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ssy02/Desktop/Postdoc Projects/eps-indonesia-cpl/InputData/indst/BIFUbC/"/>
    </mc:Choice>
  </mc:AlternateContent>
  <xr:revisionPtr revIDLastSave="0" documentId="13_ncr:1_{E887F42E-826E-CE4E-A62A-7CBDB2186F37}" xr6:coauthVersionLast="47" xr6:coauthVersionMax="47" xr10:uidLastSave="{00000000-0000-0000-0000-000000000000}"/>
  <bookViews>
    <workbookView xWindow="0" yWindow="780" windowWidth="34200" windowHeight="21360" firstSheet="5" activeTab="13" xr2:uid="{00000000-000D-0000-FFFF-FFFF00000000}"/>
  </bookViews>
  <sheets>
    <sheet name="About" sheetId="1" r:id="rId1"/>
    <sheet name="Ind gov data" sheetId="2" r:id="rId2"/>
    <sheet name="Electricity consumption" sheetId="3" r:id="rId3"/>
    <sheet name="BIFUBC Output_energy" sheetId="4" r:id="rId4"/>
    <sheet name="BIFUBC Output_nonenergy" sheetId="5" r:id="rId5"/>
    <sheet name="China BFPIaE-production" sheetId="6" r:id="rId6"/>
    <sheet name="Indonesia BFPIaE-production" sheetId="7" r:id="rId7"/>
    <sheet name="China BIFUbC" sheetId="8" r:id="rId8"/>
    <sheet name="Population comparison" sheetId="9" r:id="rId9"/>
    <sheet name="non energy percent" sheetId="10" r:id="rId10"/>
    <sheet name="Adjusted Elec" sheetId="11" r:id="rId11"/>
    <sheet name="Bureau of Stat KBLI" sheetId="12" r:id="rId12"/>
    <sheet name="crosswalk" sheetId="13" r:id="rId13"/>
    <sheet name="BPCiObIC" sheetId="14" r:id="rId14"/>
    <sheet name="ISIC 10T12" sheetId="27" r:id="rId15"/>
    <sheet name="ISIC 13T15" sheetId="28" r:id="rId16"/>
    <sheet name="ISIC 16" sheetId="29" r:id="rId17"/>
    <sheet name="ISIC 17T18" sheetId="30" r:id="rId18"/>
    <sheet name="ISIC 20" sheetId="31" r:id="rId19"/>
    <sheet name="ISIC 22" sheetId="32" r:id="rId20"/>
    <sheet name="ISIC 231" sheetId="33" r:id="rId21"/>
    <sheet name="ISIC 239" sheetId="34" r:id="rId22"/>
    <sheet name="ISIC 241" sheetId="35" r:id="rId23"/>
    <sheet name="ISIC 242" sheetId="36" r:id="rId24"/>
    <sheet name="ISIC 25" sheetId="37" r:id="rId25"/>
    <sheet name="ISIC 26" sheetId="38" r:id="rId26"/>
    <sheet name="ISIC 27" sheetId="39" r:id="rId27"/>
    <sheet name="ISIC 28" sheetId="40" r:id="rId28"/>
    <sheet name="ISIC 29" sheetId="41" r:id="rId29"/>
    <sheet name="ISIC 30" sheetId="42" r:id="rId30"/>
    <sheet name="ISIC 31T33" sheetId="43" r:id="rId31"/>
    <sheet name="calcs" sheetId="15" r:id="rId32"/>
    <sheet name="Other mining" sheetId="44" r:id="rId33"/>
    <sheet name="CHECK" sheetId="16" r:id="rId34"/>
    <sheet name="BIFUbC-electricity" sheetId="17" r:id="rId35"/>
    <sheet name="BIFUbC-coal" sheetId="18" r:id="rId36"/>
    <sheet name="BIFUbC-natural-gas" sheetId="19" r:id="rId37"/>
    <sheet name="BIFUbC-biomass" sheetId="20" r:id="rId38"/>
    <sheet name="BIFUbC-petroleum-diesel" sheetId="21" r:id="rId39"/>
    <sheet name="BIFUbC-heat" sheetId="22" r:id="rId40"/>
    <sheet name="BIFUbC-crude-oil" sheetId="23" r:id="rId41"/>
    <sheet name="BIFUbC-heavy-or-residual-oil" sheetId="24" r:id="rId42"/>
    <sheet name="BIFUbC-LPG-propane-or-butane" sheetId="25" r:id="rId43"/>
    <sheet name="BIFUbC-hydrogen" sheetId="26" r:id="rId44"/>
  </sheets>
  <definedNames>
    <definedName name="a">#REF!</definedName>
    <definedName name="Calculated_Relationship_HS12___HS07">#REF!</definedName>
    <definedName name="CAP_CT" localSheetId="1">#REF!</definedName>
    <definedName name="CAP_CT">#REF!</definedName>
    <definedName name="CAP_GFCF" localSheetId="1">#REF!</definedName>
    <definedName name="CAP_GFCF">#REF!</definedName>
    <definedName name="CAP_IT" localSheetId="1">#REF!</definedName>
    <definedName name="CAP_IT">#REF!</definedName>
    <definedName name="CAP_OCon" localSheetId="1">#REF!</definedName>
    <definedName name="CAP_OCon">#REF!</definedName>
    <definedName name="CAP_OMach" localSheetId="1">#REF!</definedName>
    <definedName name="CAP_OMach">#REF!</definedName>
    <definedName name="CAP_Other" localSheetId="1">#REF!</definedName>
    <definedName name="CAP_Other">#REF!</definedName>
    <definedName name="CAP_QI" localSheetId="1">#REF!</definedName>
    <definedName name="CAP_QI">#REF!</definedName>
    <definedName name="CAP_RStruc" localSheetId="1">#REF!</definedName>
    <definedName name="CAP_RStruc">#REF!</definedName>
    <definedName name="CAP_Soft" localSheetId="1">#REF!</definedName>
    <definedName name="CAP_Soft">#REF!</definedName>
    <definedName name="CAP_TraEq" localSheetId="1">#REF!</definedName>
    <definedName name="CAP_TraEq">#REF!</definedName>
    <definedName name="CAPIT" localSheetId="1">#REF!</definedName>
    <definedName name="CAPIT">#REF!</definedName>
    <definedName name="CAPIT_QI" localSheetId="1">#REF!</definedName>
    <definedName name="CAPIT_QI">#REF!</definedName>
    <definedName name="capit_qph" localSheetId="1">#REF!</definedName>
    <definedName name="capit_qph">#REF!</definedName>
    <definedName name="CAPNIT" localSheetId="1">#REF!</definedName>
    <definedName name="CAPNIT">#REF!</definedName>
    <definedName name="CAPNIT_QI" localSheetId="1">#REF!</definedName>
    <definedName name="CAPNIT_QI">#REF!</definedName>
    <definedName name="capnit_qph" localSheetId="1">#REF!</definedName>
    <definedName name="capnit_qph">#REF!</definedName>
    <definedName name="FLAPPIE" localSheetId="1">#REF!</definedName>
    <definedName name="FLAPPIE">#REF!</definedName>
    <definedName name="gal_per_barrel" localSheetId="5">#REF!</definedName>
    <definedName name="gal_per_barrel">About!$A$70</definedName>
    <definedName name="go_level_top1">OFFSET(#REF!,MATCH(#REF!,#REF!,0),2,1,8)</definedName>
    <definedName name="HS" localSheetId="1">#REF!</definedName>
    <definedName name="HS">#REF!</definedName>
    <definedName name="M1_stone">#REF!</definedName>
    <definedName name="M2_stone">#REF!</definedName>
    <definedName name="M3_stone">#REF!</definedName>
    <definedName name="Matrix1" localSheetId="1">#REF!</definedName>
    <definedName name="Matrix1">#REF!</definedName>
    <definedName name="preferences.energyunits">#REF!</definedName>
    <definedName name="Preferences.PowerUnits">#REF!</definedName>
    <definedName name="rca_trad_2010">#REF!</definedName>
    <definedName name="rca_trad_2011">#REF!</definedName>
    <definedName name="rca_trad_2012">#REF!</definedName>
    <definedName name="rca_trad_2013">#REF!</definedName>
    <definedName name="rca_trad_2014">#REF!</definedName>
    <definedName name="rca_trad_2015">#REF!</definedName>
    <definedName name="rca_trad_2016">#REF!</definedName>
    <definedName name="rca_trad_2017">#REF!</definedName>
    <definedName name="rca_vax_2010">#REF!</definedName>
    <definedName name="rca_vax_2011">#REF!</definedName>
    <definedName name="rca_vax_2012">#REF!</definedName>
    <definedName name="rca_vax_2013">#REF!</definedName>
    <definedName name="rca_vax_2014">#REF!</definedName>
    <definedName name="rca_vax_2015">#REF!</definedName>
    <definedName name="rca_vax_2016">#REF!</definedName>
    <definedName name="rca_vax_2017">#REF!</definedName>
    <definedName name="sector_list" localSheetId="1">#REF!</definedName>
    <definedName name="sector_list">#REF!</definedName>
    <definedName name="Sectors" localSheetId="1">#REF!</definedName>
    <definedName name="Sectors">#REF!</definedName>
    <definedName name="SUNBURST" localSheetId="1">#REF!</definedName>
    <definedName name="SUNBURST">#REF!</definedName>
    <definedName name="VAConL" localSheetId="1">#REF!</definedName>
    <definedName name="VAConL">#REF!</definedName>
    <definedName name="vax_g_2010">#REF!</definedName>
    <definedName name="vax_g_2011">#REF!</definedName>
    <definedName name="vax_g_2012">#REF!</definedName>
    <definedName name="vax_g_2013">#REF!</definedName>
    <definedName name="vax_g_2014">#REF!</definedName>
    <definedName name="vax_g_2015">#REF!</definedName>
    <definedName name="vax_g_2016">#REF!</definedName>
    <definedName name="vax_g_2017">#REF!</definedName>
    <definedName name="x_2010">#REF!</definedName>
    <definedName name="x_2011">#REF!</definedName>
    <definedName name="x_2012">#REF!</definedName>
    <definedName name="x_2013">#REF!</definedName>
    <definedName name="x_2014">#REF!</definedName>
    <definedName name="x_2015">#REF!</definedName>
    <definedName name="x_2016">#REF!</definedName>
    <definedName name="x_2017">#REF!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45" roundtripDataChecksum="HlN4zynhX3+2pxdhedJtXYrFI4719dQpXdKmU79+HZ0="/>
    </ext>
  </extLst>
</workbook>
</file>

<file path=xl/calcChain.xml><?xml version="1.0" encoding="utf-8"?>
<calcChain xmlns="http://schemas.openxmlformats.org/spreadsheetml/2006/main">
  <c r="G11" i="14" l="1"/>
  <c r="H50" i="14"/>
  <c r="G39" i="14" l="1"/>
  <c r="B32" i="14"/>
  <c r="C32" i="14"/>
  <c r="D32" i="14"/>
  <c r="E32" i="14"/>
  <c r="F32" i="14"/>
  <c r="G32" i="14"/>
  <c r="C2" i="14" l="1"/>
  <c r="D2" i="14"/>
  <c r="E2" i="14"/>
  <c r="F2" i="14"/>
  <c r="G2" i="14"/>
  <c r="C3" i="14"/>
  <c r="D3" i="14"/>
  <c r="E3" i="14"/>
  <c r="F3" i="14"/>
  <c r="G3" i="14"/>
  <c r="C4" i="14"/>
  <c r="C5" i="14" s="1"/>
  <c r="C6" i="14" s="1"/>
  <c r="D4" i="14"/>
  <c r="E4" i="14"/>
  <c r="F4" i="14"/>
  <c r="G4" i="14"/>
  <c r="D5" i="14"/>
  <c r="D6" i="14" s="1"/>
  <c r="E5" i="14"/>
  <c r="F5" i="14"/>
  <c r="E6" i="14"/>
  <c r="F6" i="14"/>
  <c r="C7" i="14"/>
  <c r="C8" i="14" s="1"/>
  <c r="D7" i="14"/>
  <c r="D8" i="14" s="1"/>
  <c r="E7" i="14"/>
  <c r="E8" i="14" s="1"/>
  <c r="F7" i="14"/>
  <c r="F8" i="14" s="1"/>
  <c r="G7" i="14"/>
  <c r="G8" i="14"/>
  <c r="C9" i="14"/>
  <c r="C10" i="14" s="1"/>
  <c r="D9" i="14"/>
  <c r="D11" i="14" s="1"/>
  <c r="E9" i="14"/>
  <c r="E12" i="14" s="1"/>
  <c r="F9" i="14"/>
  <c r="F13" i="14" s="1"/>
  <c r="G9" i="14"/>
  <c r="G14" i="14" s="1"/>
  <c r="D10" i="14"/>
  <c r="C11" i="14"/>
  <c r="C12" i="14"/>
  <c r="D12" i="14"/>
  <c r="C13" i="14"/>
  <c r="D13" i="14"/>
  <c r="C14" i="14"/>
  <c r="D14" i="14"/>
  <c r="E14" i="14"/>
  <c r="C15" i="14"/>
  <c r="D15" i="14"/>
  <c r="E15" i="14"/>
  <c r="F15" i="14"/>
  <c r="C16" i="14"/>
  <c r="D16" i="14"/>
  <c r="E16" i="14"/>
  <c r="F16" i="14"/>
  <c r="G16" i="14"/>
  <c r="C17" i="14"/>
  <c r="D17" i="14"/>
  <c r="E17" i="14"/>
  <c r="F17" i="14"/>
  <c r="G17" i="14"/>
  <c r="C18" i="14"/>
  <c r="D18" i="14"/>
  <c r="C19" i="14"/>
  <c r="D19" i="14"/>
  <c r="C20" i="14"/>
  <c r="D20" i="14"/>
  <c r="C21" i="14"/>
  <c r="D21" i="14"/>
  <c r="C22" i="14"/>
  <c r="D22" i="14"/>
  <c r="E22" i="14"/>
  <c r="C23" i="14"/>
  <c r="D23" i="14"/>
  <c r="E23" i="14"/>
  <c r="F23" i="14"/>
  <c r="C24" i="14"/>
  <c r="D24" i="14"/>
  <c r="E24" i="14"/>
  <c r="F24" i="14"/>
  <c r="G24" i="14"/>
  <c r="C25" i="14"/>
  <c r="D25" i="14"/>
  <c r="E25" i="14"/>
  <c r="F25" i="14"/>
  <c r="G25" i="14"/>
  <c r="C26" i="14"/>
  <c r="D26" i="14"/>
  <c r="E26" i="14"/>
  <c r="F26" i="14"/>
  <c r="G26" i="14"/>
  <c r="C27" i="14"/>
  <c r="D27" i="14"/>
  <c r="E27" i="14"/>
  <c r="F27" i="14"/>
  <c r="G27" i="14"/>
  <c r="C29" i="14"/>
  <c r="D29" i="14"/>
  <c r="E29" i="14"/>
  <c r="F29" i="14"/>
  <c r="G29" i="14"/>
  <c r="C31" i="14"/>
  <c r="D31" i="14"/>
  <c r="E31" i="14"/>
  <c r="F31" i="14"/>
  <c r="G31" i="14"/>
  <c r="C33" i="14"/>
  <c r="D33" i="14"/>
  <c r="E33" i="14"/>
  <c r="F33" i="14"/>
  <c r="G33" i="14"/>
  <c r="C34" i="14"/>
  <c r="D34" i="14"/>
  <c r="E34" i="14"/>
  <c r="F34" i="14"/>
  <c r="G34" i="14"/>
  <c r="C35" i="14"/>
  <c r="D35" i="14"/>
  <c r="E35" i="14"/>
  <c r="F35" i="14"/>
  <c r="G35" i="14"/>
  <c r="C36" i="14"/>
  <c r="D36" i="14"/>
  <c r="E36" i="14"/>
  <c r="F36" i="14"/>
  <c r="G36" i="14"/>
  <c r="C37" i="14"/>
  <c r="D37" i="14"/>
  <c r="E37" i="14"/>
  <c r="F37" i="14"/>
  <c r="G37" i="14"/>
  <c r="C38" i="14"/>
  <c r="D38" i="14"/>
  <c r="E38" i="14"/>
  <c r="F38" i="14"/>
  <c r="G38" i="14"/>
  <c r="C39" i="14"/>
  <c r="D39" i="14"/>
  <c r="E39" i="14"/>
  <c r="F39" i="14"/>
  <c r="C40" i="14"/>
  <c r="D40" i="14"/>
  <c r="E40" i="14"/>
  <c r="F40" i="14"/>
  <c r="G40" i="14"/>
  <c r="C41" i="14"/>
  <c r="D41" i="14"/>
  <c r="E41" i="14"/>
  <c r="F41" i="14"/>
  <c r="G41" i="14"/>
  <c r="C42" i="14"/>
  <c r="D42" i="14"/>
  <c r="E42" i="14"/>
  <c r="F42" i="14"/>
  <c r="G42" i="14"/>
  <c r="C43" i="14"/>
  <c r="D43" i="14"/>
  <c r="E43" i="14"/>
  <c r="F43" i="14"/>
  <c r="G43" i="14"/>
  <c r="B43" i="14"/>
  <c r="B42" i="14"/>
  <c r="B41" i="14"/>
  <c r="B40" i="14"/>
  <c r="B39" i="14"/>
  <c r="B38" i="14"/>
  <c r="B37" i="14"/>
  <c r="B36" i="14"/>
  <c r="B35" i="14"/>
  <c r="B34" i="14"/>
  <c r="B33" i="14"/>
  <c r="B31" i="14"/>
  <c r="B29" i="14"/>
  <c r="B27" i="14"/>
  <c r="B26" i="14"/>
  <c r="B25" i="14"/>
  <c r="B24" i="14"/>
  <c r="B23" i="14"/>
  <c r="B22" i="14"/>
  <c r="B21" i="14"/>
  <c r="B20" i="14"/>
  <c r="B19" i="14"/>
  <c r="B18" i="14"/>
  <c r="B17" i="14"/>
  <c r="B16" i="14"/>
  <c r="B15" i="14"/>
  <c r="B14" i="14"/>
  <c r="B13" i="14"/>
  <c r="B12" i="14"/>
  <c r="B11" i="14"/>
  <c r="B10" i="14"/>
  <c r="B9" i="14"/>
  <c r="B8" i="14"/>
  <c r="B7" i="14"/>
  <c r="B6" i="14"/>
  <c r="B5" i="14"/>
  <c r="B4" i="14"/>
  <c r="B3" i="14"/>
  <c r="B2" i="14"/>
  <c r="C5" i="17"/>
  <c r="D5" i="17"/>
  <c r="E5" i="17"/>
  <c r="F5" i="17"/>
  <c r="G5" i="17"/>
  <c r="H5" i="17"/>
  <c r="I5" i="17"/>
  <c r="J5" i="17"/>
  <c r="K5" i="17"/>
  <c r="L5" i="17"/>
  <c r="M5" i="17"/>
  <c r="N5" i="17"/>
  <c r="O5" i="17"/>
  <c r="P5" i="17"/>
  <c r="Q5" i="17"/>
  <c r="R5" i="17"/>
  <c r="S5" i="17"/>
  <c r="T5" i="17"/>
  <c r="U5" i="17"/>
  <c r="V5" i="17"/>
  <c r="W5" i="17"/>
  <c r="X5" i="17"/>
  <c r="Y5" i="17"/>
  <c r="Z5" i="17"/>
  <c r="AA5" i="17"/>
  <c r="AB5" i="17"/>
  <c r="AC5" i="17"/>
  <c r="AD5" i="17"/>
  <c r="AE5" i="17"/>
  <c r="AF5" i="17"/>
  <c r="B5" i="17"/>
  <c r="E3" i="44"/>
  <c r="F3" i="44"/>
  <c r="G3" i="44"/>
  <c r="H3" i="44"/>
  <c r="I3" i="44"/>
  <c r="J3" i="44"/>
  <c r="K3" i="44"/>
  <c r="L3" i="44"/>
  <c r="M3" i="44"/>
  <c r="N3" i="44"/>
  <c r="O3" i="44"/>
  <c r="P3" i="44"/>
  <c r="Q3" i="44"/>
  <c r="R3" i="44"/>
  <c r="S3" i="44"/>
  <c r="T3" i="44"/>
  <c r="U3" i="44"/>
  <c r="V3" i="44"/>
  <c r="W3" i="44"/>
  <c r="X3" i="44"/>
  <c r="Y3" i="44"/>
  <c r="Z3" i="44"/>
  <c r="AA3" i="44"/>
  <c r="AB3" i="44"/>
  <c r="AC3" i="44"/>
  <c r="AD3" i="44"/>
  <c r="AE3" i="44"/>
  <c r="AF3" i="44"/>
  <c r="C3" i="44"/>
  <c r="D3" i="44"/>
  <c r="B3" i="44"/>
  <c r="C79" i="27"/>
  <c r="D79" i="27"/>
  <c r="E79" i="27"/>
  <c r="F79" i="27"/>
  <c r="G79" i="27"/>
  <c r="H79" i="27"/>
  <c r="I79" i="27"/>
  <c r="J79" i="27"/>
  <c r="K79" i="27"/>
  <c r="L79" i="27"/>
  <c r="M79" i="27"/>
  <c r="N79" i="27"/>
  <c r="O79" i="27"/>
  <c r="P79" i="27"/>
  <c r="Q79" i="27"/>
  <c r="R79" i="27"/>
  <c r="S79" i="27"/>
  <c r="T79" i="27"/>
  <c r="U79" i="27"/>
  <c r="V79" i="27"/>
  <c r="W79" i="27"/>
  <c r="X79" i="27"/>
  <c r="Y79" i="27"/>
  <c r="Z79" i="27"/>
  <c r="AA79" i="27"/>
  <c r="AB79" i="27"/>
  <c r="AC79" i="27"/>
  <c r="AD79" i="27"/>
  <c r="AE79" i="27"/>
  <c r="AF79" i="27"/>
  <c r="AG79" i="27"/>
  <c r="AH79" i="27"/>
  <c r="AI79" i="27"/>
  <c r="AJ79" i="27"/>
  <c r="AK79" i="27"/>
  <c r="AL79" i="27"/>
  <c r="AM79" i="27"/>
  <c r="AN79" i="27"/>
  <c r="B79" i="27"/>
  <c r="C87" i="27"/>
  <c r="D87" i="27"/>
  <c r="E87" i="27"/>
  <c r="F87" i="27"/>
  <c r="G87" i="27"/>
  <c r="H87" i="27"/>
  <c r="I87" i="27"/>
  <c r="J87" i="27"/>
  <c r="K87" i="27"/>
  <c r="L87" i="27"/>
  <c r="M87" i="27"/>
  <c r="N87" i="27"/>
  <c r="O87" i="27"/>
  <c r="P87" i="27"/>
  <c r="Q87" i="27"/>
  <c r="R87" i="27"/>
  <c r="S87" i="27"/>
  <c r="T87" i="27"/>
  <c r="U87" i="27"/>
  <c r="V87" i="27"/>
  <c r="W87" i="27"/>
  <c r="X87" i="27"/>
  <c r="Y87" i="27"/>
  <c r="Z87" i="27"/>
  <c r="AA87" i="27"/>
  <c r="AB87" i="27"/>
  <c r="AC87" i="27"/>
  <c r="AD87" i="27"/>
  <c r="AE87" i="27"/>
  <c r="AF87" i="27"/>
  <c r="AG87" i="27"/>
  <c r="AH87" i="27"/>
  <c r="AI87" i="27"/>
  <c r="AJ87" i="27"/>
  <c r="AK87" i="27"/>
  <c r="AL87" i="27"/>
  <c r="AM87" i="27"/>
  <c r="AN87" i="27"/>
  <c r="B87" i="27"/>
  <c r="B153" i="31"/>
  <c r="C133" i="31"/>
  <c r="D133" i="31"/>
  <c r="E133" i="31"/>
  <c r="F133" i="31"/>
  <c r="G133" i="31"/>
  <c r="H133" i="31"/>
  <c r="I133" i="31"/>
  <c r="J133" i="31"/>
  <c r="K133" i="31"/>
  <c r="L133" i="31"/>
  <c r="M133" i="31"/>
  <c r="N133" i="31"/>
  <c r="O133" i="31"/>
  <c r="P133" i="31"/>
  <c r="Q133" i="31"/>
  <c r="R133" i="31"/>
  <c r="S133" i="31"/>
  <c r="T133" i="31"/>
  <c r="U133" i="31"/>
  <c r="V133" i="31"/>
  <c r="W133" i="31"/>
  <c r="X133" i="31"/>
  <c r="Y133" i="31"/>
  <c r="Z133" i="31"/>
  <c r="AA133" i="31"/>
  <c r="AB133" i="31"/>
  <c r="AC133" i="31"/>
  <c r="AD133" i="31"/>
  <c r="AE133" i="31"/>
  <c r="AF133" i="31"/>
  <c r="AG133" i="31"/>
  <c r="AH133" i="31"/>
  <c r="AI133" i="31"/>
  <c r="AJ133" i="31"/>
  <c r="AK133" i="31"/>
  <c r="AL133" i="31"/>
  <c r="AM133" i="31"/>
  <c r="AN133" i="31"/>
  <c r="B133" i="31"/>
  <c r="B181" i="34"/>
  <c r="C160" i="34"/>
  <c r="D160" i="34"/>
  <c r="E160" i="34"/>
  <c r="F160" i="34"/>
  <c r="F180" i="34" s="1"/>
  <c r="G160" i="34"/>
  <c r="G180" i="34" s="1"/>
  <c r="H160" i="34"/>
  <c r="H180" i="34" s="1"/>
  <c r="I160" i="34"/>
  <c r="I180" i="34" s="1"/>
  <c r="J160" i="34"/>
  <c r="J180" i="34" s="1"/>
  <c r="K160" i="34"/>
  <c r="L160" i="34"/>
  <c r="M160" i="34"/>
  <c r="N160" i="34"/>
  <c r="N180" i="34" s="1"/>
  <c r="O160" i="34"/>
  <c r="O180" i="34" s="1"/>
  <c r="P160" i="34"/>
  <c r="P180" i="34" s="1"/>
  <c r="Q160" i="34"/>
  <c r="R160" i="34"/>
  <c r="R180" i="34" s="1"/>
  <c r="S160" i="34"/>
  <c r="T160" i="34"/>
  <c r="U160" i="34"/>
  <c r="V160" i="34"/>
  <c r="V180" i="34" s="1"/>
  <c r="W160" i="34"/>
  <c r="W180" i="34" s="1"/>
  <c r="X160" i="34"/>
  <c r="X180" i="34" s="1"/>
  <c r="Y160" i="34"/>
  <c r="Z160" i="34"/>
  <c r="Z180" i="34" s="1"/>
  <c r="AA160" i="34"/>
  <c r="AB160" i="34"/>
  <c r="AC160" i="34"/>
  <c r="AD160" i="34"/>
  <c r="AD180" i="34" s="1"/>
  <c r="AE160" i="34"/>
  <c r="AE180" i="34" s="1"/>
  <c r="AF160" i="34"/>
  <c r="AF180" i="34" s="1"/>
  <c r="AG160" i="34"/>
  <c r="AH160" i="34"/>
  <c r="AH180" i="34" s="1"/>
  <c r="AI160" i="34"/>
  <c r="AJ160" i="34"/>
  <c r="AK160" i="34"/>
  <c r="AL160" i="34"/>
  <c r="AL180" i="34" s="1"/>
  <c r="AM160" i="34"/>
  <c r="AM180" i="34" s="1"/>
  <c r="AN160" i="34"/>
  <c r="AN180" i="34" s="1"/>
  <c r="B160" i="34"/>
  <c r="C178" i="34"/>
  <c r="D178" i="34"/>
  <c r="E178" i="34"/>
  <c r="F178" i="34"/>
  <c r="G178" i="34"/>
  <c r="H178" i="34"/>
  <c r="I178" i="34"/>
  <c r="J178" i="34"/>
  <c r="K178" i="34"/>
  <c r="L178" i="34"/>
  <c r="M178" i="34"/>
  <c r="N178" i="34"/>
  <c r="O178" i="34"/>
  <c r="P178" i="34"/>
  <c r="Q178" i="34"/>
  <c r="R178" i="34"/>
  <c r="S178" i="34"/>
  <c r="T178" i="34"/>
  <c r="U178" i="34"/>
  <c r="V178" i="34"/>
  <c r="W178" i="34"/>
  <c r="X178" i="34"/>
  <c r="Y178" i="34"/>
  <c r="Z178" i="34"/>
  <c r="AA178" i="34"/>
  <c r="AB178" i="34"/>
  <c r="AC178" i="34"/>
  <c r="AD178" i="34"/>
  <c r="AE178" i="34"/>
  <c r="AF178" i="34"/>
  <c r="AG178" i="34"/>
  <c r="AH178" i="34"/>
  <c r="AI178" i="34"/>
  <c r="AJ178" i="34"/>
  <c r="AK178" i="34"/>
  <c r="AL178" i="34"/>
  <c r="AM178" i="34"/>
  <c r="AN178" i="34"/>
  <c r="C179" i="34"/>
  <c r="D179" i="34"/>
  <c r="E179" i="34"/>
  <c r="F179" i="34"/>
  <c r="G179" i="34"/>
  <c r="H179" i="34"/>
  <c r="I179" i="34"/>
  <c r="J179" i="34"/>
  <c r="K179" i="34"/>
  <c r="L179" i="34"/>
  <c r="M179" i="34"/>
  <c r="N179" i="34"/>
  <c r="O179" i="34"/>
  <c r="P179" i="34"/>
  <c r="Q179" i="34"/>
  <c r="R179" i="34"/>
  <c r="S179" i="34"/>
  <c r="T179" i="34"/>
  <c r="U179" i="34"/>
  <c r="V179" i="34"/>
  <c r="W179" i="34"/>
  <c r="X179" i="34"/>
  <c r="Y179" i="34"/>
  <c r="Z179" i="34"/>
  <c r="AA179" i="34"/>
  <c r="AB179" i="34"/>
  <c r="AC179" i="34"/>
  <c r="AD179" i="34"/>
  <c r="AE179" i="34"/>
  <c r="AF179" i="34"/>
  <c r="AG179" i="34"/>
  <c r="AH179" i="34"/>
  <c r="AI179" i="34"/>
  <c r="AJ179" i="34"/>
  <c r="AK179" i="34"/>
  <c r="AL179" i="34"/>
  <c r="AM179" i="34"/>
  <c r="AN179" i="34"/>
  <c r="C180" i="34"/>
  <c r="D180" i="34"/>
  <c r="E180" i="34"/>
  <c r="K180" i="34"/>
  <c r="L180" i="34"/>
  <c r="M180" i="34"/>
  <c r="Q180" i="34"/>
  <c r="S180" i="34"/>
  <c r="T180" i="34"/>
  <c r="U180" i="34"/>
  <c r="Y180" i="34"/>
  <c r="AA180" i="34"/>
  <c r="AB180" i="34"/>
  <c r="AC180" i="34"/>
  <c r="AG180" i="34"/>
  <c r="AI180" i="34"/>
  <c r="AJ180" i="34"/>
  <c r="AK180" i="34"/>
  <c r="C181" i="34"/>
  <c r="D181" i="34"/>
  <c r="E181" i="34"/>
  <c r="F181" i="34"/>
  <c r="G181" i="34"/>
  <c r="H181" i="34"/>
  <c r="I181" i="34"/>
  <c r="J181" i="34"/>
  <c r="K181" i="34"/>
  <c r="L181" i="34"/>
  <c r="M181" i="34"/>
  <c r="N181" i="34"/>
  <c r="O181" i="34"/>
  <c r="P181" i="34"/>
  <c r="Q181" i="34"/>
  <c r="R181" i="34"/>
  <c r="S181" i="34"/>
  <c r="T181" i="34"/>
  <c r="U181" i="34"/>
  <c r="V181" i="34"/>
  <c r="W181" i="34"/>
  <c r="X181" i="34"/>
  <c r="Y181" i="34"/>
  <c r="Z181" i="34"/>
  <c r="AA181" i="34"/>
  <c r="AB181" i="34"/>
  <c r="AC181" i="34"/>
  <c r="AD181" i="34"/>
  <c r="AE181" i="34"/>
  <c r="AF181" i="34"/>
  <c r="AG181" i="34"/>
  <c r="AH181" i="34"/>
  <c r="AI181" i="34"/>
  <c r="AJ181" i="34"/>
  <c r="AK181" i="34"/>
  <c r="AL181" i="34"/>
  <c r="AM181" i="34"/>
  <c r="AN181" i="34"/>
  <c r="C182" i="34"/>
  <c r="D182" i="34"/>
  <c r="E182" i="34"/>
  <c r="F182" i="34"/>
  <c r="G182" i="34"/>
  <c r="H182" i="34"/>
  <c r="I182" i="34"/>
  <c r="J182" i="34"/>
  <c r="K182" i="34"/>
  <c r="L182" i="34"/>
  <c r="M182" i="34"/>
  <c r="N182" i="34"/>
  <c r="O182" i="34"/>
  <c r="P182" i="34"/>
  <c r="Q182" i="34"/>
  <c r="R182" i="34"/>
  <c r="S182" i="34"/>
  <c r="T182" i="34"/>
  <c r="U182" i="34"/>
  <c r="V182" i="34"/>
  <c r="W182" i="34"/>
  <c r="X182" i="34"/>
  <c r="Y182" i="34"/>
  <c r="Z182" i="34"/>
  <c r="AA182" i="34"/>
  <c r="AB182" i="34"/>
  <c r="AC182" i="34"/>
  <c r="AD182" i="34"/>
  <c r="AE182" i="34"/>
  <c r="AF182" i="34"/>
  <c r="AG182" i="34"/>
  <c r="AH182" i="34"/>
  <c r="AI182" i="34"/>
  <c r="AJ182" i="34"/>
  <c r="AK182" i="34"/>
  <c r="AL182" i="34"/>
  <c r="AM182" i="34"/>
  <c r="AN182" i="34"/>
  <c r="C183" i="34"/>
  <c r="D183" i="34"/>
  <c r="E183" i="34"/>
  <c r="F183" i="34"/>
  <c r="G183" i="34"/>
  <c r="H183" i="34"/>
  <c r="I183" i="34"/>
  <c r="J183" i="34"/>
  <c r="K183" i="34"/>
  <c r="L183" i="34"/>
  <c r="M183" i="34"/>
  <c r="N183" i="34"/>
  <c r="O183" i="34"/>
  <c r="P183" i="34"/>
  <c r="Q183" i="34"/>
  <c r="R183" i="34"/>
  <c r="S183" i="34"/>
  <c r="T183" i="34"/>
  <c r="U183" i="34"/>
  <c r="V183" i="34"/>
  <c r="W183" i="34"/>
  <c r="X183" i="34"/>
  <c r="Y183" i="34"/>
  <c r="Z183" i="34"/>
  <c r="AA183" i="34"/>
  <c r="AB183" i="34"/>
  <c r="AC183" i="34"/>
  <c r="AD183" i="34"/>
  <c r="AE183" i="34"/>
  <c r="AF183" i="34"/>
  <c r="AG183" i="34"/>
  <c r="AH183" i="34"/>
  <c r="AI183" i="34"/>
  <c r="AJ183" i="34"/>
  <c r="AK183" i="34"/>
  <c r="AL183" i="34"/>
  <c r="AM183" i="34"/>
  <c r="AN183" i="34"/>
  <c r="C184" i="34"/>
  <c r="D184" i="34"/>
  <c r="E184" i="34"/>
  <c r="F184" i="34"/>
  <c r="G184" i="34"/>
  <c r="H184" i="34"/>
  <c r="I184" i="34"/>
  <c r="J184" i="34"/>
  <c r="K184" i="34"/>
  <c r="L184" i="34"/>
  <c r="M184" i="34"/>
  <c r="N184" i="34"/>
  <c r="O184" i="34"/>
  <c r="P184" i="34"/>
  <c r="Q184" i="34"/>
  <c r="R184" i="34"/>
  <c r="S184" i="34"/>
  <c r="T184" i="34"/>
  <c r="U184" i="34"/>
  <c r="V184" i="34"/>
  <c r="W184" i="34"/>
  <c r="X184" i="34"/>
  <c r="Y184" i="34"/>
  <c r="Z184" i="34"/>
  <c r="AA184" i="34"/>
  <c r="AB184" i="34"/>
  <c r="AC184" i="34"/>
  <c r="AD184" i="34"/>
  <c r="AE184" i="34"/>
  <c r="AF184" i="34"/>
  <c r="AG184" i="34"/>
  <c r="AH184" i="34"/>
  <c r="AI184" i="34"/>
  <c r="AJ184" i="34"/>
  <c r="AK184" i="34"/>
  <c r="AL184" i="34"/>
  <c r="AM184" i="34"/>
  <c r="AN184" i="34"/>
  <c r="C185" i="34"/>
  <c r="D185" i="34"/>
  <c r="E185" i="34"/>
  <c r="F185" i="34"/>
  <c r="G185" i="34"/>
  <c r="H185" i="34"/>
  <c r="I185" i="34"/>
  <c r="J185" i="34"/>
  <c r="K185" i="34"/>
  <c r="L185" i="34"/>
  <c r="M185" i="34"/>
  <c r="N185" i="34"/>
  <c r="O185" i="34"/>
  <c r="P185" i="34"/>
  <c r="Q185" i="34"/>
  <c r="R185" i="34"/>
  <c r="S185" i="34"/>
  <c r="T185" i="34"/>
  <c r="U185" i="34"/>
  <c r="V185" i="34"/>
  <c r="W185" i="34"/>
  <c r="X185" i="34"/>
  <c r="Y185" i="34"/>
  <c r="Z185" i="34"/>
  <c r="AA185" i="34"/>
  <c r="AB185" i="34"/>
  <c r="AC185" i="34"/>
  <c r="AD185" i="34"/>
  <c r="AE185" i="34"/>
  <c r="AF185" i="34"/>
  <c r="AG185" i="34"/>
  <c r="AH185" i="34"/>
  <c r="AI185" i="34"/>
  <c r="AJ185" i="34"/>
  <c r="AK185" i="34"/>
  <c r="AL185" i="34"/>
  <c r="AM185" i="34"/>
  <c r="AN185" i="34"/>
  <c r="C186" i="34"/>
  <c r="D186" i="34"/>
  <c r="E186" i="34"/>
  <c r="F186" i="34"/>
  <c r="G186" i="34"/>
  <c r="H186" i="34"/>
  <c r="I186" i="34"/>
  <c r="J186" i="34"/>
  <c r="K186" i="34"/>
  <c r="L186" i="34"/>
  <c r="M186" i="34"/>
  <c r="N186" i="34"/>
  <c r="O186" i="34"/>
  <c r="P186" i="34"/>
  <c r="Q186" i="34"/>
  <c r="R186" i="34"/>
  <c r="S186" i="34"/>
  <c r="T186" i="34"/>
  <c r="U186" i="34"/>
  <c r="V186" i="34"/>
  <c r="W186" i="34"/>
  <c r="X186" i="34"/>
  <c r="Y186" i="34"/>
  <c r="Z186" i="34"/>
  <c r="AA186" i="34"/>
  <c r="AB186" i="34"/>
  <c r="AC186" i="34"/>
  <c r="AD186" i="34"/>
  <c r="AE186" i="34"/>
  <c r="AF186" i="34"/>
  <c r="AG186" i="34"/>
  <c r="AH186" i="34"/>
  <c r="AI186" i="34"/>
  <c r="AJ186" i="34"/>
  <c r="AK186" i="34"/>
  <c r="AL186" i="34"/>
  <c r="AM186" i="34"/>
  <c r="AN186" i="34"/>
  <c r="C187" i="34"/>
  <c r="D187" i="34"/>
  <c r="E187" i="34"/>
  <c r="F187" i="34"/>
  <c r="G187" i="34"/>
  <c r="H187" i="34"/>
  <c r="I187" i="34"/>
  <c r="J187" i="34"/>
  <c r="K187" i="34"/>
  <c r="L187" i="34"/>
  <c r="M187" i="34"/>
  <c r="N187" i="34"/>
  <c r="O187" i="34"/>
  <c r="P187" i="34"/>
  <c r="Q187" i="34"/>
  <c r="R187" i="34"/>
  <c r="S187" i="34"/>
  <c r="T187" i="34"/>
  <c r="U187" i="34"/>
  <c r="V187" i="34"/>
  <c r="W187" i="34"/>
  <c r="X187" i="34"/>
  <c r="Y187" i="34"/>
  <c r="Z187" i="34"/>
  <c r="AA187" i="34"/>
  <c r="AB187" i="34"/>
  <c r="AC187" i="34"/>
  <c r="AD187" i="34"/>
  <c r="AE187" i="34"/>
  <c r="AF187" i="34"/>
  <c r="AG187" i="34"/>
  <c r="AH187" i="34"/>
  <c r="AI187" i="34"/>
  <c r="AJ187" i="34"/>
  <c r="AK187" i="34"/>
  <c r="AL187" i="34"/>
  <c r="AM187" i="34"/>
  <c r="AN187" i="34"/>
  <c r="C188" i="34"/>
  <c r="D188" i="34"/>
  <c r="E188" i="34"/>
  <c r="F188" i="34"/>
  <c r="G188" i="34"/>
  <c r="H188" i="34"/>
  <c r="I188" i="34"/>
  <c r="J188" i="34"/>
  <c r="K188" i="34"/>
  <c r="L188" i="34"/>
  <c r="M188" i="34"/>
  <c r="N188" i="34"/>
  <c r="O188" i="34"/>
  <c r="P188" i="34"/>
  <c r="Q188" i="34"/>
  <c r="R188" i="34"/>
  <c r="S188" i="34"/>
  <c r="T188" i="34"/>
  <c r="U188" i="34"/>
  <c r="V188" i="34"/>
  <c r="W188" i="34"/>
  <c r="X188" i="34"/>
  <c r="Y188" i="34"/>
  <c r="Z188" i="34"/>
  <c r="AA188" i="34"/>
  <c r="AB188" i="34"/>
  <c r="AC188" i="34"/>
  <c r="AD188" i="34"/>
  <c r="AE188" i="34"/>
  <c r="AF188" i="34"/>
  <c r="AG188" i="34"/>
  <c r="AH188" i="34"/>
  <c r="AI188" i="34"/>
  <c r="AJ188" i="34"/>
  <c r="AK188" i="34"/>
  <c r="AL188" i="34"/>
  <c r="AM188" i="34"/>
  <c r="AN188" i="34"/>
  <c r="C189" i="34"/>
  <c r="D189" i="34"/>
  <c r="E189" i="34"/>
  <c r="F189" i="34"/>
  <c r="G189" i="34"/>
  <c r="H189" i="34"/>
  <c r="I189" i="34"/>
  <c r="J189" i="34"/>
  <c r="K189" i="34"/>
  <c r="L189" i="34"/>
  <c r="M189" i="34"/>
  <c r="N189" i="34"/>
  <c r="O189" i="34"/>
  <c r="P189" i="34"/>
  <c r="Q189" i="34"/>
  <c r="R189" i="34"/>
  <c r="S189" i="34"/>
  <c r="T189" i="34"/>
  <c r="U189" i="34"/>
  <c r="V189" i="34"/>
  <c r="W189" i="34"/>
  <c r="X189" i="34"/>
  <c r="Y189" i="34"/>
  <c r="Z189" i="34"/>
  <c r="AA189" i="34"/>
  <c r="AB189" i="34"/>
  <c r="AC189" i="34"/>
  <c r="AD189" i="34"/>
  <c r="AE189" i="34"/>
  <c r="AF189" i="34"/>
  <c r="AG189" i="34"/>
  <c r="AH189" i="34"/>
  <c r="AI189" i="34"/>
  <c r="AJ189" i="34"/>
  <c r="AK189" i="34"/>
  <c r="AL189" i="34"/>
  <c r="AM189" i="34"/>
  <c r="AN189" i="34"/>
  <c r="B179" i="34"/>
  <c r="B180" i="34"/>
  <c r="B182" i="34"/>
  <c r="B183" i="34"/>
  <c r="B184" i="34"/>
  <c r="B185" i="34"/>
  <c r="B186" i="34"/>
  <c r="B187" i="34"/>
  <c r="B188" i="34"/>
  <c r="B189" i="34"/>
  <c r="B178" i="34"/>
  <c r="B193" i="34" a="1"/>
  <c r="B193" i="34" s="1"/>
  <c r="AN169" i="34"/>
  <c r="AM169" i="34"/>
  <c r="AL169" i="34"/>
  <c r="AK169" i="34"/>
  <c r="AJ169" i="34"/>
  <c r="AI169" i="34"/>
  <c r="AH169" i="34"/>
  <c r="AG169" i="34"/>
  <c r="AF169" i="34"/>
  <c r="AE169" i="34"/>
  <c r="AD169" i="34"/>
  <c r="AC169" i="34"/>
  <c r="AB169" i="34"/>
  <c r="AA169" i="34"/>
  <c r="Z169" i="34"/>
  <c r="Y169" i="34"/>
  <c r="X169" i="34"/>
  <c r="W169" i="34"/>
  <c r="V169" i="34"/>
  <c r="U169" i="34"/>
  <c r="T169" i="34"/>
  <c r="S169" i="34"/>
  <c r="R169" i="34"/>
  <c r="Q169" i="34"/>
  <c r="P169" i="34"/>
  <c r="O169" i="34"/>
  <c r="N169" i="34"/>
  <c r="M169" i="34"/>
  <c r="L169" i="34"/>
  <c r="K169" i="34"/>
  <c r="J169" i="34"/>
  <c r="I169" i="34"/>
  <c r="H169" i="34"/>
  <c r="G169" i="34"/>
  <c r="F169" i="34"/>
  <c r="E169" i="34"/>
  <c r="D169" i="34"/>
  <c r="C169" i="34"/>
  <c r="B169" i="34"/>
  <c r="AN168" i="34"/>
  <c r="AM168" i="34"/>
  <c r="AL168" i="34"/>
  <c r="AK168" i="34"/>
  <c r="AJ168" i="34"/>
  <c r="AI168" i="34"/>
  <c r="AH168" i="34"/>
  <c r="AG168" i="34"/>
  <c r="AF168" i="34"/>
  <c r="AE168" i="34"/>
  <c r="AD168" i="34"/>
  <c r="AC168" i="34"/>
  <c r="AB168" i="34"/>
  <c r="AA168" i="34"/>
  <c r="Z168" i="34"/>
  <c r="Y168" i="34"/>
  <c r="X168" i="34"/>
  <c r="W168" i="34"/>
  <c r="V168" i="34"/>
  <c r="U168" i="34"/>
  <c r="T168" i="34"/>
  <c r="S168" i="34"/>
  <c r="R168" i="34"/>
  <c r="Q168" i="34"/>
  <c r="P168" i="34"/>
  <c r="O168" i="34"/>
  <c r="N168" i="34"/>
  <c r="M168" i="34"/>
  <c r="L168" i="34"/>
  <c r="K168" i="34"/>
  <c r="J168" i="34"/>
  <c r="I168" i="34"/>
  <c r="H168" i="34"/>
  <c r="G168" i="34"/>
  <c r="F168" i="34"/>
  <c r="E168" i="34"/>
  <c r="D168" i="34"/>
  <c r="C168" i="34"/>
  <c r="B168" i="34"/>
  <c r="AN167" i="34"/>
  <c r="AM167" i="34"/>
  <c r="AL167" i="34"/>
  <c r="AK167" i="34"/>
  <c r="AJ167" i="34"/>
  <c r="AI167" i="34"/>
  <c r="AH167" i="34"/>
  <c r="AG167" i="34"/>
  <c r="AF167" i="34"/>
  <c r="AE167" i="34"/>
  <c r="AD167" i="34"/>
  <c r="AC167" i="34"/>
  <c r="AB167" i="34"/>
  <c r="AA167" i="34"/>
  <c r="Z167" i="34"/>
  <c r="Y167" i="34"/>
  <c r="X167" i="34"/>
  <c r="W167" i="34"/>
  <c r="V167" i="34"/>
  <c r="U167" i="34"/>
  <c r="T167" i="34"/>
  <c r="S167" i="34"/>
  <c r="R167" i="34"/>
  <c r="Q167" i="34"/>
  <c r="P167" i="34"/>
  <c r="O167" i="34"/>
  <c r="N167" i="34"/>
  <c r="M167" i="34"/>
  <c r="L167" i="34"/>
  <c r="K167" i="34"/>
  <c r="J167" i="34"/>
  <c r="I167" i="34"/>
  <c r="H167" i="34"/>
  <c r="G167" i="34"/>
  <c r="F167" i="34"/>
  <c r="E167" i="34"/>
  <c r="D167" i="34"/>
  <c r="C167" i="34"/>
  <c r="B167" i="34"/>
  <c r="AN166" i="34"/>
  <c r="AM166" i="34"/>
  <c r="AL166" i="34"/>
  <c r="AK166" i="34"/>
  <c r="AJ166" i="34"/>
  <c r="AI166" i="34"/>
  <c r="AH166" i="34"/>
  <c r="AG166" i="34"/>
  <c r="AF166" i="34"/>
  <c r="AE166" i="34"/>
  <c r="AD166" i="34"/>
  <c r="AC166" i="34"/>
  <c r="AB166" i="34"/>
  <c r="AA166" i="34"/>
  <c r="Z166" i="34"/>
  <c r="Y166" i="34"/>
  <c r="X166" i="34"/>
  <c r="W166" i="34"/>
  <c r="V166" i="34"/>
  <c r="U166" i="34"/>
  <c r="T166" i="34"/>
  <c r="S166" i="34"/>
  <c r="R166" i="34"/>
  <c r="Q166" i="34"/>
  <c r="P166" i="34"/>
  <c r="O166" i="34"/>
  <c r="N166" i="34"/>
  <c r="M166" i="34"/>
  <c r="L166" i="34"/>
  <c r="K166" i="34"/>
  <c r="J166" i="34"/>
  <c r="I166" i="34"/>
  <c r="H166" i="34"/>
  <c r="G166" i="34"/>
  <c r="F166" i="34"/>
  <c r="E166" i="34"/>
  <c r="D166" i="34"/>
  <c r="C166" i="34"/>
  <c r="B166" i="34"/>
  <c r="AN165" i="34"/>
  <c r="AM165" i="34"/>
  <c r="AL165" i="34"/>
  <c r="AK165" i="34"/>
  <c r="AJ165" i="34"/>
  <c r="AI165" i="34"/>
  <c r="AH165" i="34"/>
  <c r="AG165" i="34"/>
  <c r="AF165" i="34"/>
  <c r="AE165" i="34"/>
  <c r="AD165" i="34"/>
  <c r="AC165" i="34"/>
  <c r="AB165" i="34"/>
  <c r="AA165" i="34"/>
  <c r="Z165" i="34"/>
  <c r="Y165" i="34"/>
  <c r="X165" i="34"/>
  <c r="W165" i="34"/>
  <c r="V165" i="34"/>
  <c r="U165" i="34"/>
  <c r="T165" i="34"/>
  <c r="S165" i="34"/>
  <c r="R165" i="34"/>
  <c r="Q165" i="34"/>
  <c r="P165" i="34"/>
  <c r="O165" i="34"/>
  <c r="N165" i="34"/>
  <c r="M165" i="34"/>
  <c r="L165" i="34"/>
  <c r="K165" i="34"/>
  <c r="J165" i="34"/>
  <c r="I165" i="34"/>
  <c r="H165" i="34"/>
  <c r="G165" i="34"/>
  <c r="F165" i="34"/>
  <c r="E165" i="34"/>
  <c r="D165" i="34"/>
  <c r="C165" i="34"/>
  <c r="B165" i="34"/>
  <c r="AN164" i="34"/>
  <c r="AM164" i="34"/>
  <c r="AL164" i="34"/>
  <c r="AK164" i="34"/>
  <c r="AJ164" i="34"/>
  <c r="AI164" i="34"/>
  <c r="AH164" i="34"/>
  <c r="AG164" i="34"/>
  <c r="AF164" i="34"/>
  <c r="AE164" i="34"/>
  <c r="AD164" i="34"/>
  <c r="AC164" i="34"/>
  <c r="AB164" i="34"/>
  <c r="AA164" i="34"/>
  <c r="Z164" i="34"/>
  <c r="Y164" i="34"/>
  <c r="X164" i="34"/>
  <c r="W164" i="34"/>
  <c r="V164" i="34"/>
  <c r="U164" i="34"/>
  <c r="T164" i="34"/>
  <c r="S164" i="34"/>
  <c r="R164" i="34"/>
  <c r="Q164" i="34"/>
  <c r="P164" i="34"/>
  <c r="O164" i="34"/>
  <c r="N164" i="34"/>
  <c r="M164" i="34"/>
  <c r="L164" i="34"/>
  <c r="K164" i="34"/>
  <c r="J164" i="34"/>
  <c r="I164" i="34"/>
  <c r="H164" i="34"/>
  <c r="G164" i="34"/>
  <c r="F164" i="34"/>
  <c r="E164" i="34"/>
  <c r="D164" i="34"/>
  <c r="C164" i="34"/>
  <c r="B164" i="34"/>
  <c r="AN163" i="34"/>
  <c r="AM163" i="34"/>
  <c r="AL163" i="34"/>
  <c r="AK163" i="34"/>
  <c r="AJ163" i="34"/>
  <c r="AI163" i="34"/>
  <c r="AH163" i="34"/>
  <c r="AG163" i="34"/>
  <c r="AF163" i="34"/>
  <c r="AE163" i="34"/>
  <c r="AD163" i="34"/>
  <c r="AC163" i="34"/>
  <c r="AB163" i="34"/>
  <c r="AA163" i="34"/>
  <c r="Z163" i="34"/>
  <c r="Y163" i="34"/>
  <c r="X163" i="34"/>
  <c r="W163" i="34"/>
  <c r="V163" i="34"/>
  <c r="U163" i="34"/>
  <c r="T163" i="34"/>
  <c r="S163" i="34"/>
  <c r="R163" i="34"/>
  <c r="Q163" i="34"/>
  <c r="P163" i="34"/>
  <c r="O163" i="34"/>
  <c r="N163" i="34"/>
  <c r="M163" i="34"/>
  <c r="L163" i="34"/>
  <c r="K163" i="34"/>
  <c r="J163" i="34"/>
  <c r="I163" i="34"/>
  <c r="H163" i="34"/>
  <c r="G163" i="34"/>
  <c r="F163" i="34"/>
  <c r="E163" i="34"/>
  <c r="D163" i="34"/>
  <c r="C163" i="34"/>
  <c r="B163" i="34"/>
  <c r="AN162" i="34"/>
  <c r="AM162" i="34"/>
  <c r="AL162" i="34"/>
  <c r="AK162" i="34"/>
  <c r="AJ162" i="34"/>
  <c r="AI162" i="34"/>
  <c r="AH162" i="34"/>
  <c r="AG162" i="34"/>
  <c r="AF162" i="34"/>
  <c r="AE162" i="34"/>
  <c r="AD162" i="34"/>
  <c r="AC162" i="34"/>
  <c r="AB162" i="34"/>
  <c r="AA162" i="34"/>
  <c r="Z162" i="34"/>
  <c r="Y162" i="34"/>
  <c r="X162" i="34"/>
  <c r="W162" i="34"/>
  <c r="V162" i="34"/>
  <c r="U162" i="34"/>
  <c r="T162" i="34"/>
  <c r="S162" i="34"/>
  <c r="R162" i="34"/>
  <c r="Q162" i="34"/>
  <c r="P162" i="34"/>
  <c r="O162" i="34"/>
  <c r="N162" i="34"/>
  <c r="M162" i="34"/>
  <c r="L162" i="34"/>
  <c r="K162" i="34"/>
  <c r="J162" i="34"/>
  <c r="I162" i="34"/>
  <c r="H162" i="34"/>
  <c r="G162" i="34"/>
  <c r="F162" i="34"/>
  <c r="E162" i="34"/>
  <c r="D162" i="34"/>
  <c r="C162" i="34"/>
  <c r="B162" i="34"/>
  <c r="AN161" i="34"/>
  <c r="AM161" i="34"/>
  <c r="AL161" i="34"/>
  <c r="AK161" i="34"/>
  <c r="AJ161" i="34"/>
  <c r="AI161" i="34"/>
  <c r="AH161" i="34"/>
  <c r="AG161" i="34"/>
  <c r="AF161" i="34"/>
  <c r="AE161" i="34"/>
  <c r="AD161" i="34"/>
  <c r="AC161" i="34"/>
  <c r="AB161" i="34"/>
  <c r="AA161" i="34"/>
  <c r="Z161" i="34"/>
  <c r="Y161" i="34"/>
  <c r="X161" i="34"/>
  <c r="W161" i="34"/>
  <c r="V161" i="34"/>
  <c r="U161" i="34"/>
  <c r="T161" i="34"/>
  <c r="S161" i="34"/>
  <c r="R161" i="34"/>
  <c r="Q161" i="34"/>
  <c r="P161" i="34"/>
  <c r="O161" i="34"/>
  <c r="N161" i="34"/>
  <c r="M161" i="34"/>
  <c r="L161" i="34"/>
  <c r="K161" i="34"/>
  <c r="J161" i="34"/>
  <c r="I161" i="34"/>
  <c r="H161" i="34"/>
  <c r="G161" i="34"/>
  <c r="F161" i="34"/>
  <c r="E161" i="34"/>
  <c r="D161" i="34"/>
  <c r="C161" i="34"/>
  <c r="B161" i="34"/>
  <c r="AN159" i="34"/>
  <c r="AM159" i="34"/>
  <c r="AL159" i="34"/>
  <c r="AK159" i="34"/>
  <c r="AJ159" i="34"/>
  <c r="AI159" i="34"/>
  <c r="AH159" i="34"/>
  <c r="AG159" i="34"/>
  <c r="AF159" i="34"/>
  <c r="AE159" i="34"/>
  <c r="AD159" i="34"/>
  <c r="AC159" i="34"/>
  <c r="AB159" i="34"/>
  <c r="AA159" i="34"/>
  <c r="Z159" i="34"/>
  <c r="Y159" i="34"/>
  <c r="X159" i="34"/>
  <c r="W159" i="34"/>
  <c r="V159" i="34"/>
  <c r="U159" i="34"/>
  <c r="T159" i="34"/>
  <c r="S159" i="34"/>
  <c r="R159" i="34"/>
  <c r="Q159" i="34"/>
  <c r="P159" i="34"/>
  <c r="O159" i="34"/>
  <c r="N159" i="34"/>
  <c r="M159" i="34"/>
  <c r="L159" i="34"/>
  <c r="K159" i="34"/>
  <c r="J159" i="34"/>
  <c r="I159" i="34"/>
  <c r="H159" i="34"/>
  <c r="G159" i="34"/>
  <c r="F159" i="34"/>
  <c r="E159" i="34"/>
  <c r="D159" i="34"/>
  <c r="C159" i="34"/>
  <c r="B159" i="34"/>
  <c r="AN158" i="34"/>
  <c r="AM158" i="34"/>
  <c r="AL158" i="34"/>
  <c r="AK158" i="34"/>
  <c r="AJ158" i="34"/>
  <c r="AI158" i="34"/>
  <c r="AH158" i="34"/>
  <c r="AG158" i="34"/>
  <c r="AF158" i="34"/>
  <c r="AE158" i="34"/>
  <c r="AD158" i="34"/>
  <c r="AC158" i="34"/>
  <c r="AB158" i="34"/>
  <c r="AA158" i="34"/>
  <c r="Z158" i="34"/>
  <c r="Y158" i="34"/>
  <c r="X158" i="34"/>
  <c r="W158" i="34"/>
  <c r="V158" i="34"/>
  <c r="U158" i="34"/>
  <c r="T158" i="34"/>
  <c r="S158" i="34"/>
  <c r="R158" i="34"/>
  <c r="Q158" i="34"/>
  <c r="P158" i="34"/>
  <c r="O158" i="34"/>
  <c r="N158" i="34"/>
  <c r="M158" i="34"/>
  <c r="L158" i="34"/>
  <c r="K158" i="34"/>
  <c r="J158" i="34"/>
  <c r="I158" i="34"/>
  <c r="H158" i="34"/>
  <c r="G158" i="34"/>
  <c r="F158" i="34"/>
  <c r="E158" i="34"/>
  <c r="D158" i="34"/>
  <c r="C158" i="34"/>
  <c r="B158" i="34"/>
  <c r="AC2" i="44"/>
  <c r="AD2" i="44"/>
  <c r="AE2" i="44"/>
  <c r="AF2" i="44"/>
  <c r="F2" i="44"/>
  <c r="N2" i="44"/>
  <c r="V2" i="44"/>
  <c r="J2" i="44"/>
  <c r="T2" i="44"/>
  <c r="U2" i="44"/>
  <c r="G2" i="44"/>
  <c r="O2" i="44"/>
  <c r="W2" i="44"/>
  <c r="Z2" i="44"/>
  <c r="S2" i="44"/>
  <c r="AB2" i="44"/>
  <c r="H2" i="44"/>
  <c r="P2" i="44"/>
  <c r="X2" i="44"/>
  <c r="AA2" i="44"/>
  <c r="I2" i="44"/>
  <c r="Q2" i="44"/>
  <c r="Y2" i="44"/>
  <c r="R2" i="44"/>
  <c r="K2" i="44"/>
  <c r="L2" i="44"/>
  <c r="M2" i="44"/>
  <c r="E2" i="44"/>
  <c r="G5" i="14" l="1"/>
  <c r="G6" i="14" s="1"/>
  <c r="G23" i="14"/>
  <c r="F22" i="14"/>
  <c r="E21" i="14"/>
  <c r="G15" i="14"/>
  <c r="F14" i="14"/>
  <c r="E13" i="14"/>
  <c r="G18" i="14"/>
  <c r="G10" i="14"/>
  <c r="G19" i="14"/>
  <c r="F18" i="14"/>
  <c r="F10" i="14"/>
  <c r="G20" i="14"/>
  <c r="F19" i="14"/>
  <c r="E18" i="14"/>
  <c r="G12" i="14"/>
  <c r="F11" i="14"/>
  <c r="E10" i="14"/>
  <c r="G21" i="14"/>
  <c r="F20" i="14"/>
  <c r="E19" i="14"/>
  <c r="G13" i="14"/>
  <c r="F12" i="14"/>
  <c r="E11" i="14"/>
  <c r="G22" i="14"/>
  <c r="F21" i="14"/>
  <c r="E20" i="14"/>
  <c r="B197" i="34" a="1"/>
  <c r="B197" i="34" s="1"/>
  <c r="B194" i="34" s="1"/>
  <c r="F194" i="34" l="1"/>
  <c r="H195" i="34"/>
  <c r="C195" i="34"/>
  <c r="I194" i="34"/>
  <c r="E195" i="34"/>
  <c r="K194" i="34"/>
  <c r="F195" i="34"/>
  <c r="H194" i="34"/>
  <c r="M194" i="34"/>
  <c r="D196" i="34"/>
  <c r="I196" i="34"/>
  <c r="J195" i="34"/>
  <c r="L195" i="34"/>
  <c r="E196" i="34"/>
  <c r="D195" i="34"/>
  <c r="C194" i="34"/>
  <c r="B196" i="34"/>
  <c r="G196" i="34"/>
  <c r="J194" i="34"/>
  <c r="M196" i="34"/>
  <c r="H196" i="34"/>
  <c r="K196" i="34"/>
  <c r="J196" i="34"/>
  <c r="G194" i="34"/>
  <c r="L196" i="34"/>
  <c r="B195" i="34"/>
  <c r="G195" i="34"/>
  <c r="I195" i="34"/>
  <c r="E194" i="34"/>
  <c r="L194" i="34"/>
  <c r="F196" i="34"/>
  <c r="D194" i="34"/>
  <c r="K195" i="34"/>
  <c r="C196" i="34"/>
  <c r="M195" i="34"/>
  <c r="A244" i="34" l="1" a="1"/>
  <c r="A244" i="34" s="1"/>
  <c r="E14" i="19"/>
  <c r="AC14" i="19"/>
  <c r="AD14" i="18"/>
  <c r="Q14" i="18"/>
  <c r="J14" i="17"/>
  <c r="C14" i="25"/>
  <c r="L14" i="21"/>
  <c r="T14" i="21"/>
  <c r="AB14" i="21"/>
  <c r="E14" i="20"/>
  <c r="U14" i="20"/>
  <c r="F14" i="19"/>
  <c r="V14" i="19"/>
  <c r="AD14" i="19"/>
  <c r="G14" i="18"/>
  <c r="O14" i="18"/>
  <c r="U14" i="25"/>
  <c r="W14" i="25"/>
  <c r="Q14" i="20"/>
  <c r="B14" i="20"/>
  <c r="R14" i="19"/>
  <c r="C14" i="18"/>
  <c r="K14" i="18"/>
  <c r="AA14" i="18"/>
  <c r="AC14" i="17"/>
  <c r="D14" i="25"/>
  <c r="L14" i="25"/>
  <c r="T14" i="25"/>
  <c r="AB14" i="25"/>
  <c r="F14" i="20"/>
  <c r="N14" i="20"/>
  <c r="V14" i="20"/>
  <c r="AD14" i="20"/>
  <c r="G14" i="19"/>
  <c r="O14" i="19"/>
  <c r="AE14" i="19"/>
  <c r="H14" i="18"/>
  <c r="P14" i="18"/>
  <c r="X14" i="18"/>
  <c r="AF14" i="18"/>
  <c r="I14" i="17"/>
  <c r="B14" i="17"/>
  <c r="M14" i="25"/>
  <c r="G14" i="20"/>
  <c r="P14" i="19"/>
  <c r="AF14" i="19"/>
  <c r="B14" i="18"/>
  <c r="R14" i="17"/>
  <c r="J14" i="19"/>
  <c r="F14" i="25"/>
  <c r="AD14" i="25"/>
  <c r="G14" i="21"/>
  <c r="O14" i="21"/>
  <c r="W14" i="21"/>
  <c r="AE14" i="21"/>
  <c r="H14" i="20"/>
  <c r="P14" i="20"/>
  <c r="I14" i="19"/>
  <c r="Q14" i="19"/>
  <c r="Y14" i="19"/>
  <c r="B14" i="19"/>
  <c r="J14" i="18"/>
  <c r="R14" i="18"/>
  <c r="Z14" i="18"/>
  <c r="AA14" i="17"/>
  <c r="O14" i="25"/>
  <c r="AF14" i="21"/>
  <c r="H14" i="25"/>
  <c r="P14" i="25"/>
  <c r="X14" i="25"/>
  <c r="I14" i="21"/>
  <c r="Q14" i="21"/>
  <c r="Y14" i="21"/>
  <c r="B14" i="21"/>
  <c r="J14" i="20"/>
  <c r="R14" i="20"/>
  <c r="Z14" i="20"/>
  <c r="K14" i="19"/>
  <c r="S14" i="19"/>
  <c r="AA14" i="19"/>
  <c r="D14" i="18"/>
  <c r="L14" i="18"/>
  <c r="T14" i="18"/>
  <c r="AB14" i="18"/>
  <c r="I14" i="25"/>
  <c r="Q14" i="25"/>
  <c r="Y14" i="25"/>
  <c r="B14" i="25"/>
  <c r="J14" i="21"/>
  <c r="R14" i="21"/>
  <c r="Z14" i="21"/>
  <c r="C14" i="20"/>
  <c r="K14" i="20"/>
  <c r="S14" i="20"/>
  <c r="AA14" i="20"/>
  <c r="D14" i="19"/>
  <c r="L14" i="19"/>
  <c r="T14" i="19"/>
  <c r="AB14" i="19"/>
  <c r="E14" i="18"/>
  <c r="M14" i="18"/>
  <c r="U14" i="18"/>
  <c r="AC14" i="18"/>
  <c r="F14" i="17"/>
  <c r="N14" i="17"/>
  <c r="V14" i="17"/>
  <c r="AD14" i="17"/>
  <c r="F14" i="21"/>
  <c r="AD14" i="21"/>
  <c r="O14" i="20"/>
  <c r="AE14" i="20"/>
  <c r="X14" i="19"/>
  <c r="Y14" i="18"/>
  <c r="Z14" i="17"/>
  <c r="AF14" i="20"/>
  <c r="K14" i="17"/>
  <c r="G14" i="25"/>
  <c r="AE14" i="25"/>
  <c r="H14" i="21"/>
  <c r="P14" i="21"/>
  <c r="X14" i="21"/>
  <c r="I14" i="20"/>
  <c r="Z14" i="19"/>
  <c r="D14" i="17"/>
  <c r="T14" i="17"/>
  <c r="S14" i="17" l="1"/>
  <c r="E14" i="25"/>
  <c r="V14" i="21"/>
  <c r="AC14" i="21"/>
  <c r="S14" i="18"/>
  <c r="X14" i="17"/>
  <c r="M14" i="20"/>
  <c r="H14" i="19"/>
  <c r="U14" i="17"/>
  <c r="N14" i="21"/>
  <c r="E14" i="21"/>
  <c r="W14" i="18"/>
  <c r="W14" i="20"/>
  <c r="T14" i="20"/>
  <c r="P14" i="17"/>
  <c r="M14" i="17"/>
  <c r="V14" i="18"/>
  <c r="N14" i="18"/>
  <c r="O14" i="17"/>
  <c r="AA14" i="21"/>
  <c r="AF14" i="17"/>
  <c r="N14" i="19"/>
  <c r="D14" i="21"/>
  <c r="G14" i="17"/>
  <c r="K14" i="21"/>
  <c r="AB14" i="20"/>
  <c r="H14" i="17"/>
  <c r="C14" i="21"/>
  <c r="E14" i="17"/>
  <c r="C14" i="19"/>
  <c r="AF14" i="25"/>
  <c r="C14" i="17"/>
  <c r="X14" i="20"/>
  <c r="V14" i="25"/>
  <c r="I14" i="18"/>
  <c r="Y14" i="17"/>
  <c r="W14" i="19"/>
  <c r="U14" i="21"/>
  <c r="AB14" i="17"/>
  <c r="Y14" i="20"/>
  <c r="AE14" i="18"/>
  <c r="AC14" i="20"/>
  <c r="S14" i="25"/>
  <c r="AC14" i="25"/>
  <c r="U14" i="19"/>
  <c r="Z14" i="25"/>
  <c r="N14" i="25"/>
  <c r="Q14" i="17"/>
  <c r="M14" i="21"/>
  <c r="L14" i="17"/>
  <c r="K14" i="25"/>
  <c r="AE14" i="17"/>
  <c r="M14" i="19"/>
  <c r="R14" i="25"/>
  <c r="W14" i="17"/>
  <c r="S14" i="21"/>
  <c r="AA14" i="25"/>
  <c r="L14" i="20"/>
  <c r="J14" i="25"/>
  <c r="F14" i="18"/>
  <c r="D14" i="20"/>
  <c r="C132" i="31" l="1"/>
  <c r="D132" i="31"/>
  <c r="E132" i="31"/>
  <c r="F132" i="31"/>
  <c r="G132" i="31"/>
  <c r="H132" i="31"/>
  <c r="I132" i="31"/>
  <c r="J132" i="31"/>
  <c r="K132" i="31"/>
  <c r="L132" i="31"/>
  <c r="M132" i="31"/>
  <c r="N132" i="31"/>
  <c r="O132" i="31"/>
  <c r="P132" i="31"/>
  <c r="Q132" i="31"/>
  <c r="R132" i="31"/>
  <c r="S132" i="31"/>
  <c r="T132" i="31"/>
  <c r="U132" i="31"/>
  <c r="V132" i="31"/>
  <c r="W132" i="31"/>
  <c r="X132" i="31"/>
  <c r="Y132" i="31"/>
  <c r="Z132" i="31"/>
  <c r="AA132" i="31"/>
  <c r="AB132" i="31"/>
  <c r="AC132" i="31"/>
  <c r="AD132" i="31"/>
  <c r="AE132" i="31"/>
  <c r="AF132" i="31"/>
  <c r="AG132" i="31"/>
  <c r="AH132" i="31"/>
  <c r="AI132" i="31"/>
  <c r="AJ132" i="31"/>
  <c r="AK132" i="31"/>
  <c r="AL132" i="31"/>
  <c r="AM132" i="31"/>
  <c r="AN132" i="31"/>
  <c r="B132" i="31"/>
  <c r="C48" i="11" l="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I48" i="11"/>
  <c r="B48"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I39"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I40"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I41"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I42" i="11"/>
  <c r="I43" i="11"/>
  <c r="J43" i="11"/>
  <c r="K43"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I44"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I45" i="11"/>
  <c r="H45" i="11"/>
  <c r="H44" i="11"/>
  <c r="H43" i="11"/>
  <c r="H42" i="11"/>
  <c r="H41" i="11"/>
  <c r="H40" i="11"/>
  <c r="C46" i="11"/>
  <c r="C49" i="11" s="1"/>
  <c r="D46" i="11"/>
  <c r="D49" i="11" s="1"/>
  <c r="E46" i="11"/>
  <c r="E49" i="11" s="1"/>
  <c r="F46" i="11"/>
  <c r="F49" i="11" s="1"/>
  <c r="G46" i="11"/>
  <c r="G49" i="11" s="1"/>
  <c r="B46" i="11"/>
  <c r="B49" i="11" s="1"/>
  <c r="H39" i="11"/>
  <c r="E36" i="11"/>
  <c r="F36" i="11"/>
  <c r="G36" i="11"/>
  <c r="L36" i="11"/>
  <c r="M36" i="11"/>
  <c r="N36" i="11"/>
  <c r="T36" i="11"/>
  <c r="U36" i="11"/>
  <c r="V36" i="11"/>
  <c r="AB36" i="11"/>
  <c r="AC36" i="11"/>
  <c r="AD36" i="11"/>
  <c r="B36" i="11"/>
  <c r="H36" i="11"/>
  <c r="I36" i="11"/>
  <c r="J36" i="11"/>
  <c r="K36" i="11"/>
  <c r="O36" i="11"/>
  <c r="P36" i="11"/>
  <c r="Q36" i="11"/>
  <c r="R36" i="11"/>
  <c r="S36" i="11"/>
  <c r="W36" i="11"/>
  <c r="X36" i="11"/>
  <c r="Y36" i="11"/>
  <c r="Z36" i="11"/>
  <c r="AA36" i="11"/>
  <c r="AE36" i="11"/>
  <c r="AF36" i="11"/>
  <c r="AG36" i="11"/>
  <c r="AH36" i="11"/>
  <c r="AI36" i="11"/>
  <c r="C36" i="11"/>
  <c r="D36" i="11"/>
  <c r="AH46" i="11" l="1"/>
  <c r="AH49" i="11" s="1"/>
  <c r="Z46" i="11"/>
  <c r="R46" i="11"/>
  <c r="R49" i="11" s="1"/>
  <c r="J46" i="11"/>
  <c r="J49" i="11" s="1"/>
  <c r="S46" i="11"/>
  <c r="AA46" i="11"/>
  <c r="AA49" i="11" s="1"/>
  <c r="AI46" i="11"/>
  <c r="AI49" i="11" s="1"/>
  <c r="K46" i="11"/>
  <c r="K49" i="11" s="1"/>
  <c r="H46" i="11"/>
  <c r="H49" i="11" s="1"/>
  <c r="AG46" i="11"/>
  <c r="Q46" i="11"/>
  <c r="Q49" i="11" s="1"/>
  <c r="W46" i="11"/>
  <c r="W49" i="11" s="1"/>
  <c r="X46" i="11"/>
  <c r="X49" i="11" s="1"/>
  <c r="AD46" i="11"/>
  <c r="AD49" i="11" s="1"/>
  <c r="N46" i="11"/>
  <c r="N49" i="11" s="1"/>
  <c r="Z49" i="11"/>
  <c r="AC46" i="11"/>
  <c r="AC49" i="11" s="1"/>
  <c r="U46" i="11"/>
  <c r="U49" i="11" s="1"/>
  <c r="M46" i="11"/>
  <c r="M49" i="11" s="1"/>
  <c r="P49" i="11"/>
  <c r="Y46" i="11"/>
  <c r="Y49" i="11" s="1"/>
  <c r="I46" i="11"/>
  <c r="I49" i="11" s="1"/>
  <c r="AE46" i="11"/>
  <c r="AE49" i="11" s="1"/>
  <c r="O46" i="11"/>
  <c r="O49" i="11" s="1"/>
  <c r="AF46" i="11"/>
  <c r="AF49" i="11" s="1"/>
  <c r="P46" i="11"/>
  <c r="V46" i="11"/>
  <c r="V49" i="11" s="1"/>
  <c r="T46" i="11"/>
  <c r="T49" i="11" s="1"/>
  <c r="S49" i="11"/>
  <c r="AG49" i="11"/>
  <c r="AF50" i="11"/>
  <c r="B50" i="11"/>
  <c r="Q50" i="11"/>
  <c r="AI50" i="11"/>
  <c r="X50" i="11"/>
  <c r="J50" i="11"/>
  <c r="U50" i="11"/>
  <c r="AH50" i="11"/>
  <c r="W50" i="11"/>
  <c r="I50" i="11"/>
  <c r="T50" i="11"/>
  <c r="AB46" i="11"/>
  <c r="AB49" i="11" s="1"/>
  <c r="L46" i="11"/>
  <c r="L49" i="11" s="1"/>
  <c r="D50" i="11"/>
  <c r="AG50" i="11"/>
  <c r="S50" i="11"/>
  <c r="H50" i="11"/>
  <c r="N50" i="11"/>
  <c r="M50" i="11"/>
  <c r="AE50" i="11"/>
  <c r="AD50" i="11"/>
  <c r="AC50" i="11"/>
  <c r="C50" i="11"/>
  <c r="R50" i="11"/>
  <c r="L50" i="11"/>
  <c r="AA50" i="11"/>
  <c r="P50" i="11"/>
  <c r="G50" i="11"/>
  <c r="Z50" i="11"/>
  <c r="O50" i="11"/>
  <c r="AB50" i="11"/>
  <c r="F50" i="11"/>
  <c r="Y50" i="11"/>
  <c r="K50" i="11"/>
  <c r="V50" i="11"/>
  <c r="E50" i="11"/>
  <c r="D11" i="23" l="1"/>
  <c r="D4" i="23"/>
  <c r="N4" i="23"/>
  <c r="N11" i="23"/>
  <c r="B4" i="23"/>
  <c r="B11" i="23"/>
  <c r="AC4" i="23"/>
  <c r="AC11" i="23"/>
  <c r="E4" i="23"/>
  <c r="E11" i="23"/>
  <c r="AB11" i="23"/>
  <c r="AB4" i="23"/>
  <c r="S4" i="23"/>
  <c r="S11" i="23"/>
  <c r="M4" i="23"/>
  <c r="M11" i="23"/>
  <c r="J4" i="23"/>
  <c r="J11" i="23"/>
  <c r="Q4" i="23"/>
  <c r="Q11" i="23"/>
  <c r="H4" i="23"/>
  <c r="H11" i="23"/>
  <c r="X4" i="23"/>
  <c r="X11" i="23"/>
  <c r="K11" i="23"/>
  <c r="K4" i="23"/>
  <c r="F4" i="23"/>
  <c r="F11" i="23"/>
  <c r="V4" i="23"/>
  <c r="V11" i="23"/>
  <c r="I4" i="23"/>
  <c r="I11" i="23"/>
  <c r="T11" i="23"/>
  <c r="T4" i="23"/>
  <c r="C4" i="23"/>
  <c r="C11" i="23"/>
  <c r="O4" i="23"/>
  <c r="O11" i="23"/>
  <c r="P4" i="23"/>
  <c r="P11" i="23"/>
  <c r="AE4" i="23"/>
  <c r="AE11" i="23"/>
  <c r="Y4" i="23"/>
  <c r="Y11" i="23"/>
  <c r="AD4" i="23"/>
  <c r="AD11" i="23"/>
  <c r="R11" i="23"/>
  <c r="R4" i="23"/>
  <c r="L11" i="23"/>
  <c r="L4" i="23"/>
  <c r="Z11" i="23"/>
  <c r="Z4" i="23"/>
  <c r="G4" i="23"/>
  <c r="G11" i="23"/>
  <c r="W4" i="23"/>
  <c r="W11" i="23"/>
  <c r="AA4" i="23"/>
  <c r="AA11" i="23"/>
  <c r="U4" i="23"/>
  <c r="U11" i="23"/>
  <c r="AF4" i="23"/>
  <c r="AF11" i="23"/>
  <c r="C226" i="28"/>
  <c r="D226" i="28"/>
  <c r="E226" i="28"/>
  <c r="F226" i="28"/>
  <c r="G226" i="28"/>
  <c r="H226" i="28"/>
  <c r="I226" i="28"/>
  <c r="J226" i="28"/>
  <c r="K226" i="28"/>
  <c r="L226" i="28"/>
  <c r="M226" i="28"/>
  <c r="N226" i="28"/>
  <c r="O226" i="28"/>
  <c r="P226" i="28"/>
  <c r="Q226" i="28"/>
  <c r="R226" i="28"/>
  <c r="S226" i="28"/>
  <c r="T226" i="28"/>
  <c r="U226" i="28"/>
  <c r="V226" i="28"/>
  <c r="W226" i="28"/>
  <c r="X226" i="28"/>
  <c r="Y226" i="28"/>
  <c r="Z226" i="28"/>
  <c r="AA226" i="28"/>
  <c r="AB226" i="28"/>
  <c r="AC226" i="28"/>
  <c r="AD226" i="28"/>
  <c r="AE226" i="28"/>
  <c r="AF226" i="28"/>
  <c r="AG226" i="28"/>
  <c r="AH226" i="28"/>
  <c r="AI226" i="28"/>
  <c r="AJ226" i="28"/>
  <c r="AK226" i="28"/>
  <c r="AL226" i="28"/>
  <c r="AM226" i="28"/>
  <c r="AN226" i="28"/>
  <c r="C227" i="28"/>
  <c r="D227" i="28"/>
  <c r="E227" i="28"/>
  <c r="F227" i="28"/>
  <c r="G227" i="28"/>
  <c r="H227" i="28"/>
  <c r="I227" i="28"/>
  <c r="J227" i="28"/>
  <c r="K227" i="28"/>
  <c r="L227" i="28"/>
  <c r="M227" i="28"/>
  <c r="N227" i="28"/>
  <c r="O227" i="28"/>
  <c r="P227" i="28"/>
  <c r="Q227" i="28"/>
  <c r="R227" i="28"/>
  <c r="S227" i="28"/>
  <c r="T227" i="28"/>
  <c r="U227" i="28"/>
  <c r="V227" i="28"/>
  <c r="W227" i="28"/>
  <c r="X227" i="28"/>
  <c r="Y227" i="28"/>
  <c r="Z227" i="28"/>
  <c r="AA227" i="28"/>
  <c r="AB227" i="28"/>
  <c r="AC227" i="28"/>
  <c r="AD227" i="28"/>
  <c r="AE227" i="28"/>
  <c r="AF227" i="28"/>
  <c r="AG227" i="28"/>
  <c r="AH227" i="28"/>
  <c r="AI227" i="28"/>
  <c r="AJ227" i="28"/>
  <c r="AK227" i="28"/>
  <c r="AL227" i="28"/>
  <c r="AM227" i="28"/>
  <c r="AN227" i="28"/>
  <c r="B227" i="28"/>
  <c r="B226" i="28"/>
  <c r="C88" i="27"/>
  <c r="D88" i="27"/>
  <c r="E88" i="27"/>
  <c r="F88" i="27"/>
  <c r="G88" i="27"/>
  <c r="H88" i="27"/>
  <c r="I88" i="27"/>
  <c r="J88" i="27"/>
  <c r="K88" i="27"/>
  <c r="L88" i="27"/>
  <c r="M88" i="27"/>
  <c r="N88" i="27"/>
  <c r="O88" i="27"/>
  <c r="P88" i="27"/>
  <c r="Q88" i="27"/>
  <c r="R88" i="27"/>
  <c r="S88" i="27"/>
  <c r="T88" i="27"/>
  <c r="U88" i="27"/>
  <c r="V88" i="27"/>
  <c r="W88" i="27"/>
  <c r="X88" i="27"/>
  <c r="Y88" i="27"/>
  <c r="Z88" i="27"/>
  <c r="AA88" i="27"/>
  <c r="AB88" i="27"/>
  <c r="AC88" i="27"/>
  <c r="AD88" i="27"/>
  <c r="AE88" i="27"/>
  <c r="AF88" i="27"/>
  <c r="AG88" i="27"/>
  <c r="AH88" i="27"/>
  <c r="AI88" i="27"/>
  <c r="AJ88" i="27"/>
  <c r="AK88" i="27"/>
  <c r="AL88" i="27"/>
  <c r="AM88" i="27"/>
  <c r="AN88" i="27"/>
  <c r="B88" i="27"/>
  <c r="C29" i="11"/>
  <c r="D29" i="11"/>
  <c r="E29" i="11"/>
  <c r="F29" i="11"/>
  <c r="G29" i="11"/>
  <c r="H29" i="11"/>
  <c r="I29" i="11"/>
  <c r="J29" i="11"/>
  <c r="K29" i="11"/>
  <c r="L29" i="11"/>
  <c r="M29" i="11"/>
  <c r="N29" i="11"/>
  <c r="O29" i="11"/>
  <c r="P29" i="11"/>
  <c r="Q29" i="11"/>
  <c r="R29" i="11"/>
  <c r="S29" i="11"/>
  <c r="T29" i="11"/>
  <c r="U29" i="11"/>
  <c r="V29" i="11"/>
  <c r="B2" i="17" s="1"/>
  <c r="W29" i="11"/>
  <c r="C2" i="17" s="1"/>
  <c r="X29" i="11"/>
  <c r="D2" i="17" s="1"/>
  <c r="B29" i="11"/>
  <c r="Y27" i="11"/>
  <c r="Z27" i="11" s="1"/>
  <c r="C140" i="31"/>
  <c r="D140" i="31"/>
  <c r="E140" i="31"/>
  <c r="F140" i="31"/>
  <c r="G140" i="31"/>
  <c r="H140" i="31"/>
  <c r="I140" i="31"/>
  <c r="J140" i="31"/>
  <c r="K140" i="31"/>
  <c r="L140" i="31"/>
  <c r="M140" i="31"/>
  <c r="N140" i="31"/>
  <c r="O140" i="31"/>
  <c r="P140" i="31"/>
  <c r="Q140" i="31"/>
  <c r="R140" i="31"/>
  <c r="S140" i="31"/>
  <c r="T140" i="31"/>
  <c r="U140" i="31"/>
  <c r="V140" i="31"/>
  <c r="W140" i="31"/>
  <c r="X140" i="31"/>
  <c r="Y140" i="31"/>
  <c r="Z140" i="31"/>
  <c r="AA140" i="31"/>
  <c r="AB140" i="31"/>
  <c r="AC140" i="31"/>
  <c r="AD140" i="31"/>
  <c r="AE140" i="31"/>
  <c r="AF140" i="31"/>
  <c r="AG140" i="31"/>
  <c r="AH140" i="31"/>
  <c r="AI140" i="31"/>
  <c r="AJ140" i="31"/>
  <c r="AK140" i="31"/>
  <c r="AL140" i="31"/>
  <c r="AM140" i="31"/>
  <c r="AN140" i="31"/>
  <c r="B140" i="31"/>
  <c r="B130" i="31"/>
  <c r="AA27" i="11" l="1"/>
  <c r="AA29" i="11" s="1"/>
  <c r="G2" i="17" s="1"/>
  <c r="Z29" i="11"/>
  <c r="F2" i="17" s="1"/>
  <c r="Y29" i="11"/>
  <c r="E2" i="17" s="1"/>
  <c r="AB27" i="11" l="1"/>
  <c r="AC27" i="11" l="1"/>
  <c r="AB29" i="11"/>
  <c r="H2" i="17" s="1"/>
  <c r="AD27" i="11"/>
  <c r="C8" i="25"/>
  <c r="D8" i="25"/>
  <c r="E8" i="25"/>
  <c r="F8" i="25"/>
  <c r="G8" i="25"/>
  <c r="H8" i="25"/>
  <c r="I8" i="25"/>
  <c r="J8" i="25"/>
  <c r="K8" i="25"/>
  <c r="L8" i="25"/>
  <c r="M8" i="25"/>
  <c r="N8" i="25"/>
  <c r="O8" i="25"/>
  <c r="P8" i="25"/>
  <c r="Q8" i="25"/>
  <c r="R8" i="25"/>
  <c r="S8" i="25"/>
  <c r="T8" i="25"/>
  <c r="U8" i="25"/>
  <c r="V8" i="25"/>
  <c r="W8" i="25"/>
  <c r="X8" i="25"/>
  <c r="Y8" i="25"/>
  <c r="Z8" i="25"/>
  <c r="AA8" i="25"/>
  <c r="AB8" i="25"/>
  <c r="AC8" i="25"/>
  <c r="AD8" i="25"/>
  <c r="AE8" i="25"/>
  <c r="AF8" i="25"/>
  <c r="C9" i="25"/>
  <c r="D9" i="25"/>
  <c r="E9" i="25"/>
  <c r="F9" i="25"/>
  <c r="G9" i="25"/>
  <c r="H9" i="25"/>
  <c r="I9" i="25"/>
  <c r="J9" i="25"/>
  <c r="K9" i="25"/>
  <c r="L9" i="25"/>
  <c r="M9" i="25"/>
  <c r="N9" i="25"/>
  <c r="O9" i="25"/>
  <c r="P9" i="25"/>
  <c r="Q9" i="25"/>
  <c r="R9" i="25"/>
  <c r="S9" i="25"/>
  <c r="T9" i="25"/>
  <c r="U9" i="25"/>
  <c r="V9" i="25"/>
  <c r="W9" i="25"/>
  <c r="X9" i="25"/>
  <c r="Y9" i="25"/>
  <c r="Z9" i="25"/>
  <c r="AA9" i="25"/>
  <c r="AB9" i="25"/>
  <c r="AC9" i="25"/>
  <c r="AD9" i="25"/>
  <c r="AE9" i="25"/>
  <c r="AF9" i="25"/>
  <c r="C12" i="25"/>
  <c r="D12" i="25"/>
  <c r="E12" i="25"/>
  <c r="F12" i="25"/>
  <c r="G12" i="25"/>
  <c r="H12" i="25"/>
  <c r="I12" i="25"/>
  <c r="J12" i="25"/>
  <c r="K12" i="25"/>
  <c r="L12" i="25"/>
  <c r="M12" i="25"/>
  <c r="N12" i="25"/>
  <c r="O12" i="25"/>
  <c r="P12" i="25"/>
  <c r="Q12" i="25"/>
  <c r="R12" i="25"/>
  <c r="S12" i="25"/>
  <c r="T12" i="25"/>
  <c r="U12" i="25"/>
  <c r="V12" i="25"/>
  <c r="W12" i="25"/>
  <c r="X12" i="25"/>
  <c r="Y12" i="25"/>
  <c r="Z12" i="25"/>
  <c r="AA12" i="25"/>
  <c r="AB12" i="25"/>
  <c r="AC12" i="25"/>
  <c r="AD12" i="25"/>
  <c r="AE12" i="25"/>
  <c r="AF12" i="25"/>
  <c r="C13" i="25"/>
  <c r="D13" i="25"/>
  <c r="E13" i="25"/>
  <c r="F13" i="25"/>
  <c r="G13" i="25"/>
  <c r="H13" i="25"/>
  <c r="I13" i="25"/>
  <c r="J13" i="25"/>
  <c r="K13" i="25"/>
  <c r="L13" i="25"/>
  <c r="M13" i="25"/>
  <c r="N13" i="25"/>
  <c r="O13" i="25"/>
  <c r="P13" i="25"/>
  <c r="Q13" i="25"/>
  <c r="R13" i="25"/>
  <c r="S13" i="25"/>
  <c r="T13" i="25"/>
  <c r="U13" i="25"/>
  <c r="V13" i="25"/>
  <c r="W13" i="25"/>
  <c r="X13" i="25"/>
  <c r="Y13" i="25"/>
  <c r="Z13" i="25"/>
  <c r="AA13" i="25"/>
  <c r="AB13" i="25"/>
  <c r="AC13" i="25"/>
  <c r="AD13" i="25"/>
  <c r="AE13" i="25"/>
  <c r="AF13" i="25"/>
  <c r="C15" i="25"/>
  <c r="D15" i="25"/>
  <c r="E15" i="25"/>
  <c r="F15" i="25"/>
  <c r="G15" i="25"/>
  <c r="H15" i="25"/>
  <c r="I15" i="25"/>
  <c r="J15" i="25"/>
  <c r="K15" i="25"/>
  <c r="L15" i="25"/>
  <c r="M15" i="25"/>
  <c r="N15" i="25"/>
  <c r="O15" i="25"/>
  <c r="P15" i="25"/>
  <c r="Q15" i="25"/>
  <c r="R15" i="25"/>
  <c r="S15" i="25"/>
  <c r="T15" i="25"/>
  <c r="U15" i="25"/>
  <c r="V15" i="25"/>
  <c r="W15" i="25"/>
  <c r="X15" i="25"/>
  <c r="Y15" i="25"/>
  <c r="Z15" i="25"/>
  <c r="AA15" i="25"/>
  <c r="AB15" i="25"/>
  <c r="AC15" i="25"/>
  <c r="AD15" i="25"/>
  <c r="AE15" i="25"/>
  <c r="AF15" i="25"/>
  <c r="C16" i="25"/>
  <c r="D16" i="25"/>
  <c r="E16" i="25"/>
  <c r="F16" i="25"/>
  <c r="G16" i="25"/>
  <c r="H16" i="25"/>
  <c r="I16" i="25"/>
  <c r="J16" i="25"/>
  <c r="K16" i="25"/>
  <c r="L16" i="25"/>
  <c r="M16" i="25"/>
  <c r="N16" i="25"/>
  <c r="O16" i="25"/>
  <c r="P16" i="25"/>
  <c r="Q16" i="25"/>
  <c r="R16" i="25"/>
  <c r="S16" i="25"/>
  <c r="T16" i="25"/>
  <c r="U16" i="25"/>
  <c r="V16" i="25"/>
  <c r="W16" i="25"/>
  <c r="X16" i="25"/>
  <c r="Y16" i="25"/>
  <c r="Z16" i="25"/>
  <c r="AA16" i="25"/>
  <c r="AB16" i="25"/>
  <c r="AC16" i="25"/>
  <c r="AD16" i="25"/>
  <c r="AE16" i="25"/>
  <c r="AF16" i="25"/>
  <c r="C17" i="25"/>
  <c r="D17" i="25"/>
  <c r="E17" i="25"/>
  <c r="F17" i="25"/>
  <c r="G17" i="25"/>
  <c r="H17" i="25"/>
  <c r="I17" i="25"/>
  <c r="J17" i="25"/>
  <c r="K17" i="25"/>
  <c r="L17" i="25"/>
  <c r="M17" i="25"/>
  <c r="N17" i="25"/>
  <c r="O17" i="25"/>
  <c r="P17" i="25"/>
  <c r="Q17" i="25"/>
  <c r="R17" i="25"/>
  <c r="S17" i="25"/>
  <c r="T17" i="25"/>
  <c r="U17" i="25"/>
  <c r="V17" i="25"/>
  <c r="W17" i="25"/>
  <c r="X17" i="25"/>
  <c r="Y17" i="25"/>
  <c r="Z17" i="25"/>
  <c r="AA17" i="25"/>
  <c r="AB17" i="25"/>
  <c r="AC17" i="25"/>
  <c r="AD17" i="25"/>
  <c r="AE17" i="25"/>
  <c r="AF17" i="25"/>
  <c r="C18" i="25"/>
  <c r="D18" i="25"/>
  <c r="E18" i="25"/>
  <c r="F18" i="25"/>
  <c r="G18" i="25"/>
  <c r="H18" i="25"/>
  <c r="I18" i="25"/>
  <c r="J18" i="25"/>
  <c r="K18" i="25"/>
  <c r="L18" i="25"/>
  <c r="M18" i="25"/>
  <c r="N18" i="25"/>
  <c r="O18" i="25"/>
  <c r="P18" i="25"/>
  <c r="Q18" i="25"/>
  <c r="R18" i="25"/>
  <c r="S18" i="25"/>
  <c r="T18" i="25"/>
  <c r="U18" i="25"/>
  <c r="V18" i="25"/>
  <c r="W18" i="25"/>
  <c r="X18" i="25"/>
  <c r="Y18" i="25"/>
  <c r="Z18" i="25"/>
  <c r="AA18" i="25"/>
  <c r="AB18" i="25"/>
  <c r="AC18" i="25"/>
  <c r="AD18" i="25"/>
  <c r="AE18" i="25"/>
  <c r="AF18" i="25"/>
  <c r="C19" i="25"/>
  <c r="D19" i="25"/>
  <c r="E19" i="25"/>
  <c r="F19" i="25"/>
  <c r="G19" i="25"/>
  <c r="H19" i="25"/>
  <c r="I19" i="25"/>
  <c r="J19" i="25"/>
  <c r="K19" i="25"/>
  <c r="L19" i="25"/>
  <c r="M19" i="25"/>
  <c r="N19" i="25"/>
  <c r="O19" i="25"/>
  <c r="P19" i="25"/>
  <c r="Q19" i="25"/>
  <c r="R19" i="25"/>
  <c r="S19" i="25"/>
  <c r="T19" i="25"/>
  <c r="U19" i="25"/>
  <c r="V19" i="25"/>
  <c r="W19" i="25"/>
  <c r="X19" i="25"/>
  <c r="Y19" i="25"/>
  <c r="Z19" i="25"/>
  <c r="AA19" i="25"/>
  <c r="AB19" i="25"/>
  <c r="AC19" i="25"/>
  <c r="AD19" i="25"/>
  <c r="AE19" i="25"/>
  <c r="AF19" i="25"/>
  <c r="C20" i="25"/>
  <c r="D20" i="25"/>
  <c r="E20" i="25"/>
  <c r="F20" i="25"/>
  <c r="G20" i="25"/>
  <c r="H20" i="25"/>
  <c r="I20" i="25"/>
  <c r="J20" i="25"/>
  <c r="K20" i="25"/>
  <c r="L20" i="25"/>
  <c r="M20" i="25"/>
  <c r="N20" i="25"/>
  <c r="O20" i="25"/>
  <c r="P20" i="25"/>
  <c r="Q20" i="25"/>
  <c r="R20" i="25"/>
  <c r="S20" i="25"/>
  <c r="T20" i="25"/>
  <c r="U20" i="25"/>
  <c r="V20" i="25"/>
  <c r="W20" i="25"/>
  <c r="X20" i="25"/>
  <c r="Y20" i="25"/>
  <c r="Z20" i="25"/>
  <c r="AA20" i="25"/>
  <c r="AB20" i="25"/>
  <c r="AC20" i="25"/>
  <c r="AD20" i="25"/>
  <c r="AE20" i="25"/>
  <c r="AF20" i="25"/>
  <c r="C21" i="25"/>
  <c r="D21" i="25"/>
  <c r="E21" i="25"/>
  <c r="F21" i="25"/>
  <c r="G21" i="25"/>
  <c r="H21" i="25"/>
  <c r="I21" i="25"/>
  <c r="J21" i="25"/>
  <c r="K21" i="25"/>
  <c r="L21" i="25"/>
  <c r="M21" i="25"/>
  <c r="N21" i="25"/>
  <c r="O21" i="25"/>
  <c r="P21" i="25"/>
  <c r="Q21" i="25"/>
  <c r="R21" i="25"/>
  <c r="S21" i="25"/>
  <c r="T21" i="25"/>
  <c r="U21" i="25"/>
  <c r="V21" i="25"/>
  <c r="W21" i="25"/>
  <c r="X21" i="25"/>
  <c r="Y21" i="25"/>
  <c r="Z21" i="25"/>
  <c r="AA21" i="25"/>
  <c r="AB21" i="25"/>
  <c r="AC21" i="25"/>
  <c r="AD21" i="25"/>
  <c r="AE21" i="25"/>
  <c r="AF21" i="25"/>
  <c r="C22" i="25"/>
  <c r="D22" i="25"/>
  <c r="E22" i="25"/>
  <c r="F22" i="25"/>
  <c r="G22" i="25"/>
  <c r="H22" i="25"/>
  <c r="I22" i="25"/>
  <c r="J22" i="25"/>
  <c r="K22" i="25"/>
  <c r="L22" i="25"/>
  <c r="M22" i="25"/>
  <c r="N22" i="25"/>
  <c r="O22" i="25"/>
  <c r="P22" i="25"/>
  <c r="Q22" i="25"/>
  <c r="R22" i="25"/>
  <c r="S22" i="25"/>
  <c r="T22" i="25"/>
  <c r="U22" i="25"/>
  <c r="V22" i="25"/>
  <c r="W22" i="25"/>
  <c r="X22" i="25"/>
  <c r="Y22" i="25"/>
  <c r="Z22" i="25"/>
  <c r="AA22" i="25"/>
  <c r="AB22" i="25"/>
  <c r="AC22" i="25"/>
  <c r="AD22" i="25"/>
  <c r="AE22" i="25"/>
  <c r="AF22" i="25"/>
  <c r="C23" i="25"/>
  <c r="D23" i="25"/>
  <c r="E23" i="25"/>
  <c r="F23" i="25"/>
  <c r="G23" i="25"/>
  <c r="H23" i="25"/>
  <c r="I23" i="25"/>
  <c r="J23" i="25"/>
  <c r="K23" i="25"/>
  <c r="L23" i="25"/>
  <c r="M23" i="25"/>
  <c r="N23" i="25"/>
  <c r="O23" i="25"/>
  <c r="P23" i="25"/>
  <c r="Q23" i="25"/>
  <c r="R23" i="25"/>
  <c r="S23" i="25"/>
  <c r="T23" i="25"/>
  <c r="U23" i="25"/>
  <c r="V23" i="25"/>
  <c r="W23" i="25"/>
  <c r="X23" i="25"/>
  <c r="Y23" i="25"/>
  <c r="Z23" i="25"/>
  <c r="AA23" i="25"/>
  <c r="AB23" i="25"/>
  <c r="AC23" i="25"/>
  <c r="AD23" i="25"/>
  <c r="AE23" i="25"/>
  <c r="AF23" i="25"/>
  <c r="B23" i="25"/>
  <c r="B22" i="25"/>
  <c r="B21" i="25"/>
  <c r="B20" i="25"/>
  <c r="B19" i="25"/>
  <c r="B18" i="25"/>
  <c r="B17" i="25"/>
  <c r="B16" i="25"/>
  <c r="B15" i="25"/>
  <c r="B13" i="25"/>
  <c r="B12" i="25"/>
  <c r="B9" i="25"/>
  <c r="B8" i="25"/>
  <c r="B24" i="25"/>
  <c r="C8" i="24"/>
  <c r="D8" i="24"/>
  <c r="E8" i="24"/>
  <c r="F8" i="24"/>
  <c r="G8" i="24"/>
  <c r="H8" i="24"/>
  <c r="I8" i="24"/>
  <c r="J8" i="24"/>
  <c r="K8" i="24"/>
  <c r="L8" i="24"/>
  <c r="M8" i="24"/>
  <c r="N8" i="24"/>
  <c r="O8" i="24"/>
  <c r="P8" i="24"/>
  <c r="Q8" i="24"/>
  <c r="R8" i="24"/>
  <c r="S8" i="24"/>
  <c r="T8" i="24"/>
  <c r="U8" i="24"/>
  <c r="V8" i="24"/>
  <c r="W8" i="24"/>
  <c r="X8" i="24"/>
  <c r="Y8" i="24"/>
  <c r="Z8" i="24"/>
  <c r="AA8" i="24"/>
  <c r="AB8" i="24"/>
  <c r="AC8" i="24"/>
  <c r="AD8" i="24"/>
  <c r="AE8" i="24"/>
  <c r="AF8" i="24"/>
  <c r="C9" i="24"/>
  <c r="D9" i="24"/>
  <c r="E9" i="24"/>
  <c r="F9" i="24"/>
  <c r="G9" i="24"/>
  <c r="H9" i="24"/>
  <c r="I9" i="24"/>
  <c r="J9" i="24"/>
  <c r="K9" i="24"/>
  <c r="L9" i="24"/>
  <c r="M9" i="24"/>
  <c r="N9" i="24"/>
  <c r="O9" i="24"/>
  <c r="P9" i="24"/>
  <c r="Q9" i="24"/>
  <c r="R9" i="24"/>
  <c r="S9" i="24"/>
  <c r="T9" i="24"/>
  <c r="U9" i="24"/>
  <c r="V9" i="24"/>
  <c r="W9" i="24"/>
  <c r="X9" i="24"/>
  <c r="Y9" i="24"/>
  <c r="Z9" i="24"/>
  <c r="AA9" i="24"/>
  <c r="AB9" i="24"/>
  <c r="AC9" i="24"/>
  <c r="AD9" i="24"/>
  <c r="AE9" i="24"/>
  <c r="AF9" i="24"/>
  <c r="C12" i="24"/>
  <c r="D12" i="24"/>
  <c r="E12" i="24"/>
  <c r="F12" i="24"/>
  <c r="G12" i="24"/>
  <c r="H12" i="24"/>
  <c r="I12" i="24"/>
  <c r="J12" i="24"/>
  <c r="K12" i="24"/>
  <c r="L12" i="24"/>
  <c r="M12" i="24"/>
  <c r="N12" i="24"/>
  <c r="O12" i="24"/>
  <c r="P12" i="24"/>
  <c r="Q12" i="24"/>
  <c r="R12" i="24"/>
  <c r="S12" i="24"/>
  <c r="T12" i="24"/>
  <c r="U12" i="24"/>
  <c r="V12" i="24"/>
  <c r="W12" i="24"/>
  <c r="X12" i="24"/>
  <c r="Y12" i="24"/>
  <c r="Z12" i="24"/>
  <c r="AA12" i="24"/>
  <c r="AB12" i="24"/>
  <c r="AC12" i="24"/>
  <c r="AD12" i="24"/>
  <c r="AE12" i="24"/>
  <c r="AF12" i="24"/>
  <c r="C13" i="24"/>
  <c r="D13" i="24"/>
  <c r="E13" i="24"/>
  <c r="F13" i="24"/>
  <c r="G13" i="24"/>
  <c r="H13" i="24"/>
  <c r="I13" i="24"/>
  <c r="J13" i="24"/>
  <c r="K13" i="24"/>
  <c r="L13" i="24"/>
  <c r="M13" i="24"/>
  <c r="N13" i="24"/>
  <c r="O13" i="24"/>
  <c r="P13" i="24"/>
  <c r="Q13" i="24"/>
  <c r="R13" i="24"/>
  <c r="S13" i="24"/>
  <c r="T13" i="24"/>
  <c r="U13" i="24"/>
  <c r="V13" i="24"/>
  <c r="W13" i="24"/>
  <c r="X13" i="24"/>
  <c r="Y13" i="24"/>
  <c r="Z13" i="24"/>
  <c r="AA13" i="24"/>
  <c r="AB13" i="24"/>
  <c r="AC13" i="24"/>
  <c r="AD13" i="24"/>
  <c r="AE13" i="24"/>
  <c r="AF13" i="24"/>
  <c r="C16" i="24"/>
  <c r="D16" i="24"/>
  <c r="E16" i="24"/>
  <c r="F16" i="24"/>
  <c r="G16" i="24"/>
  <c r="H16" i="24"/>
  <c r="I16" i="24"/>
  <c r="J16" i="24"/>
  <c r="K16" i="24"/>
  <c r="L16" i="24"/>
  <c r="M16" i="24"/>
  <c r="N16" i="24"/>
  <c r="O16" i="24"/>
  <c r="P16" i="24"/>
  <c r="Q16" i="24"/>
  <c r="R16" i="24"/>
  <c r="S16" i="24"/>
  <c r="T16" i="24"/>
  <c r="U16" i="24"/>
  <c r="V16" i="24"/>
  <c r="W16" i="24"/>
  <c r="X16" i="24"/>
  <c r="Y16" i="24"/>
  <c r="Z16" i="24"/>
  <c r="AA16" i="24"/>
  <c r="AB16" i="24"/>
  <c r="AC16" i="24"/>
  <c r="AD16" i="24"/>
  <c r="AE16" i="24"/>
  <c r="AF16" i="24"/>
  <c r="C17" i="24"/>
  <c r="D17" i="24"/>
  <c r="E17" i="24"/>
  <c r="F17" i="24"/>
  <c r="G17" i="24"/>
  <c r="H17" i="24"/>
  <c r="I17" i="24"/>
  <c r="J17" i="24"/>
  <c r="K17" i="24"/>
  <c r="L17" i="24"/>
  <c r="M17" i="24"/>
  <c r="N17" i="24"/>
  <c r="O17" i="24"/>
  <c r="P17" i="24"/>
  <c r="Q17" i="24"/>
  <c r="R17" i="24"/>
  <c r="S17" i="24"/>
  <c r="T17" i="24"/>
  <c r="U17" i="24"/>
  <c r="V17" i="24"/>
  <c r="W17" i="24"/>
  <c r="X17" i="24"/>
  <c r="Y17" i="24"/>
  <c r="Z17" i="24"/>
  <c r="AA17" i="24"/>
  <c r="AB17" i="24"/>
  <c r="AC17" i="24"/>
  <c r="AD17" i="24"/>
  <c r="AE17" i="24"/>
  <c r="AF17" i="24"/>
  <c r="C18" i="24"/>
  <c r="D18" i="24"/>
  <c r="E18" i="24"/>
  <c r="F18" i="24"/>
  <c r="G18" i="24"/>
  <c r="H18" i="24"/>
  <c r="I18" i="24"/>
  <c r="J18" i="24"/>
  <c r="K18" i="24"/>
  <c r="L18" i="24"/>
  <c r="M18" i="24"/>
  <c r="N18" i="24"/>
  <c r="O18" i="24"/>
  <c r="P18" i="24"/>
  <c r="Q18" i="24"/>
  <c r="R18" i="24"/>
  <c r="S18" i="24"/>
  <c r="T18" i="24"/>
  <c r="U18" i="24"/>
  <c r="V18" i="24"/>
  <c r="W18" i="24"/>
  <c r="X18" i="24"/>
  <c r="Y18" i="24"/>
  <c r="Z18" i="24"/>
  <c r="AA18" i="24"/>
  <c r="AB18" i="24"/>
  <c r="AC18" i="24"/>
  <c r="AD18" i="24"/>
  <c r="AE18" i="24"/>
  <c r="AF18" i="24"/>
  <c r="C19" i="24"/>
  <c r="D19" i="24"/>
  <c r="E19" i="24"/>
  <c r="F19" i="24"/>
  <c r="G19" i="24"/>
  <c r="H19" i="24"/>
  <c r="I19" i="24"/>
  <c r="J19" i="24"/>
  <c r="K19" i="24"/>
  <c r="L19" i="24"/>
  <c r="M19" i="24"/>
  <c r="N19" i="24"/>
  <c r="O19" i="24"/>
  <c r="P19" i="24"/>
  <c r="Q19" i="24"/>
  <c r="R19" i="24"/>
  <c r="S19" i="24"/>
  <c r="T19" i="24"/>
  <c r="U19" i="24"/>
  <c r="V19" i="24"/>
  <c r="W19" i="24"/>
  <c r="X19" i="24"/>
  <c r="Y19" i="24"/>
  <c r="Z19" i="24"/>
  <c r="AA19" i="24"/>
  <c r="AB19" i="24"/>
  <c r="AC19" i="24"/>
  <c r="AD19" i="24"/>
  <c r="AE19" i="24"/>
  <c r="AF19" i="24"/>
  <c r="C20" i="24"/>
  <c r="D20" i="24"/>
  <c r="E20" i="24"/>
  <c r="F20" i="24"/>
  <c r="G20" i="24"/>
  <c r="H20" i="24"/>
  <c r="I20" i="24"/>
  <c r="J20" i="24"/>
  <c r="K20" i="24"/>
  <c r="L20" i="24"/>
  <c r="M20" i="24"/>
  <c r="N20" i="24"/>
  <c r="O20" i="24"/>
  <c r="P20" i="24"/>
  <c r="Q20" i="24"/>
  <c r="R20" i="24"/>
  <c r="S20" i="24"/>
  <c r="T20" i="24"/>
  <c r="U20" i="24"/>
  <c r="V20" i="24"/>
  <c r="W20" i="24"/>
  <c r="X20" i="24"/>
  <c r="Y20" i="24"/>
  <c r="Z20" i="24"/>
  <c r="AA20" i="24"/>
  <c r="AB20" i="24"/>
  <c r="AC20" i="24"/>
  <c r="AD20" i="24"/>
  <c r="AE20" i="24"/>
  <c r="AF20" i="24"/>
  <c r="C21" i="24"/>
  <c r="D21" i="24"/>
  <c r="E21" i="24"/>
  <c r="F21" i="24"/>
  <c r="G21" i="24"/>
  <c r="H21" i="24"/>
  <c r="I21" i="24"/>
  <c r="J21" i="24"/>
  <c r="K21" i="24"/>
  <c r="L21" i="24"/>
  <c r="M21" i="24"/>
  <c r="N21" i="24"/>
  <c r="O21" i="24"/>
  <c r="P21" i="24"/>
  <c r="Q21" i="24"/>
  <c r="R21" i="24"/>
  <c r="S21" i="24"/>
  <c r="T21" i="24"/>
  <c r="U21" i="24"/>
  <c r="V21" i="24"/>
  <c r="W21" i="24"/>
  <c r="X21" i="24"/>
  <c r="Y21" i="24"/>
  <c r="Z21" i="24"/>
  <c r="AA21" i="24"/>
  <c r="AB21" i="24"/>
  <c r="AC21" i="24"/>
  <c r="AD21" i="24"/>
  <c r="AE21" i="24"/>
  <c r="AF21" i="24"/>
  <c r="C22" i="24"/>
  <c r="D22" i="24"/>
  <c r="E22" i="24"/>
  <c r="F22" i="24"/>
  <c r="G22" i="24"/>
  <c r="H22" i="24"/>
  <c r="I22" i="24"/>
  <c r="J22" i="24"/>
  <c r="K22" i="24"/>
  <c r="L22" i="24"/>
  <c r="M22" i="24"/>
  <c r="N22" i="24"/>
  <c r="O22" i="24"/>
  <c r="P22" i="24"/>
  <c r="Q22" i="24"/>
  <c r="R22" i="24"/>
  <c r="S22" i="24"/>
  <c r="T22" i="24"/>
  <c r="U22" i="24"/>
  <c r="V22" i="24"/>
  <c r="W22" i="24"/>
  <c r="X22" i="24"/>
  <c r="Y22" i="24"/>
  <c r="Z22" i="24"/>
  <c r="AA22" i="24"/>
  <c r="AB22" i="24"/>
  <c r="AC22" i="24"/>
  <c r="AD22" i="24"/>
  <c r="AE22" i="24"/>
  <c r="AF22" i="24"/>
  <c r="C23" i="24"/>
  <c r="D23" i="24"/>
  <c r="E23" i="24"/>
  <c r="F23" i="24"/>
  <c r="G23" i="24"/>
  <c r="H23" i="24"/>
  <c r="I23" i="24"/>
  <c r="J23" i="24"/>
  <c r="K23" i="24"/>
  <c r="L23" i="24"/>
  <c r="M23" i="24"/>
  <c r="N23" i="24"/>
  <c r="O23" i="24"/>
  <c r="P23" i="24"/>
  <c r="Q23" i="24"/>
  <c r="R23" i="24"/>
  <c r="S23" i="24"/>
  <c r="T23" i="24"/>
  <c r="U23" i="24"/>
  <c r="V23" i="24"/>
  <c r="W23" i="24"/>
  <c r="X23" i="24"/>
  <c r="Y23" i="24"/>
  <c r="Z23" i="24"/>
  <c r="AA23" i="24"/>
  <c r="AB23" i="24"/>
  <c r="AC23" i="24"/>
  <c r="AD23" i="24"/>
  <c r="AE23" i="24"/>
  <c r="AF23" i="24"/>
  <c r="B23" i="24"/>
  <c r="B22" i="24"/>
  <c r="B21" i="24"/>
  <c r="B20" i="24"/>
  <c r="B19" i="24"/>
  <c r="B18" i="24"/>
  <c r="B17" i="24"/>
  <c r="B16" i="24"/>
  <c r="B13" i="24"/>
  <c r="B12" i="24"/>
  <c r="B9" i="24"/>
  <c r="B8" i="24"/>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B19" i="21"/>
  <c r="B18" i="21"/>
  <c r="B20" i="21"/>
  <c r="B21" i="21"/>
  <c r="B23" i="21"/>
  <c r="B17" i="21"/>
  <c r="B16" i="21"/>
  <c r="B15" i="21"/>
  <c r="B13" i="21"/>
  <c r="B12" i="21"/>
  <c r="B9" i="21"/>
  <c r="B8" i="21"/>
  <c r="C8" i="20"/>
  <c r="D8" i="20"/>
  <c r="E8" i="20"/>
  <c r="F8" i="20"/>
  <c r="G8" i="20"/>
  <c r="H8" i="20"/>
  <c r="I8" i="20"/>
  <c r="J8" i="20"/>
  <c r="K8" i="20"/>
  <c r="L8" i="20"/>
  <c r="M8" i="20"/>
  <c r="N8" i="20"/>
  <c r="O8" i="20"/>
  <c r="P8" i="20"/>
  <c r="Q8" i="20"/>
  <c r="R8" i="20"/>
  <c r="S8" i="20"/>
  <c r="T8" i="20"/>
  <c r="U8" i="20"/>
  <c r="V8" i="20"/>
  <c r="W8" i="20"/>
  <c r="X8" i="20"/>
  <c r="Y8" i="20"/>
  <c r="Z8" i="20"/>
  <c r="AA8" i="20"/>
  <c r="AB8" i="20"/>
  <c r="AC8" i="20"/>
  <c r="AD8" i="20"/>
  <c r="AE8" i="20"/>
  <c r="AF8" i="20"/>
  <c r="C12" i="20"/>
  <c r="D12" i="20"/>
  <c r="E12" i="20"/>
  <c r="F12" i="20"/>
  <c r="G12" i="20"/>
  <c r="H12" i="20"/>
  <c r="I12" i="20"/>
  <c r="J12" i="20"/>
  <c r="K12" i="20"/>
  <c r="L12" i="20"/>
  <c r="M12" i="20"/>
  <c r="N12" i="20"/>
  <c r="O12" i="20"/>
  <c r="P12" i="20"/>
  <c r="Q12" i="20"/>
  <c r="R12" i="20"/>
  <c r="S12" i="20"/>
  <c r="T12" i="20"/>
  <c r="U12" i="20"/>
  <c r="V12" i="20"/>
  <c r="W12" i="20"/>
  <c r="X12" i="20"/>
  <c r="Y12" i="20"/>
  <c r="Z12" i="20"/>
  <c r="AA12" i="20"/>
  <c r="AB12" i="20"/>
  <c r="AC12" i="20"/>
  <c r="AD12" i="20"/>
  <c r="AE12" i="20"/>
  <c r="AF12" i="20"/>
  <c r="C13" i="20"/>
  <c r="D13" i="20"/>
  <c r="E13" i="20"/>
  <c r="F13" i="20"/>
  <c r="G13" i="20"/>
  <c r="H13" i="20"/>
  <c r="I13" i="20"/>
  <c r="J13" i="20"/>
  <c r="K13" i="20"/>
  <c r="L13" i="20"/>
  <c r="M13" i="20"/>
  <c r="N13" i="20"/>
  <c r="O13" i="20"/>
  <c r="P13" i="20"/>
  <c r="Q13" i="20"/>
  <c r="R13" i="20"/>
  <c r="S13" i="20"/>
  <c r="T13" i="20"/>
  <c r="U13" i="20"/>
  <c r="V13" i="20"/>
  <c r="W13" i="20"/>
  <c r="X13" i="20"/>
  <c r="Y13" i="20"/>
  <c r="Z13" i="20"/>
  <c r="AA13" i="20"/>
  <c r="AB13" i="20"/>
  <c r="AC13" i="20"/>
  <c r="AD13" i="20"/>
  <c r="AE13" i="20"/>
  <c r="AF13" i="20"/>
  <c r="C15" i="20"/>
  <c r="D15" i="20"/>
  <c r="E15" i="20"/>
  <c r="F15" i="20"/>
  <c r="G15" i="20"/>
  <c r="H15" i="20"/>
  <c r="I15" i="20"/>
  <c r="J15" i="20"/>
  <c r="K15" i="20"/>
  <c r="L15" i="20"/>
  <c r="M15" i="20"/>
  <c r="N15" i="20"/>
  <c r="O15" i="20"/>
  <c r="P15" i="20"/>
  <c r="Q15" i="20"/>
  <c r="R15" i="20"/>
  <c r="S15" i="20"/>
  <c r="T15" i="20"/>
  <c r="U15" i="20"/>
  <c r="V15" i="20"/>
  <c r="W15" i="20"/>
  <c r="X15" i="20"/>
  <c r="Y15" i="20"/>
  <c r="Z15" i="20"/>
  <c r="AA15" i="20"/>
  <c r="AB15" i="20"/>
  <c r="AC15" i="20"/>
  <c r="AD15" i="20"/>
  <c r="AE15" i="20"/>
  <c r="AF15" i="20"/>
  <c r="C17" i="20"/>
  <c r="D17" i="20"/>
  <c r="E17" i="20"/>
  <c r="F17" i="20"/>
  <c r="G17" i="20"/>
  <c r="H17" i="20"/>
  <c r="I17" i="20"/>
  <c r="J17" i="20"/>
  <c r="K17" i="20"/>
  <c r="L17" i="20"/>
  <c r="M17" i="20"/>
  <c r="N17" i="20"/>
  <c r="O17" i="20"/>
  <c r="P17" i="20"/>
  <c r="Q17" i="20"/>
  <c r="R17" i="20"/>
  <c r="S17" i="20"/>
  <c r="T17" i="20"/>
  <c r="U17" i="20"/>
  <c r="V17" i="20"/>
  <c r="W17" i="20"/>
  <c r="X17" i="20"/>
  <c r="Y17" i="20"/>
  <c r="Z17" i="20"/>
  <c r="AA17" i="20"/>
  <c r="AB17" i="20"/>
  <c r="AC17" i="20"/>
  <c r="AD17" i="20"/>
  <c r="AE17" i="20"/>
  <c r="AF17" i="20"/>
  <c r="C18" i="20"/>
  <c r="D18" i="20"/>
  <c r="E18" i="20"/>
  <c r="F18" i="20"/>
  <c r="G18" i="20"/>
  <c r="H18" i="20"/>
  <c r="I18" i="20"/>
  <c r="J18" i="20"/>
  <c r="K18" i="20"/>
  <c r="L18" i="20"/>
  <c r="M18" i="20"/>
  <c r="N18" i="20"/>
  <c r="O18" i="20"/>
  <c r="P18" i="20"/>
  <c r="Q18" i="20"/>
  <c r="R18" i="20"/>
  <c r="S18" i="20"/>
  <c r="T18" i="20"/>
  <c r="U18" i="20"/>
  <c r="V18" i="20"/>
  <c r="W18" i="20"/>
  <c r="X18" i="20"/>
  <c r="Y18" i="20"/>
  <c r="Z18" i="20"/>
  <c r="AA18" i="20"/>
  <c r="AB18" i="20"/>
  <c r="AC18" i="20"/>
  <c r="AD18" i="20"/>
  <c r="AE18" i="20"/>
  <c r="AF18" i="20"/>
  <c r="C19" i="20"/>
  <c r="D19" i="20"/>
  <c r="E19" i="20"/>
  <c r="F19" i="20"/>
  <c r="G19" i="20"/>
  <c r="H19" i="20"/>
  <c r="I19" i="20"/>
  <c r="J19" i="20"/>
  <c r="K19" i="20"/>
  <c r="L19" i="20"/>
  <c r="M19" i="20"/>
  <c r="N19" i="20"/>
  <c r="O19" i="20"/>
  <c r="P19" i="20"/>
  <c r="Q19" i="20"/>
  <c r="R19" i="20"/>
  <c r="S19" i="20"/>
  <c r="T19" i="20"/>
  <c r="U19" i="20"/>
  <c r="V19" i="20"/>
  <c r="W19" i="20"/>
  <c r="X19" i="20"/>
  <c r="Y19" i="20"/>
  <c r="Z19" i="20"/>
  <c r="AA19" i="20"/>
  <c r="AB19" i="20"/>
  <c r="AC19" i="20"/>
  <c r="AD19" i="20"/>
  <c r="AE19" i="20"/>
  <c r="AF19" i="20"/>
  <c r="C20" i="20"/>
  <c r="D20" i="20"/>
  <c r="E20" i="20"/>
  <c r="F20" i="20"/>
  <c r="G20" i="20"/>
  <c r="H20" i="20"/>
  <c r="I20" i="20"/>
  <c r="J20" i="20"/>
  <c r="K20" i="20"/>
  <c r="L20" i="20"/>
  <c r="M20" i="20"/>
  <c r="N20" i="20"/>
  <c r="O20" i="20"/>
  <c r="P20" i="20"/>
  <c r="Q20" i="20"/>
  <c r="R20" i="20"/>
  <c r="S20" i="20"/>
  <c r="T20" i="20"/>
  <c r="U20" i="20"/>
  <c r="V20" i="20"/>
  <c r="W20" i="20"/>
  <c r="X20" i="20"/>
  <c r="Y20" i="20"/>
  <c r="Z20" i="20"/>
  <c r="AA20" i="20"/>
  <c r="AB20" i="20"/>
  <c r="AC20" i="20"/>
  <c r="AD20" i="20"/>
  <c r="AE20" i="20"/>
  <c r="AF20" i="20"/>
  <c r="C21" i="20"/>
  <c r="D21" i="20"/>
  <c r="E21" i="20"/>
  <c r="F21" i="20"/>
  <c r="G21" i="20"/>
  <c r="H21" i="20"/>
  <c r="I21" i="20"/>
  <c r="J21" i="20"/>
  <c r="K21" i="20"/>
  <c r="L21" i="20"/>
  <c r="M21" i="20"/>
  <c r="N21" i="20"/>
  <c r="O21" i="20"/>
  <c r="P21" i="20"/>
  <c r="Q21" i="20"/>
  <c r="R21" i="20"/>
  <c r="S21" i="20"/>
  <c r="T21" i="20"/>
  <c r="U21" i="20"/>
  <c r="V21" i="20"/>
  <c r="W21" i="20"/>
  <c r="X21" i="20"/>
  <c r="Y21" i="20"/>
  <c r="Z21" i="20"/>
  <c r="AA21" i="20"/>
  <c r="AB21" i="20"/>
  <c r="AC21" i="20"/>
  <c r="AD21" i="20"/>
  <c r="AE21" i="20"/>
  <c r="AF21" i="20"/>
  <c r="C22" i="20"/>
  <c r="D22" i="20"/>
  <c r="E22" i="20"/>
  <c r="F22" i="20"/>
  <c r="G22" i="20"/>
  <c r="H22" i="20"/>
  <c r="I22" i="20"/>
  <c r="J22" i="20"/>
  <c r="K22" i="20"/>
  <c r="L22" i="20"/>
  <c r="M22" i="20"/>
  <c r="N22" i="20"/>
  <c r="O22" i="20"/>
  <c r="P22" i="20"/>
  <c r="Q22" i="20"/>
  <c r="R22" i="20"/>
  <c r="S22" i="20"/>
  <c r="T22" i="20"/>
  <c r="U22" i="20"/>
  <c r="V22" i="20"/>
  <c r="W22" i="20"/>
  <c r="X22" i="20"/>
  <c r="Y22" i="20"/>
  <c r="Z22" i="20"/>
  <c r="AA22" i="20"/>
  <c r="AB22" i="20"/>
  <c r="AC22" i="20"/>
  <c r="AD22" i="20"/>
  <c r="AE22" i="20"/>
  <c r="AF22" i="20"/>
  <c r="C23" i="20"/>
  <c r="D23" i="20"/>
  <c r="E23" i="20"/>
  <c r="F23" i="20"/>
  <c r="G23" i="20"/>
  <c r="H23" i="20"/>
  <c r="I23" i="20"/>
  <c r="J23" i="20"/>
  <c r="K23" i="20"/>
  <c r="L23" i="20"/>
  <c r="M23" i="20"/>
  <c r="N23" i="20"/>
  <c r="O23" i="20"/>
  <c r="P23" i="20"/>
  <c r="Q23" i="20"/>
  <c r="R23" i="20"/>
  <c r="S23" i="20"/>
  <c r="T23" i="20"/>
  <c r="U23" i="20"/>
  <c r="V23" i="20"/>
  <c r="W23" i="20"/>
  <c r="X23" i="20"/>
  <c r="Y23" i="20"/>
  <c r="Z23" i="20"/>
  <c r="AA23" i="20"/>
  <c r="AB23" i="20"/>
  <c r="AC23" i="20"/>
  <c r="AD23" i="20"/>
  <c r="AE23" i="20"/>
  <c r="AF23" i="20"/>
  <c r="B15" i="20"/>
  <c r="B23" i="20"/>
  <c r="B22" i="20"/>
  <c r="B21" i="20"/>
  <c r="B20" i="20"/>
  <c r="B19" i="20"/>
  <c r="B18" i="20"/>
  <c r="B17" i="20"/>
  <c r="B13" i="20"/>
  <c r="B12" i="20"/>
  <c r="B8" i="20"/>
  <c r="C8" i="19"/>
  <c r="D8" i="19"/>
  <c r="E8" i="19"/>
  <c r="F8" i="19"/>
  <c r="G8" i="19"/>
  <c r="H8" i="19"/>
  <c r="I8" i="19"/>
  <c r="J8" i="19"/>
  <c r="K8" i="19"/>
  <c r="L8" i="19"/>
  <c r="M8" i="19"/>
  <c r="N8" i="19"/>
  <c r="O8" i="19"/>
  <c r="P8" i="19"/>
  <c r="Q8" i="19"/>
  <c r="R8" i="19"/>
  <c r="S8" i="19"/>
  <c r="T8" i="19"/>
  <c r="U8" i="19"/>
  <c r="V8" i="19"/>
  <c r="W8" i="19"/>
  <c r="X8" i="19"/>
  <c r="Y8" i="19"/>
  <c r="Z8" i="19"/>
  <c r="AA8" i="19"/>
  <c r="AB8" i="19"/>
  <c r="AC8" i="19"/>
  <c r="AD8" i="19"/>
  <c r="AE8" i="19"/>
  <c r="AF8" i="19"/>
  <c r="C9" i="19"/>
  <c r="D9" i="19"/>
  <c r="E9" i="19"/>
  <c r="F9" i="19"/>
  <c r="G9" i="19"/>
  <c r="H9" i="19"/>
  <c r="I9" i="19"/>
  <c r="J9" i="19"/>
  <c r="K9" i="19"/>
  <c r="L9" i="19"/>
  <c r="M9" i="19"/>
  <c r="N9" i="19"/>
  <c r="O9" i="19"/>
  <c r="P9" i="19"/>
  <c r="Q9" i="19"/>
  <c r="R9" i="19"/>
  <c r="S9" i="19"/>
  <c r="T9" i="19"/>
  <c r="U9" i="19"/>
  <c r="V9" i="19"/>
  <c r="W9" i="19"/>
  <c r="X9" i="19"/>
  <c r="Y9" i="19"/>
  <c r="Z9" i="19"/>
  <c r="AA9" i="19"/>
  <c r="AB9" i="19"/>
  <c r="AC9" i="19"/>
  <c r="AD9" i="19"/>
  <c r="AE9" i="19"/>
  <c r="AF9" i="19"/>
  <c r="C12" i="19"/>
  <c r="D12" i="19"/>
  <c r="E12" i="19"/>
  <c r="F12" i="19"/>
  <c r="G12" i="19"/>
  <c r="H12" i="19"/>
  <c r="I12" i="19"/>
  <c r="J12" i="19"/>
  <c r="K12" i="19"/>
  <c r="L12" i="19"/>
  <c r="M12" i="19"/>
  <c r="N12" i="19"/>
  <c r="O12" i="19"/>
  <c r="P12" i="19"/>
  <c r="Q12" i="19"/>
  <c r="R12" i="19"/>
  <c r="S12" i="19"/>
  <c r="T12" i="19"/>
  <c r="U12" i="19"/>
  <c r="V12" i="19"/>
  <c r="W12" i="19"/>
  <c r="X12" i="19"/>
  <c r="Y12" i="19"/>
  <c r="Z12" i="19"/>
  <c r="AA12" i="19"/>
  <c r="AB12" i="19"/>
  <c r="AC12" i="19"/>
  <c r="AD12" i="19"/>
  <c r="AE12" i="19"/>
  <c r="AF12" i="19"/>
  <c r="C13" i="19"/>
  <c r="D13" i="19"/>
  <c r="E13" i="19"/>
  <c r="F13" i="19"/>
  <c r="G13" i="19"/>
  <c r="H13" i="19"/>
  <c r="I13" i="19"/>
  <c r="J13" i="19"/>
  <c r="K13" i="19"/>
  <c r="L13" i="19"/>
  <c r="M13" i="19"/>
  <c r="N13" i="19"/>
  <c r="O13" i="19"/>
  <c r="P13" i="19"/>
  <c r="Q13" i="19"/>
  <c r="R13" i="19"/>
  <c r="S13" i="19"/>
  <c r="T13" i="19"/>
  <c r="U13" i="19"/>
  <c r="V13" i="19"/>
  <c r="W13" i="19"/>
  <c r="X13" i="19"/>
  <c r="Y13" i="19"/>
  <c r="Z13" i="19"/>
  <c r="AA13" i="19"/>
  <c r="AB13" i="19"/>
  <c r="AC13" i="19"/>
  <c r="AD13" i="19"/>
  <c r="AE13" i="19"/>
  <c r="AF13" i="19"/>
  <c r="C15" i="19"/>
  <c r="D15" i="19"/>
  <c r="E15" i="19"/>
  <c r="F15" i="19"/>
  <c r="G15" i="19"/>
  <c r="H15" i="19"/>
  <c r="I15" i="19"/>
  <c r="J15" i="19"/>
  <c r="K15" i="19"/>
  <c r="L15" i="19"/>
  <c r="M15" i="19"/>
  <c r="N15" i="19"/>
  <c r="O15" i="19"/>
  <c r="P15" i="19"/>
  <c r="Q15" i="19"/>
  <c r="R15" i="19"/>
  <c r="S15" i="19"/>
  <c r="T15" i="19"/>
  <c r="U15" i="19"/>
  <c r="V15" i="19"/>
  <c r="W15" i="19"/>
  <c r="X15" i="19"/>
  <c r="Y15" i="19"/>
  <c r="Z15" i="19"/>
  <c r="AA15" i="19"/>
  <c r="AB15" i="19"/>
  <c r="AC15" i="19"/>
  <c r="AD15" i="19"/>
  <c r="AE15" i="19"/>
  <c r="AF15" i="19"/>
  <c r="C16" i="19"/>
  <c r="D16" i="19"/>
  <c r="E16" i="19"/>
  <c r="F16" i="19"/>
  <c r="G16" i="19"/>
  <c r="H16" i="19"/>
  <c r="I16" i="19"/>
  <c r="J16" i="19"/>
  <c r="K16" i="19"/>
  <c r="L16" i="19"/>
  <c r="M16" i="19"/>
  <c r="N16" i="19"/>
  <c r="O16" i="19"/>
  <c r="P16" i="19"/>
  <c r="Q16" i="19"/>
  <c r="R16" i="19"/>
  <c r="S16" i="19"/>
  <c r="T16" i="19"/>
  <c r="U16" i="19"/>
  <c r="V16" i="19"/>
  <c r="W16" i="19"/>
  <c r="X16" i="19"/>
  <c r="Y16" i="19"/>
  <c r="Z16" i="19"/>
  <c r="AA16" i="19"/>
  <c r="AB16" i="19"/>
  <c r="AC16" i="19"/>
  <c r="AD16" i="19"/>
  <c r="AE16" i="19"/>
  <c r="AF16" i="19"/>
  <c r="C17" i="19"/>
  <c r="D17" i="19"/>
  <c r="E17" i="19"/>
  <c r="F17" i="19"/>
  <c r="G17" i="19"/>
  <c r="H17" i="19"/>
  <c r="I17" i="19"/>
  <c r="J17" i="19"/>
  <c r="K17" i="19"/>
  <c r="L17" i="19"/>
  <c r="M17" i="19"/>
  <c r="N17" i="19"/>
  <c r="O17" i="19"/>
  <c r="P17" i="19"/>
  <c r="Q17" i="19"/>
  <c r="R17" i="19"/>
  <c r="S17" i="19"/>
  <c r="T17" i="19"/>
  <c r="U17" i="19"/>
  <c r="V17" i="19"/>
  <c r="W17" i="19"/>
  <c r="X17" i="19"/>
  <c r="Y17" i="19"/>
  <c r="Z17" i="19"/>
  <c r="AA17" i="19"/>
  <c r="AB17" i="19"/>
  <c r="AC17" i="19"/>
  <c r="AD17" i="19"/>
  <c r="AE17" i="19"/>
  <c r="AF17" i="19"/>
  <c r="C18" i="19"/>
  <c r="D18" i="19"/>
  <c r="E18" i="19"/>
  <c r="F18" i="19"/>
  <c r="G18" i="19"/>
  <c r="H18" i="19"/>
  <c r="I18" i="19"/>
  <c r="J18" i="19"/>
  <c r="K18" i="19"/>
  <c r="L18" i="19"/>
  <c r="M18" i="19"/>
  <c r="N18" i="19"/>
  <c r="O18" i="19"/>
  <c r="P18" i="19"/>
  <c r="Q18" i="19"/>
  <c r="R18" i="19"/>
  <c r="S18" i="19"/>
  <c r="T18" i="19"/>
  <c r="U18" i="19"/>
  <c r="V18" i="19"/>
  <c r="W18" i="19"/>
  <c r="X18" i="19"/>
  <c r="Y18" i="19"/>
  <c r="Z18" i="19"/>
  <c r="AA18" i="19"/>
  <c r="AB18" i="19"/>
  <c r="AC18" i="19"/>
  <c r="AD18" i="19"/>
  <c r="AE18" i="19"/>
  <c r="AF18" i="19"/>
  <c r="C19" i="19"/>
  <c r="D19" i="19"/>
  <c r="E19" i="19"/>
  <c r="F19" i="19"/>
  <c r="G19" i="19"/>
  <c r="H19" i="19"/>
  <c r="I19" i="19"/>
  <c r="J19" i="19"/>
  <c r="K19" i="19"/>
  <c r="L19" i="19"/>
  <c r="M19" i="19"/>
  <c r="N19" i="19"/>
  <c r="O19" i="19"/>
  <c r="P19" i="19"/>
  <c r="Q19" i="19"/>
  <c r="R19" i="19"/>
  <c r="S19" i="19"/>
  <c r="T19" i="19"/>
  <c r="U19" i="19"/>
  <c r="V19" i="19"/>
  <c r="W19" i="19"/>
  <c r="X19" i="19"/>
  <c r="Y19" i="19"/>
  <c r="Z19" i="19"/>
  <c r="AA19" i="19"/>
  <c r="AB19" i="19"/>
  <c r="AC19" i="19"/>
  <c r="AD19" i="19"/>
  <c r="AE19" i="19"/>
  <c r="AF19" i="19"/>
  <c r="C20" i="19"/>
  <c r="D20" i="19"/>
  <c r="E20" i="19"/>
  <c r="F20" i="19"/>
  <c r="G20" i="19"/>
  <c r="H20" i="19"/>
  <c r="I20" i="19"/>
  <c r="J20" i="19"/>
  <c r="K20" i="19"/>
  <c r="L20" i="19"/>
  <c r="M20" i="19"/>
  <c r="N20" i="19"/>
  <c r="O20" i="19"/>
  <c r="P20" i="19"/>
  <c r="Q20" i="19"/>
  <c r="R20" i="19"/>
  <c r="S20" i="19"/>
  <c r="T20" i="19"/>
  <c r="U20" i="19"/>
  <c r="V20" i="19"/>
  <c r="W20" i="19"/>
  <c r="X20" i="19"/>
  <c r="Y20" i="19"/>
  <c r="Z20" i="19"/>
  <c r="AA20" i="19"/>
  <c r="AB20" i="19"/>
  <c r="AC20" i="19"/>
  <c r="AD20" i="19"/>
  <c r="AE20" i="19"/>
  <c r="AF20" i="19"/>
  <c r="C21" i="19"/>
  <c r="D21" i="19"/>
  <c r="E21" i="19"/>
  <c r="F21" i="19"/>
  <c r="G21" i="19"/>
  <c r="H21" i="19"/>
  <c r="I21" i="19"/>
  <c r="J21" i="19"/>
  <c r="K21" i="19"/>
  <c r="L21" i="19"/>
  <c r="M21" i="19"/>
  <c r="N21" i="19"/>
  <c r="O21" i="19"/>
  <c r="P21" i="19"/>
  <c r="Q21" i="19"/>
  <c r="R21" i="19"/>
  <c r="S21" i="19"/>
  <c r="T21" i="19"/>
  <c r="U21" i="19"/>
  <c r="V21" i="19"/>
  <c r="W21" i="19"/>
  <c r="X21" i="19"/>
  <c r="Y21" i="19"/>
  <c r="Z21" i="19"/>
  <c r="AA21" i="19"/>
  <c r="AB21" i="19"/>
  <c r="AC21" i="19"/>
  <c r="AD21" i="19"/>
  <c r="AE21" i="19"/>
  <c r="AF21" i="19"/>
  <c r="C23" i="19"/>
  <c r="D23" i="19"/>
  <c r="E23" i="19"/>
  <c r="F23" i="19"/>
  <c r="G23" i="19"/>
  <c r="H23" i="19"/>
  <c r="I23" i="19"/>
  <c r="J23" i="19"/>
  <c r="K23" i="19"/>
  <c r="L23" i="19"/>
  <c r="M23" i="19"/>
  <c r="N23" i="19"/>
  <c r="O23" i="19"/>
  <c r="P23" i="19"/>
  <c r="Q23" i="19"/>
  <c r="R23" i="19"/>
  <c r="S23" i="19"/>
  <c r="T23" i="19"/>
  <c r="U23" i="19"/>
  <c r="V23" i="19"/>
  <c r="W23" i="19"/>
  <c r="X23" i="19"/>
  <c r="Y23" i="19"/>
  <c r="Z23" i="19"/>
  <c r="AA23" i="19"/>
  <c r="AB23" i="19"/>
  <c r="AC23" i="19"/>
  <c r="AD23" i="19"/>
  <c r="AE23" i="19"/>
  <c r="AF23" i="19"/>
  <c r="B21" i="19"/>
  <c r="B20" i="19"/>
  <c r="B19" i="19"/>
  <c r="B18" i="19"/>
  <c r="B17" i="19"/>
  <c r="B16" i="19"/>
  <c r="B15" i="19"/>
  <c r="B13" i="19"/>
  <c r="B12" i="19"/>
  <c r="B9" i="19"/>
  <c r="B8" i="19"/>
  <c r="B23" i="19"/>
  <c r="B22" i="19"/>
  <c r="C7" i="18"/>
  <c r="D7" i="18"/>
  <c r="E7" i="18"/>
  <c r="F7" i="18"/>
  <c r="G7" i="18"/>
  <c r="H7" i="18"/>
  <c r="I7" i="18"/>
  <c r="J7" i="18"/>
  <c r="K7" i="18"/>
  <c r="L7" i="18"/>
  <c r="M7" i="18"/>
  <c r="N7" i="18"/>
  <c r="O7" i="18"/>
  <c r="P7" i="18"/>
  <c r="Q7" i="18"/>
  <c r="R7" i="18"/>
  <c r="S7" i="18"/>
  <c r="T7" i="18"/>
  <c r="U7" i="18"/>
  <c r="V7" i="18"/>
  <c r="W7" i="18"/>
  <c r="X7" i="18"/>
  <c r="Y7" i="18"/>
  <c r="Z7" i="18"/>
  <c r="AA7" i="18"/>
  <c r="AB7" i="18"/>
  <c r="AC7" i="18"/>
  <c r="AD7" i="18"/>
  <c r="AE7" i="18"/>
  <c r="AF7" i="18"/>
  <c r="C8" i="18"/>
  <c r="D8" i="18"/>
  <c r="E8" i="18"/>
  <c r="F8" i="18"/>
  <c r="G8" i="18"/>
  <c r="H8" i="18"/>
  <c r="I8" i="18"/>
  <c r="J8" i="18"/>
  <c r="K8" i="18"/>
  <c r="L8" i="18"/>
  <c r="M8" i="18"/>
  <c r="N8" i="18"/>
  <c r="O8" i="18"/>
  <c r="P8" i="18"/>
  <c r="Q8" i="18"/>
  <c r="R8" i="18"/>
  <c r="S8" i="18"/>
  <c r="T8" i="18"/>
  <c r="U8" i="18"/>
  <c r="V8" i="18"/>
  <c r="W8" i="18"/>
  <c r="X8" i="18"/>
  <c r="Y8" i="18"/>
  <c r="Z8" i="18"/>
  <c r="AA8" i="18"/>
  <c r="AB8" i="18"/>
  <c r="AC8" i="18"/>
  <c r="AD8" i="18"/>
  <c r="AE8" i="18"/>
  <c r="AF8" i="18"/>
  <c r="C12" i="18"/>
  <c r="D12" i="18"/>
  <c r="E12" i="18"/>
  <c r="F12" i="18"/>
  <c r="G12" i="18"/>
  <c r="H12" i="18"/>
  <c r="I12" i="18"/>
  <c r="J12" i="18"/>
  <c r="K12" i="18"/>
  <c r="L12" i="18"/>
  <c r="M12" i="18"/>
  <c r="N12" i="18"/>
  <c r="O12" i="18"/>
  <c r="P12" i="18"/>
  <c r="Q12" i="18"/>
  <c r="R12" i="18"/>
  <c r="S12" i="18"/>
  <c r="T12" i="18"/>
  <c r="U12" i="18"/>
  <c r="V12" i="18"/>
  <c r="W12" i="18"/>
  <c r="X12" i="18"/>
  <c r="Y12" i="18"/>
  <c r="Z12" i="18"/>
  <c r="AA12" i="18"/>
  <c r="AB12" i="18"/>
  <c r="AC12" i="18"/>
  <c r="AD12" i="18"/>
  <c r="AE12" i="18"/>
  <c r="AF12" i="18"/>
  <c r="C13" i="18"/>
  <c r="D13" i="18"/>
  <c r="E13" i="18"/>
  <c r="F13" i="18"/>
  <c r="G13" i="18"/>
  <c r="H13" i="18"/>
  <c r="I13" i="18"/>
  <c r="J13" i="18"/>
  <c r="K13" i="18"/>
  <c r="L13" i="18"/>
  <c r="M13" i="18"/>
  <c r="N13" i="18"/>
  <c r="O13" i="18"/>
  <c r="P13" i="18"/>
  <c r="Q13" i="18"/>
  <c r="R13" i="18"/>
  <c r="S13" i="18"/>
  <c r="T13" i="18"/>
  <c r="U13" i="18"/>
  <c r="V13" i="18"/>
  <c r="W13" i="18"/>
  <c r="X13" i="18"/>
  <c r="Y13" i="18"/>
  <c r="Z13" i="18"/>
  <c r="AA13" i="18"/>
  <c r="AB13" i="18"/>
  <c r="AC13" i="18"/>
  <c r="AD13" i="18"/>
  <c r="AE13" i="18"/>
  <c r="AF13" i="18"/>
  <c r="C15" i="18"/>
  <c r="D15" i="18"/>
  <c r="E15" i="18"/>
  <c r="F15" i="18"/>
  <c r="G15" i="18"/>
  <c r="H15" i="18"/>
  <c r="I15" i="18"/>
  <c r="J15" i="18"/>
  <c r="K15" i="18"/>
  <c r="L15" i="18"/>
  <c r="M15" i="18"/>
  <c r="N15" i="18"/>
  <c r="O15" i="18"/>
  <c r="P15" i="18"/>
  <c r="Q15" i="18"/>
  <c r="R15" i="18"/>
  <c r="S15" i="18"/>
  <c r="T15" i="18"/>
  <c r="U15" i="18"/>
  <c r="V15" i="18"/>
  <c r="W15" i="18"/>
  <c r="X15" i="18"/>
  <c r="Y15" i="18"/>
  <c r="Z15" i="18"/>
  <c r="AA15" i="18"/>
  <c r="AB15" i="18"/>
  <c r="AC15" i="18"/>
  <c r="AD15" i="18"/>
  <c r="AE15" i="18"/>
  <c r="AF15" i="18"/>
  <c r="C16" i="18"/>
  <c r="D16" i="18"/>
  <c r="E16" i="18"/>
  <c r="F16" i="18"/>
  <c r="G16" i="18"/>
  <c r="H16" i="18"/>
  <c r="I16" i="18"/>
  <c r="J16" i="18"/>
  <c r="K16" i="18"/>
  <c r="L16" i="18"/>
  <c r="M16" i="18"/>
  <c r="N16" i="18"/>
  <c r="O16" i="18"/>
  <c r="P16" i="18"/>
  <c r="Q16" i="18"/>
  <c r="R16" i="18"/>
  <c r="S16" i="18"/>
  <c r="T16" i="18"/>
  <c r="U16" i="18"/>
  <c r="V16" i="18"/>
  <c r="W16" i="18"/>
  <c r="X16" i="18"/>
  <c r="Y16" i="18"/>
  <c r="Z16" i="18"/>
  <c r="AA16" i="18"/>
  <c r="AB16" i="18"/>
  <c r="AC16" i="18"/>
  <c r="AD16" i="18"/>
  <c r="AE16" i="18"/>
  <c r="AF16" i="18"/>
  <c r="C17" i="18"/>
  <c r="D17" i="18"/>
  <c r="E17" i="18"/>
  <c r="F17" i="18"/>
  <c r="G17" i="18"/>
  <c r="H17" i="18"/>
  <c r="I17" i="18"/>
  <c r="J17" i="18"/>
  <c r="K17" i="18"/>
  <c r="L17" i="18"/>
  <c r="M17" i="18"/>
  <c r="N17" i="18"/>
  <c r="O17" i="18"/>
  <c r="P17" i="18"/>
  <c r="Q17" i="18"/>
  <c r="R17" i="18"/>
  <c r="S17" i="18"/>
  <c r="T17" i="18"/>
  <c r="U17" i="18"/>
  <c r="V17" i="18"/>
  <c r="W17" i="18"/>
  <c r="X17" i="18"/>
  <c r="Y17" i="18"/>
  <c r="Z17" i="18"/>
  <c r="AA17" i="18"/>
  <c r="AB17" i="18"/>
  <c r="AC17" i="18"/>
  <c r="AD17" i="18"/>
  <c r="AE17" i="18"/>
  <c r="AF17" i="18"/>
  <c r="C18" i="18"/>
  <c r="D18" i="18"/>
  <c r="E18" i="18"/>
  <c r="F18" i="18"/>
  <c r="G18" i="18"/>
  <c r="H18" i="18"/>
  <c r="I18" i="18"/>
  <c r="J18" i="18"/>
  <c r="K18" i="18"/>
  <c r="L18" i="18"/>
  <c r="M18" i="18"/>
  <c r="N18" i="18"/>
  <c r="O18" i="18"/>
  <c r="P18" i="18"/>
  <c r="Q18" i="18"/>
  <c r="R18" i="18"/>
  <c r="S18" i="18"/>
  <c r="T18" i="18"/>
  <c r="U18" i="18"/>
  <c r="V18" i="18"/>
  <c r="W18" i="18"/>
  <c r="X18" i="18"/>
  <c r="Y18" i="18"/>
  <c r="Z18" i="18"/>
  <c r="AA18" i="18"/>
  <c r="AB18" i="18"/>
  <c r="AC18" i="18"/>
  <c r="AD18" i="18"/>
  <c r="AE18" i="18"/>
  <c r="AF18" i="18"/>
  <c r="C19" i="18"/>
  <c r="D19" i="18"/>
  <c r="E19" i="18"/>
  <c r="F19" i="18"/>
  <c r="G19" i="18"/>
  <c r="H19" i="18"/>
  <c r="I19" i="18"/>
  <c r="J19" i="18"/>
  <c r="K19" i="18"/>
  <c r="L19" i="18"/>
  <c r="M19" i="18"/>
  <c r="N19" i="18"/>
  <c r="O19" i="18"/>
  <c r="P19" i="18"/>
  <c r="Q19" i="18"/>
  <c r="R19" i="18"/>
  <c r="S19" i="18"/>
  <c r="T19" i="18"/>
  <c r="U19" i="18"/>
  <c r="V19" i="18"/>
  <c r="W19" i="18"/>
  <c r="X19" i="18"/>
  <c r="Y19" i="18"/>
  <c r="Z19" i="18"/>
  <c r="AA19" i="18"/>
  <c r="AB19" i="18"/>
  <c r="AC19" i="18"/>
  <c r="AD19" i="18"/>
  <c r="AE19" i="18"/>
  <c r="AF19" i="18"/>
  <c r="C21" i="18"/>
  <c r="D21" i="18"/>
  <c r="E21" i="18"/>
  <c r="F21" i="18"/>
  <c r="G21" i="18"/>
  <c r="H21" i="18"/>
  <c r="I21" i="18"/>
  <c r="J21" i="18"/>
  <c r="K21" i="18"/>
  <c r="L21" i="18"/>
  <c r="M21" i="18"/>
  <c r="N21" i="18"/>
  <c r="O21" i="18"/>
  <c r="P21" i="18"/>
  <c r="Q21" i="18"/>
  <c r="R21" i="18"/>
  <c r="S21" i="18"/>
  <c r="T21" i="18"/>
  <c r="U21" i="18"/>
  <c r="V21" i="18"/>
  <c r="W21" i="18"/>
  <c r="X21" i="18"/>
  <c r="Y21" i="18"/>
  <c r="Z21" i="18"/>
  <c r="AA21" i="18"/>
  <c r="AB21" i="18"/>
  <c r="AC21" i="18"/>
  <c r="AD21" i="18"/>
  <c r="AE21" i="18"/>
  <c r="AF21" i="18"/>
  <c r="C22" i="18"/>
  <c r="D22" i="18"/>
  <c r="E22" i="18"/>
  <c r="F22" i="18"/>
  <c r="G22" i="18"/>
  <c r="H22" i="18"/>
  <c r="I22" i="18"/>
  <c r="J22" i="18"/>
  <c r="K22" i="18"/>
  <c r="L22" i="18"/>
  <c r="M22" i="18"/>
  <c r="N22" i="18"/>
  <c r="O22" i="18"/>
  <c r="P22" i="18"/>
  <c r="Q22" i="18"/>
  <c r="R22" i="18"/>
  <c r="S22" i="18"/>
  <c r="T22" i="18"/>
  <c r="U22" i="18"/>
  <c r="V22" i="18"/>
  <c r="W22" i="18"/>
  <c r="X22" i="18"/>
  <c r="Y22" i="18"/>
  <c r="Z22" i="18"/>
  <c r="AA22" i="18"/>
  <c r="AB22" i="18"/>
  <c r="AC22" i="18"/>
  <c r="AD22" i="18"/>
  <c r="AE22" i="18"/>
  <c r="AF22" i="18"/>
  <c r="C23" i="18"/>
  <c r="D23" i="18"/>
  <c r="E23" i="18"/>
  <c r="F23" i="18"/>
  <c r="G23" i="18"/>
  <c r="H23" i="18"/>
  <c r="I23" i="18"/>
  <c r="J23" i="18"/>
  <c r="K23" i="18"/>
  <c r="L23" i="18"/>
  <c r="M23" i="18"/>
  <c r="N23" i="18"/>
  <c r="O23" i="18"/>
  <c r="P23" i="18"/>
  <c r="Q23" i="18"/>
  <c r="R23" i="18"/>
  <c r="S23" i="18"/>
  <c r="T23" i="18"/>
  <c r="U23" i="18"/>
  <c r="V23" i="18"/>
  <c r="W23" i="18"/>
  <c r="X23" i="18"/>
  <c r="Y23" i="18"/>
  <c r="Z23" i="18"/>
  <c r="AA23" i="18"/>
  <c r="AB23" i="18"/>
  <c r="AC23" i="18"/>
  <c r="AD23" i="18"/>
  <c r="AE23" i="18"/>
  <c r="AF23" i="18"/>
  <c r="B23" i="18"/>
  <c r="B22" i="18"/>
  <c r="B21" i="18"/>
  <c r="B19" i="18"/>
  <c r="B18" i="18"/>
  <c r="B17" i="18"/>
  <c r="B16" i="18"/>
  <c r="B15" i="18"/>
  <c r="B13" i="18"/>
  <c r="B12" i="18"/>
  <c r="B8" i="18"/>
  <c r="B7" i="18"/>
  <c r="C8" i="17"/>
  <c r="D8" i="17"/>
  <c r="E8" i="17"/>
  <c r="F8" i="17"/>
  <c r="G8" i="17"/>
  <c r="H8" i="17"/>
  <c r="I8" i="17"/>
  <c r="J8" i="17"/>
  <c r="K8" i="17"/>
  <c r="L8" i="17"/>
  <c r="M8" i="17"/>
  <c r="N8" i="17"/>
  <c r="O8" i="17"/>
  <c r="P8" i="17"/>
  <c r="Q8" i="17"/>
  <c r="R8" i="17"/>
  <c r="S8" i="17"/>
  <c r="T8" i="17"/>
  <c r="U8" i="17"/>
  <c r="V8" i="17"/>
  <c r="W8" i="17"/>
  <c r="X8" i="17"/>
  <c r="Y8" i="17"/>
  <c r="Z8" i="17"/>
  <c r="AA8" i="17"/>
  <c r="AB8" i="17"/>
  <c r="AC8" i="17"/>
  <c r="AD8" i="17"/>
  <c r="AE8" i="17"/>
  <c r="AF8" i="17"/>
  <c r="C9" i="17"/>
  <c r="D9" i="17"/>
  <c r="E9" i="17"/>
  <c r="F9" i="17"/>
  <c r="G9" i="17"/>
  <c r="H9" i="17"/>
  <c r="I9" i="17"/>
  <c r="J9" i="17"/>
  <c r="K9" i="17"/>
  <c r="L9" i="17"/>
  <c r="M9" i="17"/>
  <c r="N9" i="17"/>
  <c r="O9" i="17"/>
  <c r="P9" i="17"/>
  <c r="Q9" i="17"/>
  <c r="R9" i="17"/>
  <c r="S9" i="17"/>
  <c r="T9" i="17"/>
  <c r="U9" i="17"/>
  <c r="V9" i="17"/>
  <c r="W9" i="17"/>
  <c r="X9" i="17"/>
  <c r="Y9" i="17"/>
  <c r="Z9" i="17"/>
  <c r="AA9" i="17"/>
  <c r="AB9" i="17"/>
  <c r="AC9" i="17"/>
  <c r="AD9" i="17"/>
  <c r="AE9" i="17"/>
  <c r="AF9" i="17"/>
  <c r="C12" i="17"/>
  <c r="D12" i="17"/>
  <c r="E12" i="17"/>
  <c r="F12" i="17"/>
  <c r="G12" i="17"/>
  <c r="H12" i="17"/>
  <c r="I12" i="17"/>
  <c r="J12" i="17"/>
  <c r="K12" i="17"/>
  <c r="L12" i="17"/>
  <c r="M12" i="17"/>
  <c r="N12" i="17"/>
  <c r="O12" i="17"/>
  <c r="P12" i="17"/>
  <c r="Q12" i="17"/>
  <c r="R12" i="17"/>
  <c r="S12" i="17"/>
  <c r="T12" i="17"/>
  <c r="U12" i="17"/>
  <c r="V12" i="17"/>
  <c r="W12" i="17"/>
  <c r="X12" i="17"/>
  <c r="Y12" i="17"/>
  <c r="Z12" i="17"/>
  <c r="AA12" i="17"/>
  <c r="AB12" i="17"/>
  <c r="AC12" i="17"/>
  <c r="AD12" i="17"/>
  <c r="AE12" i="17"/>
  <c r="AF12" i="17"/>
  <c r="C13" i="17"/>
  <c r="D13" i="17"/>
  <c r="E13" i="17"/>
  <c r="F13" i="17"/>
  <c r="G13" i="17"/>
  <c r="H13" i="17"/>
  <c r="I13" i="17"/>
  <c r="J13" i="17"/>
  <c r="K13" i="17"/>
  <c r="L13" i="17"/>
  <c r="M13" i="17"/>
  <c r="N13" i="17"/>
  <c r="O13" i="17"/>
  <c r="P13" i="17"/>
  <c r="Q13" i="17"/>
  <c r="R13" i="17"/>
  <c r="S13" i="17"/>
  <c r="T13" i="17"/>
  <c r="U13" i="17"/>
  <c r="V13" i="17"/>
  <c r="W13" i="17"/>
  <c r="X13" i="17"/>
  <c r="Y13" i="17"/>
  <c r="Z13" i="17"/>
  <c r="AA13" i="17"/>
  <c r="AB13" i="17"/>
  <c r="AC13" i="17"/>
  <c r="AD13" i="17"/>
  <c r="AE13" i="17"/>
  <c r="AF13" i="17"/>
  <c r="C15" i="17"/>
  <c r="D15" i="17"/>
  <c r="E15" i="17"/>
  <c r="F15" i="17"/>
  <c r="G15" i="17"/>
  <c r="H15" i="17"/>
  <c r="I15" i="17"/>
  <c r="J15" i="17"/>
  <c r="K15" i="17"/>
  <c r="L15" i="17"/>
  <c r="M15" i="17"/>
  <c r="N15" i="17"/>
  <c r="O15" i="17"/>
  <c r="P15" i="17"/>
  <c r="Q15" i="17"/>
  <c r="R15" i="17"/>
  <c r="S15" i="17"/>
  <c r="T15" i="17"/>
  <c r="U15" i="17"/>
  <c r="V15" i="17"/>
  <c r="W15" i="17"/>
  <c r="X15" i="17"/>
  <c r="Y15" i="17"/>
  <c r="Z15" i="17"/>
  <c r="AA15" i="17"/>
  <c r="AB15" i="17"/>
  <c r="AC15" i="17"/>
  <c r="AD15" i="17"/>
  <c r="AE15" i="17"/>
  <c r="AF15" i="17"/>
  <c r="C16" i="17"/>
  <c r="D16" i="17"/>
  <c r="E16" i="17"/>
  <c r="F16" i="17"/>
  <c r="G16" i="17"/>
  <c r="H16" i="17"/>
  <c r="I16" i="17"/>
  <c r="J16" i="17"/>
  <c r="K16" i="17"/>
  <c r="L16" i="17"/>
  <c r="M16" i="17"/>
  <c r="N16" i="17"/>
  <c r="O16" i="17"/>
  <c r="P16" i="17"/>
  <c r="Q16" i="17"/>
  <c r="R16" i="17"/>
  <c r="S16" i="17"/>
  <c r="T16" i="17"/>
  <c r="U16" i="17"/>
  <c r="V16" i="17"/>
  <c r="W16" i="17"/>
  <c r="X16" i="17"/>
  <c r="Y16" i="17"/>
  <c r="Z16" i="17"/>
  <c r="AA16" i="17"/>
  <c r="AB16" i="17"/>
  <c r="AC16" i="17"/>
  <c r="AD16" i="17"/>
  <c r="AE16" i="17"/>
  <c r="AF16" i="17"/>
  <c r="C17" i="17"/>
  <c r="D17" i="17"/>
  <c r="E17" i="17"/>
  <c r="F17" i="17"/>
  <c r="G17" i="17"/>
  <c r="H17" i="17"/>
  <c r="I17" i="17"/>
  <c r="J17" i="17"/>
  <c r="K17" i="17"/>
  <c r="L17" i="17"/>
  <c r="M17" i="17"/>
  <c r="N17" i="17"/>
  <c r="O17" i="17"/>
  <c r="P17" i="17"/>
  <c r="Q17" i="17"/>
  <c r="R17" i="17"/>
  <c r="S17" i="17"/>
  <c r="T17" i="17"/>
  <c r="U17" i="17"/>
  <c r="V17" i="17"/>
  <c r="W17" i="17"/>
  <c r="X17" i="17"/>
  <c r="Y17" i="17"/>
  <c r="Z17" i="17"/>
  <c r="AA17" i="17"/>
  <c r="AB17" i="17"/>
  <c r="AC17" i="17"/>
  <c r="AD17" i="17"/>
  <c r="AE17" i="17"/>
  <c r="AF17" i="17"/>
  <c r="C18" i="17"/>
  <c r="D18" i="17"/>
  <c r="E18" i="17"/>
  <c r="F18" i="17"/>
  <c r="G18" i="17"/>
  <c r="H18" i="17"/>
  <c r="I18" i="17"/>
  <c r="J18" i="17"/>
  <c r="K18" i="17"/>
  <c r="L18" i="17"/>
  <c r="M18" i="17"/>
  <c r="N18" i="17"/>
  <c r="O18" i="17"/>
  <c r="P18" i="17"/>
  <c r="Q18" i="17"/>
  <c r="R18" i="17"/>
  <c r="S18" i="17"/>
  <c r="T18" i="17"/>
  <c r="U18" i="17"/>
  <c r="V18" i="17"/>
  <c r="W18" i="17"/>
  <c r="X18" i="17"/>
  <c r="Y18" i="17"/>
  <c r="Z18" i="17"/>
  <c r="AA18" i="17"/>
  <c r="AB18" i="17"/>
  <c r="AC18" i="17"/>
  <c r="AD18" i="17"/>
  <c r="AE18" i="17"/>
  <c r="AF18" i="17"/>
  <c r="C19" i="17"/>
  <c r="D19" i="17"/>
  <c r="E19" i="17"/>
  <c r="F19" i="17"/>
  <c r="G19" i="17"/>
  <c r="H19" i="17"/>
  <c r="I19" i="17"/>
  <c r="J19" i="17"/>
  <c r="K19" i="17"/>
  <c r="L19" i="17"/>
  <c r="M19" i="17"/>
  <c r="N19" i="17"/>
  <c r="O19" i="17"/>
  <c r="P19" i="17"/>
  <c r="Q19" i="17"/>
  <c r="R19" i="17"/>
  <c r="S19" i="17"/>
  <c r="T19" i="17"/>
  <c r="U19" i="17"/>
  <c r="V19" i="17"/>
  <c r="W19" i="17"/>
  <c r="X19" i="17"/>
  <c r="Y19" i="17"/>
  <c r="Z19" i="17"/>
  <c r="AA19" i="17"/>
  <c r="AB19" i="17"/>
  <c r="AC19" i="17"/>
  <c r="AD19" i="17"/>
  <c r="AE19" i="17"/>
  <c r="AF19" i="17"/>
  <c r="C20" i="17"/>
  <c r="D20" i="17"/>
  <c r="E20" i="17"/>
  <c r="F20" i="17"/>
  <c r="G20" i="17"/>
  <c r="H20" i="17"/>
  <c r="I20" i="17"/>
  <c r="J20" i="17"/>
  <c r="K20" i="17"/>
  <c r="L20" i="17"/>
  <c r="M20" i="17"/>
  <c r="N20" i="17"/>
  <c r="O20" i="17"/>
  <c r="P20" i="17"/>
  <c r="Q20" i="17"/>
  <c r="R20" i="17"/>
  <c r="S20" i="17"/>
  <c r="T20" i="17"/>
  <c r="U20" i="17"/>
  <c r="V20" i="17"/>
  <c r="W20" i="17"/>
  <c r="X20" i="17"/>
  <c r="Y20" i="17"/>
  <c r="Z20" i="17"/>
  <c r="AA20" i="17"/>
  <c r="AB20" i="17"/>
  <c r="AC20" i="17"/>
  <c r="AD20" i="17"/>
  <c r="AE20" i="17"/>
  <c r="AF20" i="17"/>
  <c r="C21" i="17"/>
  <c r="D21" i="17"/>
  <c r="E21" i="17"/>
  <c r="F21" i="17"/>
  <c r="G21" i="17"/>
  <c r="H21" i="17"/>
  <c r="I21" i="17"/>
  <c r="J21" i="17"/>
  <c r="K21" i="17"/>
  <c r="L21" i="17"/>
  <c r="M21" i="17"/>
  <c r="N21" i="17"/>
  <c r="O21" i="17"/>
  <c r="P21" i="17"/>
  <c r="Q21" i="17"/>
  <c r="R21" i="17"/>
  <c r="S21" i="17"/>
  <c r="T21" i="17"/>
  <c r="U21" i="17"/>
  <c r="V21" i="17"/>
  <c r="W21" i="17"/>
  <c r="X21" i="17"/>
  <c r="Y21" i="17"/>
  <c r="Z21" i="17"/>
  <c r="AA21" i="17"/>
  <c r="AB21" i="17"/>
  <c r="AC21" i="17"/>
  <c r="AD21" i="17"/>
  <c r="AE21" i="17"/>
  <c r="AF21" i="17"/>
  <c r="C22" i="17"/>
  <c r="D22" i="17"/>
  <c r="E22" i="17"/>
  <c r="F22" i="17"/>
  <c r="G22" i="17"/>
  <c r="H22" i="17"/>
  <c r="I22" i="17"/>
  <c r="J22" i="17"/>
  <c r="K22" i="17"/>
  <c r="L22" i="17"/>
  <c r="M22" i="17"/>
  <c r="N22" i="17"/>
  <c r="O22" i="17"/>
  <c r="P22" i="17"/>
  <c r="Q22" i="17"/>
  <c r="R22" i="17"/>
  <c r="S22" i="17"/>
  <c r="T22" i="17"/>
  <c r="U22" i="17"/>
  <c r="V22" i="17"/>
  <c r="W22" i="17"/>
  <c r="X22" i="17"/>
  <c r="Y22" i="17"/>
  <c r="Z22" i="17"/>
  <c r="AA22" i="17"/>
  <c r="AB22" i="17"/>
  <c r="AC22" i="17"/>
  <c r="AD22" i="17"/>
  <c r="AE22" i="17"/>
  <c r="AF22" i="17"/>
  <c r="C23" i="17"/>
  <c r="D23" i="17"/>
  <c r="E23" i="17"/>
  <c r="F23" i="17"/>
  <c r="G23" i="17"/>
  <c r="H23" i="17"/>
  <c r="I23" i="17"/>
  <c r="J23" i="17"/>
  <c r="K23" i="17"/>
  <c r="L23" i="17"/>
  <c r="M23" i="17"/>
  <c r="N23" i="17"/>
  <c r="O23" i="17"/>
  <c r="P23" i="17"/>
  <c r="Q23" i="17"/>
  <c r="R23" i="17"/>
  <c r="S23" i="17"/>
  <c r="T23" i="17"/>
  <c r="U23" i="17"/>
  <c r="V23" i="17"/>
  <c r="W23" i="17"/>
  <c r="X23" i="17"/>
  <c r="Y23" i="17"/>
  <c r="Z23" i="17"/>
  <c r="AA23" i="17"/>
  <c r="AB23" i="17"/>
  <c r="AC23" i="17"/>
  <c r="AD23" i="17"/>
  <c r="AE23" i="17"/>
  <c r="AF23" i="17"/>
  <c r="B18" i="17"/>
  <c r="B17" i="17"/>
  <c r="B16" i="17"/>
  <c r="B15" i="17"/>
  <c r="B13" i="17"/>
  <c r="B12" i="17"/>
  <c r="B9" i="17"/>
  <c r="B8" i="17"/>
  <c r="B19" i="17"/>
  <c r="B20" i="17"/>
  <c r="B21" i="17"/>
  <c r="B22" i="17"/>
  <c r="B23" i="17"/>
  <c r="B10" i="17"/>
  <c r="B127" i="43" a="1"/>
  <c r="B127" i="43" s="1"/>
  <c r="AM123" i="43"/>
  <c r="AL123" i="43"/>
  <c r="AK123" i="43"/>
  <c r="AJ123" i="43"/>
  <c r="AE123" i="43"/>
  <c r="AD123" i="43"/>
  <c r="AC123" i="43"/>
  <c r="AB123" i="43"/>
  <c r="W123" i="43"/>
  <c r="V123" i="43"/>
  <c r="U123" i="43"/>
  <c r="T123" i="43"/>
  <c r="O123" i="43"/>
  <c r="N123" i="43"/>
  <c r="M123" i="43"/>
  <c r="L123" i="43"/>
  <c r="G123" i="43"/>
  <c r="F123" i="43"/>
  <c r="E123" i="43"/>
  <c r="D123" i="43"/>
  <c r="AL122" i="43"/>
  <c r="AK122" i="43"/>
  <c r="AJ122" i="43"/>
  <c r="AI122" i="43"/>
  <c r="AD122" i="43"/>
  <c r="AC122" i="43"/>
  <c r="AB122" i="43"/>
  <c r="AA122" i="43"/>
  <c r="V122" i="43"/>
  <c r="U122" i="43"/>
  <c r="T122" i="43"/>
  <c r="S122" i="43"/>
  <c r="N122" i="43"/>
  <c r="M122" i="43"/>
  <c r="L122" i="43"/>
  <c r="K122" i="43"/>
  <c r="F122" i="43"/>
  <c r="E122" i="43"/>
  <c r="D122" i="43"/>
  <c r="C122" i="43"/>
  <c r="AK121" i="43"/>
  <c r="AJ121" i="43"/>
  <c r="AI121" i="43"/>
  <c r="AH121" i="43"/>
  <c r="AC121" i="43"/>
  <c r="AB121" i="43"/>
  <c r="AA121" i="43"/>
  <c r="Z121" i="43"/>
  <c r="U121" i="43"/>
  <c r="T121" i="43"/>
  <c r="S121" i="43"/>
  <c r="R121" i="43"/>
  <c r="M121" i="43"/>
  <c r="L121" i="43"/>
  <c r="K121" i="43"/>
  <c r="J121" i="43"/>
  <c r="E121" i="43"/>
  <c r="D121" i="43"/>
  <c r="C121" i="43"/>
  <c r="B121" i="43"/>
  <c r="AJ120" i="43"/>
  <c r="AI120" i="43"/>
  <c r="AH120" i="43"/>
  <c r="AG120" i="43"/>
  <c r="AB120" i="43"/>
  <c r="AA120" i="43"/>
  <c r="Z120" i="43"/>
  <c r="Y120" i="43"/>
  <c r="T120" i="43"/>
  <c r="S120" i="43"/>
  <c r="R120" i="43"/>
  <c r="Q120" i="43"/>
  <c r="L120" i="43"/>
  <c r="K120" i="43"/>
  <c r="J120" i="43"/>
  <c r="I120" i="43"/>
  <c r="D120" i="43"/>
  <c r="C120" i="43"/>
  <c r="B120" i="43"/>
  <c r="AN119" i="43"/>
  <c r="AI119" i="43"/>
  <c r="AH119" i="43"/>
  <c r="AG119" i="43"/>
  <c r="AF119" i="43"/>
  <c r="AA119" i="43"/>
  <c r="Z119" i="43"/>
  <c r="Y119" i="43"/>
  <c r="X119" i="43"/>
  <c r="S119" i="43"/>
  <c r="R119" i="43"/>
  <c r="Q119" i="43"/>
  <c r="P119" i="43"/>
  <c r="K119" i="43"/>
  <c r="J119" i="43"/>
  <c r="I119" i="43"/>
  <c r="H119" i="43"/>
  <c r="C119" i="43"/>
  <c r="B119" i="43"/>
  <c r="AN118" i="43"/>
  <c r="AM118" i="43"/>
  <c r="AH118" i="43"/>
  <c r="AG118" i="43"/>
  <c r="AF118" i="43"/>
  <c r="AE118" i="43"/>
  <c r="Z118" i="43"/>
  <c r="Y118" i="43"/>
  <c r="X118" i="43"/>
  <c r="W118" i="43"/>
  <c r="R118" i="43"/>
  <c r="Q118" i="43"/>
  <c r="P118" i="43"/>
  <c r="O118" i="43"/>
  <c r="J118" i="43"/>
  <c r="I118" i="43"/>
  <c r="H118" i="43"/>
  <c r="G118" i="43"/>
  <c r="B118" i="43"/>
  <c r="AN117" i="43"/>
  <c r="AM117" i="43"/>
  <c r="AL117" i="43"/>
  <c r="AG117" i="43"/>
  <c r="AF117" i="43"/>
  <c r="AE117" i="43"/>
  <c r="AD117" i="43"/>
  <c r="Y117" i="43"/>
  <c r="X117" i="43"/>
  <c r="W117" i="43"/>
  <c r="V117" i="43"/>
  <c r="Q117" i="43"/>
  <c r="P117" i="43"/>
  <c r="O117" i="43"/>
  <c r="N117" i="43"/>
  <c r="I117" i="43"/>
  <c r="H117" i="43"/>
  <c r="G117" i="43"/>
  <c r="F117" i="43"/>
  <c r="AN116" i="43"/>
  <c r="AM116" i="43"/>
  <c r="AL116" i="43"/>
  <c r="AK116" i="43"/>
  <c r="AF116" i="43"/>
  <c r="AE116" i="43"/>
  <c r="AD116" i="43"/>
  <c r="AC116" i="43"/>
  <c r="X116" i="43"/>
  <c r="W116" i="43"/>
  <c r="V116" i="43"/>
  <c r="U116" i="43"/>
  <c r="P116" i="43"/>
  <c r="O116" i="43"/>
  <c r="N116" i="43"/>
  <c r="M116" i="43"/>
  <c r="H116" i="43"/>
  <c r="G116" i="43"/>
  <c r="F116" i="43"/>
  <c r="E116" i="43"/>
  <c r="AM115" i="43"/>
  <c r="AL115" i="43"/>
  <c r="AK115" i="43"/>
  <c r="AJ115" i="43"/>
  <c r="AE115" i="43"/>
  <c r="AD115" i="43"/>
  <c r="AC115" i="43"/>
  <c r="AB115" i="43"/>
  <c r="W115" i="43"/>
  <c r="V115" i="43"/>
  <c r="U115" i="43"/>
  <c r="T115" i="43"/>
  <c r="O115" i="43"/>
  <c r="N115" i="43"/>
  <c r="M115" i="43"/>
  <c r="L115" i="43"/>
  <c r="G115" i="43"/>
  <c r="F115" i="43"/>
  <c r="E115" i="43"/>
  <c r="D115" i="43"/>
  <c r="AL114" i="43"/>
  <c r="AK114" i="43"/>
  <c r="AJ114" i="43"/>
  <c r="AI114" i="43"/>
  <c r="AD114" i="43"/>
  <c r="AC114" i="43"/>
  <c r="AB114" i="43"/>
  <c r="AA114" i="43"/>
  <c r="V114" i="43"/>
  <c r="U114" i="43"/>
  <c r="T114" i="43"/>
  <c r="S114" i="43"/>
  <c r="N114" i="43"/>
  <c r="M114" i="43"/>
  <c r="L114" i="43"/>
  <c r="K114" i="43"/>
  <c r="F114" i="43"/>
  <c r="E114" i="43"/>
  <c r="D114" i="43"/>
  <c r="C114" i="43"/>
  <c r="AK113" i="43"/>
  <c r="AJ113" i="43"/>
  <c r="AI113" i="43"/>
  <c r="AH113" i="43"/>
  <c r="AC113" i="43"/>
  <c r="AB113" i="43"/>
  <c r="AA113" i="43"/>
  <c r="Z113" i="43"/>
  <c r="U113" i="43"/>
  <c r="T113" i="43"/>
  <c r="S113" i="43"/>
  <c r="R113" i="43"/>
  <c r="M113" i="43"/>
  <c r="L113" i="43"/>
  <c r="K113" i="43"/>
  <c r="J113" i="43"/>
  <c r="E113" i="43"/>
  <c r="D113" i="43"/>
  <c r="C113" i="43"/>
  <c r="B113" i="43"/>
  <c r="AJ112" i="43"/>
  <c r="AI112" i="43"/>
  <c r="AH112" i="43"/>
  <c r="AG112" i="43"/>
  <c r="AB112" i="43"/>
  <c r="AA112" i="43"/>
  <c r="Z112" i="43"/>
  <c r="Y112" i="43"/>
  <c r="T112" i="43"/>
  <c r="S112" i="43"/>
  <c r="R112" i="43"/>
  <c r="Q112" i="43"/>
  <c r="L112" i="43"/>
  <c r="K112" i="43"/>
  <c r="J112" i="43"/>
  <c r="I112" i="43"/>
  <c r="D112" i="43"/>
  <c r="C112" i="43"/>
  <c r="B112" i="43"/>
  <c r="AN103" i="43"/>
  <c r="AN123" i="43" s="1"/>
  <c r="AM103" i="43"/>
  <c r="AL103" i="43"/>
  <c r="AK103" i="43"/>
  <c r="AJ103" i="43"/>
  <c r="AI103" i="43"/>
  <c r="AI123" i="43" s="1"/>
  <c r="AH103" i="43"/>
  <c r="AH123" i="43" s="1"/>
  <c r="AG103" i="43"/>
  <c r="AG123" i="43" s="1"/>
  <c r="AF103" i="43"/>
  <c r="AF123" i="43" s="1"/>
  <c r="AE103" i="43"/>
  <c r="AD103" i="43"/>
  <c r="AC103" i="43"/>
  <c r="AB103" i="43"/>
  <c r="AA103" i="43"/>
  <c r="AA123" i="43" s="1"/>
  <c r="Z103" i="43"/>
  <c r="Z123" i="43" s="1"/>
  <c r="Y103" i="43"/>
  <c r="Y123" i="43" s="1"/>
  <c r="X103" i="43"/>
  <c r="X123" i="43" s="1"/>
  <c r="W103" i="43"/>
  <c r="V103" i="43"/>
  <c r="U103" i="43"/>
  <c r="T103" i="43"/>
  <c r="S103" i="43"/>
  <c r="S123" i="43" s="1"/>
  <c r="R103" i="43"/>
  <c r="R123" i="43" s="1"/>
  <c r="Q103" i="43"/>
  <c r="Q123" i="43" s="1"/>
  <c r="P103" i="43"/>
  <c r="P123" i="43" s="1"/>
  <c r="O103" i="43"/>
  <c r="N103" i="43"/>
  <c r="M103" i="43"/>
  <c r="L103" i="43"/>
  <c r="K103" i="43"/>
  <c r="K123" i="43" s="1"/>
  <c r="J103" i="43"/>
  <c r="J123" i="43" s="1"/>
  <c r="I103" i="43"/>
  <c r="I123" i="43" s="1"/>
  <c r="H103" i="43"/>
  <c r="H123" i="43" s="1"/>
  <c r="G103" i="43"/>
  <c r="F103" i="43"/>
  <c r="E103" i="43"/>
  <c r="D103" i="43"/>
  <c r="C103" i="43"/>
  <c r="C123" i="43" s="1"/>
  <c r="B103" i="43"/>
  <c r="B123" i="43" s="1"/>
  <c r="AN102" i="43"/>
  <c r="AN122" i="43" s="1"/>
  <c r="AM102" i="43"/>
  <c r="AM122" i="43" s="1"/>
  <c r="AL102" i="43"/>
  <c r="AK102" i="43"/>
  <c r="AJ102" i="43"/>
  <c r="AI102" i="43"/>
  <c r="AH102" i="43"/>
  <c r="AH122" i="43" s="1"/>
  <c r="AG102" i="43"/>
  <c r="AG122" i="43" s="1"/>
  <c r="AF102" i="43"/>
  <c r="AF122" i="43" s="1"/>
  <c r="AE102" i="43"/>
  <c r="AE122" i="43" s="1"/>
  <c r="AD102" i="43"/>
  <c r="AC102" i="43"/>
  <c r="AB102" i="43"/>
  <c r="AA102" i="43"/>
  <c r="Z102" i="43"/>
  <c r="Z122" i="43" s="1"/>
  <c r="Y102" i="43"/>
  <c r="Y122" i="43" s="1"/>
  <c r="X102" i="43"/>
  <c r="X122" i="43" s="1"/>
  <c r="W102" i="43"/>
  <c r="W122" i="43" s="1"/>
  <c r="V102" i="43"/>
  <c r="U102" i="43"/>
  <c r="T102" i="43"/>
  <c r="S102" i="43"/>
  <c r="R102" i="43"/>
  <c r="R122" i="43" s="1"/>
  <c r="Q102" i="43"/>
  <c r="Q122" i="43" s="1"/>
  <c r="P102" i="43"/>
  <c r="P122" i="43" s="1"/>
  <c r="O102" i="43"/>
  <c r="O122" i="43" s="1"/>
  <c r="N102" i="43"/>
  <c r="M102" i="43"/>
  <c r="L102" i="43"/>
  <c r="K102" i="43"/>
  <c r="J102" i="43"/>
  <c r="J122" i="43" s="1"/>
  <c r="I102" i="43"/>
  <c r="I122" i="43" s="1"/>
  <c r="H102" i="43"/>
  <c r="H122" i="43" s="1"/>
  <c r="G102" i="43"/>
  <c r="G122" i="43" s="1"/>
  <c r="F102" i="43"/>
  <c r="E102" i="43"/>
  <c r="D102" i="43"/>
  <c r="C102" i="43"/>
  <c r="B102" i="43"/>
  <c r="B122" i="43" s="1"/>
  <c r="AN101" i="43"/>
  <c r="AN121" i="43" s="1"/>
  <c r="AM101" i="43"/>
  <c r="AM121" i="43" s="1"/>
  <c r="AL101" i="43"/>
  <c r="AL121" i="43" s="1"/>
  <c r="AK101" i="43"/>
  <c r="AJ101" i="43"/>
  <c r="AI101" i="43"/>
  <c r="AH101" i="43"/>
  <c r="AG101" i="43"/>
  <c r="AG121" i="43" s="1"/>
  <c r="AF101" i="43"/>
  <c r="AF121" i="43" s="1"/>
  <c r="AE101" i="43"/>
  <c r="AE121" i="43" s="1"/>
  <c r="AD101" i="43"/>
  <c r="AD121" i="43" s="1"/>
  <c r="AC101" i="43"/>
  <c r="AB101" i="43"/>
  <c r="AA101" i="43"/>
  <c r="Z101" i="43"/>
  <c r="Y101" i="43"/>
  <c r="Y121" i="43" s="1"/>
  <c r="X101" i="43"/>
  <c r="X121" i="43" s="1"/>
  <c r="W101" i="43"/>
  <c r="W121" i="43" s="1"/>
  <c r="V101" i="43"/>
  <c r="V121" i="43" s="1"/>
  <c r="U101" i="43"/>
  <c r="T101" i="43"/>
  <c r="S101" i="43"/>
  <c r="R101" i="43"/>
  <c r="Q101" i="43"/>
  <c r="Q121" i="43" s="1"/>
  <c r="P101" i="43"/>
  <c r="P121" i="43" s="1"/>
  <c r="O101" i="43"/>
  <c r="O121" i="43" s="1"/>
  <c r="N101" i="43"/>
  <c r="N121" i="43" s="1"/>
  <c r="M101" i="43"/>
  <c r="L101" i="43"/>
  <c r="K101" i="43"/>
  <c r="J101" i="43"/>
  <c r="I101" i="43"/>
  <c r="I121" i="43" s="1"/>
  <c r="H101" i="43"/>
  <c r="H121" i="43" s="1"/>
  <c r="G101" i="43"/>
  <c r="G121" i="43" s="1"/>
  <c r="F101" i="43"/>
  <c r="F121" i="43" s="1"/>
  <c r="E101" i="43"/>
  <c r="D101" i="43"/>
  <c r="C101" i="43"/>
  <c r="B101" i="43"/>
  <c r="AN100" i="43"/>
  <c r="AN120" i="43" s="1"/>
  <c r="AM100" i="43"/>
  <c r="AM120" i="43" s="1"/>
  <c r="AL100" i="43"/>
  <c r="AL120" i="43" s="1"/>
  <c r="AK100" i="43"/>
  <c r="AK120" i="43" s="1"/>
  <c r="AJ100" i="43"/>
  <c r="AI100" i="43"/>
  <c r="AH100" i="43"/>
  <c r="AG100" i="43"/>
  <c r="AF100" i="43"/>
  <c r="AF120" i="43" s="1"/>
  <c r="AE100" i="43"/>
  <c r="AE120" i="43" s="1"/>
  <c r="AD100" i="43"/>
  <c r="AD120" i="43" s="1"/>
  <c r="AC100" i="43"/>
  <c r="AC120" i="43" s="1"/>
  <c r="AB100" i="43"/>
  <c r="AA100" i="43"/>
  <c r="Z100" i="43"/>
  <c r="Y100" i="43"/>
  <c r="X100" i="43"/>
  <c r="X120" i="43" s="1"/>
  <c r="W100" i="43"/>
  <c r="W120" i="43" s="1"/>
  <c r="V100" i="43"/>
  <c r="V120" i="43" s="1"/>
  <c r="U100" i="43"/>
  <c r="U120" i="43" s="1"/>
  <c r="T100" i="43"/>
  <c r="S100" i="43"/>
  <c r="R100" i="43"/>
  <c r="Q100" i="43"/>
  <c r="P100" i="43"/>
  <c r="P120" i="43" s="1"/>
  <c r="O100" i="43"/>
  <c r="O120" i="43" s="1"/>
  <c r="N100" i="43"/>
  <c r="N120" i="43" s="1"/>
  <c r="M100" i="43"/>
  <c r="M120" i="43" s="1"/>
  <c r="L100" i="43"/>
  <c r="K100" i="43"/>
  <c r="J100" i="43"/>
  <c r="I100" i="43"/>
  <c r="H100" i="43"/>
  <c r="H120" i="43" s="1"/>
  <c r="G100" i="43"/>
  <c r="G120" i="43" s="1"/>
  <c r="F100" i="43"/>
  <c r="F120" i="43" s="1"/>
  <c r="E100" i="43"/>
  <c r="E120" i="43" s="1"/>
  <c r="D100" i="43"/>
  <c r="C100" i="43"/>
  <c r="B100" i="43"/>
  <c r="AN99" i="43"/>
  <c r="AM99" i="43"/>
  <c r="AM119" i="43" s="1"/>
  <c r="AL99" i="43"/>
  <c r="AL119" i="43" s="1"/>
  <c r="AK99" i="43"/>
  <c r="AK119" i="43" s="1"/>
  <c r="AJ99" i="43"/>
  <c r="AJ119" i="43" s="1"/>
  <c r="AI99" i="43"/>
  <c r="AH99" i="43"/>
  <c r="AG99" i="43"/>
  <c r="AF99" i="43"/>
  <c r="AE99" i="43"/>
  <c r="AE119" i="43" s="1"/>
  <c r="AD99" i="43"/>
  <c r="AD119" i="43" s="1"/>
  <c r="AC99" i="43"/>
  <c r="AC119" i="43" s="1"/>
  <c r="AB99" i="43"/>
  <c r="AB119" i="43" s="1"/>
  <c r="AA99" i="43"/>
  <c r="Z99" i="43"/>
  <c r="Y99" i="43"/>
  <c r="X99" i="43"/>
  <c r="W99" i="43"/>
  <c r="W119" i="43" s="1"/>
  <c r="V99" i="43"/>
  <c r="V119" i="43" s="1"/>
  <c r="U99" i="43"/>
  <c r="U119" i="43" s="1"/>
  <c r="T99" i="43"/>
  <c r="T119" i="43" s="1"/>
  <c r="S99" i="43"/>
  <c r="R99" i="43"/>
  <c r="Q99" i="43"/>
  <c r="P99" i="43"/>
  <c r="O99" i="43"/>
  <c r="O119" i="43" s="1"/>
  <c r="N99" i="43"/>
  <c r="N119" i="43" s="1"/>
  <c r="M99" i="43"/>
  <c r="M119" i="43" s="1"/>
  <c r="L99" i="43"/>
  <c r="L119" i="43" s="1"/>
  <c r="K99" i="43"/>
  <c r="J99" i="43"/>
  <c r="I99" i="43"/>
  <c r="H99" i="43"/>
  <c r="G99" i="43"/>
  <c r="G119" i="43" s="1"/>
  <c r="F99" i="43"/>
  <c r="F119" i="43" s="1"/>
  <c r="E99" i="43"/>
  <c r="E119" i="43" s="1"/>
  <c r="D99" i="43"/>
  <c r="D119" i="43" s="1"/>
  <c r="C99" i="43"/>
  <c r="B99" i="43"/>
  <c r="AN98" i="43"/>
  <c r="AM98" i="43"/>
  <c r="AL98" i="43"/>
  <c r="AL118" i="43" s="1"/>
  <c r="AK98" i="43"/>
  <c r="AK118" i="43" s="1"/>
  <c r="AJ98" i="43"/>
  <c r="AJ118" i="43" s="1"/>
  <c r="AI98" i="43"/>
  <c r="AI118" i="43" s="1"/>
  <c r="AH98" i="43"/>
  <c r="AG98" i="43"/>
  <c r="AF98" i="43"/>
  <c r="AE98" i="43"/>
  <c r="AD98" i="43"/>
  <c r="AD118" i="43" s="1"/>
  <c r="AC98" i="43"/>
  <c r="AC118" i="43" s="1"/>
  <c r="AB98" i="43"/>
  <c r="AB118" i="43" s="1"/>
  <c r="AA98" i="43"/>
  <c r="AA118" i="43" s="1"/>
  <c r="Z98" i="43"/>
  <c r="Y98" i="43"/>
  <c r="X98" i="43"/>
  <c r="W98" i="43"/>
  <c r="V98" i="43"/>
  <c r="V118" i="43" s="1"/>
  <c r="U98" i="43"/>
  <c r="U118" i="43" s="1"/>
  <c r="T98" i="43"/>
  <c r="T118" i="43" s="1"/>
  <c r="S98" i="43"/>
  <c r="S118" i="43" s="1"/>
  <c r="R98" i="43"/>
  <c r="Q98" i="43"/>
  <c r="P98" i="43"/>
  <c r="O98" i="43"/>
  <c r="N98" i="43"/>
  <c r="N118" i="43" s="1"/>
  <c r="M98" i="43"/>
  <c r="M118" i="43" s="1"/>
  <c r="L98" i="43"/>
  <c r="L118" i="43" s="1"/>
  <c r="K98" i="43"/>
  <c r="K118" i="43" s="1"/>
  <c r="J98" i="43"/>
  <c r="I98" i="43"/>
  <c r="H98" i="43"/>
  <c r="G98" i="43"/>
  <c r="F98" i="43"/>
  <c r="F118" i="43" s="1"/>
  <c r="E98" i="43"/>
  <c r="E118" i="43" s="1"/>
  <c r="D98" i="43"/>
  <c r="D118" i="43" s="1"/>
  <c r="C98" i="43"/>
  <c r="C118" i="43" s="1"/>
  <c r="B98" i="43"/>
  <c r="AN97" i="43"/>
  <c r="AM97" i="43"/>
  <c r="AL97" i="43"/>
  <c r="AK97" i="43"/>
  <c r="AK117" i="43" s="1"/>
  <c r="AJ97" i="43"/>
  <c r="AJ117" i="43" s="1"/>
  <c r="AI97" i="43"/>
  <c r="AI117" i="43" s="1"/>
  <c r="AH97" i="43"/>
  <c r="AH117" i="43" s="1"/>
  <c r="AG97" i="43"/>
  <c r="AF97" i="43"/>
  <c r="AE97" i="43"/>
  <c r="AD97" i="43"/>
  <c r="AC97" i="43"/>
  <c r="AC117" i="43" s="1"/>
  <c r="AB97" i="43"/>
  <c r="AB117" i="43" s="1"/>
  <c r="AA97" i="43"/>
  <c r="AA117" i="43" s="1"/>
  <c r="Z97" i="43"/>
  <c r="Z117" i="43" s="1"/>
  <c r="Y97" i="43"/>
  <c r="X97" i="43"/>
  <c r="W97" i="43"/>
  <c r="V97" i="43"/>
  <c r="U97" i="43"/>
  <c r="U117" i="43" s="1"/>
  <c r="T97" i="43"/>
  <c r="T117" i="43" s="1"/>
  <c r="S97" i="43"/>
  <c r="S117" i="43" s="1"/>
  <c r="R97" i="43"/>
  <c r="R117" i="43" s="1"/>
  <c r="Q97" i="43"/>
  <c r="P97" i="43"/>
  <c r="O97" i="43"/>
  <c r="N97" i="43"/>
  <c r="M97" i="43"/>
  <c r="M117" i="43" s="1"/>
  <c r="L97" i="43"/>
  <c r="L117" i="43" s="1"/>
  <c r="K97" i="43"/>
  <c r="K117" i="43" s="1"/>
  <c r="J97" i="43"/>
  <c r="J117" i="43" s="1"/>
  <c r="I97" i="43"/>
  <c r="H97" i="43"/>
  <c r="G97" i="43"/>
  <c r="F97" i="43"/>
  <c r="E97" i="43"/>
  <c r="E117" i="43" s="1"/>
  <c r="D97" i="43"/>
  <c r="D117" i="43" s="1"/>
  <c r="C97" i="43"/>
  <c r="C117" i="43" s="1"/>
  <c r="B97" i="43"/>
  <c r="B117" i="43" s="1"/>
  <c r="AN96" i="43"/>
  <c r="AM96" i="43"/>
  <c r="AL96" i="43"/>
  <c r="AK96" i="43"/>
  <c r="AJ96" i="43"/>
  <c r="AJ116" i="43" s="1"/>
  <c r="AI96" i="43"/>
  <c r="AI116" i="43" s="1"/>
  <c r="AH96" i="43"/>
  <c r="AH116" i="43" s="1"/>
  <c r="AG96" i="43"/>
  <c r="AG116" i="43" s="1"/>
  <c r="AF96" i="43"/>
  <c r="AE96" i="43"/>
  <c r="AD96" i="43"/>
  <c r="AC96" i="43"/>
  <c r="AB96" i="43"/>
  <c r="AB116" i="43" s="1"/>
  <c r="AA96" i="43"/>
  <c r="AA116" i="43" s="1"/>
  <c r="Z96" i="43"/>
  <c r="Z116" i="43" s="1"/>
  <c r="Y96" i="43"/>
  <c r="Y116" i="43" s="1"/>
  <c r="X96" i="43"/>
  <c r="W96" i="43"/>
  <c r="V96" i="43"/>
  <c r="U96" i="43"/>
  <c r="T96" i="43"/>
  <c r="T116" i="43" s="1"/>
  <c r="S96" i="43"/>
  <c r="S116" i="43" s="1"/>
  <c r="R96" i="43"/>
  <c r="R116" i="43" s="1"/>
  <c r="Q96" i="43"/>
  <c r="Q116" i="43" s="1"/>
  <c r="P96" i="43"/>
  <c r="O96" i="43"/>
  <c r="N96" i="43"/>
  <c r="M96" i="43"/>
  <c r="L96" i="43"/>
  <c r="L116" i="43" s="1"/>
  <c r="K96" i="43"/>
  <c r="K116" i="43" s="1"/>
  <c r="J96" i="43"/>
  <c r="J116" i="43" s="1"/>
  <c r="I96" i="43"/>
  <c r="I116" i="43" s="1"/>
  <c r="H96" i="43"/>
  <c r="G96" i="43"/>
  <c r="F96" i="43"/>
  <c r="E96" i="43"/>
  <c r="D96" i="43"/>
  <c r="D116" i="43" s="1"/>
  <c r="C96" i="43"/>
  <c r="C116" i="43" s="1"/>
  <c r="B96" i="43"/>
  <c r="B116" i="43" s="1"/>
  <c r="AN95" i="43"/>
  <c r="AN115" i="43" s="1"/>
  <c r="AM95" i="43"/>
  <c r="AL95" i="43"/>
  <c r="AK95" i="43"/>
  <c r="AJ95" i="43"/>
  <c r="AI95" i="43"/>
  <c r="AI115" i="43" s="1"/>
  <c r="AH95" i="43"/>
  <c r="AH115" i="43" s="1"/>
  <c r="AG95" i="43"/>
  <c r="AG115" i="43" s="1"/>
  <c r="AF95" i="43"/>
  <c r="AF115" i="43" s="1"/>
  <c r="AE95" i="43"/>
  <c r="AD95" i="43"/>
  <c r="AC95" i="43"/>
  <c r="AB95" i="43"/>
  <c r="AA95" i="43"/>
  <c r="AA115" i="43" s="1"/>
  <c r="Z95" i="43"/>
  <c r="Z115" i="43" s="1"/>
  <c r="Y95" i="43"/>
  <c r="Y115" i="43" s="1"/>
  <c r="X95" i="43"/>
  <c r="X115" i="43" s="1"/>
  <c r="W95" i="43"/>
  <c r="V95" i="43"/>
  <c r="U95" i="43"/>
  <c r="T95" i="43"/>
  <c r="S95" i="43"/>
  <c r="S115" i="43" s="1"/>
  <c r="R95" i="43"/>
  <c r="R115" i="43" s="1"/>
  <c r="Q95" i="43"/>
  <c r="Q115" i="43" s="1"/>
  <c r="P95" i="43"/>
  <c r="P115" i="43" s="1"/>
  <c r="O95" i="43"/>
  <c r="N95" i="43"/>
  <c r="M95" i="43"/>
  <c r="L95" i="43"/>
  <c r="K95" i="43"/>
  <c r="K115" i="43" s="1"/>
  <c r="J95" i="43"/>
  <c r="J115" i="43" s="1"/>
  <c r="I95" i="43"/>
  <c r="I115" i="43" s="1"/>
  <c r="H95" i="43"/>
  <c r="H115" i="43" s="1"/>
  <c r="G95" i="43"/>
  <c r="F95" i="43"/>
  <c r="E95" i="43"/>
  <c r="D95" i="43"/>
  <c r="C95" i="43"/>
  <c r="C115" i="43" s="1"/>
  <c r="B95" i="43"/>
  <c r="B115" i="43" s="1"/>
  <c r="AN94" i="43"/>
  <c r="AN114" i="43" s="1"/>
  <c r="AM94" i="43"/>
  <c r="AM114" i="43" s="1"/>
  <c r="AL94" i="43"/>
  <c r="AK94" i="43"/>
  <c r="AJ94" i="43"/>
  <c r="AI94" i="43"/>
  <c r="AH94" i="43"/>
  <c r="AH114" i="43" s="1"/>
  <c r="AG94" i="43"/>
  <c r="AG114" i="43" s="1"/>
  <c r="AF94" i="43"/>
  <c r="AF114" i="43" s="1"/>
  <c r="AE94" i="43"/>
  <c r="AE114" i="43" s="1"/>
  <c r="AD94" i="43"/>
  <c r="AC94" i="43"/>
  <c r="AB94" i="43"/>
  <c r="AA94" i="43"/>
  <c r="Z94" i="43"/>
  <c r="Z114" i="43" s="1"/>
  <c r="Y94" i="43"/>
  <c r="Y114" i="43" s="1"/>
  <c r="X94" i="43"/>
  <c r="X114" i="43" s="1"/>
  <c r="W94" i="43"/>
  <c r="W114" i="43" s="1"/>
  <c r="V94" i="43"/>
  <c r="U94" i="43"/>
  <c r="T94" i="43"/>
  <c r="S94" i="43"/>
  <c r="R94" i="43"/>
  <c r="R114" i="43" s="1"/>
  <c r="Q94" i="43"/>
  <c r="Q114" i="43" s="1"/>
  <c r="P94" i="43"/>
  <c r="P114" i="43" s="1"/>
  <c r="O94" i="43"/>
  <c r="O114" i="43" s="1"/>
  <c r="N94" i="43"/>
  <c r="M94" i="43"/>
  <c r="L94" i="43"/>
  <c r="K94" i="43"/>
  <c r="J94" i="43"/>
  <c r="J114" i="43" s="1"/>
  <c r="I94" i="43"/>
  <c r="I114" i="43" s="1"/>
  <c r="H94" i="43"/>
  <c r="H114" i="43" s="1"/>
  <c r="G94" i="43"/>
  <c r="G114" i="43" s="1"/>
  <c r="F94" i="43"/>
  <c r="E94" i="43"/>
  <c r="D94" i="43"/>
  <c r="C94" i="43"/>
  <c r="B94" i="43"/>
  <c r="B114" i="43" s="1"/>
  <c r="AN93" i="43"/>
  <c r="AN113" i="43" s="1"/>
  <c r="AM93" i="43"/>
  <c r="AM113" i="43" s="1"/>
  <c r="AL93" i="43"/>
  <c r="AL113" i="43" s="1"/>
  <c r="AK93" i="43"/>
  <c r="AJ93" i="43"/>
  <c r="AI93" i="43"/>
  <c r="AH93" i="43"/>
  <c r="AG93" i="43"/>
  <c r="AG113" i="43" s="1"/>
  <c r="AF93" i="43"/>
  <c r="AF113" i="43" s="1"/>
  <c r="AE93" i="43"/>
  <c r="AE113" i="43" s="1"/>
  <c r="AD93" i="43"/>
  <c r="AD113" i="43" s="1"/>
  <c r="AC93" i="43"/>
  <c r="AB93" i="43"/>
  <c r="AA93" i="43"/>
  <c r="Z93" i="43"/>
  <c r="Y93" i="43"/>
  <c r="Y113" i="43" s="1"/>
  <c r="X93" i="43"/>
  <c r="X113" i="43" s="1"/>
  <c r="W93" i="43"/>
  <c r="W113" i="43" s="1"/>
  <c r="V93" i="43"/>
  <c r="V113" i="43" s="1"/>
  <c r="U93" i="43"/>
  <c r="T93" i="43"/>
  <c r="S93" i="43"/>
  <c r="R93" i="43"/>
  <c r="Q93" i="43"/>
  <c r="Q113" i="43" s="1"/>
  <c r="P93" i="43"/>
  <c r="P113" i="43" s="1"/>
  <c r="O93" i="43"/>
  <c r="O113" i="43" s="1"/>
  <c r="N93" i="43"/>
  <c r="N113" i="43" s="1"/>
  <c r="M93" i="43"/>
  <c r="L93" i="43"/>
  <c r="K93" i="43"/>
  <c r="J93" i="43"/>
  <c r="I93" i="43"/>
  <c r="I113" i="43" s="1"/>
  <c r="H93" i="43"/>
  <c r="H113" i="43" s="1"/>
  <c r="G93" i="43"/>
  <c r="G113" i="43" s="1"/>
  <c r="F93" i="43"/>
  <c r="F113" i="43" s="1"/>
  <c r="E93" i="43"/>
  <c r="D93" i="43"/>
  <c r="C93" i="43"/>
  <c r="B93" i="43"/>
  <c r="AN92" i="43"/>
  <c r="AN112" i="43" s="1"/>
  <c r="AM92" i="43"/>
  <c r="AM112" i="43" s="1"/>
  <c r="AL92" i="43"/>
  <c r="AL112" i="43" s="1"/>
  <c r="AK92" i="43"/>
  <c r="AK112" i="43" s="1"/>
  <c r="AJ92" i="43"/>
  <c r="AI92" i="43"/>
  <c r="AH92" i="43"/>
  <c r="AG92" i="43"/>
  <c r="AF92" i="43"/>
  <c r="AF112" i="43" s="1"/>
  <c r="AE92" i="43"/>
  <c r="AE112" i="43" s="1"/>
  <c r="AD92" i="43"/>
  <c r="AD112" i="43" s="1"/>
  <c r="AC92" i="43"/>
  <c r="AC112" i="43" s="1"/>
  <c r="AB92" i="43"/>
  <c r="AA92" i="43"/>
  <c r="Z92" i="43"/>
  <c r="Y92" i="43"/>
  <c r="X92" i="43"/>
  <c r="X112" i="43" s="1"/>
  <c r="W92" i="43"/>
  <c r="W112" i="43" s="1"/>
  <c r="V92" i="43"/>
  <c r="V112" i="43" s="1"/>
  <c r="U92" i="43"/>
  <c r="U112" i="43" s="1"/>
  <c r="T92" i="43"/>
  <c r="S92" i="43"/>
  <c r="R92" i="43"/>
  <c r="Q92" i="43"/>
  <c r="P92" i="43"/>
  <c r="P112" i="43" s="1"/>
  <c r="O92" i="43"/>
  <c r="O112" i="43" s="1"/>
  <c r="N92" i="43"/>
  <c r="N112" i="43" s="1"/>
  <c r="M92" i="43"/>
  <c r="M112" i="43" s="1"/>
  <c r="L92" i="43"/>
  <c r="K92" i="43"/>
  <c r="J92" i="43"/>
  <c r="I92" i="43"/>
  <c r="H92" i="43"/>
  <c r="H112" i="43" s="1"/>
  <c r="G92" i="43"/>
  <c r="G112" i="43" s="1"/>
  <c r="F92" i="43"/>
  <c r="F112" i="43" s="1"/>
  <c r="E92" i="43"/>
  <c r="E112" i="43" s="1"/>
  <c r="D92" i="43"/>
  <c r="C92" i="43"/>
  <c r="B92" i="43"/>
  <c r="B86" i="42" a="1"/>
  <c r="B86" i="42" s="1"/>
  <c r="AL82" i="42"/>
  <c r="AK82" i="42"/>
  <c r="AD82" i="42"/>
  <c r="AC82" i="42"/>
  <c r="V82" i="42"/>
  <c r="U82" i="42"/>
  <c r="N82" i="42"/>
  <c r="M82" i="42"/>
  <c r="F82" i="42"/>
  <c r="E82" i="42"/>
  <c r="AK81" i="42"/>
  <c r="AJ81" i="42"/>
  <c r="AC81" i="42"/>
  <c r="AB81" i="42"/>
  <c r="U81" i="42"/>
  <c r="T81" i="42"/>
  <c r="M81" i="42"/>
  <c r="L81" i="42"/>
  <c r="E81" i="42"/>
  <c r="D81" i="42"/>
  <c r="AJ80" i="42"/>
  <c r="AI80" i="42"/>
  <c r="AB80" i="42"/>
  <c r="AA80" i="42"/>
  <c r="T80" i="42"/>
  <c r="S80" i="42"/>
  <c r="L80" i="42"/>
  <c r="K80" i="42"/>
  <c r="D80" i="42"/>
  <c r="C80" i="42"/>
  <c r="AI79" i="42"/>
  <c r="AH79" i="42"/>
  <c r="AA79" i="42"/>
  <c r="Z79" i="42"/>
  <c r="S79" i="42"/>
  <c r="R79" i="42"/>
  <c r="K79" i="42"/>
  <c r="J79" i="42"/>
  <c r="C79" i="42"/>
  <c r="B79" i="42"/>
  <c r="AH78" i="42"/>
  <c r="AG78" i="42"/>
  <c r="Z78" i="42"/>
  <c r="Y78" i="42"/>
  <c r="R78" i="42"/>
  <c r="Q78" i="42"/>
  <c r="J78" i="42"/>
  <c r="I78" i="42"/>
  <c r="B78" i="42"/>
  <c r="AN77" i="42"/>
  <c r="AG77" i="42"/>
  <c r="AF77" i="42"/>
  <c r="Y77" i="42"/>
  <c r="X77" i="42"/>
  <c r="Q77" i="42"/>
  <c r="P77" i="42"/>
  <c r="I77" i="42"/>
  <c r="H77" i="42"/>
  <c r="F77" i="42"/>
  <c r="AN76" i="42"/>
  <c r="AM76" i="42"/>
  <c r="AF76" i="42"/>
  <c r="AE76" i="42"/>
  <c r="X76" i="42"/>
  <c r="W76" i="42"/>
  <c r="P76" i="42"/>
  <c r="O76" i="42"/>
  <c r="H76" i="42"/>
  <c r="G76" i="42"/>
  <c r="AM75" i="42"/>
  <c r="AL75" i="42"/>
  <c r="AE75" i="42"/>
  <c r="AD75" i="42"/>
  <c r="W75" i="42"/>
  <c r="V75" i="42"/>
  <c r="O75" i="42"/>
  <c r="N75" i="42"/>
  <c r="G75" i="42"/>
  <c r="F75" i="42"/>
  <c r="AL74" i="42"/>
  <c r="AK74" i="42"/>
  <c r="AE74" i="42"/>
  <c r="AD74" i="42"/>
  <c r="AC74" i="42"/>
  <c r="W74" i="42"/>
  <c r="V74" i="42"/>
  <c r="U74" i="42"/>
  <c r="O74" i="42"/>
  <c r="N74" i="42"/>
  <c r="M74" i="42"/>
  <c r="F74" i="42"/>
  <c r="E74" i="42"/>
  <c r="AK73" i="42"/>
  <c r="AJ73" i="42"/>
  <c r="AC73" i="42"/>
  <c r="AB73" i="42"/>
  <c r="U73" i="42"/>
  <c r="T73" i="42"/>
  <c r="M73" i="42"/>
  <c r="L73" i="42"/>
  <c r="E73" i="42"/>
  <c r="D73" i="42"/>
  <c r="AJ72" i="42"/>
  <c r="AI72" i="42"/>
  <c r="AB72" i="42"/>
  <c r="AA72" i="42"/>
  <c r="T72" i="42"/>
  <c r="S72" i="42"/>
  <c r="L72" i="42"/>
  <c r="K72" i="42"/>
  <c r="D72" i="42"/>
  <c r="C72" i="42"/>
  <c r="AI71" i="42"/>
  <c r="AH71" i="42"/>
  <c r="AA71" i="42"/>
  <c r="Z71" i="42"/>
  <c r="S71" i="42"/>
  <c r="R71" i="42"/>
  <c r="K71" i="42"/>
  <c r="J71" i="42"/>
  <c r="C71" i="42"/>
  <c r="B71" i="42"/>
  <c r="AN62" i="42"/>
  <c r="AN82" i="42" s="1"/>
  <c r="AM62" i="42"/>
  <c r="AM82" i="42" s="1"/>
  <c r="AL62" i="42"/>
  <c r="AK62" i="42"/>
  <c r="AJ62" i="42"/>
  <c r="AJ82" i="42" s="1"/>
  <c r="AI62" i="42"/>
  <c r="AI82" i="42" s="1"/>
  <c r="AH62" i="42"/>
  <c r="AH82" i="42" s="1"/>
  <c r="AG62" i="42"/>
  <c r="AG82" i="42" s="1"/>
  <c r="AF62" i="42"/>
  <c r="AF82" i="42" s="1"/>
  <c r="AE62" i="42"/>
  <c r="AE82" i="42" s="1"/>
  <c r="AD62" i="42"/>
  <c r="AC62" i="42"/>
  <c r="AB62" i="42"/>
  <c r="AB82" i="42" s="1"/>
  <c r="AA62" i="42"/>
  <c r="AA82" i="42" s="1"/>
  <c r="Z62" i="42"/>
  <c r="Z82" i="42" s="1"/>
  <c r="Y62" i="42"/>
  <c r="Y82" i="42" s="1"/>
  <c r="X62" i="42"/>
  <c r="X82" i="42" s="1"/>
  <c r="W62" i="42"/>
  <c r="W82" i="42" s="1"/>
  <c r="V62" i="42"/>
  <c r="U62" i="42"/>
  <c r="T62" i="42"/>
  <c r="T82" i="42" s="1"/>
  <c r="S62" i="42"/>
  <c r="S82" i="42" s="1"/>
  <c r="R62" i="42"/>
  <c r="R82" i="42" s="1"/>
  <c r="Q62" i="42"/>
  <c r="Q82" i="42" s="1"/>
  <c r="P62" i="42"/>
  <c r="P82" i="42" s="1"/>
  <c r="O62" i="42"/>
  <c r="O82" i="42" s="1"/>
  <c r="N62" i="42"/>
  <c r="M62" i="42"/>
  <c r="L62" i="42"/>
  <c r="L82" i="42" s="1"/>
  <c r="K62" i="42"/>
  <c r="K82" i="42" s="1"/>
  <c r="J62" i="42"/>
  <c r="J82" i="42" s="1"/>
  <c r="I62" i="42"/>
  <c r="I82" i="42" s="1"/>
  <c r="H62" i="42"/>
  <c r="H82" i="42" s="1"/>
  <c r="G62" i="42"/>
  <c r="G82" i="42" s="1"/>
  <c r="F62" i="42"/>
  <c r="E62" i="42"/>
  <c r="D62" i="42"/>
  <c r="D82" i="42" s="1"/>
  <c r="C62" i="42"/>
  <c r="C82" i="42" s="1"/>
  <c r="B62" i="42"/>
  <c r="B82" i="42" s="1"/>
  <c r="AN61" i="42"/>
  <c r="AN81" i="42" s="1"/>
  <c r="AM61" i="42"/>
  <c r="AM81" i="42" s="1"/>
  <c r="AL61" i="42"/>
  <c r="AL81" i="42" s="1"/>
  <c r="AK61" i="42"/>
  <c r="AJ61" i="42"/>
  <c r="AI61" i="42"/>
  <c r="AI81" i="42" s="1"/>
  <c r="AH61" i="42"/>
  <c r="AH81" i="42" s="1"/>
  <c r="AG61" i="42"/>
  <c r="AG81" i="42" s="1"/>
  <c r="AF61" i="42"/>
  <c r="AF81" i="42" s="1"/>
  <c r="AE61" i="42"/>
  <c r="AE81" i="42" s="1"/>
  <c r="AD61" i="42"/>
  <c r="AD81" i="42" s="1"/>
  <c r="AC61" i="42"/>
  <c r="AB61" i="42"/>
  <c r="AA61" i="42"/>
  <c r="AA81" i="42" s="1"/>
  <c r="Z61" i="42"/>
  <c r="Z81" i="42" s="1"/>
  <c r="Y61" i="42"/>
  <c r="Y81" i="42" s="1"/>
  <c r="X61" i="42"/>
  <c r="X81" i="42" s="1"/>
  <c r="W61" i="42"/>
  <c r="W81" i="42" s="1"/>
  <c r="V61" i="42"/>
  <c r="V81" i="42" s="1"/>
  <c r="U61" i="42"/>
  <c r="T61" i="42"/>
  <c r="S61" i="42"/>
  <c r="S81" i="42" s="1"/>
  <c r="R61" i="42"/>
  <c r="R81" i="42" s="1"/>
  <c r="Q61" i="42"/>
  <c r="Q81" i="42" s="1"/>
  <c r="P61" i="42"/>
  <c r="P81" i="42" s="1"/>
  <c r="O61" i="42"/>
  <c r="O81" i="42" s="1"/>
  <c r="N61" i="42"/>
  <c r="N81" i="42" s="1"/>
  <c r="M61" i="42"/>
  <c r="L61" i="42"/>
  <c r="K61" i="42"/>
  <c r="K81" i="42" s="1"/>
  <c r="J61" i="42"/>
  <c r="J81" i="42" s="1"/>
  <c r="I61" i="42"/>
  <c r="I81" i="42" s="1"/>
  <c r="H61" i="42"/>
  <c r="H81" i="42" s="1"/>
  <c r="G61" i="42"/>
  <c r="G81" i="42" s="1"/>
  <c r="F61" i="42"/>
  <c r="F81" i="42" s="1"/>
  <c r="E61" i="42"/>
  <c r="D61" i="42"/>
  <c r="C61" i="42"/>
  <c r="C81" i="42" s="1"/>
  <c r="B61" i="42"/>
  <c r="B81" i="42" s="1"/>
  <c r="AN60" i="42"/>
  <c r="AN80" i="42" s="1"/>
  <c r="AM60" i="42"/>
  <c r="AM80" i="42" s="1"/>
  <c r="AL60" i="42"/>
  <c r="AL80" i="42" s="1"/>
  <c r="AK60" i="42"/>
  <c r="AK80" i="42" s="1"/>
  <c r="AJ60" i="42"/>
  <c r="AI60" i="42"/>
  <c r="AH60" i="42"/>
  <c r="AH80" i="42" s="1"/>
  <c r="AG60" i="42"/>
  <c r="AG80" i="42" s="1"/>
  <c r="AF60" i="42"/>
  <c r="AF80" i="42" s="1"/>
  <c r="AE60" i="42"/>
  <c r="AE80" i="42" s="1"/>
  <c r="AD60" i="42"/>
  <c r="AD80" i="42" s="1"/>
  <c r="AC60" i="42"/>
  <c r="AC80" i="42" s="1"/>
  <c r="AB60" i="42"/>
  <c r="AA60" i="42"/>
  <c r="Z60" i="42"/>
  <c r="Z80" i="42" s="1"/>
  <c r="Y60" i="42"/>
  <c r="Y80" i="42" s="1"/>
  <c r="X60" i="42"/>
  <c r="X80" i="42" s="1"/>
  <c r="W60" i="42"/>
  <c r="W80" i="42" s="1"/>
  <c r="V60" i="42"/>
  <c r="V80" i="42" s="1"/>
  <c r="U60" i="42"/>
  <c r="U80" i="42" s="1"/>
  <c r="T60" i="42"/>
  <c r="S60" i="42"/>
  <c r="R60" i="42"/>
  <c r="R80" i="42" s="1"/>
  <c r="Q60" i="42"/>
  <c r="Q80" i="42" s="1"/>
  <c r="P60" i="42"/>
  <c r="P80" i="42" s="1"/>
  <c r="O60" i="42"/>
  <c r="O80" i="42" s="1"/>
  <c r="N60" i="42"/>
  <c r="N80" i="42" s="1"/>
  <c r="M60" i="42"/>
  <c r="M80" i="42" s="1"/>
  <c r="L60" i="42"/>
  <c r="K60" i="42"/>
  <c r="J60" i="42"/>
  <c r="J80" i="42" s="1"/>
  <c r="I60" i="42"/>
  <c r="I80" i="42" s="1"/>
  <c r="H60" i="42"/>
  <c r="H80" i="42" s="1"/>
  <c r="G60" i="42"/>
  <c r="G80" i="42" s="1"/>
  <c r="F60" i="42"/>
  <c r="F80" i="42" s="1"/>
  <c r="E60" i="42"/>
  <c r="E80" i="42" s="1"/>
  <c r="D60" i="42"/>
  <c r="C60" i="42"/>
  <c r="B60" i="42"/>
  <c r="B80" i="42" s="1"/>
  <c r="AN59" i="42"/>
  <c r="AN79" i="42" s="1"/>
  <c r="AM59" i="42"/>
  <c r="AM79" i="42" s="1"/>
  <c r="AL59" i="42"/>
  <c r="AL79" i="42" s="1"/>
  <c r="AK59" i="42"/>
  <c r="AK79" i="42" s="1"/>
  <c r="AJ59" i="42"/>
  <c r="AJ79" i="42" s="1"/>
  <c r="AI59" i="42"/>
  <c r="AH59" i="42"/>
  <c r="AG59" i="42"/>
  <c r="AG79" i="42" s="1"/>
  <c r="AF59" i="42"/>
  <c r="AF79" i="42" s="1"/>
  <c r="AE59" i="42"/>
  <c r="AE79" i="42" s="1"/>
  <c r="AD59" i="42"/>
  <c r="AD79" i="42" s="1"/>
  <c r="AC59" i="42"/>
  <c r="AC79" i="42" s="1"/>
  <c r="AB59" i="42"/>
  <c r="AB79" i="42" s="1"/>
  <c r="AA59" i="42"/>
  <c r="Z59" i="42"/>
  <c r="Y59" i="42"/>
  <c r="Y79" i="42" s="1"/>
  <c r="X59" i="42"/>
  <c r="X79" i="42" s="1"/>
  <c r="W59" i="42"/>
  <c r="W79" i="42" s="1"/>
  <c r="V59" i="42"/>
  <c r="V79" i="42" s="1"/>
  <c r="U59" i="42"/>
  <c r="U79" i="42" s="1"/>
  <c r="T59" i="42"/>
  <c r="T79" i="42" s="1"/>
  <c r="S59" i="42"/>
  <c r="R59" i="42"/>
  <c r="Q59" i="42"/>
  <c r="Q79" i="42" s="1"/>
  <c r="P59" i="42"/>
  <c r="P79" i="42" s="1"/>
  <c r="O59" i="42"/>
  <c r="O79" i="42" s="1"/>
  <c r="N59" i="42"/>
  <c r="N79" i="42" s="1"/>
  <c r="M59" i="42"/>
  <c r="M79" i="42" s="1"/>
  <c r="L59" i="42"/>
  <c r="L79" i="42" s="1"/>
  <c r="K59" i="42"/>
  <c r="J59" i="42"/>
  <c r="I59" i="42"/>
  <c r="I79" i="42" s="1"/>
  <c r="H59" i="42"/>
  <c r="H79" i="42" s="1"/>
  <c r="G59" i="42"/>
  <c r="G79" i="42" s="1"/>
  <c r="F59" i="42"/>
  <c r="F79" i="42" s="1"/>
  <c r="E59" i="42"/>
  <c r="E79" i="42" s="1"/>
  <c r="D59" i="42"/>
  <c r="D79" i="42" s="1"/>
  <c r="C59" i="42"/>
  <c r="B59" i="42"/>
  <c r="AN58" i="42"/>
  <c r="AN78" i="42" s="1"/>
  <c r="AM58" i="42"/>
  <c r="AM78" i="42" s="1"/>
  <c r="AL58" i="42"/>
  <c r="AL78" i="42" s="1"/>
  <c r="AK58" i="42"/>
  <c r="AK78" i="42" s="1"/>
  <c r="AJ58" i="42"/>
  <c r="AJ78" i="42" s="1"/>
  <c r="AI58" i="42"/>
  <c r="AI78" i="42" s="1"/>
  <c r="AH58" i="42"/>
  <c r="AG58" i="42"/>
  <c r="AF58" i="42"/>
  <c r="AF78" i="42" s="1"/>
  <c r="AE58" i="42"/>
  <c r="AE78" i="42" s="1"/>
  <c r="AD58" i="42"/>
  <c r="AD78" i="42" s="1"/>
  <c r="AC58" i="42"/>
  <c r="AC78" i="42" s="1"/>
  <c r="AB58" i="42"/>
  <c r="AB78" i="42" s="1"/>
  <c r="AA58" i="42"/>
  <c r="AA78" i="42" s="1"/>
  <c r="Z58" i="42"/>
  <c r="Y58" i="42"/>
  <c r="X58" i="42"/>
  <c r="X78" i="42" s="1"/>
  <c r="W58" i="42"/>
  <c r="W78" i="42" s="1"/>
  <c r="V58" i="42"/>
  <c r="V78" i="42" s="1"/>
  <c r="U58" i="42"/>
  <c r="U78" i="42" s="1"/>
  <c r="T58" i="42"/>
  <c r="T78" i="42" s="1"/>
  <c r="S58" i="42"/>
  <c r="S78" i="42" s="1"/>
  <c r="R58" i="42"/>
  <c r="Q58" i="42"/>
  <c r="P58" i="42"/>
  <c r="P78" i="42" s="1"/>
  <c r="O58" i="42"/>
  <c r="O78" i="42" s="1"/>
  <c r="N58" i="42"/>
  <c r="N78" i="42" s="1"/>
  <c r="M58" i="42"/>
  <c r="M78" i="42" s="1"/>
  <c r="L58" i="42"/>
  <c r="L78" i="42" s="1"/>
  <c r="K58" i="42"/>
  <c r="K78" i="42" s="1"/>
  <c r="J58" i="42"/>
  <c r="I58" i="42"/>
  <c r="H58" i="42"/>
  <c r="H78" i="42" s="1"/>
  <c r="G58" i="42"/>
  <c r="G78" i="42" s="1"/>
  <c r="F58" i="42"/>
  <c r="F78" i="42" s="1"/>
  <c r="E58" i="42"/>
  <c r="E78" i="42" s="1"/>
  <c r="D58" i="42"/>
  <c r="D78" i="42" s="1"/>
  <c r="C58" i="42"/>
  <c r="C78" i="42" s="1"/>
  <c r="B58" i="42"/>
  <c r="AN57" i="42"/>
  <c r="AM57" i="42"/>
  <c r="AM77" i="42" s="1"/>
  <c r="AL57" i="42"/>
  <c r="AL77" i="42" s="1"/>
  <c r="AK57" i="42"/>
  <c r="AK77" i="42" s="1"/>
  <c r="AJ57" i="42"/>
  <c r="AJ77" i="42" s="1"/>
  <c r="AI57" i="42"/>
  <c r="AI77" i="42" s="1"/>
  <c r="AH57" i="42"/>
  <c r="AH77" i="42" s="1"/>
  <c r="AG57" i="42"/>
  <c r="AF57" i="42"/>
  <c r="AE57" i="42"/>
  <c r="AE77" i="42" s="1"/>
  <c r="AD57" i="42"/>
  <c r="AD77" i="42" s="1"/>
  <c r="AC57" i="42"/>
  <c r="AC77" i="42" s="1"/>
  <c r="AB57" i="42"/>
  <c r="AB77" i="42" s="1"/>
  <c r="AA57" i="42"/>
  <c r="AA77" i="42" s="1"/>
  <c r="Z57" i="42"/>
  <c r="Z77" i="42" s="1"/>
  <c r="Y57" i="42"/>
  <c r="X57" i="42"/>
  <c r="W57" i="42"/>
  <c r="W77" i="42" s="1"/>
  <c r="V57" i="42"/>
  <c r="V77" i="42" s="1"/>
  <c r="U57" i="42"/>
  <c r="U77" i="42" s="1"/>
  <c r="T57" i="42"/>
  <c r="T77" i="42" s="1"/>
  <c r="S57" i="42"/>
  <c r="S77" i="42" s="1"/>
  <c r="R57" i="42"/>
  <c r="R77" i="42" s="1"/>
  <c r="Q57" i="42"/>
  <c r="P57" i="42"/>
  <c r="O57" i="42"/>
  <c r="O77" i="42" s="1"/>
  <c r="N57" i="42"/>
  <c r="N77" i="42" s="1"/>
  <c r="M57" i="42"/>
  <c r="M77" i="42" s="1"/>
  <c r="L57" i="42"/>
  <c r="L77" i="42" s="1"/>
  <c r="K57" i="42"/>
  <c r="K77" i="42" s="1"/>
  <c r="J57" i="42"/>
  <c r="J77" i="42" s="1"/>
  <c r="I57" i="42"/>
  <c r="H57" i="42"/>
  <c r="G57" i="42"/>
  <c r="G77" i="42" s="1"/>
  <c r="F57" i="42"/>
  <c r="E57" i="42"/>
  <c r="E77" i="42" s="1"/>
  <c r="D57" i="42"/>
  <c r="D77" i="42" s="1"/>
  <c r="C57" i="42"/>
  <c r="C77" i="42" s="1"/>
  <c r="B57" i="42"/>
  <c r="B77" i="42" s="1"/>
  <c r="AN56" i="42"/>
  <c r="AM56" i="42"/>
  <c r="AL56" i="42"/>
  <c r="AL76" i="42" s="1"/>
  <c r="AK56" i="42"/>
  <c r="AK76" i="42" s="1"/>
  <c r="AJ56" i="42"/>
  <c r="AJ76" i="42" s="1"/>
  <c r="AI56" i="42"/>
  <c r="AI76" i="42" s="1"/>
  <c r="AH56" i="42"/>
  <c r="AH76" i="42" s="1"/>
  <c r="AG56" i="42"/>
  <c r="AG76" i="42" s="1"/>
  <c r="AF56" i="42"/>
  <c r="AE56" i="42"/>
  <c r="AD56" i="42"/>
  <c r="AD76" i="42" s="1"/>
  <c r="AC56" i="42"/>
  <c r="AC76" i="42" s="1"/>
  <c r="AB56" i="42"/>
  <c r="AB76" i="42" s="1"/>
  <c r="AA56" i="42"/>
  <c r="AA76" i="42" s="1"/>
  <c r="Z56" i="42"/>
  <c r="Z76" i="42" s="1"/>
  <c r="Y56" i="42"/>
  <c r="Y76" i="42" s="1"/>
  <c r="X56" i="42"/>
  <c r="W56" i="42"/>
  <c r="V56" i="42"/>
  <c r="V76" i="42" s="1"/>
  <c r="U56" i="42"/>
  <c r="U76" i="42" s="1"/>
  <c r="T56" i="42"/>
  <c r="T76" i="42" s="1"/>
  <c r="S56" i="42"/>
  <c r="S76" i="42" s="1"/>
  <c r="R56" i="42"/>
  <c r="R76" i="42" s="1"/>
  <c r="Q56" i="42"/>
  <c r="Q76" i="42" s="1"/>
  <c r="P56" i="42"/>
  <c r="O56" i="42"/>
  <c r="N56" i="42"/>
  <c r="N76" i="42" s="1"/>
  <c r="M56" i="42"/>
  <c r="M76" i="42" s="1"/>
  <c r="L56" i="42"/>
  <c r="L76" i="42" s="1"/>
  <c r="K56" i="42"/>
  <c r="K76" i="42" s="1"/>
  <c r="J56" i="42"/>
  <c r="J76" i="42" s="1"/>
  <c r="I56" i="42"/>
  <c r="I76" i="42" s="1"/>
  <c r="H56" i="42"/>
  <c r="G56" i="42"/>
  <c r="F56" i="42"/>
  <c r="F76" i="42" s="1"/>
  <c r="E56" i="42"/>
  <c r="E76" i="42" s="1"/>
  <c r="D56" i="42"/>
  <c r="D76" i="42" s="1"/>
  <c r="C56" i="42"/>
  <c r="C76" i="42" s="1"/>
  <c r="B56" i="42"/>
  <c r="B76" i="42" s="1"/>
  <c r="AN55" i="42"/>
  <c r="AN75" i="42" s="1"/>
  <c r="AM55" i="42"/>
  <c r="AL55" i="42"/>
  <c r="AK55" i="42"/>
  <c r="AK75" i="42" s="1"/>
  <c r="AJ55" i="42"/>
  <c r="AJ75" i="42" s="1"/>
  <c r="AI55" i="42"/>
  <c r="AI75" i="42" s="1"/>
  <c r="AH55" i="42"/>
  <c r="AH75" i="42" s="1"/>
  <c r="AG55" i="42"/>
  <c r="AG75" i="42" s="1"/>
  <c r="AF55" i="42"/>
  <c r="AF75" i="42" s="1"/>
  <c r="AE55" i="42"/>
  <c r="AD55" i="42"/>
  <c r="AC55" i="42"/>
  <c r="AC75" i="42" s="1"/>
  <c r="AB55" i="42"/>
  <c r="AB75" i="42" s="1"/>
  <c r="AA55" i="42"/>
  <c r="AA75" i="42" s="1"/>
  <c r="Z55" i="42"/>
  <c r="Z75" i="42" s="1"/>
  <c r="Y55" i="42"/>
  <c r="Y75" i="42" s="1"/>
  <c r="X55" i="42"/>
  <c r="X75" i="42" s="1"/>
  <c r="W55" i="42"/>
  <c r="V55" i="42"/>
  <c r="U55" i="42"/>
  <c r="U75" i="42" s="1"/>
  <c r="T55" i="42"/>
  <c r="T75" i="42" s="1"/>
  <c r="S55" i="42"/>
  <c r="S75" i="42" s="1"/>
  <c r="R55" i="42"/>
  <c r="R75" i="42" s="1"/>
  <c r="Q55" i="42"/>
  <c r="Q75" i="42" s="1"/>
  <c r="P55" i="42"/>
  <c r="P75" i="42" s="1"/>
  <c r="O55" i="42"/>
  <c r="N55" i="42"/>
  <c r="M55" i="42"/>
  <c r="M75" i="42" s="1"/>
  <c r="L55" i="42"/>
  <c r="L75" i="42" s="1"/>
  <c r="K55" i="42"/>
  <c r="K75" i="42" s="1"/>
  <c r="J55" i="42"/>
  <c r="J75" i="42" s="1"/>
  <c r="I55" i="42"/>
  <c r="I75" i="42" s="1"/>
  <c r="H55" i="42"/>
  <c r="H75" i="42" s="1"/>
  <c r="G55" i="42"/>
  <c r="F55" i="42"/>
  <c r="E55" i="42"/>
  <c r="E75" i="42" s="1"/>
  <c r="D55" i="42"/>
  <c r="D75" i="42" s="1"/>
  <c r="C55" i="42"/>
  <c r="C75" i="42" s="1"/>
  <c r="B55" i="42"/>
  <c r="B75" i="42" s="1"/>
  <c r="AN54" i="42"/>
  <c r="AN74" i="42" s="1"/>
  <c r="AM54" i="42"/>
  <c r="AM74" i="42" s="1"/>
  <c r="AL54" i="42"/>
  <c r="AK54" i="42"/>
  <c r="AJ54" i="42"/>
  <c r="AJ74" i="42" s="1"/>
  <c r="AI54" i="42"/>
  <c r="AI74" i="42" s="1"/>
  <c r="AH54" i="42"/>
  <c r="AH74" i="42" s="1"/>
  <c r="AG54" i="42"/>
  <c r="AG74" i="42" s="1"/>
  <c r="AF54" i="42"/>
  <c r="AF74" i="42" s="1"/>
  <c r="AE54" i="42"/>
  <c r="AD54" i="42"/>
  <c r="AC54" i="42"/>
  <c r="AB54" i="42"/>
  <c r="AB74" i="42" s="1"/>
  <c r="AA54" i="42"/>
  <c r="AA74" i="42" s="1"/>
  <c r="Z54" i="42"/>
  <c r="Z74" i="42" s="1"/>
  <c r="Y54" i="42"/>
  <c r="Y74" i="42" s="1"/>
  <c r="X54" i="42"/>
  <c r="X74" i="42" s="1"/>
  <c r="W54" i="42"/>
  <c r="V54" i="42"/>
  <c r="U54" i="42"/>
  <c r="T54" i="42"/>
  <c r="T74" i="42" s="1"/>
  <c r="S54" i="42"/>
  <c r="S74" i="42" s="1"/>
  <c r="R54" i="42"/>
  <c r="R74" i="42" s="1"/>
  <c r="Q54" i="42"/>
  <c r="Q74" i="42" s="1"/>
  <c r="P54" i="42"/>
  <c r="P74" i="42" s="1"/>
  <c r="O54" i="42"/>
  <c r="N54" i="42"/>
  <c r="M54" i="42"/>
  <c r="L54" i="42"/>
  <c r="L74" i="42" s="1"/>
  <c r="K54" i="42"/>
  <c r="K74" i="42" s="1"/>
  <c r="J54" i="42"/>
  <c r="J74" i="42" s="1"/>
  <c r="I54" i="42"/>
  <c r="I74" i="42" s="1"/>
  <c r="H54" i="42"/>
  <c r="H74" i="42" s="1"/>
  <c r="G54" i="42"/>
  <c r="G74" i="42" s="1"/>
  <c r="F54" i="42"/>
  <c r="E54" i="42"/>
  <c r="D54" i="42"/>
  <c r="D74" i="42" s="1"/>
  <c r="C54" i="42"/>
  <c r="C74" i="42" s="1"/>
  <c r="B54" i="42"/>
  <c r="B74" i="42" s="1"/>
  <c r="AN53" i="42"/>
  <c r="AN73" i="42" s="1"/>
  <c r="AM53" i="42"/>
  <c r="AM73" i="42" s="1"/>
  <c r="AL53" i="42"/>
  <c r="AL73" i="42" s="1"/>
  <c r="AK53" i="42"/>
  <c r="AJ53" i="42"/>
  <c r="AI53" i="42"/>
  <c r="AI73" i="42" s="1"/>
  <c r="AH53" i="42"/>
  <c r="AH73" i="42" s="1"/>
  <c r="AG53" i="42"/>
  <c r="AG73" i="42" s="1"/>
  <c r="AF53" i="42"/>
  <c r="AF73" i="42" s="1"/>
  <c r="AE53" i="42"/>
  <c r="AE73" i="42" s="1"/>
  <c r="AD53" i="42"/>
  <c r="AD73" i="42" s="1"/>
  <c r="AC53" i="42"/>
  <c r="AB53" i="42"/>
  <c r="AA53" i="42"/>
  <c r="AA73" i="42" s="1"/>
  <c r="Z53" i="42"/>
  <c r="Z73" i="42" s="1"/>
  <c r="Y53" i="42"/>
  <c r="Y73" i="42" s="1"/>
  <c r="X53" i="42"/>
  <c r="X73" i="42" s="1"/>
  <c r="W53" i="42"/>
  <c r="W73" i="42" s="1"/>
  <c r="V53" i="42"/>
  <c r="V73" i="42" s="1"/>
  <c r="U53" i="42"/>
  <c r="T53" i="42"/>
  <c r="S53" i="42"/>
  <c r="S73" i="42" s="1"/>
  <c r="R53" i="42"/>
  <c r="R73" i="42" s="1"/>
  <c r="Q53" i="42"/>
  <c r="Q73" i="42" s="1"/>
  <c r="P53" i="42"/>
  <c r="P73" i="42" s="1"/>
  <c r="O53" i="42"/>
  <c r="O73" i="42" s="1"/>
  <c r="N53" i="42"/>
  <c r="N73" i="42" s="1"/>
  <c r="M53" i="42"/>
  <c r="L53" i="42"/>
  <c r="K53" i="42"/>
  <c r="K73" i="42" s="1"/>
  <c r="J53" i="42"/>
  <c r="J73" i="42" s="1"/>
  <c r="I53" i="42"/>
  <c r="I73" i="42" s="1"/>
  <c r="H53" i="42"/>
  <c r="H73" i="42" s="1"/>
  <c r="G53" i="42"/>
  <c r="G73" i="42" s="1"/>
  <c r="F53" i="42"/>
  <c r="F73" i="42" s="1"/>
  <c r="E53" i="42"/>
  <c r="D53" i="42"/>
  <c r="C53" i="42"/>
  <c r="C73" i="42" s="1"/>
  <c r="B53" i="42"/>
  <c r="B73" i="42" s="1"/>
  <c r="AN52" i="42"/>
  <c r="AN72" i="42" s="1"/>
  <c r="AM52" i="42"/>
  <c r="AM72" i="42" s="1"/>
  <c r="AL52" i="42"/>
  <c r="AL72" i="42" s="1"/>
  <c r="AK52" i="42"/>
  <c r="AK72" i="42" s="1"/>
  <c r="AJ52" i="42"/>
  <c r="AI52" i="42"/>
  <c r="AH52" i="42"/>
  <c r="AH72" i="42" s="1"/>
  <c r="AG52" i="42"/>
  <c r="AG72" i="42" s="1"/>
  <c r="AF52" i="42"/>
  <c r="AF72" i="42" s="1"/>
  <c r="AE52" i="42"/>
  <c r="AE72" i="42" s="1"/>
  <c r="AD52" i="42"/>
  <c r="AD72" i="42" s="1"/>
  <c r="AC52" i="42"/>
  <c r="AC72" i="42" s="1"/>
  <c r="AB52" i="42"/>
  <c r="AA52" i="42"/>
  <c r="Z52" i="42"/>
  <c r="Z72" i="42" s="1"/>
  <c r="Y52" i="42"/>
  <c r="Y72" i="42" s="1"/>
  <c r="X52" i="42"/>
  <c r="X72" i="42" s="1"/>
  <c r="W52" i="42"/>
  <c r="W72" i="42" s="1"/>
  <c r="V52" i="42"/>
  <c r="V72" i="42" s="1"/>
  <c r="U52" i="42"/>
  <c r="U72" i="42" s="1"/>
  <c r="T52" i="42"/>
  <c r="S52" i="42"/>
  <c r="R52" i="42"/>
  <c r="R72" i="42" s="1"/>
  <c r="Q52" i="42"/>
  <c r="Q72" i="42" s="1"/>
  <c r="P52" i="42"/>
  <c r="P72" i="42" s="1"/>
  <c r="O52" i="42"/>
  <c r="O72" i="42" s="1"/>
  <c r="N52" i="42"/>
  <c r="N72" i="42" s="1"/>
  <c r="M52" i="42"/>
  <c r="M72" i="42" s="1"/>
  <c r="L52" i="42"/>
  <c r="K52" i="42"/>
  <c r="J52" i="42"/>
  <c r="J72" i="42" s="1"/>
  <c r="I52" i="42"/>
  <c r="I72" i="42" s="1"/>
  <c r="H52" i="42"/>
  <c r="H72" i="42" s="1"/>
  <c r="G52" i="42"/>
  <c r="G72" i="42" s="1"/>
  <c r="F52" i="42"/>
  <c r="F72" i="42" s="1"/>
  <c r="E52" i="42"/>
  <c r="E72" i="42" s="1"/>
  <c r="D52" i="42"/>
  <c r="C52" i="42"/>
  <c r="B52" i="42"/>
  <c r="B72" i="42" s="1"/>
  <c r="AN51" i="42"/>
  <c r="AN71" i="42" s="1"/>
  <c r="AM51" i="42"/>
  <c r="AM71" i="42" s="1"/>
  <c r="AL51" i="42"/>
  <c r="AL71" i="42" s="1"/>
  <c r="AK51" i="42"/>
  <c r="AK71" i="42" s="1"/>
  <c r="AJ51" i="42"/>
  <c r="AJ71" i="42" s="1"/>
  <c r="AI51" i="42"/>
  <c r="AH51" i="42"/>
  <c r="AG51" i="42"/>
  <c r="AG71" i="42" s="1"/>
  <c r="AF51" i="42"/>
  <c r="AF71" i="42" s="1"/>
  <c r="AE51" i="42"/>
  <c r="AE71" i="42" s="1"/>
  <c r="AD51" i="42"/>
  <c r="AD71" i="42" s="1"/>
  <c r="AC51" i="42"/>
  <c r="AC71" i="42" s="1"/>
  <c r="AB51" i="42"/>
  <c r="AB71" i="42" s="1"/>
  <c r="AA51" i="42"/>
  <c r="Z51" i="42"/>
  <c r="Y51" i="42"/>
  <c r="Y71" i="42" s="1"/>
  <c r="X51" i="42"/>
  <c r="X71" i="42" s="1"/>
  <c r="W51" i="42"/>
  <c r="W71" i="42" s="1"/>
  <c r="V51" i="42"/>
  <c r="V71" i="42" s="1"/>
  <c r="U51" i="42"/>
  <c r="U71" i="42" s="1"/>
  <c r="T51" i="42"/>
  <c r="T71" i="42" s="1"/>
  <c r="S51" i="42"/>
  <c r="R51" i="42"/>
  <c r="Q51" i="42"/>
  <c r="Q71" i="42" s="1"/>
  <c r="P51" i="42"/>
  <c r="P71" i="42" s="1"/>
  <c r="O51" i="42"/>
  <c r="O71" i="42" s="1"/>
  <c r="N51" i="42"/>
  <c r="N71" i="42" s="1"/>
  <c r="M51" i="42"/>
  <c r="M71" i="42" s="1"/>
  <c r="L51" i="42"/>
  <c r="L71" i="42" s="1"/>
  <c r="K51" i="42"/>
  <c r="J51" i="42"/>
  <c r="I51" i="42"/>
  <c r="I71" i="42" s="1"/>
  <c r="H51" i="42"/>
  <c r="H71" i="42" s="1"/>
  <c r="G51" i="42"/>
  <c r="G71" i="42" s="1"/>
  <c r="F51" i="42"/>
  <c r="F71" i="42" s="1"/>
  <c r="E51" i="42"/>
  <c r="E71" i="42" s="1"/>
  <c r="D51" i="42"/>
  <c r="D71" i="42" s="1"/>
  <c r="C51" i="42"/>
  <c r="B51" i="42"/>
  <c r="B129" i="41" a="1"/>
  <c r="B129" i="41" s="1"/>
  <c r="AL125" i="41"/>
  <c r="AK125" i="41"/>
  <c r="AD125" i="41"/>
  <c r="AC125" i="41"/>
  <c r="V125" i="41"/>
  <c r="U125" i="41"/>
  <c r="N125" i="41"/>
  <c r="M125" i="41"/>
  <c r="F125" i="41"/>
  <c r="E125" i="41"/>
  <c r="AK124" i="41"/>
  <c r="AJ124" i="41"/>
  <c r="AC124" i="41"/>
  <c r="AB124" i="41"/>
  <c r="U124" i="41"/>
  <c r="T124" i="41"/>
  <c r="M124" i="41"/>
  <c r="L124" i="41"/>
  <c r="E124" i="41"/>
  <c r="D124" i="41"/>
  <c r="AJ123" i="41"/>
  <c r="AI123" i="41"/>
  <c r="AB123" i="41"/>
  <c r="AA123" i="41"/>
  <c r="T123" i="41"/>
  <c r="S123" i="41"/>
  <c r="L123" i="41"/>
  <c r="K123" i="41"/>
  <c r="D123" i="41"/>
  <c r="C123" i="41"/>
  <c r="AI122" i="41"/>
  <c r="AH122" i="41"/>
  <c r="AA122" i="41"/>
  <c r="Z122" i="41"/>
  <c r="S122" i="41"/>
  <c r="R122" i="41"/>
  <c r="K122" i="41"/>
  <c r="J122" i="41"/>
  <c r="C122" i="41"/>
  <c r="B122" i="41"/>
  <c r="AH121" i="41"/>
  <c r="AG121" i="41"/>
  <c r="Z121" i="41"/>
  <c r="Y121" i="41"/>
  <c r="R121" i="41"/>
  <c r="Q121" i="41"/>
  <c r="J121" i="41"/>
  <c r="I121" i="41"/>
  <c r="B121" i="41"/>
  <c r="AN120" i="41"/>
  <c r="AG120" i="41"/>
  <c r="AF120" i="41"/>
  <c r="Y120" i="41"/>
  <c r="X120" i="41"/>
  <c r="Q120" i="41"/>
  <c r="P120" i="41"/>
  <c r="I120" i="41"/>
  <c r="H120" i="41"/>
  <c r="AN119" i="41"/>
  <c r="AM119" i="41"/>
  <c r="AF119" i="41"/>
  <c r="AE119" i="41"/>
  <c r="X119" i="41"/>
  <c r="W119" i="41"/>
  <c r="P119" i="41"/>
  <c r="O119" i="41"/>
  <c r="M119" i="41"/>
  <c r="H119" i="41"/>
  <c r="G119" i="41"/>
  <c r="AM118" i="41"/>
  <c r="AL118" i="41"/>
  <c r="AE118" i="41"/>
  <c r="AD118" i="41"/>
  <c r="W118" i="41"/>
  <c r="V118" i="41"/>
  <c r="O118" i="41"/>
  <c r="N118" i="41"/>
  <c r="G118" i="41"/>
  <c r="F118" i="41"/>
  <c r="AL117" i="41"/>
  <c r="AK117" i="41"/>
  <c r="AD117" i="41"/>
  <c r="AC117" i="41"/>
  <c r="V117" i="41"/>
  <c r="U117" i="41"/>
  <c r="N117" i="41"/>
  <c r="M117" i="41"/>
  <c r="F117" i="41"/>
  <c r="E117" i="41"/>
  <c r="AK116" i="41"/>
  <c r="AJ116" i="41"/>
  <c r="AC116" i="41"/>
  <c r="AB116" i="41"/>
  <c r="U116" i="41"/>
  <c r="T116" i="41"/>
  <c r="M116" i="41"/>
  <c r="L116" i="41"/>
  <c r="E116" i="41"/>
  <c r="D116" i="41"/>
  <c r="AJ115" i="41"/>
  <c r="AI115" i="41"/>
  <c r="AB115" i="41"/>
  <c r="AA115" i="41"/>
  <c r="T115" i="41"/>
  <c r="S115" i="41"/>
  <c r="L115" i="41"/>
  <c r="K115" i="41"/>
  <c r="D115" i="41"/>
  <c r="C115" i="41"/>
  <c r="AI114" i="41"/>
  <c r="AH114" i="41"/>
  <c r="AA114" i="41"/>
  <c r="Z114" i="41"/>
  <c r="S114" i="41"/>
  <c r="R114" i="41"/>
  <c r="K114" i="41"/>
  <c r="J114" i="41"/>
  <c r="C114" i="41"/>
  <c r="B114" i="41"/>
  <c r="AN105" i="41"/>
  <c r="AN125" i="41" s="1"/>
  <c r="AM105" i="41"/>
  <c r="AM125" i="41" s="1"/>
  <c r="AL105" i="41"/>
  <c r="AK105" i="41"/>
  <c r="AJ105" i="41"/>
  <c r="AJ125" i="41" s="1"/>
  <c r="AI105" i="41"/>
  <c r="AI125" i="41" s="1"/>
  <c r="AH105" i="41"/>
  <c r="AH125" i="41" s="1"/>
  <c r="AG105" i="41"/>
  <c r="AG125" i="41" s="1"/>
  <c r="AF105" i="41"/>
  <c r="AF125" i="41" s="1"/>
  <c r="AE105" i="41"/>
  <c r="AE125" i="41" s="1"/>
  <c r="AD105" i="41"/>
  <c r="AC105" i="41"/>
  <c r="AB105" i="41"/>
  <c r="AB125" i="41" s="1"/>
  <c r="AA105" i="41"/>
  <c r="AA125" i="41" s="1"/>
  <c r="Z105" i="41"/>
  <c r="Z125" i="41" s="1"/>
  <c r="Y105" i="41"/>
  <c r="Y125" i="41" s="1"/>
  <c r="X105" i="41"/>
  <c r="X125" i="41" s="1"/>
  <c r="W105" i="41"/>
  <c r="W125" i="41" s="1"/>
  <c r="V105" i="41"/>
  <c r="U105" i="41"/>
  <c r="T105" i="41"/>
  <c r="T125" i="41" s="1"/>
  <c r="S105" i="41"/>
  <c r="S125" i="41" s="1"/>
  <c r="R105" i="41"/>
  <c r="R125" i="41" s="1"/>
  <c r="Q105" i="41"/>
  <c r="Q125" i="41" s="1"/>
  <c r="P105" i="41"/>
  <c r="P125" i="41" s="1"/>
  <c r="O105" i="41"/>
  <c r="O125" i="41" s="1"/>
  <c r="N105" i="41"/>
  <c r="M105" i="41"/>
  <c r="L105" i="41"/>
  <c r="L125" i="41" s="1"/>
  <c r="K105" i="41"/>
  <c r="K125" i="41" s="1"/>
  <c r="J105" i="41"/>
  <c r="J125" i="41" s="1"/>
  <c r="I105" i="41"/>
  <c r="I125" i="41" s="1"/>
  <c r="H105" i="41"/>
  <c r="H125" i="41" s="1"/>
  <c r="G105" i="41"/>
  <c r="G125" i="41" s="1"/>
  <c r="F105" i="41"/>
  <c r="E105" i="41"/>
  <c r="D105" i="41"/>
  <c r="D125" i="41" s="1"/>
  <c r="C105" i="41"/>
  <c r="C125" i="41" s="1"/>
  <c r="B105" i="41"/>
  <c r="B125" i="41" s="1"/>
  <c r="AN104" i="41"/>
  <c r="AN124" i="41" s="1"/>
  <c r="AM104" i="41"/>
  <c r="AM124" i="41" s="1"/>
  <c r="AL104" i="41"/>
  <c r="AL124" i="41" s="1"/>
  <c r="AK104" i="41"/>
  <c r="AJ104" i="41"/>
  <c r="AI104" i="41"/>
  <c r="AI124" i="41" s="1"/>
  <c r="AH104" i="41"/>
  <c r="AH124" i="41" s="1"/>
  <c r="AG104" i="41"/>
  <c r="AG124" i="41" s="1"/>
  <c r="AF104" i="41"/>
  <c r="AF124" i="41" s="1"/>
  <c r="AE104" i="41"/>
  <c r="AE124" i="41" s="1"/>
  <c r="AD104" i="41"/>
  <c r="AD124" i="41" s="1"/>
  <c r="AC104" i="41"/>
  <c r="AB104" i="41"/>
  <c r="AA104" i="41"/>
  <c r="AA124" i="41" s="1"/>
  <c r="Z104" i="41"/>
  <c r="Z124" i="41" s="1"/>
  <c r="Y104" i="41"/>
  <c r="Y124" i="41" s="1"/>
  <c r="X104" i="41"/>
  <c r="X124" i="41" s="1"/>
  <c r="W104" i="41"/>
  <c r="W124" i="41" s="1"/>
  <c r="V104" i="41"/>
  <c r="V124" i="41" s="1"/>
  <c r="U104" i="41"/>
  <c r="T104" i="41"/>
  <c r="S104" i="41"/>
  <c r="S124" i="41" s="1"/>
  <c r="R104" i="41"/>
  <c r="R124" i="41" s="1"/>
  <c r="Q104" i="41"/>
  <c r="Q124" i="41" s="1"/>
  <c r="P104" i="41"/>
  <c r="P124" i="41" s="1"/>
  <c r="O104" i="41"/>
  <c r="O124" i="41" s="1"/>
  <c r="N104" i="41"/>
  <c r="N124" i="41" s="1"/>
  <c r="M104" i="41"/>
  <c r="L104" i="41"/>
  <c r="K104" i="41"/>
  <c r="K124" i="41" s="1"/>
  <c r="J104" i="41"/>
  <c r="J124" i="41" s="1"/>
  <c r="I104" i="41"/>
  <c r="I124" i="41" s="1"/>
  <c r="H104" i="41"/>
  <c r="H124" i="41" s="1"/>
  <c r="G104" i="41"/>
  <c r="G124" i="41" s="1"/>
  <c r="F104" i="41"/>
  <c r="F124" i="41" s="1"/>
  <c r="E104" i="41"/>
  <c r="D104" i="41"/>
  <c r="C104" i="41"/>
  <c r="C124" i="41" s="1"/>
  <c r="B104" i="41"/>
  <c r="B124" i="41" s="1"/>
  <c r="AN103" i="41"/>
  <c r="AN123" i="41" s="1"/>
  <c r="AM103" i="41"/>
  <c r="AM123" i="41" s="1"/>
  <c r="AL103" i="41"/>
  <c r="AL123" i="41" s="1"/>
  <c r="AK103" i="41"/>
  <c r="AK123" i="41" s="1"/>
  <c r="AJ103" i="41"/>
  <c r="AI103" i="41"/>
  <c r="AH103" i="41"/>
  <c r="AH123" i="41" s="1"/>
  <c r="AG103" i="41"/>
  <c r="AG123" i="41" s="1"/>
  <c r="AF103" i="41"/>
  <c r="AF123" i="41" s="1"/>
  <c r="AE103" i="41"/>
  <c r="AE123" i="41" s="1"/>
  <c r="AD103" i="41"/>
  <c r="AD123" i="41" s="1"/>
  <c r="AC103" i="41"/>
  <c r="AC123" i="41" s="1"/>
  <c r="AB103" i="41"/>
  <c r="AA103" i="41"/>
  <c r="Z103" i="41"/>
  <c r="Z123" i="41" s="1"/>
  <c r="Y103" i="41"/>
  <c r="Y123" i="41" s="1"/>
  <c r="X103" i="41"/>
  <c r="X123" i="41" s="1"/>
  <c r="W103" i="41"/>
  <c r="W123" i="41" s="1"/>
  <c r="V103" i="41"/>
  <c r="V123" i="41" s="1"/>
  <c r="U103" i="41"/>
  <c r="U123" i="41" s="1"/>
  <c r="T103" i="41"/>
  <c r="S103" i="41"/>
  <c r="R103" i="41"/>
  <c r="R123" i="41" s="1"/>
  <c r="Q103" i="41"/>
  <c r="Q123" i="41" s="1"/>
  <c r="P103" i="41"/>
  <c r="P123" i="41" s="1"/>
  <c r="O103" i="41"/>
  <c r="O123" i="41" s="1"/>
  <c r="N103" i="41"/>
  <c r="N123" i="41" s="1"/>
  <c r="M103" i="41"/>
  <c r="M123" i="41" s="1"/>
  <c r="L103" i="41"/>
  <c r="K103" i="41"/>
  <c r="J103" i="41"/>
  <c r="J123" i="41" s="1"/>
  <c r="I103" i="41"/>
  <c r="I123" i="41" s="1"/>
  <c r="H103" i="41"/>
  <c r="H123" i="41" s="1"/>
  <c r="G103" i="41"/>
  <c r="G123" i="41" s="1"/>
  <c r="F103" i="41"/>
  <c r="F123" i="41" s="1"/>
  <c r="E103" i="41"/>
  <c r="E123" i="41" s="1"/>
  <c r="D103" i="41"/>
  <c r="C103" i="41"/>
  <c r="B103" i="41"/>
  <c r="B123" i="41" s="1"/>
  <c r="AN102" i="41"/>
  <c r="AN122" i="41" s="1"/>
  <c r="AM102" i="41"/>
  <c r="AM122" i="41" s="1"/>
  <c r="AL102" i="41"/>
  <c r="AL122" i="41" s="1"/>
  <c r="AK102" i="41"/>
  <c r="AK122" i="41" s="1"/>
  <c r="AJ102" i="41"/>
  <c r="AJ122" i="41" s="1"/>
  <c r="AI102" i="41"/>
  <c r="AH102" i="41"/>
  <c r="AG102" i="41"/>
  <c r="AG122" i="41" s="1"/>
  <c r="AF102" i="41"/>
  <c r="AF122" i="41" s="1"/>
  <c r="AE102" i="41"/>
  <c r="AE122" i="41" s="1"/>
  <c r="AD102" i="41"/>
  <c r="AD122" i="41" s="1"/>
  <c r="AC102" i="41"/>
  <c r="AC122" i="41" s="1"/>
  <c r="AB102" i="41"/>
  <c r="AB122" i="41" s="1"/>
  <c r="AA102" i="41"/>
  <c r="Z102" i="41"/>
  <c r="Y102" i="41"/>
  <c r="Y122" i="41" s="1"/>
  <c r="X102" i="41"/>
  <c r="X122" i="41" s="1"/>
  <c r="W102" i="41"/>
  <c r="W122" i="41" s="1"/>
  <c r="V102" i="41"/>
  <c r="V122" i="41" s="1"/>
  <c r="U102" i="41"/>
  <c r="U122" i="41" s="1"/>
  <c r="T102" i="41"/>
  <c r="T122" i="41" s="1"/>
  <c r="S102" i="41"/>
  <c r="R102" i="41"/>
  <c r="Q102" i="41"/>
  <c r="Q122" i="41" s="1"/>
  <c r="P102" i="41"/>
  <c r="P122" i="41" s="1"/>
  <c r="O102" i="41"/>
  <c r="O122" i="41" s="1"/>
  <c r="N102" i="41"/>
  <c r="N122" i="41" s="1"/>
  <c r="M102" i="41"/>
  <c r="M122" i="41" s="1"/>
  <c r="L102" i="41"/>
  <c r="L122" i="41" s="1"/>
  <c r="K102" i="41"/>
  <c r="J102" i="41"/>
  <c r="I102" i="41"/>
  <c r="I122" i="41" s="1"/>
  <c r="H102" i="41"/>
  <c r="H122" i="41" s="1"/>
  <c r="G102" i="41"/>
  <c r="G122" i="41" s="1"/>
  <c r="F102" i="41"/>
  <c r="F122" i="41" s="1"/>
  <c r="E102" i="41"/>
  <c r="E122" i="41" s="1"/>
  <c r="D102" i="41"/>
  <c r="D122" i="41" s="1"/>
  <c r="C102" i="41"/>
  <c r="B102" i="41"/>
  <c r="AN101" i="41"/>
  <c r="AN121" i="41" s="1"/>
  <c r="AM101" i="41"/>
  <c r="AM121" i="41" s="1"/>
  <c r="AL101" i="41"/>
  <c r="AL121" i="41" s="1"/>
  <c r="AK101" i="41"/>
  <c r="AK121" i="41" s="1"/>
  <c r="AJ101" i="41"/>
  <c r="AJ121" i="41" s="1"/>
  <c r="AI101" i="41"/>
  <c r="AI121" i="41" s="1"/>
  <c r="AH101" i="41"/>
  <c r="AG101" i="41"/>
  <c r="AF101" i="41"/>
  <c r="AF121" i="41" s="1"/>
  <c r="AE101" i="41"/>
  <c r="AE121" i="41" s="1"/>
  <c r="AD101" i="41"/>
  <c r="AD121" i="41" s="1"/>
  <c r="AC101" i="41"/>
  <c r="AC121" i="41" s="1"/>
  <c r="AB101" i="41"/>
  <c r="AB121" i="41" s="1"/>
  <c r="AA101" i="41"/>
  <c r="AA121" i="41" s="1"/>
  <c r="Z101" i="41"/>
  <c r="Y101" i="41"/>
  <c r="X101" i="41"/>
  <c r="X121" i="41" s="1"/>
  <c r="W101" i="41"/>
  <c r="W121" i="41" s="1"/>
  <c r="V101" i="41"/>
  <c r="V121" i="41" s="1"/>
  <c r="U101" i="41"/>
  <c r="U121" i="41" s="1"/>
  <c r="T101" i="41"/>
  <c r="T121" i="41" s="1"/>
  <c r="S101" i="41"/>
  <c r="S121" i="41" s="1"/>
  <c r="R101" i="41"/>
  <c r="Q101" i="41"/>
  <c r="P101" i="41"/>
  <c r="P121" i="41" s="1"/>
  <c r="O101" i="41"/>
  <c r="O121" i="41" s="1"/>
  <c r="N101" i="41"/>
  <c r="N121" i="41" s="1"/>
  <c r="M101" i="41"/>
  <c r="M121" i="41" s="1"/>
  <c r="L101" i="41"/>
  <c r="L121" i="41" s="1"/>
  <c r="K101" i="41"/>
  <c r="K121" i="41" s="1"/>
  <c r="J101" i="41"/>
  <c r="I101" i="41"/>
  <c r="H101" i="41"/>
  <c r="H121" i="41" s="1"/>
  <c r="G101" i="41"/>
  <c r="G121" i="41" s="1"/>
  <c r="F101" i="41"/>
  <c r="F121" i="41" s="1"/>
  <c r="E101" i="41"/>
  <c r="E121" i="41" s="1"/>
  <c r="D101" i="41"/>
  <c r="D121" i="41" s="1"/>
  <c r="C101" i="41"/>
  <c r="C121" i="41" s="1"/>
  <c r="B101" i="41"/>
  <c r="AN100" i="41"/>
  <c r="AM100" i="41"/>
  <c r="AM120" i="41" s="1"/>
  <c r="AL100" i="41"/>
  <c r="AL120" i="41" s="1"/>
  <c r="AK100" i="41"/>
  <c r="AK120" i="41" s="1"/>
  <c r="AJ100" i="41"/>
  <c r="AJ120" i="41" s="1"/>
  <c r="AI100" i="41"/>
  <c r="AI120" i="41" s="1"/>
  <c r="AH100" i="41"/>
  <c r="AH120" i="41" s="1"/>
  <c r="AG100" i="41"/>
  <c r="AF100" i="41"/>
  <c r="AE100" i="41"/>
  <c r="AE120" i="41" s="1"/>
  <c r="AD100" i="41"/>
  <c r="AD120" i="41" s="1"/>
  <c r="AC100" i="41"/>
  <c r="AC120" i="41" s="1"/>
  <c r="AB100" i="41"/>
  <c r="AB120" i="41" s="1"/>
  <c r="AA100" i="41"/>
  <c r="AA120" i="41" s="1"/>
  <c r="Z100" i="41"/>
  <c r="Z120" i="41" s="1"/>
  <c r="Y100" i="41"/>
  <c r="X100" i="41"/>
  <c r="W100" i="41"/>
  <c r="W120" i="41" s="1"/>
  <c r="V100" i="41"/>
  <c r="V120" i="41" s="1"/>
  <c r="U100" i="41"/>
  <c r="U120" i="41" s="1"/>
  <c r="T100" i="41"/>
  <c r="T120" i="41" s="1"/>
  <c r="S100" i="41"/>
  <c r="S120" i="41" s="1"/>
  <c r="R100" i="41"/>
  <c r="R120" i="41" s="1"/>
  <c r="Q100" i="41"/>
  <c r="P100" i="41"/>
  <c r="O100" i="41"/>
  <c r="O120" i="41" s="1"/>
  <c r="N100" i="41"/>
  <c r="N120" i="41" s="1"/>
  <c r="M100" i="41"/>
  <c r="M120" i="41" s="1"/>
  <c r="L100" i="41"/>
  <c r="L120" i="41" s="1"/>
  <c r="K100" i="41"/>
  <c r="K120" i="41" s="1"/>
  <c r="J100" i="41"/>
  <c r="J120" i="41" s="1"/>
  <c r="I100" i="41"/>
  <c r="H100" i="41"/>
  <c r="G100" i="41"/>
  <c r="G120" i="41" s="1"/>
  <c r="F100" i="41"/>
  <c r="F120" i="41" s="1"/>
  <c r="E100" i="41"/>
  <c r="E120" i="41" s="1"/>
  <c r="D100" i="41"/>
  <c r="D120" i="41" s="1"/>
  <c r="C100" i="41"/>
  <c r="C120" i="41" s="1"/>
  <c r="B100" i="41"/>
  <c r="B120" i="41" s="1"/>
  <c r="AN99" i="41"/>
  <c r="AM99" i="41"/>
  <c r="AL99" i="41"/>
  <c r="AL119" i="41" s="1"/>
  <c r="AK99" i="41"/>
  <c r="AK119" i="41" s="1"/>
  <c r="AJ99" i="41"/>
  <c r="AJ119" i="41" s="1"/>
  <c r="AI99" i="41"/>
  <c r="AI119" i="41" s="1"/>
  <c r="AH99" i="41"/>
  <c r="AH119" i="41" s="1"/>
  <c r="AG99" i="41"/>
  <c r="AG119" i="41" s="1"/>
  <c r="AF99" i="41"/>
  <c r="AE99" i="41"/>
  <c r="AD99" i="41"/>
  <c r="AD119" i="41" s="1"/>
  <c r="AC99" i="41"/>
  <c r="AC119" i="41" s="1"/>
  <c r="AB99" i="41"/>
  <c r="AB119" i="41" s="1"/>
  <c r="AA99" i="41"/>
  <c r="AA119" i="41" s="1"/>
  <c r="Z99" i="41"/>
  <c r="Z119" i="41" s="1"/>
  <c r="Y99" i="41"/>
  <c r="Y119" i="41" s="1"/>
  <c r="X99" i="41"/>
  <c r="W99" i="41"/>
  <c r="V99" i="41"/>
  <c r="V119" i="41" s="1"/>
  <c r="U99" i="41"/>
  <c r="U119" i="41" s="1"/>
  <c r="T99" i="41"/>
  <c r="T119" i="41" s="1"/>
  <c r="S99" i="41"/>
  <c r="S119" i="41" s="1"/>
  <c r="R99" i="41"/>
  <c r="R119" i="41" s="1"/>
  <c r="Q99" i="41"/>
  <c r="Q119" i="41" s="1"/>
  <c r="P99" i="41"/>
  <c r="O99" i="41"/>
  <c r="N99" i="41"/>
  <c r="N119" i="41" s="1"/>
  <c r="M99" i="41"/>
  <c r="L99" i="41"/>
  <c r="L119" i="41" s="1"/>
  <c r="K99" i="41"/>
  <c r="K119" i="41" s="1"/>
  <c r="J99" i="41"/>
  <c r="J119" i="41" s="1"/>
  <c r="I99" i="41"/>
  <c r="I119" i="41" s="1"/>
  <c r="H99" i="41"/>
  <c r="G99" i="41"/>
  <c r="F99" i="41"/>
  <c r="F119" i="41" s="1"/>
  <c r="E99" i="41"/>
  <c r="E119" i="41" s="1"/>
  <c r="D99" i="41"/>
  <c r="D119" i="41" s="1"/>
  <c r="C99" i="41"/>
  <c r="C119" i="41" s="1"/>
  <c r="B99" i="41"/>
  <c r="B119" i="41" s="1"/>
  <c r="AN98" i="41"/>
  <c r="AN118" i="41" s="1"/>
  <c r="AM98" i="41"/>
  <c r="AL98" i="41"/>
  <c r="AK98" i="41"/>
  <c r="AK118" i="41" s="1"/>
  <c r="AJ98" i="41"/>
  <c r="AJ118" i="41" s="1"/>
  <c r="AI98" i="41"/>
  <c r="AI118" i="41" s="1"/>
  <c r="AH98" i="41"/>
  <c r="AH118" i="41" s="1"/>
  <c r="AG98" i="41"/>
  <c r="AG118" i="41" s="1"/>
  <c r="AF98" i="41"/>
  <c r="AF118" i="41" s="1"/>
  <c r="AE98" i="41"/>
  <c r="AD98" i="41"/>
  <c r="AC98" i="41"/>
  <c r="AC118" i="41" s="1"/>
  <c r="AB98" i="41"/>
  <c r="AB118" i="41" s="1"/>
  <c r="AA98" i="41"/>
  <c r="AA118" i="41" s="1"/>
  <c r="Z98" i="41"/>
  <c r="Z118" i="41" s="1"/>
  <c r="Y98" i="41"/>
  <c r="Y118" i="41" s="1"/>
  <c r="X98" i="41"/>
  <c r="X118" i="41" s="1"/>
  <c r="W98" i="41"/>
  <c r="V98" i="41"/>
  <c r="U98" i="41"/>
  <c r="U118" i="41" s="1"/>
  <c r="T98" i="41"/>
  <c r="T118" i="41" s="1"/>
  <c r="S98" i="41"/>
  <c r="S118" i="41" s="1"/>
  <c r="R98" i="41"/>
  <c r="R118" i="41" s="1"/>
  <c r="Q98" i="41"/>
  <c r="Q118" i="41" s="1"/>
  <c r="P98" i="41"/>
  <c r="P118" i="41" s="1"/>
  <c r="O98" i="41"/>
  <c r="N98" i="41"/>
  <c r="M98" i="41"/>
  <c r="M118" i="41" s="1"/>
  <c r="L98" i="41"/>
  <c r="L118" i="41" s="1"/>
  <c r="K98" i="41"/>
  <c r="K118" i="41" s="1"/>
  <c r="J98" i="41"/>
  <c r="J118" i="41" s="1"/>
  <c r="I98" i="41"/>
  <c r="I118" i="41" s="1"/>
  <c r="H98" i="41"/>
  <c r="H118" i="41" s="1"/>
  <c r="G98" i="41"/>
  <c r="F98" i="41"/>
  <c r="E98" i="41"/>
  <c r="E118" i="41" s="1"/>
  <c r="D98" i="41"/>
  <c r="D118" i="41" s="1"/>
  <c r="C98" i="41"/>
  <c r="C118" i="41" s="1"/>
  <c r="B98" i="41"/>
  <c r="B118" i="41" s="1"/>
  <c r="AN97" i="41"/>
  <c r="AN117" i="41" s="1"/>
  <c r="AM97" i="41"/>
  <c r="AM117" i="41" s="1"/>
  <c r="AL97" i="41"/>
  <c r="AK97" i="41"/>
  <c r="AJ97" i="41"/>
  <c r="AJ117" i="41" s="1"/>
  <c r="AI97" i="41"/>
  <c r="AI117" i="41" s="1"/>
  <c r="AH97" i="41"/>
  <c r="AH117" i="41" s="1"/>
  <c r="AG97" i="41"/>
  <c r="AG117" i="41" s="1"/>
  <c r="AF97" i="41"/>
  <c r="AF117" i="41" s="1"/>
  <c r="AE97" i="41"/>
  <c r="AE117" i="41" s="1"/>
  <c r="AD97" i="41"/>
  <c r="AC97" i="41"/>
  <c r="AB97" i="41"/>
  <c r="AB117" i="41" s="1"/>
  <c r="AA97" i="41"/>
  <c r="AA117" i="41" s="1"/>
  <c r="Z97" i="41"/>
  <c r="Z117" i="41" s="1"/>
  <c r="Y97" i="41"/>
  <c r="Y117" i="41" s="1"/>
  <c r="X97" i="41"/>
  <c r="X117" i="41" s="1"/>
  <c r="W97" i="41"/>
  <c r="W117" i="41" s="1"/>
  <c r="V97" i="41"/>
  <c r="U97" i="41"/>
  <c r="T97" i="41"/>
  <c r="T117" i="41" s="1"/>
  <c r="S97" i="41"/>
  <c r="S117" i="41" s="1"/>
  <c r="R97" i="41"/>
  <c r="R117" i="41" s="1"/>
  <c r="Q97" i="41"/>
  <c r="Q117" i="41" s="1"/>
  <c r="P97" i="41"/>
  <c r="P117" i="41" s="1"/>
  <c r="O97" i="41"/>
  <c r="O117" i="41" s="1"/>
  <c r="N97" i="41"/>
  <c r="M97" i="41"/>
  <c r="L97" i="41"/>
  <c r="L117" i="41" s="1"/>
  <c r="K97" i="41"/>
  <c r="K117" i="41" s="1"/>
  <c r="J97" i="41"/>
  <c r="J117" i="41" s="1"/>
  <c r="I97" i="41"/>
  <c r="I117" i="41" s="1"/>
  <c r="H97" i="41"/>
  <c r="H117" i="41" s="1"/>
  <c r="G97" i="41"/>
  <c r="G117" i="41" s="1"/>
  <c r="F97" i="41"/>
  <c r="E97" i="41"/>
  <c r="D97" i="41"/>
  <c r="D117" i="41" s="1"/>
  <c r="C97" i="41"/>
  <c r="C117" i="41" s="1"/>
  <c r="B97" i="41"/>
  <c r="B117" i="41" s="1"/>
  <c r="AN96" i="41"/>
  <c r="AN116" i="41" s="1"/>
  <c r="AM96" i="41"/>
  <c r="AM116" i="41" s="1"/>
  <c r="AL96" i="41"/>
  <c r="AL116" i="41" s="1"/>
  <c r="AK96" i="41"/>
  <c r="AJ96" i="41"/>
  <c r="AI96" i="41"/>
  <c r="AI116" i="41" s="1"/>
  <c r="AH96" i="41"/>
  <c r="AH116" i="41" s="1"/>
  <c r="AG96" i="41"/>
  <c r="AG116" i="41" s="1"/>
  <c r="AF96" i="41"/>
  <c r="AF116" i="41" s="1"/>
  <c r="AE96" i="41"/>
  <c r="AE116" i="41" s="1"/>
  <c r="AD96" i="41"/>
  <c r="AD116" i="41" s="1"/>
  <c r="AC96" i="41"/>
  <c r="AB96" i="41"/>
  <c r="AA96" i="41"/>
  <c r="AA116" i="41" s="1"/>
  <c r="Z96" i="41"/>
  <c r="Z116" i="41" s="1"/>
  <c r="Y96" i="41"/>
  <c r="Y116" i="41" s="1"/>
  <c r="X96" i="41"/>
  <c r="X116" i="41" s="1"/>
  <c r="W96" i="41"/>
  <c r="W116" i="41" s="1"/>
  <c r="V96" i="41"/>
  <c r="V116" i="41" s="1"/>
  <c r="U96" i="41"/>
  <c r="T96" i="41"/>
  <c r="S96" i="41"/>
  <c r="S116" i="41" s="1"/>
  <c r="R96" i="41"/>
  <c r="R116" i="41" s="1"/>
  <c r="Q96" i="41"/>
  <c r="Q116" i="41" s="1"/>
  <c r="P96" i="41"/>
  <c r="P116" i="41" s="1"/>
  <c r="O96" i="41"/>
  <c r="O116" i="41" s="1"/>
  <c r="N96" i="41"/>
  <c r="N116" i="41" s="1"/>
  <c r="M96" i="41"/>
  <c r="L96" i="41"/>
  <c r="K96" i="41"/>
  <c r="K116" i="41" s="1"/>
  <c r="J96" i="41"/>
  <c r="J116" i="41" s="1"/>
  <c r="I96" i="41"/>
  <c r="I116" i="41" s="1"/>
  <c r="H96" i="41"/>
  <c r="H116" i="41" s="1"/>
  <c r="G96" i="41"/>
  <c r="G116" i="41" s="1"/>
  <c r="F96" i="41"/>
  <c r="F116" i="41" s="1"/>
  <c r="E96" i="41"/>
  <c r="D96" i="41"/>
  <c r="C96" i="41"/>
  <c r="C116" i="41" s="1"/>
  <c r="B96" i="41"/>
  <c r="B116" i="41" s="1"/>
  <c r="AN95" i="41"/>
  <c r="AN115" i="41" s="1"/>
  <c r="AM95" i="41"/>
  <c r="AM115" i="41" s="1"/>
  <c r="AL95" i="41"/>
  <c r="AL115" i="41" s="1"/>
  <c r="AK95" i="41"/>
  <c r="AK115" i="41" s="1"/>
  <c r="AJ95" i="41"/>
  <c r="AI95" i="41"/>
  <c r="AH95" i="41"/>
  <c r="AH115" i="41" s="1"/>
  <c r="AG95" i="41"/>
  <c r="AG115" i="41" s="1"/>
  <c r="AF95" i="41"/>
  <c r="AF115" i="41" s="1"/>
  <c r="AE95" i="41"/>
  <c r="AE115" i="41" s="1"/>
  <c r="AD95" i="41"/>
  <c r="AD115" i="41" s="1"/>
  <c r="AC95" i="41"/>
  <c r="AC115" i="41" s="1"/>
  <c r="AB95" i="41"/>
  <c r="AA95" i="41"/>
  <c r="Z95" i="41"/>
  <c r="Z115" i="41" s="1"/>
  <c r="Y95" i="41"/>
  <c r="Y115" i="41" s="1"/>
  <c r="X95" i="41"/>
  <c r="X115" i="41" s="1"/>
  <c r="W95" i="41"/>
  <c r="W115" i="41" s="1"/>
  <c r="V95" i="41"/>
  <c r="V115" i="41" s="1"/>
  <c r="U95" i="41"/>
  <c r="U115" i="41" s="1"/>
  <c r="T95" i="41"/>
  <c r="S95" i="41"/>
  <c r="R95" i="41"/>
  <c r="R115" i="41" s="1"/>
  <c r="Q95" i="41"/>
  <c r="Q115" i="41" s="1"/>
  <c r="P95" i="41"/>
  <c r="P115" i="41" s="1"/>
  <c r="O95" i="41"/>
  <c r="O115" i="41" s="1"/>
  <c r="N95" i="41"/>
  <c r="N115" i="41" s="1"/>
  <c r="M95" i="41"/>
  <c r="M115" i="41" s="1"/>
  <c r="L95" i="41"/>
  <c r="K95" i="41"/>
  <c r="J95" i="41"/>
  <c r="J115" i="41" s="1"/>
  <c r="I95" i="41"/>
  <c r="I115" i="41" s="1"/>
  <c r="H95" i="41"/>
  <c r="H115" i="41" s="1"/>
  <c r="G95" i="41"/>
  <c r="G115" i="41" s="1"/>
  <c r="F95" i="41"/>
  <c r="F115" i="41" s="1"/>
  <c r="E95" i="41"/>
  <c r="E115" i="41" s="1"/>
  <c r="D95" i="41"/>
  <c r="C95" i="41"/>
  <c r="B95" i="41"/>
  <c r="B115" i="41" s="1"/>
  <c r="AN94" i="41"/>
  <c r="AN114" i="41" s="1"/>
  <c r="AM94" i="41"/>
  <c r="AM114" i="41" s="1"/>
  <c r="AL94" i="41"/>
  <c r="AL114" i="41" s="1"/>
  <c r="AK94" i="41"/>
  <c r="AK114" i="41" s="1"/>
  <c r="AJ94" i="41"/>
  <c r="AJ114" i="41" s="1"/>
  <c r="AI94" i="41"/>
  <c r="AH94" i="41"/>
  <c r="AG94" i="41"/>
  <c r="AG114" i="41" s="1"/>
  <c r="AF94" i="41"/>
  <c r="AF114" i="41" s="1"/>
  <c r="AE94" i="41"/>
  <c r="AE114" i="41" s="1"/>
  <c r="AD94" i="41"/>
  <c r="AD114" i="41" s="1"/>
  <c r="AC94" i="41"/>
  <c r="AC114" i="41" s="1"/>
  <c r="AB94" i="41"/>
  <c r="AB114" i="41" s="1"/>
  <c r="AA94" i="41"/>
  <c r="Z94" i="41"/>
  <c r="Y94" i="41"/>
  <c r="Y114" i="41" s="1"/>
  <c r="X94" i="41"/>
  <c r="X114" i="41" s="1"/>
  <c r="W94" i="41"/>
  <c r="W114" i="41" s="1"/>
  <c r="V94" i="41"/>
  <c r="V114" i="41" s="1"/>
  <c r="U94" i="41"/>
  <c r="U114" i="41" s="1"/>
  <c r="T94" i="41"/>
  <c r="T114" i="41" s="1"/>
  <c r="S94" i="41"/>
  <c r="R94" i="41"/>
  <c r="Q94" i="41"/>
  <c r="Q114" i="41" s="1"/>
  <c r="P94" i="41"/>
  <c r="P114" i="41" s="1"/>
  <c r="O94" i="41"/>
  <c r="O114" i="41" s="1"/>
  <c r="N94" i="41"/>
  <c r="N114" i="41" s="1"/>
  <c r="M94" i="41"/>
  <c r="M114" i="41" s="1"/>
  <c r="L94" i="41"/>
  <c r="L114" i="41" s="1"/>
  <c r="K94" i="41"/>
  <c r="J94" i="41"/>
  <c r="I94" i="41"/>
  <c r="I114" i="41" s="1"/>
  <c r="H94" i="41"/>
  <c r="H114" i="41" s="1"/>
  <c r="G94" i="41"/>
  <c r="G114" i="41" s="1"/>
  <c r="F94" i="41"/>
  <c r="F114" i="41" s="1"/>
  <c r="E94" i="41"/>
  <c r="E114" i="41" s="1"/>
  <c r="D94" i="41"/>
  <c r="D114" i="41" s="1"/>
  <c r="C94" i="41"/>
  <c r="B94" i="41"/>
  <c r="B87" i="40" a="1"/>
  <c r="B87" i="40" s="1"/>
  <c r="AM83" i="40"/>
  <c r="AL83" i="40"/>
  <c r="AK83" i="40"/>
  <c r="AJ83" i="40"/>
  <c r="AE83" i="40"/>
  <c r="AD83" i="40"/>
  <c r="AC83" i="40"/>
  <c r="AB83" i="40"/>
  <c r="W83" i="40"/>
  <c r="V83" i="40"/>
  <c r="U83" i="40"/>
  <c r="T83" i="40"/>
  <c r="O83" i="40"/>
  <c r="N83" i="40"/>
  <c r="M83" i="40"/>
  <c r="L83" i="40"/>
  <c r="G83" i="40"/>
  <c r="F83" i="40"/>
  <c r="E83" i="40"/>
  <c r="D83" i="40"/>
  <c r="AL82" i="40"/>
  <c r="AK82" i="40"/>
  <c r="AJ82" i="40"/>
  <c r="AI82" i="40"/>
  <c r="AD82" i="40"/>
  <c r="AC82" i="40"/>
  <c r="AB82" i="40"/>
  <c r="AA82" i="40"/>
  <c r="V82" i="40"/>
  <c r="U82" i="40"/>
  <c r="T82" i="40"/>
  <c r="S82" i="40"/>
  <c r="N82" i="40"/>
  <c r="M82" i="40"/>
  <c r="L82" i="40"/>
  <c r="K82" i="40"/>
  <c r="F82" i="40"/>
  <c r="E82" i="40"/>
  <c r="D82" i="40"/>
  <c r="C82" i="40"/>
  <c r="AK81" i="40"/>
  <c r="AJ81" i="40"/>
  <c r="AI81" i="40"/>
  <c r="AH81" i="40"/>
  <c r="AC81" i="40"/>
  <c r="AB81" i="40"/>
  <c r="AA81" i="40"/>
  <c r="Z81" i="40"/>
  <c r="U81" i="40"/>
  <c r="T81" i="40"/>
  <c r="S81" i="40"/>
  <c r="R81" i="40"/>
  <c r="M81" i="40"/>
  <c r="L81" i="40"/>
  <c r="K81" i="40"/>
  <c r="J81" i="40"/>
  <c r="E81" i="40"/>
  <c r="D81" i="40"/>
  <c r="C81" i="40"/>
  <c r="B81" i="40"/>
  <c r="AJ80" i="40"/>
  <c r="AI80" i="40"/>
  <c r="AH80" i="40"/>
  <c r="AG80" i="40"/>
  <c r="AB80" i="40"/>
  <c r="AA80" i="40"/>
  <c r="Z80" i="40"/>
  <c r="Y80" i="40"/>
  <c r="T80" i="40"/>
  <c r="S80" i="40"/>
  <c r="R80" i="40"/>
  <c r="Q80" i="40"/>
  <c r="L80" i="40"/>
  <c r="K80" i="40"/>
  <c r="J80" i="40"/>
  <c r="I80" i="40"/>
  <c r="D80" i="40"/>
  <c r="C80" i="40"/>
  <c r="B80" i="40"/>
  <c r="AN79" i="40"/>
  <c r="AI79" i="40"/>
  <c r="AH79" i="40"/>
  <c r="AG79" i="40"/>
  <c r="AF79" i="40"/>
  <c r="AA79" i="40"/>
  <c r="Z79" i="40"/>
  <c r="Y79" i="40"/>
  <c r="X79" i="40"/>
  <c r="S79" i="40"/>
  <c r="R79" i="40"/>
  <c r="Q79" i="40"/>
  <c r="P79" i="40"/>
  <c r="K79" i="40"/>
  <c r="J79" i="40"/>
  <c r="I79" i="40"/>
  <c r="H79" i="40"/>
  <c r="C79" i="40"/>
  <c r="B79" i="40"/>
  <c r="AN78" i="40"/>
  <c r="AM78" i="40"/>
  <c r="AH78" i="40"/>
  <c r="AG78" i="40"/>
  <c r="AF78" i="40"/>
  <c r="AE78" i="40"/>
  <c r="Z78" i="40"/>
  <c r="Y78" i="40"/>
  <c r="X78" i="40"/>
  <c r="W78" i="40"/>
  <c r="R78" i="40"/>
  <c r="Q78" i="40"/>
  <c r="P78" i="40"/>
  <c r="O78" i="40"/>
  <c r="J78" i="40"/>
  <c r="I78" i="40"/>
  <c r="H78" i="40"/>
  <c r="G78" i="40"/>
  <c r="B78" i="40"/>
  <c r="AN77" i="40"/>
  <c r="AM77" i="40"/>
  <c r="AL77" i="40"/>
  <c r="AG77" i="40"/>
  <c r="AF77" i="40"/>
  <c r="AE77" i="40"/>
  <c r="AD77" i="40"/>
  <c r="Y77" i="40"/>
  <c r="X77" i="40"/>
  <c r="W77" i="40"/>
  <c r="V77" i="40"/>
  <c r="Q77" i="40"/>
  <c r="P77" i="40"/>
  <c r="O77" i="40"/>
  <c r="N77" i="40"/>
  <c r="I77" i="40"/>
  <c r="H77" i="40"/>
  <c r="G77" i="40"/>
  <c r="F77" i="40"/>
  <c r="AN76" i="40"/>
  <c r="AM76" i="40"/>
  <c r="AL76" i="40"/>
  <c r="AK76" i="40"/>
  <c r="AF76" i="40"/>
  <c r="AE76" i="40"/>
  <c r="AD76" i="40"/>
  <c r="AC76" i="40"/>
  <c r="X76" i="40"/>
  <c r="W76" i="40"/>
  <c r="V76" i="40"/>
  <c r="U76" i="40"/>
  <c r="P76" i="40"/>
  <c r="O76" i="40"/>
  <c r="N76" i="40"/>
  <c r="M76" i="40"/>
  <c r="H76" i="40"/>
  <c r="G76" i="40"/>
  <c r="F76" i="40"/>
  <c r="E76" i="40"/>
  <c r="AM75" i="40"/>
  <c r="AL75" i="40"/>
  <c r="AK75" i="40"/>
  <c r="AJ75" i="40"/>
  <c r="AE75" i="40"/>
  <c r="AD75" i="40"/>
  <c r="AC75" i="40"/>
  <c r="AB75" i="40"/>
  <c r="W75" i="40"/>
  <c r="V75" i="40"/>
  <c r="U75" i="40"/>
  <c r="T75" i="40"/>
  <c r="O75" i="40"/>
  <c r="N75" i="40"/>
  <c r="M75" i="40"/>
  <c r="L75" i="40"/>
  <c r="G75" i="40"/>
  <c r="F75" i="40"/>
  <c r="E75" i="40"/>
  <c r="D75" i="40"/>
  <c r="AL74" i="40"/>
  <c r="AK74" i="40"/>
  <c r="AJ74" i="40"/>
  <c r="AI74" i="40"/>
  <c r="AD74" i="40"/>
  <c r="AC74" i="40"/>
  <c r="AB74" i="40"/>
  <c r="AA74" i="40"/>
  <c r="V74" i="40"/>
  <c r="U74" i="40"/>
  <c r="T74" i="40"/>
  <c r="S74" i="40"/>
  <c r="N74" i="40"/>
  <c r="M74" i="40"/>
  <c r="L74" i="40"/>
  <c r="K74" i="40"/>
  <c r="F74" i="40"/>
  <c r="E74" i="40"/>
  <c r="D74" i="40"/>
  <c r="C74" i="40"/>
  <c r="AK73" i="40"/>
  <c r="AJ73" i="40"/>
  <c r="AI73" i="40"/>
  <c r="AH73" i="40"/>
  <c r="AC73" i="40"/>
  <c r="AB73" i="40"/>
  <c r="AA73" i="40"/>
  <c r="Z73" i="40"/>
  <c r="U73" i="40"/>
  <c r="T73" i="40"/>
  <c r="S73" i="40"/>
  <c r="R73" i="40"/>
  <c r="M73" i="40"/>
  <c r="L73" i="40"/>
  <c r="K73" i="40"/>
  <c r="J73" i="40"/>
  <c r="E73" i="40"/>
  <c r="D73" i="40"/>
  <c r="C73" i="40"/>
  <c r="B73" i="40"/>
  <c r="AJ72" i="40"/>
  <c r="AI72" i="40"/>
  <c r="AH72" i="40"/>
  <c r="AG72" i="40"/>
  <c r="AB72" i="40"/>
  <c r="AA72" i="40"/>
  <c r="Z72" i="40"/>
  <c r="Y72" i="40"/>
  <c r="T72" i="40"/>
  <c r="S72" i="40"/>
  <c r="R72" i="40"/>
  <c r="Q72" i="40"/>
  <c r="L72" i="40"/>
  <c r="K72" i="40"/>
  <c r="J72" i="40"/>
  <c r="I72" i="40"/>
  <c r="D72" i="40"/>
  <c r="C72" i="40"/>
  <c r="B72" i="40"/>
  <c r="AN63" i="40"/>
  <c r="AN83" i="40" s="1"/>
  <c r="AM63" i="40"/>
  <c r="AL63" i="40"/>
  <c r="AK63" i="40"/>
  <c r="AJ63" i="40"/>
  <c r="AI63" i="40"/>
  <c r="AI83" i="40" s="1"/>
  <c r="AH63" i="40"/>
  <c r="AH83" i="40" s="1"/>
  <c r="AG63" i="40"/>
  <c r="AG83" i="40" s="1"/>
  <c r="AF63" i="40"/>
  <c r="AF83" i="40" s="1"/>
  <c r="AE63" i="40"/>
  <c r="AD63" i="40"/>
  <c r="AC63" i="40"/>
  <c r="AB63" i="40"/>
  <c r="AA63" i="40"/>
  <c r="AA83" i="40" s="1"/>
  <c r="Z63" i="40"/>
  <c r="Z83" i="40" s="1"/>
  <c r="Y63" i="40"/>
  <c r="Y83" i="40" s="1"/>
  <c r="X63" i="40"/>
  <c r="X83" i="40" s="1"/>
  <c r="W63" i="40"/>
  <c r="V63" i="40"/>
  <c r="U63" i="40"/>
  <c r="T63" i="40"/>
  <c r="S63" i="40"/>
  <c r="S83" i="40" s="1"/>
  <c r="R63" i="40"/>
  <c r="R83" i="40" s="1"/>
  <c r="Q63" i="40"/>
  <c r="Q83" i="40" s="1"/>
  <c r="P63" i="40"/>
  <c r="P83" i="40" s="1"/>
  <c r="O63" i="40"/>
  <c r="N63" i="40"/>
  <c r="M63" i="40"/>
  <c r="L63" i="40"/>
  <c r="K63" i="40"/>
  <c r="K83" i="40" s="1"/>
  <c r="J63" i="40"/>
  <c r="J83" i="40" s="1"/>
  <c r="I63" i="40"/>
  <c r="I83" i="40" s="1"/>
  <c r="H63" i="40"/>
  <c r="H83" i="40" s="1"/>
  <c r="G63" i="40"/>
  <c r="F63" i="40"/>
  <c r="E63" i="40"/>
  <c r="D63" i="40"/>
  <c r="C63" i="40"/>
  <c r="C83" i="40" s="1"/>
  <c r="B63" i="40"/>
  <c r="B83" i="40" s="1"/>
  <c r="AN62" i="40"/>
  <c r="AN82" i="40" s="1"/>
  <c r="AM62" i="40"/>
  <c r="AM82" i="40" s="1"/>
  <c r="AL62" i="40"/>
  <c r="AK62" i="40"/>
  <c r="AJ62" i="40"/>
  <c r="AI62" i="40"/>
  <c r="AH62" i="40"/>
  <c r="AH82" i="40" s="1"/>
  <c r="AG62" i="40"/>
  <c r="AG82" i="40" s="1"/>
  <c r="AF62" i="40"/>
  <c r="AF82" i="40" s="1"/>
  <c r="AE62" i="40"/>
  <c r="AE82" i="40" s="1"/>
  <c r="AD62" i="40"/>
  <c r="AC62" i="40"/>
  <c r="AB62" i="40"/>
  <c r="AA62" i="40"/>
  <c r="Z62" i="40"/>
  <c r="Z82" i="40" s="1"/>
  <c r="Y62" i="40"/>
  <c r="Y82" i="40" s="1"/>
  <c r="X62" i="40"/>
  <c r="X82" i="40" s="1"/>
  <c r="W62" i="40"/>
  <c r="W82" i="40" s="1"/>
  <c r="V62" i="40"/>
  <c r="U62" i="40"/>
  <c r="T62" i="40"/>
  <c r="S62" i="40"/>
  <c r="R62" i="40"/>
  <c r="R82" i="40" s="1"/>
  <c r="Q62" i="40"/>
  <c r="Q82" i="40" s="1"/>
  <c r="P62" i="40"/>
  <c r="P82" i="40" s="1"/>
  <c r="O62" i="40"/>
  <c r="O82" i="40" s="1"/>
  <c r="N62" i="40"/>
  <c r="M62" i="40"/>
  <c r="L62" i="40"/>
  <c r="K62" i="40"/>
  <c r="J62" i="40"/>
  <c r="J82" i="40" s="1"/>
  <c r="I62" i="40"/>
  <c r="I82" i="40" s="1"/>
  <c r="H62" i="40"/>
  <c r="H82" i="40" s="1"/>
  <c r="G62" i="40"/>
  <c r="G82" i="40" s="1"/>
  <c r="F62" i="40"/>
  <c r="E62" i="40"/>
  <c r="D62" i="40"/>
  <c r="C62" i="40"/>
  <c r="B62" i="40"/>
  <c r="B82" i="40" s="1"/>
  <c r="AN61" i="40"/>
  <c r="AN81" i="40" s="1"/>
  <c r="AM61" i="40"/>
  <c r="AM81" i="40" s="1"/>
  <c r="AL61" i="40"/>
  <c r="AL81" i="40" s="1"/>
  <c r="AK61" i="40"/>
  <c r="AJ61" i="40"/>
  <c r="AI61" i="40"/>
  <c r="AH61" i="40"/>
  <c r="AG61" i="40"/>
  <c r="AG81" i="40" s="1"/>
  <c r="AF61" i="40"/>
  <c r="AF81" i="40" s="1"/>
  <c r="AE61" i="40"/>
  <c r="AE81" i="40" s="1"/>
  <c r="AD61" i="40"/>
  <c r="AD81" i="40" s="1"/>
  <c r="AC61" i="40"/>
  <c r="AB61" i="40"/>
  <c r="AA61" i="40"/>
  <c r="Z61" i="40"/>
  <c r="Y61" i="40"/>
  <c r="Y81" i="40" s="1"/>
  <c r="X61" i="40"/>
  <c r="X81" i="40" s="1"/>
  <c r="W61" i="40"/>
  <c r="W81" i="40" s="1"/>
  <c r="V61" i="40"/>
  <c r="V81" i="40" s="1"/>
  <c r="U61" i="40"/>
  <c r="T61" i="40"/>
  <c r="S61" i="40"/>
  <c r="R61" i="40"/>
  <c r="Q61" i="40"/>
  <c r="Q81" i="40" s="1"/>
  <c r="P61" i="40"/>
  <c r="P81" i="40" s="1"/>
  <c r="O61" i="40"/>
  <c r="O81" i="40" s="1"/>
  <c r="N61" i="40"/>
  <c r="N81" i="40" s="1"/>
  <c r="M61" i="40"/>
  <c r="L61" i="40"/>
  <c r="K61" i="40"/>
  <c r="J61" i="40"/>
  <c r="I61" i="40"/>
  <c r="I81" i="40" s="1"/>
  <c r="H61" i="40"/>
  <c r="H81" i="40" s="1"/>
  <c r="G61" i="40"/>
  <c r="G81" i="40" s="1"/>
  <c r="F61" i="40"/>
  <c r="F81" i="40" s="1"/>
  <c r="E61" i="40"/>
  <c r="D61" i="40"/>
  <c r="C61" i="40"/>
  <c r="B61" i="40"/>
  <c r="AN60" i="40"/>
  <c r="AN80" i="40" s="1"/>
  <c r="AM60" i="40"/>
  <c r="AM80" i="40" s="1"/>
  <c r="AL60" i="40"/>
  <c r="AL80" i="40" s="1"/>
  <c r="AK60" i="40"/>
  <c r="AK80" i="40" s="1"/>
  <c r="AJ60" i="40"/>
  <c r="AI60" i="40"/>
  <c r="AH60" i="40"/>
  <c r="AG60" i="40"/>
  <c r="AF60" i="40"/>
  <c r="AF80" i="40" s="1"/>
  <c r="AE60" i="40"/>
  <c r="AE80" i="40" s="1"/>
  <c r="AD60" i="40"/>
  <c r="AD80" i="40" s="1"/>
  <c r="AC60" i="40"/>
  <c r="AC80" i="40" s="1"/>
  <c r="AB60" i="40"/>
  <c r="AA60" i="40"/>
  <c r="Z60" i="40"/>
  <c r="Y60" i="40"/>
  <c r="X60" i="40"/>
  <c r="X80" i="40" s="1"/>
  <c r="W60" i="40"/>
  <c r="W80" i="40" s="1"/>
  <c r="V60" i="40"/>
  <c r="V80" i="40" s="1"/>
  <c r="U60" i="40"/>
  <c r="U80" i="40" s="1"/>
  <c r="T60" i="40"/>
  <c r="S60" i="40"/>
  <c r="R60" i="40"/>
  <c r="Q60" i="40"/>
  <c r="P60" i="40"/>
  <c r="P80" i="40" s="1"/>
  <c r="O60" i="40"/>
  <c r="O80" i="40" s="1"/>
  <c r="N60" i="40"/>
  <c r="N80" i="40" s="1"/>
  <c r="M60" i="40"/>
  <c r="M80" i="40" s="1"/>
  <c r="L60" i="40"/>
  <c r="K60" i="40"/>
  <c r="J60" i="40"/>
  <c r="I60" i="40"/>
  <c r="H60" i="40"/>
  <c r="H80" i="40" s="1"/>
  <c r="G60" i="40"/>
  <c r="G80" i="40" s="1"/>
  <c r="F60" i="40"/>
  <c r="F80" i="40" s="1"/>
  <c r="E60" i="40"/>
  <c r="E80" i="40" s="1"/>
  <c r="D60" i="40"/>
  <c r="C60" i="40"/>
  <c r="B60" i="40"/>
  <c r="AN59" i="40"/>
  <c r="AM59" i="40"/>
  <c r="AM79" i="40" s="1"/>
  <c r="AL59" i="40"/>
  <c r="AL79" i="40" s="1"/>
  <c r="AK59" i="40"/>
  <c r="AK79" i="40" s="1"/>
  <c r="AJ59" i="40"/>
  <c r="AJ79" i="40" s="1"/>
  <c r="AI59" i="40"/>
  <c r="AH59" i="40"/>
  <c r="AG59" i="40"/>
  <c r="AF59" i="40"/>
  <c r="AE59" i="40"/>
  <c r="AE79" i="40" s="1"/>
  <c r="AD59" i="40"/>
  <c r="AD79" i="40" s="1"/>
  <c r="AC59" i="40"/>
  <c r="AC79" i="40" s="1"/>
  <c r="AB59" i="40"/>
  <c r="AB79" i="40" s="1"/>
  <c r="AA59" i="40"/>
  <c r="Z59" i="40"/>
  <c r="Y59" i="40"/>
  <c r="X59" i="40"/>
  <c r="W59" i="40"/>
  <c r="W79" i="40" s="1"/>
  <c r="V59" i="40"/>
  <c r="V79" i="40" s="1"/>
  <c r="U59" i="40"/>
  <c r="U79" i="40" s="1"/>
  <c r="T59" i="40"/>
  <c r="T79" i="40" s="1"/>
  <c r="S59" i="40"/>
  <c r="R59" i="40"/>
  <c r="Q59" i="40"/>
  <c r="P59" i="40"/>
  <c r="O59" i="40"/>
  <c r="O79" i="40" s="1"/>
  <c r="N59" i="40"/>
  <c r="N79" i="40" s="1"/>
  <c r="M59" i="40"/>
  <c r="M79" i="40" s="1"/>
  <c r="L59" i="40"/>
  <c r="L79" i="40" s="1"/>
  <c r="K59" i="40"/>
  <c r="J59" i="40"/>
  <c r="I59" i="40"/>
  <c r="H59" i="40"/>
  <c r="G59" i="40"/>
  <c r="G79" i="40" s="1"/>
  <c r="F59" i="40"/>
  <c r="F79" i="40" s="1"/>
  <c r="E59" i="40"/>
  <c r="E79" i="40" s="1"/>
  <c r="D59" i="40"/>
  <c r="D79" i="40" s="1"/>
  <c r="C59" i="40"/>
  <c r="B59" i="40"/>
  <c r="AN58" i="40"/>
  <c r="AM58" i="40"/>
  <c r="AL58" i="40"/>
  <c r="AL78" i="40" s="1"/>
  <c r="AK58" i="40"/>
  <c r="AK78" i="40" s="1"/>
  <c r="AJ58" i="40"/>
  <c r="AJ78" i="40" s="1"/>
  <c r="AI58" i="40"/>
  <c r="AI78" i="40" s="1"/>
  <c r="AH58" i="40"/>
  <c r="AG58" i="40"/>
  <c r="AF58" i="40"/>
  <c r="AE58" i="40"/>
  <c r="AD58" i="40"/>
  <c r="AD78" i="40" s="1"/>
  <c r="AC58" i="40"/>
  <c r="AC78" i="40" s="1"/>
  <c r="AB58" i="40"/>
  <c r="AB78" i="40" s="1"/>
  <c r="AA58" i="40"/>
  <c r="AA78" i="40" s="1"/>
  <c r="Z58" i="40"/>
  <c r="Y58" i="40"/>
  <c r="X58" i="40"/>
  <c r="W58" i="40"/>
  <c r="V58" i="40"/>
  <c r="V78" i="40" s="1"/>
  <c r="U58" i="40"/>
  <c r="U78" i="40" s="1"/>
  <c r="T58" i="40"/>
  <c r="T78" i="40" s="1"/>
  <c r="S58" i="40"/>
  <c r="S78" i="40" s="1"/>
  <c r="R58" i="40"/>
  <c r="Q58" i="40"/>
  <c r="P58" i="40"/>
  <c r="O58" i="40"/>
  <c r="N58" i="40"/>
  <c r="N78" i="40" s="1"/>
  <c r="M58" i="40"/>
  <c r="M78" i="40" s="1"/>
  <c r="L58" i="40"/>
  <c r="L78" i="40" s="1"/>
  <c r="K58" i="40"/>
  <c r="K78" i="40" s="1"/>
  <c r="J58" i="40"/>
  <c r="I58" i="40"/>
  <c r="H58" i="40"/>
  <c r="G58" i="40"/>
  <c r="F58" i="40"/>
  <c r="F78" i="40" s="1"/>
  <c r="E58" i="40"/>
  <c r="E78" i="40" s="1"/>
  <c r="D58" i="40"/>
  <c r="D78" i="40" s="1"/>
  <c r="C58" i="40"/>
  <c r="C78" i="40" s="1"/>
  <c r="B58" i="40"/>
  <c r="AN57" i="40"/>
  <c r="AM57" i="40"/>
  <c r="AL57" i="40"/>
  <c r="AK57" i="40"/>
  <c r="AK77" i="40" s="1"/>
  <c r="AJ57" i="40"/>
  <c r="AJ77" i="40" s="1"/>
  <c r="AI57" i="40"/>
  <c r="AI77" i="40" s="1"/>
  <c r="AH57" i="40"/>
  <c r="AH77" i="40" s="1"/>
  <c r="AG57" i="40"/>
  <c r="AF57" i="40"/>
  <c r="AE57" i="40"/>
  <c r="AD57" i="40"/>
  <c r="AC57" i="40"/>
  <c r="AC77" i="40" s="1"/>
  <c r="AB57" i="40"/>
  <c r="AB77" i="40" s="1"/>
  <c r="AA57" i="40"/>
  <c r="AA77" i="40" s="1"/>
  <c r="Z57" i="40"/>
  <c r="Z77" i="40" s="1"/>
  <c r="Y57" i="40"/>
  <c r="X57" i="40"/>
  <c r="W57" i="40"/>
  <c r="V57" i="40"/>
  <c r="U57" i="40"/>
  <c r="U77" i="40" s="1"/>
  <c r="T57" i="40"/>
  <c r="T77" i="40" s="1"/>
  <c r="S57" i="40"/>
  <c r="S77" i="40" s="1"/>
  <c r="R57" i="40"/>
  <c r="R77" i="40" s="1"/>
  <c r="Q57" i="40"/>
  <c r="P57" i="40"/>
  <c r="O57" i="40"/>
  <c r="N57" i="40"/>
  <c r="M57" i="40"/>
  <c r="M77" i="40" s="1"/>
  <c r="L57" i="40"/>
  <c r="L77" i="40" s="1"/>
  <c r="K57" i="40"/>
  <c r="K77" i="40" s="1"/>
  <c r="J57" i="40"/>
  <c r="J77" i="40" s="1"/>
  <c r="I57" i="40"/>
  <c r="H57" i="40"/>
  <c r="G57" i="40"/>
  <c r="F57" i="40"/>
  <c r="E57" i="40"/>
  <c r="E77" i="40" s="1"/>
  <c r="D57" i="40"/>
  <c r="D77" i="40" s="1"/>
  <c r="C57" i="40"/>
  <c r="C77" i="40" s="1"/>
  <c r="B57" i="40"/>
  <c r="B77" i="40" s="1"/>
  <c r="AN56" i="40"/>
  <c r="AM56" i="40"/>
  <c r="AL56" i="40"/>
  <c r="AK56" i="40"/>
  <c r="AJ56" i="40"/>
  <c r="AJ76" i="40" s="1"/>
  <c r="AI56" i="40"/>
  <c r="AI76" i="40" s="1"/>
  <c r="AH56" i="40"/>
  <c r="AH76" i="40" s="1"/>
  <c r="AG56" i="40"/>
  <c r="AG76" i="40" s="1"/>
  <c r="AF56" i="40"/>
  <c r="AE56" i="40"/>
  <c r="AD56" i="40"/>
  <c r="AC56" i="40"/>
  <c r="AB56" i="40"/>
  <c r="AB76" i="40" s="1"/>
  <c r="AA56" i="40"/>
  <c r="AA76" i="40" s="1"/>
  <c r="Z56" i="40"/>
  <c r="Z76" i="40" s="1"/>
  <c r="Y56" i="40"/>
  <c r="Y76" i="40" s="1"/>
  <c r="X56" i="40"/>
  <c r="W56" i="40"/>
  <c r="V56" i="40"/>
  <c r="U56" i="40"/>
  <c r="T56" i="40"/>
  <c r="T76" i="40" s="1"/>
  <c r="S56" i="40"/>
  <c r="S76" i="40" s="1"/>
  <c r="R56" i="40"/>
  <c r="R76" i="40" s="1"/>
  <c r="Q56" i="40"/>
  <c r="Q76" i="40" s="1"/>
  <c r="P56" i="40"/>
  <c r="O56" i="40"/>
  <c r="N56" i="40"/>
  <c r="M56" i="40"/>
  <c r="L56" i="40"/>
  <c r="L76" i="40" s="1"/>
  <c r="K56" i="40"/>
  <c r="K76" i="40" s="1"/>
  <c r="J56" i="40"/>
  <c r="J76" i="40" s="1"/>
  <c r="I56" i="40"/>
  <c r="I76" i="40" s="1"/>
  <c r="H56" i="40"/>
  <c r="G56" i="40"/>
  <c r="F56" i="40"/>
  <c r="E56" i="40"/>
  <c r="D56" i="40"/>
  <c r="D76" i="40" s="1"/>
  <c r="C56" i="40"/>
  <c r="C76" i="40" s="1"/>
  <c r="B56" i="40"/>
  <c r="B76" i="40" s="1"/>
  <c r="AN55" i="40"/>
  <c r="AN75" i="40" s="1"/>
  <c r="AM55" i="40"/>
  <c r="AL55" i="40"/>
  <c r="AK55" i="40"/>
  <c r="AJ55" i="40"/>
  <c r="AI55" i="40"/>
  <c r="AI75" i="40" s="1"/>
  <c r="AH55" i="40"/>
  <c r="AH75" i="40" s="1"/>
  <c r="AG55" i="40"/>
  <c r="AG75" i="40" s="1"/>
  <c r="AF55" i="40"/>
  <c r="AF75" i="40" s="1"/>
  <c r="AE55" i="40"/>
  <c r="AD55" i="40"/>
  <c r="AC55" i="40"/>
  <c r="AB55" i="40"/>
  <c r="AA55" i="40"/>
  <c r="AA75" i="40" s="1"/>
  <c r="Z55" i="40"/>
  <c r="Z75" i="40" s="1"/>
  <c r="Y55" i="40"/>
  <c r="Y75" i="40" s="1"/>
  <c r="X55" i="40"/>
  <c r="X75" i="40" s="1"/>
  <c r="W55" i="40"/>
  <c r="V55" i="40"/>
  <c r="U55" i="40"/>
  <c r="T55" i="40"/>
  <c r="S55" i="40"/>
  <c r="S75" i="40" s="1"/>
  <c r="R55" i="40"/>
  <c r="R75" i="40" s="1"/>
  <c r="Q55" i="40"/>
  <c r="Q75" i="40" s="1"/>
  <c r="P55" i="40"/>
  <c r="P75" i="40" s="1"/>
  <c r="O55" i="40"/>
  <c r="N55" i="40"/>
  <c r="M55" i="40"/>
  <c r="L55" i="40"/>
  <c r="K55" i="40"/>
  <c r="K75" i="40" s="1"/>
  <c r="J55" i="40"/>
  <c r="J75" i="40" s="1"/>
  <c r="I55" i="40"/>
  <c r="I75" i="40" s="1"/>
  <c r="H55" i="40"/>
  <c r="H75" i="40" s="1"/>
  <c r="G55" i="40"/>
  <c r="F55" i="40"/>
  <c r="E55" i="40"/>
  <c r="D55" i="40"/>
  <c r="C55" i="40"/>
  <c r="C75" i="40" s="1"/>
  <c r="B55" i="40"/>
  <c r="B75" i="40" s="1"/>
  <c r="AN54" i="40"/>
  <c r="AN74" i="40" s="1"/>
  <c r="AM54" i="40"/>
  <c r="AM74" i="40" s="1"/>
  <c r="AL54" i="40"/>
  <c r="AK54" i="40"/>
  <c r="AJ54" i="40"/>
  <c r="AI54" i="40"/>
  <c r="AH54" i="40"/>
  <c r="AH74" i="40" s="1"/>
  <c r="AG54" i="40"/>
  <c r="AG74" i="40" s="1"/>
  <c r="AF54" i="40"/>
  <c r="AF74" i="40" s="1"/>
  <c r="AE54" i="40"/>
  <c r="AE74" i="40" s="1"/>
  <c r="AD54" i="40"/>
  <c r="AC54" i="40"/>
  <c r="AB54" i="40"/>
  <c r="AA54" i="40"/>
  <c r="Z54" i="40"/>
  <c r="Z74" i="40" s="1"/>
  <c r="Y54" i="40"/>
  <c r="Y74" i="40" s="1"/>
  <c r="X54" i="40"/>
  <c r="X74" i="40" s="1"/>
  <c r="W54" i="40"/>
  <c r="W74" i="40" s="1"/>
  <c r="V54" i="40"/>
  <c r="U54" i="40"/>
  <c r="T54" i="40"/>
  <c r="S54" i="40"/>
  <c r="R54" i="40"/>
  <c r="R74" i="40" s="1"/>
  <c r="Q54" i="40"/>
  <c r="Q74" i="40" s="1"/>
  <c r="P54" i="40"/>
  <c r="P74" i="40" s="1"/>
  <c r="O54" i="40"/>
  <c r="O74" i="40" s="1"/>
  <c r="N54" i="40"/>
  <c r="M54" i="40"/>
  <c r="L54" i="40"/>
  <c r="K54" i="40"/>
  <c r="J54" i="40"/>
  <c r="J74" i="40" s="1"/>
  <c r="I54" i="40"/>
  <c r="I74" i="40" s="1"/>
  <c r="H54" i="40"/>
  <c r="H74" i="40" s="1"/>
  <c r="G54" i="40"/>
  <c r="G74" i="40" s="1"/>
  <c r="F54" i="40"/>
  <c r="E54" i="40"/>
  <c r="D54" i="40"/>
  <c r="C54" i="40"/>
  <c r="B54" i="40"/>
  <c r="B74" i="40" s="1"/>
  <c r="AN53" i="40"/>
  <c r="AN73" i="40" s="1"/>
  <c r="AM53" i="40"/>
  <c r="AM73" i="40" s="1"/>
  <c r="AL53" i="40"/>
  <c r="AL73" i="40" s="1"/>
  <c r="AK53" i="40"/>
  <c r="AJ53" i="40"/>
  <c r="AI53" i="40"/>
  <c r="AH53" i="40"/>
  <c r="AG53" i="40"/>
  <c r="AG73" i="40" s="1"/>
  <c r="AF53" i="40"/>
  <c r="AF73" i="40" s="1"/>
  <c r="AE53" i="40"/>
  <c r="AE73" i="40" s="1"/>
  <c r="AD53" i="40"/>
  <c r="AD73" i="40" s="1"/>
  <c r="AC53" i="40"/>
  <c r="AB53" i="40"/>
  <c r="AA53" i="40"/>
  <c r="Z53" i="40"/>
  <c r="Y53" i="40"/>
  <c r="Y73" i="40" s="1"/>
  <c r="X53" i="40"/>
  <c r="X73" i="40" s="1"/>
  <c r="W53" i="40"/>
  <c r="W73" i="40" s="1"/>
  <c r="V53" i="40"/>
  <c r="V73" i="40" s="1"/>
  <c r="U53" i="40"/>
  <c r="T53" i="40"/>
  <c r="S53" i="40"/>
  <c r="R53" i="40"/>
  <c r="Q53" i="40"/>
  <c r="Q73" i="40" s="1"/>
  <c r="P53" i="40"/>
  <c r="P73" i="40" s="1"/>
  <c r="O53" i="40"/>
  <c r="O73" i="40" s="1"/>
  <c r="N53" i="40"/>
  <c r="N73" i="40" s="1"/>
  <c r="M53" i="40"/>
  <c r="L53" i="40"/>
  <c r="K53" i="40"/>
  <c r="J53" i="40"/>
  <c r="I53" i="40"/>
  <c r="I73" i="40" s="1"/>
  <c r="H53" i="40"/>
  <c r="H73" i="40" s="1"/>
  <c r="G53" i="40"/>
  <c r="G73" i="40" s="1"/>
  <c r="F53" i="40"/>
  <c r="F73" i="40" s="1"/>
  <c r="E53" i="40"/>
  <c r="D53" i="40"/>
  <c r="C53" i="40"/>
  <c r="B53" i="40"/>
  <c r="AN52" i="40"/>
  <c r="AN72" i="40" s="1"/>
  <c r="AM52" i="40"/>
  <c r="AM72" i="40" s="1"/>
  <c r="AL52" i="40"/>
  <c r="AL72" i="40" s="1"/>
  <c r="AK52" i="40"/>
  <c r="AK72" i="40" s="1"/>
  <c r="AJ52" i="40"/>
  <c r="AI52" i="40"/>
  <c r="AH52" i="40"/>
  <c r="AG52" i="40"/>
  <c r="AF52" i="40"/>
  <c r="AF72" i="40" s="1"/>
  <c r="AE52" i="40"/>
  <c r="AE72" i="40" s="1"/>
  <c r="AD52" i="40"/>
  <c r="AD72" i="40" s="1"/>
  <c r="AC52" i="40"/>
  <c r="AC72" i="40" s="1"/>
  <c r="AB52" i="40"/>
  <c r="AA52" i="40"/>
  <c r="Z52" i="40"/>
  <c r="Y52" i="40"/>
  <c r="X52" i="40"/>
  <c r="X72" i="40" s="1"/>
  <c r="W52" i="40"/>
  <c r="W72" i="40" s="1"/>
  <c r="V52" i="40"/>
  <c r="V72" i="40" s="1"/>
  <c r="U52" i="40"/>
  <c r="U72" i="40" s="1"/>
  <c r="T52" i="40"/>
  <c r="S52" i="40"/>
  <c r="R52" i="40"/>
  <c r="Q52" i="40"/>
  <c r="P52" i="40"/>
  <c r="P72" i="40" s="1"/>
  <c r="O52" i="40"/>
  <c r="O72" i="40" s="1"/>
  <c r="N52" i="40"/>
  <c r="N72" i="40" s="1"/>
  <c r="M52" i="40"/>
  <c r="M72" i="40" s="1"/>
  <c r="L52" i="40"/>
  <c r="K52" i="40"/>
  <c r="J52" i="40"/>
  <c r="I52" i="40"/>
  <c r="H52" i="40"/>
  <c r="H72" i="40" s="1"/>
  <c r="G52" i="40"/>
  <c r="G72" i="40" s="1"/>
  <c r="F52" i="40"/>
  <c r="F72" i="40" s="1"/>
  <c r="E52" i="40"/>
  <c r="E72" i="40" s="1"/>
  <c r="D52" i="40"/>
  <c r="C52" i="40"/>
  <c r="B52" i="40"/>
  <c r="B336" i="39" a="1"/>
  <c r="B336" i="39" s="1"/>
  <c r="AL332" i="39"/>
  <c r="AK332" i="39"/>
  <c r="AJ332" i="39"/>
  <c r="AI332" i="39"/>
  <c r="AD332" i="39"/>
  <c r="AC332" i="39"/>
  <c r="AB332" i="39"/>
  <c r="AA332" i="39"/>
  <c r="V332" i="39"/>
  <c r="U332" i="39"/>
  <c r="T332" i="39"/>
  <c r="S332" i="39"/>
  <c r="N332" i="39"/>
  <c r="M332" i="39"/>
  <c r="L332" i="39"/>
  <c r="K332" i="39"/>
  <c r="F332" i="39"/>
  <c r="E332" i="39"/>
  <c r="D332" i="39"/>
  <c r="C332" i="39"/>
  <c r="AK331" i="39"/>
  <c r="AJ331" i="39"/>
  <c r="AI331" i="39"/>
  <c r="AH331" i="39"/>
  <c r="AC331" i="39"/>
  <c r="AB331" i="39"/>
  <c r="AA331" i="39"/>
  <c r="Z331" i="39"/>
  <c r="U331" i="39"/>
  <c r="T331" i="39"/>
  <c r="S331" i="39"/>
  <c r="R331" i="39"/>
  <c r="M331" i="39"/>
  <c r="L331" i="39"/>
  <c r="K331" i="39"/>
  <c r="J331" i="39"/>
  <c r="E331" i="39"/>
  <c r="D331" i="39"/>
  <c r="C331" i="39"/>
  <c r="B331" i="39"/>
  <c r="AJ330" i="39"/>
  <c r="AI330" i="39"/>
  <c r="AH330" i="39"/>
  <c r="AG330" i="39"/>
  <c r="AB330" i="39"/>
  <c r="AA330" i="39"/>
  <c r="Z330" i="39"/>
  <c r="Y330" i="39"/>
  <c r="T330" i="39"/>
  <c r="S330" i="39"/>
  <c r="R330" i="39"/>
  <c r="Q330" i="39"/>
  <c r="L330" i="39"/>
  <c r="K330" i="39"/>
  <c r="J330" i="39"/>
  <c r="I330" i="39"/>
  <c r="D330" i="39"/>
  <c r="C330" i="39"/>
  <c r="B330" i="39"/>
  <c r="AN329" i="39"/>
  <c r="AI329" i="39"/>
  <c r="AH329" i="39"/>
  <c r="AG329" i="39"/>
  <c r="AF329" i="39"/>
  <c r="AA329" i="39"/>
  <c r="Z329" i="39"/>
  <c r="Y329" i="39"/>
  <c r="X329" i="39"/>
  <c r="S329" i="39"/>
  <c r="R329" i="39"/>
  <c r="Q329" i="39"/>
  <c r="P329" i="39"/>
  <c r="K329" i="39"/>
  <c r="J329" i="39"/>
  <c r="I329" i="39"/>
  <c r="H329" i="39"/>
  <c r="C329" i="39"/>
  <c r="B329" i="39"/>
  <c r="AN328" i="39"/>
  <c r="AM328" i="39"/>
  <c r="AH328" i="39"/>
  <c r="AG328" i="39"/>
  <c r="AF328" i="39"/>
  <c r="AE328" i="39"/>
  <c r="Z328" i="39"/>
  <c r="Y328" i="39"/>
  <c r="X328" i="39"/>
  <c r="W328" i="39"/>
  <c r="R328" i="39"/>
  <c r="Q328" i="39"/>
  <c r="P328" i="39"/>
  <c r="O328" i="39"/>
  <c r="J328" i="39"/>
  <c r="I328" i="39"/>
  <c r="H328" i="39"/>
  <c r="G328" i="39"/>
  <c r="B328" i="39"/>
  <c r="AN327" i="39"/>
  <c r="AM327" i="39"/>
  <c r="AL327" i="39"/>
  <c r="AG327" i="39"/>
  <c r="AF327" i="39"/>
  <c r="AE327" i="39"/>
  <c r="AD327" i="39"/>
  <c r="Y327" i="39"/>
  <c r="X327" i="39"/>
  <c r="W327" i="39"/>
  <c r="V327" i="39"/>
  <c r="Q327" i="39"/>
  <c r="P327" i="39"/>
  <c r="O327" i="39"/>
  <c r="N327" i="39"/>
  <c r="I327" i="39"/>
  <c r="H327" i="39"/>
  <c r="G327" i="39"/>
  <c r="F327" i="39"/>
  <c r="AN326" i="39"/>
  <c r="AM326" i="39"/>
  <c r="AL326" i="39"/>
  <c r="AK326" i="39"/>
  <c r="AF326" i="39"/>
  <c r="AE326" i="39"/>
  <c r="AD326" i="39"/>
  <c r="AC326" i="39"/>
  <c r="X326" i="39"/>
  <c r="W326" i="39"/>
  <c r="V326" i="39"/>
  <c r="U326" i="39"/>
  <c r="P326" i="39"/>
  <c r="O326" i="39"/>
  <c r="N326" i="39"/>
  <c r="M326" i="39"/>
  <c r="H326" i="39"/>
  <c r="G326" i="39"/>
  <c r="F326" i="39"/>
  <c r="E326" i="39"/>
  <c r="AM325" i="39"/>
  <c r="AL325" i="39"/>
  <c r="AK325" i="39"/>
  <c r="AJ325" i="39"/>
  <c r="AE325" i="39"/>
  <c r="AD325" i="39"/>
  <c r="AC325" i="39"/>
  <c r="AB325" i="39"/>
  <c r="W325" i="39"/>
  <c r="V325" i="39"/>
  <c r="U325" i="39"/>
  <c r="T325" i="39"/>
  <c r="O325" i="39"/>
  <c r="N325" i="39"/>
  <c r="M325" i="39"/>
  <c r="L325" i="39"/>
  <c r="G325" i="39"/>
  <c r="F325" i="39"/>
  <c r="E325" i="39"/>
  <c r="D325" i="39"/>
  <c r="AL324" i="39"/>
  <c r="AK324" i="39"/>
  <c r="AJ324" i="39"/>
  <c r="AI324" i="39"/>
  <c r="AD324" i="39"/>
  <c r="AC324" i="39"/>
  <c r="AB324" i="39"/>
  <c r="AA324" i="39"/>
  <c r="V324" i="39"/>
  <c r="U324" i="39"/>
  <c r="T324" i="39"/>
  <c r="S324" i="39"/>
  <c r="N324" i="39"/>
  <c r="M324" i="39"/>
  <c r="L324" i="39"/>
  <c r="K324" i="39"/>
  <c r="F324" i="39"/>
  <c r="E324" i="39"/>
  <c r="D324" i="39"/>
  <c r="C324" i="39"/>
  <c r="AK323" i="39"/>
  <c r="AJ323" i="39"/>
  <c r="AI323" i="39"/>
  <c r="AH323" i="39"/>
  <c r="AC323" i="39"/>
  <c r="AB323" i="39"/>
  <c r="AA323" i="39"/>
  <c r="Z323" i="39"/>
  <c r="U323" i="39"/>
  <c r="T323" i="39"/>
  <c r="S323" i="39"/>
  <c r="R323" i="39"/>
  <c r="M323" i="39"/>
  <c r="L323" i="39"/>
  <c r="K323" i="39"/>
  <c r="J323" i="39"/>
  <c r="E323" i="39"/>
  <c r="D323" i="39"/>
  <c r="C323" i="39"/>
  <c r="B323" i="39"/>
  <c r="AJ322" i="39"/>
  <c r="AI322" i="39"/>
  <c r="AH322" i="39"/>
  <c r="AG322" i="39"/>
  <c r="AB322" i="39"/>
  <c r="AA322" i="39"/>
  <c r="Z322" i="39"/>
  <c r="Y322" i="39"/>
  <c r="T322" i="39"/>
  <c r="S322" i="39"/>
  <c r="R322" i="39"/>
  <c r="Q322" i="39"/>
  <c r="L322" i="39"/>
  <c r="K322" i="39"/>
  <c r="J322" i="39"/>
  <c r="I322" i="39"/>
  <c r="D322" i="39"/>
  <c r="C322" i="39"/>
  <c r="B322" i="39"/>
  <c r="AN321" i="39"/>
  <c r="AI321" i="39"/>
  <c r="AH321" i="39"/>
  <c r="AG321" i="39"/>
  <c r="AF321" i="39"/>
  <c r="AA321" i="39"/>
  <c r="Z321" i="39"/>
  <c r="Y321" i="39"/>
  <c r="X321" i="39"/>
  <c r="S321" i="39"/>
  <c r="R321" i="39"/>
  <c r="Q321" i="39"/>
  <c r="P321" i="39"/>
  <c r="K321" i="39"/>
  <c r="J321" i="39"/>
  <c r="I321" i="39"/>
  <c r="H321" i="39"/>
  <c r="C321" i="39"/>
  <c r="B321" i="39"/>
  <c r="AN312" i="39"/>
  <c r="AN332" i="39" s="1"/>
  <c r="AM312" i="39"/>
  <c r="AM332" i="39" s="1"/>
  <c r="AL312" i="39"/>
  <c r="AK312" i="39"/>
  <c r="AJ312" i="39"/>
  <c r="AI312" i="39"/>
  <c r="AH312" i="39"/>
  <c r="AH332" i="39" s="1"/>
  <c r="AG312" i="39"/>
  <c r="AG332" i="39" s="1"/>
  <c r="AF312" i="39"/>
  <c r="AF332" i="39" s="1"/>
  <c r="AE312" i="39"/>
  <c r="AE332" i="39" s="1"/>
  <c r="AD312" i="39"/>
  <c r="AC312" i="39"/>
  <c r="AB312" i="39"/>
  <c r="AA312" i="39"/>
  <c r="Z312" i="39"/>
  <c r="Z332" i="39" s="1"/>
  <c r="Y312" i="39"/>
  <c r="Y332" i="39" s="1"/>
  <c r="X312" i="39"/>
  <c r="X332" i="39" s="1"/>
  <c r="W312" i="39"/>
  <c r="W332" i="39" s="1"/>
  <c r="V312" i="39"/>
  <c r="U312" i="39"/>
  <c r="T312" i="39"/>
  <c r="S312" i="39"/>
  <c r="R312" i="39"/>
  <c r="R332" i="39" s="1"/>
  <c r="Q312" i="39"/>
  <c r="Q332" i="39" s="1"/>
  <c r="P312" i="39"/>
  <c r="P332" i="39" s="1"/>
  <c r="O312" i="39"/>
  <c r="O332" i="39" s="1"/>
  <c r="N312" i="39"/>
  <c r="M312" i="39"/>
  <c r="L312" i="39"/>
  <c r="K312" i="39"/>
  <c r="J312" i="39"/>
  <c r="J332" i="39" s="1"/>
  <c r="I312" i="39"/>
  <c r="I332" i="39" s="1"/>
  <c r="H312" i="39"/>
  <c r="H332" i="39" s="1"/>
  <c r="G312" i="39"/>
  <c r="G332" i="39" s="1"/>
  <c r="F312" i="39"/>
  <c r="E312" i="39"/>
  <c r="D312" i="39"/>
  <c r="C312" i="39"/>
  <c r="B312" i="39"/>
  <c r="B332" i="39" s="1"/>
  <c r="AN311" i="39"/>
  <c r="AN331" i="39" s="1"/>
  <c r="AM311" i="39"/>
  <c r="AM331" i="39" s="1"/>
  <c r="AL311" i="39"/>
  <c r="AL331" i="39" s="1"/>
  <c r="AK311" i="39"/>
  <c r="AJ311" i="39"/>
  <c r="AI311" i="39"/>
  <c r="AH311" i="39"/>
  <c r="AG311" i="39"/>
  <c r="AG331" i="39" s="1"/>
  <c r="AF311" i="39"/>
  <c r="AF331" i="39" s="1"/>
  <c r="AE311" i="39"/>
  <c r="AE331" i="39" s="1"/>
  <c r="AD311" i="39"/>
  <c r="AD331" i="39" s="1"/>
  <c r="AC311" i="39"/>
  <c r="AB311" i="39"/>
  <c r="AA311" i="39"/>
  <c r="Z311" i="39"/>
  <c r="Y311" i="39"/>
  <c r="Y331" i="39" s="1"/>
  <c r="X311" i="39"/>
  <c r="X331" i="39" s="1"/>
  <c r="W311" i="39"/>
  <c r="W331" i="39" s="1"/>
  <c r="V311" i="39"/>
  <c r="V331" i="39" s="1"/>
  <c r="U311" i="39"/>
  <c r="T311" i="39"/>
  <c r="S311" i="39"/>
  <c r="R311" i="39"/>
  <c r="Q311" i="39"/>
  <c r="Q331" i="39" s="1"/>
  <c r="P311" i="39"/>
  <c r="P331" i="39" s="1"/>
  <c r="O311" i="39"/>
  <c r="O331" i="39" s="1"/>
  <c r="N311" i="39"/>
  <c r="N331" i="39" s="1"/>
  <c r="M311" i="39"/>
  <c r="L311" i="39"/>
  <c r="K311" i="39"/>
  <c r="J311" i="39"/>
  <c r="I311" i="39"/>
  <c r="I331" i="39" s="1"/>
  <c r="H311" i="39"/>
  <c r="H331" i="39" s="1"/>
  <c r="G311" i="39"/>
  <c r="G331" i="39" s="1"/>
  <c r="F311" i="39"/>
  <c r="F331" i="39" s="1"/>
  <c r="E311" i="39"/>
  <c r="D311" i="39"/>
  <c r="C311" i="39"/>
  <c r="B311" i="39"/>
  <c r="AN310" i="39"/>
  <c r="AN330" i="39" s="1"/>
  <c r="AM310" i="39"/>
  <c r="AM330" i="39" s="1"/>
  <c r="AL310" i="39"/>
  <c r="AL330" i="39" s="1"/>
  <c r="AK310" i="39"/>
  <c r="AK330" i="39" s="1"/>
  <c r="AJ310" i="39"/>
  <c r="AI310" i="39"/>
  <c r="AH310" i="39"/>
  <c r="AG310" i="39"/>
  <c r="AF310" i="39"/>
  <c r="AF330" i="39" s="1"/>
  <c r="AE310" i="39"/>
  <c r="AE330" i="39" s="1"/>
  <c r="AD310" i="39"/>
  <c r="AD330" i="39" s="1"/>
  <c r="AC310" i="39"/>
  <c r="AC330" i="39" s="1"/>
  <c r="AB310" i="39"/>
  <c r="AA310" i="39"/>
  <c r="Z310" i="39"/>
  <c r="Y310" i="39"/>
  <c r="X310" i="39"/>
  <c r="X330" i="39" s="1"/>
  <c r="W310" i="39"/>
  <c r="W330" i="39" s="1"/>
  <c r="V310" i="39"/>
  <c r="V330" i="39" s="1"/>
  <c r="U310" i="39"/>
  <c r="U330" i="39" s="1"/>
  <c r="T310" i="39"/>
  <c r="S310" i="39"/>
  <c r="R310" i="39"/>
  <c r="Q310" i="39"/>
  <c r="P310" i="39"/>
  <c r="P330" i="39" s="1"/>
  <c r="O310" i="39"/>
  <c r="O330" i="39" s="1"/>
  <c r="N310" i="39"/>
  <c r="N330" i="39" s="1"/>
  <c r="M310" i="39"/>
  <c r="M330" i="39" s="1"/>
  <c r="L310" i="39"/>
  <c r="K310" i="39"/>
  <c r="J310" i="39"/>
  <c r="I310" i="39"/>
  <c r="H310" i="39"/>
  <c r="H330" i="39" s="1"/>
  <c r="G310" i="39"/>
  <c r="G330" i="39" s="1"/>
  <c r="F310" i="39"/>
  <c r="F330" i="39" s="1"/>
  <c r="E310" i="39"/>
  <c r="E330" i="39" s="1"/>
  <c r="D310" i="39"/>
  <c r="C310" i="39"/>
  <c r="B310" i="39"/>
  <c r="AN309" i="39"/>
  <c r="AM309" i="39"/>
  <c r="AM329" i="39" s="1"/>
  <c r="AL309" i="39"/>
  <c r="AL329" i="39" s="1"/>
  <c r="AK309" i="39"/>
  <c r="AK329" i="39" s="1"/>
  <c r="AJ309" i="39"/>
  <c r="AJ329" i="39" s="1"/>
  <c r="AI309" i="39"/>
  <c r="AH309" i="39"/>
  <c r="AG309" i="39"/>
  <c r="AF309" i="39"/>
  <c r="AE309" i="39"/>
  <c r="AE329" i="39" s="1"/>
  <c r="AD309" i="39"/>
  <c r="AD329" i="39" s="1"/>
  <c r="AC309" i="39"/>
  <c r="AC329" i="39" s="1"/>
  <c r="AB309" i="39"/>
  <c r="AB329" i="39" s="1"/>
  <c r="AA309" i="39"/>
  <c r="Z309" i="39"/>
  <c r="Y309" i="39"/>
  <c r="X309" i="39"/>
  <c r="W309" i="39"/>
  <c r="W329" i="39" s="1"/>
  <c r="V309" i="39"/>
  <c r="V329" i="39" s="1"/>
  <c r="U309" i="39"/>
  <c r="U329" i="39" s="1"/>
  <c r="T309" i="39"/>
  <c r="T329" i="39" s="1"/>
  <c r="S309" i="39"/>
  <c r="R309" i="39"/>
  <c r="Q309" i="39"/>
  <c r="P309" i="39"/>
  <c r="O309" i="39"/>
  <c r="O329" i="39" s="1"/>
  <c r="N309" i="39"/>
  <c r="N329" i="39" s="1"/>
  <c r="M309" i="39"/>
  <c r="M329" i="39" s="1"/>
  <c r="L309" i="39"/>
  <c r="L329" i="39" s="1"/>
  <c r="K309" i="39"/>
  <c r="J309" i="39"/>
  <c r="I309" i="39"/>
  <c r="H309" i="39"/>
  <c r="G309" i="39"/>
  <c r="G329" i="39" s="1"/>
  <c r="F309" i="39"/>
  <c r="F329" i="39" s="1"/>
  <c r="E309" i="39"/>
  <c r="E329" i="39" s="1"/>
  <c r="D309" i="39"/>
  <c r="D329" i="39" s="1"/>
  <c r="C309" i="39"/>
  <c r="B309" i="39"/>
  <c r="AN308" i="39"/>
  <c r="AM308" i="39"/>
  <c r="AL308" i="39"/>
  <c r="AL328" i="39" s="1"/>
  <c r="AK308" i="39"/>
  <c r="AK328" i="39" s="1"/>
  <c r="AJ308" i="39"/>
  <c r="AJ328" i="39" s="1"/>
  <c r="AI308" i="39"/>
  <c r="AI328" i="39" s="1"/>
  <c r="AH308" i="39"/>
  <c r="AG308" i="39"/>
  <c r="AF308" i="39"/>
  <c r="AE308" i="39"/>
  <c r="AD308" i="39"/>
  <c r="AD328" i="39" s="1"/>
  <c r="AC308" i="39"/>
  <c r="AC328" i="39" s="1"/>
  <c r="AB308" i="39"/>
  <c r="AB328" i="39" s="1"/>
  <c r="AA308" i="39"/>
  <c r="AA328" i="39" s="1"/>
  <c r="Z308" i="39"/>
  <c r="Y308" i="39"/>
  <c r="X308" i="39"/>
  <c r="W308" i="39"/>
  <c r="V308" i="39"/>
  <c r="V328" i="39" s="1"/>
  <c r="U308" i="39"/>
  <c r="U328" i="39" s="1"/>
  <c r="T308" i="39"/>
  <c r="T328" i="39" s="1"/>
  <c r="S308" i="39"/>
  <c r="S328" i="39" s="1"/>
  <c r="R308" i="39"/>
  <c r="Q308" i="39"/>
  <c r="P308" i="39"/>
  <c r="O308" i="39"/>
  <c r="N308" i="39"/>
  <c r="N328" i="39" s="1"/>
  <c r="M308" i="39"/>
  <c r="M328" i="39" s="1"/>
  <c r="L308" i="39"/>
  <c r="L328" i="39" s="1"/>
  <c r="K308" i="39"/>
  <c r="K328" i="39" s="1"/>
  <c r="J308" i="39"/>
  <c r="I308" i="39"/>
  <c r="H308" i="39"/>
  <c r="G308" i="39"/>
  <c r="F308" i="39"/>
  <c r="F328" i="39" s="1"/>
  <c r="E308" i="39"/>
  <c r="E328" i="39" s="1"/>
  <c r="D308" i="39"/>
  <c r="D328" i="39" s="1"/>
  <c r="C308" i="39"/>
  <c r="C328" i="39" s="1"/>
  <c r="B308" i="39"/>
  <c r="AN307" i="39"/>
  <c r="AM307" i="39"/>
  <c r="AL307" i="39"/>
  <c r="AK307" i="39"/>
  <c r="AK327" i="39" s="1"/>
  <c r="AJ307" i="39"/>
  <c r="AJ327" i="39" s="1"/>
  <c r="AI307" i="39"/>
  <c r="AI327" i="39" s="1"/>
  <c r="AH307" i="39"/>
  <c r="AH327" i="39" s="1"/>
  <c r="AG307" i="39"/>
  <c r="AF307" i="39"/>
  <c r="AE307" i="39"/>
  <c r="AD307" i="39"/>
  <c r="AC307" i="39"/>
  <c r="AC327" i="39" s="1"/>
  <c r="AB307" i="39"/>
  <c r="AB327" i="39" s="1"/>
  <c r="AA307" i="39"/>
  <c r="AA327" i="39" s="1"/>
  <c r="Z307" i="39"/>
  <c r="Z327" i="39" s="1"/>
  <c r="Y307" i="39"/>
  <c r="X307" i="39"/>
  <c r="W307" i="39"/>
  <c r="V307" i="39"/>
  <c r="U307" i="39"/>
  <c r="U327" i="39" s="1"/>
  <c r="T307" i="39"/>
  <c r="T327" i="39" s="1"/>
  <c r="S307" i="39"/>
  <c r="S327" i="39" s="1"/>
  <c r="R307" i="39"/>
  <c r="R327" i="39" s="1"/>
  <c r="Q307" i="39"/>
  <c r="P307" i="39"/>
  <c r="O307" i="39"/>
  <c r="N307" i="39"/>
  <c r="M307" i="39"/>
  <c r="M327" i="39" s="1"/>
  <c r="L307" i="39"/>
  <c r="L327" i="39" s="1"/>
  <c r="K307" i="39"/>
  <c r="K327" i="39" s="1"/>
  <c r="J307" i="39"/>
  <c r="J327" i="39" s="1"/>
  <c r="I307" i="39"/>
  <c r="H307" i="39"/>
  <c r="G307" i="39"/>
  <c r="F307" i="39"/>
  <c r="E307" i="39"/>
  <c r="E327" i="39" s="1"/>
  <c r="D307" i="39"/>
  <c r="D327" i="39" s="1"/>
  <c r="C307" i="39"/>
  <c r="C327" i="39" s="1"/>
  <c r="B307" i="39"/>
  <c r="B327" i="39" s="1"/>
  <c r="AN306" i="39"/>
  <c r="AM306" i="39"/>
  <c r="AL306" i="39"/>
  <c r="AK306" i="39"/>
  <c r="AJ306" i="39"/>
  <c r="AJ326" i="39" s="1"/>
  <c r="AI306" i="39"/>
  <c r="AI326" i="39" s="1"/>
  <c r="AH306" i="39"/>
  <c r="AH326" i="39" s="1"/>
  <c r="AG306" i="39"/>
  <c r="AG326" i="39" s="1"/>
  <c r="AF306" i="39"/>
  <c r="AE306" i="39"/>
  <c r="AD306" i="39"/>
  <c r="AC306" i="39"/>
  <c r="AB306" i="39"/>
  <c r="AB326" i="39" s="1"/>
  <c r="AA306" i="39"/>
  <c r="AA326" i="39" s="1"/>
  <c r="Z306" i="39"/>
  <c r="Z326" i="39" s="1"/>
  <c r="Y306" i="39"/>
  <c r="Y326" i="39" s="1"/>
  <c r="X306" i="39"/>
  <c r="W306" i="39"/>
  <c r="V306" i="39"/>
  <c r="U306" i="39"/>
  <c r="T306" i="39"/>
  <c r="T326" i="39" s="1"/>
  <c r="S306" i="39"/>
  <c r="S326" i="39" s="1"/>
  <c r="R306" i="39"/>
  <c r="R326" i="39" s="1"/>
  <c r="Q306" i="39"/>
  <c r="Q326" i="39" s="1"/>
  <c r="P306" i="39"/>
  <c r="O306" i="39"/>
  <c r="N306" i="39"/>
  <c r="M306" i="39"/>
  <c r="L306" i="39"/>
  <c r="L326" i="39" s="1"/>
  <c r="K306" i="39"/>
  <c r="K326" i="39" s="1"/>
  <c r="J306" i="39"/>
  <c r="J326" i="39" s="1"/>
  <c r="I306" i="39"/>
  <c r="I326" i="39" s="1"/>
  <c r="H306" i="39"/>
  <c r="G306" i="39"/>
  <c r="F306" i="39"/>
  <c r="E306" i="39"/>
  <c r="D306" i="39"/>
  <c r="D326" i="39" s="1"/>
  <c r="C306" i="39"/>
  <c r="C326" i="39" s="1"/>
  <c r="B306" i="39"/>
  <c r="B326" i="39" s="1"/>
  <c r="AN305" i="39"/>
  <c r="AN325" i="39" s="1"/>
  <c r="AM305" i="39"/>
  <c r="AL305" i="39"/>
  <c r="AK305" i="39"/>
  <c r="AJ305" i="39"/>
  <c r="AI305" i="39"/>
  <c r="AI325" i="39" s="1"/>
  <c r="AH305" i="39"/>
  <c r="AH325" i="39" s="1"/>
  <c r="AG305" i="39"/>
  <c r="AG325" i="39" s="1"/>
  <c r="AF305" i="39"/>
  <c r="AF325" i="39" s="1"/>
  <c r="AE305" i="39"/>
  <c r="AD305" i="39"/>
  <c r="AC305" i="39"/>
  <c r="AB305" i="39"/>
  <c r="AA305" i="39"/>
  <c r="AA325" i="39" s="1"/>
  <c r="Z305" i="39"/>
  <c r="Z325" i="39" s="1"/>
  <c r="Y305" i="39"/>
  <c r="Y325" i="39" s="1"/>
  <c r="X305" i="39"/>
  <c r="X325" i="39" s="1"/>
  <c r="W305" i="39"/>
  <c r="V305" i="39"/>
  <c r="U305" i="39"/>
  <c r="T305" i="39"/>
  <c r="S305" i="39"/>
  <c r="S325" i="39" s="1"/>
  <c r="R305" i="39"/>
  <c r="R325" i="39" s="1"/>
  <c r="Q305" i="39"/>
  <c r="Q325" i="39" s="1"/>
  <c r="P305" i="39"/>
  <c r="P325" i="39" s="1"/>
  <c r="O305" i="39"/>
  <c r="N305" i="39"/>
  <c r="M305" i="39"/>
  <c r="L305" i="39"/>
  <c r="K305" i="39"/>
  <c r="K325" i="39" s="1"/>
  <c r="J305" i="39"/>
  <c r="J325" i="39" s="1"/>
  <c r="I305" i="39"/>
  <c r="I325" i="39" s="1"/>
  <c r="H305" i="39"/>
  <c r="H325" i="39" s="1"/>
  <c r="G305" i="39"/>
  <c r="F305" i="39"/>
  <c r="E305" i="39"/>
  <c r="D305" i="39"/>
  <c r="C305" i="39"/>
  <c r="C325" i="39" s="1"/>
  <c r="B305" i="39"/>
  <c r="B325" i="39" s="1"/>
  <c r="AN304" i="39"/>
  <c r="AN324" i="39" s="1"/>
  <c r="AM304" i="39"/>
  <c r="AM324" i="39" s="1"/>
  <c r="AL304" i="39"/>
  <c r="AK304" i="39"/>
  <c r="AJ304" i="39"/>
  <c r="AI304" i="39"/>
  <c r="AH304" i="39"/>
  <c r="AH324" i="39" s="1"/>
  <c r="AG304" i="39"/>
  <c r="AG324" i="39" s="1"/>
  <c r="AF304" i="39"/>
  <c r="AF324" i="39" s="1"/>
  <c r="AE304" i="39"/>
  <c r="AE324" i="39" s="1"/>
  <c r="AD304" i="39"/>
  <c r="AC304" i="39"/>
  <c r="AB304" i="39"/>
  <c r="AA304" i="39"/>
  <c r="Z304" i="39"/>
  <c r="Z324" i="39" s="1"/>
  <c r="Y304" i="39"/>
  <c r="Y324" i="39" s="1"/>
  <c r="X304" i="39"/>
  <c r="X324" i="39" s="1"/>
  <c r="W304" i="39"/>
  <c r="W324" i="39" s="1"/>
  <c r="V304" i="39"/>
  <c r="U304" i="39"/>
  <c r="T304" i="39"/>
  <c r="S304" i="39"/>
  <c r="R304" i="39"/>
  <c r="R324" i="39" s="1"/>
  <c r="Q304" i="39"/>
  <c r="Q324" i="39" s="1"/>
  <c r="P304" i="39"/>
  <c r="P324" i="39" s="1"/>
  <c r="O304" i="39"/>
  <c r="O324" i="39" s="1"/>
  <c r="N304" i="39"/>
  <c r="M304" i="39"/>
  <c r="L304" i="39"/>
  <c r="K304" i="39"/>
  <c r="J304" i="39"/>
  <c r="J324" i="39" s="1"/>
  <c r="I304" i="39"/>
  <c r="I324" i="39" s="1"/>
  <c r="H304" i="39"/>
  <c r="H324" i="39" s="1"/>
  <c r="G304" i="39"/>
  <c r="G324" i="39" s="1"/>
  <c r="F304" i="39"/>
  <c r="E304" i="39"/>
  <c r="D304" i="39"/>
  <c r="C304" i="39"/>
  <c r="B304" i="39"/>
  <c r="B324" i="39" s="1"/>
  <c r="AN303" i="39"/>
  <c r="AN323" i="39" s="1"/>
  <c r="AM303" i="39"/>
  <c r="AM323" i="39" s="1"/>
  <c r="AL303" i="39"/>
  <c r="AL323" i="39" s="1"/>
  <c r="AK303" i="39"/>
  <c r="AJ303" i="39"/>
  <c r="AI303" i="39"/>
  <c r="AH303" i="39"/>
  <c r="AG303" i="39"/>
  <c r="AG323" i="39" s="1"/>
  <c r="AF303" i="39"/>
  <c r="AF323" i="39" s="1"/>
  <c r="AE303" i="39"/>
  <c r="AE323" i="39" s="1"/>
  <c r="AD303" i="39"/>
  <c r="AD323" i="39" s="1"/>
  <c r="AC303" i="39"/>
  <c r="AB303" i="39"/>
  <c r="AA303" i="39"/>
  <c r="Z303" i="39"/>
  <c r="Y303" i="39"/>
  <c r="Y323" i="39" s="1"/>
  <c r="X303" i="39"/>
  <c r="X323" i="39" s="1"/>
  <c r="W303" i="39"/>
  <c r="W323" i="39" s="1"/>
  <c r="V303" i="39"/>
  <c r="V323" i="39" s="1"/>
  <c r="U303" i="39"/>
  <c r="T303" i="39"/>
  <c r="S303" i="39"/>
  <c r="R303" i="39"/>
  <c r="Q303" i="39"/>
  <c r="Q323" i="39" s="1"/>
  <c r="P303" i="39"/>
  <c r="P323" i="39" s="1"/>
  <c r="O303" i="39"/>
  <c r="O323" i="39" s="1"/>
  <c r="N303" i="39"/>
  <c r="N323" i="39" s="1"/>
  <c r="M303" i="39"/>
  <c r="L303" i="39"/>
  <c r="K303" i="39"/>
  <c r="J303" i="39"/>
  <c r="I303" i="39"/>
  <c r="I323" i="39" s="1"/>
  <c r="H303" i="39"/>
  <c r="H323" i="39" s="1"/>
  <c r="G303" i="39"/>
  <c r="G323" i="39" s="1"/>
  <c r="F303" i="39"/>
  <c r="F323" i="39" s="1"/>
  <c r="E303" i="39"/>
  <c r="D303" i="39"/>
  <c r="C303" i="39"/>
  <c r="B303" i="39"/>
  <c r="AN302" i="39"/>
  <c r="AN322" i="39" s="1"/>
  <c r="AM302" i="39"/>
  <c r="AM322" i="39" s="1"/>
  <c r="AL302" i="39"/>
  <c r="AL322" i="39" s="1"/>
  <c r="AK302" i="39"/>
  <c r="AK322" i="39" s="1"/>
  <c r="AJ302" i="39"/>
  <c r="AI302" i="39"/>
  <c r="AH302" i="39"/>
  <c r="AG302" i="39"/>
  <c r="AF302" i="39"/>
  <c r="AF322" i="39" s="1"/>
  <c r="AE302" i="39"/>
  <c r="AE322" i="39" s="1"/>
  <c r="AD302" i="39"/>
  <c r="AD322" i="39" s="1"/>
  <c r="AC302" i="39"/>
  <c r="AC322" i="39" s="1"/>
  <c r="AB302" i="39"/>
  <c r="AA302" i="39"/>
  <c r="Z302" i="39"/>
  <c r="Y302" i="39"/>
  <c r="X302" i="39"/>
  <c r="X322" i="39" s="1"/>
  <c r="W302" i="39"/>
  <c r="W322" i="39" s="1"/>
  <c r="V302" i="39"/>
  <c r="V322" i="39" s="1"/>
  <c r="U302" i="39"/>
  <c r="U322" i="39" s="1"/>
  <c r="T302" i="39"/>
  <c r="S302" i="39"/>
  <c r="R302" i="39"/>
  <c r="Q302" i="39"/>
  <c r="P302" i="39"/>
  <c r="P322" i="39" s="1"/>
  <c r="O302" i="39"/>
  <c r="O322" i="39" s="1"/>
  <c r="N302" i="39"/>
  <c r="N322" i="39" s="1"/>
  <c r="M302" i="39"/>
  <c r="M322" i="39" s="1"/>
  <c r="L302" i="39"/>
  <c r="K302" i="39"/>
  <c r="J302" i="39"/>
  <c r="I302" i="39"/>
  <c r="H302" i="39"/>
  <c r="H322" i="39" s="1"/>
  <c r="G302" i="39"/>
  <c r="G322" i="39" s="1"/>
  <c r="F302" i="39"/>
  <c r="F322" i="39" s="1"/>
  <c r="E302" i="39"/>
  <c r="E322" i="39" s="1"/>
  <c r="D302" i="39"/>
  <c r="C302" i="39"/>
  <c r="B302" i="39"/>
  <c r="AN301" i="39"/>
  <c r="AM301" i="39"/>
  <c r="AM321" i="39" s="1"/>
  <c r="AL301" i="39"/>
  <c r="AL321" i="39" s="1"/>
  <c r="AK301" i="39"/>
  <c r="AK321" i="39" s="1"/>
  <c r="AJ301" i="39"/>
  <c r="AJ321" i="39" s="1"/>
  <c r="AI301" i="39"/>
  <c r="AH301" i="39"/>
  <c r="AG301" i="39"/>
  <c r="AF301" i="39"/>
  <c r="AE301" i="39"/>
  <c r="AE321" i="39" s="1"/>
  <c r="AD301" i="39"/>
  <c r="AD321" i="39" s="1"/>
  <c r="AC301" i="39"/>
  <c r="AC321" i="39" s="1"/>
  <c r="AB301" i="39"/>
  <c r="AB321" i="39" s="1"/>
  <c r="AA301" i="39"/>
  <c r="Z301" i="39"/>
  <c r="Y301" i="39"/>
  <c r="X301" i="39"/>
  <c r="W301" i="39"/>
  <c r="W321" i="39" s="1"/>
  <c r="V301" i="39"/>
  <c r="V321" i="39" s="1"/>
  <c r="U301" i="39"/>
  <c r="U321" i="39" s="1"/>
  <c r="T301" i="39"/>
  <c r="T321" i="39" s="1"/>
  <c r="S301" i="39"/>
  <c r="R301" i="39"/>
  <c r="Q301" i="39"/>
  <c r="P301" i="39"/>
  <c r="O301" i="39"/>
  <c r="O321" i="39" s="1"/>
  <c r="N301" i="39"/>
  <c r="N321" i="39" s="1"/>
  <c r="M301" i="39"/>
  <c r="M321" i="39" s="1"/>
  <c r="L301" i="39"/>
  <c r="L321" i="39" s="1"/>
  <c r="K301" i="39"/>
  <c r="J301" i="39"/>
  <c r="I301" i="39"/>
  <c r="H301" i="39"/>
  <c r="G301" i="39"/>
  <c r="G321" i="39" s="1"/>
  <c r="F301" i="39"/>
  <c r="F321" i="39" s="1"/>
  <c r="E301" i="39"/>
  <c r="E321" i="39" s="1"/>
  <c r="D301" i="39"/>
  <c r="D321" i="39" s="1"/>
  <c r="C301" i="39"/>
  <c r="B301" i="39"/>
  <c r="B87" i="38" a="1"/>
  <c r="B87" i="38" s="1"/>
  <c r="AL83" i="38"/>
  <c r="AK83" i="38"/>
  <c r="AD83" i="38"/>
  <c r="AC83" i="38"/>
  <c r="V83" i="38"/>
  <c r="U83" i="38"/>
  <c r="N83" i="38"/>
  <c r="M83" i="38"/>
  <c r="F83" i="38"/>
  <c r="E83" i="38"/>
  <c r="AK82" i="38"/>
  <c r="AJ82" i="38"/>
  <c r="AC82" i="38"/>
  <c r="AB82" i="38"/>
  <c r="U82" i="38"/>
  <c r="T82" i="38"/>
  <c r="M82" i="38"/>
  <c r="L82" i="38"/>
  <c r="E82" i="38"/>
  <c r="D82" i="38"/>
  <c r="AJ81" i="38"/>
  <c r="AI81" i="38"/>
  <c r="AB81" i="38"/>
  <c r="AA81" i="38"/>
  <c r="T81" i="38"/>
  <c r="S81" i="38"/>
  <c r="L81" i="38"/>
  <c r="K81" i="38"/>
  <c r="D81" i="38"/>
  <c r="C81" i="38"/>
  <c r="AI80" i="38"/>
  <c r="AH80" i="38"/>
  <c r="AA80" i="38"/>
  <c r="Z80" i="38"/>
  <c r="S80" i="38"/>
  <c r="R80" i="38"/>
  <c r="K80" i="38"/>
  <c r="J80" i="38"/>
  <c r="C80" i="38"/>
  <c r="B80" i="38"/>
  <c r="AH79" i="38"/>
  <c r="AG79" i="38"/>
  <c r="Z79" i="38"/>
  <c r="Y79" i="38"/>
  <c r="R79" i="38"/>
  <c r="Q79" i="38"/>
  <c r="J79" i="38"/>
  <c r="I79" i="38"/>
  <c r="B79" i="38"/>
  <c r="AN78" i="38"/>
  <c r="AG78" i="38"/>
  <c r="AF78" i="38"/>
  <c r="Y78" i="38"/>
  <c r="X78" i="38"/>
  <c r="Q78" i="38"/>
  <c r="P78" i="38"/>
  <c r="I78" i="38"/>
  <c r="H78" i="38"/>
  <c r="AN77" i="38"/>
  <c r="AM77" i="38"/>
  <c r="AF77" i="38"/>
  <c r="AE77" i="38"/>
  <c r="X77" i="38"/>
  <c r="W77" i="38"/>
  <c r="P77" i="38"/>
  <c r="O77" i="38"/>
  <c r="H77" i="38"/>
  <c r="G77" i="38"/>
  <c r="AM76" i="38"/>
  <c r="AL76" i="38"/>
  <c r="AE76" i="38"/>
  <c r="AD76" i="38"/>
  <c r="W76" i="38"/>
  <c r="V76" i="38"/>
  <c r="O76" i="38"/>
  <c r="N76" i="38"/>
  <c r="G76" i="38"/>
  <c r="F76" i="38"/>
  <c r="AL75" i="38"/>
  <c r="AK75" i="38"/>
  <c r="AD75" i="38"/>
  <c r="AC75" i="38"/>
  <c r="V75" i="38"/>
  <c r="U75" i="38"/>
  <c r="N75" i="38"/>
  <c r="M75" i="38"/>
  <c r="F75" i="38"/>
  <c r="E75" i="38"/>
  <c r="AK74" i="38"/>
  <c r="AJ74" i="38"/>
  <c r="AC74" i="38"/>
  <c r="AB74" i="38"/>
  <c r="U74" i="38"/>
  <c r="T74" i="38"/>
  <c r="M74" i="38"/>
  <c r="L74" i="38"/>
  <c r="E74" i="38"/>
  <c r="D74" i="38"/>
  <c r="AJ73" i="38"/>
  <c r="AI73" i="38"/>
  <c r="AB73" i="38"/>
  <c r="AA73" i="38"/>
  <c r="T73" i="38"/>
  <c r="S73" i="38"/>
  <c r="L73" i="38"/>
  <c r="K73" i="38"/>
  <c r="D73" i="38"/>
  <c r="C73" i="38"/>
  <c r="AI72" i="38"/>
  <c r="AH72" i="38"/>
  <c r="AA72" i="38"/>
  <c r="Z72" i="38"/>
  <c r="S72" i="38"/>
  <c r="R72" i="38"/>
  <c r="K72" i="38"/>
  <c r="J72" i="38"/>
  <c r="C72" i="38"/>
  <c r="B72" i="38"/>
  <c r="AN63" i="38"/>
  <c r="AN83" i="38" s="1"/>
  <c r="AM63" i="38"/>
  <c r="AM83" i="38" s="1"/>
  <c r="AL63" i="38"/>
  <c r="AK63" i="38"/>
  <c r="AJ63" i="38"/>
  <c r="AJ83" i="38" s="1"/>
  <c r="AI63" i="38"/>
  <c r="AI83" i="38" s="1"/>
  <c r="AH63" i="38"/>
  <c r="AH83" i="38" s="1"/>
  <c r="AG63" i="38"/>
  <c r="AG83" i="38" s="1"/>
  <c r="AF63" i="38"/>
  <c r="AF83" i="38" s="1"/>
  <c r="AE63" i="38"/>
  <c r="AE83" i="38" s="1"/>
  <c r="AD63" i="38"/>
  <c r="AC63" i="38"/>
  <c r="AB63" i="38"/>
  <c r="AB83" i="38" s="1"/>
  <c r="AA63" i="38"/>
  <c r="AA83" i="38" s="1"/>
  <c r="Z63" i="38"/>
  <c r="Z83" i="38" s="1"/>
  <c r="Y63" i="38"/>
  <c r="Y83" i="38" s="1"/>
  <c r="X63" i="38"/>
  <c r="X83" i="38" s="1"/>
  <c r="W63" i="38"/>
  <c r="W83" i="38" s="1"/>
  <c r="V63" i="38"/>
  <c r="U63" i="38"/>
  <c r="T63" i="38"/>
  <c r="T83" i="38" s="1"/>
  <c r="S63" i="38"/>
  <c r="S83" i="38" s="1"/>
  <c r="R63" i="38"/>
  <c r="R83" i="38" s="1"/>
  <c r="Q63" i="38"/>
  <c r="Q83" i="38" s="1"/>
  <c r="P63" i="38"/>
  <c r="P83" i="38" s="1"/>
  <c r="O63" i="38"/>
  <c r="O83" i="38" s="1"/>
  <c r="N63" i="38"/>
  <c r="M63" i="38"/>
  <c r="L63" i="38"/>
  <c r="L83" i="38" s="1"/>
  <c r="K63" i="38"/>
  <c r="K83" i="38" s="1"/>
  <c r="J63" i="38"/>
  <c r="J83" i="38" s="1"/>
  <c r="I63" i="38"/>
  <c r="I83" i="38" s="1"/>
  <c r="H63" i="38"/>
  <c r="H83" i="38" s="1"/>
  <c r="G63" i="38"/>
  <c r="G83" i="38" s="1"/>
  <c r="F63" i="38"/>
  <c r="E63" i="38"/>
  <c r="D63" i="38"/>
  <c r="D83" i="38" s="1"/>
  <c r="C63" i="38"/>
  <c r="C83" i="38" s="1"/>
  <c r="B63" i="38"/>
  <c r="B83" i="38" s="1"/>
  <c r="AN62" i="38"/>
  <c r="AN82" i="38" s="1"/>
  <c r="AM62" i="38"/>
  <c r="AM82" i="38" s="1"/>
  <c r="AL62" i="38"/>
  <c r="AL82" i="38" s="1"/>
  <c r="AK62" i="38"/>
  <c r="AJ62" i="38"/>
  <c r="AI62" i="38"/>
  <c r="AI82" i="38" s="1"/>
  <c r="AH62" i="38"/>
  <c r="AH82" i="38" s="1"/>
  <c r="AG62" i="38"/>
  <c r="AG82" i="38" s="1"/>
  <c r="AF62" i="38"/>
  <c r="AF82" i="38" s="1"/>
  <c r="AE62" i="38"/>
  <c r="AE82" i="38" s="1"/>
  <c r="AD62" i="38"/>
  <c r="AD82" i="38" s="1"/>
  <c r="AC62" i="38"/>
  <c r="AB62" i="38"/>
  <c r="AA62" i="38"/>
  <c r="AA82" i="38" s="1"/>
  <c r="Z62" i="38"/>
  <c r="Z82" i="38" s="1"/>
  <c r="Y62" i="38"/>
  <c r="Y82" i="38" s="1"/>
  <c r="X62" i="38"/>
  <c r="X82" i="38" s="1"/>
  <c r="W62" i="38"/>
  <c r="W82" i="38" s="1"/>
  <c r="V62" i="38"/>
  <c r="V82" i="38" s="1"/>
  <c r="U62" i="38"/>
  <c r="T62" i="38"/>
  <c r="S62" i="38"/>
  <c r="S82" i="38" s="1"/>
  <c r="R62" i="38"/>
  <c r="R82" i="38" s="1"/>
  <c r="Q62" i="38"/>
  <c r="Q82" i="38" s="1"/>
  <c r="P62" i="38"/>
  <c r="P82" i="38" s="1"/>
  <c r="O62" i="38"/>
  <c r="O82" i="38" s="1"/>
  <c r="N62" i="38"/>
  <c r="N82" i="38" s="1"/>
  <c r="M62" i="38"/>
  <c r="L62" i="38"/>
  <c r="K62" i="38"/>
  <c r="K82" i="38" s="1"/>
  <c r="J62" i="38"/>
  <c r="J82" i="38" s="1"/>
  <c r="I62" i="38"/>
  <c r="I82" i="38" s="1"/>
  <c r="H62" i="38"/>
  <c r="H82" i="38" s="1"/>
  <c r="G62" i="38"/>
  <c r="G82" i="38" s="1"/>
  <c r="F62" i="38"/>
  <c r="F82" i="38" s="1"/>
  <c r="E62" i="38"/>
  <c r="D62" i="38"/>
  <c r="C62" i="38"/>
  <c r="C82" i="38" s="1"/>
  <c r="B62" i="38"/>
  <c r="B82" i="38" s="1"/>
  <c r="AN61" i="38"/>
  <c r="AN81" i="38" s="1"/>
  <c r="AM61" i="38"/>
  <c r="AM81" i="38" s="1"/>
  <c r="AL61" i="38"/>
  <c r="AL81" i="38" s="1"/>
  <c r="AK61" i="38"/>
  <c r="AK81" i="38" s="1"/>
  <c r="AJ61" i="38"/>
  <c r="AI61" i="38"/>
  <c r="AH61" i="38"/>
  <c r="AH81" i="38" s="1"/>
  <c r="AG61" i="38"/>
  <c r="AG81" i="38" s="1"/>
  <c r="AF61" i="38"/>
  <c r="AF81" i="38" s="1"/>
  <c r="AE61" i="38"/>
  <c r="AE81" i="38" s="1"/>
  <c r="AD61" i="38"/>
  <c r="AD81" i="38" s="1"/>
  <c r="AC61" i="38"/>
  <c r="AC81" i="38" s="1"/>
  <c r="AB61" i="38"/>
  <c r="AA61" i="38"/>
  <c r="Z61" i="38"/>
  <c r="Z81" i="38" s="1"/>
  <c r="Y61" i="38"/>
  <c r="Y81" i="38" s="1"/>
  <c r="X61" i="38"/>
  <c r="X81" i="38" s="1"/>
  <c r="W61" i="38"/>
  <c r="W81" i="38" s="1"/>
  <c r="V61" i="38"/>
  <c r="V81" i="38" s="1"/>
  <c r="U61" i="38"/>
  <c r="U81" i="38" s="1"/>
  <c r="T61" i="38"/>
  <c r="S61" i="38"/>
  <c r="R61" i="38"/>
  <c r="R81" i="38" s="1"/>
  <c r="Q61" i="38"/>
  <c r="Q81" i="38" s="1"/>
  <c r="P61" i="38"/>
  <c r="P81" i="38" s="1"/>
  <c r="O61" i="38"/>
  <c r="O81" i="38" s="1"/>
  <c r="N61" i="38"/>
  <c r="N81" i="38" s="1"/>
  <c r="M61" i="38"/>
  <c r="M81" i="38" s="1"/>
  <c r="L61" i="38"/>
  <c r="K61" i="38"/>
  <c r="J61" i="38"/>
  <c r="J81" i="38" s="1"/>
  <c r="I61" i="38"/>
  <c r="I81" i="38" s="1"/>
  <c r="H61" i="38"/>
  <c r="H81" i="38" s="1"/>
  <c r="G61" i="38"/>
  <c r="G81" i="38" s="1"/>
  <c r="F61" i="38"/>
  <c r="F81" i="38" s="1"/>
  <c r="E61" i="38"/>
  <c r="E81" i="38" s="1"/>
  <c r="D61" i="38"/>
  <c r="C61" i="38"/>
  <c r="B61" i="38"/>
  <c r="B81" i="38" s="1"/>
  <c r="AN60" i="38"/>
  <c r="AN80" i="38" s="1"/>
  <c r="AM60" i="38"/>
  <c r="AM80" i="38" s="1"/>
  <c r="AL60" i="38"/>
  <c r="AL80" i="38" s="1"/>
  <c r="AK60" i="38"/>
  <c r="AK80" i="38" s="1"/>
  <c r="AJ60" i="38"/>
  <c r="AJ80" i="38" s="1"/>
  <c r="AI60" i="38"/>
  <c r="AH60" i="38"/>
  <c r="AG60" i="38"/>
  <c r="AG80" i="38" s="1"/>
  <c r="AF60" i="38"/>
  <c r="AF80" i="38" s="1"/>
  <c r="AE60" i="38"/>
  <c r="AE80" i="38" s="1"/>
  <c r="AD60" i="38"/>
  <c r="AD80" i="38" s="1"/>
  <c r="AC60" i="38"/>
  <c r="AC80" i="38" s="1"/>
  <c r="AB60" i="38"/>
  <c r="AB80" i="38" s="1"/>
  <c r="AA60" i="38"/>
  <c r="Z60" i="38"/>
  <c r="Y60" i="38"/>
  <c r="Y80" i="38" s="1"/>
  <c r="X60" i="38"/>
  <c r="X80" i="38" s="1"/>
  <c r="W60" i="38"/>
  <c r="W80" i="38" s="1"/>
  <c r="V60" i="38"/>
  <c r="V80" i="38" s="1"/>
  <c r="U60" i="38"/>
  <c r="U80" i="38" s="1"/>
  <c r="T60" i="38"/>
  <c r="T80" i="38" s="1"/>
  <c r="S60" i="38"/>
  <c r="R60" i="38"/>
  <c r="Q60" i="38"/>
  <c r="Q80" i="38" s="1"/>
  <c r="P60" i="38"/>
  <c r="P80" i="38" s="1"/>
  <c r="O60" i="38"/>
  <c r="O80" i="38" s="1"/>
  <c r="N60" i="38"/>
  <c r="N80" i="38" s="1"/>
  <c r="M60" i="38"/>
  <c r="M80" i="38" s="1"/>
  <c r="L60" i="38"/>
  <c r="L80" i="38" s="1"/>
  <c r="K60" i="38"/>
  <c r="J60" i="38"/>
  <c r="I60" i="38"/>
  <c r="I80" i="38" s="1"/>
  <c r="H60" i="38"/>
  <c r="H80" i="38" s="1"/>
  <c r="G60" i="38"/>
  <c r="G80" i="38" s="1"/>
  <c r="F60" i="38"/>
  <c r="F80" i="38" s="1"/>
  <c r="E60" i="38"/>
  <c r="E80" i="38" s="1"/>
  <c r="D60" i="38"/>
  <c r="D80" i="38" s="1"/>
  <c r="C60" i="38"/>
  <c r="B60" i="38"/>
  <c r="AN59" i="38"/>
  <c r="AN79" i="38" s="1"/>
  <c r="AM59" i="38"/>
  <c r="AM79" i="38" s="1"/>
  <c r="AL59" i="38"/>
  <c r="AL79" i="38" s="1"/>
  <c r="AK59" i="38"/>
  <c r="AK79" i="38" s="1"/>
  <c r="AJ59" i="38"/>
  <c r="AJ79" i="38" s="1"/>
  <c r="AI59" i="38"/>
  <c r="AI79" i="38" s="1"/>
  <c r="AH59" i="38"/>
  <c r="AG59" i="38"/>
  <c r="AF59" i="38"/>
  <c r="AF79" i="38" s="1"/>
  <c r="AE59" i="38"/>
  <c r="AE79" i="38" s="1"/>
  <c r="AD59" i="38"/>
  <c r="AD79" i="38" s="1"/>
  <c r="AC59" i="38"/>
  <c r="AC79" i="38" s="1"/>
  <c r="AB59" i="38"/>
  <c r="AB79" i="38" s="1"/>
  <c r="AA59" i="38"/>
  <c r="AA79" i="38" s="1"/>
  <c r="Z59" i="38"/>
  <c r="Y59" i="38"/>
  <c r="X59" i="38"/>
  <c r="X79" i="38" s="1"/>
  <c r="W59" i="38"/>
  <c r="W79" i="38" s="1"/>
  <c r="V59" i="38"/>
  <c r="V79" i="38" s="1"/>
  <c r="U59" i="38"/>
  <c r="U79" i="38" s="1"/>
  <c r="T59" i="38"/>
  <c r="T79" i="38" s="1"/>
  <c r="S59" i="38"/>
  <c r="S79" i="38" s="1"/>
  <c r="R59" i="38"/>
  <c r="Q59" i="38"/>
  <c r="P59" i="38"/>
  <c r="P79" i="38" s="1"/>
  <c r="O59" i="38"/>
  <c r="O79" i="38" s="1"/>
  <c r="N59" i="38"/>
  <c r="N79" i="38" s="1"/>
  <c r="M59" i="38"/>
  <c r="M79" i="38" s="1"/>
  <c r="L59" i="38"/>
  <c r="L79" i="38" s="1"/>
  <c r="K59" i="38"/>
  <c r="K79" i="38" s="1"/>
  <c r="J59" i="38"/>
  <c r="I59" i="38"/>
  <c r="H59" i="38"/>
  <c r="H79" i="38" s="1"/>
  <c r="G59" i="38"/>
  <c r="G79" i="38" s="1"/>
  <c r="F59" i="38"/>
  <c r="F79" i="38" s="1"/>
  <c r="E59" i="38"/>
  <c r="E79" i="38" s="1"/>
  <c r="D59" i="38"/>
  <c r="D79" i="38" s="1"/>
  <c r="C59" i="38"/>
  <c r="C79" i="38" s="1"/>
  <c r="B59" i="38"/>
  <c r="AN58" i="38"/>
  <c r="AM58" i="38"/>
  <c r="AM78" i="38" s="1"/>
  <c r="AL58" i="38"/>
  <c r="AL78" i="38" s="1"/>
  <c r="AK58" i="38"/>
  <c r="AK78" i="38" s="1"/>
  <c r="AJ58" i="38"/>
  <c r="AJ78" i="38" s="1"/>
  <c r="AI58" i="38"/>
  <c r="AI78" i="38" s="1"/>
  <c r="AH58" i="38"/>
  <c r="AH78" i="38" s="1"/>
  <c r="AG58" i="38"/>
  <c r="AF58" i="38"/>
  <c r="AE58" i="38"/>
  <c r="AE78" i="38" s="1"/>
  <c r="AD58" i="38"/>
  <c r="AD78" i="38" s="1"/>
  <c r="AC58" i="38"/>
  <c r="AC78" i="38" s="1"/>
  <c r="AB58" i="38"/>
  <c r="AB78" i="38" s="1"/>
  <c r="AA58" i="38"/>
  <c r="AA78" i="38" s="1"/>
  <c r="Z58" i="38"/>
  <c r="Z78" i="38" s="1"/>
  <c r="Y58" i="38"/>
  <c r="X58" i="38"/>
  <c r="W58" i="38"/>
  <c r="W78" i="38" s="1"/>
  <c r="V58" i="38"/>
  <c r="V78" i="38" s="1"/>
  <c r="U58" i="38"/>
  <c r="U78" i="38" s="1"/>
  <c r="T58" i="38"/>
  <c r="T78" i="38" s="1"/>
  <c r="S58" i="38"/>
  <c r="S78" i="38" s="1"/>
  <c r="R58" i="38"/>
  <c r="R78" i="38" s="1"/>
  <c r="Q58" i="38"/>
  <c r="P58" i="38"/>
  <c r="O58" i="38"/>
  <c r="O78" i="38" s="1"/>
  <c r="N58" i="38"/>
  <c r="N78" i="38" s="1"/>
  <c r="M58" i="38"/>
  <c r="M78" i="38" s="1"/>
  <c r="L58" i="38"/>
  <c r="L78" i="38" s="1"/>
  <c r="K58" i="38"/>
  <c r="K78" i="38" s="1"/>
  <c r="J58" i="38"/>
  <c r="J78" i="38" s="1"/>
  <c r="I58" i="38"/>
  <c r="H58" i="38"/>
  <c r="G58" i="38"/>
  <c r="G78" i="38" s="1"/>
  <c r="F58" i="38"/>
  <c r="F78" i="38" s="1"/>
  <c r="E58" i="38"/>
  <c r="E78" i="38" s="1"/>
  <c r="D58" i="38"/>
  <c r="D78" i="38" s="1"/>
  <c r="C58" i="38"/>
  <c r="C78" i="38" s="1"/>
  <c r="B58" i="38"/>
  <c r="B78" i="38" s="1"/>
  <c r="AN57" i="38"/>
  <c r="AM57" i="38"/>
  <c r="AL57" i="38"/>
  <c r="AL77" i="38" s="1"/>
  <c r="AK57" i="38"/>
  <c r="AK77" i="38" s="1"/>
  <c r="AJ57" i="38"/>
  <c r="AJ77" i="38" s="1"/>
  <c r="AI57" i="38"/>
  <c r="AI77" i="38" s="1"/>
  <c r="AH57" i="38"/>
  <c r="AH77" i="38" s="1"/>
  <c r="AG57" i="38"/>
  <c r="AG77" i="38" s="1"/>
  <c r="AF57" i="38"/>
  <c r="AE57" i="38"/>
  <c r="AD57" i="38"/>
  <c r="AD77" i="38" s="1"/>
  <c r="AC57" i="38"/>
  <c r="AC77" i="38" s="1"/>
  <c r="AB57" i="38"/>
  <c r="AB77" i="38" s="1"/>
  <c r="AA57" i="38"/>
  <c r="AA77" i="38" s="1"/>
  <c r="Z57" i="38"/>
  <c r="Z77" i="38" s="1"/>
  <c r="Y57" i="38"/>
  <c r="Y77" i="38" s="1"/>
  <c r="X57" i="38"/>
  <c r="W57" i="38"/>
  <c r="V57" i="38"/>
  <c r="V77" i="38" s="1"/>
  <c r="U57" i="38"/>
  <c r="U77" i="38" s="1"/>
  <c r="T57" i="38"/>
  <c r="T77" i="38" s="1"/>
  <c r="S57" i="38"/>
  <c r="S77" i="38" s="1"/>
  <c r="R57" i="38"/>
  <c r="R77" i="38" s="1"/>
  <c r="Q57" i="38"/>
  <c r="Q77" i="38" s="1"/>
  <c r="P57" i="38"/>
  <c r="O57" i="38"/>
  <c r="N57" i="38"/>
  <c r="N77" i="38" s="1"/>
  <c r="M57" i="38"/>
  <c r="M77" i="38" s="1"/>
  <c r="L57" i="38"/>
  <c r="L77" i="38" s="1"/>
  <c r="K57" i="38"/>
  <c r="K77" i="38" s="1"/>
  <c r="J57" i="38"/>
  <c r="J77" i="38" s="1"/>
  <c r="I57" i="38"/>
  <c r="I77" i="38" s="1"/>
  <c r="H57" i="38"/>
  <c r="G57" i="38"/>
  <c r="F57" i="38"/>
  <c r="F77" i="38" s="1"/>
  <c r="E57" i="38"/>
  <c r="E77" i="38" s="1"/>
  <c r="D57" i="38"/>
  <c r="D77" i="38" s="1"/>
  <c r="C57" i="38"/>
  <c r="C77" i="38" s="1"/>
  <c r="B57" i="38"/>
  <c r="B77" i="38" s="1"/>
  <c r="AN56" i="38"/>
  <c r="AN76" i="38" s="1"/>
  <c r="AM56" i="38"/>
  <c r="AL56" i="38"/>
  <c r="AK56" i="38"/>
  <c r="AK76" i="38" s="1"/>
  <c r="AJ56" i="38"/>
  <c r="AJ76" i="38" s="1"/>
  <c r="AI56" i="38"/>
  <c r="AI76" i="38" s="1"/>
  <c r="AH56" i="38"/>
  <c r="AH76" i="38" s="1"/>
  <c r="AG56" i="38"/>
  <c r="AG76" i="38" s="1"/>
  <c r="AF56" i="38"/>
  <c r="AF76" i="38" s="1"/>
  <c r="AE56" i="38"/>
  <c r="AD56" i="38"/>
  <c r="AC56" i="38"/>
  <c r="AC76" i="38" s="1"/>
  <c r="AB56" i="38"/>
  <c r="AB76" i="38" s="1"/>
  <c r="AA56" i="38"/>
  <c r="AA76" i="38" s="1"/>
  <c r="Z56" i="38"/>
  <c r="Z76" i="38" s="1"/>
  <c r="Y56" i="38"/>
  <c r="Y76" i="38" s="1"/>
  <c r="X56" i="38"/>
  <c r="X76" i="38" s="1"/>
  <c r="W56" i="38"/>
  <c r="V56" i="38"/>
  <c r="U56" i="38"/>
  <c r="U76" i="38" s="1"/>
  <c r="T56" i="38"/>
  <c r="T76" i="38" s="1"/>
  <c r="S56" i="38"/>
  <c r="S76" i="38" s="1"/>
  <c r="R56" i="38"/>
  <c r="R76" i="38" s="1"/>
  <c r="Q56" i="38"/>
  <c r="Q76" i="38" s="1"/>
  <c r="P56" i="38"/>
  <c r="P76" i="38" s="1"/>
  <c r="O56" i="38"/>
  <c r="N56" i="38"/>
  <c r="M56" i="38"/>
  <c r="M76" i="38" s="1"/>
  <c r="L56" i="38"/>
  <c r="L76" i="38" s="1"/>
  <c r="K56" i="38"/>
  <c r="K76" i="38" s="1"/>
  <c r="J56" i="38"/>
  <c r="J76" i="38" s="1"/>
  <c r="I56" i="38"/>
  <c r="I76" i="38" s="1"/>
  <c r="H56" i="38"/>
  <c r="H76" i="38" s="1"/>
  <c r="G56" i="38"/>
  <c r="F56" i="38"/>
  <c r="E56" i="38"/>
  <c r="E76" i="38" s="1"/>
  <c r="D56" i="38"/>
  <c r="D76" i="38" s="1"/>
  <c r="C56" i="38"/>
  <c r="C76" i="38" s="1"/>
  <c r="B56" i="38"/>
  <c r="B76" i="38" s="1"/>
  <c r="AN55" i="38"/>
  <c r="AN75" i="38" s="1"/>
  <c r="AM55" i="38"/>
  <c r="AM75" i="38" s="1"/>
  <c r="AL55" i="38"/>
  <c r="AK55" i="38"/>
  <c r="AJ55" i="38"/>
  <c r="AJ75" i="38" s="1"/>
  <c r="AI55" i="38"/>
  <c r="AI75" i="38" s="1"/>
  <c r="AH55" i="38"/>
  <c r="AH75" i="38" s="1"/>
  <c r="AG55" i="38"/>
  <c r="AG75" i="38" s="1"/>
  <c r="AF55" i="38"/>
  <c r="AF75" i="38" s="1"/>
  <c r="AE55" i="38"/>
  <c r="AE75" i="38" s="1"/>
  <c r="AD55" i="38"/>
  <c r="AC55" i="38"/>
  <c r="AB55" i="38"/>
  <c r="AB75" i="38" s="1"/>
  <c r="AA55" i="38"/>
  <c r="AA75" i="38" s="1"/>
  <c r="Z55" i="38"/>
  <c r="Z75" i="38" s="1"/>
  <c r="Y55" i="38"/>
  <c r="Y75" i="38" s="1"/>
  <c r="X55" i="38"/>
  <c r="X75" i="38" s="1"/>
  <c r="W55" i="38"/>
  <c r="W75" i="38" s="1"/>
  <c r="V55" i="38"/>
  <c r="U55" i="38"/>
  <c r="T55" i="38"/>
  <c r="T75" i="38" s="1"/>
  <c r="S55" i="38"/>
  <c r="S75" i="38" s="1"/>
  <c r="R55" i="38"/>
  <c r="R75" i="38" s="1"/>
  <c r="Q55" i="38"/>
  <c r="Q75" i="38" s="1"/>
  <c r="P55" i="38"/>
  <c r="P75" i="38" s="1"/>
  <c r="O55" i="38"/>
  <c r="O75" i="38" s="1"/>
  <c r="N55" i="38"/>
  <c r="M55" i="38"/>
  <c r="L55" i="38"/>
  <c r="L75" i="38" s="1"/>
  <c r="K55" i="38"/>
  <c r="K75" i="38" s="1"/>
  <c r="J55" i="38"/>
  <c r="J75" i="38" s="1"/>
  <c r="I55" i="38"/>
  <c r="I75" i="38" s="1"/>
  <c r="H55" i="38"/>
  <c r="H75" i="38" s="1"/>
  <c r="G55" i="38"/>
  <c r="G75" i="38" s="1"/>
  <c r="F55" i="38"/>
  <c r="E55" i="38"/>
  <c r="D55" i="38"/>
  <c r="D75" i="38" s="1"/>
  <c r="C55" i="38"/>
  <c r="C75" i="38" s="1"/>
  <c r="B55" i="38"/>
  <c r="B75" i="38" s="1"/>
  <c r="AN54" i="38"/>
  <c r="AN74" i="38" s="1"/>
  <c r="AM54" i="38"/>
  <c r="AM74" i="38" s="1"/>
  <c r="AL54" i="38"/>
  <c r="AL74" i="38" s="1"/>
  <c r="AK54" i="38"/>
  <c r="AJ54" i="38"/>
  <c r="AI54" i="38"/>
  <c r="AI74" i="38" s="1"/>
  <c r="AH54" i="38"/>
  <c r="AH74" i="38" s="1"/>
  <c r="AG54" i="38"/>
  <c r="AG74" i="38" s="1"/>
  <c r="AF54" i="38"/>
  <c r="AF74" i="38" s="1"/>
  <c r="AE54" i="38"/>
  <c r="AE74" i="38" s="1"/>
  <c r="AD54" i="38"/>
  <c r="AD74" i="38" s="1"/>
  <c r="AC54" i="38"/>
  <c r="AB54" i="38"/>
  <c r="AA54" i="38"/>
  <c r="AA74" i="38" s="1"/>
  <c r="Z54" i="38"/>
  <c r="Z74" i="38" s="1"/>
  <c r="Y54" i="38"/>
  <c r="Y74" i="38" s="1"/>
  <c r="X54" i="38"/>
  <c r="X74" i="38" s="1"/>
  <c r="W54" i="38"/>
  <c r="W74" i="38" s="1"/>
  <c r="V54" i="38"/>
  <c r="V74" i="38" s="1"/>
  <c r="U54" i="38"/>
  <c r="T54" i="38"/>
  <c r="S54" i="38"/>
  <c r="S74" i="38" s="1"/>
  <c r="R54" i="38"/>
  <c r="R74" i="38" s="1"/>
  <c r="Q54" i="38"/>
  <c r="Q74" i="38" s="1"/>
  <c r="P54" i="38"/>
  <c r="P74" i="38" s="1"/>
  <c r="O54" i="38"/>
  <c r="O74" i="38" s="1"/>
  <c r="N54" i="38"/>
  <c r="N74" i="38" s="1"/>
  <c r="M54" i="38"/>
  <c r="L54" i="38"/>
  <c r="K54" i="38"/>
  <c r="K74" i="38" s="1"/>
  <c r="J54" i="38"/>
  <c r="J74" i="38" s="1"/>
  <c r="I54" i="38"/>
  <c r="I74" i="38" s="1"/>
  <c r="H54" i="38"/>
  <c r="H74" i="38" s="1"/>
  <c r="G54" i="38"/>
  <c r="G74" i="38" s="1"/>
  <c r="F54" i="38"/>
  <c r="F74" i="38" s="1"/>
  <c r="E54" i="38"/>
  <c r="D54" i="38"/>
  <c r="C54" i="38"/>
  <c r="C74" i="38" s="1"/>
  <c r="B54" i="38"/>
  <c r="B74" i="38" s="1"/>
  <c r="AN53" i="38"/>
  <c r="AN73" i="38" s="1"/>
  <c r="AM53" i="38"/>
  <c r="AM73" i="38" s="1"/>
  <c r="AL53" i="38"/>
  <c r="AL73" i="38" s="1"/>
  <c r="AK53" i="38"/>
  <c r="AK73" i="38" s="1"/>
  <c r="AJ53" i="38"/>
  <c r="AI53" i="38"/>
  <c r="AH53" i="38"/>
  <c r="AH73" i="38" s="1"/>
  <c r="AG53" i="38"/>
  <c r="AG73" i="38" s="1"/>
  <c r="AF53" i="38"/>
  <c r="AF73" i="38" s="1"/>
  <c r="AE53" i="38"/>
  <c r="AE73" i="38" s="1"/>
  <c r="AD53" i="38"/>
  <c r="AD73" i="38" s="1"/>
  <c r="AC53" i="38"/>
  <c r="AC73" i="38" s="1"/>
  <c r="AB53" i="38"/>
  <c r="AA53" i="38"/>
  <c r="Z53" i="38"/>
  <c r="Z73" i="38" s="1"/>
  <c r="Y53" i="38"/>
  <c r="Y73" i="38" s="1"/>
  <c r="X53" i="38"/>
  <c r="X73" i="38" s="1"/>
  <c r="W53" i="38"/>
  <c r="W73" i="38" s="1"/>
  <c r="V53" i="38"/>
  <c r="V73" i="38" s="1"/>
  <c r="U53" i="38"/>
  <c r="U73" i="38" s="1"/>
  <c r="T53" i="38"/>
  <c r="S53" i="38"/>
  <c r="R53" i="38"/>
  <c r="R73" i="38" s="1"/>
  <c r="Q53" i="38"/>
  <c r="Q73" i="38" s="1"/>
  <c r="P53" i="38"/>
  <c r="P73" i="38" s="1"/>
  <c r="O53" i="38"/>
  <c r="O73" i="38" s="1"/>
  <c r="N53" i="38"/>
  <c r="N73" i="38" s="1"/>
  <c r="M53" i="38"/>
  <c r="M73" i="38" s="1"/>
  <c r="L53" i="38"/>
  <c r="K53" i="38"/>
  <c r="J53" i="38"/>
  <c r="J73" i="38" s="1"/>
  <c r="I53" i="38"/>
  <c r="I73" i="38" s="1"/>
  <c r="H53" i="38"/>
  <c r="H73" i="38" s="1"/>
  <c r="G53" i="38"/>
  <c r="G73" i="38" s="1"/>
  <c r="F53" i="38"/>
  <c r="F73" i="38" s="1"/>
  <c r="E53" i="38"/>
  <c r="E73" i="38" s="1"/>
  <c r="D53" i="38"/>
  <c r="C53" i="38"/>
  <c r="B53" i="38"/>
  <c r="B73" i="38" s="1"/>
  <c r="AN52" i="38"/>
  <c r="AN72" i="38" s="1"/>
  <c r="AM52" i="38"/>
  <c r="AM72" i="38" s="1"/>
  <c r="AL52" i="38"/>
  <c r="AL72" i="38" s="1"/>
  <c r="AK52" i="38"/>
  <c r="AK72" i="38" s="1"/>
  <c r="AJ52" i="38"/>
  <c r="AJ72" i="38" s="1"/>
  <c r="AI52" i="38"/>
  <c r="AH52" i="38"/>
  <c r="AG52" i="38"/>
  <c r="AG72" i="38" s="1"/>
  <c r="AF52" i="38"/>
  <c r="AF72" i="38" s="1"/>
  <c r="AE52" i="38"/>
  <c r="AE72" i="38" s="1"/>
  <c r="AD52" i="38"/>
  <c r="AD72" i="38" s="1"/>
  <c r="AC52" i="38"/>
  <c r="AC72" i="38" s="1"/>
  <c r="AB52" i="38"/>
  <c r="AB72" i="38" s="1"/>
  <c r="AA52" i="38"/>
  <c r="Z52" i="38"/>
  <c r="Y52" i="38"/>
  <c r="Y72" i="38" s="1"/>
  <c r="X52" i="38"/>
  <c r="X72" i="38" s="1"/>
  <c r="W52" i="38"/>
  <c r="W72" i="38" s="1"/>
  <c r="V52" i="38"/>
  <c r="V72" i="38" s="1"/>
  <c r="U52" i="38"/>
  <c r="U72" i="38" s="1"/>
  <c r="T52" i="38"/>
  <c r="T72" i="38" s="1"/>
  <c r="S52" i="38"/>
  <c r="R52" i="38"/>
  <c r="Q52" i="38"/>
  <c r="Q72" i="38" s="1"/>
  <c r="P52" i="38"/>
  <c r="P72" i="38" s="1"/>
  <c r="O52" i="38"/>
  <c r="O72" i="38" s="1"/>
  <c r="N52" i="38"/>
  <c r="N72" i="38" s="1"/>
  <c r="M52" i="38"/>
  <c r="M72" i="38" s="1"/>
  <c r="L52" i="38"/>
  <c r="L72" i="38" s="1"/>
  <c r="K52" i="38"/>
  <c r="J52" i="38"/>
  <c r="I52" i="38"/>
  <c r="I72" i="38" s="1"/>
  <c r="H52" i="38"/>
  <c r="H72" i="38" s="1"/>
  <c r="G52" i="38"/>
  <c r="G72" i="38" s="1"/>
  <c r="F52" i="38"/>
  <c r="F72" i="38" s="1"/>
  <c r="E52" i="38"/>
  <c r="E72" i="38" s="1"/>
  <c r="D52" i="38"/>
  <c r="D72" i="38" s="1"/>
  <c r="C52" i="38"/>
  <c r="B52" i="38"/>
  <c r="B87" i="37" a="1"/>
  <c r="B87" i="37" s="1"/>
  <c r="AM83" i="37"/>
  <c r="AL83" i="37"/>
  <c r="AK83" i="37"/>
  <c r="AJ83" i="37"/>
  <c r="AE83" i="37"/>
  <c r="AD83" i="37"/>
  <c r="AC83" i="37"/>
  <c r="AB83" i="37"/>
  <c r="W83" i="37"/>
  <c r="V83" i="37"/>
  <c r="U83" i="37"/>
  <c r="T83" i="37"/>
  <c r="O83" i="37"/>
  <c r="N83" i="37"/>
  <c r="M83" i="37"/>
  <c r="L83" i="37"/>
  <c r="G83" i="37"/>
  <c r="F83" i="37"/>
  <c r="E83" i="37"/>
  <c r="D83" i="37"/>
  <c r="AL82" i="37"/>
  <c r="AK82" i="37"/>
  <c r="AJ82" i="37"/>
  <c r="AI82" i="37"/>
  <c r="AD82" i="37"/>
  <c r="AC82" i="37"/>
  <c r="AB82" i="37"/>
  <c r="AA82" i="37"/>
  <c r="V82" i="37"/>
  <c r="U82" i="37"/>
  <c r="T82" i="37"/>
  <c r="S82" i="37"/>
  <c r="N82" i="37"/>
  <c r="M82" i="37"/>
  <c r="L82" i="37"/>
  <c r="K82" i="37"/>
  <c r="F82" i="37"/>
  <c r="E82" i="37"/>
  <c r="D82" i="37"/>
  <c r="C82" i="37"/>
  <c r="AK81" i="37"/>
  <c r="AJ81" i="37"/>
  <c r="AI81" i="37"/>
  <c r="AH81" i="37"/>
  <c r="AC81" i="37"/>
  <c r="AB81" i="37"/>
  <c r="AA81" i="37"/>
  <c r="Z81" i="37"/>
  <c r="U81" i="37"/>
  <c r="T81" i="37"/>
  <c r="S81" i="37"/>
  <c r="R81" i="37"/>
  <c r="M81" i="37"/>
  <c r="L81" i="37"/>
  <c r="K81" i="37"/>
  <c r="J81" i="37"/>
  <c r="E81" i="37"/>
  <c r="D81" i="37"/>
  <c r="C81" i="37"/>
  <c r="B81" i="37"/>
  <c r="AJ80" i="37"/>
  <c r="AI80" i="37"/>
  <c r="AH80" i="37"/>
  <c r="AG80" i="37"/>
  <c r="AB80" i="37"/>
  <c r="AA80" i="37"/>
  <c r="Z80" i="37"/>
  <c r="Y80" i="37"/>
  <c r="T80" i="37"/>
  <c r="S80" i="37"/>
  <c r="R80" i="37"/>
  <c r="Q80" i="37"/>
  <c r="L80" i="37"/>
  <c r="K80" i="37"/>
  <c r="J80" i="37"/>
  <c r="I80" i="37"/>
  <c r="D80" i="37"/>
  <c r="C80" i="37"/>
  <c r="B80" i="37"/>
  <c r="AN79" i="37"/>
  <c r="AI79" i="37"/>
  <c r="AH79" i="37"/>
  <c r="AG79" i="37"/>
  <c r="AF79" i="37"/>
  <c r="AA79" i="37"/>
  <c r="Z79" i="37"/>
  <c r="Y79" i="37"/>
  <c r="X79" i="37"/>
  <c r="S79" i="37"/>
  <c r="R79" i="37"/>
  <c r="Q79" i="37"/>
  <c r="P79" i="37"/>
  <c r="K79" i="37"/>
  <c r="J79" i="37"/>
  <c r="I79" i="37"/>
  <c r="H79" i="37"/>
  <c r="C79" i="37"/>
  <c r="B79" i="37"/>
  <c r="AN78" i="37"/>
  <c r="AM78" i="37"/>
  <c r="AH78" i="37"/>
  <c r="AG78" i="37"/>
  <c r="AF78" i="37"/>
  <c r="AE78" i="37"/>
  <c r="Z78" i="37"/>
  <c r="Y78" i="37"/>
  <c r="X78" i="37"/>
  <c r="W78" i="37"/>
  <c r="R78" i="37"/>
  <c r="Q78" i="37"/>
  <c r="P78" i="37"/>
  <c r="O78" i="37"/>
  <c r="J78" i="37"/>
  <c r="I78" i="37"/>
  <c r="H78" i="37"/>
  <c r="G78" i="37"/>
  <c r="B78" i="37"/>
  <c r="AN77" i="37"/>
  <c r="AM77" i="37"/>
  <c r="AL77" i="37"/>
  <c r="AG77" i="37"/>
  <c r="AF77" i="37"/>
  <c r="AE77" i="37"/>
  <c r="AD77" i="37"/>
  <c r="Y77" i="37"/>
  <c r="X77" i="37"/>
  <c r="W77" i="37"/>
  <c r="V77" i="37"/>
  <c r="Q77" i="37"/>
  <c r="P77" i="37"/>
  <c r="O77" i="37"/>
  <c r="N77" i="37"/>
  <c r="I77" i="37"/>
  <c r="H77" i="37"/>
  <c r="G77" i="37"/>
  <c r="F77" i="37"/>
  <c r="AN76" i="37"/>
  <c r="AM76" i="37"/>
  <c r="AL76" i="37"/>
  <c r="AK76" i="37"/>
  <c r="AF76" i="37"/>
  <c r="AE76" i="37"/>
  <c r="AD76" i="37"/>
  <c r="AC76" i="37"/>
  <c r="X76" i="37"/>
  <c r="W76" i="37"/>
  <c r="V76" i="37"/>
  <c r="U76" i="37"/>
  <c r="P76" i="37"/>
  <c r="O76" i="37"/>
  <c r="N76" i="37"/>
  <c r="M76" i="37"/>
  <c r="H76" i="37"/>
  <c r="G76" i="37"/>
  <c r="F76" i="37"/>
  <c r="E76" i="37"/>
  <c r="AM75" i="37"/>
  <c r="AL75" i="37"/>
  <c r="AK75" i="37"/>
  <c r="AJ75" i="37"/>
  <c r="AE75" i="37"/>
  <c r="AD75" i="37"/>
  <c r="AC75" i="37"/>
  <c r="AB75" i="37"/>
  <c r="W75" i="37"/>
  <c r="V75" i="37"/>
  <c r="U75" i="37"/>
  <c r="T75" i="37"/>
  <c r="O75" i="37"/>
  <c r="N75" i="37"/>
  <c r="M75" i="37"/>
  <c r="L75" i="37"/>
  <c r="G75" i="37"/>
  <c r="F75" i="37"/>
  <c r="E75" i="37"/>
  <c r="D75" i="37"/>
  <c r="AL74" i="37"/>
  <c r="AK74" i="37"/>
  <c r="AJ74" i="37"/>
  <c r="AI74" i="37"/>
  <c r="AD74" i="37"/>
  <c r="AC74" i="37"/>
  <c r="AB74" i="37"/>
  <c r="AA74" i="37"/>
  <c r="V74" i="37"/>
  <c r="U74" i="37"/>
  <c r="T74" i="37"/>
  <c r="S74" i="37"/>
  <c r="N74" i="37"/>
  <c r="M74" i="37"/>
  <c r="L74" i="37"/>
  <c r="K74" i="37"/>
  <c r="F74" i="37"/>
  <c r="E74" i="37"/>
  <c r="D74" i="37"/>
  <c r="C74" i="37"/>
  <c r="AK73" i="37"/>
  <c r="AJ73" i="37"/>
  <c r="AI73" i="37"/>
  <c r="AH73" i="37"/>
  <c r="AC73" i="37"/>
  <c r="AB73" i="37"/>
  <c r="AA73" i="37"/>
  <c r="Z73" i="37"/>
  <c r="U73" i="37"/>
  <c r="T73" i="37"/>
  <c r="S73" i="37"/>
  <c r="R73" i="37"/>
  <c r="M73" i="37"/>
  <c r="L73" i="37"/>
  <c r="K73" i="37"/>
  <c r="J73" i="37"/>
  <c r="E73" i="37"/>
  <c r="D73" i="37"/>
  <c r="C73" i="37"/>
  <c r="B73" i="37"/>
  <c r="AJ72" i="37"/>
  <c r="AI72" i="37"/>
  <c r="AH72" i="37"/>
  <c r="AG72" i="37"/>
  <c r="AB72" i="37"/>
  <c r="AA72" i="37"/>
  <c r="Z72" i="37"/>
  <c r="Y72" i="37"/>
  <c r="T72" i="37"/>
  <c r="S72" i="37"/>
  <c r="R72" i="37"/>
  <c r="Q72" i="37"/>
  <c r="L72" i="37"/>
  <c r="K72" i="37"/>
  <c r="J72" i="37"/>
  <c r="I72" i="37"/>
  <c r="D72" i="37"/>
  <c r="C72" i="37"/>
  <c r="B72" i="37"/>
  <c r="AN63" i="37"/>
  <c r="AN83" i="37" s="1"/>
  <c r="AM63" i="37"/>
  <c r="AL63" i="37"/>
  <c r="AK63" i="37"/>
  <c r="AJ63" i="37"/>
  <c r="AI63" i="37"/>
  <c r="AI83" i="37" s="1"/>
  <c r="AH63" i="37"/>
  <c r="AH83" i="37" s="1"/>
  <c r="AG63" i="37"/>
  <c r="AG83" i="37" s="1"/>
  <c r="AF63" i="37"/>
  <c r="AF83" i="37" s="1"/>
  <c r="AE63" i="37"/>
  <c r="AD63" i="37"/>
  <c r="AC63" i="37"/>
  <c r="AB63" i="37"/>
  <c r="AA63" i="37"/>
  <c r="AA83" i="37" s="1"/>
  <c r="Z63" i="37"/>
  <c r="Z83" i="37" s="1"/>
  <c r="Y63" i="37"/>
  <c r="Y83" i="37" s="1"/>
  <c r="X63" i="37"/>
  <c r="X83" i="37" s="1"/>
  <c r="W63" i="37"/>
  <c r="V63" i="37"/>
  <c r="U63" i="37"/>
  <c r="T63" i="37"/>
  <c r="S63" i="37"/>
  <c r="S83" i="37" s="1"/>
  <c r="R63" i="37"/>
  <c r="R83" i="37" s="1"/>
  <c r="Q63" i="37"/>
  <c r="Q83" i="37" s="1"/>
  <c r="P63" i="37"/>
  <c r="P83" i="37" s="1"/>
  <c r="O63" i="37"/>
  <c r="N63" i="37"/>
  <c r="M63" i="37"/>
  <c r="L63" i="37"/>
  <c r="K63" i="37"/>
  <c r="K83" i="37" s="1"/>
  <c r="J63" i="37"/>
  <c r="J83" i="37" s="1"/>
  <c r="I63" i="37"/>
  <c r="I83" i="37" s="1"/>
  <c r="H63" i="37"/>
  <c r="H83" i="37" s="1"/>
  <c r="G63" i="37"/>
  <c r="F63" i="37"/>
  <c r="E63" i="37"/>
  <c r="D63" i="37"/>
  <c r="C63" i="37"/>
  <c r="C83" i="37" s="1"/>
  <c r="B63" i="37"/>
  <c r="B83" i="37" s="1"/>
  <c r="AN62" i="37"/>
  <c r="AN82" i="37" s="1"/>
  <c r="AM62" i="37"/>
  <c r="AM82" i="37" s="1"/>
  <c r="AL62" i="37"/>
  <c r="AK62" i="37"/>
  <c r="AJ62" i="37"/>
  <c r="AI62" i="37"/>
  <c r="AH62" i="37"/>
  <c r="AH82" i="37" s="1"/>
  <c r="AG62" i="37"/>
  <c r="AG82" i="37" s="1"/>
  <c r="AF62" i="37"/>
  <c r="AF82" i="37" s="1"/>
  <c r="AE62" i="37"/>
  <c r="AE82" i="37" s="1"/>
  <c r="AD62" i="37"/>
  <c r="AC62" i="37"/>
  <c r="AB62" i="37"/>
  <c r="AA62" i="37"/>
  <c r="Z62" i="37"/>
  <c r="Z82" i="37" s="1"/>
  <c r="Y62" i="37"/>
  <c r="Y82" i="37" s="1"/>
  <c r="X62" i="37"/>
  <c r="X82" i="37" s="1"/>
  <c r="W62" i="37"/>
  <c r="W82" i="37" s="1"/>
  <c r="V62" i="37"/>
  <c r="U62" i="37"/>
  <c r="T62" i="37"/>
  <c r="S62" i="37"/>
  <c r="R62" i="37"/>
  <c r="R82" i="37" s="1"/>
  <c r="Q62" i="37"/>
  <c r="Q82" i="37" s="1"/>
  <c r="P62" i="37"/>
  <c r="P82" i="37" s="1"/>
  <c r="O62" i="37"/>
  <c r="O82" i="37" s="1"/>
  <c r="N62" i="37"/>
  <c r="M62" i="37"/>
  <c r="L62" i="37"/>
  <c r="K62" i="37"/>
  <c r="J62" i="37"/>
  <c r="J82" i="37" s="1"/>
  <c r="I62" i="37"/>
  <c r="I82" i="37" s="1"/>
  <c r="H62" i="37"/>
  <c r="H82" i="37" s="1"/>
  <c r="G62" i="37"/>
  <c r="G82" i="37" s="1"/>
  <c r="F62" i="37"/>
  <c r="E62" i="37"/>
  <c r="D62" i="37"/>
  <c r="C62" i="37"/>
  <c r="B62" i="37"/>
  <c r="B82" i="37" s="1"/>
  <c r="AN61" i="37"/>
  <c r="AN81" i="37" s="1"/>
  <c r="AM61" i="37"/>
  <c r="AM81" i="37" s="1"/>
  <c r="AL61" i="37"/>
  <c r="AL81" i="37" s="1"/>
  <c r="AK61" i="37"/>
  <c r="AJ61" i="37"/>
  <c r="AI61" i="37"/>
  <c r="AH61" i="37"/>
  <c r="AG61" i="37"/>
  <c r="AG81" i="37" s="1"/>
  <c r="AF61" i="37"/>
  <c r="AF81" i="37" s="1"/>
  <c r="AE61" i="37"/>
  <c r="AE81" i="37" s="1"/>
  <c r="AD61" i="37"/>
  <c r="AD81" i="37" s="1"/>
  <c r="AC61" i="37"/>
  <c r="AB61" i="37"/>
  <c r="AA61" i="37"/>
  <c r="Z61" i="37"/>
  <c r="Y61" i="37"/>
  <c r="Y81" i="37" s="1"/>
  <c r="X61" i="37"/>
  <c r="X81" i="37" s="1"/>
  <c r="W61" i="37"/>
  <c r="W81" i="37" s="1"/>
  <c r="V61" i="37"/>
  <c r="V81" i="37" s="1"/>
  <c r="U61" i="37"/>
  <c r="T61" i="37"/>
  <c r="S61" i="37"/>
  <c r="R61" i="37"/>
  <c r="Q61" i="37"/>
  <c r="Q81" i="37" s="1"/>
  <c r="P61" i="37"/>
  <c r="P81" i="37" s="1"/>
  <c r="O61" i="37"/>
  <c r="O81" i="37" s="1"/>
  <c r="N61" i="37"/>
  <c r="N81" i="37" s="1"/>
  <c r="M61" i="37"/>
  <c r="L61" i="37"/>
  <c r="K61" i="37"/>
  <c r="J61" i="37"/>
  <c r="I61" i="37"/>
  <c r="I81" i="37" s="1"/>
  <c r="H61" i="37"/>
  <c r="H81" i="37" s="1"/>
  <c r="G61" i="37"/>
  <c r="G81" i="37" s="1"/>
  <c r="F61" i="37"/>
  <c r="F81" i="37" s="1"/>
  <c r="E61" i="37"/>
  <c r="D61" i="37"/>
  <c r="C61" i="37"/>
  <c r="B61" i="37"/>
  <c r="AN60" i="37"/>
  <c r="AN80" i="37" s="1"/>
  <c r="AM60" i="37"/>
  <c r="AM80" i="37" s="1"/>
  <c r="AL60" i="37"/>
  <c r="AL80" i="37" s="1"/>
  <c r="AK60" i="37"/>
  <c r="AK80" i="37" s="1"/>
  <c r="AJ60" i="37"/>
  <c r="AI60" i="37"/>
  <c r="AH60" i="37"/>
  <c r="AG60" i="37"/>
  <c r="AF60" i="37"/>
  <c r="AF80" i="37" s="1"/>
  <c r="AE60" i="37"/>
  <c r="AE80" i="37" s="1"/>
  <c r="AD60" i="37"/>
  <c r="AD80" i="37" s="1"/>
  <c r="AC60" i="37"/>
  <c r="AC80" i="37" s="1"/>
  <c r="AB60" i="37"/>
  <c r="AA60" i="37"/>
  <c r="Z60" i="37"/>
  <c r="Y60" i="37"/>
  <c r="X60" i="37"/>
  <c r="X80" i="37" s="1"/>
  <c r="W60" i="37"/>
  <c r="W80" i="37" s="1"/>
  <c r="V60" i="37"/>
  <c r="V80" i="37" s="1"/>
  <c r="U60" i="37"/>
  <c r="U80" i="37" s="1"/>
  <c r="T60" i="37"/>
  <c r="S60" i="37"/>
  <c r="R60" i="37"/>
  <c r="Q60" i="37"/>
  <c r="P60" i="37"/>
  <c r="P80" i="37" s="1"/>
  <c r="O60" i="37"/>
  <c r="O80" i="37" s="1"/>
  <c r="N60" i="37"/>
  <c r="N80" i="37" s="1"/>
  <c r="M60" i="37"/>
  <c r="M80" i="37" s="1"/>
  <c r="L60" i="37"/>
  <c r="K60" i="37"/>
  <c r="J60" i="37"/>
  <c r="I60" i="37"/>
  <c r="H60" i="37"/>
  <c r="H80" i="37" s="1"/>
  <c r="G60" i="37"/>
  <c r="G80" i="37" s="1"/>
  <c r="F60" i="37"/>
  <c r="F80" i="37" s="1"/>
  <c r="E60" i="37"/>
  <c r="E80" i="37" s="1"/>
  <c r="D60" i="37"/>
  <c r="C60" i="37"/>
  <c r="B60" i="37"/>
  <c r="AN59" i="37"/>
  <c r="AM59" i="37"/>
  <c r="AM79" i="37" s="1"/>
  <c r="AL59" i="37"/>
  <c r="AL79" i="37" s="1"/>
  <c r="AK59" i="37"/>
  <c r="AK79" i="37" s="1"/>
  <c r="AJ59" i="37"/>
  <c r="AJ79" i="37" s="1"/>
  <c r="AI59" i="37"/>
  <c r="AH59" i="37"/>
  <c r="AG59" i="37"/>
  <c r="AF59" i="37"/>
  <c r="AE59" i="37"/>
  <c r="AE79" i="37" s="1"/>
  <c r="AD59" i="37"/>
  <c r="AD79" i="37" s="1"/>
  <c r="AC59" i="37"/>
  <c r="AC79" i="37" s="1"/>
  <c r="AB59" i="37"/>
  <c r="AB79" i="37" s="1"/>
  <c r="AA59" i="37"/>
  <c r="Z59" i="37"/>
  <c r="Y59" i="37"/>
  <c r="X59" i="37"/>
  <c r="W59" i="37"/>
  <c r="W79" i="37" s="1"/>
  <c r="V59" i="37"/>
  <c r="V79" i="37" s="1"/>
  <c r="U59" i="37"/>
  <c r="U79" i="37" s="1"/>
  <c r="T59" i="37"/>
  <c r="T79" i="37" s="1"/>
  <c r="S59" i="37"/>
  <c r="R59" i="37"/>
  <c r="Q59" i="37"/>
  <c r="P59" i="37"/>
  <c r="O59" i="37"/>
  <c r="O79" i="37" s="1"/>
  <c r="N59" i="37"/>
  <c r="N79" i="37" s="1"/>
  <c r="M59" i="37"/>
  <c r="M79" i="37" s="1"/>
  <c r="L59" i="37"/>
  <c r="L79" i="37" s="1"/>
  <c r="K59" i="37"/>
  <c r="J59" i="37"/>
  <c r="I59" i="37"/>
  <c r="H59" i="37"/>
  <c r="G59" i="37"/>
  <c r="G79" i="37" s="1"/>
  <c r="F59" i="37"/>
  <c r="F79" i="37" s="1"/>
  <c r="E59" i="37"/>
  <c r="E79" i="37" s="1"/>
  <c r="D59" i="37"/>
  <c r="D79" i="37" s="1"/>
  <c r="C59" i="37"/>
  <c r="B59" i="37"/>
  <c r="AN58" i="37"/>
  <c r="AM58" i="37"/>
  <c r="AL58" i="37"/>
  <c r="AL78" i="37" s="1"/>
  <c r="AK58" i="37"/>
  <c r="AK78" i="37" s="1"/>
  <c r="AJ58" i="37"/>
  <c r="AJ78" i="37" s="1"/>
  <c r="AI58" i="37"/>
  <c r="AI78" i="37" s="1"/>
  <c r="AH58" i="37"/>
  <c r="AG58" i="37"/>
  <c r="AF58" i="37"/>
  <c r="AE58" i="37"/>
  <c r="AD58" i="37"/>
  <c r="AD78" i="37" s="1"/>
  <c r="AC58" i="37"/>
  <c r="AC78" i="37" s="1"/>
  <c r="AB58" i="37"/>
  <c r="AB78" i="37" s="1"/>
  <c r="AA58" i="37"/>
  <c r="AA78" i="37" s="1"/>
  <c r="Z58" i="37"/>
  <c r="Y58" i="37"/>
  <c r="X58" i="37"/>
  <c r="W58" i="37"/>
  <c r="V58" i="37"/>
  <c r="V78" i="37" s="1"/>
  <c r="U58" i="37"/>
  <c r="U78" i="37" s="1"/>
  <c r="T58" i="37"/>
  <c r="T78" i="37" s="1"/>
  <c r="S58" i="37"/>
  <c r="S78" i="37" s="1"/>
  <c r="R58" i="37"/>
  <c r="Q58" i="37"/>
  <c r="P58" i="37"/>
  <c r="O58" i="37"/>
  <c r="N58" i="37"/>
  <c r="N78" i="37" s="1"/>
  <c r="M58" i="37"/>
  <c r="M78" i="37" s="1"/>
  <c r="L58" i="37"/>
  <c r="L78" i="37" s="1"/>
  <c r="K58" i="37"/>
  <c r="K78" i="37" s="1"/>
  <c r="J58" i="37"/>
  <c r="I58" i="37"/>
  <c r="H58" i="37"/>
  <c r="G58" i="37"/>
  <c r="F58" i="37"/>
  <c r="F78" i="37" s="1"/>
  <c r="E58" i="37"/>
  <c r="E78" i="37" s="1"/>
  <c r="D58" i="37"/>
  <c r="D78" i="37" s="1"/>
  <c r="C58" i="37"/>
  <c r="C78" i="37" s="1"/>
  <c r="B58" i="37"/>
  <c r="AN57" i="37"/>
  <c r="AM57" i="37"/>
  <c r="AL57" i="37"/>
  <c r="AK57" i="37"/>
  <c r="AK77" i="37" s="1"/>
  <c r="AJ57" i="37"/>
  <c r="AJ77" i="37" s="1"/>
  <c r="AI57" i="37"/>
  <c r="AI77" i="37" s="1"/>
  <c r="AH57" i="37"/>
  <c r="AH77" i="37" s="1"/>
  <c r="AG57" i="37"/>
  <c r="AF57" i="37"/>
  <c r="AE57" i="37"/>
  <c r="AD57" i="37"/>
  <c r="AC57" i="37"/>
  <c r="AC77" i="37" s="1"/>
  <c r="AB57" i="37"/>
  <c r="AB77" i="37" s="1"/>
  <c r="AA57" i="37"/>
  <c r="AA77" i="37" s="1"/>
  <c r="Z57" i="37"/>
  <c r="Z77" i="37" s="1"/>
  <c r="Y57" i="37"/>
  <c r="X57" i="37"/>
  <c r="W57" i="37"/>
  <c r="V57" i="37"/>
  <c r="U57" i="37"/>
  <c r="U77" i="37" s="1"/>
  <c r="T57" i="37"/>
  <c r="T77" i="37" s="1"/>
  <c r="S57" i="37"/>
  <c r="S77" i="37" s="1"/>
  <c r="R57" i="37"/>
  <c r="R77" i="37" s="1"/>
  <c r="Q57" i="37"/>
  <c r="P57" i="37"/>
  <c r="O57" i="37"/>
  <c r="N57" i="37"/>
  <c r="M57" i="37"/>
  <c r="M77" i="37" s="1"/>
  <c r="L57" i="37"/>
  <c r="L77" i="37" s="1"/>
  <c r="K57" i="37"/>
  <c r="K77" i="37" s="1"/>
  <c r="J57" i="37"/>
  <c r="J77" i="37" s="1"/>
  <c r="I57" i="37"/>
  <c r="H57" i="37"/>
  <c r="G57" i="37"/>
  <c r="F57" i="37"/>
  <c r="E57" i="37"/>
  <c r="E77" i="37" s="1"/>
  <c r="D57" i="37"/>
  <c r="D77" i="37" s="1"/>
  <c r="C57" i="37"/>
  <c r="C77" i="37" s="1"/>
  <c r="B57" i="37"/>
  <c r="B77" i="37" s="1"/>
  <c r="AN56" i="37"/>
  <c r="AM56" i="37"/>
  <c r="AL56" i="37"/>
  <c r="AK56" i="37"/>
  <c r="AJ56" i="37"/>
  <c r="AJ76" i="37" s="1"/>
  <c r="AI56" i="37"/>
  <c r="AI76" i="37" s="1"/>
  <c r="AH56" i="37"/>
  <c r="AH76" i="37" s="1"/>
  <c r="AG56" i="37"/>
  <c r="AG76" i="37" s="1"/>
  <c r="AF56" i="37"/>
  <c r="AE56" i="37"/>
  <c r="AD56" i="37"/>
  <c r="AC56" i="37"/>
  <c r="AB56" i="37"/>
  <c r="AB76" i="37" s="1"/>
  <c r="AA56" i="37"/>
  <c r="AA76" i="37" s="1"/>
  <c r="Z56" i="37"/>
  <c r="Z76" i="37" s="1"/>
  <c r="Y56" i="37"/>
  <c r="Y76" i="37" s="1"/>
  <c r="X56" i="37"/>
  <c r="W56" i="37"/>
  <c r="V56" i="37"/>
  <c r="U56" i="37"/>
  <c r="T56" i="37"/>
  <c r="T76" i="37" s="1"/>
  <c r="S56" i="37"/>
  <c r="S76" i="37" s="1"/>
  <c r="R56" i="37"/>
  <c r="R76" i="37" s="1"/>
  <c r="Q56" i="37"/>
  <c r="Q76" i="37" s="1"/>
  <c r="P56" i="37"/>
  <c r="O56" i="37"/>
  <c r="N56" i="37"/>
  <c r="M56" i="37"/>
  <c r="L56" i="37"/>
  <c r="L76" i="37" s="1"/>
  <c r="K56" i="37"/>
  <c r="K76" i="37" s="1"/>
  <c r="J56" i="37"/>
  <c r="J76" i="37" s="1"/>
  <c r="I56" i="37"/>
  <c r="I76" i="37" s="1"/>
  <c r="H56" i="37"/>
  <c r="G56" i="37"/>
  <c r="F56" i="37"/>
  <c r="E56" i="37"/>
  <c r="D56" i="37"/>
  <c r="D76" i="37" s="1"/>
  <c r="C56" i="37"/>
  <c r="C76" i="37" s="1"/>
  <c r="B56" i="37"/>
  <c r="B76" i="37" s="1"/>
  <c r="AN55" i="37"/>
  <c r="AN75" i="37" s="1"/>
  <c r="AM55" i="37"/>
  <c r="AL55" i="37"/>
  <c r="AK55" i="37"/>
  <c r="AJ55" i="37"/>
  <c r="AI55" i="37"/>
  <c r="AI75" i="37" s="1"/>
  <c r="AH55" i="37"/>
  <c r="AH75" i="37" s="1"/>
  <c r="AG55" i="37"/>
  <c r="AG75" i="37" s="1"/>
  <c r="AF55" i="37"/>
  <c r="AF75" i="37" s="1"/>
  <c r="AE55" i="37"/>
  <c r="AD55" i="37"/>
  <c r="AC55" i="37"/>
  <c r="AB55" i="37"/>
  <c r="AA55" i="37"/>
  <c r="AA75" i="37" s="1"/>
  <c r="Z55" i="37"/>
  <c r="Z75" i="37" s="1"/>
  <c r="Y55" i="37"/>
  <c r="Y75" i="37" s="1"/>
  <c r="X55" i="37"/>
  <c r="X75" i="37" s="1"/>
  <c r="W55" i="37"/>
  <c r="V55" i="37"/>
  <c r="U55" i="37"/>
  <c r="T55" i="37"/>
  <c r="S55" i="37"/>
  <c r="S75" i="37" s="1"/>
  <c r="R55" i="37"/>
  <c r="R75" i="37" s="1"/>
  <c r="Q55" i="37"/>
  <c r="Q75" i="37" s="1"/>
  <c r="P55" i="37"/>
  <c r="P75" i="37" s="1"/>
  <c r="O55" i="37"/>
  <c r="N55" i="37"/>
  <c r="M55" i="37"/>
  <c r="L55" i="37"/>
  <c r="K55" i="37"/>
  <c r="K75" i="37" s="1"/>
  <c r="J55" i="37"/>
  <c r="J75" i="37" s="1"/>
  <c r="I55" i="37"/>
  <c r="I75" i="37" s="1"/>
  <c r="H55" i="37"/>
  <c r="H75" i="37" s="1"/>
  <c r="G55" i="37"/>
  <c r="F55" i="37"/>
  <c r="E55" i="37"/>
  <c r="D55" i="37"/>
  <c r="C55" i="37"/>
  <c r="C75" i="37" s="1"/>
  <c r="B55" i="37"/>
  <c r="B75" i="37" s="1"/>
  <c r="AN54" i="37"/>
  <c r="AN74" i="37" s="1"/>
  <c r="AM54" i="37"/>
  <c r="AM74" i="37" s="1"/>
  <c r="AL54" i="37"/>
  <c r="AK54" i="37"/>
  <c r="AJ54" i="37"/>
  <c r="AI54" i="37"/>
  <c r="AH54" i="37"/>
  <c r="AH74" i="37" s="1"/>
  <c r="AG54" i="37"/>
  <c r="AG74" i="37" s="1"/>
  <c r="AF54" i="37"/>
  <c r="AF74" i="37" s="1"/>
  <c r="AE54" i="37"/>
  <c r="AE74" i="37" s="1"/>
  <c r="AD54" i="37"/>
  <c r="AC54" i="37"/>
  <c r="AB54" i="37"/>
  <c r="AA54" i="37"/>
  <c r="Z54" i="37"/>
  <c r="Z74" i="37" s="1"/>
  <c r="Y54" i="37"/>
  <c r="Y74" i="37" s="1"/>
  <c r="X54" i="37"/>
  <c r="X74" i="37" s="1"/>
  <c r="W54" i="37"/>
  <c r="W74" i="37" s="1"/>
  <c r="V54" i="37"/>
  <c r="U54" i="37"/>
  <c r="T54" i="37"/>
  <c r="S54" i="37"/>
  <c r="R54" i="37"/>
  <c r="R74" i="37" s="1"/>
  <c r="Q54" i="37"/>
  <c r="Q74" i="37" s="1"/>
  <c r="P54" i="37"/>
  <c r="P74" i="37" s="1"/>
  <c r="O54" i="37"/>
  <c r="O74" i="37" s="1"/>
  <c r="N54" i="37"/>
  <c r="M54" i="37"/>
  <c r="L54" i="37"/>
  <c r="K54" i="37"/>
  <c r="J54" i="37"/>
  <c r="J74" i="37" s="1"/>
  <c r="I54" i="37"/>
  <c r="I74" i="37" s="1"/>
  <c r="H54" i="37"/>
  <c r="H74" i="37" s="1"/>
  <c r="G54" i="37"/>
  <c r="G74" i="37" s="1"/>
  <c r="F54" i="37"/>
  <c r="E54" i="37"/>
  <c r="D54" i="37"/>
  <c r="C54" i="37"/>
  <c r="B54" i="37"/>
  <c r="B74" i="37" s="1"/>
  <c r="AN53" i="37"/>
  <c r="AN73" i="37" s="1"/>
  <c r="AM53" i="37"/>
  <c r="AM73" i="37" s="1"/>
  <c r="AL53" i="37"/>
  <c r="AL73" i="37" s="1"/>
  <c r="AK53" i="37"/>
  <c r="AJ53" i="37"/>
  <c r="AI53" i="37"/>
  <c r="AH53" i="37"/>
  <c r="AG53" i="37"/>
  <c r="AG73" i="37" s="1"/>
  <c r="AF53" i="37"/>
  <c r="AF73" i="37" s="1"/>
  <c r="AE53" i="37"/>
  <c r="AE73" i="37" s="1"/>
  <c r="AD53" i="37"/>
  <c r="AD73" i="37" s="1"/>
  <c r="AC53" i="37"/>
  <c r="AB53" i="37"/>
  <c r="AA53" i="37"/>
  <c r="Z53" i="37"/>
  <c r="Y53" i="37"/>
  <c r="Y73" i="37" s="1"/>
  <c r="X53" i="37"/>
  <c r="X73" i="37" s="1"/>
  <c r="W53" i="37"/>
  <c r="W73" i="37" s="1"/>
  <c r="V53" i="37"/>
  <c r="V73" i="37" s="1"/>
  <c r="U53" i="37"/>
  <c r="T53" i="37"/>
  <c r="S53" i="37"/>
  <c r="R53" i="37"/>
  <c r="Q53" i="37"/>
  <c r="Q73" i="37" s="1"/>
  <c r="P53" i="37"/>
  <c r="P73" i="37" s="1"/>
  <c r="O53" i="37"/>
  <c r="O73" i="37" s="1"/>
  <c r="N53" i="37"/>
  <c r="N73" i="37" s="1"/>
  <c r="M53" i="37"/>
  <c r="L53" i="37"/>
  <c r="K53" i="37"/>
  <c r="J53" i="37"/>
  <c r="I53" i="37"/>
  <c r="I73" i="37" s="1"/>
  <c r="H53" i="37"/>
  <c r="H73" i="37" s="1"/>
  <c r="G53" i="37"/>
  <c r="G73" i="37" s="1"/>
  <c r="F53" i="37"/>
  <c r="F73" i="37" s="1"/>
  <c r="E53" i="37"/>
  <c r="D53" i="37"/>
  <c r="C53" i="37"/>
  <c r="B53" i="37"/>
  <c r="AN52" i="37"/>
  <c r="AN72" i="37" s="1"/>
  <c r="AM52" i="37"/>
  <c r="AM72" i="37" s="1"/>
  <c r="AL52" i="37"/>
  <c r="AL72" i="37" s="1"/>
  <c r="AK52" i="37"/>
  <c r="AK72" i="37" s="1"/>
  <c r="AJ52" i="37"/>
  <c r="AI52" i="37"/>
  <c r="AH52" i="37"/>
  <c r="AG52" i="37"/>
  <c r="AF52" i="37"/>
  <c r="AF72" i="37" s="1"/>
  <c r="AE52" i="37"/>
  <c r="AE72" i="37" s="1"/>
  <c r="AD52" i="37"/>
  <c r="AD72" i="37" s="1"/>
  <c r="AC52" i="37"/>
  <c r="AC72" i="37" s="1"/>
  <c r="AB52" i="37"/>
  <c r="AA52" i="37"/>
  <c r="Z52" i="37"/>
  <c r="Y52" i="37"/>
  <c r="X52" i="37"/>
  <c r="X72" i="37" s="1"/>
  <c r="W52" i="37"/>
  <c r="W72" i="37" s="1"/>
  <c r="V52" i="37"/>
  <c r="V72" i="37" s="1"/>
  <c r="U52" i="37"/>
  <c r="U72" i="37" s="1"/>
  <c r="T52" i="37"/>
  <c r="S52" i="37"/>
  <c r="R52" i="37"/>
  <c r="Q52" i="37"/>
  <c r="P52" i="37"/>
  <c r="P72" i="37" s="1"/>
  <c r="O52" i="37"/>
  <c r="O72" i="37" s="1"/>
  <c r="N52" i="37"/>
  <c r="N72" i="37" s="1"/>
  <c r="M52" i="37"/>
  <c r="M72" i="37" s="1"/>
  <c r="L52" i="37"/>
  <c r="K52" i="37"/>
  <c r="J52" i="37"/>
  <c r="I52" i="37"/>
  <c r="H52" i="37"/>
  <c r="H72" i="37" s="1"/>
  <c r="G52" i="37"/>
  <c r="G72" i="37" s="1"/>
  <c r="F52" i="37"/>
  <c r="F72" i="37" s="1"/>
  <c r="E52" i="37"/>
  <c r="E72" i="37" s="1"/>
  <c r="D52" i="37"/>
  <c r="C52" i="37"/>
  <c r="B52" i="37"/>
  <c r="B66" i="36" a="1"/>
  <c r="B66" i="36" s="1"/>
  <c r="AL62" i="36"/>
  <c r="AK62" i="36"/>
  <c r="AJ62" i="36"/>
  <c r="AI62" i="36"/>
  <c r="AD62" i="36"/>
  <c r="AC62" i="36"/>
  <c r="AB62" i="36"/>
  <c r="AA62" i="36"/>
  <c r="V62" i="36"/>
  <c r="U62" i="36"/>
  <c r="T62" i="36"/>
  <c r="S62" i="36"/>
  <c r="N62" i="36"/>
  <c r="M62" i="36"/>
  <c r="L62" i="36"/>
  <c r="K62" i="36"/>
  <c r="F62" i="36"/>
  <c r="E62" i="36"/>
  <c r="D62" i="36"/>
  <c r="C62" i="36"/>
  <c r="AK61" i="36"/>
  <c r="AJ61" i="36"/>
  <c r="AI61" i="36"/>
  <c r="AH61" i="36"/>
  <c r="AC61" i="36"/>
  <c r="AB61" i="36"/>
  <c r="AA61" i="36"/>
  <c r="Z61" i="36"/>
  <c r="U61" i="36"/>
  <c r="T61" i="36"/>
  <c r="S61" i="36"/>
  <c r="R61" i="36"/>
  <c r="M61" i="36"/>
  <c r="L61" i="36"/>
  <c r="K61" i="36"/>
  <c r="J61" i="36"/>
  <c r="E61" i="36"/>
  <c r="D61" i="36"/>
  <c r="C61" i="36"/>
  <c r="B61" i="36"/>
  <c r="AJ60" i="36"/>
  <c r="AI60" i="36"/>
  <c r="AH60" i="36"/>
  <c r="AG60" i="36"/>
  <c r="AB60" i="36"/>
  <c r="AA60" i="36"/>
  <c r="Z60" i="36"/>
  <c r="Y60" i="36"/>
  <c r="T60" i="36"/>
  <c r="S60" i="36"/>
  <c r="R60" i="36"/>
  <c r="Q60" i="36"/>
  <c r="L60" i="36"/>
  <c r="K60" i="36"/>
  <c r="J60" i="36"/>
  <c r="I60" i="36"/>
  <c r="D60" i="36"/>
  <c r="C60" i="36"/>
  <c r="B60" i="36"/>
  <c r="AN59" i="36"/>
  <c r="AI59" i="36"/>
  <c r="AH59" i="36"/>
  <c r="AG59" i="36"/>
  <c r="AF59" i="36"/>
  <c r="AA59" i="36"/>
  <c r="Z59" i="36"/>
  <c r="Y59" i="36"/>
  <c r="X59" i="36"/>
  <c r="S59" i="36"/>
  <c r="R59" i="36"/>
  <c r="Q59" i="36"/>
  <c r="P59" i="36"/>
  <c r="K59" i="36"/>
  <c r="J59" i="36"/>
  <c r="I59" i="36"/>
  <c r="H59" i="36"/>
  <c r="C59" i="36"/>
  <c r="B59" i="36"/>
  <c r="AN58" i="36"/>
  <c r="AM58" i="36"/>
  <c r="AH58" i="36"/>
  <c r="AG58" i="36"/>
  <c r="AF58" i="36"/>
  <c r="AE58" i="36"/>
  <c r="Z58" i="36"/>
  <c r="Y58" i="36"/>
  <c r="X58" i="36"/>
  <c r="W58" i="36"/>
  <c r="R58" i="36"/>
  <c r="Q58" i="36"/>
  <c r="P58" i="36"/>
  <c r="O58" i="36"/>
  <c r="J58" i="36"/>
  <c r="I58" i="36"/>
  <c r="H58" i="36"/>
  <c r="G58" i="36"/>
  <c r="B58" i="36"/>
  <c r="AN57" i="36"/>
  <c r="AM57" i="36"/>
  <c r="AL57" i="36"/>
  <c r="AG57" i="36"/>
  <c r="AF57" i="36"/>
  <c r="AE57" i="36"/>
  <c r="AD57" i="36"/>
  <c r="Y57" i="36"/>
  <c r="X57" i="36"/>
  <c r="W57" i="36"/>
  <c r="V57" i="36"/>
  <c r="Q57" i="36"/>
  <c r="P57" i="36"/>
  <c r="O57" i="36"/>
  <c r="N57" i="36"/>
  <c r="I57" i="36"/>
  <c r="H57" i="36"/>
  <c r="G57" i="36"/>
  <c r="F57" i="36"/>
  <c r="AN56" i="36"/>
  <c r="AM56" i="36"/>
  <c r="AL56" i="36"/>
  <c r="AK56" i="36"/>
  <c r="AF56" i="36"/>
  <c r="AE56" i="36"/>
  <c r="AD56" i="36"/>
  <c r="AC56" i="36"/>
  <c r="X56" i="36"/>
  <c r="W56" i="36"/>
  <c r="V56" i="36"/>
  <c r="U56" i="36"/>
  <c r="P56" i="36"/>
  <c r="O56" i="36"/>
  <c r="N56" i="36"/>
  <c r="M56" i="36"/>
  <c r="H56" i="36"/>
  <c r="G56" i="36"/>
  <c r="F56" i="36"/>
  <c r="E56" i="36"/>
  <c r="AM55" i="36"/>
  <c r="AL55" i="36"/>
  <c r="AK55" i="36"/>
  <c r="AJ55" i="36"/>
  <c r="AE55" i="36"/>
  <c r="AD55" i="36"/>
  <c r="AC55" i="36"/>
  <c r="AB55" i="36"/>
  <c r="W55" i="36"/>
  <c r="V55" i="36"/>
  <c r="U55" i="36"/>
  <c r="T55" i="36"/>
  <c r="O55" i="36"/>
  <c r="N55" i="36"/>
  <c r="M55" i="36"/>
  <c r="L55" i="36"/>
  <c r="G55" i="36"/>
  <c r="F55" i="36"/>
  <c r="E55" i="36"/>
  <c r="D55" i="36"/>
  <c r="AL54" i="36"/>
  <c r="AK54" i="36"/>
  <c r="AJ54" i="36"/>
  <c r="AI54" i="36"/>
  <c r="AD54" i="36"/>
  <c r="AC54" i="36"/>
  <c r="AB54" i="36"/>
  <c r="AA54" i="36"/>
  <c r="V54" i="36"/>
  <c r="U54" i="36"/>
  <c r="T54" i="36"/>
  <c r="S54" i="36"/>
  <c r="N54" i="36"/>
  <c r="M54" i="36"/>
  <c r="L54" i="36"/>
  <c r="K54" i="36"/>
  <c r="F54" i="36"/>
  <c r="E54" i="36"/>
  <c r="D54" i="36"/>
  <c r="C54" i="36"/>
  <c r="AK53" i="36"/>
  <c r="AJ53" i="36"/>
  <c r="AI53" i="36"/>
  <c r="AH53" i="36"/>
  <c r="AC53" i="36"/>
  <c r="AB53" i="36"/>
  <c r="AA53" i="36"/>
  <c r="Z53" i="36"/>
  <c r="U53" i="36"/>
  <c r="T53" i="36"/>
  <c r="S53" i="36"/>
  <c r="R53" i="36"/>
  <c r="M53" i="36"/>
  <c r="L53" i="36"/>
  <c r="K53" i="36"/>
  <c r="J53" i="36"/>
  <c r="E53" i="36"/>
  <c r="D53" i="36"/>
  <c r="C53" i="36"/>
  <c r="B53" i="36"/>
  <c r="AJ52" i="36"/>
  <c r="AI52" i="36"/>
  <c r="AH52" i="36"/>
  <c r="AG52" i="36"/>
  <c r="AB52" i="36"/>
  <c r="AA52" i="36"/>
  <c r="Z52" i="36"/>
  <c r="Y52" i="36"/>
  <c r="T52" i="36"/>
  <c r="S52" i="36"/>
  <c r="R52" i="36"/>
  <c r="Q52" i="36"/>
  <c r="L52" i="36"/>
  <c r="K52" i="36"/>
  <c r="J52" i="36"/>
  <c r="I52" i="36"/>
  <c r="D52" i="36"/>
  <c r="C52" i="36"/>
  <c r="B52" i="36"/>
  <c r="AN51" i="36"/>
  <c r="AI51" i="36"/>
  <c r="AH51" i="36"/>
  <c r="AG51" i="36"/>
  <c r="AF51" i="36"/>
  <c r="AA51" i="36"/>
  <c r="Z51" i="36"/>
  <c r="Y51" i="36"/>
  <c r="X51" i="36"/>
  <c r="S51" i="36"/>
  <c r="R51" i="36"/>
  <c r="Q51" i="36"/>
  <c r="P51" i="36"/>
  <c r="K51" i="36"/>
  <c r="J51" i="36"/>
  <c r="I51" i="36"/>
  <c r="H51" i="36"/>
  <c r="C51" i="36"/>
  <c r="B51" i="36"/>
  <c r="AN42" i="36"/>
  <c r="AN62" i="36" s="1"/>
  <c r="AM42" i="36"/>
  <c r="AM62" i="36" s="1"/>
  <c r="AL42" i="36"/>
  <c r="AK42" i="36"/>
  <c r="AJ42" i="36"/>
  <c r="AI42" i="36"/>
  <c r="AH42" i="36"/>
  <c r="AH62" i="36" s="1"/>
  <c r="AG42" i="36"/>
  <c r="AG62" i="36" s="1"/>
  <c r="AF42" i="36"/>
  <c r="AF62" i="36" s="1"/>
  <c r="AE42" i="36"/>
  <c r="AE62" i="36" s="1"/>
  <c r="AD42" i="36"/>
  <c r="AC42" i="36"/>
  <c r="AB42" i="36"/>
  <c r="AA42" i="36"/>
  <c r="Z42" i="36"/>
  <c r="Z62" i="36" s="1"/>
  <c r="Y42" i="36"/>
  <c r="Y62" i="36" s="1"/>
  <c r="X42" i="36"/>
  <c r="X62" i="36" s="1"/>
  <c r="W42" i="36"/>
  <c r="W62" i="36" s="1"/>
  <c r="V42" i="36"/>
  <c r="U42" i="36"/>
  <c r="T42" i="36"/>
  <c r="S42" i="36"/>
  <c r="R42" i="36"/>
  <c r="R62" i="36" s="1"/>
  <c r="Q42" i="36"/>
  <c r="Q62" i="36" s="1"/>
  <c r="P42" i="36"/>
  <c r="P62" i="36" s="1"/>
  <c r="O42" i="36"/>
  <c r="O62" i="36" s="1"/>
  <c r="N42" i="36"/>
  <c r="M42" i="36"/>
  <c r="L42" i="36"/>
  <c r="K42" i="36"/>
  <c r="J42" i="36"/>
  <c r="J62" i="36" s="1"/>
  <c r="I42" i="36"/>
  <c r="I62" i="36" s="1"/>
  <c r="H42" i="36"/>
  <c r="H62" i="36" s="1"/>
  <c r="G42" i="36"/>
  <c r="G62" i="36" s="1"/>
  <c r="F42" i="36"/>
  <c r="E42" i="36"/>
  <c r="D42" i="36"/>
  <c r="C42" i="36"/>
  <c r="B42" i="36"/>
  <c r="B62" i="36" s="1"/>
  <c r="AN41" i="36"/>
  <c r="AN61" i="36" s="1"/>
  <c r="AM41" i="36"/>
  <c r="AM61" i="36" s="1"/>
  <c r="AL41" i="36"/>
  <c r="AL61" i="36" s="1"/>
  <c r="AK41" i="36"/>
  <c r="AJ41" i="36"/>
  <c r="AI41" i="36"/>
  <c r="AH41" i="36"/>
  <c r="AG41" i="36"/>
  <c r="AG61" i="36" s="1"/>
  <c r="AF41" i="36"/>
  <c r="AF61" i="36" s="1"/>
  <c r="AE41" i="36"/>
  <c r="AE61" i="36" s="1"/>
  <c r="AD41" i="36"/>
  <c r="AD61" i="36" s="1"/>
  <c r="AC41" i="36"/>
  <c r="AB41" i="36"/>
  <c r="AA41" i="36"/>
  <c r="Z41" i="36"/>
  <c r="Y41" i="36"/>
  <c r="Y61" i="36" s="1"/>
  <c r="X41" i="36"/>
  <c r="X61" i="36" s="1"/>
  <c r="W41" i="36"/>
  <c r="W61" i="36" s="1"/>
  <c r="V41" i="36"/>
  <c r="V61" i="36" s="1"/>
  <c r="U41" i="36"/>
  <c r="T41" i="36"/>
  <c r="S41" i="36"/>
  <c r="R41" i="36"/>
  <c r="Q41" i="36"/>
  <c r="Q61" i="36" s="1"/>
  <c r="P41" i="36"/>
  <c r="P61" i="36" s="1"/>
  <c r="O41" i="36"/>
  <c r="O61" i="36" s="1"/>
  <c r="N41" i="36"/>
  <c r="N61" i="36" s="1"/>
  <c r="M41" i="36"/>
  <c r="L41" i="36"/>
  <c r="K41" i="36"/>
  <c r="J41" i="36"/>
  <c r="I41" i="36"/>
  <c r="I61" i="36" s="1"/>
  <c r="H41" i="36"/>
  <c r="H61" i="36" s="1"/>
  <c r="G41" i="36"/>
  <c r="G61" i="36" s="1"/>
  <c r="F41" i="36"/>
  <c r="F61" i="36" s="1"/>
  <c r="E41" i="36"/>
  <c r="D41" i="36"/>
  <c r="C41" i="36"/>
  <c r="B41" i="36"/>
  <c r="AN40" i="36"/>
  <c r="AN60" i="36" s="1"/>
  <c r="AM40" i="36"/>
  <c r="AM60" i="36" s="1"/>
  <c r="AL40" i="36"/>
  <c r="AL60" i="36" s="1"/>
  <c r="AK40" i="36"/>
  <c r="AK60" i="36" s="1"/>
  <c r="AJ40" i="36"/>
  <c r="AI40" i="36"/>
  <c r="AH40" i="36"/>
  <c r="AG40" i="36"/>
  <c r="AF40" i="36"/>
  <c r="AF60" i="36" s="1"/>
  <c r="AE40" i="36"/>
  <c r="AE60" i="36" s="1"/>
  <c r="AD40" i="36"/>
  <c r="AD60" i="36" s="1"/>
  <c r="AC40" i="36"/>
  <c r="AC60" i="36" s="1"/>
  <c r="AB40" i="36"/>
  <c r="AA40" i="36"/>
  <c r="Z40" i="36"/>
  <c r="Y40" i="36"/>
  <c r="X40" i="36"/>
  <c r="X60" i="36" s="1"/>
  <c r="W40" i="36"/>
  <c r="W60" i="36" s="1"/>
  <c r="V40" i="36"/>
  <c r="V60" i="36" s="1"/>
  <c r="U40" i="36"/>
  <c r="U60" i="36" s="1"/>
  <c r="T40" i="36"/>
  <c r="S40" i="36"/>
  <c r="R40" i="36"/>
  <c r="Q40" i="36"/>
  <c r="P40" i="36"/>
  <c r="P60" i="36" s="1"/>
  <c r="O40" i="36"/>
  <c r="O60" i="36" s="1"/>
  <c r="N40" i="36"/>
  <c r="N60" i="36" s="1"/>
  <c r="M40" i="36"/>
  <c r="M60" i="36" s="1"/>
  <c r="L40" i="36"/>
  <c r="K40" i="36"/>
  <c r="J40" i="36"/>
  <c r="I40" i="36"/>
  <c r="H40" i="36"/>
  <c r="H60" i="36" s="1"/>
  <c r="G40" i="36"/>
  <c r="G60" i="36" s="1"/>
  <c r="F40" i="36"/>
  <c r="F60" i="36" s="1"/>
  <c r="E40" i="36"/>
  <c r="E60" i="36" s="1"/>
  <c r="D40" i="36"/>
  <c r="C40" i="36"/>
  <c r="B40" i="36"/>
  <c r="AN39" i="36"/>
  <c r="AM39" i="36"/>
  <c r="AM59" i="36" s="1"/>
  <c r="AL39" i="36"/>
  <c r="AL59" i="36" s="1"/>
  <c r="AK39" i="36"/>
  <c r="AK59" i="36" s="1"/>
  <c r="AJ39" i="36"/>
  <c r="AJ59" i="36" s="1"/>
  <c r="AI39" i="36"/>
  <c r="AH39" i="36"/>
  <c r="AG39" i="36"/>
  <c r="AF39" i="36"/>
  <c r="AE39" i="36"/>
  <c r="AE59" i="36" s="1"/>
  <c r="AD39" i="36"/>
  <c r="AD59" i="36" s="1"/>
  <c r="AC39" i="36"/>
  <c r="AC59" i="36" s="1"/>
  <c r="AB39" i="36"/>
  <c r="AB59" i="36" s="1"/>
  <c r="AA39" i="36"/>
  <c r="Z39" i="36"/>
  <c r="Y39" i="36"/>
  <c r="X39" i="36"/>
  <c r="W39" i="36"/>
  <c r="W59" i="36" s="1"/>
  <c r="V39" i="36"/>
  <c r="V59" i="36" s="1"/>
  <c r="U39" i="36"/>
  <c r="U59" i="36" s="1"/>
  <c r="T39" i="36"/>
  <c r="T59" i="36" s="1"/>
  <c r="S39" i="36"/>
  <c r="R39" i="36"/>
  <c r="Q39" i="36"/>
  <c r="P39" i="36"/>
  <c r="O39" i="36"/>
  <c r="O59" i="36" s="1"/>
  <c r="N39" i="36"/>
  <c r="N59" i="36" s="1"/>
  <c r="M39" i="36"/>
  <c r="M59" i="36" s="1"/>
  <c r="L39" i="36"/>
  <c r="L59" i="36" s="1"/>
  <c r="K39" i="36"/>
  <c r="J39" i="36"/>
  <c r="I39" i="36"/>
  <c r="H39" i="36"/>
  <c r="G39" i="36"/>
  <c r="G59" i="36" s="1"/>
  <c r="F39" i="36"/>
  <c r="F59" i="36" s="1"/>
  <c r="E39" i="36"/>
  <c r="E59" i="36" s="1"/>
  <c r="D39" i="36"/>
  <c r="D59" i="36" s="1"/>
  <c r="C39" i="36"/>
  <c r="B39" i="36"/>
  <c r="AN38" i="36"/>
  <c r="AM38" i="36"/>
  <c r="AL38" i="36"/>
  <c r="AL58" i="36" s="1"/>
  <c r="AK38" i="36"/>
  <c r="AK58" i="36" s="1"/>
  <c r="AJ38" i="36"/>
  <c r="AJ58" i="36" s="1"/>
  <c r="AI38" i="36"/>
  <c r="AI58" i="36" s="1"/>
  <c r="AH38" i="36"/>
  <c r="AG38" i="36"/>
  <c r="AF38" i="36"/>
  <c r="AE38" i="36"/>
  <c r="AD38" i="36"/>
  <c r="AD58" i="36" s="1"/>
  <c r="AC38" i="36"/>
  <c r="AC58" i="36" s="1"/>
  <c r="AB38" i="36"/>
  <c r="AB58" i="36" s="1"/>
  <c r="AA38" i="36"/>
  <c r="AA58" i="36" s="1"/>
  <c r="Z38" i="36"/>
  <c r="Y38" i="36"/>
  <c r="X38" i="36"/>
  <c r="W38" i="36"/>
  <c r="V38" i="36"/>
  <c r="V58" i="36" s="1"/>
  <c r="U38" i="36"/>
  <c r="U58" i="36" s="1"/>
  <c r="T38" i="36"/>
  <c r="T58" i="36" s="1"/>
  <c r="S38" i="36"/>
  <c r="S58" i="36" s="1"/>
  <c r="R38" i="36"/>
  <c r="Q38" i="36"/>
  <c r="P38" i="36"/>
  <c r="O38" i="36"/>
  <c r="N38" i="36"/>
  <c r="N58" i="36" s="1"/>
  <c r="M38" i="36"/>
  <c r="M58" i="36" s="1"/>
  <c r="L38" i="36"/>
  <c r="L58" i="36" s="1"/>
  <c r="K38" i="36"/>
  <c r="K58" i="36" s="1"/>
  <c r="J38" i="36"/>
  <c r="I38" i="36"/>
  <c r="H38" i="36"/>
  <c r="G38" i="36"/>
  <c r="F38" i="36"/>
  <c r="F58" i="36" s="1"/>
  <c r="E38" i="36"/>
  <c r="E58" i="36" s="1"/>
  <c r="D38" i="36"/>
  <c r="D58" i="36" s="1"/>
  <c r="C38" i="36"/>
  <c r="C58" i="36" s="1"/>
  <c r="B38" i="36"/>
  <c r="AN37" i="36"/>
  <c r="AM37" i="36"/>
  <c r="AL37" i="36"/>
  <c r="AK37" i="36"/>
  <c r="AK57" i="36" s="1"/>
  <c r="AJ37" i="36"/>
  <c r="AJ57" i="36" s="1"/>
  <c r="AI37" i="36"/>
  <c r="AI57" i="36" s="1"/>
  <c r="AH37" i="36"/>
  <c r="AH57" i="36" s="1"/>
  <c r="AG37" i="36"/>
  <c r="AF37" i="36"/>
  <c r="AE37" i="36"/>
  <c r="AD37" i="36"/>
  <c r="AC37" i="36"/>
  <c r="AC57" i="36" s="1"/>
  <c r="AB37" i="36"/>
  <c r="AB57" i="36" s="1"/>
  <c r="AA37" i="36"/>
  <c r="AA57" i="36" s="1"/>
  <c r="Z37" i="36"/>
  <c r="Z57" i="36" s="1"/>
  <c r="Y37" i="36"/>
  <c r="X37" i="36"/>
  <c r="W37" i="36"/>
  <c r="V37" i="36"/>
  <c r="U37" i="36"/>
  <c r="U57" i="36" s="1"/>
  <c r="T37" i="36"/>
  <c r="T57" i="36" s="1"/>
  <c r="S37" i="36"/>
  <c r="S57" i="36" s="1"/>
  <c r="R37" i="36"/>
  <c r="R57" i="36" s="1"/>
  <c r="Q37" i="36"/>
  <c r="P37" i="36"/>
  <c r="O37" i="36"/>
  <c r="N37" i="36"/>
  <c r="M37" i="36"/>
  <c r="M57" i="36" s="1"/>
  <c r="L37" i="36"/>
  <c r="L57" i="36" s="1"/>
  <c r="K37" i="36"/>
  <c r="K57" i="36" s="1"/>
  <c r="J37" i="36"/>
  <c r="J57" i="36" s="1"/>
  <c r="I37" i="36"/>
  <c r="H37" i="36"/>
  <c r="G37" i="36"/>
  <c r="F37" i="36"/>
  <c r="E37" i="36"/>
  <c r="E57" i="36" s="1"/>
  <c r="D37" i="36"/>
  <c r="D57" i="36" s="1"/>
  <c r="C37" i="36"/>
  <c r="C57" i="36" s="1"/>
  <c r="B37" i="36"/>
  <c r="B57" i="36" s="1"/>
  <c r="AN36" i="36"/>
  <c r="AM36" i="36"/>
  <c r="AL36" i="36"/>
  <c r="AK36" i="36"/>
  <c r="AJ36" i="36"/>
  <c r="AJ56" i="36" s="1"/>
  <c r="AI36" i="36"/>
  <c r="AI56" i="36" s="1"/>
  <c r="AH36" i="36"/>
  <c r="AH56" i="36" s="1"/>
  <c r="AG36" i="36"/>
  <c r="AG56" i="36" s="1"/>
  <c r="AF36" i="36"/>
  <c r="AE36" i="36"/>
  <c r="AD36" i="36"/>
  <c r="AC36" i="36"/>
  <c r="AB36" i="36"/>
  <c r="AB56" i="36" s="1"/>
  <c r="AA36" i="36"/>
  <c r="AA56" i="36" s="1"/>
  <c r="Z36" i="36"/>
  <c r="Z56" i="36" s="1"/>
  <c r="Y36" i="36"/>
  <c r="Y56" i="36" s="1"/>
  <c r="X36" i="36"/>
  <c r="W36" i="36"/>
  <c r="V36" i="36"/>
  <c r="U36" i="36"/>
  <c r="T36" i="36"/>
  <c r="T56" i="36" s="1"/>
  <c r="S36" i="36"/>
  <c r="S56" i="36" s="1"/>
  <c r="R36" i="36"/>
  <c r="R56" i="36" s="1"/>
  <c r="Q36" i="36"/>
  <c r="Q56" i="36" s="1"/>
  <c r="P36" i="36"/>
  <c r="O36" i="36"/>
  <c r="N36" i="36"/>
  <c r="M36" i="36"/>
  <c r="L36" i="36"/>
  <c r="L56" i="36" s="1"/>
  <c r="K36" i="36"/>
  <c r="K56" i="36" s="1"/>
  <c r="J36" i="36"/>
  <c r="J56" i="36" s="1"/>
  <c r="I36" i="36"/>
  <c r="I56" i="36" s="1"/>
  <c r="H36" i="36"/>
  <c r="G36" i="36"/>
  <c r="F36" i="36"/>
  <c r="E36" i="36"/>
  <c r="D36" i="36"/>
  <c r="D56" i="36" s="1"/>
  <c r="C36" i="36"/>
  <c r="C56" i="36" s="1"/>
  <c r="B36" i="36"/>
  <c r="B56" i="36" s="1"/>
  <c r="AN35" i="36"/>
  <c r="AN55" i="36" s="1"/>
  <c r="AM35" i="36"/>
  <c r="AL35" i="36"/>
  <c r="AK35" i="36"/>
  <c r="AJ35" i="36"/>
  <c r="AI35" i="36"/>
  <c r="AI55" i="36" s="1"/>
  <c r="AH35" i="36"/>
  <c r="AH55" i="36" s="1"/>
  <c r="AG35" i="36"/>
  <c r="AG55" i="36" s="1"/>
  <c r="AF35" i="36"/>
  <c r="AF55" i="36" s="1"/>
  <c r="AE35" i="36"/>
  <c r="AD35" i="36"/>
  <c r="AC35" i="36"/>
  <c r="AB35" i="36"/>
  <c r="AA35" i="36"/>
  <c r="AA55" i="36" s="1"/>
  <c r="Z35" i="36"/>
  <c r="Z55" i="36" s="1"/>
  <c r="Y35" i="36"/>
  <c r="Y55" i="36" s="1"/>
  <c r="X35" i="36"/>
  <c r="X55" i="36" s="1"/>
  <c r="W35" i="36"/>
  <c r="V35" i="36"/>
  <c r="U35" i="36"/>
  <c r="T35" i="36"/>
  <c r="S35" i="36"/>
  <c r="S55" i="36" s="1"/>
  <c r="R35" i="36"/>
  <c r="R55" i="36" s="1"/>
  <c r="Q35" i="36"/>
  <c r="Q55" i="36" s="1"/>
  <c r="P35" i="36"/>
  <c r="P55" i="36" s="1"/>
  <c r="O35" i="36"/>
  <c r="N35" i="36"/>
  <c r="M35" i="36"/>
  <c r="L35" i="36"/>
  <c r="K35" i="36"/>
  <c r="K55" i="36" s="1"/>
  <c r="J35" i="36"/>
  <c r="J55" i="36" s="1"/>
  <c r="I35" i="36"/>
  <c r="I55" i="36" s="1"/>
  <c r="H35" i="36"/>
  <c r="H55" i="36" s="1"/>
  <c r="G35" i="36"/>
  <c r="F35" i="36"/>
  <c r="E35" i="36"/>
  <c r="D35" i="36"/>
  <c r="C35" i="36"/>
  <c r="C55" i="36" s="1"/>
  <c r="B35" i="36"/>
  <c r="B55" i="36" s="1"/>
  <c r="AN34" i="36"/>
  <c r="AN54" i="36" s="1"/>
  <c r="AM34" i="36"/>
  <c r="AM54" i="36" s="1"/>
  <c r="AL34" i="36"/>
  <c r="AK34" i="36"/>
  <c r="AJ34" i="36"/>
  <c r="AI34" i="36"/>
  <c r="AH34" i="36"/>
  <c r="AH54" i="36" s="1"/>
  <c r="AG34" i="36"/>
  <c r="AG54" i="36" s="1"/>
  <c r="AF34" i="36"/>
  <c r="AF54" i="36" s="1"/>
  <c r="AE34" i="36"/>
  <c r="AE54" i="36" s="1"/>
  <c r="AD34" i="36"/>
  <c r="AC34" i="36"/>
  <c r="AB34" i="36"/>
  <c r="AA34" i="36"/>
  <c r="Z34" i="36"/>
  <c r="Z54" i="36" s="1"/>
  <c r="Y34" i="36"/>
  <c r="Y54" i="36" s="1"/>
  <c r="X34" i="36"/>
  <c r="X54" i="36" s="1"/>
  <c r="W34" i="36"/>
  <c r="W54" i="36" s="1"/>
  <c r="V34" i="36"/>
  <c r="U34" i="36"/>
  <c r="T34" i="36"/>
  <c r="S34" i="36"/>
  <c r="R34" i="36"/>
  <c r="R54" i="36" s="1"/>
  <c r="Q34" i="36"/>
  <c r="Q54" i="36" s="1"/>
  <c r="P34" i="36"/>
  <c r="P54" i="36" s="1"/>
  <c r="O34" i="36"/>
  <c r="O54" i="36" s="1"/>
  <c r="N34" i="36"/>
  <c r="M34" i="36"/>
  <c r="L34" i="36"/>
  <c r="K34" i="36"/>
  <c r="J34" i="36"/>
  <c r="J54" i="36" s="1"/>
  <c r="I34" i="36"/>
  <c r="I54" i="36" s="1"/>
  <c r="H34" i="36"/>
  <c r="H54" i="36" s="1"/>
  <c r="G34" i="36"/>
  <c r="G54" i="36" s="1"/>
  <c r="F34" i="36"/>
  <c r="E34" i="36"/>
  <c r="D34" i="36"/>
  <c r="C34" i="36"/>
  <c r="B34" i="36"/>
  <c r="B54" i="36" s="1"/>
  <c r="AN33" i="36"/>
  <c r="AN53" i="36" s="1"/>
  <c r="AM33" i="36"/>
  <c r="AM53" i="36" s="1"/>
  <c r="AL33" i="36"/>
  <c r="AL53" i="36" s="1"/>
  <c r="AK33" i="36"/>
  <c r="AJ33" i="36"/>
  <c r="AI33" i="36"/>
  <c r="AH33" i="36"/>
  <c r="AG33" i="36"/>
  <c r="AG53" i="36" s="1"/>
  <c r="AF33" i="36"/>
  <c r="AF53" i="36" s="1"/>
  <c r="AE33" i="36"/>
  <c r="AE53" i="36" s="1"/>
  <c r="AD33" i="36"/>
  <c r="AD53" i="36" s="1"/>
  <c r="AC33" i="36"/>
  <c r="AB33" i="36"/>
  <c r="AA33" i="36"/>
  <c r="Z33" i="36"/>
  <c r="Y33" i="36"/>
  <c r="Y53" i="36" s="1"/>
  <c r="X33" i="36"/>
  <c r="X53" i="36" s="1"/>
  <c r="W33" i="36"/>
  <c r="W53" i="36" s="1"/>
  <c r="V33" i="36"/>
  <c r="V53" i="36" s="1"/>
  <c r="U33" i="36"/>
  <c r="T33" i="36"/>
  <c r="S33" i="36"/>
  <c r="R33" i="36"/>
  <c r="Q33" i="36"/>
  <c r="Q53" i="36" s="1"/>
  <c r="P33" i="36"/>
  <c r="P53" i="36" s="1"/>
  <c r="O33" i="36"/>
  <c r="O53" i="36" s="1"/>
  <c r="N33" i="36"/>
  <c r="N53" i="36" s="1"/>
  <c r="M33" i="36"/>
  <c r="L33" i="36"/>
  <c r="K33" i="36"/>
  <c r="J33" i="36"/>
  <c r="I33" i="36"/>
  <c r="I53" i="36" s="1"/>
  <c r="H33" i="36"/>
  <c r="H53" i="36" s="1"/>
  <c r="G33" i="36"/>
  <c r="G53" i="36" s="1"/>
  <c r="F33" i="36"/>
  <c r="F53" i="36" s="1"/>
  <c r="E33" i="36"/>
  <c r="D33" i="36"/>
  <c r="C33" i="36"/>
  <c r="B33" i="36"/>
  <c r="AN32" i="36"/>
  <c r="AN52" i="36" s="1"/>
  <c r="AM32" i="36"/>
  <c r="AM52" i="36" s="1"/>
  <c r="AL32" i="36"/>
  <c r="AL52" i="36" s="1"/>
  <c r="AK32" i="36"/>
  <c r="AK52" i="36" s="1"/>
  <c r="AJ32" i="36"/>
  <c r="AI32" i="36"/>
  <c r="AH32" i="36"/>
  <c r="AG32" i="36"/>
  <c r="AF32" i="36"/>
  <c r="AF52" i="36" s="1"/>
  <c r="AE32" i="36"/>
  <c r="AE52" i="36" s="1"/>
  <c r="AD32" i="36"/>
  <c r="AD52" i="36" s="1"/>
  <c r="AC32" i="36"/>
  <c r="AC52" i="36" s="1"/>
  <c r="AB32" i="36"/>
  <c r="AA32" i="36"/>
  <c r="Z32" i="36"/>
  <c r="Y32" i="36"/>
  <c r="X32" i="36"/>
  <c r="X52" i="36" s="1"/>
  <c r="W32" i="36"/>
  <c r="W52" i="36" s="1"/>
  <c r="V32" i="36"/>
  <c r="V52" i="36" s="1"/>
  <c r="U32" i="36"/>
  <c r="U52" i="36" s="1"/>
  <c r="T32" i="36"/>
  <c r="S32" i="36"/>
  <c r="R32" i="36"/>
  <c r="Q32" i="36"/>
  <c r="P32" i="36"/>
  <c r="P52" i="36" s="1"/>
  <c r="O32" i="36"/>
  <c r="O52" i="36" s="1"/>
  <c r="N32" i="36"/>
  <c r="N52" i="36" s="1"/>
  <c r="M32" i="36"/>
  <c r="M52" i="36" s="1"/>
  <c r="L32" i="36"/>
  <c r="K32" i="36"/>
  <c r="J32" i="36"/>
  <c r="I32" i="36"/>
  <c r="H32" i="36"/>
  <c r="H52" i="36" s="1"/>
  <c r="G32" i="36"/>
  <c r="G52" i="36" s="1"/>
  <c r="F32" i="36"/>
  <c r="F52" i="36" s="1"/>
  <c r="E32" i="36"/>
  <c r="E52" i="36" s="1"/>
  <c r="D32" i="36"/>
  <c r="C32" i="36"/>
  <c r="B32" i="36"/>
  <c r="AN31" i="36"/>
  <c r="AM31" i="36"/>
  <c r="AM51" i="36" s="1"/>
  <c r="AL31" i="36"/>
  <c r="AL51" i="36" s="1"/>
  <c r="AK31" i="36"/>
  <c r="AK51" i="36" s="1"/>
  <c r="AJ31" i="36"/>
  <c r="AJ51" i="36" s="1"/>
  <c r="AI31" i="36"/>
  <c r="AH31" i="36"/>
  <c r="AG31" i="36"/>
  <c r="AF31" i="36"/>
  <c r="AE31" i="36"/>
  <c r="AE51" i="36" s="1"/>
  <c r="AD31" i="36"/>
  <c r="AD51" i="36" s="1"/>
  <c r="AC31" i="36"/>
  <c r="AC51" i="36" s="1"/>
  <c r="AB31" i="36"/>
  <c r="AB51" i="36" s="1"/>
  <c r="AA31" i="36"/>
  <c r="Z31" i="36"/>
  <c r="Y31" i="36"/>
  <c r="X31" i="36"/>
  <c r="W31" i="36"/>
  <c r="W51" i="36" s="1"/>
  <c r="V31" i="36"/>
  <c r="V51" i="36" s="1"/>
  <c r="U31" i="36"/>
  <c r="U51" i="36" s="1"/>
  <c r="T31" i="36"/>
  <c r="T51" i="36" s="1"/>
  <c r="S31" i="36"/>
  <c r="R31" i="36"/>
  <c r="Q31" i="36"/>
  <c r="P31" i="36"/>
  <c r="O31" i="36"/>
  <c r="O51" i="36" s="1"/>
  <c r="N31" i="36"/>
  <c r="N51" i="36" s="1"/>
  <c r="M31" i="36"/>
  <c r="M51" i="36" s="1"/>
  <c r="L31" i="36"/>
  <c r="L51" i="36" s="1"/>
  <c r="K31" i="36"/>
  <c r="J31" i="36"/>
  <c r="I31" i="36"/>
  <c r="H31" i="36"/>
  <c r="G31" i="36"/>
  <c r="G51" i="36" s="1"/>
  <c r="F31" i="36"/>
  <c r="F51" i="36" s="1"/>
  <c r="E31" i="36"/>
  <c r="E51" i="36" s="1"/>
  <c r="D31" i="36"/>
  <c r="D51" i="36" s="1"/>
  <c r="C31" i="36"/>
  <c r="B31" i="36"/>
  <c r="B66" i="35" a="1"/>
  <c r="B66" i="35" s="1"/>
  <c r="AM62" i="35"/>
  <c r="AL62" i="35"/>
  <c r="AK62" i="35"/>
  <c r="AJ62" i="35"/>
  <c r="AE62" i="35"/>
  <c r="AD62" i="35"/>
  <c r="AC62" i="35"/>
  <c r="AB62" i="35"/>
  <c r="W62" i="35"/>
  <c r="V62" i="35"/>
  <c r="U62" i="35"/>
  <c r="T62" i="35"/>
  <c r="O62" i="35"/>
  <c r="N62" i="35"/>
  <c r="M62" i="35"/>
  <c r="L62" i="35"/>
  <c r="G62" i="35"/>
  <c r="F62" i="35"/>
  <c r="E62" i="35"/>
  <c r="D62" i="35"/>
  <c r="AL61" i="35"/>
  <c r="AK61" i="35"/>
  <c r="AJ61" i="35"/>
  <c r="AI61" i="35"/>
  <c r="AD61" i="35"/>
  <c r="AC61" i="35"/>
  <c r="AB61" i="35"/>
  <c r="AA61" i="35"/>
  <c r="V61" i="35"/>
  <c r="U61" i="35"/>
  <c r="T61" i="35"/>
  <c r="S61" i="35"/>
  <c r="N61" i="35"/>
  <c r="M61" i="35"/>
  <c r="L61" i="35"/>
  <c r="K61" i="35"/>
  <c r="F61" i="35"/>
  <c r="E61" i="35"/>
  <c r="D61" i="35"/>
  <c r="C61" i="35"/>
  <c r="AK60" i="35"/>
  <c r="AJ60" i="35"/>
  <c r="AI60" i="35"/>
  <c r="AH60" i="35"/>
  <c r="AC60" i="35"/>
  <c r="AB60" i="35"/>
  <c r="AA60" i="35"/>
  <c r="Z60" i="35"/>
  <c r="U60" i="35"/>
  <c r="T60" i="35"/>
  <c r="S60" i="35"/>
  <c r="R60" i="35"/>
  <c r="M60" i="35"/>
  <c r="L60" i="35"/>
  <c r="K60" i="35"/>
  <c r="J60" i="35"/>
  <c r="E60" i="35"/>
  <c r="D60" i="35"/>
  <c r="C60" i="35"/>
  <c r="B60" i="35"/>
  <c r="AJ59" i="35"/>
  <c r="AI59" i="35"/>
  <c r="AH59" i="35"/>
  <c r="AG59" i="35"/>
  <c r="AB59" i="35"/>
  <c r="AA59" i="35"/>
  <c r="Z59" i="35"/>
  <c r="Y59" i="35"/>
  <c r="T59" i="35"/>
  <c r="S59" i="35"/>
  <c r="R59" i="35"/>
  <c r="Q59" i="35"/>
  <c r="L59" i="35"/>
  <c r="K59" i="35"/>
  <c r="J59" i="35"/>
  <c r="I59" i="35"/>
  <c r="D59" i="35"/>
  <c r="C59" i="35"/>
  <c r="B59" i="35"/>
  <c r="AN58" i="35"/>
  <c r="AI58" i="35"/>
  <c r="AH58" i="35"/>
  <c r="AG58" i="35"/>
  <c r="AF58" i="35"/>
  <c r="AA58" i="35"/>
  <c r="Z58" i="35"/>
  <c r="Y58" i="35"/>
  <c r="X58" i="35"/>
  <c r="S58" i="35"/>
  <c r="R58" i="35"/>
  <c r="Q58" i="35"/>
  <c r="P58" i="35"/>
  <c r="K58" i="35"/>
  <c r="J58" i="35"/>
  <c r="I58" i="35"/>
  <c r="H58" i="35"/>
  <c r="C58" i="35"/>
  <c r="B58" i="35"/>
  <c r="AN57" i="35"/>
  <c r="AM57" i="35"/>
  <c r="AH57" i="35"/>
  <c r="AG57" i="35"/>
  <c r="AF57" i="35"/>
  <c r="AE57" i="35"/>
  <c r="Z57" i="35"/>
  <c r="Y57" i="35"/>
  <c r="X57" i="35"/>
  <c r="W57" i="35"/>
  <c r="R57" i="35"/>
  <c r="Q57" i="35"/>
  <c r="P57" i="35"/>
  <c r="O57" i="35"/>
  <c r="J57" i="35"/>
  <c r="I57" i="35"/>
  <c r="H57" i="35"/>
  <c r="G57" i="35"/>
  <c r="B57" i="35"/>
  <c r="AN56" i="35"/>
  <c r="AM56" i="35"/>
  <c r="AL56" i="35"/>
  <c r="AG56" i="35"/>
  <c r="AF56" i="35"/>
  <c r="AE56" i="35"/>
  <c r="AD56" i="35"/>
  <c r="Y56" i="35"/>
  <c r="X56" i="35"/>
  <c r="W56" i="35"/>
  <c r="V56" i="35"/>
  <c r="Q56" i="35"/>
  <c r="P56" i="35"/>
  <c r="O56" i="35"/>
  <c r="N56" i="35"/>
  <c r="I56" i="35"/>
  <c r="H56" i="35"/>
  <c r="G56" i="35"/>
  <c r="F56" i="35"/>
  <c r="AN55" i="35"/>
  <c r="AM55" i="35"/>
  <c r="AL55" i="35"/>
  <c r="AK55" i="35"/>
  <c r="AF55" i="35"/>
  <c r="AE55" i="35"/>
  <c r="AD55" i="35"/>
  <c r="AC55" i="35"/>
  <c r="X55" i="35"/>
  <c r="W55" i="35"/>
  <c r="V55" i="35"/>
  <c r="U55" i="35"/>
  <c r="P55" i="35"/>
  <c r="O55" i="35"/>
  <c r="N55" i="35"/>
  <c r="M55" i="35"/>
  <c r="H55" i="35"/>
  <c r="G55" i="35"/>
  <c r="F55" i="35"/>
  <c r="E55" i="35"/>
  <c r="AM54" i="35"/>
  <c r="AL54" i="35"/>
  <c r="AK54" i="35"/>
  <c r="AJ54" i="35"/>
  <c r="AE54" i="35"/>
  <c r="AD54" i="35"/>
  <c r="AC54" i="35"/>
  <c r="AB54" i="35"/>
  <c r="W54" i="35"/>
  <c r="V54" i="35"/>
  <c r="U54" i="35"/>
  <c r="T54" i="35"/>
  <c r="O54" i="35"/>
  <c r="N54" i="35"/>
  <c r="M54" i="35"/>
  <c r="L54" i="35"/>
  <c r="G54" i="35"/>
  <c r="F54" i="35"/>
  <c r="E54" i="35"/>
  <c r="D54" i="35"/>
  <c r="AL53" i="35"/>
  <c r="AK53" i="35"/>
  <c r="AJ53" i="35"/>
  <c r="AI53" i="35"/>
  <c r="AD53" i="35"/>
  <c r="AC53" i="35"/>
  <c r="AB53" i="35"/>
  <c r="AA53" i="35"/>
  <c r="V53" i="35"/>
  <c r="U53" i="35"/>
  <c r="T53" i="35"/>
  <c r="S53" i="35"/>
  <c r="N53" i="35"/>
  <c r="M53" i="35"/>
  <c r="L53" i="35"/>
  <c r="K53" i="35"/>
  <c r="F53" i="35"/>
  <c r="E53" i="35"/>
  <c r="D53" i="35"/>
  <c r="C53" i="35"/>
  <c r="AK52" i="35"/>
  <c r="AJ52" i="35"/>
  <c r="AI52" i="35"/>
  <c r="AH52" i="35"/>
  <c r="AC52" i="35"/>
  <c r="AB52" i="35"/>
  <c r="AA52" i="35"/>
  <c r="Z52" i="35"/>
  <c r="U52" i="35"/>
  <c r="T52" i="35"/>
  <c r="S52" i="35"/>
  <c r="R52" i="35"/>
  <c r="M52" i="35"/>
  <c r="L52" i="35"/>
  <c r="K52" i="35"/>
  <c r="J52" i="35"/>
  <c r="E52" i="35"/>
  <c r="D52" i="35"/>
  <c r="C52" i="35"/>
  <c r="B52" i="35"/>
  <c r="AJ51" i="35"/>
  <c r="AI51" i="35"/>
  <c r="AH51" i="35"/>
  <c r="AG51" i="35"/>
  <c r="AB51" i="35"/>
  <c r="AA51" i="35"/>
  <c r="Z51" i="35"/>
  <c r="Y51" i="35"/>
  <c r="T51" i="35"/>
  <c r="S51" i="35"/>
  <c r="R51" i="35"/>
  <c r="Q51" i="35"/>
  <c r="L51" i="35"/>
  <c r="K51" i="35"/>
  <c r="J51" i="35"/>
  <c r="I51" i="35"/>
  <c r="D51" i="35"/>
  <c r="C51" i="35"/>
  <c r="B51" i="35"/>
  <c r="AN42" i="35"/>
  <c r="AN62" i="35" s="1"/>
  <c r="AM42" i="35"/>
  <c r="AL42" i="35"/>
  <c r="AK42" i="35"/>
  <c r="AJ42" i="35"/>
  <c r="AI42" i="35"/>
  <c r="AI62" i="35" s="1"/>
  <c r="AH42" i="35"/>
  <c r="AH62" i="35" s="1"/>
  <c r="AG42" i="35"/>
  <c r="AG62" i="35" s="1"/>
  <c r="AF42" i="35"/>
  <c r="AF62" i="35" s="1"/>
  <c r="AE42" i="35"/>
  <c r="AD42" i="35"/>
  <c r="AC42" i="35"/>
  <c r="AB42" i="35"/>
  <c r="AA42" i="35"/>
  <c r="AA62" i="35" s="1"/>
  <c r="Z42" i="35"/>
  <c r="Z62" i="35" s="1"/>
  <c r="Y42" i="35"/>
  <c r="Y62" i="35" s="1"/>
  <c r="X42" i="35"/>
  <c r="X62" i="35" s="1"/>
  <c r="W42" i="35"/>
  <c r="V42" i="35"/>
  <c r="U42" i="35"/>
  <c r="T42" i="35"/>
  <c r="S42" i="35"/>
  <c r="S62" i="35" s="1"/>
  <c r="R42" i="35"/>
  <c r="R62" i="35" s="1"/>
  <c r="Q42" i="35"/>
  <c r="Q62" i="35" s="1"/>
  <c r="P42" i="35"/>
  <c r="P62" i="35" s="1"/>
  <c r="O42" i="35"/>
  <c r="N42" i="35"/>
  <c r="M42" i="35"/>
  <c r="L42" i="35"/>
  <c r="K42" i="35"/>
  <c r="K62" i="35" s="1"/>
  <c r="J42" i="35"/>
  <c r="J62" i="35" s="1"/>
  <c r="I42" i="35"/>
  <c r="I62" i="35" s="1"/>
  <c r="H42" i="35"/>
  <c r="H62" i="35" s="1"/>
  <c r="G42" i="35"/>
  <c r="F42" i="35"/>
  <c r="E42" i="35"/>
  <c r="D42" i="35"/>
  <c r="C42" i="35"/>
  <c r="C62" i="35" s="1"/>
  <c r="B42" i="35"/>
  <c r="B62" i="35" s="1"/>
  <c r="AN41" i="35"/>
  <c r="AN61" i="35" s="1"/>
  <c r="AM41" i="35"/>
  <c r="AM61" i="35" s="1"/>
  <c r="AL41" i="35"/>
  <c r="AK41" i="35"/>
  <c r="AJ41" i="35"/>
  <c r="AI41" i="35"/>
  <c r="AH41" i="35"/>
  <c r="AH61" i="35" s="1"/>
  <c r="AG41" i="35"/>
  <c r="AG61" i="35" s="1"/>
  <c r="AF41" i="35"/>
  <c r="AF61" i="35" s="1"/>
  <c r="AE41" i="35"/>
  <c r="AE61" i="35" s="1"/>
  <c r="AD41" i="35"/>
  <c r="AC41" i="35"/>
  <c r="AB41" i="35"/>
  <c r="AA41" i="35"/>
  <c r="Z41" i="35"/>
  <c r="Z61" i="35" s="1"/>
  <c r="Y41" i="35"/>
  <c r="Y61" i="35" s="1"/>
  <c r="X41" i="35"/>
  <c r="X61" i="35" s="1"/>
  <c r="W41" i="35"/>
  <c r="W61" i="35" s="1"/>
  <c r="V41" i="35"/>
  <c r="U41" i="35"/>
  <c r="T41" i="35"/>
  <c r="S41" i="35"/>
  <c r="R41" i="35"/>
  <c r="R61" i="35" s="1"/>
  <c r="Q41" i="35"/>
  <c r="Q61" i="35" s="1"/>
  <c r="P41" i="35"/>
  <c r="P61" i="35" s="1"/>
  <c r="O41" i="35"/>
  <c r="O61" i="35" s="1"/>
  <c r="N41" i="35"/>
  <c r="M41" i="35"/>
  <c r="L41" i="35"/>
  <c r="K41" i="35"/>
  <c r="J41" i="35"/>
  <c r="J61" i="35" s="1"/>
  <c r="I41" i="35"/>
  <c r="I61" i="35" s="1"/>
  <c r="H41" i="35"/>
  <c r="H61" i="35" s="1"/>
  <c r="G41" i="35"/>
  <c r="G61" i="35" s="1"/>
  <c r="F41" i="35"/>
  <c r="E41" i="35"/>
  <c r="D41" i="35"/>
  <c r="C41" i="35"/>
  <c r="B41" i="35"/>
  <c r="B61" i="35" s="1"/>
  <c r="AN40" i="35"/>
  <c r="AN60" i="35" s="1"/>
  <c r="AM40" i="35"/>
  <c r="AM60" i="35" s="1"/>
  <c r="AL40" i="35"/>
  <c r="AL60" i="35" s="1"/>
  <c r="AK40" i="35"/>
  <c r="AJ40" i="35"/>
  <c r="AI40" i="35"/>
  <c r="AH40" i="35"/>
  <c r="AG40" i="35"/>
  <c r="AG60" i="35" s="1"/>
  <c r="AF40" i="35"/>
  <c r="AF60" i="35" s="1"/>
  <c r="AE40" i="35"/>
  <c r="AE60" i="35" s="1"/>
  <c r="AD40" i="35"/>
  <c r="AD60" i="35" s="1"/>
  <c r="AC40" i="35"/>
  <c r="AB40" i="35"/>
  <c r="AA40" i="35"/>
  <c r="Z40" i="35"/>
  <c r="Y40" i="35"/>
  <c r="Y60" i="35" s="1"/>
  <c r="X40" i="35"/>
  <c r="X60" i="35" s="1"/>
  <c r="W40" i="35"/>
  <c r="W60" i="35" s="1"/>
  <c r="V40" i="35"/>
  <c r="V60" i="35" s="1"/>
  <c r="U40" i="35"/>
  <c r="T40" i="35"/>
  <c r="S40" i="35"/>
  <c r="R40" i="35"/>
  <c r="Q40" i="35"/>
  <c r="Q60" i="35" s="1"/>
  <c r="P40" i="35"/>
  <c r="P60" i="35" s="1"/>
  <c r="O40" i="35"/>
  <c r="O60" i="35" s="1"/>
  <c r="N40" i="35"/>
  <c r="N60" i="35" s="1"/>
  <c r="M40" i="35"/>
  <c r="L40" i="35"/>
  <c r="K40" i="35"/>
  <c r="J40" i="35"/>
  <c r="I40" i="35"/>
  <c r="I60" i="35" s="1"/>
  <c r="H40" i="35"/>
  <c r="H60" i="35" s="1"/>
  <c r="G40" i="35"/>
  <c r="G60" i="35" s="1"/>
  <c r="F40" i="35"/>
  <c r="F60" i="35" s="1"/>
  <c r="E40" i="35"/>
  <c r="D40" i="35"/>
  <c r="C40" i="35"/>
  <c r="B40" i="35"/>
  <c r="AN39" i="35"/>
  <c r="AN59" i="35" s="1"/>
  <c r="AM39" i="35"/>
  <c r="AM59" i="35" s="1"/>
  <c r="AL39" i="35"/>
  <c r="AL59" i="35" s="1"/>
  <c r="AK39" i="35"/>
  <c r="AK59" i="35" s="1"/>
  <c r="AJ39" i="35"/>
  <c r="AI39" i="35"/>
  <c r="AH39" i="35"/>
  <c r="AG39" i="35"/>
  <c r="AF39" i="35"/>
  <c r="AF59" i="35" s="1"/>
  <c r="AE39" i="35"/>
  <c r="AE59" i="35" s="1"/>
  <c r="AD39" i="35"/>
  <c r="AD59" i="35" s="1"/>
  <c r="AC39" i="35"/>
  <c r="AC59" i="35" s="1"/>
  <c r="AB39" i="35"/>
  <c r="AA39" i="35"/>
  <c r="Z39" i="35"/>
  <c r="Y39" i="35"/>
  <c r="X39" i="35"/>
  <c r="X59" i="35" s="1"/>
  <c r="W39" i="35"/>
  <c r="W59" i="35" s="1"/>
  <c r="V39" i="35"/>
  <c r="V59" i="35" s="1"/>
  <c r="U39" i="35"/>
  <c r="U59" i="35" s="1"/>
  <c r="T39" i="35"/>
  <c r="S39" i="35"/>
  <c r="R39" i="35"/>
  <c r="Q39" i="35"/>
  <c r="P39" i="35"/>
  <c r="P59" i="35" s="1"/>
  <c r="O39" i="35"/>
  <c r="O59" i="35" s="1"/>
  <c r="N39" i="35"/>
  <c r="N59" i="35" s="1"/>
  <c r="M39" i="35"/>
  <c r="M59" i="35" s="1"/>
  <c r="L39" i="35"/>
  <c r="K39" i="35"/>
  <c r="J39" i="35"/>
  <c r="I39" i="35"/>
  <c r="H39" i="35"/>
  <c r="H59" i="35" s="1"/>
  <c r="G39" i="35"/>
  <c r="G59" i="35" s="1"/>
  <c r="F39" i="35"/>
  <c r="F59" i="35" s="1"/>
  <c r="E39" i="35"/>
  <c r="E59" i="35" s="1"/>
  <c r="D39" i="35"/>
  <c r="C39" i="35"/>
  <c r="B39" i="35"/>
  <c r="AN38" i="35"/>
  <c r="AM38" i="35"/>
  <c r="AM58" i="35" s="1"/>
  <c r="AL38" i="35"/>
  <c r="AL58" i="35" s="1"/>
  <c r="AK38" i="35"/>
  <c r="AK58" i="35" s="1"/>
  <c r="AJ38" i="35"/>
  <c r="AJ58" i="35" s="1"/>
  <c r="AI38" i="35"/>
  <c r="AH38" i="35"/>
  <c r="AG38" i="35"/>
  <c r="AF38" i="35"/>
  <c r="AE38" i="35"/>
  <c r="AE58" i="35" s="1"/>
  <c r="AD38" i="35"/>
  <c r="AD58" i="35" s="1"/>
  <c r="AC38" i="35"/>
  <c r="AC58" i="35" s="1"/>
  <c r="AB38" i="35"/>
  <c r="AB58" i="35" s="1"/>
  <c r="AA38" i="35"/>
  <c r="Z38" i="35"/>
  <c r="Y38" i="35"/>
  <c r="X38" i="35"/>
  <c r="W38" i="35"/>
  <c r="W58" i="35" s="1"/>
  <c r="V38" i="35"/>
  <c r="V58" i="35" s="1"/>
  <c r="U38" i="35"/>
  <c r="U58" i="35" s="1"/>
  <c r="T38" i="35"/>
  <c r="T58" i="35" s="1"/>
  <c r="S38" i="35"/>
  <c r="R38" i="35"/>
  <c r="Q38" i="35"/>
  <c r="P38" i="35"/>
  <c r="O38" i="35"/>
  <c r="O58" i="35" s="1"/>
  <c r="N38" i="35"/>
  <c r="N58" i="35" s="1"/>
  <c r="M38" i="35"/>
  <c r="M58" i="35" s="1"/>
  <c r="L38" i="35"/>
  <c r="L58" i="35" s="1"/>
  <c r="K38" i="35"/>
  <c r="J38" i="35"/>
  <c r="I38" i="35"/>
  <c r="H38" i="35"/>
  <c r="G38" i="35"/>
  <c r="G58" i="35" s="1"/>
  <c r="F38" i="35"/>
  <c r="F58" i="35" s="1"/>
  <c r="E38" i="35"/>
  <c r="E58" i="35" s="1"/>
  <c r="D38" i="35"/>
  <c r="D58" i="35" s="1"/>
  <c r="C38" i="35"/>
  <c r="B38" i="35"/>
  <c r="AN37" i="35"/>
  <c r="AM37" i="35"/>
  <c r="AL37" i="35"/>
  <c r="AL57" i="35" s="1"/>
  <c r="AK37" i="35"/>
  <c r="AK57" i="35" s="1"/>
  <c r="AJ37" i="35"/>
  <c r="AJ57" i="35" s="1"/>
  <c r="AI37" i="35"/>
  <c r="AI57" i="35" s="1"/>
  <c r="AH37" i="35"/>
  <c r="AG37" i="35"/>
  <c r="AF37" i="35"/>
  <c r="AE37" i="35"/>
  <c r="AD37" i="35"/>
  <c r="AD57" i="35" s="1"/>
  <c r="AC37" i="35"/>
  <c r="AC57" i="35" s="1"/>
  <c r="AB37" i="35"/>
  <c r="AB57" i="35" s="1"/>
  <c r="AA37" i="35"/>
  <c r="AA57" i="35" s="1"/>
  <c r="Z37" i="35"/>
  <c r="Y37" i="35"/>
  <c r="X37" i="35"/>
  <c r="W37" i="35"/>
  <c r="V37" i="35"/>
  <c r="V57" i="35" s="1"/>
  <c r="U37" i="35"/>
  <c r="U57" i="35" s="1"/>
  <c r="T37" i="35"/>
  <c r="T57" i="35" s="1"/>
  <c r="S37" i="35"/>
  <c r="S57" i="35" s="1"/>
  <c r="R37" i="35"/>
  <c r="Q37" i="35"/>
  <c r="P37" i="35"/>
  <c r="O37" i="35"/>
  <c r="N37" i="35"/>
  <c r="N57" i="35" s="1"/>
  <c r="M37" i="35"/>
  <c r="M57" i="35" s="1"/>
  <c r="L37" i="35"/>
  <c r="L57" i="35" s="1"/>
  <c r="K37" i="35"/>
  <c r="K57" i="35" s="1"/>
  <c r="J37" i="35"/>
  <c r="I37" i="35"/>
  <c r="H37" i="35"/>
  <c r="G37" i="35"/>
  <c r="F37" i="35"/>
  <c r="F57" i="35" s="1"/>
  <c r="E37" i="35"/>
  <c r="E57" i="35" s="1"/>
  <c r="D37" i="35"/>
  <c r="D57" i="35" s="1"/>
  <c r="C37" i="35"/>
  <c r="C57" i="35" s="1"/>
  <c r="B37" i="35"/>
  <c r="AN36" i="35"/>
  <c r="AM36" i="35"/>
  <c r="AL36" i="35"/>
  <c r="AK36" i="35"/>
  <c r="AK56" i="35" s="1"/>
  <c r="AJ36" i="35"/>
  <c r="AJ56" i="35" s="1"/>
  <c r="AI36" i="35"/>
  <c r="AI56" i="35" s="1"/>
  <c r="AH36" i="35"/>
  <c r="AH56" i="35" s="1"/>
  <c r="AG36" i="35"/>
  <c r="AF36" i="35"/>
  <c r="AE36" i="35"/>
  <c r="AD36" i="35"/>
  <c r="AC36" i="35"/>
  <c r="AC56" i="35" s="1"/>
  <c r="AB36" i="35"/>
  <c r="AB56" i="35" s="1"/>
  <c r="AA36" i="35"/>
  <c r="AA56" i="35" s="1"/>
  <c r="Z36" i="35"/>
  <c r="Z56" i="35" s="1"/>
  <c r="Y36" i="35"/>
  <c r="X36" i="35"/>
  <c r="W36" i="35"/>
  <c r="V36" i="35"/>
  <c r="U36" i="35"/>
  <c r="U56" i="35" s="1"/>
  <c r="T36" i="35"/>
  <c r="T56" i="35" s="1"/>
  <c r="S36" i="35"/>
  <c r="S56" i="35" s="1"/>
  <c r="R36" i="35"/>
  <c r="R56" i="35" s="1"/>
  <c r="Q36" i="35"/>
  <c r="P36" i="35"/>
  <c r="O36" i="35"/>
  <c r="N36" i="35"/>
  <c r="M36" i="35"/>
  <c r="M56" i="35" s="1"/>
  <c r="L36" i="35"/>
  <c r="L56" i="35" s="1"/>
  <c r="K36" i="35"/>
  <c r="K56" i="35" s="1"/>
  <c r="J36" i="35"/>
  <c r="J56" i="35" s="1"/>
  <c r="I36" i="35"/>
  <c r="H36" i="35"/>
  <c r="G36" i="35"/>
  <c r="F36" i="35"/>
  <c r="E36" i="35"/>
  <c r="E56" i="35" s="1"/>
  <c r="D36" i="35"/>
  <c r="D56" i="35" s="1"/>
  <c r="C36" i="35"/>
  <c r="C56" i="35" s="1"/>
  <c r="B36" i="35"/>
  <c r="B56" i="35" s="1"/>
  <c r="AN35" i="35"/>
  <c r="AM35" i="35"/>
  <c r="AL35" i="35"/>
  <c r="AK35" i="35"/>
  <c r="AJ35" i="35"/>
  <c r="AJ55" i="35" s="1"/>
  <c r="AI35" i="35"/>
  <c r="AI55" i="35" s="1"/>
  <c r="AH35" i="35"/>
  <c r="AH55" i="35" s="1"/>
  <c r="AG35" i="35"/>
  <c r="AG55" i="35" s="1"/>
  <c r="AF35" i="35"/>
  <c r="AE35" i="35"/>
  <c r="AD35" i="35"/>
  <c r="AC35" i="35"/>
  <c r="AB35" i="35"/>
  <c r="AB55" i="35" s="1"/>
  <c r="AA35" i="35"/>
  <c r="AA55" i="35" s="1"/>
  <c r="Z35" i="35"/>
  <c r="Z55" i="35" s="1"/>
  <c r="Y35" i="35"/>
  <c r="Y55" i="35" s="1"/>
  <c r="X35" i="35"/>
  <c r="W35" i="35"/>
  <c r="V35" i="35"/>
  <c r="U35" i="35"/>
  <c r="T35" i="35"/>
  <c r="T55" i="35" s="1"/>
  <c r="S35" i="35"/>
  <c r="S55" i="35" s="1"/>
  <c r="R35" i="35"/>
  <c r="R55" i="35" s="1"/>
  <c r="Q35" i="35"/>
  <c r="Q55" i="35" s="1"/>
  <c r="P35" i="35"/>
  <c r="O35" i="35"/>
  <c r="N35" i="35"/>
  <c r="M35" i="35"/>
  <c r="L35" i="35"/>
  <c r="L55" i="35" s="1"/>
  <c r="K35" i="35"/>
  <c r="K55" i="35" s="1"/>
  <c r="J35" i="35"/>
  <c r="J55" i="35" s="1"/>
  <c r="I35" i="35"/>
  <c r="I55" i="35" s="1"/>
  <c r="H35" i="35"/>
  <c r="G35" i="35"/>
  <c r="F35" i="35"/>
  <c r="E35" i="35"/>
  <c r="D35" i="35"/>
  <c r="D55" i="35" s="1"/>
  <c r="C35" i="35"/>
  <c r="C55" i="35" s="1"/>
  <c r="B35" i="35"/>
  <c r="B55" i="35" s="1"/>
  <c r="AN34" i="35"/>
  <c r="AN54" i="35" s="1"/>
  <c r="AM34" i="35"/>
  <c r="AL34" i="35"/>
  <c r="AK34" i="35"/>
  <c r="AJ34" i="35"/>
  <c r="AI34" i="35"/>
  <c r="AI54" i="35" s="1"/>
  <c r="AH34" i="35"/>
  <c r="AH54" i="35" s="1"/>
  <c r="AG34" i="35"/>
  <c r="AG54" i="35" s="1"/>
  <c r="AF34" i="35"/>
  <c r="AF54" i="35" s="1"/>
  <c r="AE34" i="35"/>
  <c r="AD34" i="35"/>
  <c r="AC34" i="35"/>
  <c r="AB34" i="35"/>
  <c r="AA34" i="35"/>
  <c r="AA54" i="35" s="1"/>
  <c r="Z34" i="35"/>
  <c r="Z54" i="35" s="1"/>
  <c r="Y34" i="35"/>
  <c r="Y54" i="35" s="1"/>
  <c r="X34" i="35"/>
  <c r="X54" i="35" s="1"/>
  <c r="W34" i="35"/>
  <c r="V34" i="35"/>
  <c r="U34" i="35"/>
  <c r="T34" i="35"/>
  <c r="S34" i="35"/>
  <c r="S54" i="35" s="1"/>
  <c r="R34" i="35"/>
  <c r="R54" i="35" s="1"/>
  <c r="Q34" i="35"/>
  <c r="Q54" i="35" s="1"/>
  <c r="P34" i="35"/>
  <c r="P54" i="35" s="1"/>
  <c r="O34" i="35"/>
  <c r="N34" i="35"/>
  <c r="M34" i="35"/>
  <c r="L34" i="35"/>
  <c r="K34" i="35"/>
  <c r="K54" i="35" s="1"/>
  <c r="J34" i="35"/>
  <c r="J54" i="35" s="1"/>
  <c r="I34" i="35"/>
  <c r="I54" i="35" s="1"/>
  <c r="H34" i="35"/>
  <c r="H54" i="35" s="1"/>
  <c r="G34" i="35"/>
  <c r="F34" i="35"/>
  <c r="E34" i="35"/>
  <c r="D34" i="35"/>
  <c r="C34" i="35"/>
  <c r="C54" i="35" s="1"/>
  <c r="B34" i="35"/>
  <c r="B54" i="35" s="1"/>
  <c r="AN33" i="35"/>
  <c r="AN53" i="35" s="1"/>
  <c r="AM33" i="35"/>
  <c r="AM53" i="35" s="1"/>
  <c r="AL33" i="35"/>
  <c r="AK33" i="35"/>
  <c r="AJ33" i="35"/>
  <c r="AI33" i="35"/>
  <c r="AH33" i="35"/>
  <c r="AH53" i="35" s="1"/>
  <c r="AG33" i="35"/>
  <c r="AG53" i="35" s="1"/>
  <c r="AF33" i="35"/>
  <c r="AF53" i="35" s="1"/>
  <c r="AE33" i="35"/>
  <c r="AE53" i="35" s="1"/>
  <c r="AD33" i="35"/>
  <c r="AC33" i="35"/>
  <c r="AB33" i="35"/>
  <c r="AA33" i="35"/>
  <c r="Z33" i="35"/>
  <c r="Z53" i="35" s="1"/>
  <c r="Y33" i="35"/>
  <c r="Y53" i="35" s="1"/>
  <c r="X33" i="35"/>
  <c r="X53" i="35" s="1"/>
  <c r="W33" i="35"/>
  <c r="W53" i="35" s="1"/>
  <c r="V33" i="35"/>
  <c r="U33" i="35"/>
  <c r="T33" i="35"/>
  <c r="S33" i="35"/>
  <c r="R33" i="35"/>
  <c r="R53" i="35" s="1"/>
  <c r="Q33" i="35"/>
  <c r="Q53" i="35" s="1"/>
  <c r="P33" i="35"/>
  <c r="P53" i="35" s="1"/>
  <c r="O33" i="35"/>
  <c r="O53" i="35" s="1"/>
  <c r="N33" i="35"/>
  <c r="M33" i="35"/>
  <c r="L33" i="35"/>
  <c r="K33" i="35"/>
  <c r="J33" i="35"/>
  <c r="J53" i="35" s="1"/>
  <c r="I33" i="35"/>
  <c r="I53" i="35" s="1"/>
  <c r="H33" i="35"/>
  <c r="H53" i="35" s="1"/>
  <c r="G33" i="35"/>
  <c r="G53" i="35" s="1"/>
  <c r="F33" i="35"/>
  <c r="E33" i="35"/>
  <c r="D33" i="35"/>
  <c r="C33" i="35"/>
  <c r="B33" i="35"/>
  <c r="B53" i="35" s="1"/>
  <c r="AN32" i="35"/>
  <c r="AN52" i="35" s="1"/>
  <c r="AM32" i="35"/>
  <c r="AM52" i="35" s="1"/>
  <c r="AL32" i="35"/>
  <c r="AL52" i="35" s="1"/>
  <c r="AK32" i="35"/>
  <c r="AJ32" i="35"/>
  <c r="AI32" i="35"/>
  <c r="AH32" i="35"/>
  <c r="AG32" i="35"/>
  <c r="AG52" i="35" s="1"/>
  <c r="AF32" i="35"/>
  <c r="AF52" i="35" s="1"/>
  <c r="AE32" i="35"/>
  <c r="AE52" i="35" s="1"/>
  <c r="AD32" i="35"/>
  <c r="AD52" i="35" s="1"/>
  <c r="AC32" i="35"/>
  <c r="AB32" i="35"/>
  <c r="AA32" i="35"/>
  <c r="Z32" i="35"/>
  <c r="Y32" i="35"/>
  <c r="Y52" i="35" s="1"/>
  <c r="X32" i="35"/>
  <c r="X52" i="35" s="1"/>
  <c r="W32" i="35"/>
  <c r="W52" i="35" s="1"/>
  <c r="V32" i="35"/>
  <c r="V52" i="35" s="1"/>
  <c r="U32" i="35"/>
  <c r="T32" i="35"/>
  <c r="S32" i="35"/>
  <c r="R32" i="35"/>
  <c r="Q32" i="35"/>
  <c r="Q52" i="35" s="1"/>
  <c r="P32" i="35"/>
  <c r="P52" i="35" s="1"/>
  <c r="O32" i="35"/>
  <c r="O52" i="35" s="1"/>
  <c r="N32" i="35"/>
  <c r="N52" i="35" s="1"/>
  <c r="M32" i="35"/>
  <c r="L32" i="35"/>
  <c r="K32" i="35"/>
  <c r="J32" i="35"/>
  <c r="I32" i="35"/>
  <c r="I52" i="35" s="1"/>
  <c r="H32" i="35"/>
  <c r="H52" i="35" s="1"/>
  <c r="G32" i="35"/>
  <c r="G52" i="35" s="1"/>
  <c r="F32" i="35"/>
  <c r="F52" i="35" s="1"/>
  <c r="E32" i="35"/>
  <c r="D32" i="35"/>
  <c r="C32" i="35"/>
  <c r="B32" i="35"/>
  <c r="AN31" i="35"/>
  <c r="AN51" i="35" s="1"/>
  <c r="AM31" i="35"/>
  <c r="AM51" i="35" s="1"/>
  <c r="AL31" i="35"/>
  <c r="AL51" i="35" s="1"/>
  <c r="AK31" i="35"/>
  <c r="AK51" i="35" s="1"/>
  <c r="AJ31" i="35"/>
  <c r="AI31" i="35"/>
  <c r="AH31" i="35"/>
  <c r="AG31" i="35"/>
  <c r="AF31" i="35"/>
  <c r="AF51" i="35" s="1"/>
  <c r="AE31" i="35"/>
  <c r="AE51" i="35" s="1"/>
  <c r="AD31" i="35"/>
  <c r="AD51" i="35" s="1"/>
  <c r="AC31" i="35"/>
  <c r="AC51" i="35" s="1"/>
  <c r="AB31" i="35"/>
  <c r="AA31" i="35"/>
  <c r="Z31" i="35"/>
  <c r="Y31" i="35"/>
  <c r="X31" i="35"/>
  <c r="X51" i="35" s="1"/>
  <c r="W31" i="35"/>
  <c r="W51" i="35" s="1"/>
  <c r="V31" i="35"/>
  <c r="V51" i="35" s="1"/>
  <c r="U31" i="35"/>
  <c r="U51" i="35" s="1"/>
  <c r="T31" i="35"/>
  <c r="S31" i="35"/>
  <c r="R31" i="35"/>
  <c r="Q31" i="35"/>
  <c r="P31" i="35"/>
  <c r="P51" i="35" s="1"/>
  <c r="O31" i="35"/>
  <c r="O51" i="35" s="1"/>
  <c r="N31" i="35"/>
  <c r="N51" i="35" s="1"/>
  <c r="M31" i="35"/>
  <c r="M51" i="35" s="1"/>
  <c r="L31" i="35"/>
  <c r="K31" i="35"/>
  <c r="J31" i="35"/>
  <c r="I31" i="35"/>
  <c r="H31" i="35"/>
  <c r="H51" i="35" s="1"/>
  <c r="G31" i="35"/>
  <c r="G51" i="35" s="1"/>
  <c r="F31" i="35"/>
  <c r="F51" i="35" s="1"/>
  <c r="E31" i="35"/>
  <c r="E51" i="35" s="1"/>
  <c r="D31" i="35"/>
  <c r="C31" i="35"/>
  <c r="B31" i="35"/>
  <c r="B67" i="33" a="1"/>
  <c r="B67" i="33" s="1"/>
  <c r="AM63" i="33"/>
  <c r="AL63" i="33"/>
  <c r="AK63" i="33"/>
  <c r="AJ63" i="33"/>
  <c r="AE63" i="33"/>
  <c r="AD63" i="33"/>
  <c r="AC63" i="33"/>
  <c r="AB63" i="33"/>
  <c r="W63" i="33"/>
  <c r="V63" i="33"/>
  <c r="U63" i="33"/>
  <c r="T63" i="33"/>
  <c r="O63" i="33"/>
  <c r="N63" i="33"/>
  <c r="M63" i="33"/>
  <c r="L63" i="33"/>
  <c r="G63" i="33"/>
  <c r="F63" i="33"/>
  <c r="E63" i="33"/>
  <c r="D63" i="33"/>
  <c r="AL62" i="33"/>
  <c r="AK62" i="33"/>
  <c r="AJ62" i="33"/>
  <c r="AI62" i="33"/>
  <c r="AD62" i="33"/>
  <c r="AC62" i="33"/>
  <c r="AB62" i="33"/>
  <c r="AA62" i="33"/>
  <c r="V62" i="33"/>
  <c r="U62" i="33"/>
  <c r="T62" i="33"/>
  <c r="S62" i="33"/>
  <c r="N62" i="33"/>
  <c r="M62" i="33"/>
  <c r="L62" i="33"/>
  <c r="K62" i="33"/>
  <c r="F62" i="33"/>
  <c r="E62" i="33"/>
  <c r="D62" i="33"/>
  <c r="C62" i="33"/>
  <c r="AK61" i="33"/>
  <c r="AJ61" i="33"/>
  <c r="AI61" i="33"/>
  <c r="AH61" i="33"/>
  <c r="AC61" i="33"/>
  <c r="AB61" i="33"/>
  <c r="AA61" i="33"/>
  <c r="Z61" i="33"/>
  <c r="U61" i="33"/>
  <c r="T61" i="33"/>
  <c r="S61" i="33"/>
  <c r="R61" i="33"/>
  <c r="M61" i="33"/>
  <c r="L61" i="33"/>
  <c r="K61" i="33"/>
  <c r="J61" i="33"/>
  <c r="E61" i="33"/>
  <c r="D61" i="33"/>
  <c r="C61" i="33"/>
  <c r="B61" i="33"/>
  <c r="AJ60" i="33"/>
  <c r="AI60" i="33"/>
  <c r="AH60" i="33"/>
  <c r="AG60" i="33"/>
  <c r="AB60" i="33"/>
  <c r="AA60" i="33"/>
  <c r="Z60" i="33"/>
  <c r="Y60" i="33"/>
  <c r="T60" i="33"/>
  <c r="S60" i="33"/>
  <c r="R60" i="33"/>
  <c r="Q60" i="33"/>
  <c r="L60" i="33"/>
  <c r="K60" i="33"/>
  <c r="J60" i="33"/>
  <c r="I60" i="33"/>
  <c r="D60" i="33"/>
  <c r="C60" i="33"/>
  <c r="B60" i="33"/>
  <c r="AN59" i="33"/>
  <c r="AI59" i="33"/>
  <c r="AH59" i="33"/>
  <c r="AG59" i="33"/>
  <c r="AF59" i="33"/>
  <c r="AA59" i="33"/>
  <c r="Z59" i="33"/>
  <c r="Y59" i="33"/>
  <c r="X59" i="33"/>
  <c r="S59" i="33"/>
  <c r="R59" i="33"/>
  <c r="Q59" i="33"/>
  <c r="P59" i="33"/>
  <c r="K59" i="33"/>
  <c r="J59" i="33"/>
  <c r="I59" i="33"/>
  <c r="H59" i="33"/>
  <c r="C59" i="33"/>
  <c r="B59" i="33"/>
  <c r="AN58" i="33"/>
  <c r="AM58" i="33"/>
  <c r="AH58" i="33"/>
  <c r="AG58" i="33"/>
  <c r="AF58" i="33"/>
  <c r="AE58" i="33"/>
  <c r="Z58" i="33"/>
  <c r="Y58" i="33"/>
  <c r="X58" i="33"/>
  <c r="W58" i="33"/>
  <c r="R58" i="33"/>
  <c r="Q58" i="33"/>
  <c r="P58" i="33"/>
  <c r="O58" i="33"/>
  <c r="J58" i="33"/>
  <c r="I58" i="33"/>
  <c r="H58" i="33"/>
  <c r="G58" i="33"/>
  <c r="B58" i="33"/>
  <c r="AN57" i="33"/>
  <c r="AM57" i="33"/>
  <c r="AL57" i="33"/>
  <c r="AG57" i="33"/>
  <c r="AF57" i="33"/>
  <c r="AE57" i="33"/>
  <c r="AD57" i="33"/>
  <c r="Y57" i="33"/>
  <c r="X57" i="33"/>
  <c r="W57" i="33"/>
  <c r="V57" i="33"/>
  <c r="Q57" i="33"/>
  <c r="P57" i="33"/>
  <c r="O57" i="33"/>
  <c r="N57" i="33"/>
  <c r="I57" i="33"/>
  <c r="H57" i="33"/>
  <c r="G57" i="33"/>
  <c r="F57" i="33"/>
  <c r="AN56" i="33"/>
  <c r="AM56" i="33"/>
  <c r="AL56" i="33"/>
  <c r="AK56" i="33"/>
  <c r="AF56" i="33"/>
  <c r="AE56" i="33"/>
  <c r="AD56" i="33"/>
  <c r="AC56" i="33"/>
  <c r="X56" i="33"/>
  <c r="W56" i="33"/>
  <c r="V56" i="33"/>
  <c r="U56" i="33"/>
  <c r="P56" i="33"/>
  <c r="O56" i="33"/>
  <c r="N56" i="33"/>
  <c r="M56" i="33"/>
  <c r="H56" i="33"/>
  <c r="G56" i="33"/>
  <c r="F56" i="33"/>
  <c r="E56" i="33"/>
  <c r="AM55" i="33"/>
  <c r="AL55" i="33"/>
  <c r="AK55" i="33"/>
  <c r="AJ55" i="33"/>
  <c r="AE55" i="33"/>
  <c r="AD55" i="33"/>
  <c r="AC55" i="33"/>
  <c r="AB55" i="33"/>
  <c r="W55" i="33"/>
  <c r="V55" i="33"/>
  <c r="U55" i="33"/>
  <c r="T55" i="33"/>
  <c r="O55" i="33"/>
  <c r="N55" i="33"/>
  <c r="M55" i="33"/>
  <c r="L55" i="33"/>
  <c r="G55" i="33"/>
  <c r="F55" i="33"/>
  <c r="E55" i="33"/>
  <c r="D55" i="33"/>
  <c r="AL54" i="33"/>
  <c r="AK54" i="33"/>
  <c r="AJ54" i="33"/>
  <c r="AI54" i="33"/>
  <c r="AD54" i="33"/>
  <c r="AC54" i="33"/>
  <c r="AB54" i="33"/>
  <c r="AA54" i="33"/>
  <c r="V54" i="33"/>
  <c r="U54" i="33"/>
  <c r="T54" i="33"/>
  <c r="S54" i="33"/>
  <c r="N54" i="33"/>
  <c r="M54" i="33"/>
  <c r="L54" i="33"/>
  <c r="K54" i="33"/>
  <c r="F54" i="33"/>
  <c r="E54" i="33"/>
  <c r="D54" i="33"/>
  <c r="C54" i="33"/>
  <c r="AK53" i="33"/>
  <c r="AJ53" i="33"/>
  <c r="AI53" i="33"/>
  <c r="AH53" i="33"/>
  <c r="AC53" i="33"/>
  <c r="AB53" i="33"/>
  <c r="AA53" i="33"/>
  <c r="Z53" i="33"/>
  <c r="U53" i="33"/>
  <c r="T53" i="33"/>
  <c r="S53" i="33"/>
  <c r="R53" i="33"/>
  <c r="M53" i="33"/>
  <c r="L53" i="33"/>
  <c r="K53" i="33"/>
  <c r="J53" i="33"/>
  <c r="E53" i="33"/>
  <c r="D53" i="33"/>
  <c r="C53" i="33"/>
  <c r="B53" i="33"/>
  <c r="AJ52" i="33"/>
  <c r="AI52" i="33"/>
  <c r="AH52" i="33"/>
  <c r="AG52" i="33"/>
  <c r="AB52" i="33"/>
  <c r="AA52" i="33"/>
  <c r="Z52" i="33"/>
  <c r="Y52" i="33"/>
  <c r="T52" i="33"/>
  <c r="S52" i="33"/>
  <c r="R52" i="33"/>
  <c r="Q52" i="33"/>
  <c r="L52" i="33"/>
  <c r="K52" i="33"/>
  <c r="J52" i="33"/>
  <c r="I52" i="33"/>
  <c r="D52" i="33"/>
  <c r="C52" i="33"/>
  <c r="B52" i="33"/>
  <c r="AN43" i="33"/>
  <c r="AN63" i="33" s="1"/>
  <c r="AM43" i="33"/>
  <c r="AL43" i="33"/>
  <c r="AK43" i="33"/>
  <c r="AJ43" i="33"/>
  <c r="AI43" i="33"/>
  <c r="AI63" i="33" s="1"/>
  <c r="AH43" i="33"/>
  <c r="AH63" i="33" s="1"/>
  <c r="AG43" i="33"/>
  <c r="AG63" i="33" s="1"/>
  <c r="AF43" i="33"/>
  <c r="AF63" i="33" s="1"/>
  <c r="AE43" i="33"/>
  <c r="AD43" i="33"/>
  <c r="AC43" i="33"/>
  <c r="AB43" i="33"/>
  <c r="AA43" i="33"/>
  <c r="AA63" i="33" s="1"/>
  <c r="Z43" i="33"/>
  <c r="Z63" i="33" s="1"/>
  <c r="Y43" i="33"/>
  <c r="Y63" i="33" s="1"/>
  <c r="X43" i="33"/>
  <c r="X63" i="33" s="1"/>
  <c r="W43" i="33"/>
  <c r="V43" i="33"/>
  <c r="U43" i="33"/>
  <c r="T43" i="33"/>
  <c r="S43" i="33"/>
  <c r="S63" i="33" s="1"/>
  <c r="R43" i="33"/>
  <c r="R63" i="33" s="1"/>
  <c r="Q43" i="33"/>
  <c r="Q63" i="33" s="1"/>
  <c r="P43" i="33"/>
  <c r="P63" i="33" s="1"/>
  <c r="O43" i="33"/>
  <c r="N43" i="33"/>
  <c r="M43" i="33"/>
  <c r="L43" i="33"/>
  <c r="K43" i="33"/>
  <c r="K63" i="33" s="1"/>
  <c r="J43" i="33"/>
  <c r="J63" i="33" s="1"/>
  <c r="I43" i="33"/>
  <c r="I63" i="33" s="1"/>
  <c r="H43" i="33"/>
  <c r="H63" i="33" s="1"/>
  <c r="G43" i="33"/>
  <c r="F43" i="33"/>
  <c r="E43" i="33"/>
  <c r="D43" i="33"/>
  <c r="C43" i="33"/>
  <c r="C63" i="33" s="1"/>
  <c r="B43" i="33"/>
  <c r="B63" i="33" s="1"/>
  <c r="AN42" i="33"/>
  <c r="AN62" i="33" s="1"/>
  <c r="AM42" i="33"/>
  <c r="AM62" i="33" s="1"/>
  <c r="AL42" i="33"/>
  <c r="AK42" i="33"/>
  <c r="AJ42" i="33"/>
  <c r="AI42" i="33"/>
  <c r="AH42" i="33"/>
  <c r="AH62" i="33" s="1"/>
  <c r="AG42" i="33"/>
  <c r="AG62" i="33" s="1"/>
  <c r="AF42" i="33"/>
  <c r="AF62" i="33" s="1"/>
  <c r="AE42" i="33"/>
  <c r="AE62" i="33" s="1"/>
  <c r="AD42" i="33"/>
  <c r="AC42" i="33"/>
  <c r="AB42" i="33"/>
  <c r="AA42" i="33"/>
  <c r="Z42" i="33"/>
  <c r="Z62" i="33" s="1"/>
  <c r="Y42" i="33"/>
  <c r="Y62" i="33" s="1"/>
  <c r="X42" i="33"/>
  <c r="X62" i="33" s="1"/>
  <c r="W42" i="33"/>
  <c r="W62" i="33" s="1"/>
  <c r="V42" i="33"/>
  <c r="U42" i="33"/>
  <c r="T42" i="33"/>
  <c r="S42" i="33"/>
  <c r="R42" i="33"/>
  <c r="R62" i="33" s="1"/>
  <c r="Q42" i="33"/>
  <c r="Q62" i="33" s="1"/>
  <c r="P42" i="33"/>
  <c r="P62" i="33" s="1"/>
  <c r="O42" i="33"/>
  <c r="O62" i="33" s="1"/>
  <c r="N42" i="33"/>
  <c r="M42" i="33"/>
  <c r="L42" i="33"/>
  <c r="K42" i="33"/>
  <c r="J42" i="33"/>
  <c r="J62" i="33" s="1"/>
  <c r="I42" i="33"/>
  <c r="I62" i="33" s="1"/>
  <c r="H42" i="33"/>
  <c r="H62" i="33" s="1"/>
  <c r="G42" i="33"/>
  <c r="G62" i="33" s="1"/>
  <c r="F42" i="33"/>
  <c r="E42" i="33"/>
  <c r="D42" i="33"/>
  <c r="C42" i="33"/>
  <c r="B42" i="33"/>
  <c r="B62" i="33" s="1"/>
  <c r="AN41" i="33"/>
  <c r="AN61" i="33" s="1"/>
  <c r="AM41" i="33"/>
  <c r="AM61" i="33" s="1"/>
  <c r="AL41" i="33"/>
  <c r="AL61" i="33" s="1"/>
  <c r="AK41" i="33"/>
  <c r="AJ41" i="33"/>
  <c r="AI41" i="33"/>
  <c r="AH41" i="33"/>
  <c r="AG41" i="33"/>
  <c r="AG61" i="33" s="1"/>
  <c r="AF41" i="33"/>
  <c r="AF61" i="33" s="1"/>
  <c r="AE41" i="33"/>
  <c r="AE61" i="33" s="1"/>
  <c r="AD41" i="33"/>
  <c r="AD61" i="33" s="1"/>
  <c r="AC41" i="33"/>
  <c r="AB41" i="33"/>
  <c r="AA41" i="33"/>
  <c r="Z41" i="33"/>
  <c r="Y41" i="33"/>
  <c r="Y61" i="33" s="1"/>
  <c r="X41" i="33"/>
  <c r="X61" i="33" s="1"/>
  <c r="W41" i="33"/>
  <c r="W61" i="33" s="1"/>
  <c r="V41" i="33"/>
  <c r="V61" i="33" s="1"/>
  <c r="U41" i="33"/>
  <c r="T41" i="33"/>
  <c r="S41" i="33"/>
  <c r="R41" i="33"/>
  <c r="Q41" i="33"/>
  <c r="Q61" i="33" s="1"/>
  <c r="P41" i="33"/>
  <c r="P61" i="33" s="1"/>
  <c r="O41" i="33"/>
  <c r="O61" i="33" s="1"/>
  <c r="N41" i="33"/>
  <c r="N61" i="33" s="1"/>
  <c r="M41" i="33"/>
  <c r="L41" i="33"/>
  <c r="K41" i="33"/>
  <c r="J41" i="33"/>
  <c r="I41" i="33"/>
  <c r="I61" i="33" s="1"/>
  <c r="H41" i="33"/>
  <c r="H61" i="33" s="1"/>
  <c r="G41" i="33"/>
  <c r="G61" i="33" s="1"/>
  <c r="F41" i="33"/>
  <c r="F61" i="33" s="1"/>
  <c r="E41" i="33"/>
  <c r="D41" i="33"/>
  <c r="C41" i="33"/>
  <c r="B41" i="33"/>
  <c r="AN40" i="33"/>
  <c r="AN60" i="33" s="1"/>
  <c r="AM40" i="33"/>
  <c r="AM60" i="33" s="1"/>
  <c r="AL40" i="33"/>
  <c r="AL60" i="33" s="1"/>
  <c r="AK40" i="33"/>
  <c r="AK60" i="33" s="1"/>
  <c r="AJ40" i="33"/>
  <c r="AI40" i="33"/>
  <c r="AH40" i="33"/>
  <c r="AG40" i="33"/>
  <c r="AF40" i="33"/>
  <c r="AF60" i="33" s="1"/>
  <c r="AE40" i="33"/>
  <c r="AE60" i="33" s="1"/>
  <c r="AD40" i="33"/>
  <c r="AD60" i="33" s="1"/>
  <c r="AC40" i="33"/>
  <c r="AC60" i="33" s="1"/>
  <c r="AB40" i="33"/>
  <c r="AA40" i="33"/>
  <c r="Z40" i="33"/>
  <c r="Y40" i="33"/>
  <c r="X40" i="33"/>
  <c r="X60" i="33" s="1"/>
  <c r="W40" i="33"/>
  <c r="W60" i="33" s="1"/>
  <c r="V40" i="33"/>
  <c r="V60" i="33" s="1"/>
  <c r="U40" i="33"/>
  <c r="U60" i="33" s="1"/>
  <c r="T40" i="33"/>
  <c r="S40" i="33"/>
  <c r="R40" i="33"/>
  <c r="Q40" i="33"/>
  <c r="P40" i="33"/>
  <c r="P60" i="33" s="1"/>
  <c r="O40" i="33"/>
  <c r="O60" i="33" s="1"/>
  <c r="N40" i="33"/>
  <c r="N60" i="33" s="1"/>
  <c r="M40" i="33"/>
  <c r="M60" i="33" s="1"/>
  <c r="L40" i="33"/>
  <c r="K40" i="33"/>
  <c r="J40" i="33"/>
  <c r="I40" i="33"/>
  <c r="H40" i="33"/>
  <c r="H60" i="33" s="1"/>
  <c r="G40" i="33"/>
  <c r="G60" i="33" s="1"/>
  <c r="F40" i="33"/>
  <c r="F60" i="33" s="1"/>
  <c r="E40" i="33"/>
  <c r="E60" i="33" s="1"/>
  <c r="D40" i="33"/>
  <c r="C40" i="33"/>
  <c r="B40" i="33"/>
  <c r="AN39" i="33"/>
  <c r="AM39" i="33"/>
  <c r="AM59" i="33" s="1"/>
  <c r="AL39" i="33"/>
  <c r="AL59" i="33" s="1"/>
  <c r="AK39" i="33"/>
  <c r="AK59" i="33" s="1"/>
  <c r="AJ39" i="33"/>
  <c r="AJ59" i="33" s="1"/>
  <c r="AI39" i="33"/>
  <c r="AH39" i="33"/>
  <c r="AG39" i="33"/>
  <c r="AF39" i="33"/>
  <c r="AE39" i="33"/>
  <c r="AE59" i="33" s="1"/>
  <c r="AD39" i="33"/>
  <c r="AD59" i="33" s="1"/>
  <c r="AC39" i="33"/>
  <c r="AC59" i="33" s="1"/>
  <c r="AB39" i="33"/>
  <c r="AB59" i="33" s="1"/>
  <c r="AA39" i="33"/>
  <c r="Z39" i="33"/>
  <c r="Y39" i="33"/>
  <c r="X39" i="33"/>
  <c r="W39" i="33"/>
  <c r="W59" i="33" s="1"/>
  <c r="V39" i="33"/>
  <c r="V59" i="33" s="1"/>
  <c r="U39" i="33"/>
  <c r="U59" i="33" s="1"/>
  <c r="T39" i="33"/>
  <c r="T59" i="33" s="1"/>
  <c r="S39" i="33"/>
  <c r="R39" i="33"/>
  <c r="Q39" i="33"/>
  <c r="P39" i="33"/>
  <c r="O39" i="33"/>
  <c r="O59" i="33" s="1"/>
  <c r="N39" i="33"/>
  <c r="N59" i="33" s="1"/>
  <c r="M39" i="33"/>
  <c r="M59" i="33" s="1"/>
  <c r="L39" i="33"/>
  <c r="L59" i="33" s="1"/>
  <c r="K39" i="33"/>
  <c r="J39" i="33"/>
  <c r="I39" i="33"/>
  <c r="H39" i="33"/>
  <c r="G39" i="33"/>
  <c r="G59" i="33" s="1"/>
  <c r="F39" i="33"/>
  <c r="F59" i="33" s="1"/>
  <c r="E39" i="33"/>
  <c r="E59" i="33" s="1"/>
  <c r="D39" i="33"/>
  <c r="D59" i="33" s="1"/>
  <c r="C39" i="33"/>
  <c r="B39" i="33"/>
  <c r="AN38" i="33"/>
  <c r="AM38" i="33"/>
  <c r="AL38" i="33"/>
  <c r="AL58" i="33" s="1"/>
  <c r="AK38" i="33"/>
  <c r="AK58" i="33" s="1"/>
  <c r="AJ38" i="33"/>
  <c r="AJ58" i="33" s="1"/>
  <c r="AI38" i="33"/>
  <c r="AI58" i="33" s="1"/>
  <c r="AH38" i="33"/>
  <c r="AG38" i="33"/>
  <c r="AF38" i="33"/>
  <c r="AE38" i="33"/>
  <c r="AD38" i="33"/>
  <c r="AD58" i="33" s="1"/>
  <c r="AC38" i="33"/>
  <c r="AC58" i="33" s="1"/>
  <c r="AB38" i="33"/>
  <c r="AB58" i="33" s="1"/>
  <c r="AA38" i="33"/>
  <c r="AA58" i="33" s="1"/>
  <c r="Z38" i="33"/>
  <c r="Y38" i="33"/>
  <c r="X38" i="33"/>
  <c r="W38" i="33"/>
  <c r="V38" i="33"/>
  <c r="V58" i="33" s="1"/>
  <c r="U38" i="33"/>
  <c r="U58" i="33" s="1"/>
  <c r="T38" i="33"/>
  <c r="T58" i="33" s="1"/>
  <c r="S38" i="33"/>
  <c r="S58" i="33" s="1"/>
  <c r="R38" i="33"/>
  <c r="Q38" i="33"/>
  <c r="P38" i="33"/>
  <c r="O38" i="33"/>
  <c r="N38" i="33"/>
  <c r="N58" i="33" s="1"/>
  <c r="M38" i="33"/>
  <c r="M58" i="33" s="1"/>
  <c r="L38" i="33"/>
  <c r="L58" i="33" s="1"/>
  <c r="K38" i="33"/>
  <c r="K58" i="33" s="1"/>
  <c r="J38" i="33"/>
  <c r="I38" i="33"/>
  <c r="H38" i="33"/>
  <c r="G38" i="33"/>
  <c r="F38" i="33"/>
  <c r="F58" i="33" s="1"/>
  <c r="E38" i="33"/>
  <c r="E58" i="33" s="1"/>
  <c r="D38" i="33"/>
  <c r="D58" i="33" s="1"/>
  <c r="C38" i="33"/>
  <c r="C58" i="33" s="1"/>
  <c r="B38" i="33"/>
  <c r="AN37" i="33"/>
  <c r="AM37" i="33"/>
  <c r="AL37" i="33"/>
  <c r="AK37" i="33"/>
  <c r="AK57" i="33" s="1"/>
  <c r="AJ37" i="33"/>
  <c r="AJ57" i="33" s="1"/>
  <c r="AI37" i="33"/>
  <c r="AI57" i="33" s="1"/>
  <c r="AH37" i="33"/>
  <c r="AH57" i="33" s="1"/>
  <c r="AG37" i="33"/>
  <c r="AF37" i="33"/>
  <c r="AE37" i="33"/>
  <c r="AD37" i="33"/>
  <c r="AC37" i="33"/>
  <c r="AC57" i="33" s="1"/>
  <c r="AB37" i="33"/>
  <c r="AB57" i="33" s="1"/>
  <c r="AA37" i="33"/>
  <c r="AA57" i="33" s="1"/>
  <c r="Z37" i="33"/>
  <c r="Z57" i="33" s="1"/>
  <c r="Y37" i="33"/>
  <c r="X37" i="33"/>
  <c r="W37" i="33"/>
  <c r="V37" i="33"/>
  <c r="U37" i="33"/>
  <c r="U57" i="33" s="1"/>
  <c r="T37" i="33"/>
  <c r="T57" i="33" s="1"/>
  <c r="S37" i="33"/>
  <c r="S57" i="33" s="1"/>
  <c r="R37" i="33"/>
  <c r="R57" i="33" s="1"/>
  <c r="Q37" i="33"/>
  <c r="P37" i="33"/>
  <c r="O37" i="33"/>
  <c r="N37" i="33"/>
  <c r="M37" i="33"/>
  <c r="M57" i="33" s="1"/>
  <c r="L37" i="33"/>
  <c r="L57" i="33" s="1"/>
  <c r="K37" i="33"/>
  <c r="K57" i="33" s="1"/>
  <c r="J37" i="33"/>
  <c r="J57" i="33" s="1"/>
  <c r="I37" i="33"/>
  <c r="H37" i="33"/>
  <c r="G37" i="33"/>
  <c r="F37" i="33"/>
  <c r="E37" i="33"/>
  <c r="E57" i="33" s="1"/>
  <c r="D37" i="33"/>
  <c r="D57" i="33" s="1"/>
  <c r="C37" i="33"/>
  <c r="C57" i="33" s="1"/>
  <c r="B37" i="33"/>
  <c r="B57" i="33" s="1"/>
  <c r="AN36" i="33"/>
  <c r="AM36" i="33"/>
  <c r="AL36" i="33"/>
  <c r="AK36" i="33"/>
  <c r="AJ36" i="33"/>
  <c r="AJ56" i="33" s="1"/>
  <c r="AI36" i="33"/>
  <c r="AI56" i="33" s="1"/>
  <c r="AH36" i="33"/>
  <c r="AH56" i="33" s="1"/>
  <c r="AG36" i="33"/>
  <c r="AG56" i="33" s="1"/>
  <c r="AF36" i="33"/>
  <c r="AE36" i="33"/>
  <c r="AD36" i="33"/>
  <c r="AC36" i="33"/>
  <c r="AB36" i="33"/>
  <c r="AB56" i="33" s="1"/>
  <c r="AA36" i="33"/>
  <c r="AA56" i="33" s="1"/>
  <c r="Z36" i="33"/>
  <c r="Z56" i="33" s="1"/>
  <c r="Y36" i="33"/>
  <c r="Y56" i="33" s="1"/>
  <c r="X36" i="33"/>
  <c r="W36" i="33"/>
  <c r="V36" i="33"/>
  <c r="U36" i="33"/>
  <c r="T36" i="33"/>
  <c r="T56" i="33" s="1"/>
  <c r="S36" i="33"/>
  <c r="S56" i="33" s="1"/>
  <c r="R36" i="33"/>
  <c r="R56" i="33" s="1"/>
  <c r="Q36" i="33"/>
  <c r="Q56" i="33" s="1"/>
  <c r="P36" i="33"/>
  <c r="O36" i="33"/>
  <c r="N36" i="33"/>
  <c r="M36" i="33"/>
  <c r="L36" i="33"/>
  <c r="L56" i="33" s="1"/>
  <c r="K36" i="33"/>
  <c r="K56" i="33" s="1"/>
  <c r="J36" i="33"/>
  <c r="J56" i="33" s="1"/>
  <c r="I36" i="33"/>
  <c r="I56" i="33" s="1"/>
  <c r="H36" i="33"/>
  <c r="G36" i="33"/>
  <c r="F36" i="33"/>
  <c r="E36" i="33"/>
  <c r="D36" i="33"/>
  <c r="D56" i="33" s="1"/>
  <c r="C36" i="33"/>
  <c r="C56" i="33" s="1"/>
  <c r="B36" i="33"/>
  <c r="B56" i="33" s="1"/>
  <c r="AN35" i="33"/>
  <c r="AN55" i="33" s="1"/>
  <c r="AM35" i="33"/>
  <c r="AL35" i="33"/>
  <c r="AK35" i="33"/>
  <c r="AJ35" i="33"/>
  <c r="AI35" i="33"/>
  <c r="AI55" i="33" s="1"/>
  <c r="AH35" i="33"/>
  <c r="AH55" i="33" s="1"/>
  <c r="AG35" i="33"/>
  <c r="AG55" i="33" s="1"/>
  <c r="AF35" i="33"/>
  <c r="AF55" i="33" s="1"/>
  <c r="AE35" i="33"/>
  <c r="AD35" i="33"/>
  <c r="AC35" i="33"/>
  <c r="AB35" i="33"/>
  <c r="AA35" i="33"/>
  <c r="AA55" i="33" s="1"/>
  <c r="Z35" i="33"/>
  <c r="Z55" i="33" s="1"/>
  <c r="Y35" i="33"/>
  <c r="Y55" i="33" s="1"/>
  <c r="X35" i="33"/>
  <c r="X55" i="33" s="1"/>
  <c r="W35" i="33"/>
  <c r="V35" i="33"/>
  <c r="U35" i="33"/>
  <c r="T35" i="33"/>
  <c r="S35" i="33"/>
  <c r="S55" i="33" s="1"/>
  <c r="R35" i="33"/>
  <c r="R55" i="33" s="1"/>
  <c r="Q35" i="33"/>
  <c r="Q55" i="33" s="1"/>
  <c r="P35" i="33"/>
  <c r="P55" i="33" s="1"/>
  <c r="O35" i="33"/>
  <c r="N35" i="33"/>
  <c r="M35" i="33"/>
  <c r="L35" i="33"/>
  <c r="K35" i="33"/>
  <c r="K55" i="33" s="1"/>
  <c r="J35" i="33"/>
  <c r="J55" i="33" s="1"/>
  <c r="I35" i="33"/>
  <c r="I55" i="33" s="1"/>
  <c r="H35" i="33"/>
  <c r="H55" i="33" s="1"/>
  <c r="G35" i="33"/>
  <c r="F35" i="33"/>
  <c r="E35" i="33"/>
  <c r="D35" i="33"/>
  <c r="C35" i="33"/>
  <c r="C55" i="33" s="1"/>
  <c r="B35" i="33"/>
  <c r="B55" i="33" s="1"/>
  <c r="AN34" i="33"/>
  <c r="AN54" i="33" s="1"/>
  <c r="AM34" i="33"/>
  <c r="AM54" i="33" s="1"/>
  <c r="AL34" i="33"/>
  <c r="AK34" i="33"/>
  <c r="AJ34" i="33"/>
  <c r="AI34" i="33"/>
  <c r="AH34" i="33"/>
  <c r="AH54" i="33" s="1"/>
  <c r="AG34" i="33"/>
  <c r="AG54" i="33" s="1"/>
  <c r="AF34" i="33"/>
  <c r="AF54" i="33" s="1"/>
  <c r="AE34" i="33"/>
  <c r="AE54" i="33" s="1"/>
  <c r="AD34" i="33"/>
  <c r="AC34" i="33"/>
  <c r="AB34" i="33"/>
  <c r="AA34" i="33"/>
  <c r="Z34" i="33"/>
  <c r="Z54" i="33" s="1"/>
  <c r="Y34" i="33"/>
  <c r="Y54" i="33" s="1"/>
  <c r="X34" i="33"/>
  <c r="X54" i="33" s="1"/>
  <c r="W34" i="33"/>
  <c r="W54" i="33" s="1"/>
  <c r="V34" i="33"/>
  <c r="U34" i="33"/>
  <c r="T34" i="33"/>
  <c r="S34" i="33"/>
  <c r="R34" i="33"/>
  <c r="R54" i="33" s="1"/>
  <c r="Q34" i="33"/>
  <c r="Q54" i="33" s="1"/>
  <c r="P34" i="33"/>
  <c r="P54" i="33" s="1"/>
  <c r="O34" i="33"/>
  <c r="O54" i="33" s="1"/>
  <c r="N34" i="33"/>
  <c r="M34" i="33"/>
  <c r="L34" i="33"/>
  <c r="K34" i="33"/>
  <c r="J34" i="33"/>
  <c r="J54" i="33" s="1"/>
  <c r="I34" i="33"/>
  <c r="I54" i="33" s="1"/>
  <c r="H34" i="33"/>
  <c r="H54" i="33" s="1"/>
  <c r="G34" i="33"/>
  <c r="G54" i="33" s="1"/>
  <c r="F34" i="33"/>
  <c r="E34" i="33"/>
  <c r="D34" i="33"/>
  <c r="C34" i="33"/>
  <c r="B34" i="33"/>
  <c r="B54" i="33" s="1"/>
  <c r="AN33" i="33"/>
  <c r="AN53" i="33" s="1"/>
  <c r="AM33" i="33"/>
  <c r="AM53" i="33" s="1"/>
  <c r="AL33" i="33"/>
  <c r="AL53" i="33" s="1"/>
  <c r="AK33" i="33"/>
  <c r="AJ33" i="33"/>
  <c r="AI33" i="33"/>
  <c r="AH33" i="33"/>
  <c r="AG33" i="33"/>
  <c r="AG53" i="33" s="1"/>
  <c r="AF33" i="33"/>
  <c r="AF53" i="33" s="1"/>
  <c r="AE33" i="33"/>
  <c r="AE53" i="33" s="1"/>
  <c r="AD33" i="33"/>
  <c r="AD53" i="33" s="1"/>
  <c r="AC33" i="33"/>
  <c r="AB33" i="33"/>
  <c r="AA33" i="33"/>
  <c r="Z33" i="33"/>
  <c r="Y33" i="33"/>
  <c r="Y53" i="33" s="1"/>
  <c r="X33" i="33"/>
  <c r="X53" i="33" s="1"/>
  <c r="W33" i="33"/>
  <c r="W53" i="33" s="1"/>
  <c r="V33" i="33"/>
  <c r="V53" i="33" s="1"/>
  <c r="U33" i="33"/>
  <c r="T33" i="33"/>
  <c r="S33" i="33"/>
  <c r="R33" i="33"/>
  <c r="Q33" i="33"/>
  <c r="Q53" i="33" s="1"/>
  <c r="P33" i="33"/>
  <c r="P53" i="33" s="1"/>
  <c r="O33" i="33"/>
  <c r="O53" i="33" s="1"/>
  <c r="N33" i="33"/>
  <c r="N53" i="33" s="1"/>
  <c r="M33" i="33"/>
  <c r="L33" i="33"/>
  <c r="K33" i="33"/>
  <c r="J33" i="33"/>
  <c r="I33" i="33"/>
  <c r="I53" i="33" s="1"/>
  <c r="H33" i="33"/>
  <c r="H53" i="33" s="1"/>
  <c r="G33" i="33"/>
  <c r="G53" i="33" s="1"/>
  <c r="F33" i="33"/>
  <c r="F53" i="33" s="1"/>
  <c r="E33" i="33"/>
  <c r="D33" i="33"/>
  <c r="C33" i="33"/>
  <c r="B33" i="33"/>
  <c r="AN32" i="33"/>
  <c r="AN52" i="33" s="1"/>
  <c r="AM32" i="33"/>
  <c r="AM52" i="33" s="1"/>
  <c r="AL32" i="33"/>
  <c r="AL52" i="33" s="1"/>
  <c r="AK32" i="33"/>
  <c r="AK52" i="33" s="1"/>
  <c r="AJ32" i="33"/>
  <c r="AI32" i="33"/>
  <c r="AH32" i="33"/>
  <c r="AG32" i="33"/>
  <c r="AF32" i="33"/>
  <c r="AF52" i="33" s="1"/>
  <c r="AE32" i="33"/>
  <c r="AE52" i="33" s="1"/>
  <c r="AD32" i="33"/>
  <c r="AD52" i="33" s="1"/>
  <c r="AC32" i="33"/>
  <c r="AC52" i="33" s="1"/>
  <c r="AB32" i="33"/>
  <c r="AA32" i="33"/>
  <c r="Z32" i="33"/>
  <c r="Y32" i="33"/>
  <c r="X32" i="33"/>
  <c r="X52" i="33" s="1"/>
  <c r="W32" i="33"/>
  <c r="W52" i="33" s="1"/>
  <c r="V32" i="33"/>
  <c r="V52" i="33" s="1"/>
  <c r="U32" i="33"/>
  <c r="U52" i="33" s="1"/>
  <c r="T32" i="33"/>
  <c r="S32" i="33"/>
  <c r="R32" i="33"/>
  <c r="Q32" i="33"/>
  <c r="P32" i="33"/>
  <c r="P52" i="33" s="1"/>
  <c r="O32" i="33"/>
  <c r="O52" i="33" s="1"/>
  <c r="N32" i="33"/>
  <c r="N52" i="33" s="1"/>
  <c r="M32" i="33"/>
  <c r="M52" i="33" s="1"/>
  <c r="L32" i="33"/>
  <c r="K32" i="33"/>
  <c r="J32" i="33"/>
  <c r="I32" i="33"/>
  <c r="H32" i="33"/>
  <c r="H52" i="33" s="1"/>
  <c r="G32" i="33"/>
  <c r="G52" i="33" s="1"/>
  <c r="F32" i="33"/>
  <c r="F52" i="33" s="1"/>
  <c r="E32" i="33"/>
  <c r="E52" i="33" s="1"/>
  <c r="D32" i="33"/>
  <c r="C32" i="33"/>
  <c r="B32" i="33"/>
  <c r="B88" i="32" a="1"/>
  <c r="B88" i="32" s="1"/>
  <c r="AL84" i="32"/>
  <c r="AK84" i="32"/>
  <c r="AJ84" i="32"/>
  <c r="AI84" i="32"/>
  <c r="AD84" i="32"/>
  <c r="AC84" i="32"/>
  <c r="AB84" i="32"/>
  <c r="AA84" i="32"/>
  <c r="V84" i="32"/>
  <c r="U84" i="32"/>
  <c r="T84" i="32"/>
  <c r="S84" i="32"/>
  <c r="N84" i="32"/>
  <c r="M84" i="32"/>
  <c r="L84" i="32"/>
  <c r="K84" i="32"/>
  <c r="F84" i="32"/>
  <c r="E84" i="32"/>
  <c r="D84" i="32"/>
  <c r="C84" i="32"/>
  <c r="AK83" i="32"/>
  <c r="AJ83" i="32"/>
  <c r="AI83" i="32"/>
  <c r="AH83" i="32"/>
  <c r="AC83" i="32"/>
  <c r="AB83" i="32"/>
  <c r="AA83" i="32"/>
  <c r="Z83" i="32"/>
  <c r="U83" i="32"/>
  <c r="T83" i="32"/>
  <c r="S83" i="32"/>
  <c r="R83" i="32"/>
  <c r="M83" i="32"/>
  <c r="L83" i="32"/>
  <c r="K83" i="32"/>
  <c r="J83" i="32"/>
  <c r="E83" i="32"/>
  <c r="D83" i="32"/>
  <c r="C83" i="32"/>
  <c r="B83" i="32"/>
  <c r="AJ82" i="32"/>
  <c r="AI82" i="32"/>
  <c r="AH82" i="32"/>
  <c r="AG82" i="32"/>
  <c r="AB82" i="32"/>
  <c r="AA82" i="32"/>
  <c r="Z82" i="32"/>
  <c r="Y82" i="32"/>
  <c r="T82" i="32"/>
  <c r="S82" i="32"/>
  <c r="R82" i="32"/>
  <c r="Q82" i="32"/>
  <c r="L82" i="32"/>
  <c r="K82" i="32"/>
  <c r="J82" i="32"/>
  <c r="I82" i="32"/>
  <c r="D82" i="32"/>
  <c r="C82" i="32"/>
  <c r="B82" i="32"/>
  <c r="AN81" i="32"/>
  <c r="AI81" i="32"/>
  <c r="AH81" i="32"/>
  <c r="AG81" i="32"/>
  <c r="AF81" i="32"/>
  <c r="AA81" i="32"/>
  <c r="Z81" i="32"/>
  <c r="Y81" i="32"/>
  <c r="X81" i="32"/>
  <c r="S81" i="32"/>
  <c r="R81" i="32"/>
  <c r="Q81" i="32"/>
  <c r="P81" i="32"/>
  <c r="K81" i="32"/>
  <c r="J81" i="32"/>
  <c r="I81" i="32"/>
  <c r="H81" i="32"/>
  <c r="C81" i="32"/>
  <c r="B81" i="32"/>
  <c r="AN80" i="32"/>
  <c r="AM80" i="32"/>
  <c r="AH80" i="32"/>
  <c r="AG80" i="32"/>
  <c r="AF80" i="32"/>
  <c r="AE80" i="32"/>
  <c r="Z80" i="32"/>
  <c r="Y80" i="32"/>
  <c r="X80" i="32"/>
  <c r="W80" i="32"/>
  <c r="R80" i="32"/>
  <c r="Q80" i="32"/>
  <c r="P80" i="32"/>
  <c r="O80" i="32"/>
  <c r="J80" i="32"/>
  <c r="I80" i="32"/>
  <c r="H80" i="32"/>
  <c r="G80" i="32"/>
  <c r="B80" i="32"/>
  <c r="AN79" i="32"/>
  <c r="AM79" i="32"/>
  <c r="AL79" i="32"/>
  <c r="AG79" i="32"/>
  <c r="AF79" i="32"/>
  <c r="AE79" i="32"/>
  <c r="AD79" i="32"/>
  <c r="Y79" i="32"/>
  <c r="X79" i="32"/>
  <c r="W79" i="32"/>
  <c r="V79" i="32"/>
  <c r="Q79" i="32"/>
  <c r="P79" i="32"/>
  <c r="O79" i="32"/>
  <c r="N79" i="32"/>
  <c r="I79" i="32"/>
  <c r="H79" i="32"/>
  <c r="G79" i="32"/>
  <c r="F79" i="32"/>
  <c r="AN78" i="32"/>
  <c r="AM78" i="32"/>
  <c r="AL78" i="32"/>
  <c r="AK78" i="32"/>
  <c r="AF78" i="32"/>
  <c r="AE78" i="32"/>
  <c r="AD78" i="32"/>
  <c r="AC78" i="32"/>
  <c r="X78" i="32"/>
  <c r="W78" i="32"/>
  <c r="V78" i="32"/>
  <c r="U78" i="32"/>
  <c r="P78" i="32"/>
  <c r="O78" i="32"/>
  <c r="N78" i="32"/>
  <c r="M78" i="32"/>
  <c r="H78" i="32"/>
  <c r="G78" i="32"/>
  <c r="F78" i="32"/>
  <c r="E78" i="32"/>
  <c r="AM77" i="32"/>
  <c r="AL77" i="32"/>
  <c r="AK77" i="32"/>
  <c r="AJ77" i="32"/>
  <c r="AE77" i="32"/>
  <c r="AD77" i="32"/>
  <c r="AC77" i="32"/>
  <c r="AB77" i="32"/>
  <c r="W77" i="32"/>
  <c r="V77" i="32"/>
  <c r="U77" i="32"/>
  <c r="T77" i="32"/>
  <c r="O77" i="32"/>
  <c r="N77" i="32"/>
  <c r="M77" i="32"/>
  <c r="L77" i="32"/>
  <c r="G77" i="32"/>
  <c r="F77" i="32"/>
  <c r="E77" i="32"/>
  <c r="D77" i="32"/>
  <c r="AL76" i="32"/>
  <c r="AK76" i="32"/>
  <c r="AJ76" i="32"/>
  <c r="AI76" i="32"/>
  <c r="AD76" i="32"/>
  <c r="AC76" i="32"/>
  <c r="AB76" i="32"/>
  <c r="AA76" i="32"/>
  <c r="V76" i="32"/>
  <c r="U76" i="32"/>
  <c r="T76" i="32"/>
  <c r="S76" i="32"/>
  <c r="N76" i="32"/>
  <c r="M76" i="32"/>
  <c r="L76" i="32"/>
  <c r="K76" i="32"/>
  <c r="F76" i="32"/>
  <c r="E76" i="32"/>
  <c r="D76" i="32"/>
  <c r="C76" i="32"/>
  <c r="AK75" i="32"/>
  <c r="AJ75" i="32"/>
  <c r="AI75" i="32"/>
  <c r="AH75" i="32"/>
  <c r="AC75" i="32"/>
  <c r="AB75" i="32"/>
  <c r="AA75" i="32"/>
  <c r="Z75" i="32"/>
  <c r="U75" i="32"/>
  <c r="T75" i="32"/>
  <c r="S75" i="32"/>
  <c r="R75" i="32"/>
  <c r="M75" i="32"/>
  <c r="L75" i="32"/>
  <c r="K75" i="32"/>
  <c r="J75" i="32"/>
  <c r="E75" i="32"/>
  <c r="D75" i="32"/>
  <c r="C75" i="32"/>
  <c r="B75" i="32"/>
  <c r="AJ74" i="32"/>
  <c r="AI74" i="32"/>
  <c r="AH74" i="32"/>
  <c r="AG74" i="32"/>
  <c r="AB74" i="32"/>
  <c r="AA74" i="32"/>
  <c r="Z74" i="32"/>
  <c r="Y74" i="32"/>
  <c r="T74" i="32"/>
  <c r="S74" i="32"/>
  <c r="R74" i="32"/>
  <c r="Q74" i="32"/>
  <c r="L74" i="32"/>
  <c r="K74" i="32"/>
  <c r="J74" i="32"/>
  <c r="I74" i="32"/>
  <c r="D74" i="32"/>
  <c r="C74" i="32"/>
  <c r="B74" i="32"/>
  <c r="AN73" i="32"/>
  <c r="AI73" i="32"/>
  <c r="AH73" i="32"/>
  <c r="AG73" i="32"/>
  <c r="AF73" i="32"/>
  <c r="AA73" i="32"/>
  <c r="Z73" i="32"/>
  <c r="Y73" i="32"/>
  <c r="X73" i="32"/>
  <c r="S73" i="32"/>
  <c r="R73" i="32"/>
  <c r="Q73" i="32"/>
  <c r="P73" i="32"/>
  <c r="K73" i="32"/>
  <c r="J73" i="32"/>
  <c r="I73" i="32"/>
  <c r="H73" i="32"/>
  <c r="C73" i="32"/>
  <c r="B73" i="32"/>
  <c r="AN64" i="32"/>
  <c r="AN84" i="32" s="1"/>
  <c r="AM64" i="32"/>
  <c r="AM84" i="32" s="1"/>
  <c r="AL64" i="32"/>
  <c r="AK64" i="32"/>
  <c r="AJ64" i="32"/>
  <c r="AI64" i="32"/>
  <c r="AH64" i="32"/>
  <c r="AH84" i="32" s="1"/>
  <c r="AG64" i="32"/>
  <c r="AG84" i="32" s="1"/>
  <c r="AF64" i="32"/>
  <c r="AF84" i="32" s="1"/>
  <c r="AE64" i="32"/>
  <c r="AE84" i="32" s="1"/>
  <c r="AD64" i="32"/>
  <c r="AC64" i="32"/>
  <c r="AB64" i="32"/>
  <c r="AA64" i="32"/>
  <c r="Z64" i="32"/>
  <c r="Z84" i="32" s="1"/>
  <c r="Y64" i="32"/>
  <c r="Y84" i="32" s="1"/>
  <c r="X64" i="32"/>
  <c r="X84" i="32" s="1"/>
  <c r="W64" i="32"/>
  <c r="W84" i="32" s="1"/>
  <c r="V64" i="32"/>
  <c r="U64" i="32"/>
  <c r="T64" i="32"/>
  <c r="S64" i="32"/>
  <c r="R64" i="32"/>
  <c r="R84" i="32" s="1"/>
  <c r="Q64" i="32"/>
  <c r="Q84" i="32" s="1"/>
  <c r="P64" i="32"/>
  <c r="P84" i="32" s="1"/>
  <c r="O64" i="32"/>
  <c r="O84" i="32" s="1"/>
  <c r="N64" i="32"/>
  <c r="M64" i="32"/>
  <c r="L64" i="32"/>
  <c r="K64" i="32"/>
  <c r="J64" i="32"/>
  <c r="J84" i="32" s="1"/>
  <c r="I64" i="32"/>
  <c r="I84" i="32" s="1"/>
  <c r="H64" i="32"/>
  <c r="H84" i="32" s="1"/>
  <c r="G64" i="32"/>
  <c r="G84" i="32" s="1"/>
  <c r="F64" i="32"/>
  <c r="E64" i="32"/>
  <c r="D64" i="32"/>
  <c r="C64" i="32"/>
  <c r="B64" i="32"/>
  <c r="B84" i="32" s="1"/>
  <c r="AN63" i="32"/>
  <c r="AN83" i="32" s="1"/>
  <c r="AM63" i="32"/>
  <c r="AM83" i="32" s="1"/>
  <c r="AL63" i="32"/>
  <c r="AL83" i="32" s="1"/>
  <c r="AK63" i="32"/>
  <c r="AJ63" i="32"/>
  <c r="AI63" i="32"/>
  <c r="AH63" i="32"/>
  <c r="AG63" i="32"/>
  <c r="AG83" i="32" s="1"/>
  <c r="AF63" i="32"/>
  <c r="AF83" i="32" s="1"/>
  <c r="AE63" i="32"/>
  <c r="AE83" i="32" s="1"/>
  <c r="AD63" i="32"/>
  <c r="AD83" i="32" s="1"/>
  <c r="AC63" i="32"/>
  <c r="AB63" i="32"/>
  <c r="AA63" i="32"/>
  <c r="Z63" i="32"/>
  <c r="Y63" i="32"/>
  <c r="Y83" i="32" s="1"/>
  <c r="X63" i="32"/>
  <c r="X83" i="32" s="1"/>
  <c r="W63" i="32"/>
  <c r="W83" i="32" s="1"/>
  <c r="V63" i="32"/>
  <c r="V83" i="32" s="1"/>
  <c r="U63" i="32"/>
  <c r="T63" i="32"/>
  <c r="S63" i="32"/>
  <c r="R63" i="32"/>
  <c r="Q63" i="32"/>
  <c r="Q83" i="32" s="1"/>
  <c r="P63" i="32"/>
  <c r="P83" i="32" s="1"/>
  <c r="O63" i="32"/>
  <c r="O83" i="32" s="1"/>
  <c r="N63" i="32"/>
  <c r="N83" i="32" s="1"/>
  <c r="M63" i="32"/>
  <c r="L63" i="32"/>
  <c r="K63" i="32"/>
  <c r="J63" i="32"/>
  <c r="I63" i="32"/>
  <c r="I83" i="32" s="1"/>
  <c r="H63" i="32"/>
  <c r="H83" i="32" s="1"/>
  <c r="G63" i="32"/>
  <c r="G83" i="32" s="1"/>
  <c r="F63" i="32"/>
  <c r="F83" i="32" s="1"/>
  <c r="E63" i="32"/>
  <c r="D63" i="32"/>
  <c r="C63" i="32"/>
  <c r="B63" i="32"/>
  <c r="AN62" i="32"/>
  <c r="AN82" i="32" s="1"/>
  <c r="AM62" i="32"/>
  <c r="AM82" i="32" s="1"/>
  <c r="AL62" i="32"/>
  <c r="AL82" i="32" s="1"/>
  <c r="AK62" i="32"/>
  <c r="AK82" i="32" s="1"/>
  <c r="AJ62" i="32"/>
  <c r="AI62" i="32"/>
  <c r="AH62" i="32"/>
  <c r="AG62" i="32"/>
  <c r="AF62" i="32"/>
  <c r="AF82" i="32" s="1"/>
  <c r="AE62" i="32"/>
  <c r="AE82" i="32" s="1"/>
  <c r="AD62" i="32"/>
  <c r="AD82" i="32" s="1"/>
  <c r="AC62" i="32"/>
  <c r="AC82" i="32" s="1"/>
  <c r="AB62" i="32"/>
  <c r="AA62" i="32"/>
  <c r="Z62" i="32"/>
  <c r="Y62" i="32"/>
  <c r="X62" i="32"/>
  <c r="X82" i="32" s="1"/>
  <c r="W62" i="32"/>
  <c r="W82" i="32" s="1"/>
  <c r="V62" i="32"/>
  <c r="V82" i="32" s="1"/>
  <c r="U62" i="32"/>
  <c r="U82" i="32" s="1"/>
  <c r="T62" i="32"/>
  <c r="S62" i="32"/>
  <c r="R62" i="32"/>
  <c r="Q62" i="32"/>
  <c r="P62" i="32"/>
  <c r="P82" i="32" s="1"/>
  <c r="O62" i="32"/>
  <c r="O82" i="32" s="1"/>
  <c r="N62" i="32"/>
  <c r="N82" i="32" s="1"/>
  <c r="M62" i="32"/>
  <c r="M82" i="32" s="1"/>
  <c r="L62" i="32"/>
  <c r="K62" i="32"/>
  <c r="J62" i="32"/>
  <c r="I62" i="32"/>
  <c r="H62" i="32"/>
  <c r="H82" i="32" s="1"/>
  <c r="G62" i="32"/>
  <c r="G82" i="32" s="1"/>
  <c r="F62" i="32"/>
  <c r="F82" i="32" s="1"/>
  <c r="E62" i="32"/>
  <c r="E82" i="32" s="1"/>
  <c r="D62" i="32"/>
  <c r="C62" i="32"/>
  <c r="B62" i="32"/>
  <c r="AN61" i="32"/>
  <c r="AM61" i="32"/>
  <c r="AM81" i="32" s="1"/>
  <c r="AL61" i="32"/>
  <c r="AL81" i="32" s="1"/>
  <c r="AK61" i="32"/>
  <c r="AK81" i="32" s="1"/>
  <c r="AJ61" i="32"/>
  <c r="AJ81" i="32" s="1"/>
  <c r="AI61" i="32"/>
  <c r="AH61" i="32"/>
  <c r="AG61" i="32"/>
  <c r="AF61" i="32"/>
  <c r="AE61" i="32"/>
  <c r="AE81" i="32" s="1"/>
  <c r="AD61" i="32"/>
  <c r="AD81" i="32" s="1"/>
  <c r="AC61" i="32"/>
  <c r="AC81" i="32" s="1"/>
  <c r="AB61" i="32"/>
  <c r="AB81" i="32" s="1"/>
  <c r="AA61" i="32"/>
  <c r="Z61" i="32"/>
  <c r="Y61" i="32"/>
  <c r="X61" i="32"/>
  <c r="W61" i="32"/>
  <c r="W81" i="32" s="1"/>
  <c r="V61" i="32"/>
  <c r="V81" i="32" s="1"/>
  <c r="U61" i="32"/>
  <c r="U81" i="32" s="1"/>
  <c r="T61" i="32"/>
  <c r="T81" i="32" s="1"/>
  <c r="S61" i="32"/>
  <c r="R61" i="32"/>
  <c r="Q61" i="32"/>
  <c r="P61" i="32"/>
  <c r="O61" i="32"/>
  <c r="O81" i="32" s="1"/>
  <c r="N61" i="32"/>
  <c r="N81" i="32" s="1"/>
  <c r="M61" i="32"/>
  <c r="M81" i="32" s="1"/>
  <c r="L61" i="32"/>
  <c r="L81" i="32" s="1"/>
  <c r="K61" i="32"/>
  <c r="J61" i="32"/>
  <c r="I61" i="32"/>
  <c r="H61" i="32"/>
  <c r="G61" i="32"/>
  <c r="G81" i="32" s="1"/>
  <c r="F61" i="32"/>
  <c r="F81" i="32" s="1"/>
  <c r="E61" i="32"/>
  <c r="E81" i="32" s="1"/>
  <c r="D61" i="32"/>
  <c r="D81" i="32" s="1"/>
  <c r="C61" i="32"/>
  <c r="B61" i="32"/>
  <c r="AN60" i="32"/>
  <c r="AM60" i="32"/>
  <c r="AL60" i="32"/>
  <c r="AL80" i="32" s="1"/>
  <c r="AK60" i="32"/>
  <c r="AK80" i="32" s="1"/>
  <c r="AJ60" i="32"/>
  <c r="AJ80" i="32" s="1"/>
  <c r="AI60" i="32"/>
  <c r="AI80" i="32" s="1"/>
  <c r="AH60" i="32"/>
  <c r="AG60" i="32"/>
  <c r="AF60" i="32"/>
  <c r="AE60" i="32"/>
  <c r="AD60" i="32"/>
  <c r="AD80" i="32" s="1"/>
  <c r="AC60" i="32"/>
  <c r="AC80" i="32" s="1"/>
  <c r="AB60" i="32"/>
  <c r="AB80" i="32" s="1"/>
  <c r="AA60" i="32"/>
  <c r="AA80" i="32" s="1"/>
  <c r="Z60" i="32"/>
  <c r="Y60" i="32"/>
  <c r="X60" i="32"/>
  <c r="W60" i="32"/>
  <c r="V60" i="32"/>
  <c r="V80" i="32" s="1"/>
  <c r="U60" i="32"/>
  <c r="U80" i="32" s="1"/>
  <c r="T60" i="32"/>
  <c r="T80" i="32" s="1"/>
  <c r="S60" i="32"/>
  <c r="S80" i="32" s="1"/>
  <c r="R60" i="32"/>
  <c r="Q60" i="32"/>
  <c r="P60" i="32"/>
  <c r="O60" i="32"/>
  <c r="N60" i="32"/>
  <c r="N80" i="32" s="1"/>
  <c r="M60" i="32"/>
  <c r="M80" i="32" s="1"/>
  <c r="L60" i="32"/>
  <c r="L80" i="32" s="1"/>
  <c r="K60" i="32"/>
  <c r="K80" i="32" s="1"/>
  <c r="J60" i="32"/>
  <c r="I60" i="32"/>
  <c r="H60" i="32"/>
  <c r="G60" i="32"/>
  <c r="F60" i="32"/>
  <c r="F80" i="32" s="1"/>
  <c r="E60" i="32"/>
  <c r="E80" i="32" s="1"/>
  <c r="D60" i="32"/>
  <c r="D80" i="32" s="1"/>
  <c r="C60" i="32"/>
  <c r="C80" i="32" s="1"/>
  <c r="B60" i="32"/>
  <c r="AN59" i="32"/>
  <c r="AM59" i="32"/>
  <c r="AL59" i="32"/>
  <c r="AK59" i="32"/>
  <c r="AK79" i="32" s="1"/>
  <c r="AJ59" i="32"/>
  <c r="AJ79" i="32" s="1"/>
  <c r="AI59" i="32"/>
  <c r="AI79" i="32" s="1"/>
  <c r="AH59" i="32"/>
  <c r="AH79" i="32" s="1"/>
  <c r="AG59" i="32"/>
  <c r="AF59" i="32"/>
  <c r="AE59" i="32"/>
  <c r="AD59" i="32"/>
  <c r="AC59" i="32"/>
  <c r="AC79" i="32" s="1"/>
  <c r="AB59" i="32"/>
  <c r="AB79" i="32" s="1"/>
  <c r="AA59" i="32"/>
  <c r="AA79" i="32" s="1"/>
  <c r="Z59" i="32"/>
  <c r="Z79" i="32" s="1"/>
  <c r="Y59" i="32"/>
  <c r="X59" i="32"/>
  <c r="W59" i="32"/>
  <c r="V59" i="32"/>
  <c r="U59" i="32"/>
  <c r="U79" i="32" s="1"/>
  <c r="T59" i="32"/>
  <c r="T79" i="32" s="1"/>
  <c r="S59" i="32"/>
  <c r="S79" i="32" s="1"/>
  <c r="R59" i="32"/>
  <c r="R79" i="32" s="1"/>
  <c r="Q59" i="32"/>
  <c r="P59" i="32"/>
  <c r="O59" i="32"/>
  <c r="N59" i="32"/>
  <c r="M59" i="32"/>
  <c r="M79" i="32" s="1"/>
  <c r="L59" i="32"/>
  <c r="L79" i="32" s="1"/>
  <c r="K59" i="32"/>
  <c r="K79" i="32" s="1"/>
  <c r="J59" i="32"/>
  <c r="J79" i="32" s="1"/>
  <c r="I59" i="32"/>
  <c r="H59" i="32"/>
  <c r="G59" i="32"/>
  <c r="F59" i="32"/>
  <c r="E59" i="32"/>
  <c r="E79" i="32" s="1"/>
  <c r="D59" i="32"/>
  <c r="D79" i="32" s="1"/>
  <c r="C59" i="32"/>
  <c r="C79" i="32" s="1"/>
  <c r="B59" i="32"/>
  <c r="B79" i="32" s="1"/>
  <c r="AN58" i="32"/>
  <c r="AM58" i="32"/>
  <c r="AL58" i="32"/>
  <c r="AK58" i="32"/>
  <c r="AJ58" i="32"/>
  <c r="AJ78" i="32" s="1"/>
  <c r="AI58" i="32"/>
  <c r="AI78" i="32" s="1"/>
  <c r="AH58" i="32"/>
  <c r="AH78" i="32" s="1"/>
  <c r="AG58" i="32"/>
  <c r="AG78" i="32" s="1"/>
  <c r="AF58" i="32"/>
  <c r="AE58" i="32"/>
  <c r="AD58" i="32"/>
  <c r="AC58" i="32"/>
  <c r="AB58" i="32"/>
  <c r="AB78" i="32" s="1"/>
  <c r="AA58" i="32"/>
  <c r="AA78" i="32" s="1"/>
  <c r="Z58" i="32"/>
  <c r="Z78" i="32" s="1"/>
  <c r="Y58" i="32"/>
  <c r="Y78" i="32" s="1"/>
  <c r="X58" i="32"/>
  <c r="W58" i="32"/>
  <c r="V58" i="32"/>
  <c r="U58" i="32"/>
  <c r="T58" i="32"/>
  <c r="T78" i="32" s="1"/>
  <c r="S58" i="32"/>
  <c r="S78" i="32" s="1"/>
  <c r="R58" i="32"/>
  <c r="R78" i="32" s="1"/>
  <c r="Q58" i="32"/>
  <c r="Q78" i="32" s="1"/>
  <c r="P58" i="32"/>
  <c r="O58" i="32"/>
  <c r="N58" i="32"/>
  <c r="M58" i="32"/>
  <c r="L58" i="32"/>
  <c r="L78" i="32" s="1"/>
  <c r="K58" i="32"/>
  <c r="K78" i="32" s="1"/>
  <c r="J58" i="32"/>
  <c r="J78" i="32" s="1"/>
  <c r="I58" i="32"/>
  <c r="I78" i="32" s="1"/>
  <c r="H58" i="32"/>
  <c r="G58" i="32"/>
  <c r="F58" i="32"/>
  <c r="E58" i="32"/>
  <c r="D58" i="32"/>
  <c r="D78" i="32" s="1"/>
  <c r="C58" i="32"/>
  <c r="C78" i="32" s="1"/>
  <c r="B58" i="32"/>
  <c r="B78" i="32" s="1"/>
  <c r="AN57" i="32"/>
  <c r="AN77" i="32" s="1"/>
  <c r="AM57" i="32"/>
  <c r="AL57" i="32"/>
  <c r="AK57" i="32"/>
  <c r="AJ57" i="32"/>
  <c r="AI57" i="32"/>
  <c r="AI77" i="32" s="1"/>
  <c r="AH57" i="32"/>
  <c r="AH77" i="32" s="1"/>
  <c r="AG57" i="32"/>
  <c r="AG77" i="32" s="1"/>
  <c r="AF57" i="32"/>
  <c r="AF77" i="32" s="1"/>
  <c r="AE57" i="32"/>
  <c r="AD57" i="32"/>
  <c r="AC57" i="32"/>
  <c r="AB57" i="32"/>
  <c r="AA57" i="32"/>
  <c r="AA77" i="32" s="1"/>
  <c r="Z57" i="32"/>
  <c r="Z77" i="32" s="1"/>
  <c r="Y57" i="32"/>
  <c r="Y77" i="32" s="1"/>
  <c r="X57" i="32"/>
  <c r="X77" i="32" s="1"/>
  <c r="W57" i="32"/>
  <c r="V57" i="32"/>
  <c r="U57" i="32"/>
  <c r="T57" i="32"/>
  <c r="S57" i="32"/>
  <c r="S77" i="32" s="1"/>
  <c r="R57" i="32"/>
  <c r="R77" i="32" s="1"/>
  <c r="Q57" i="32"/>
  <c r="Q77" i="32" s="1"/>
  <c r="P57" i="32"/>
  <c r="P77" i="32" s="1"/>
  <c r="O57" i="32"/>
  <c r="N57" i="32"/>
  <c r="M57" i="32"/>
  <c r="L57" i="32"/>
  <c r="K57" i="32"/>
  <c r="K77" i="32" s="1"/>
  <c r="J57" i="32"/>
  <c r="J77" i="32" s="1"/>
  <c r="I57" i="32"/>
  <c r="I77" i="32" s="1"/>
  <c r="H57" i="32"/>
  <c r="H77" i="32" s="1"/>
  <c r="G57" i="32"/>
  <c r="F57" i="32"/>
  <c r="E57" i="32"/>
  <c r="D57" i="32"/>
  <c r="C57" i="32"/>
  <c r="C77" i="32" s="1"/>
  <c r="B57" i="32"/>
  <c r="B77" i="32" s="1"/>
  <c r="AN56" i="32"/>
  <c r="AN76" i="32" s="1"/>
  <c r="AM56" i="32"/>
  <c r="AM76" i="32" s="1"/>
  <c r="AL56" i="32"/>
  <c r="AK56" i="32"/>
  <c r="AJ56" i="32"/>
  <c r="AI56" i="32"/>
  <c r="AH56" i="32"/>
  <c r="AH76" i="32" s="1"/>
  <c r="AG56" i="32"/>
  <c r="AG76" i="32" s="1"/>
  <c r="AF56" i="32"/>
  <c r="AF76" i="32" s="1"/>
  <c r="AE56" i="32"/>
  <c r="AE76" i="32" s="1"/>
  <c r="AD56" i="32"/>
  <c r="AC56" i="32"/>
  <c r="AB56" i="32"/>
  <c r="AA56" i="32"/>
  <c r="Z56" i="32"/>
  <c r="Z76" i="32" s="1"/>
  <c r="Y56" i="32"/>
  <c r="Y76" i="32" s="1"/>
  <c r="X56" i="32"/>
  <c r="X76" i="32" s="1"/>
  <c r="W56" i="32"/>
  <c r="W76" i="32" s="1"/>
  <c r="V56" i="32"/>
  <c r="U56" i="32"/>
  <c r="T56" i="32"/>
  <c r="S56" i="32"/>
  <c r="R56" i="32"/>
  <c r="R76" i="32" s="1"/>
  <c r="Q56" i="32"/>
  <c r="Q76" i="32" s="1"/>
  <c r="P56" i="32"/>
  <c r="P76" i="32" s="1"/>
  <c r="O56" i="32"/>
  <c r="O76" i="32" s="1"/>
  <c r="N56" i="32"/>
  <c r="M56" i="32"/>
  <c r="L56" i="32"/>
  <c r="K56" i="32"/>
  <c r="J56" i="32"/>
  <c r="J76" i="32" s="1"/>
  <c r="I56" i="32"/>
  <c r="I76" i="32" s="1"/>
  <c r="H56" i="32"/>
  <c r="H76" i="32" s="1"/>
  <c r="G56" i="32"/>
  <c r="G76" i="32" s="1"/>
  <c r="F56" i="32"/>
  <c r="E56" i="32"/>
  <c r="D56" i="32"/>
  <c r="C56" i="32"/>
  <c r="B56" i="32"/>
  <c r="B76" i="32" s="1"/>
  <c r="AN55" i="32"/>
  <c r="AN75" i="32" s="1"/>
  <c r="AM55" i="32"/>
  <c r="AM75" i="32" s="1"/>
  <c r="AL55" i="32"/>
  <c r="AL75" i="32" s="1"/>
  <c r="AK55" i="32"/>
  <c r="AJ55" i="32"/>
  <c r="AI55" i="32"/>
  <c r="AH55" i="32"/>
  <c r="AG55" i="32"/>
  <c r="AG75" i="32" s="1"/>
  <c r="AF55" i="32"/>
  <c r="AF75" i="32" s="1"/>
  <c r="AE55" i="32"/>
  <c r="AE75" i="32" s="1"/>
  <c r="AD55" i="32"/>
  <c r="AD75" i="32" s="1"/>
  <c r="AC55" i="32"/>
  <c r="AB55" i="32"/>
  <c r="AA55" i="32"/>
  <c r="Z55" i="32"/>
  <c r="Y55" i="32"/>
  <c r="Y75" i="32" s="1"/>
  <c r="X55" i="32"/>
  <c r="X75" i="32" s="1"/>
  <c r="W55" i="32"/>
  <c r="W75" i="32" s="1"/>
  <c r="V55" i="32"/>
  <c r="V75" i="32" s="1"/>
  <c r="U55" i="32"/>
  <c r="T55" i="32"/>
  <c r="S55" i="32"/>
  <c r="R55" i="32"/>
  <c r="Q55" i="32"/>
  <c r="Q75" i="32" s="1"/>
  <c r="P55" i="32"/>
  <c r="P75" i="32" s="1"/>
  <c r="O55" i="32"/>
  <c r="O75" i="32" s="1"/>
  <c r="N55" i="32"/>
  <c r="N75" i="32" s="1"/>
  <c r="M55" i="32"/>
  <c r="L55" i="32"/>
  <c r="K55" i="32"/>
  <c r="J55" i="32"/>
  <c r="I55" i="32"/>
  <c r="I75" i="32" s="1"/>
  <c r="H55" i="32"/>
  <c r="H75" i="32" s="1"/>
  <c r="G55" i="32"/>
  <c r="G75" i="32" s="1"/>
  <c r="F55" i="32"/>
  <c r="F75" i="32" s="1"/>
  <c r="E55" i="32"/>
  <c r="D55" i="32"/>
  <c r="C55" i="32"/>
  <c r="B55" i="32"/>
  <c r="AN54" i="32"/>
  <c r="AN74" i="32" s="1"/>
  <c r="AM54" i="32"/>
  <c r="AM74" i="32" s="1"/>
  <c r="AL54" i="32"/>
  <c r="AL74" i="32" s="1"/>
  <c r="AK54" i="32"/>
  <c r="AK74" i="32" s="1"/>
  <c r="AJ54" i="32"/>
  <c r="AI54" i="32"/>
  <c r="AH54" i="32"/>
  <c r="AG54" i="32"/>
  <c r="AF54" i="32"/>
  <c r="AF74" i="32" s="1"/>
  <c r="AE54" i="32"/>
  <c r="AE74" i="32" s="1"/>
  <c r="AD54" i="32"/>
  <c r="AD74" i="32" s="1"/>
  <c r="AC54" i="32"/>
  <c r="AC74" i="32" s="1"/>
  <c r="AB54" i="32"/>
  <c r="AA54" i="32"/>
  <c r="Z54" i="32"/>
  <c r="Y54" i="32"/>
  <c r="X54" i="32"/>
  <c r="X74" i="32" s="1"/>
  <c r="W54" i="32"/>
  <c r="W74" i="32" s="1"/>
  <c r="V54" i="32"/>
  <c r="V74" i="32" s="1"/>
  <c r="U54" i="32"/>
  <c r="U74" i="32" s="1"/>
  <c r="T54" i="32"/>
  <c r="S54" i="32"/>
  <c r="R54" i="32"/>
  <c r="Q54" i="32"/>
  <c r="P54" i="32"/>
  <c r="P74" i="32" s="1"/>
  <c r="O54" i="32"/>
  <c r="O74" i="32" s="1"/>
  <c r="N54" i="32"/>
  <c r="N74" i="32" s="1"/>
  <c r="M54" i="32"/>
  <c r="M74" i="32" s="1"/>
  <c r="L54" i="32"/>
  <c r="K54" i="32"/>
  <c r="J54" i="32"/>
  <c r="I54" i="32"/>
  <c r="H54" i="32"/>
  <c r="H74" i="32" s="1"/>
  <c r="G54" i="32"/>
  <c r="G74" i="32" s="1"/>
  <c r="F54" i="32"/>
  <c r="F74" i="32" s="1"/>
  <c r="E54" i="32"/>
  <c r="E74" i="32" s="1"/>
  <c r="D54" i="32"/>
  <c r="C54" i="32"/>
  <c r="B54" i="32"/>
  <c r="AN53" i="32"/>
  <c r="AM53" i="32"/>
  <c r="AM73" i="32" s="1"/>
  <c r="AL53" i="32"/>
  <c r="AL73" i="32" s="1"/>
  <c r="AK53" i="32"/>
  <c r="AK73" i="32" s="1"/>
  <c r="AJ53" i="32"/>
  <c r="AJ73" i="32" s="1"/>
  <c r="AI53" i="32"/>
  <c r="AH53" i="32"/>
  <c r="AG53" i="32"/>
  <c r="AF53" i="32"/>
  <c r="AE53" i="32"/>
  <c r="AE73" i="32" s="1"/>
  <c r="AD53" i="32"/>
  <c r="AD73" i="32" s="1"/>
  <c r="AC53" i="32"/>
  <c r="AC73" i="32" s="1"/>
  <c r="AB53" i="32"/>
  <c r="AB73" i="32" s="1"/>
  <c r="AA53" i="32"/>
  <c r="Z53" i="32"/>
  <c r="Y53" i="32"/>
  <c r="X53" i="32"/>
  <c r="W53" i="32"/>
  <c r="W73" i="32" s="1"/>
  <c r="V53" i="32"/>
  <c r="V73" i="32" s="1"/>
  <c r="U53" i="32"/>
  <c r="U73" i="32" s="1"/>
  <c r="T53" i="32"/>
  <c r="T73" i="32" s="1"/>
  <c r="S53" i="32"/>
  <c r="R53" i="32"/>
  <c r="Q53" i="32"/>
  <c r="P53" i="32"/>
  <c r="O53" i="32"/>
  <c r="O73" i="32" s="1"/>
  <c r="N53" i="32"/>
  <c r="N73" i="32" s="1"/>
  <c r="M53" i="32"/>
  <c r="M73" i="32" s="1"/>
  <c r="L53" i="32"/>
  <c r="L73" i="32" s="1"/>
  <c r="K53" i="32"/>
  <c r="J53" i="32"/>
  <c r="I53" i="32"/>
  <c r="H53" i="32"/>
  <c r="G53" i="32"/>
  <c r="G73" i="32" s="1"/>
  <c r="F53" i="32"/>
  <c r="F73" i="32" s="1"/>
  <c r="E53" i="32"/>
  <c r="E73" i="32" s="1"/>
  <c r="D53" i="32"/>
  <c r="D73" i="32" s="1"/>
  <c r="C53" i="32"/>
  <c r="B53" i="32"/>
  <c r="B165" i="31" a="1"/>
  <c r="B165" i="31" s="1"/>
  <c r="AL161" i="31"/>
  <c r="AK161" i="31"/>
  <c r="AD161" i="31"/>
  <c r="AC161" i="31"/>
  <c r="V161" i="31"/>
  <c r="U161" i="31"/>
  <c r="N161" i="31"/>
  <c r="M161" i="31"/>
  <c r="F161" i="31"/>
  <c r="E161" i="31"/>
  <c r="AK160" i="31"/>
  <c r="AJ160" i="31"/>
  <c r="AC160" i="31"/>
  <c r="AB160" i="31"/>
  <c r="U160" i="31"/>
  <c r="T160" i="31"/>
  <c r="M160" i="31"/>
  <c r="L160" i="31"/>
  <c r="E160" i="31"/>
  <c r="D160" i="31"/>
  <c r="AJ159" i="31"/>
  <c r="AI159" i="31"/>
  <c r="AB159" i="31"/>
  <c r="AA159" i="31"/>
  <c r="T159" i="31"/>
  <c r="S159" i="31"/>
  <c r="L159" i="31"/>
  <c r="K159" i="31"/>
  <c r="D159" i="31"/>
  <c r="C159" i="31"/>
  <c r="AI158" i="31"/>
  <c r="AH158" i="31"/>
  <c r="AA158" i="31"/>
  <c r="Z158" i="31"/>
  <c r="S158" i="31"/>
  <c r="R158" i="31"/>
  <c r="K158" i="31"/>
  <c r="J158" i="31"/>
  <c r="H158" i="31"/>
  <c r="C158" i="31"/>
  <c r="B158" i="31"/>
  <c r="AM157" i="31"/>
  <c r="AH157" i="31"/>
  <c r="AG157" i="31"/>
  <c r="AE157" i="31"/>
  <c r="Z157" i="31"/>
  <c r="Y157" i="31"/>
  <c r="W157" i="31"/>
  <c r="R157" i="31"/>
  <c r="Q157" i="31"/>
  <c r="O157" i="31"/>
  <c r="J157" i="31"/>
  <c r="I157" i="31"/>
  <c r="G157" i="31"/>
  <c r="B157" i="31"/>
  <c r="AN156" i="31"/>
  <c r="AL156" i="31"/>
  <c r="AG156" i="31"/>
  <c r="AF156" i="31"/>
  <c r="AD156" i="31"/>
  <c r="Y156" i="31"/>
  <c r="X156" i="31"/>
  <c r="V156" i="31"/>
  <c r="Q156" i="31"/>
  <c r="P156" i="31"/>
  <c r="N156" i="31"/>
  <c r="I156" i="31"/>
  <c r="H156" i="31"/>
  <c r="F156" i="31"/>
  <c r="AN155" i="31"/>
  <c r="AM155" i="31"/>
  <c r="AK155" i="31"/>
  <c r="AF155" i="31"/>
  <c r="AE155" i="31"/>
  <c r="AC155" i="31"/>
  <c r="X155" i="31"/>
  <c r="W155" i="31"/>
  <c r="P155" i="31"/>
  <c r="O155" i="31"/>
  <c r="M155" i="31"/>
  <c r="H155" i="31"/>
  <c r="G155" i="31"/>
  <c r="AM154" i="31"/>
  <c r="AL154" i="31"/>
  <c r="AJ154" i="31"/>
  <c r="AE154" i="31"/>
  <c r="AD154" i="31"/>
  <c r="W154" i="31"/>
  <c r="V154" i="31"/>
  <c r="T154" i="31"/>
  <c r="O154" i="31"/>
  <c r="N154" i="31"/>
  <c r="G154" i="31"/>
  <c r="F154" i="31"/>
  <c r="D154" i="31"/>
  <c r="AL153" i="31"/>
  <c r="AK153" i="31"/>
  <c r="AD153" i="31"/>
  <c r="AC153" i="31"/>
  <c r="AA153" i="31"/>
  <c r="V153" i="31"/>
  <c r="U153" i="31"/>
  <c r="N153" i="31"/>
  <c r="M153" i="31"/>
  <c r="K153" i="31"/>
  <c r="F153" i="31"/>
  <c r="E153" i="31"/>
  <c r="AK152" i="31"/>
  <c r="AJ152" i="31"/>
  <c r="AH152" i="31"/>
  <c r="AC152" i="31"/>
  <c r="AB152" i="31"/>
  <c r="U152" i="31"/>
  <c r="T152" i="31"/>
  <c r="R152" i="31"/>
  <c r="M152" i="31"/>
  <c r="L152" i="31"/>
  <c r="E152" i="31"/>
  <c r="D152" i="31"/>
  <c r="B152" i="31"/>
  <c r="AJ151" i="31"/>
  <c r="AI151" i="31"/>
  <c r="AB151" i="31"/>
  <c r="AA151" i="31"/>
  <c r="Y151" i="31"/>
  <c r="T151" i="31"/>
  <c r="S151" i="31"/>
  <c r="L151" i="31"/>
  <c r="K151" i="31"/>
  <c r="I151" i="31"/>
  <c r="D151" i="31"/>
  <c r="C151" i="31"/>
  <c r="AI150" i="31"/>
  <c r="AH150" i="31"/>
  <c r="AF150" i="31"/>
  <c r="AA150" i="31"/>
  <c r="Z150" i="31"/>
  <c r="S150" i="31"/>
  <c r="R150" i="31"/>
  <c r="P150" i="31"/>
  <c r="K150" i="31"/>
  <c r="J150" i="31"/>
  <c r="C150" i="31"/>
  <c r="B150" i="31"/>
  <c r="AN141" i="31"/>
  <c r="AN161" i="31" s="1"/>
  <c r="AM141" i="31"/>
  <c r="AM161" i="31" s="1"/>
  <c r="AL141" i="31"/>
  <c r="AK141" i="31"/>
  <c r="AJ141" i="31"/>
  <c r="AJ161" i="31" s="1"/>
  <c r="AI141" i="31"/>
  <c r="AI161" i="31" s="1"/>
  <c r="AH141" i="31"/>
  <c r="AH161" i="31" s="1"/>
  <c r="AG141" i="31"/>
  <c r="AG161" i="31" s="1"/>
  <c r="AF141" i="31"/>
  <c r="AF161" i="31" s="1"/>
  <c r="AE141" i="31"/>
  <c r="AE161" i="31" s="1"/>
  <c r="AD141" i="31"/>
  <c r="AC141" i="31"/>
  <c r="AB141" i="31"/>
  <c r="AB161" i="31" s="1"/>
  <c r="AA141" i="31"/>
  <c r="AA161" i="31" s="1"/>
  <c r="Z141" i="31"/>
  <c r="Z161" i="31" s="1"/>
  <c r="Y141" i="31"/>
  <c r="Y161" i="31" s="1"/>
  <c r="X141" i="31"/>
  <c r="X161" i="31" s="1"/>
  <c r="W141" i="31"/>
  <c r="W161" i="31" s="1"/>
  <c r="V141" i="31"/>
  <c r="U141" i="31"/>
  <c r="T141" i="31"/>
  <c r="T161" i="31" s="1"/>
  <c r="S141" i="31"/>
  <c r="S161" i="31" s="1"/>
  <c r="R141" i="31"/>
  <c r="R161" i="31" s="1"/>
  <c r="Q141" i="31"/>
  <c r="Q161" i="31" s="1"/>
  <c r="P141" i="31"/>
  <c r="P161" i="31" s="1"/>
  <c r="O141" i="31"/>
  <c r="O161" i="31" s="1"/>
  <c r="N141" i="31"/>
  <c r="M141" i="31"/>
  <c r="L141" i="31"/>
  <c r="L161" i="31" s="1"/>
  <c r="K141" i="31"/>
  <c r="K161" i="31" s="1"/>
  <c r="J141" i="31"/>
  <c r="J161" i="31" s="1"/>
  <c r="I141" i="31"/>
  <c r="I161" i="31" s="1"/>
  <c r="H141" i="31"/>
  <c r="H161" i="31" s="1"/>
  <c r="G141" i="31"/>
  <c r="G161" i="31" s="1"/>
  <c r="F141" i="31"/>
  <c r="E141" i="31"/>
  <c r="D141" i="31"/>
  <c r="D161" i="31" s="1"/>
  <c r="C141" i="31"/>
  <c r="C161" i="31" s="1"/>
  <c r="B141" i="31"/>
  <c r="B161" i="31" s="1"/>
  <c r="AN160" i="31"/>
  <c r="AM160" i="31"/>
  <c r="AL160" i="31"/>
  <c r="AI160" i="31"/>
  <c r="AH160" i="31"/>
  <c r="AG160" i="31"/>
  <c r="AF160" i="31"/>
  <c r="AE160" i="31"/>
  <c r="AD160" i="31"/>
  <c r="AA160" i="31"/>
  <c r="Z160" i="31"/>
  <c r="Y160" i="31"/>
  <c r="X160" i="31"/>
  <c r="W160" i="31"/>
  <c r="V160" i="31"/>
  <c r="S160" i="31"/>
  <c r="R160" i="31"/>
  <c r="Q160" i="31"/>
  <c r="P160" i="31"/>
  <c r="O160" i="31"/>
  <c r="N160" i="31"/>
  <c r="K160" i="31"/>
  <c r="J160" i="31"/>
  <c r="I160" i="31"/>
  <c r="H160" i="31"/>
  <c r="G160" i="31"/>
  <c r="F160" i="31"/>
  <c r="C160" i="31"/>
  <c r="B160" i="31"/>
  <c r="AN139" i="31"/>
  <c r="AN159" i="31" s="1"/>
  <c r="AM139" i="31"/>
  <c r="AM159" i="31" s="1"/>
  <c r="AL139" i="31"/>
  <c r="AL159" i="31" s="1"/>
  <c r="AK139" i="31"/>
  <c r="AK159" i="31" s="1"/>
  <c r="AJ139" i="31"/>
  <c r="AI139" i="31"/>
  <c r="AH139" i="31"/>
  <c r="AH159" i="31" s="1"/>
  <c r="AG139" i="31"/>
  <c r="AG159" i="31" s="1"/>
  <c r="AF139" i="31"/>
  <c r="AF159" i="31" s="1"/>
  <c r="AE139" i="31"/>
  <c r="AE159" i="31" s="1"/>
  <c r="AD139" i="31"/>
  <c r="AD159" i="31" s="1"/>
  <c r="AC139" i="31"/>
  <c r="AC159" i="31" s="1"/>
  <c r="AB139" i="31"/>
  <c r="AA139" i="31"/>
  <c r="Z139" i="31"/>
  <c r="Z159" i="31" s="1"/>
  <c r="Y139" i="31"/>
  <c r="Y159" i="31" s="1"/>
  <c r="X139" i="31"/>
  <c r="X159" i="31" s="1"/>
  <c r="W139" i="31"/>
  <c r="W159" i="31" s="1"/>
  <c r="V139" i="31"/>
  <c r="V159" i="31" s="1"/>
  <c r="U139" i="31"/>
  <c r="U159" i="31" s="1"/>
  <c r="T139" i="31"/>
  <c r="S139" i="31"/>
  <c r="R139" i="31"/>
  <c r="R159" i="31" s="1"/>
  <c r="Q139" i="31"/>
  <c r="Q159" i="31" s="1"/>
  <c r="P139" i="31"/>
  <c r="P159" i="31" s="1"/>
  <c r="O139" i="31"/>
  <c r="O159" i="31" s="1"/>
  <c r="N139" i="31"/>
  <c r="N159" i="31" s="1"/>
  <c r="M139" i="31"/>
  <c r="M159" i="31" s="1"/>
  <c r="L139" i="31"/>
  <c r="K139" i="31"/>
  <c r="J139" i="31"/>
  <c r="J159" i="31" s="1"/>
  <c r="I139" i="31"/>
  <c r="I159" i="31" s="1"/>
  <c r="H139" i="31"/>
  <c r="H159" i="31" s="1"/>
  <c r="G139" i="31"/>
  <c r="G159" i="31" s="1"/>
  <c r="F139" i="31"/>
  <c r="F159" i="31" s="1"/>
  <c r="E139" i="31"/>
  <c r="E159" i="31" s="1"/>
  <c r="D139" i="31"/>
  <c r="C139" i="31"/>
  <c r="B139" i="31"/>
  <c r="B159" i="31" s="1"/>
  <c r="AN138" i="31"/>
  <c r="AN158" i="31" s="1"/>
  <c r="AM138" i="31"/>
  <c r="AM158" i="31" s="1"/>
  <c r="AL138" i="31"/>
  <c r="AL158" i="31" s="1"/>
  <c r="AK138" i="31"/>
  <c r="AK158" i="31" s="1"/>
  <c r="AJ138" i="31"/>
  <c r="AJ158" i="31" s="1"/>
  <c r="AI138" i="31"/>
  <c r="AH138" i="31"/>
  <c r="AG138" i="31"/>
  <c r="AG158" i="31" s="1"/>
  <c r="AF138" i="31"/>
  <c r="AF158" i="31" s="1"/>
  <c r="AE138" i="31"/>
  <c r="AE158" i="31" s="1"/>
  <c r="AD138" i="31"/>
  <c r="AD158" i="31" s="1"/>
  <c r="AC138" i="31"/>
  <c r="AC158" i="31" s="1"/>
  <c r="AB138" i="31"/>
  <c r="AB158" i="31" s="1"/>
  <c r="AA138" i="31"/>
  <c r="Z138" i="31"/>
  <c r="Y138" i="31"/>
  <c r="Y158" i="31" s="1"/>
  <c r="X138" i="31"/>
  <c r="X158" i="31" s="1"/>
  <c r="W138" i="31"/>
  <c r="W158" i="31" s="1"/>
  <c r="V138" i="31"/>
  <c r="V158" i="31" s="1"/>
  <c r="U138" i="31"/>
  <c r="U158" i="31" s="1"/>
  <c r="T138" i="31"/>
  <c r="T158" i="31" s="1"/>
  <c r="S138" i="31"/>
  <c r="R138" i="31"/>
  <c r="Q138" i="31"/>
  <c r="Q158" i="31" s="1"/>
  <c r="P138" i="31"/>
  <c r="P158" i="31" s="1"/>
  <c r="O138" i="31"/>
  <c r="O158" i="31" s="1"/>
  <c r="N138" i="31"/>
  <c r="N158" i="31" s="1"/>
  <c r="M138" i="31"/>
  <c r="M158" i="31" s="1"/>
  <c r="L138" i="31"/>
  <c r="L158" i="31" s="1"/>
  <c r="K138" i="31"/>
  <c r="J138" i="31"/>
  <c r="I138" i="31"/>
  <c r="I158" i="31" s="1"/>
  <c r="H138" i="31"/>
  <c r="G138" i="31"/>
  <c r="G158" i="31" s="1"/>
  <c r="F138" i="31"/>
  <c r="F158" i="31" s="1"/>
  <c r="E138" i="31"/>
  <c r="E158" i="31" s="1"/>
  <c r="D138" i="31"/>
  <c r="D158" i="31" s="1"/>
  <c r="C138" i="31"/>
  <c r="B138" i="31"/>
  <c r="AN137" i="31"/>
  <c r="AN157" i="31" s="1"/>
  <c r="AM137" i="31"/>
  <c r="AL137" i="31"/>
  <c r="AL157" i="31" s="1"/>
  <c r="AK137" i="31"/>
  <c r="AK157" i="31" s="1"/>
  <c r="AJ137" i="31"/>
  <c r="AJ157" i="31" s="1"/>
  <c r="AI137" i="31"/>
  <c r="AI157" i="31" s="1"/>
  <c r="AH137" i="31"/>
  <c r="AG137" i="31"/>
  <c r="AF137" i="31"/>
  <c r="AF157" i="31" s="1"/>
  <c r="AE137" i="31"/>
  <c r="AD137" i="31"/>
  <c r="AD157" i="31" s="1"/>
  <c r="AC137" i="31"/>
  <c r="AC157" i="31" s="1"/>
  <c r="AB137" i="31"/>
  <c r="AB157" i="31" s="1"/>
  <c r="AA137" i="31"/>
  <c r="AA157" i="31" s="1"/>
  <c r="Z137" i="31"/>
  <c r="Y137" i="31"/>
  <c r="X137" i="31"/>
  <c r="X157" i="31" s="1"/>
  <c r="W137" i="31"/>
  <c r="V137" i="31"/>
  <c r="V157" i="31" s="1"/>
  <c r="U137" i="31"/>
  <c r="U157" i="31" s="1"/>
  <c r="T137" i="31"/>
  <c r="T157" i="31" s="1"/>
  <c r="S137" i="31"/>
  <c r="S157" i="31" s="1"/>
  <c r="R137" i="31"/>
  <c r="Q137" i="31"/>
  <c r="P137" i="31"/>
  <c r="P157" i="31" s="1"/>
  <c r="O137" i="31"/>
  <c r="N137" i="31"/>
  <c r="N157" i="31" s="1"/>
  <c r="M137" i="31"/>
  <c r="M157" i="31" s="1"/>
  <c r="L137" i="31"/>
  <c r="L157" i="31" s="1"/>
  <c r="K137" i="31"/>
  <c r="K157" i="31" s="1"/>
  <c r="J137" i="31"/>
  <c r="I137" i="31"/>
  <c r="H137" i="31"/>
  <c r="H157" i="31" s="1"/>
  <c r="G137" i="31"/>
  <c r="F137" i="31"/>
  <c r="F157" i="31" s="1"/>
  <c r="E137" i="31"/>
  <c r="E157" i="31" s="1"/>
  <c r="D137" i="31"/>
  <c r="D157" i="31" s="1"/>
  <c r="C137" i="31"/>
  <c r="C157" i="31" s="1"/>
  <c r="B137" i="31"/>
  <c r="AN136" i="31"/>
  <c r="AM136" i="31"/>
  <c r="AM156" i="31" s="1"/>
  <c r="AL136" i="31"/>
  <c r="AK136" i="31"/>
  <c r="AK156" i="31" s="1"/>
  <c r="AJ136" i="31"/>
  <c r="AJ156" i="31" s="1"/>
  <c r="AI136" i="31"/>
  <c r="AI156" i="31" s="1"/>
  <c r="AH136" i="31"/>
  <c r="AH156" i="31" s="1"/>
  <c r="AG136" i="31"/>
  <c r="AF136" i="31"/>
  <c r="AE136" i="31"/>
  <c r="AE156" i="31" s="1"/>
  <c r="AD136" i="31"/>
  <c r="AC136" i="31"/>
  <c r="AC156" i="31" s="1"/>
  <c r="AB136" i="31"/>
  <c r="AB156" i="31" s="1"/>
  <c r="AA136" i="31"/>
  <c r="AA156" i="31" s="1"/>
  <c r="Z136" i="31"/>
  <c r="Z156" i="31" s="1"/>
  <c r="Y136" i="31"/>
  <c r="X136" i="31"/>
  <c r="W136" i="31"/>
  <c r="W156" i="31" s="1"/>
  <c r="V136" i="31"/>
  <c r="U136" i="31"/>
  <c r="U156" i="31" s="1"/>
  <c r="T136" i="31"/>
  <c r="T156" i="31" s="1"/>
  <c r="S136" i="31"/>
  <c r="S156" i="31" s="1"/>
  <c r="R136" i="31"/>
  <c r="R156" i="31" s="1"/>
  <c r="Q136" i="31"/>
  <c r="P136" i="31"/>
  <c r="O136" i="31"/>
  <c r="O156" i="31" s="1"/>
  <c r="N136" i="31"/>
  <c r="M136" i="31"/>
  <c r="M156" i="31" s="1"/>
  <c r="L136" i="31"/>
  <c r="L156" i="31" s="1"/>
  <c r="K136" i="31"/>
  <c r="K156" i="31" s="1"/>
  <c r="J136" i="31"/>
  <c r="J156" i="31" s="1"/>
  <c r="I136" i="31"/>
  <c r="H136" i="31"/>
  <c r="G136" i="31"/>
  <c r="G156" i="31" s="1"/>
  <c r="F136" i="31"/>
  <c r="E136" i="31"/>
  <c r="E156" i="31" s="1"/>
  <c r="D136" i="31"/>
  <c r="D156" i="31" s="1"/>
  <c r="C136" i="31"/>
  <c r="C156" i="31" s="1"/>
  <c r="B136" i="31"/>
  <c r="B156" i="31" s="1"/>
  <c r="AN135" i="31"/>
  <c r="AM135" i="31"/>
  <c r="AL135" i="31"/>
  <c r="AL155" i="31" s="1"/>
  <c r="AK135" i="31"/>
  <c r="AJ135" i="31"/>
  <c r="AJ155" i="31" s="1"/>
  <c r="AI135" i="31"/>
  <c r="AI155" i="31" s="1"/>
  <c r="AH135" i="31"/>
  <c r="AH155" i="31" s="1"/>
  <c r="AG135" i="31"/>
  <c r="AG155" i="31" s="1"/>
  <c r="AF135" i="31"/>
  <c r="AE135" i="31"/>
  <c r="AD135" i="31"/>
  <c r="AD155" i="31" s="1"/>
  <c r="AC135" i="31"/>
  <c r="AB135" i="31"/>
  <c r="AB155" i="31" s="1"/>
  <c r="AA135" i="31"/>
  <c r="AA155" i="31" s="1"/>
  <c r="Z135" i="31"/>
  <c r="Z155" i="31" s="1"/>
  <c r="Y135" i="31"/>
  <c r="Y155" i="31" s="1"/>
  <c r="X135" i="31"/>
  <c r="W135" i="31"/>
  <c r="V135" i="31"/>
  <c r="V155" i="31" s="1"/>
  <c r="U135" i="31"/>
  <c r="U155" i="31" s="1"/>
  <c r="T135" i="31"/>
  <c r="T155" i="31" s="1"/>
  <c r="S135" i="31"/>
  <c r="S155" i="31" s="1"/>
  <c r="R135" i="31"/>
  <c r="R155" i="31" s="1"/>
  <c r="Q135" i="31"/>
  <c r="Q155" i="31" s="1"/>
  <c r="P135" i="31"/>
  <c r="O135" i="31"/>
  <c r="N135" i="31"/>
  <c r="N155" i="31" s="1"/>
  <c r="M135" i="31"/>
  <c r="L135" i="31"/>
  <c r="L155" i="31" s="1"/>
  <c r="K135" i="31"/>
  <c r="K155" i="31" s="1"/>
  <c r="J135" i="31"/>
  <c r="J155" i="31" s="1"/>
  <c r="I135" i="31"/>
  <c r="I155" i="31" s="1"/>
  <c r="H135" i="31"/>
  <c r="G135" i="31"/>
  <c r="F135" i="31"/>
  <c r="F155" i="31" s="1"/>
  <c r="E135" i="31"/>
  <c r="E155" i="31" s="1"/>
  <c r="D135" i="31"/>
  <c r="D155" i="31" s="1"/>
  <c r="C135" i="31"/>
  <c r="C155" i="31" s="1"/>
  <c r="B135" i="31"/>
  <c r="B155" i="31" s="1"/>
  <c r="AN134" i="31"/>
  <c r="AN154" i="31" s="1"/>
  <c r="AM134" i="31"/>
  <c r="AL134" i="31"/>
  <c r="AK134" i="31"/>
  <c r="AK154" i="31" s="1"/>
  <c r="AJ134" i="31"/>
  <c r="AI134" i="31"/>
  <c r="AI154" i="31" s="1"/>
  <c r="AH134" i="31"/>
  <c r="AH154" i="31" s="1"/>
  <c r="AG134" i="31"/>
  <c r="AG154" i="31" s="1"/>
  <c r="AF134" i="31"/>
  <c r="AF154" i="31" s="1"/>
  <c r="AE134" i="31"/>
  <c r="AD134" i="31"/>
  <c r="AC134" i="31"/>
  <c r="AC154" i="31" s="1"/>
  <c r="AB134" i="31"/>
  <c r="AB154" i="31" s="1"/>
  <c r="AA134" i="31"/>
  <c r="AA154" i="31" s="1"/>
  <c r="Z134" i="31"/>
  <c r="Z154" i="31" s="1"/>
  <c r="Y134" i="31"/>
  <c r="Y154" i="31" s="1"/>
  <c r="X134" i="31"/>
  <c r="X154" i="31" s="1"/>
  <c r="W134" i="31"/>
  <c r="V134" i="31"/>
  <c r="U134" i="31"/>
  <c r="U154" i="31" s="1"/>
  <c r="T134" i="31"/>
  <c r="S134" i="31"/>
  <c r="S154" i="31" s="1"/>
  <c r="R134" i="31"/>
  <c r="R154" i="31" s="1"/>
  <c r="Q134" i="31"/>
  <c r="Q154" i="31" s="1"/>
  <c r="P134" i="31"/>
  <c r="P154" i="31" s="1"/>
  <c r="O134" i="31"/>
  <c r="N134" i="31"/>
  <c r="M134" i="31"/>
  <c r="M154" i="31" s="1"/>
  <c r="L134" i="31"/>
  <c r="L154" i="31" s="1"/>
  <c r="K134" i="31"/>
  <c r="K154" i="31" s="1"/>
  <c r="J134" i="31"/>
  <c r="J154" i="31" s="1"/>
  <c r="I134" i="31"/>
  <c r="I154" i="31" s="1"/>
  <c r="H134" i="31"/>
  <c r="H154" i="31" s="1"/>
  <c r="G134" i="31"/>
  <c r="F134" i="31"/>
  <c r="E134" i="31"/>
  <c r="E154" i="31" s="1"/>
  <c r="D134" i="31"/>
  <c r="C134" i="31"/>
  <c r="C154" i="31" s="1"/>
  <c r="B134" i="31"/>
  <c r="B154" i="31" s="1"/>
  <c r="AN153" i="31"/>
  <c r="AM153" i="31"/>
  <c r="AJ153" i="31"/>
  <c r="AI153" i="31"/>
  <c r="AH153" i="31"/>
  <c r="AG153" i="31"/>
  <c r="AF153" i="31"/>
  <c r="AE153" i="31"/>
  <c r="AB153" i="31"/>
  <c r="Z153" i="31"/>
  <c r="Y153" i="31"/>
  <c r="X153" i="31"/>
  <c r="W153" i="31"/>
  <c r="T153" i="31"/>
  <c r="S153" i="31"/>
  <c r="R153" i="31"/>
  <c r="Q153" i="31"/>
  <c r="P153" i="31"/>
  <c r="O153" i="31"/>
  <c r="L153" i="31"/>
  <c r="J153" i="31"/>
  <c r="I153" i="31"/>
  <c r="H153" i="31"/>
  <c r="G153" i="31"/>
  <c r="D153" i="31"/>
  <c r="C153" i="31"/>
  <c r="AN152" i="31"/>
  <c r="AM152" i="31"/>
  <c r="AL152" i="31"/>
  <c r="AI152" i="31"/>
  <c r="AG152" i="31"/>
  <c r="AF152" i="31"/>
  <c r="AE152" i="31"/>
  <c r="AD152" i="31"/>
  <c r="AA152" i="31"/>
  <c r="Z152" i="31"/>
  <c r="Y152" i="31"/>
  <c r="X152" i="31"/>
  <c r="W152" i="31"/>
  <c r="V152" i="31"/>
  <c r="S152" i="31"/>
  <c r="Q152" i="31"/>
  <c r="P152" i="31"/>
  <c r="O152" i="31"/>
  <c r="N152" i="31"/>
  <c r="K152" i="31"/>
  <c r="J152" i="31"/>
  <c r="I152" i="31"/>
  <c r="H152" i="31"/>
  <c r="G152" i="31"/>
  <c r="F152" i="31"/>
  <c r="C152" i="31"/>
  <c r="AN131" i="31"/>
  <c r="AN151" i="31" s="1"/>
  <c r="AM131" i="31"/>
  <c r="AM151" i="31" s="1"/>
  <c r="AL131" i="31"/>
  <c r="AL151" i="31" s="1"/>
  <c r="AK131" i="31"/>
  <c r="AK151" i="31" s="1"/>
  <c r="AJ131" i="31"/>
  <c r="AI131" i="31"/>
  <c r="AH131" i="31"/>
  <c r="AH151" i="31" s="1"/>
  <c r="AG131" i="31"/>
  <c r="AG151" i="31" s="1"/>
  <c r="AF131" i="31"/>
  <c r="AF151" i="31" s="1"/>
  <c r="AE131" i="31"/>
  <c r="AE151" i="31" s="1"/>
  <c r="AD131" i="31"/>
  <c r="AD151" i="31" s="1"/>
  <c r="AC131" i="31"/>
  <c r="AC151" i="31" s="1"/>
  <c r="AB131" i="31"/>
  <c r="AA131" i="31"/>
  <c r="Z131" i="31"/>
  <c r="Z151" i="31" s="1"/>
  <c r="Y131" i="31"/>
  <c r="X131" i="31"/>
  <c r="X151" i="31" s="1"/>
  <c r="W131" i="31"/>
  <c r="W151" i="31" s="1"/>
  <c r="V131" i="31"/>
  <c r="V151" i="31" s="1"/>
  <c r="U131" i="31"/>
  <c r="U151" i="31" s="1"/>
  <c r="T131" i="31"/>
  <c r="S131" i="31"/>
  <c r="R131" i="31"/>
  <c r="R151" i="31" s="1"/>
  <c r="Q131" i="31"/>
  <c r="Q151" i="31" s="1"/>
  <c r="P131" i="31"/>
  <c r="P151" i="31" s="1"/>
  <c r="O131" i="31"/>
  <c r="O151" i="31" s="1"/>
  <c r="N131" i="31"/>
  <c r="N151" i="31" s="1"/>
  <c r="M131" i="31"/>
  <c r="M151" i="31" s="1"/>
  <c r="L131" i="31"/>
  <c r="K131" i="31"/>
  <c r="J131" i="31"/>
  <c r="J151" i="31" s="1"/>
  <c r="I131" i="31"/>
  <c r="H131" i="31"/>
  <c r="H151" i="31" s="1"/>
  <c r="G131" i="31"/>
  <c r="G151" i="31" s="1"/>
  <c r="F131" i="31"/>
  <c r="F151" i="31" s="1"/>
  <c r="E131" i="31"/>
  <c r="E151" i="31" s="1"/>
  <c r="D131" i="31"/>
  <c r="C131" i="31"/>
  <c r="B131" i="31"/>
  <c r="B151" i="31" s="1"/>
  <c r="AN130" i="31"/>
  <c r="AN150" i="31" s="1"/>
  <c r="AM130" i="31"/>
  <c r="AM150" i="31" s="1"/>
  <c r="AL130" i="31"/>
  <c r="AL150" i="31" s="1"/>
  <c r="AK130" i="31"/>
  <c r="AK150" i="31" s="1"/>
  <c r="AJ130" i="31"/>
  <c r="AJ150" i="31" s="1"/>
  <c r="AI130" i="31"/>
  <c r="AH130" i="31"/>
  <c r="AG130" i="31"/>
  <c r="AG150" i="31" s="1"/>
  <c r="AF130" i="31"/>
  <c r="AE130" i="31"/>
  <c r="AE150" i="31" s="1"/>
  <c r="AD130" i="31"/>
  <c r="AD150" i="31" s="1"/>
  <c r="AC130" i="31"/>
  <c r="AC150" i="31" s="1"/>
  <c r="AB130" i="31"/>
  <c r="AB150" i="31" s="1"/>
  <c r="AA130" i="31"/>
  <c r="Z130" i="31"/>
  <c r="Y130" i="31"/>
  <c r="Y150" i="31" s="1"/>
  <c r="X130" i="31"/>
  <c r="X150" i="31" s="1"/>
  <c r="W130" i="31"/>
  <c r="W150" i="31" s="1"/>
  <c r="V130" i="31"/>
  <c r="V150" i="31" s="1"/>
  <c r="U130" i="31"/>
  <c r="U150" i="31" s="1"/>
  <c r="T130" i="31"/>
  <c r="T150" i="31" s="1"/>
  <c r="S130" i="31"/>
  <c r="R130" i="31"/>
  <c r="Q130" i="31"/>
  <c r="Q150" i="31" s="1"/>
  <c r="P130" i="31"/>
  <c r="O130" i="31"/>
  <c r="O150" i="31" s="1"/>
  <c r="N130" i="31"/>
  <c r="N150" i="31" s="1"/>
  <c r="M130" i="31"/>
  <c r="M150" i="31" s="1"/>
  <c r="L130" i="31"/>
  <c r="L150" i="31" s="1"/>
  <c r="K130" i="31"/>
  <c r="J130" i="31"/>
  <c r="I130" i="31"/>
  <c r="I150" i="31" s="1"/>
  <c r="H130" i="31"/>
  <c r="H150" i="31" s="1"/>
  <c r="G130" i="31"/>
  <c r="G150" i="31" s="1"/>
  <c r="F130" i="31"/>
  <c r="F150" i="31" s="1"/>
  <c r="E130" i="31"/>
  <c r="E150" i="31" s="1"/>
  <c r="D130" i="31"/>
  <c r="D150" i="31" s="1"/>
  <c r="C130" i="31"/>
  <c r="B129" i="30" a="1"/>
  <c r="B129" i="30" s="1"/>
  <c r="AL125" i="30"/>
  <c r="AK125" i="30"/>
  <c r="AJ125" i="30"/>
  <c r="AI125" i="30"/>
  <c r="AD125" i="30"/>
  <c r="AC125" i="30"/>
  <c r="AB125" i="30"/>
  <c r="AA125" i="30"/>
  <c r="V125" i="30"/>
  <c r="U125" i="30"/>
  <c r="T125" i="30"/>
  <c r="S125" i="30"/>
  <c r="N125" i="30"/>
  <c r="M125" i="30"/>
  <c r="L125" i="30"/>
  <c r="K125" i="30"/>
  <c r="F125" i="30"/>
  <c r="E125" i="30"/>
  <c r="D125" i="30"/>
  <c r="C125" i="30"/>
  <c r="AK124" i="30"/>
  <c r="AJ124" i="30"/>
  <c r="AI124" i="30"/>
  <c r="AH124" i="30"/>
  <c r="AC124" i="30"/>
  <c r="AB124" i="30"/>
  <c r="AA124" i="30"/>
  <c r="Z124" i="30"/>
  <c r="U124" i="30"/>
  <c r="T124" i="30"/>
  <c r="S124" i="30"/>
  <c r="R124" i="30"/>
  <c r="M124" i="30"/>
  <c r="L124" i="30"/>
  <c r="K124" i="30"/>
  <c r="J124" i="30"/>
  <c r="E124" i="30"/>
  <c r="D124" i="30"/>
  <c r="C124" i="30"/>
  <c r="B124" i="30"/>
  <c r="AJ123" i="30"/>
  <c r="AI123" i="30"/>
  <c r="AH123" i="30"/>
  <c r="AG123" i="30"/>
  <c r="AB123" i="30"/>
  <c r="AA123" i="30"/>
  <c r="Z123" i="30"/>
  <c r="Y123" i="30"/>
  <c r="T123" i="30"/>
  <c r="S123" i="30"/>
  <c r="R123" i="30"/>
  <c r="Q123" i="30"/>
  <c r="L123" i="30"/>
  <c r="K123" i="30"/>
  <c r="J123" i="30"/>
  <c r="I123" i="30"/>
  <c r="D123" i="30"/>
  <c r="C123" i="30"/>
  <c r="B123" i="30"/>
  <c r="AN122" i="30"/>
  <c r="AI122" i="30"/>
  <c r="AH122" i="30"/>
  <c r="AG122" i="30"/>
  <c r="AF122" i="30"/>
  <c r="AA122" i="30"/>
  <c r="Z122" i="30"/>
  <c r="Y122" i="30"/>
  <c r="X122" i="30"/>
  <c r="S122" i="30"/>
  <c r="R122" i="30"/>
  <c r="Q122" i="30"/>
  <c r="P122" i="30"/>
  <c r="K122" i="30"/>
  <c r="J122" i="30"/>
  <c r="I122" i="30"/>
  <c r="H122" i="30"/>
  <c r="C122" i="30"/>
  <c r="B122" i="30"/>
  <c r="AN121" i="30"/>
  <c r="AM121" i="30"/>
  <c r="AH121" i="30"/>
  <c r="AG121" i="30"/>
  <c r="AF121" i="30"/>
  <c r="AE121" i="30"/>
  <c r="Z121" i="30"/>
  <c r="Y121" i="30"/>
  <c r="X121" i="30"/>
  <c r="W121" i="30"/>
  <c r="R121" i="30"/>
  <c r="Q121" i="30"/>
  <c r="P121" i="30"/>
  <c r="O121" i="30"/>
  <c r="J121" i="30"/>
  <c r="I121" i="30"/>
  <c r="H121" i="30"/>
  <c r="G121" i="30"/>
  <c r="B121" i="30"/>
  <c r="AN120" i="30"/>
  <c r="AM120" i="30"/>
  <c r="AL120" i="30"/>
  <c r="AG120" i="30"/>
  <c r="AF120" i="30"/>
  <c r="AE120" i="30"/>
  <c r="AD120" i="30"/>
  <c r="Y120" i="30"/>
  <c r="X120" i="30"/>
  <c r="W120" i="30"/>
  <c r="V120" i="30"/>
  <c r="Q120" i="30"/>
  <c r="P120" i="30"/>
  <c r="O120" i="30"/>
  <c r="N120" i="30"/>
  <c r="I120" i="30"/>
  <c r="H120" i="30"/>
  <c r="G120" i="30"/>
  <c r="F120" i="30"/>
  <c r="AN119" i="30"/>
  <c r="AM119" i="30"/>
  <c r="AL119" i="30"/>
  <c r="AK119" i="30"/>
  <c r="AF119" i="30"/>
  <c r="AE119" i="30"/>
  <c r="AD119" i="30"/>
  <c r="AC119" i="30"/>
  <c r="X119" i="30"/>
  <c r="W119" i="30"/>
  <c r="V119" i="30"/>
  <c r="U119" i="30"/>
  <c r="P119" i="30"/>
  <c r="O119" i="30"/>
  <c r="N119" i="30"/>
  <c r="M119" i="30"/>
  <c r="H119" i="30"/>
  <c r="G119" i="30"/>
  <c r="F119" i="30"/>
  <c r="E119" i="30"/>
  <c r="AM118" i="30"/>
  <c r="AL118" i="30"/>
  <c r="AK118" i="30"/>
  <c r="AJ118" i="30"/>
  <c r="AE118" i="30"/>
  <c r="AD118" i="30"/>
  <c r="AC118" i="30"/>
  <c r="AB118" i="30"/>
  <c r="W118" i="30"/>
  <c r="V118" i="30"/>
  <c r="U118" i="30"/>
  <c r="T118" i="30"/>
  <c r="O118" i="30"/>
  <c r="N118" i="30"/>
  <c r="M118" i="30"/>
  <c r="L118" i="30"/>
  <c r="G118" i="30"/>
  <c r="F118" i="30"/>
  <c r="E118" i="30"/>
  <c r="D118" i="30"/>
  <c r="AL117" i="30"/>
  <c r="AK117" i="30"/>
  <c r="AJ117" i="30"/>
  <c r="AI117" i="30"/>
  <c r="AD117" i="30"/>
  <c r="AC117" i="30"/>
  <c r="AB117" i="30"/>
  <c r="AA117" i="30"/>
  <c r="V117" i="30"/>
  <c r="U117" i="30"/>
  <c r="T117" i="30"/>
  <c r="S117" i="30"/>
  <c r="N117" i="30"/>
  <c r="M117" i="30"/>
  <c r="L117" i="30"/>
  <c r="K117" i="30"/>
  <c r="F117" i="30"/>
  <c r="E117" i="30"/>
  <c r="D117" i="30"/>
  <c r="C117" i="30"/>
  <c r="AK116" i="30"/>
  <c r="AJ116" i="30"/>
  <c r="AI116" i="30"/>
  <c r="AH116" i="30"/>
  <c r="AC116" i="30"/>
  <c r="AB116" i="30"/>
  <c r="AA116" i="30"/>
  <c r="Z116" i="30"/>
  <c r="U116" i="30"/>
  <c r="T116" i="30"/>
  <c r="S116" i="30"/>
  <c r="R116" i="30"/>
  <c r="M116" i="30"/>
  <c r="L116" i="30"/>
  <c r="K116" i="30"/>
  <c r="J116" i="30"/>
  <c r="E116" i="30"/>
  <c r="D116" i="30"/>
  <c r="C116" i="30"/>
  <c r="B116" i="30"/>
  <c r="AJ115" i="30"/>
  <c r="AI115" i="30"/>
  <c r="AH115" i="30"/>
  <c r="AG115" i="30"/>
  <c r="AB115" i="30"/>
  <c r="AA115" i="30"/>
  <c r="Z115" i="30"/>
  <c r="Y115" i="30"/>
  <c r="T115" i="30"/>
  <c r="S115" i="30"/>
  <c r="R115" i="30"/>
  <c r="Q115" i="30"/>
  <c r="L115" i="30"/>
  <c r="K115" i="30"/>
  <c r="J115" i="30"/>
  <c r="I115" i="30"/>
  <c r="D115" i="30"/>
  <c r="C115" i="30"/>
  <c r="B115" i="30"/>
  <c r="AN114" i="30"/>
  <c r="AI114" i="30"/>
  <c r="AH114" i="30"/>
  <c r="AG114" i="30"/>
  <c r="AF114" i="30"/>
  <c r="AA114" i="30"/>
  <c r="Z114" i="30"/>
  <c r="Y114" i="30"/>
  <c r="X114" i="30"/>
  <c r="S114" i="30"/>
  <c r="R114" i="30"/>
  <c r="Q114" i="30"/>
  <c r="P114" i="30"/>
  <c r="K114" i="30"/>
  <c r="J114" i="30"/>
  <c r="I114" i="30"/>
  <c r="H114" i="30"/>
  <c r="C114" i="30"/>
  <c r="B114" i="30"/>
  <c r="AN105" i="30"/>
  <c r="AN125" i="30" s="1"/>
  <c r="AM105" i="30"/>
  <c r="AM125" i="30" s="1"/>
  <c r="AL105" i="30"/>
  <c r="AK105" i="30"/>
  <c r="AJ105" i="30"/>
  <c r="AI105" i="30"/>
  <c r="AH105" i="30"/>
  <c r="AH125" i="30" s="1"/>
  <c r="AG105" i="30"/>
  <c r="AG125" i="30" s="1"/>
  <c r="AF105" i="30"/>
  <c r="AF125" i="30" s="1"/>
  <c r="AE105" i="30"/>
  <c r="AE125" i="30" s="1"/>
  <c r="AD105" i="30"/>
  <c r="AC105" i="30"/>
  <c r="AB105" i="30"/>
  <c r="AA105" i="30"/>
  <c r="Z105" i="30"/>
  <c r="Z125" i="30" s="1"/>
  <c r="Y105" i="30"/>
  <c r="Y125" i="30" s="1"/>
  <c r="X105" i="30"/>
  <c r="X125" i="30" s="1"/>
  <c r="W105" i="30"/>
  <c r="W125" i="30" s="1"/>
  <c r="V105" i="30"/>
  <c r="U105" i="30"/>
  <c r="T105" i="30"/>
  <c r="S105" i="30"/>
  <c r="R105" i="30"/>
  <c r="R125" i="30" s="1"/>
  <c r="Q105" i="30"/>
  <c r="Q125" i="30" s="1"/>
  <c r="P105" i="30"/>
  <c r="P125" i="30" s="1"/>
  <c r="O105" i="30"/>
  <c r="O125" i="30" s="1"/>
  <c r="N105" i="30"/>
  <c r="M105" i="30"/>
  <c r="L105" i="30"/>
  <c r="K105" i="30"/>
  <c r="J105" i="30"/>
  <c r="J125" i="30" s="1"/>
  <c r="I105" i="30"/>
  <c r="I125" i="30" s="1"/>
  <c r="H105" i="30"/>
  <c r="H125" i="30" s="1"/>
  <c r="G105" i="30"/>
  <c r="G125" i="30" s="1"/>
  <c r="F105" i="30"/>
  <c r="E105" i="30"/>
  <c r="D105" i="30"/>
  <c r="C105" i="30"/>
  <c r="B105" i="30"/>
  <c r="B125" i="30" s="1"/>
  <c r="AN104" i="30"/>
  <c r="AN124" i="30" s="1"/>
  <c r="AM104" i="30"/>
  <c r="AM124" i="30" s="1"/>
  <c r="AL104" i="30"/>
  <c r="AL124" i="30" s="1"/>
  <c r="AK104" i="30"/>
  <c r="AJ104" i="30"/>
  <c r="AI104" i="30"/>
  <c r="AH104" i="30"/>
  <c r="AG104" i="30"/>
  <c r="AG124" i="30" s="1"/>
  <c r="AF104" i="30"/>
  <c r="AF124" i="30" s="1"/>
  <c r="AE104" i="30"/>
  <c r="AE124" i="30" s="1"/>
  <c r="AD104" i="30"/>
  <c r="AD124" i="30" s="1"/>
  <c r="AC104" i="30"/>
  <c r="AB104" i="30"/>
  <c r="AA104" i="30"/>
  <c r="Z104" i="30"/>
  <c r="Y104" i="30"/>
  <c r="Y124" i="30" s="1"/>
  <c r="X104" i="30"/>
  <c r="X124" i="30" s="1"/>
  <c r="W104" i="30"/>
  <c r="W124" i="30" s="1"/>
  <c r="V104" i="30"/>
  <c r="V124" i="30" s="1"/>
  <c r="U104" i="30"/>
  <c r="T104" i="30"/>
  <c r="S104" i="30"/>
  <c r="R104" i="30"/>
  <c r="Q104" i="30"/>
  <c r="Q124" i="30" s="1"/>
  <c r="P104" i="30"/>
  <c r="P124" i="30" s="1"/>
  <c r="O104" i="30"/>
  <c r="O124" i="30" s="1"/>
  <c r="N104" i="30"/>
  <c r="N124" i="30" s="1"/>
  <c r="M104" i="30"/>
  <c r="L104" i="30"/>
  <c r="K104" i="30"/>
  <c r="J104" i="30"/>
  <c r="I104" i="30"/>
  <c r="I124" i="30" s="1"/>
  <c r="H104" i="30"/>
  <c r="H124" i="30" s="1"/>
  <c r="G104" i="30"/>
  <c r="G124" i="30" s="1"/>
  <c r="F104" i="30"/>
  <c r="F124" i="30" s="1"/>
  <c r="E104" i="30"/>
  <c r="D104" i="30"/>
  <c r="C104" i="30"/>
  <c r="B104" i="30"/>
  <c r="AN103" i="30"/>
  <c r="AN123" i="30" s="1"/>
  <c r="AM103" i="30"/>
  <c r="AM123" i="30" s="1"/>
  <c r="AL103" i="30"/>
  <c r="AL123" i="30" s="1"/>
  <c r="AK103" i="30"/>
  <c r="AK123" i="30" s="1"/>
  <c r="AJ103" i="30"/>
  <c r="AI103" i="30"/>
  <c r="AH103" i="30"/>
  <c r="AG103" i="30"/>
  <c r="AF103" i="30"/>
  <c r="AF123" i="30" s="1"/>
  <c r="AE103" i="30"/>
  <c r="AE123" i="30" s="1"/>
  <c r="AD103" i="30"/>
  <c r="AD123" i="30" s="1"/>
  <c r="AC103" i="30"/>
  <c r="AC123" i="30" s="1"/>
  <c r="AB103" i="30"/>
  <c r="AA103" i="30"/>
  <c r="Z103" i="30"/>
  <c r="Y103" i="30"/>
  <c r="X103" i="30"/>
  <c r="X123" i="30" s="1"/>
  <c r="W103" i="30"/>
  <c r="W123" i="30" s="1"/>
  <c r="V103" i="30"/>
  <c r="V123" i="30" s="1"/>
  <c r="U103" i="30"/>
  <c r="U123" i="30" s="1"/>
  <c r="T103" i="30"/>
  <c r="S103" i="30"/>
  <c r="R103" i="30"/>
  <c r="Q103" i="30"/>
  <c r="P103" i="30"/>
  <c r="P123" i="30" s="1"/>
  <c r="O103" i="30"/>
  <c r="O123" i="30" s="1"/>
  <c r="N103" i="30"/>
  <c r="N123" i="30" s="1"/>
  <c r="M103" i="30"/>
  <c r="M123" i="30" s="1"/>
  <c r="L103" i="30"/>
  <c r="K103" i="30"/>
  <c r="J103" i="30"/>
  <c r="I103" i="30"/>
  <c r="H103" i="30"/>
  <c r="H123" i="30" s="1"/>
  <c r="G103" i="30"/>
  <c r="G123" i="30" s="1"/>
  <c r="F103" i="30"/>
  <c r="F123" i="30" s="1"/>
  <c r="E103" i="30"/>
  <c r="E123" i="30" s="1"/>
  <c r="D103" i="30"/>
  <c r="C103" i="30"/>
  <c r="B103" i="30"/>
  <c r="AN102" i="30"/>
  <c r="AM102" i="30"/>
  <c r="AM122" i="30" s="1"/>
  <c r="AL102" i="30"/>
  <c r="AL122" i="30" s="1"/>
  <c r="AK102" i="30"/>
  <c r="AK122" i="30" s="1"/>
  <c r="AJ102" i="30"/>
  <c r="AJ122" i="30" s="1"/>
  <c r="AI102" i="30"/>
  <c r="AH102" i="30"/>
  <c r="AG102" i="30"/>
  <c r="AF102" i="30"/>
  <c r="AE102" i="30"/>
  <c r="AE122" i="30" s="1"/>
  <c r="AD102" i="30"/>
  <c r="AD122" i="30" s="1"/>
  <c r="AC102" i="30"/>
  <c r="AC122" i="30" s="1"/>
  <c r="AB102" i="30"/>
  <c r="AB122" i="30" s="1"/>
  <c r="AA102" i="30"/>
  <c r="Z102" i="30"/>
  <c r="Y102" i="30"/>
  <c r="X102" i="30"/>
  <c r="W102" i="30"/>
  <c r="W122" i="30" s="1"/>
  <c r="V102" i="30"/>
  <c r="V122" i="30" s="1"/>
  <c r="U102" i="30"/>
  <c r="U122" i="30" s="1"/>
  <c r="T102" i="30"/>
  <c r="T122" i="30" s="1"/>
  <c r="S102" i="30"/>
  <c r="R102" i="30"/>
  <c r="Q102" i="30"/>
  <c r="P102" i="30"/>
  <c r="O102" i="30"/>
  <c r="O122" i="30" s="1"/>
  <c r="N102" i="30"/>
  <c r="N122" i="30" s="1"/>
  <c r="M102" i="30"/>
  <c r="M122" i="30" s="1"/>
  <c r="L102" i="30"/>
  <c r="L122" i="30" s="1"/>
  <c r="K102" i="30"/>
  <c r="J102" i="30"/>
  <c r="I102" i="30"/>
  <c r="H102" i="30"/>
  <c r="G102" i="30"/>
  <c r="G122" i="30" s="1"/>
  <c r="F102" i="30"/>
  <c r="F122" i="30" s="1"/>
  <c r="E102" i="30"/>
  <c r="E122" i="30" s="1"/>
  <c r="D102" i="30"/>
  <c r="D122" i="30" s="1"/>
  <c r="C102" i="30"/>
  <c r="B102" i="30"/>
  <c r="AN101" i="30"/>
  <c r="AM101" i="30"/>
  <c r="AL101" i="30"/>
  <c r="AL121" i="30" s="1"/>
  <c r="AK101" i="30"/>
  <c r="AK121" i="30" s="1"/>
  <c r="AJ101" i="30"/>
  <c r="AJ121" i="30" s="1"/>
  <c r="AI101" i="30"/>
  <c r="AI121" i="30" s="1"/>
  <c r="AH101" i="30"/>
  <c r="AG101" i="30"/>
  <c r="AF101" i="30"/>
  <c r="AE101" i="30"/>
  <c r="AD101" i="30"/>
  <c r="AD121" i="30" s="1"/>
  <c r="AC101" i="30"/>
  <c r="AC121" i="30" s="1"/>
  <c r="AB101" i="30"/>
  <c r="AB121" i="30" s="1"/>
  <c r="AA101" i="30"/>
  <c r="AA121" i="30" s="1"/>
  <c r="Z101" i="30"/>
  <c r="Y101" i="30"/>
  <c r="X101" i="30"/>
  <c r="W101" i="30"/>
  <c r="V101" i="30"/>
  <c r="V121" i="30" s="1"/>
  <c r="U101" i="30"/>
  <c r="U121" i="30" s="1"/>
  <c r="T101" i="30"/>
  <c r="T121" i="30" s="1"/>
  <c r="S101" i="30"/>
  <c r="S121" i="30" s="1"/>
  <c r="R101" i="30"/>
  <c r="Q101" i="30"/>
  <c r="P101" i="30"/>
  <c r="O101" i="30"/>
  <c r="N101" i="30"/>
  <c r="N121" i="30" s="1"/>
  <c r="M101" i="30"/>
  <c r="M121" i="30" s="1"/>
  <c r="L101" i="30"/>
  <c r="L121" i="30" s="1"/>
  <c r="K101" i="30"/>
  <c r="K121" i="30" s="1"/>
  <c r="J101" i="30"/>
  <c r="I101" i="30"/>
  <c r="H101" i="30"/>
  <c r="G101" i="30"/>
  <c r="F101" i="30"/>
  <c r="F121" i="30" s="1"/>
  <c r="E101" i="30"/>
  <c r="E121" i="30" s="1"/>
  <c r="D101" i="30"/>
  <c r="D121" i="30" s="1"/>
  <c r="C101" i="30"/>
  <c r="C121" i="30" s="1"/>
  <c r="B101" i="30"/>
  <c r="AN100" i="30"/>
  <c r="AM100" i="30"/>
  <c r="AL100" i="30"/>
  <c r="AK100" i="30"/>
  <c r="AK120" i="30" s="1"/>
  <c r="AJ100" i="30"/>
  <c r="AJ120" i="30" s="1"/>
  <c r="AI100" i="30"/>
  <c r="AI120" i="30" s="1"/>
  <c r="AH100" i="30"/>
  <c r="AH120" i="30" s="1"/>
  <c r="AG100" i="30"/>
  <c r="AF100" i="30"/>
  <c r="AE100" i="30"/>
  <c r="AD100" i="30"/>
  <c r="AC100" i="30"/>
  <c r="AC120" i="30" s="1"/>
  <c r="AB100" i="30"/>
  <c r="AB120" i="30" s="1"/>
  <c r="AA100" i="30"/>
  <c r="AA120" i="30" s="1"/>
  <c r="Z100" i="30"/>
  <c r="Z120" i="30" s="1"/>
  <c r="Y100" i="30"/>
  <c r="X100" i="30"/>
  <c r="W100" i="30"/>
  <c r="V100" i="30"/>
  <c r="U100" i="30"/>
  <c r="U120" i="30" s="1"/>
  <c r="T100" i="30"/>
  <c r="T120" i="30" s="1"/>
  <c r="S100" i="30"/>
  <c r="S120" i="30" s="1"/>
  <c r="R100" i="30"/>
  <c r="R120" i="30" s="1"/>
  <c r="Q100" i="30"/>
  <c r="P100" i="30"/>
  <c r="O100" i="30"/>
  <c r="N100" i="30"/>
  <c r="M100" i="30"/>
  <c r="M120" i="30" s="1"/>
  <c r="L100" i="30"/>
  <c r="L120" i="30" s="1"/>
  <c r="K100" i="30"/>
  <c r="K120" i="30" s="1"/>
  <c r="J100" i="30"/>
  <c r="J120" i="30" s="1"/>
  <c r="I100" i="30"/>
  <c r="H100" i="30"/>
  <c r="G100" i="30"/>
  <c r="F100" i="30"/>
  <c r="E100" i="30"/>
  <c r="E120" i="30" s="1"/>
  <c r="D100" i="30"/>
  <c r="D120" i="30" s="1"/>
  <c r="C100" i="30"/>
  <c r="C120" i="30" s="1"/>
  <c r="B100" i="30"/>
  <c r="B120" i="30" s="1"/>
  <c r="AN99" i="30"/>
  <c r="AM99" i="30"/>
  <c r="AL99" i="30"/>
  <c r="AK99" i="30"/>
  <c r="AJ99" i="30"/>
  <c r="AJ119" i="30" s="1"/>
  <c r="AI99" i="30"/>
  <c r="AI119" i="30" s="1"/>
  <c r="AH99" i="30"/>
  <c r="AH119" i="30" s="1"/>
  <c r="AG99" i="30"/>
  <c r="AG119" i="30" s="1"/>
  <c r="AF99" i="30"/>
  <c r="AE99" i="30"/>
  <c r="AD99" i="30"/>
  <c r="AC99" i="30"/>
  <c r="AB99" i="30"/>
  <c r="AB119" i="30" s="1"/>
  <c r="AA99" i="30"/>
  <c r="AA119" i="30" s="1"/>
  <c r="Z99" i="30"/>
  <c r="Z119" i="30" s="1"/>
  <c r="Y99" i="30"/>
  <c r="Y119" i="30" s="1"/>
  <c r="X99" i="30"/>
  <c r="W99" i="30"/>
  <c r="V99" i="30"/>
  <c r="U99" i="30"/>
  <c r="T99" i="30"/>
  <c r="T119" i="30" s="1"/>
  <c r="S99" i="30"/>
  <c r="S119" i="30" s="1"/>
  <c r="R99" i="30"/>
  <c r="R119" i="30" s="1"/>
  <c r="Q99" i="30"/>
  <c r="Q119" i="30" s="1"/>
  <c r="P99" i="30"/>
  <c r="O99" i="30"/>
  <c r="N99" i="30"/>
  <c r="M99" i="30"/>
  <c r="L99" i="30"/>
  <c r="L119" i="30" s="1"/>
  <c r="K99" i="30"/>
  <c r="K119" i="30" s="1"/>
  <c r="J99" i="30"/>
  <c r="J119" i="30" s="1"/>
  <c r="I99" i="30"/>
  <c r="I119" i="30" s="1"/>
  <c r="H99" i="30"/>
  <c r="G99" i="30"/>
  <c r="F99" i="30"/>
  <c r="E99" i="30"/>
  <c r="D99" i="30"/>
  <c r="D119" i="30" s="1"/>
  <c r="C99" i="30"/>
  <c r="C119" i="30" s="1"/>
  <c r="B99" i="30"/>
  <c r="B119" i="30" s="1"/>
  <c r="AN98" i="30"/>
  <c r="AN118" i="30" s="1"/>
  <c r="AM98" i="30"/>
  <c r="AL98" i="30"/>
  <c r="AK98" i="30"/>
  <c r="AJ98" i="30"/>
  <c r="AI98" i="30"/>
  <c r="AI118" i="30" s="1"/>
  <c r="AH98" i="30"/>
  <c r="AH118" i="30" s="1"/>
  <c r="AG98" i="30"/>
  <c r="AG118" i="30" s="1"/>
  <c r="AF98" i="30"/>
  <c r="AF118" i="30" s="1"/>
  <c r="AE98" i="30"/>
  <c r="AD98" i="30"/>
  <c r="AC98" i="30"/>
  <c r="AB98" i="30"/>
  <c r="AA98" i="30"/>
  <c r="AA118" i="30" s="1"/>
  <c r="Z98" i="30"/>
  <c r="Z118" i="30" s="1"/>
  <c r="Y98" i="30"/>
  <c r="Y118" i="30" s="1"/>
  <c r="X98" i="30"/>
  <c r="X118" i="30" s="1"/>
  <c r="W98" i="30"/>
  <c r="V98" i="30"/>
  <c r="U98" i="30"/>
  <c r="T98" i="30"/>
  <c r="S98" i="30"/>
  <c r="S118" i="30" s="1"/>
  <c r="R98" i="30"/>
  <c r="R118" i="30" s="1"/>
  <c r="Q98" i="30"/>
  <c r="Q118" i="30" s="1"/>
  <c r="P98" i="30"/>
  <c r="P118" i="30" s="1"/>
  <c r="O98" i="30"/>
  <c r="N98" i="30"/>
  <c r="M98" i="30"/>
  <c r="L98" i="30"/>
  <c r="K98" i="30"/>
  <c r="K118" i="30" s="1"/>
  <c r="J98" i="30"/>
  <c r="J118" i="30" s="1"/>
  <c r="I98" i="30"/>
  <c r="I118" i="30" s="1"/>
  <c r="H98" i="30"/>
  <c r="H118" i="30" s="1"/>
  <c r="G98" i="30"/>
  <c r="F98" i="30"/>
  <c r="E98" i="30"/>
  <c r="D98" i="30"/>
  <c r="C98" i="30"/>
  <c r="C118" i="30" s="1"/>
  <c r="B98" i="30"/>
  <c r="B118" i="30" s="1"/>
  <c r="AN97" i="30"/>
  <c r="AN117" i="30" s="1"/>
  <c r="AM97" i="30"/>
  <c r="AM117" i="30" s="1"/>
  <c r="AL97" i="30"/>
  <c r="AK97" i="30"/>
  <c r="AJ97" i="30"/>
  <c r="AI97" i="30"/>
  <c r="AH97" i="30"/>
  <c r="AH117" i="30" s="1"/>
  <c r="AG97" i="30"/>
  <c r="AG117" i="30" s="1"/>
  <c r="AF97" i="30"/>
  <c r="AF117" i="30" s="1"/>
  <c r="AE97" i="30"/>
  <c r="AE117" i="30" s="1"/>
  <c r="AD97" i="30"/>
  <c r="AC97" i="30"/>
  <c r="AB97" i="30"/>
  <c r="AA97" i="30"/>
  <c r="Z97" i="30"/>
  <c r="Z117" i="30" s="1"/>
  <c r="Y97" i="30"/>
  <c r="Y117" i="30" s="1"/>
  <c r="X97" i="30"/>
  <c r="X117" i="30" s="1"/>
  <c r="W97" i="30"/>
  <c r="W117" i="30" s="1"/>
  <c r="V97" i="30"/>
  <c r="U97" i="30"/>
  <c r="T97" i="30"/>
  <c r="S97" i="30"/>
  <c r="R97" i="30"/>
  <c r="R117" i="30" s="1"/>
  <c r="Q97" i="30"/>
  <c r="Q117" i="30" s="1"/>
  <c r="P97" i="30"/>
  <c r="P117" i="30" s="1"/>
  <c r="O97" i="30"/>
  <c r="O117" i="30" s="1"/>
  <c r="N97" i="30"/>
  <c r="M97" i="30"/>
  <c r="L97" i="30"/>
  <c r="K97" i="30"/>
  <c r="J97" i="30"/>
  <c r="J117" i="30" s="1"/>
  <c r="I97" i="30"/>
  <c r="I117" i="30" s="1"/>
  <c r="H97" i="30"/>
  <c r="H117" i="30" s="1"/>
  <c r="G97" i="30"/>
  <c r="G117" i="30" s="1"/>
  <c r="F97" i="30"/>
  <c r="E97" i="30"/>
  <c r="D97" i="30"/>
  <c r="C97" i="30"/>
  <c r="B97" i="30"/>
  <c r="B117" i="30" s="1"/>
  <c r="AN96" i="30"/>
  <c r="AN116" i="30" s="1"/>
  <c r="AM96" i="30"/>
  <c r="AM116" i="30" s="1"/>
  <c r="AL96" i="30"/>
  <c r="AL116" i="30" s="1"/>
  <c r="AK96" i="30"/>
  <c r="AJ96" i="30"/>
  <c r="AI96" i="30"/>
  <c r="AH96" i="30"/>
  <c r="AG96" i="30"/>
  <c r="AG116" i="30" s="1"/>
  <c r="AF96" i="30"/>
  <c r="AF116" i="30" s="1"/>
  <c r="AE96" i="30"/>
  <c r="AE116" i="30" s="1"/>
  <c r="AD96" i="30"/>
  <c r="AD116" i="30" s="1"/>
  <c r="AC96" i="30"/>
  <c r="AB96" i="30"/>
  <c r="AA96" i="30"/>
  <c r="Z96" i="30"/>
  <c r="Y96" i="30"/>
  <c r="Y116" i="30" s="1"/>
  <c r="X96" i="30"/>
  <c r="X116" i="30" s="1"/>
  <c r="W96" i="30"/>
  <c r="W116" i="30" s="1"/>
  <c r="V96" i="30"/>
  <c r="V116" i="30" s="1"/>
  <c r="U96" i="30"/>
  <c r="T96" i="30"/>
  <c r="S96" i="30"/>
  <c r="R96" i="30"/>
  <c r="Q96" i="30"/>
  <c r="Q116" i="30" s="1"/>
  <c r="P96" i="30"/>
  <c r="P116" i="30" s="1"/>
  <c r="O96" i="30"/>
  <c r="O116" i="30" s="1"/>
  <c r="N96" i="30"/>
  <c r="N116" i="30" s="1"/>
  <c r="M96" i="30"/>
  <c r="L96" i="30"/>
  <c r="K96" i="30"/>
  <c r="J96" i="30"/>
  <c r="I96" i="30"/>
  <c r="I116" i="30" s="1"/>
  <c r="H96" i="30"/>
  <c r="H116" i="30" s="1"/>
  <c r="G96" i="30"/>
  <c r="G116" i="30" s="1"/>
  <c r="F96" i="30"/>
  <c r="F116" i="30" s="1"/>
  <c r="E96" i="30"/>
  <c r="D96" i="30"/>
  <c r="C96" i="30"/>
  <c r="B96" i="30"/>
  <c r="AN95" i="30"/>
  <c r="AN115" i="30" s="1"/>
  <c r="AM95" i="30"/>
  <c r="AM115" i="30" s="1"/>
  <c r="AL95" i="30"/>
  <c r="AL115" i="30" s="1"/>
  <c r="AK95" i="30"/>
  <c r="AK115" i="30" s="1"/>
  <c r="AJ95" i="30"/>
  <c r="AI95" i="30"/>
  <c r="AH95" i="30"/>
  <c r="AG95" i="30"/>
  <c r="AF95" i="30"/>
  <c r="AF115" i="30" s="1"/>
  <c r="AE95" i="30"/>
  <c r="AE115" i="30" s="1"/>
  <c r="AD95" i="30"/>
  <c r="AD115" i="30" s="1"/>
  <c r="AC95" i="30"/>
  <c r="AC115" i="30" s="1"/>
  <c r="AB95" i="30"/>
  <c r="AA95" i="30"/>
  <c r="Z95" i="30"/>
  <c r="Y95" i="30"/>
  <c r="X95" i="30"/>
  <c r="X115" i="30" s="1"/>
  <c r="W95" i="30"/>
  <c r="W115" i="30" s="1"/>
  <c r="V95" i="30"/>
  <c r="V115" i="30" s="1"/>
  <c r="U95" i="30"/>
  <c r="U115" i="30" s="1"/>
  <c r="T95" i="30"/>
  <c r="S95" i="30"/>
  <c r="R95" i="30"/>
  <c r="Q95" i="30"/>
  <c r="P95" i="30"/>
  <c r="P115" i="30" s="1"/>
  <c r="O95" i="30"/>
  <c r="O115" i="30" s="1"/>
  <c r="N95" i="30"/>
  <c r="N115" i="30" s="1"/>
  <c r="M95" i="30"/>
  <c r="M115" i="30" s="1"/>
  <c r="L95" i="30"/>
  <c r="K95" i="30"/>
  <c r="J95" i="30"/>
  <c r="I95" i="30"/>
  <c r="H95" i="30"/>
  <c r="H115" i="30" s="1"/>
  <c r="G95" i="30"/>
  <c r="G115" i="30" s="1"/>
  <c r="F95" i="30"/>
  <c r="F115" i="30" s="1"/>
  <c r="E95" i="30"/>
  <c r="E115" i="30" s="1"/>
  <c r="D95" i="30"/>
  <c r="C95" i="30"/>
  <c r="B95" i="30"/>
  <c r="AN94" i="30"/>
  <c r="AM94" i="30"/>
  <c r="AM114" i="30" s="1"/>
  <c r="AL94" i="30"/>
  <c r="AL114" i="30" s="1"/>
  <c r="AK94" i="30"/>
  <c r="AK114" i="30" s="1"/>
  <c r="AJ94" i="30"/>
  <c r="AJ114" i="30" s="1"/>
  <c r="AI94" i="30"/>
  <c r="AH94" i="30"/>
  <c r="AG94" i="30"/>
  <c r="AF94" i="30"/>
  <c r="AE94" i="30"/>
  <c r="AE114" i="30" s="1"/>
  <c r="AD94" i="30"/>
  <c r="AD114" i="30" s="1"/>
  <c r="AC94" i="30"/>
  <c r="AC114" i="30" s="1"/>
  <c r="AB94" i="30"/>
  <c r="AB114" i="30" s="1"/>
  <c r="AA94" i="30"/>
  <c r="Z94" i="30"/>
  <c r="Y94" i="30"/>
  <c r="X94" i="30"/>
  <c r="W94" i="30"/>
  <c r="W114" i="30" s="1"/>
  <c r="V94" i="30"/>
  <c r="V114" i="30" s="1"/>
  <c r="U94" i="30"/>
  <c r="U114" i="30" s="1"/>
  <c r="T94" i="30"/>
  <c r="T114" i="30" s="1"/>
  <c r="S94" i="30"/>
  <c r="R94" i="30"/>
  <c r="Q94" i="30"/>
  <c r="P94" i="30"/>
  <c r="O94" i="30"/>
  <c r="O114" i="30" s="1"/>
  <c r="N94" i="30"/>
  <c r="N114" i="30" s="1"/>
  <c r="M94" i="30"/>
  <c r="M114" i="30" s="1"/>
  <c r="L94" i="30"/>
  <c r="L114" i="30" s="1"/>
  <c r="K94" i="30"/>
  <c r="J94" i="30"/>
  <c r="I94" i="30"/>
  <c r="H94" i="30"/>
  <c r="G94" i="30"/>
  <c r="G114" i="30" s="1"/>
  <c r="F94" i="30"/>
  <c r="F114" i="30" s="1"/>
  <c r="E94" i="30"/>
  <c r="E114" i="30" s="1"/>
  <c r="D94" i="30"/>
  <c r="D114" i="30" s="1"/>
  <c r="C94" i="30"/>
  <c r="B94" i="30"/>
  <c r="B86" i="29" a="1"/>
  <c r="B86" i="29" s="1"/>
  <c r="AK82" i="29"/>
  <c r="AJ82" i="29"/>
  <c r="AI82" i="29"/>
  <c r="AC82" i="29"/>
  <c r="AB82" i="29"/>
  <c r="AA82" i="29"/>
  <c r="U82" i="29"/>
  <c r="T82" i="29"/>
  <c r="S82" i="29"/>
  <c r="M82" i="29"/>
  <c r="L82" i="29"/>
  <c r="K82" i="29"/>
  <c r="E82" i="29"/>
  <c r="D82" i="29"/>
  <c r="C82" i="29"/>
  <c r="AJ81" i="29"/>
  <c r="AI81" i="29"/>
  <c r="AH81" i="29"/>
  <c r="AB81" i="29"/>
  <c r="AA81" i="29"/>
  <c r="Z81" i="29"/>
  <c r="T81" i="29"/>
  <c r="S81" i="29"/>
  <c r="R81" i="29"/>
  <c r="L81" i="29"/>
  <c r="K81" i="29"/>
  <c r="J81" i="29"/>
  <c r="D81" i="29"/>
  <c r="C81" i="29"/>
  <c r="B81" i="29"/>
  <c r="AI80" i="29"/>
  <c r="AH80" i="29"/>
  <c r="AG80" i="29"/>
  <c r="AA80" i="29"/>
  <c r="Z80" i="29"/>
  <c r="Y80" i="29"/>
  <c r="S80" i="29"/>
  <c r="R80" i="29"/>
  <c r="Q80" i="29"/>
  <c r="K80" i="29"/>
  <c r="J80" i="29"/>
  <c r="I80" i="29"/>
  <c r="C80" i="29"/>
  <c r="B80" i="29"/>
  <c r="AN79" i="29"/>
  <c r="AH79" i="29"/>
  <c r="AG79" i="29"/>
  <c r="AF79" i="29"/>
  <c r="Z79" i="29"/>
  <c r="Y79" i="29"/>
  <c r="X79" i="29"/>
  <c r="R79" i="29"/>
  <c r="Q79" i="29"/>
  <c r="P79" i="29"/>
  <c r="J79" i="29"/>
  <c r="I79" i="29"/>
  <c r="H79" i="29"/>
  <c r="B79" i="29"/>
  <c r="AN78" i="29"/>
  <c r="AM78" i="29"/>
  <c r="AG78" i="29"/>
  <c r="AF78" i="29"/>
  <c r="AE78" i="29"/>
  <c r="Y78" i="29"/>
  <c r="X78" i="29"/>
  <c r="W78" i="29"/>
  <c r="Q78" i="29"/>
  <c r="P78" i="29"/>
  <c r="O78" i="29"/>
  <c r="I78" i="29"/>
  <c r="H78" i="29"/>
  <c r="G78" i="29"/>
  <c r="AN77" i="29"/>
  <c r="AM77" i="29"/>
  <c r="AL77" i="29"/>
  <c r="AF77" i="29"/>
  <c r="AE77" i="29"/>
  <c r="AD77" i="29"/>
  <c r="X77" i="29"/>
  <c r="W77" i="29"/>
  <c r="V77" i="29"/>
  <c r="P77" i="29"/>
  <c r="O77" i="29"/>
  <c r="N77" i="29"/>
  <c r="H77" i="29"/>
  <c r="G77" i="29"/>
  <c r="F77" i="29"/>
  <c r="AM76" i="29"/>
  <c r="AL76" i="29"/>
  <c r="AK76" i="29"/>
  <c r="AE76" i="29"/>
  <c r="AD76" i="29"/>
  <c r="AC76" i="29"/>
  <c r="W76" i="29"/>
  <c r="V76" i="29"/>
  <c r="U76" i="29"/>
  <c r="O76" i="29"/>
  <c r="N76" i="29"/>
  <c r="M76" i="29"/>
  <c r="G76" i="29"/>
  <c r="F76" i="29"/>
  <c r="E76" i="29"/>
  <c r="AL75" i="29"/>
  <c r="AK75" i="29"/>
  <c r="AJ75" i="29"/>
  <c r="AD75" i="29"/>
  <c r="AC75" i="29"/>
  <c r="AB75" i="29"/>
  <c r="V75" i="29"/>
  <c r="U75" i="29"/>
  <c r="T75" i="29"/>
  <c r="N75" i="29"/>
  <c r="M75" i="29"/>
  <c r="L75" i="29"/>
  <c r="F75" i="29"/>
  <c r="E75" i="29"/>
  <c r="D75" i="29"/>
  <c r="AK74" i="29"/>
  <c r="AJ74" i="29"/>
  <c r="AI74" i="29"/>
  <c r="AC74" i="29"/>
  <c r="AB74" i="29"/>
  <c r="AA74" i="29"/>
  <c r="U74" i="29"/>
  <c r="T74" i="29"/>
  <c r="S74" i="29"/>
  <c r="M74" i="29"/>
  <c r="L74" i="29"/>
  <c r="K74" i="29"/>
  <c r="E74" i="29"/>
  <c r="D74" i="29"/>
  <c r="C74" i="29"/>
  <c r="AJ73" i="29"/>
  <c r="AI73" i="29"/>
  <c r="AH73" i="29"/>
  <c r="AB73" i="29"/>
  <c r="AA73" i="29"/>
  <c r="Z73" i="29"/>
  <c r="T73" i="29"/>
  <c r="S73" i="29"/>
  <c r="R73" i="29"/>
  <c r="L73" i="29"/>
  <c r="K73" i="29"/>
  <c r="J73" i="29"/>
  <c r="D73" i="29"/>
  <c r="C73" i="29"/>
  <c r="B73" i="29"/>
  <c r="AI72" i="29"/>
  <c r="AH72" i="29"/>
  <c r="AG72" i="29"/>
  <c r="AA72" i="29"/>
  <c r="Z72" i="29"/>
  <c r="Y72" i="29"/>
  <c r="S72" i="29"/>
  <c r="R72" i="29"/>
  <c r="Q72" i="29"/>
  <c r="K72" i="29"/>
  <c r="J72" i="29"/>
  <c r="I72" i="29"/>
  <c r="C72" i="29"/>
  <c r="B72" i="29"/>
  <c r="AN71" i="29"/>
  <c r="AM71" i="29"/>
  <c r="AL71" i="29"/>
  <c r="AK71" i="29"/>
  <c r="AJ71" i="29"/>
  <c r="AI71" i="29"/>
  <c r="AH71" i="29"/>
  <c r="AG71" i="29"/>
  <c r="AF71" i="29"/>
  <c r="AE71" i="29"/>
  <c r="AD71" i="29"/>
  <c r="AC71" i="29"/>
  <c r="AB71" i="29"/>
  <c r="AA71" i="29"/>
  <c r="Z71" i="29"/>
  <c r="Y71" i="29"/>
  <c r="X71" i="29"/>
  <c r="W71" i="29"/>
  <c r="V71" i="29"/>
  <c r="U71" i="29"/>
  <c r="T71" i="29"/>
  <c r="S71" i="29"/>
  <c r="R71" i="29"/>
  <c r="Q71" i="29"/>
  <c r="P71" i="29"/>
  <c r="O71" i="29"/>
  <c r="N71" i="29"/>
  <c r="M71" i="29"/>
  <c r="L71" i="29"/>
  <c r="K71" i="29"/>
  <c r="J71" i="29"/>
  <c r="I71" i="29"/>
  <c r="H71" i="29"/>
  <c r="G71" i="29"/>
  <c r="F71" i="29"/>
  <c r="E71" i="29"/>
  <c r="D71" i="29"/>
  <c r="C71" i="29"/>
  <c r="B71" i="29"/>
  <c r="AN62" i="29"/>
  <c r="AM62" i="29"/>
  <c r="AL62" i="29"/>
  <c r="AK62" i="29"/>
  <c r="AJ62" i="29"/>
  <c r="AI62" i="29"/>
  <c r="AH62" i="29"/>
  <c r="AG62" i="29"/>
  <c r="AF62" i="29"/>
  <c r="AE62" i="29"/>
  <c r="AD62" i="29"/>
  <c r="AC62" i="29"/>
  <c r="AB62" i="29"/>
  <c r="AA62" i="29"/>
  <c r="Z62" i="29"/>
  <c r="Y62" i="29"/>
  <c r="X62" i="29"/>
  <c r="W62" i="29"/>
  <c r="V62" i="29"/>
  <c r="U62" i="29"/>
  <c r="T62" i="29"/>
  <c r="S62" i="29"/>
  <c r="R62" i="29"/>
  <c r="Q62" i="29"/>
  <c r="P62" i="29"/>
  <c r="O62" i="29"/>
  <c r="N62" i="29"/>
  <c r="M62" i="29"/>
  <c r="L62" i="29"/>
  <c r="K62" i="29"/>
  <c r="J62" i="29"/>
  <c r="I62" i="29"/>
  <c r="H62" i="29"/>
  <c r="G62" i="29"/>
  <c r="F62" i="29"/>
  <c r="E62" i="29"/>
  <c r="D62" i="29"/>
  <c r="C62" i="29"/>
  <c r="B62" i="29"/>
  <c r="AN61" i="29"/>
  <c r="AN82" i="29" s="1"/>
  <c r="AM61" i="29"/>
  <c r="AM82" i="29" s="1"/>
  <c r="AL61" i="29"/>
  <c r="AL82" i="29" s="1"/>
  <c r="AK61" i="29"/>
  <c r="AJ61" i="29"/>
  <c r="AI61" i="29"/>
  <c r="AH61" i="29"/>
  <c r="AH82" i="29" s="1"/>
  <c r="AG61" i="29"/>
  <c r="AG82" i="29" s="1"/>
  <c r="AF61" i="29"/>
  <c r="AF82" i="29" s="1"/>
  <c r="AE61" i="29"/>
  <c r="AE82" i="29" s="1"/>
  <c r="AD61" i="29"/>
  <c r="AD82" i="29" s="1"/>
  <c r="AC61" i="29"/>
  <c r="AB61" i="29"/>
  <c r="AA61" i="29"/>
  <c r="Z61" i="29"/>
  <c r="Z82" i="29" s="1"/>
  <c r="Y61" i="29"/>
  <c r="Y82" i="29" s="1"/>
  <c r="X61" i="29"/>
  <c r="X82" i="29" s="1"/>
  <c r="W61" i="29"/>
  <c r="W82" i="29" s="1"/>
  <c r="V61" i="29"/>
  <c r="V82" i="29" s="1"/>
  <c r="U61" i="29"/>
  <c r="T61" i="29"/>
  <c r="S61" i="29"/>
  <c r="R61" i="29"/>
  <c r="R82" i="29" s="1"/>
  <c r="Q61" i="29"/>
  <c r="Q82" i="29" s="1"/>
  <c r="P61" i="29"/>
  <c r="P82" i="29" s="1"/>
  <c r="O61" i="29"/>
  <c r="O82" i="29" s="1"/>
  <c r="N61" i="29"/>
  <c r="N82" i="29" s="1"/>
  <c r="M61" i="29"/>
  <c r="L61" i="29"/>
  <c r="K61" i="29"/>
  <c r="J61" i="29"/>
  <c r="J82" i="29" s="1"/>
  <c r="I61" i="29"/>
  <c r="I82" i="29" s="1"/>
  <c r="H61" i="29"/>
  <c r="H82" i="29" s="1"/>
  <c r="G61" i="29"/>
  <c r="G82" i="29" s="1"/>
  <c r="F61" i="29"/>
  <c r="F82" i="29" s="1"/>
  <c r="E61" i="29"/>
  <c r="D61" i="29"/>
  <c r="C61" i="29"/>
  <c r="B61" i="29"/>
  <c r="B82" i="29" s="1"/>
  <c r="AN60" i="29"/>
  <c r="AN81" i="29" s="1"/>
  <c r="AM60" i="29"/>
  <c r="AM81" i="29" s="1"/>
  <c r="AL60" i="29"/>
  <c r="AL81" i="29" s="1"/>
  <c r="AK60" i="29"/>
  <c r="AK81" i="29" s="1"/>
  <c r="AJ60" i="29"/>
  <c r="AI60" i="29"/>
  <c r="AH60" i="29"/>
  <c r="AG60" i="29"/>
  <c r="AG81" i="29" s="1"/>
  <c r="AF60" i="29"/>
  <c r="AF81" i="29" s="1"/>
  <c r="AE60" i="29"/>
  <c r="AE81" i="29" s="1"/>
  <c r="AD60" i="29"/>
  <c r="AD81" i="29" s="1"/>
  <c r="AC60" i="29"/>
  <c r="AC81" i="29" s="1"/>
  <c r="AB60" i="29"/>
  <c r="AA60" i="29"/>
  <c r="Z60" i="29"/>
  <c r="Y60" i="29"/>
  <c r="Y81" i="29" s="1"/>
  <c r="X60" i="29"/>
  <c r="X81" i="29" s="1"/>
  <c r="W60" i="29"/>
  <c r="W81" i="29" s="1"/>
  <c r="V60" i="29"/>
  <c r="V81" i="29" s="1"/>
  <c r="U60" i="29"/>
  <c r="U81" i="29" s="1"/>
  <c r="T60" i="29"/>
  <c r="S60" i="29"/>
  <c r="R60" i="29"/>
  <c r="Q60" i="29"/>
  <c r="Q81" i="29" s="1"/>
  <c r="P60" i="29"/>
  <c r="P81" i="29" s="1"/>
  <c r="O60" i="29"/>
  <c r="O81" i="29" s="1"/>
  <c r="N60" i="29"/>
  <c r="N81" i="29" s="1"/>
  <c r="M60" i="29"/>
  <c r="M81" i="29" s="1"/>
  <c r="L60" i="29"/>
  <c r="K60" i="29"/>
  <c r="J60" i="29"/>
  <c r="I60" i="29"/>
  <c r="I81" i="29" s="1"/>
  <c r="H60" i="29"/>
  <c r="H81" i="29" s="1"/>
  <c r="G60" i="29"/>
  <c r="G81" i="29" s="1"/>
  <c r="F60" i="29"/>
  <c r="F81" i="29" s="1"/>
  <c r="E60" i="29"/>
  <c r="E81" i="29" s="1"/>
  <c r="D60" i="29"/>
  <c r="C60" i="29"/>
  <c r="B60" i="29"/>
  <c r="AN59" i="29"/>
  <c r="AN80" i="29" s="1"/>
  <c r="AM59" i="29"/>
  <c r="AM80" i="29" s="1"/>
  <c r="AL59" i="29"/>
  <c r="AL80" i="29" s="1"/>
  <c r="AK59" i="29"/>
  <c r="AK80" i="29" s="1"/>
  <c r="AJ59" i="29"/>
  <c r="AJ80" i="29" s="1"/>
  <c r="AI59" i="29"/>
  <c r="AH59" i="29"/>
  <c r="AG59" i="29"/>
  <c r="AF59" i="29"/>
  <c r="AF80" i="29" s="1"/>
  <c r="AE59" i="29"/>
  <c r="AE80" i="29" s="1"/>
  <c r="AD59" i="29"/>
  <c r="AD80" i="29" s="1"/>
  <c r="AC59" i="29"/>
  <c r="AC80" i="29" s="1"/>
  <c r="AB59" i="29"/>
  <c r="AB80" i="29" s="1"/>
  <c r="AA59" i="29"/>
  <c r="Z59" i="29"/>
  <c r="Y59" i="29"/>
  <c r="X59" i="29"/>
  <c r="X80" i="29" s="1"/>
  <c r="W59" i="29"/>
  <c r="W80" i="29" s="1"/>
  <c r="V59" i="29"/>
  <c r="V80" i="29" s="1"/>
  <c r="U59" i="29"/>
  <c r="U80" i="29" s="1"/>
  <c r="T59" i="29"/>
  <c r="T80" i="29" s="1"/>
  <c r="S59" i="29"/>
  <c r="R59" i="29"/>
  <c r="Q59" i="29"/>
  <c r="P59" i="29"/>
  <c r="P80" i="29" s="1"/>
  <c r="O59" i="29"/>
  <c r="O80" i="29" s="1"/>
  <c r="N59" i="29"/>
  <c r="N80" i="29" s="1"/>
  <c r="M59" i="29"/>
  <c r="M80" i="29" s="1"/>
  <c r="L59" i="29"/>
  <c r="L80" i="29" s="1"/>
  <c r="K59" i="29"/>
  <c r="J59" i="29"/>
  <c r="I59" i="29"/>
  <c r="H59" i="29"/>
  <c r="H80" i="29" s="1"/>
  <c r="G59" i="29"/>
  <c r="G80" i="29" s="1"/>
  <c r="F59" i="29"/>
  <c r="F80" i="29" s="1"/>
  <c r="E59" i="29"/>
  <c r="E80" i="29" s="1"/>
  <c r="D59" i="29"/>
  <c r="D80" i="29" s="1"/>
  <c r="C59" i="29"/>
  <c r="B59" i="29"/>
  <c r="AN58" i="29"/>
  <c r="AM58" i="29"/>
  <c r="AM79" i="29" s="1"/>
  <c r="AL58" i="29"/>
  <c r="AL79" i="29" s="1"/>
  <c r="AK58" i="29"/>
  <c r="AK79" i="29" s="1"/>
  <c r="AJ58" i="29"/>
  <c r="AJ79" i="29" s="1"/>
  <c r="AI58" i="29"/>
  <c r="AI79" i="29" s="1"/>
  <c r="AH58" i="29"/>
  <c r="AG58" i="29"/>
  <c r="AF58" i="29"/>
  <c r="AE58" i="29"/>
  <c r="AE79" i="29" s="1"/>
  <c r="AD58" i="29"/>
  <c r="AD79" i="29" s="1"/>
  <c r="AC58" i="29"/>
  <c r="AC79" i="29" s="1"/>
  <c r="AB58" i="29"/>
  <c r="AB79" i="29" s="1"/>
  <c r="AA58" i="29"/>
  <c r="AA79" i="29" s="1"/>
  <c r="Z58" i="29"/>
  <c r="Y58" i="29"/>
  <c r="X58" i="29"/>
  <c r="W58" i="29"/>
  <c r="W79" i="29" s="1"/>
  <c r="V58" i="29"/>
  <c r="V79" i="29" s="1"/>
  <c r="U58" i="29"/>
  <c r="U79" i="29" s="1"/>
  <c r="T58" i="29"/>
  <c r="T79" i="29" s="1"/>
  <c r="S58" i="29"/>
  <c r="S79" i="29" s="1"/>
  <c r="R58" i="29"/>
  <c r="Q58" i="29"/>
  <c r="P58" i="29"/>
  <c r="O58" i="29"/>
  <c r="O79" i="29" s="1"/>
  <c r="N58" i="29"/>
  <c r="N79" i="29" s="1"/>
  <c r="M58" i="29"/>
  <c r="M79" i="29" s="1"/>
  <c r="L58" i="29"/>
  <c r="L79" i="29" s="1"/>
  <c r="K58" i="29"/>
  <c r="K79" i="29" s="1"/>
  <c r="J58" i="29"/>
  <c r="I58" i="29"/>
  <c r="H58" i="29"/>
  <c r="G58" i="29"/>
  <c r="G79" i="29" s="1"/>
  <c r="F58" i="29"/>
  <c r="F79" i="29" s="1"/>
  <c r="E58" i="29"/>
  <c r="E79" i="29" s="1"/>
  <c r="D58" i="29"/>
  <c r="D79" i="29" s="1"/>
  <c r="C58" i="29"/>
  <c r="C79" i="29" s="1"/>
  <c r="B58" i="29"/>
  <c r="AN57" i="29"/>
  <c r="AM57" i="29"/>
  <c r="AL57" i="29"/>
  <c r="AL78" i="29" s="1"/>
  <c r="AK57" i="29"/>
  <c r="AK78" i="29" s="1"/>
  <c r="AJ57" i="29"/>
  <c r="AJ78" i="29" s="1"/>
  <c r="AI57" i="29"/>
  <c r="AI78" i="29" s="1"/>
  <c r="AH57" i="29"/>
  <c r="AH78" i="29" s="1"/>
  <c r="AG57" i="29"/>
  <c r="AF57" i="29"/>
  <c r="AE57" i="29"/>
  <c r="AD57" i="29"/>
  <c r="AD78" i="29" s="1"/>
  <c r="AC57" i="29"/>
  <c r="AC78" i="29" s="1"/>
  <c r="AB57" i="29"/>
  <c r="AB78" i="29" s="1"/>
  <c r="AA57" i="29"/>
  <c r="AA78" i="29" s="1"/>
  <c r="Z57" i="29"/>
  <c r="Z78" i="29" s="1"/>
  <c r="Y57" i="29"/>
  <c r="X57" i="29"/>
  <c r="W57" i="29"/>
  <c r="V57" i="29"/>
  <c r="V78" i="29" s="1"/>
  <c r="U57" i="29"/>
  <c r="U78" i="29" s="1"/>
  <c r="T57" i="29"/>
  <c r="T78" i="29" s="1"/>
  <c r="S57" i="29"/>
  <c r="S78" i="29" s="1"/>
  <c r="R57" i="29"/>
  <c r="R78" i="29" s="1"/>
  <c r="Q57" i="29"/>
  <c r="P57" i="29"/>
  <c r="O57" i="29"/>
  <c r="N57" i="29"/>
  <c r="N78" i="29" s="1"/>
  <c r="M57" i="29"/>
  <c r="M78" i="29" s="1"/>
  <c r="L57" i="29"/>
  <c r="L78" i="29" s="1"/>
  <c r="K57" i="29"/>
  <c r="K78" i="29" s="1"/>
  <c r="J57" i="29"/>
  <c r="J78" i="29" s="1"/>
  <c r="I57" i="29"/>
  <c r="H57" i="29"/>
  <c r="G57" i="29"/>
  <c r="F57" i="29"/>
  <c r="F78" i="29" s="1"/>
  <c r="E57" i="29"/>
  <c r="E78" i="29" s="1"/>
  <c r="D57" i="29"/>
  <c r="D78" i="29" s="1"/>
  <c r="C57" i="29"/>
  <c r="C78" i="29" s="1"/>
  <c r="B57" i="29"/>
  <c r="B78" i="29" s="1"/>
  <c r="AN56" i="29"/>
  <c r="AM56" i="29"/>
  <c r="AL56" i="29"/>
  <c r="AK56" i="29"/>
  <c r="AK77" i="29" s="1"/>
  <c r="AJ56" i="29"/>
  <c r="AJ77" i="29" s="1"/>
  <c r="AI56" i="29"/>
  <c r="AI77" i="29" s="1"/>
  <c r="AH56" i="29"/>
  <c r="AH77" i="29" s="1"/>
  <c r="AG56" i="29"/>
  <c r="AG77" i="29" s="1"/>
  <c r="AF56" i="29"/>
  <c r="AE56" i="29"/>
  <c r="AD56" i="29"/>
  <c r="AC56" i="29"/>
  <c r="AC77" i="29" s="1"/>
  <c r="AB56" i="29"/>
  <c r="AB77" i="29" s="1"/>
  <c r="AA56" i="29"/>
  <c r="AA77" i="29" s="1"/>
  <c r="Z56" i="29"/>
  <c r="Z77" i="29" s="1"/>
  <c r="Y56" i="29"/>
  <c r="Y77" i="29" s="1"/>
  <c r="X56" i="29"/>
  <c r="W56" i="29"/>
  <c r="V56" i="29"/>
  <c r="U56" i="29"/>
  <c r="U77" i="29" s="1"/>
  <c r="T56" i="29"/>
  <c r="T77" i="29" s="1"/>
  <c r="S56" i="29"/>
  <c r="S77" i="29" s="1"/>
  <c r="R56" i="29"/>
  <c r="R77" i="29" s="1"/>
  <c r="Q56" i="29"/>
  <c r="Q77" i="29" s="1"/>
  <c r="P56" i="29"/>
  <c r="O56" i="29"/>
  <c r="N56" i="29"/>
  <c r="M56" i="29"/>
  <c r="M77" i="29" s="1"/>
  <c r="L56" i="29"/>
  <c r="L77" i="29" s="1"/>
  <c r="K56" i="29"/>
  <c r="K77" i="29" s="1"/>
  <c r="J56" i="29"/>
  <c r="J77" i="29" s="1"/>
  <c r="I56" i="29"/>
  <c r="I77" i="29" s="1"/>
  <c r="H56" i="29"/>
  <c r="G56" i="29"/>
  <c r="F56" i="29"/>
  <c r="E56" i="29"/>
  <c r="E77" i="29" s="1"/>
  <c r="D56" i="29"/>
  <c r="D77" i="29" s="1"/>
  <c r="C56" i="29"/>
  <c r="C77" i="29" s="1"/>
  <c r="B56" i="29"/>
  <c r="B77" i="29" s="1"/>
  <c r="AN55" i="29"/>
  <c r="AN76" i="29" s="1"/>
  <c r="AM55" i="29"/>
  <c r="AL55" i="29"/>
  <c r="AK55" i="29"/>
  <c r="AJ55" i="29"/>
  <c r="AJ76" i="29" s="1"/>
  <c r="AI55" i="29"/>
  <c r="AI76" i="29" s="1"/>
  <c r="AH55" i="29"/>
  <c r="AH76" i="29" s="1"/>
  <c r="AG55" i="29"/>
  <c r="AG76" i="29" s="1"/>
  <c r="AF55" i="29"/>
  <c r="AF76" i="29" s="1"/>
  <c r="AE55" i="29"/>
  <c r="AD55" i="29"/>
  <c r="AC55" i="29"/>
  <c r="AB55" i="29"/>
  <c r="AB76" i="29" s="1"/>
  <c r="AA55" i="29"/>
  <c r="AA76" i="29" s="1"/>
  <c r="Z55" i="29"/>
  <c r="Z76" i="29" s="1"/>
  <c r="Y55" i="29"/>
  <c r="Y76" i="29" s="1"/>
  <c r="X55" i="29"/>
  <c r="X76" i="29" s="1"/>
  <c r="W55" i="29"/>
  <c r="V55" i="29"/>
  <c r="U55" i="29"/>
  <c r="T55" i="29"/>
  <c r="T76" i="29" s="1"/>
  <c r="S55" i="29"/>
  <c r="S76" i="29" s="1"/>
  <c r="R55" i="29"/>
  <c r="R76" i="29" s="1"/>
  <c r="Q55" i="29"/>
  <c r="Q76" i="29" s="1"/>
  <c r="P55" i="29"/>
  <c r="P76" i="29" s="1"/>
  <c r="O55" i="29"/>
  <c r="N55" i="29"/>
  <c r="M55" i="29"/>
  <c r="L55" i="29"/>
  <c r="L76" i="29" s="1"/>
  <c r="K55" i="29"/>
  <c r="K76" i="29" s="1"/>
  <c r="J55" i="29"/>
  <c r="J76" i="29" s="1"/>
  <c r="I55" i="29"/>
  <c r="I76" i="29" s="1"/>
  <c r="H55" i="29"/>
  <c r="H76" i="29" s="1"/>
  <c r="G55" i="29"/>
  <c r="F55" i="29"/>
  <c r="E55" i="29"/>
  <c r="D55" i="29"/>
  <c r="D76" i="29" s="1"/>
  <c r="C55" i="29"/>
  <c r="C76" i="29" s="1"/>
  <c r="B55" i="29"/>
  <c r="B76" i="29" s="1"/>
  <c r="AN54" i="29"/>
  <c r="AN75" i="29" s="1"/>
  <c r="AM54" i="29"/>
  <c r="AM75" i="29" s="1"/>
  <c r="AL54" i="29"/>
  <c r="AK54" i="29"/>
  <c r="AJ54" i="29"/>
  <c r="AI54" i="29"/>
  <c r="AI75" i="29" s="1"/>
  <c r="AH54" i="29"/>
  <c r="AH75" i="29" s="1"/>
  <c r="AG54" i="29"/>
  <c r="AG75" i="29" s="1"/>
  <c r="AF54" i="29"/>
  <c r="AF75" i="29" s="1"/>
  <c r="AE54" i="29"/>
  <c r="AE75" i="29" s="1"/>
  <c r="AD54" i="29"/>
  <c r="AC54" i="29"/>
  <c r="AB54" i="29"/>
  <c r="AA54" i="29"/>
  <c r="AA75" i="29" s="1"/>
  <c r="Z54" i="29"/>
  <c r="Z75" i="29" s="1"/>
  <c r="Y54" i="29"/>
  <c r="Y75" i="29" s="1"/>
  <c r="X54" i="29"/>
  <c r="X75" i="29" s="1"/>
  <c r="W54" i="29"/>
  <c r="W75" i="29" s="1"/>
  <c r="V54" i="29"/>
  <c r="U54" i="29"/>
  <c r="T54" i="29"/>
  <c r="S54" i="29"/>
  <c r="S75" i="29" s="1"/>
  <c r="R54" i="29"/>
  <c r="R75" i="29" s="1"/>
  <c r="Q54" i="29"/>
  <c r="Q75" i="29" s="1"/>
  <c r="P54" i="29"/>
  <c r="P75" i="29" s="1"/>
  <c r="O54" i="29"/>
  <c r="O75" i="29" s="1"/>
  <c r="N54" i="29"/>
  <c r="M54" i="29"/>
  <c r="L54" i="29"/>
  <c r="K54" i="29"/>
  <c r="K75" i="29" s="1"/>
  <c r="J54" i="29"/>
  <c r="J75" i="29" s="1"/>
  <c r="I54" i="29"/>
  <c r="I75" i="29" s="1"/>
  <c r="H54" i="29"/>
  <c r="H75" i="29" s="1"/>
  <c r="G54" i="29"/>
  <c r="G75" i="29" s="1"/>
  <c r="F54" i="29"/>
  <c r="E54" i="29"/>
  <c r="D54" i="29"/>
  <c r="C54" i="29"/>
  <c r="C75" i="29" s="1"/>
  <c r="B54" i="29"/>
  <c r="B75" i="29" s="1"/>
  <c r="AN53" i="29"/>
  <c r="AN74" i="29" s="1"/>
  <c r="AM53" i="29"/>
  <c r="AM74" i="29" s="1"/>
  <c r="AL53" i="29"/>
  <c r="AL74" i="29" s="1"/>
  <c r="AK53" i="29"/>
  <c r="AJ53" i="29"/>
  <c r="AI53" i="29"/>
  <c r="AH53" i="29"/>
  <c r="AH74" i="29" s="1"/>
  <c r="AG53" i="29"/>
  <c r="AG74" i="29" s="1"/>
  <c r="AF53" i="29"/>
  <c r="AF74" i="29" s="1"/>
  <c r="AE53" i="29"/>
  <c r="AE74" i="29" s="1"/>
  <c r="AD53" i="29"/>
  <c r="AD74" i="29" s="1"/>
  <c r="AC53" i="29"/>
  <c r="AB53" i="29"/>
  <c r="AA53" i="29"/>
  <c r="Z53" i="29"/>
  <c r="Z74" i="29" s="1"/>
  <c r="Y53" i="29"/>
  <c r="Y74" i="29" s="1"/>
  <c r="X53" i="29"/>
  <c r="X74" i="29" s="1"/>
  <c r="W53" i="29"/>
  <c r="W74" i="29" s="1"/>
  <c r="V53" i="29"/>
  <c r="V74" i="29" s="1"/>
  <c r="U53" i="29"/>
  <c r="T53" i="29"/>
  <c r="S53" i="29"/>
  <c r="R53" i="29"/>
  <c r="R74" i="29" s="1"/>
  <c r="Q53" i="29"/>
  <c r="Q74" i="29" s="1"/>
  <c r="P53" i="29"/>
  <c r="P74" i="29" s="1"/>
  <c r="O53" i="29"/>
  <c r="O74" i="29" s="1"/>
  <c r="N53" i="29"/>
  <c r="N74" i="29" s="1"/>
  <c r="M53" i="29"/>
  <c r="L53" i="29"/>
  <c r="K53" i="29"/>
  <c r="J53" i="29"/>
  <c r="J74" i="29" s="1"/>
  <c r="I53" i="29"/>
  <c r="I74" i="29" s="1"/>
  <c r="H53" i="29"/>
  <c r="H74" i="29" s="1"/>
  <c r="G53" i="29"/>
  <c r="G74" i="29" s="1"/>
  <c r="F53" i="29"/>
  <c r="F74" i="29" s="1"/>
  <c r="E53" i="29"/>
  <c r="D53" i="29"/>
  <c r="C53" i="29"/>
  <c r="B53" i="29"/>
  <c r="B74" i="29" s="1"/>
  <c r="AN52" i="29"/>
  <c r="AN73" i="29" s="1"/>
  <c r="AM52" i="29"/>
  <c r="AM73" i="29" s="1"/>
  <c r="AL52" i="29"/>
  <c r="AL73" i="29" s="1"/>
  <c r="AK52" i="29"/>
  <c r="AK73" i="29" s="1"/>
  <c r="AJ52" i="29"/>
  <c r="AI52" i="29"/>
  <c r="AH52" i="29"/>
  <c r="AG52" i="29"/>
  <c r="AG73" i="29" s="1"/>
  <c r="AF52" i="29"/>
  <c r="AF73" i="29" s="1"/>
  <c r="AE52" i="29"/>
  <c r="AE73" i="29" s="1"/>
  <c r="AD52" i="29"/>
  <c r="AD73" i="29" s="1"/>
  <c r="AC52" i="29"/>
  <c r="AC73" i="29" s="1"/>
  <c r="AB52" i="29"/>
  <c r="AA52" i="29"/>
  <c r="Z52" i="29"/>
  <c r="Y52" i="29"/>
  <c r="Y73" i="29" s="1"/>
  <c r="X52" i="29"/>
  <c r="X73" i="29" s="1"/>
  <c r="W52" i="29"/>
  <c r="W73" i="29" s="1"/>
  <c r="V52" i="29"/>
  <c r="V73" i="29" s="1"/>
  <c r="U52" i="29"/>
  <c r="U73" i="29" s="1"/>
  <c r="T52" i="29"/>
  <c r="S52" i="29"/>
  <c r="R52" i="29"/>
  <c r="Q52" i="29"/>
  <c r="Q73" i="29" s="1"/>
  <c r="P52" i="29"/>
  <c r="P73" i="29" s="1"/>
  <c r="O52" i="29"/>
  <c r="O73" i="29" s="1"/>
  <c r="N52" i="29"/>
  <c r="N73" i="29" s="1"/>
  <c r="M52" i="29"/>
  <c r="M73" i="29" s="1"/>
  <c r="L52" i="29"/>
  <c r="K52" i="29"/>
  <c r="J52" i="29"/>
  <c r="I52" i="29"/>
  <c r="I73" i="29" s="1"/>
  <c r="H52" i="29"/>
  <c r="H73" i="29" s="1"/>
  <c r="G52" i="29"/>
  <c r="G73" i="29" s="1"/>
  <c r="F52" i="29"/>
  <c r="F73" i="29" s="1"/>
  <c r="E52" i="29"/>
  <c r="E73" i="29" s="1"/>
  <c r="D52" i="29"/>
  <c r="C52" i="29"/>
  <c r="B52" i="29"/>
  <c r="AN51" i="29"/>
  <c r="AN72" i="29" s="1"/>
  <c r="AM51" i="29"/>
  <c r="AM72" i="29" s="1"/>
  <c r="AL51" i="29"/>
  <c r="AL72" i="29" s="1"/>
  <c r="AK51" i="29"/>
  <c r="AK72" i="29" s="1"/>
  <c r="AJ51" i="29"/>
  <c r="AJ72" i="29" s="1"/>
  <c r="AI51" i="29"/>
  <c r="AH51" i="29"/>
  <c r="AG51" i="29"/>
  <c r="AF51" i="29"/>
  <c r="AF72" i="29" s="1"/>
  <c r="AE51" i="29"/>
  <c r="AE72" i="29" s="1"/>
  <c r="AD51" i="29"/>
  <c r="AD72" i="29" s="1"/>
  <c r="AC51" i="29"/>
  <c r="AC72" i="29" s="1"/>
  <c r="AB51" i="29"/>
  <c r="AB72" i="29" s="1"/>
  <c r="AA51" i="29"/>
  <c r="Z51" i="29"/>
  <c r="Y51" i="29"/>
  <c r="X51" i="29"/>
  <c r="X72" i="29" s="1"/>
  <c r="W51" i="29"/>
  <c r="W72" i="29" s="1"/>
  <c r="V51" i="29"/>
  <c r="V72" i="29" s="1"/>
  <c r="U51" i="29"/>
  <c r="U72" i="29" s="1"/>
  <c r="T51" i="29"/>
  <c r="T72" i="29" s="1"/>
  <c r="S51" i="29"/>
  <c r="R51" i="29"/>
  <c r="Q51" i="29"/>
  <c r="P51" i="29"/>
  <c r="P72" i="29" s="1"/>
  <c r="O51" i="29"/>
  <c r="O72" i="29" s="1"/>
  <c r="N51" i="29"/>
  <c r="N72" i="29" s="1"/>
  <c r="M51" i="29"/>
  <c r="M72" i="29" s="1"/>
  <c r="L51" i="29"/>
  <c r="L72" i="29" s="1"/>
  <c r="K51" i="29"/>
  <c r="J51" i="29"/>
  <c r="I51" i="29"/>
  <c r="H51" i="29"/>
  <c r="H72" i="29" s="1"/>
  <c r="G51" i="29"/>
  <c r="G72" i="29" s="1"/>
  <c r="F51" i="29"/>
  <c r="F72" i="29" s="1"/>
  <c r="E51" i="29"/>
  <c r="E72" i="29" s="1"/>
  <c r="D51" i="29"/>
  <c r="D72" i="29" s="1"/>
  <c r="C51" i="29"/>
  <c r="B51" i="29"/>
  <c r="B251" i="28" a="1"/>
  <c r="B251" i="28" s="1"/>
  <c r="AL247" i="28"/>
  <c r="AK247" i="28"/>
  <c r="AD247" i="28"/>
  <c r="AC247" i="28"/>
  <c r="V247" i="28"/>
  <c r="U247" i="28"/>
  <c r="N247" i="28"/>
  <c r="M247" i="28"/>
  <c r="F247" i="28"/>
  <c r="E247" i="28"/>
  <c r="AK246" i="28"/>
  <c r="AJ246" i="28"/>
  <c r="AC246" i="28"/>
  <c r="AB246" i="28"/>
  <c r="U246" i="28"/>
  <c r="T246" i="28"/>
  <c r="M246" i="28"/>
  <c r="L246" i="28"/>
  <c r="E246" i="28"/>
  <c r="D246" i="28"/>
  <c r="AJ245" i="28"/>
  <c r="AI245" i="28"/>
  <c r="AB245" i="28"/>
  <c r="AA245" i="28"/>
  <c r="T245" i="28"/>
  <c r="S245" i="28"/>
  <c r="L245" i="28"/>
  <c r="K245" i="28"/>
  <c r="D245" i="28"/>
  <c r="C245" i="28"/>
  <c r="AI244" i="28"/>
  <c r="AH244" i="28"/>
  <c r="AA244" i="28"/>
  <c r="Z244" i="28"/>
  <c r="S244" i="28"/>
  <c r="R244" i="28"/>
  <c r="K244" i="28"/>
  <c r="J244" i="28"/>
  <c r="C244" i="28"/>
  <c r="B244" i="28"/>
  <c r="AH243" i="28"/>
  <c r="AG243" i="28"/>
  <c r="Z243" i="28"/>
  <c r="Y243" i="28"/>
  <c r="R243" i="28"/>
  <c r="Q243" i="28"/>
  <c r="J243" i="28"/>
  <c r="I243" i="28"/>
  <c r="B243" i="28"/>
  <c r="AN242" i="28"/>
  <c r="AG242" i="28"/>
  <c r="AF242" i="28"/>
  <c r="Y242" i="28"/>
  <c r="X242" i="28"/>
  <c r="Q242" i="28"/>
  <c r="P242" i="28"/>
  <c r="I242" i="28"/>
  <c r="H242" i="28"/>
  <c r="AN241" i="28"/>
  <c r="AM241" i="28"/>
  <c r="AF241" i="28"/>
  <c r="AE241" i="28"/>
  <c r="X241" i="28"/>
  <c r="W241" i="28"/>
  <c r="P241" i="28"/>
  <c r="O241" i="28"/>
  <c r="H241" i="28"/>
  <c r="G241" i="28"/>
  <c r="AM240" i="28"/>
  <c r="AL240" i="28"/>
  <c r="AE240" i="28"/>
  <c r="AD240" i="28"/>
  <c r="W240" i="28"/>
  <c r="V240" i="28"/>
  <c r="O240" i="28"/>
  <c r="N240" i="28"/>
  <c r="G240" i="28"/>
  <c r="F240" i="28"/>
  <c r="AL239" i="28"/>
  <c r="AK239" i="28"/>
  <c r="AD239" i="28"/>
  <c r="AC239" i="28"/>
  <c r="V239" i="28"/>
  <c r="U239" i="28"/>
  <c r="N239" i="28"/>
  <c r="M239" i="28"/>
  <c r="F239" i="28"/>
  <c r="E239" i="28"/>
  <c r="AK238" i="28"/>
  <c r="AJ238" i="28"/>
  <c r="AC238" i="28"/>
  <c r="AB238" i="28"/>
  <c r="U238" i="28"/>
  <c r="T238" i="28"/>
  <c r="M238" i="28"/>
  <c r="L238" i="28"/>
  <c r="E238" i="28"/>
  <c r="D238" i="28"/>
  <c r="AJ237" i="28"/>
  <c r="AI237" i="28"/>
  <c r="AB237" i="28"/>
  <c r="AA237" i="28"/>
  <c r="T237" i="28"/>
  <c r="S237" i="28"/>
  <c r="L237" i="28"/>
  <c r="K237" i="28"/>
  <c r="D237" i="28"/>
  <c r="C237" i="28"/>
  <c r="AI236" i="28"/>
  <c r="AH236" i="28"/>
  <c r="AA236" i="28"/>
  <c r="Z236" i="28"/>
  <c r="S236" i="28"/>
  <c r="R236" i="28"/>
  <c r="K236" i="28"/>
  <c r="J236" i="28"/>
  <c r="C236" i="28"/>
  <c r="B236" i="28"/>
  <c r="AN247" i="28"/>
  <c r="AM247" i="28"/>
  <c r="AJ247" i="28"/>
  <c r="AI247" i="28"/>
  <c r="AH247" i="28"/>
  <c r="AG247" i="28"/>
  <c r="AF247" i="28"/>
  <c r="AE247" i="28"/>
  <c r="AB247" i="28"/>
  <c r="AA247" i="28"/>
  <c r="Z247" i="28"/>
  <c r="Y247" i="28"/>
  <c r="X247" i="28"/>
  <c r="W247" i="28"/>
  <c r="T247" i="28"/>
  <c r="S247" i="28"/>
  <c r="R247" i="28"/>
  <c r="Q247" i="28"/>
  <c r="P247" i="28"/>
  <c r="O247" i="28"/>
  <c r="L247" i="28"/>
  <c r="K247" i="28"/>
  <c r="J247" i="28"/>
  <c r="I247" i="28"/>
  <c r="H247" i="28"/>
  <c r="G247" i="28"/>
  <c r="D247" i="28"/>
  <c r="C247" i="28"/>
  <c r="B247" i="28"/>
  <c r="AN246" i="28"/>
  <c r="AM246" i="28"/>
  <c r="AL246" i="28"/>
  <c r="AI246" i="28"/>
  <c r="AH246" i="28"/>
  <c r="AG246" i="28"/>
  <c r="AF246" i="28"/>
  <c r="AE246" i="28"/>
  <c r="AD246" i="28"/>
  <c r="AA246" i="28"/>
  <c r="Z246" i="28"/>
  <c r="Y246" i="28"/>
  <c r="X246" i="28"/>
  <c r="W246" i="28"/>
  <c r="V246" i="28"/>
  <c r="S246" i="28"/>
  <c r="R246" i="28"/>
  <c r="Q246" i="28"/>
  <c r="P246" i="28"/>
  <c r="O246" i="28"/>
  <c r="N246" i="28"/>
  <c r="K246" i="28"/>
  <c r="J246" i="28"/>
  <c r="I246" i="28"/>
  <c r="H246" i="28"/>
  <c r="G246" i="28"/>
  <c r="F246" i="28"/>
  <c r="C246" i="28"/>
  <c r="B246" i="28"/>
  <c r="AN225" i="28"/>
  <c r="AN245" i="28" s="1"/>
  <c r="AM225" i="28"/>
  <c r="AM245" i="28" s="1"/>
  <c r="AL225" i="28"/>
  <c r="AL245" i="28" s="1"/>
  <c r="AK225" i="28"/>
  <c r="AK245" i="28" s="1"/>
  <c r="AJ225" i="28"/>
  <c r="AI225" i="28"/>
  <c r="AH225" i="28"/>
  <c r="AH245" i="28" s="1"/>
  <c r="AG225" i="28"/>
  <c r="AG245" i="28" s="1"/>
  <c r="AF225" i="28"/>
  <c r="AF245" i="28" s="1"/>
  <c r="AE225" i="28"/>
  <c r="AE245" i="28" s="1"/>
  <c r="AD225" i="28"/>
  <c r="AD245" i="28" s="1"/>
  <c r="AC225" i="28"/>
  <c r="AC245" i="28" s="1"/>
  <c r="AB225" i="28"/>
  <c r="AA225" i="28"/>
  <c r="Z225" i="28"/>
  <c r="Z245" i="28" s="1"/>
  <c r="Y225" i="28"/>
  <c r="Y245" i="28" s="1"/>
  <c r="X225" i="28"/>
  <c r="X245" i="28" s="1"/>
  <c r="W225" i="28"/>
  <c r="W245" i="28" s="1"/>
  <c r="V225" i="28"/>
  <c r="V245" i="28" s="1"/>
  <c r="U225" i="28"/>
  <c r="U245" i="28" s="1"/>
  <c r="T225" i="28"/>
  <c r="S225" i="28"/>
  <c r="R225" i="28"/>
  <c r="R245" i="28" s="1"/>
  <c r="Q225" i="28"/>
  <c r="Q245" i="28" s="1"/>
  <c r="P225" i="28"/>
  <c r="P245" i="28" s="1"/>
  <c r="O225" i="28"/>
  <c r="O245" i="28" s="1"/>
  <c r="N225" i="28"/>
  <c r="N245" i="28" s="1"/>
  <c r="M225" i="28"/>
  <c r="M245" i="28" s="1"/>
  <c r="L225" i="28"/>
  <c r="K225" i="28"/>
  <c r="J225" i="28"/>
  <c r="J245" i="28" s="1"/>
  <c r="I225" i="28"/>
  <c r="I245" i="28" s="1"/>
  <c r="H225" i="28"/>
  <c r="H245" i="28" s="1"/>
  <c r="G225" i="28"/>
  <c r="G245" i="28" s="1"/>
  <c r="F225" i="28"/>
  <c r="F245" i="28" s="1"/>
  <c r="E225" i="28"/>
  <c r="E245" i="28" s="1"/>
  <c r="D225" i="28"/>
  <c r="C225" i="28"/>
  <c r="B225" i="28"/>
  <c r="B245" i="28" s="1"/>
  <c r="AN224" i="28"/>
  <c r="AN244" i="28" s="1"/>
  <c r="AM224" i="28"/>
  <c r="AM244" i="28" s="1"/>
  <c r="AL224" i="28"/>
  <c r="AL244" i="28" s="1"/>
  <c r="AK224" i="28"/>
  <c r="AK244" i="28" s="1"/>
  <c r="AJ224" i="28"/>
  <c r="AJ244" i="28" s="1"/>
  <c r="AI224" i="28"/>
  <c r="AH224" i="28"/>
  <c r="AG224" i="28"/>
  <c r="AG244" i="28" s="1"/>
  <c r="AF224" i="28"/>
  <c r="AF244" i="28" s="1"/>
  <c r="AE224" i="28"/>
  <c r="AE244" i="28" s="1"/>
  <c r="AD224" i="28"/>
  <c r="AD244" i="28" s="1"/>
  <c r="AC224" i="28"/>
  <c r="AC244" i="28" s="1"/>
  <c r="AB224" i="28"/>
  <c r="AB244" i="28" s="1"/>
  <c r="AA224" i="28"/>
  <c r="Z224" i="28"/>
  <c r="Y224" i="28"/>
  <c r="Y244" i="28" s="1"/>
  <c r="X224" i="28"/>
  <c r="X244" i="28" s="1"/>
  <c r="W224" i="28"/>
  <c r="W244" i="28" s="1"/>
  <c r="V224" i="28"/>
  <c r="V244" i="28" s="1"/>
  <c r="U224" i="28"/>
  <c r="U244" i="28" s="1"/>
  <c r="T224" i="28"/>
  <c r="T244" i="28" s="1"/>
  <c r="S224" i="28"/>
  <c r="R224" i="28"/>
  <c r="Q224" i="28"/>
  <c r="Q244" i="28" s="1"/>
  <c r="P224" i="28"/>
  <c r="P244" i="28" s="1"/>
  <c r="O224" i="28"/>
  <c r="O244" i="28" s="1"/>
  <c r="N224" i="28"/>
  <c r="N244" i="28" s="1"/>
  <c r="M224" i="28"/>
  <c r="M244" i="28" s="1"/>
  <c r="L224" i="28"/>
  <c r="L244" i="28" s="1"/>
  <c r="K224" i="28"/>
  <c r="J224" i="28"/>
  <c r="I224" i="28"/>
  <c r="I244" i="28" s="1"/>
  <c r="H224" i="28"/>
  <c r="H244" i="28" s="1"/>
  <c r="G224" i="28"/>
  <c r="G244" i="28" s="1"/>
  <c r="F224" i="28"/>
  <c r="F244" i="28" s="1"/>
  <c r="E224" i="28"/>
  <c r="E244" i="28" s="1"/>
  <c r="D224" i="28"/>
  <c r="D244" i="28" s="1"/>
  <c r="C224" i="28"/>
  <c r="B224" i="28"/>
  <c r="AN223" i="28"/>
  <c r="AN243" i="28" s="1"/>
  <c r="AM223" i="28"/>
  <c r="AM243" i="28" s="1"/>
  <c r="AL223" i="28"/>
  <c r="AL243" i="28" s="1"/>
  <c r="AK223" i="28"/>
  <c r="AK243" i="28" s="1"/>
  <c r="AJ223" i="28"/>
  <c r="AJ243" i="28" s="1"/>
  <c r="AI223" i="28"/>
  <c r="AI243" i="28" s="1"/>
  <c r="AH223" i="28"/>
  <c r="AG223" i="28"/>
  <c r="AF223" i="28"/>
  <c r="AF243" i="28" s="1"/>
  <c r="AE223" i="28"/>
  <c r="AE243" i="28" s="1"/>
  <c r="AD223" i="28"/>
  <c r="AD243" i="28" s="1"/>
  <c r="AC223" i="28"/>
  <c r="AC243" i="28" s="1"/>
  <c r="AB223" i="28"/>
  <c r="AB243" i="28" s="1"/>
  <c r="AA223" i="28"/>
  <c r="AA243" i="28" s="1"/>
  <c r="Z223" i="28"/>
  <c r="Y223" i="28"/>
  <c r="X223" i="28"/>
  <c r="X243" i="28" s="1"/>
  <c r="W223" i="28"/>
  <c r="W243" i="28" s="1"/>
  <c r="V223" i="28"/>
  <c r="V243" i="28" s="1"/>
  <c r="U223" i="28"/>
  <c r="U243" i="28" s="1"/>
  <c r="T223" i="28"/>
  <c r="T243" i="28" s="1"/>
  <c r="S223" i="28"/>
  <c r="S243" i="28" s="1"/>
  <c r="R223" i="28"/>
  <c r="Q223" i="28"/>
  <c r="P223" i="28"/>
  <c r="P243" i="28" s="1"/>
  <c r="O223" i="28"/>
  <c r="O243" i="28" s="1"/>
  <c r="N223" i="28"/>
  <c r="N243" i="28" s="1"/>
  <c r="M223" i="28"/>
  <c r="M243" i="28" s="1"/>
  <c r="L223" i="28"/>
  <c r="L243" i="28" s="1"/>
  <c r="K223" i="28"/>
  <c r="K243" i="28" s="1"/>
  <c r="J223" i="28"/>
  <c r="I223" i="28"/>
  <c r="H223" i="28"/>
  <c r="H243" i="28" s="1"/>
  <c r="G223" i="28"/>
  <c r="G243" i="28" s="1"/>
  <c r="F223" i="28"/>
  <c r="F243" i="28" s="1"/>
  <c r="E223" i="28"/>
  <c r="E243" i="28" s="1"/>
  <c r="D223" i="28"/>
  <c r="D243" i="28" s="1"/>
  <c r="C223" i="28"/>
  <c r="C243" i="28" s="1"/>
  <c r="B223" i="28"/>
  <c r="AN222" i="28"/>
  <c r="AM222" i="28"/>
  <c r="AM242" i="28" s="1"/>
  <c r="AL222" i="28"/>
  <c r="AL242" i="28" s="1"/>
  <c r="AK222" i="28"/>
  <c r="AK242" i="28" s="1"/>
  <c r="AJ222" i="28"/>
  <c r="AJ242" i="28" s="1"/>
  <c r="AI222" i="28"/>
  <c r="AI242" i="28" s="1"/>
  <c r="AH222" i="28"/>
  <c r="AH242" i="28" s="1"/>
  <c r="AG222" i="28"/>
  <c r="AF222" i="28"/>
  <c r="AE222" i="28"/>
  <c r="AE242" i="28" s="1"/>
  <c r="AD222" i="28"/>
  <c r="AD242" i="28" s="1"/>
  <c r="AC222" i="28"/>
  <c r="AC242" i="28" s="1"/>
  <c r="AB222" i="28"/>
  <c r="AB242" i="28" s="1"/>
  <c r="AA222" i="28"/>
  <c r="AA242" i="28" s="1"/>
  <c r="Z222" i="28"/>
  <c r="Z242" i="28" s="1"/>
  <c r="Y222" i="28"/>
  <c r="X222" i="28"/>
  <c r="W222" i="28"/>
  <c r="W242" i="28" s="1"/>
  <c r="V222" i="28"/>
  <c r="V242" i="28" s="1"/>
  <c r="U222" i="28"/>
  <c r="U242" i="28" s="1"/>
  <c r="T222" i="28"/>
  <c r="T242" i="28" s="1"/>
  <c r="S222" i="28"/>
  <c r="S242" i="28" s="1"/>
  <c r="R222" i="28"/>
  <c r="R242" i="28" s="1"/>
  <c r="Q222" i="28"/>
  <c r="P222" i="28"/>
  <c r="O222" i="28"/>
  <c r="O242" i="28" s="1"/>
  <c r="N222" i="28"/>
  <c r="N242" i="28" s="1"/>
  <c r="M222" i="28"/>
  <c r="M242" i="28" s="1"/>
  <c r="L222" i="28"/>
  <c r="L242" i="28" s="1"/>
  <c r="K222" i="28"/>
  <c r="K242" i="28" s="1"/>
  <c r="J222" i="28"/>
  <c r="J242" i="28" s="1"/>
  <c r="I222" i="28"/>
  <c r="H222" i="28"/>
  <c r="G222" i="28"/>
  <c r="G242" i="28" s="1"/>
  <c r="F222" i="28"/>
  <c r="F242" i="28" s="1"/>
  <c r="E222" i="28"/>
  <c r="E242" i="28" s="1"/>
  <c r="D222" i="28"/>
  <c r="D242" i="28" s="1"/>
  <c r="C222" i="28"/>
  <c r="C242" i="28" s="1"/>
  <c r="B222" i="28"/>
  <c r="B242" i="28" s="1"/>
  <c r="AN221" i="28"/>
  <c r="AM221" i="28"/>
  <c r="AL221" i="28"/>
  <c r="AL241" i="28" s="1"/>
  <c r="AK221" i="28"/>
  <c r="AK241" i="28" s="1"/>
  <c r="AJ221" i="28"/>
  <c r="AJ241" i="28" s="1"/>
  <c r="AI221" i="28"/>
  <c r="AI241" i="28" s="1"/>
  <c r="AH221" i="28"/>
  <c r="AH241" i="28" s="1"/>
  <c r="AG221" i="28"/>
  <c r="AG241" i="28" s="1"/>
  <c r="AF221" i="28"/>
  <c r="AE221" i="28"/>
  <c r="AD221" i="28"/>
  <c r="AD241" i="28" s="1"/>
  <c r="AC221" i="28"/>
  <c r="AC241" i="28" s="1"/>
  <c r="AB221" i="28"/>
  <c r="AB241" i="28" s="1"/>
  <c r="AA221" i="28"/>
  <c r="AA241" i="28" s="1"/>
  <c r="Z221" i="28"/>
  <c r="Z241" i="28" s="1"/>
  <c r="Y221" i="28"/>
  <c r="Y241" i="28" s="1"/>
  <c r="X221" i="28"/>
  <c r="W221" i="28"/>
  <c r="V221" i="28"/>
  <c r="V241" i="28" s="1"/>
  <c r="U221" i="28"/>
  <c r="U241" i="28" s="1"/>
  <c r="T221" i="28"/>
  <c r="T241" i="28" s="1"/>
  <c r="S221" i="28"/>
  <c r="S241" i="28" s="1"/>
  <c r="R221" i="28"/>
  <c r="R241" i="28" s="1"/>
  <c r="Q221" i="28"/>
  <c r="Q241" i="28" s="1"/>
  <c r="P221" i="28"/>
  <c r="O221" i="28"/>
  <c r="N221" i="28"/>
  <c r="N241" i="28" s="1"/>
  <c r="M221" i="28"/>
  <c r="M241" i="28" s="1"/>
  <c r="L221" i="28"/>
  <c r="L241" i="28" s="1"/>
  <c r="K221" i="28"/>
  <c r="K241" i="28" s="1"/>
  <c r="J221" i="28"/>
  <c r="J241" i="28" s="1"/>
  <c r="I221" i="28"/>
  <c r="I241" i="28" s="1"/>
  <c r="H221" i="28"/>
  <c r="G221" i="28"/>
  <c r="F221" i="28"/>
  <c r="F241" i="28" s="1"/>
  <c r="E221" i="28"/>
  <c r="E241" i="28" s="1"/>
  <c r="D221" i="28"/>
  <c r="D241" i="28" s="1"/>
  <c r="C221" i="28"/>
  <c r="C241" i="28" s="1"/>
  <c r="B221" i="28"/>
  <c r="B241" i="28" s="1"/>
  <c r="AN220" i="28"/>
  <c r="AN240" i="28" s="1"/>
  <c r="AM220" i="28"/>
  <c r="AL220" i="28"/>
  <c r="AK220" i="28"/>
  <c r="AK240" i="28" s="1"/>
  <c r="AJ220" i="28"/>
  <c r="AJ240" i="28" s="1"/>
  <c r="AI220" i="28"/>
  <c r="AI240" i="28" s="1"/>
  <c r="AH220" i="28"/>
  <c r="AH240" i="28" s="1"/>
  <c r="AG220" i="28"/>
  <c r="AG240" i="28" s="1"/>
  <c r="AF220" i="28"/>
  <c r="AF240" i="28" s="1"/>
  <c r="AE220" i="28"/>
  <c r="AD220" i="28"/>
  <c r="AC220" i="28"/>
  <c r="AC240" i="28" s="1"/>
  <c r="AB220" i="28"/>
  <c r="AB240" i="28" s="1"/>
  <c r="AA220" i="28"/>
  <c r="AA240" i="28" s="1"/>
  <c r="Z220" i="28"/>
  <c r="Z240" i="28" s="1"/>
  <c r="Y220" i="28"/>
  <c r="Y240" i="28" s="1"/>
  <c r="X220" i="28"/>
  <c r="X240" i="28" s="1"/>
  <c r="W220" i="28"/>
  <c r="V220" i="28"/>
  <c r="U220" i="28"/>
  <c r="U240" i="28" s="1"/>
  <c r="T220" i="28"/>
  <c r="T240" i="28" s="1"/>
  <c r="S220" i="28"/>
  <c r="S240" i="28" s="1"/>
  <c r="R220" i="28"/>
  <c r="R240" i="28" s="1"/>
  <c r="Q220" i="28"/>
  <c r="Q240" i="28" s="1"/>
  <c r="P220" i="28"/>
  <c r="P240" i="28" s="1"/>
  <c r="O220" i="28"/>
  <c r="N220" i="28"/>
  <c r="M220" i="28"/>
  <c r="M240" i="28" s="1"/>
  <c r="L220" i="28"/>
  <c r="L240" i="28" s="1"/>
  <c r="K220" i="28"/>
  <c r="K240" i="28" s="1"/>
  <c r="J220" i="28"/>
  <c r="J240" i="28" s="1"/>
  <c r="I220" i="28"/>
  <c r="I240" i="28" s="1"/>
  <c r="H220" i="28"/>
  <c r="H240" i="28" s="1"/>
  <c r="G220" i="28"/>
  <c r="F220" i="28"/>
  <c r="E220" i="28"/>
  <c r="E240" i="28" s="1"/>
  <c r="D220" i="28"/>
  <c r="D240" i="28" s="1"/>
  <c r="C220" i="28"/>
  <c r="C240" i="28" s="1"/>
  <c r="B220" i="28"/>
  <c r="B240" i="28" s="1"/>
  <c r="AN219" i="28"/>
  <c r="AN239" i="28" s="1"/>
  <c r="AM219" i="28"/>
  <c r="AM239" i="28" s="1"/>
  <c r="AL219" i="28"/>
  <c r="AK219" i="28"/>
  <c r="AJ219" i="28"/>
  <c r="AJ239" i="28" s="1"/>
  <c r="AI219" i="28"/>
  <c r="AI239" i="28" s="1"/>
  <c r="AH219" i="28"/>
  <c r="AH239" i="28" s="1"/>
  <c r="AG219" i="28"/>
  <c r="AG239" i="28" s="1"/>
  <c r="AF219" i="28"/>
  <c r="AF239" i="28" s="1"/>
  <c r="AE219" i="28"/>
  <c r="AE239" i="28" s="1"/>
  <c r="AD219" i="28"/>
  <c r="AC219" i="28"/>
  <c r="AB219" i="28"/>
  <c r="AB239" i="28" s="1"/>
  <c r="AA219" i="28"/>
  <c r="AA239" i="28" s="1"/>
  <c r="Z219" i="28"/>
  <c r="Z239" i="28" s="1"/>
  <c r="Y219" i="28"/>
  <c r="Y239" i="28" s="1"/>
  <c r="X219" i="28"/>
  <c r="X239" i="28" s="1"/>
  <c r="W219" i="28"/>
  <c r="W239" i="28" s="1"/>
  <c r="V219" i="28"/>
  <c r="U219" i="28"/>
  <c r="T219" i="28"/>
  <c r="T239" i="28" s="1"/>
  <c r="S219" i="28"/>
  <c r="S239" i="28" s="1"/>
  <c r="R219" i="28"/>
  <c r="R239" i="28" s="1"/>
  <c r="Q219" i="28"/>
  <c r="Q239" i="28" s="1"/>
  <c r="P219" i="28"/>
  <c r="P239" i="28" s="1"/>
  <c r="O219" i="28"/>
  <c r="O239" i="28" s="1"/>
  <c r="N219" i="28"/>
  <c r="M219" i="28"/>
  <c r="L219" i="28"/>
  <c r="L239" i="28" s="1"/>
  <c r="K219" i="28"/>
  <c r="K239" i="28" s="1"/>
  <c r="J219" i="28"/>
  <c r="J239" i="28" s="1"/>
  <c r="I219" i="28"/>
  <c r="I239" i="28" s="1"/>
  <c r="H219" i="28"/>
  <c r="H239" i="28" s="1"/>
  <c r="G219" i="28"/>
  <c r="G239" i="28" s="1"/>
  <c r="F219" i="28"/>
  <c r="E219" i="28"/>
  <c r="D219" i="28"/>
  <c r="D239" i="28" s="1"/>
  <c r="C219" i="28"/>
  <c r="C239" i="28" s="1"/>
  <c r="B219" i="28"/>
  <c r="B239" i="28" s="1"/>
  <c r="AN218" i="28"/>
  <c r="AN238" i="28" s="1"/>
  <c r="AM218" i="28"/>
  <c r="AM238" i="28" s="1"/>
  <c r="AL218" i="28"/>
  <c r="AL238" i="28" s="1"/>
  <c r="AK218" i="28"/>
  <c r="AJ218" i="28"/>
  <c r="AI218" i="28"/>
  <c r="AI238" i="28" s="1"/>
  <c r="AH218" i="28"/>
  <c r="AH238" i="28" s="1"/>
  <c r="AG218" i="28"/>
  <c r="AG238" i="28" s="1"/>
  <c r="AF218" i="28"/>
  <c r="AF238" i="28" s="1"/>
  <c r="AE218" i="28"/>
  <c r="AE238" i="28" s="1"/>
  <c r="AD218" i="28"/>
  <c r="AD238" i="28" s="1"/>
  <c r="AC218" i="28"/>
  <c r="AB218" i="28"/>
  <c r="AA218" i="28"/>
  <c r="AA238" i="28" s="1"/>
  <c r="Z218" i="28"/>
  <c r="Z238" i="28" s="1"/>
  <c r="Y218" i="28"/>
  <c r="Y238" i="28" s="1"/>
  <c r="X218" i="28"/>
  <c r="X238" i="28" s="1"/>
  <c r="W218" i="28"/>
  <c r="W238" i="28" s="1"/>
  <c r="V218" i="28"/>
  <c r="V238" i="28" s="1"/>
  <c r="U218" i="28"/>
  <c r="T218" i="28"/>
  <c r="S218" i="28"/>
  <c r="S238" i="28" s="1"/>
  <c r="R218" i="28"/>
  <c r="R238" i="28" s="1"/>
  <c r="Q218" i="28"/>
  <c r="Q238" i="28" s="1"/>
  <c r="P218" i="28"/>
  <c r="P238" i="28" s="1"/>
  <c r="O218" i="28"/>
  <c r="O238" i="28" s="1"/>
  <c r="N218" i="28"/>
  <c r="N238" i="28" s="1"/>
  <c r="M218" i="28"/>
  <c r="L218" i="28"/>
  <c r="K218" i="28"/>
  <c r="K238" i="28" s="1"/>
  <c r="J218" i="28"/>
  <c r="J238" i="28" s="1"/>
  <c r="I218" i="28"/>
  <c r="I238" i="28" s="1"/>
  <c r="H218" i="28"/>
  <c r="H238" i="28" s="1"/>
  <c r="G218" i="28"/>
  <c r="G238" i="28" s="1"/>
  <c r="F218" i="28"/>
  <c r="F238" i="28" s="1"/>
  <c r="E218" i="28"/>
  <c r="D218" i="28"/>
  <c r="C218" i="28"/>
  <c r="C238" i="28" s="1"/>
  <c r="B218" i="28"/>
  <c r="B238" i="28" s="1"/>
  <c r="AN217" i="28"/>
  <c r="AN237" i="28" s="1"/>
  <c r="AM217" i="28"/>
  <c r="AM237" i="28" s="1"/>
  <c r="AL217" i="28"/>
  <c r="AL237" i="28" s="1"/>
  <c r="AK217" i="28"/>
  <c r="AK237" i="28" s="1"/>
  <c r="AJ217" i="28"/>
  <c r="AI217" i="28"/>
  <c r="AH217" i="28"/>
  <c r="AH237" i="28" s="1"/>
  <c r="AG217" i="28"/>
  <c r="AG237" i="28" s="1"/>
  <c r="AF217" i="28"/>
  <c r="AF237" i="28" s="1"/>
  <c r="AE217" i="28"/>
  <c r="AE237" i="28" s="1"/>
  <c r="AD217" i="28"/>
  <c r="AD237" i="28" s="1"/>
  <c r="AC217" i="28"/>
  <c r="AC237" i="28" s="1"/>
  <c r="AB217" i="28"/>
  <c r="AA217" i="28"/>
  <c r="Z217" i="28"/>
  <c r="Z237" i="28" s="1"/>
  <c r="Y217" i="28"/>
  <c r="Y237" i="28" s="1"/>
  <c r="X217" i="28"/>
  <c r="X237" i="28" s="1"/>
  <c r="W217" i="28"/>
  <c r="W237" i="28" s="1"/>
  <c r="V217" i="28"/>
  <c r="V237" i="28" s="1"/>
  <c r="U217" i="28"/>
  <c r="U237" i="28" s="1"/>
  <c r="T217" i="28"/>
  <c r="S217" i="28"/>
  <c r="R217" i="28"/>
  <c r="R237" i="28" s="1"/>
  <c r="Q217" i="28"/>
  <c r="Q237" i="28" s="1"/>
  <c r="P217" i="28"/>
  <c r="P237" i="28" s="1"/>
  <c r="O217" i="28"/>
  <c r="O237" i="28" s="1"/>
  <c r="N217" i="28"/>
  <c r="N237" i="28" s="1"/>
  <c r="M217" i="28"/>
  <c r="M237" i="28" s="1"/>
  <c r="L217" i="28"/>
  <c r="K217" i="28"/>
  <c r="J217" i="28"/>
  <c r="J237" i="28" s="1"/>
  <c r="I217" i="28"/>
  <c r="I237" i="28" s="1"/>
  <c r="H217" i="28"/>
  <c r="H237" i="28" s="1"/>
  <c r="G217" i="28"/>
  <c r="G237" i="28" s="1"/>
  <c r="F217" i="28"/>
  <c r="F237" i="28" s="1"/>
  <c r="E217" i="28"/>
  <c r="E237" i="28" s="1"/>
  <c r="D217" i="28"/>
  <c r="C217" i="28"/>
  <c r="B217" i="28"/>
  <c r="B237" i="28" s="1"/>
  <c r="AN216" i="28"/>
  <c r="AN236" i="28" s="1"/>
  <c r="AM216" i="28"/>
  <c r="AM236" i="28" s="1"/>
  <c r="AL216" i="28"/>
  <c r="AL236" i="28" s="1"/>
  <c r="AK216" i="28"/>
  <c r="AK236" i="28" s="1"/>
  <c r="AJ216" i="28"/>
  <c r="AJ236" i="28" s="1"/>
  <c r="AI216" i="28"/>
  <c r="AH216" i="28"/>
  <c r="AG216" i="28"/>
  <c r="AG236" i="28" s="1"/>
  <c r="AF216" i="28"/>
  <c r="AF236" i="28" s="1"/>
  <c r="AE216" i="28"/>
  <c r="AE236" i="28" s="1"/>
  <c r="AD216" i="28"/>
  <c r="AD236" i="28" s="1"/>
  <c r="AC216" i="28"/>
  <c r="AC236" i="28" s="1"/>
  <c r="AB216" i="28"/>
  <c r="AB236" i="28" s="1"/>
  <c r="AA216" i="28"/>
  <c r="Z216" i="28"/>
  <c r="Y216" i="28"/>
  <c r="Y236" i="28" s="1"/>
  <c r="X216" i="28"/>
  <c r="X236" i="28" s="1"/>
  <c r="W216" i="28"/>
  <c r="W236" i="28" s="1"/>
  <c r="V216" i="28"/>
  <c r="V236" i="28" s="1"/>
  <c r="U216" i="28"/>
  <c r="U236" i="28" s="1"/>
  <c r="T216" i="28"/>
  <c r="T236" i="28" s="1"/>
  <c r="S216" i="28"/>
  <c r="R216" i="28"/>
  <c r="Q216" i="28"/>
  <c r="Q236" i="28" s="1"/>
  <c r="P216" i="28"/>
  <c r="P236" i="28" s="1"/>
  <c r="O216" i="28"/>
  <c r="O236" i="28" s="1"/>
  <c r="N216" i="28"/>
  <c r="N236" i="28" s="1"/>
  <c r="M216" i="28"/>
  <c r="M236" i="28" s="1"/>
  <c r="L216" i="28"/>
  <c r="L236" i="28" s="1"/>
  <c r="K216" i="28"/>
  <c r="J216" i="28"/>
  <c r="I216" i="28"/>
  <c r="I236" i="28" s="1"/>
  <c r="H216" i="28"/>
  <c r="H236" i="28" s="1"/>
  <c r="G216" i="28"/>
  <c r="G236" i="28" s="1"/>
  <c r="F216" i="28"/>
  <c r="F236" i="28" s="1"/>
  <c r="E216" i="28"/>
  <c r="E236" i="28" s="1"/>
  <c r="D216" i="28"/>
  <c r="D236" i="28" s="1"/>
  <c r="C216" i="28"/>
  <c r="B216" i="28"/>
  <c r="B117" i="27" a="1"/>
  <c r="B117" i="27" s="1"/>
  <c r="AM109" i="27"/>
  <c r="AL109" i="27"/>
  <c r="AK109" i="27"/>
  <c r="AJ109" i="27"/>
  <c r="AE109" i="27"/>
  <c r="AD109" i="27"/>
  <c r="AC109" i="27"/>
  <c r="AB109" i="27"/>
  <c r="W109" i="27"/>
  <c r="V109" i="27"/>
  <c r="U109" i="27"/>
  <c r="T109" i="27"/>
  <c r="O109" i="27"/>
  <c r="N109" i="27"/>
  <c r="M109" i="27"/>
  <c r="L109" i="27"/>
  <c r="G109" i="27"/>
  <c r="F109" i="27"/>
  <c r="E109" i="27"/>
  <c r="D109" i="27"/>
  <c r="AL108" i="27"/>
  <c r="AK108" i="27"/>
  <c r="AJ108" i="27"/>
  <c r="AI108" i="27"/>
  <c r="AD108" i="27"/>
  <c r="AC108" i="27"/>
  <c r="AB108" i="27"/>
  <c r="AA108" i="27"/>
  <c r="V108" i="27"/>
  <c r="U108" i="27"/>
  <c r="T108" i="27"/>
  <c r="S108" i="27"/>
  <c r="N108" i="27"/>
  <c r="M108" i="27"/>
  <c r="L108" i="27"/>
  <c r="K108" i="27"/>
  <c r="F108" i="27"/>
  <c r="E108" i="27"/>
  <c r="D108" i="27"/>
  <c r="C108" i="27"/>
  <c r="AK107" i="27"/>
  <c r="AJ107" i="27"/>
  <c r="AI107" i="27"/>
  <c r="AH107" i="27"/>
  <c r="AC107" i="27"/>
  <c r="AB107" i="27"/>
  <c r="AA107" i="27"/>
  <c r="Z107" i="27"/>
  <c r="U107" i="27"/>
  <c r="T107" i="27"/>
  <c r="S107" i="27"/>
  <c r="R107" i="27"/>
  <c r="M107" i="27"/>
  <c r="L107" i="27"/>
  <c r="K107" i="27"/>
  <c r="J107" i="27"/>
  <c r="E107" i="27"/>
  <c r="D107" i="27"/>
  <c r="C107" i="27"/>
  <c r="B107" i="27"/>
  <c r="AJ106" i="27"/>
  <c r="AI106" i="27"/>
  <c r="AH106" i="27"/>
  <c r="AG106" i="27"/>
  <c r="AB106" i="27"/>
  <c r="AA106" i="27"/>
  <c r="Z106" i="27"/>
  <c r="Y106" i="27"/>
  <c r="T106" i="27"/>
  <c r="S106" i="27"/>
  <c r="R106" i="27"/>
  <c r="Q106" i="27"/>
  <c r="L106" i="27"/>
  <c r="K106" i="27"/>
  <c r="J106" i="27"/>
  <c r="I106" i="27"/>
  <c r="D106" i="27"/>
  <c r="C106" i="27"/>
  <c r="B106" i="27"/>
  <c r="AN105" i="27"/>
  <c r="AI105" i="27"/>
  <c r="AH105" i="27"/>
  <c r="AG105" i="27"/>
  <c r="AF105" i="27"/>
  <c r="AA105" i="27"/>
  <c r="Z105" i="27"/>
  <c r="Y105" i="27"/>
  <c r="X105" i="27"/>
  <c r="S105" i="27"/>
  <c r="R105" i="27"/>
  <c r="Q105" i="27"/>
  <c r="P105" i="27"/>
  <c r="K105" i="27"/>
  <c r="J105" i="27"/>
  <c r="I105" i="27"/>
  <c r="H105" i="27"/>
  <c r="C105" i="27"/>
  <c r="B105" i="27"/>
  <c r="AN104" i="27"/>
  <c r="AM104" i="27"/>
  <c r="AH104" i="27"/>
  <c r="AG104" i="27"/>
  <c r="AF104" i="27"/>
  <c r="AE104" i="27"/>
  <c r="Z104" i="27"/>
  <c r="Y104" i="27"/>
  <c r="X104" i="27"/>
  <c r="W104" i="27"/>
  <c r="R104" i="27"/>
  <c r="Q104" i="27"/>
  <c r="P104" i="27"/>
  <c r="O104" i="27"/>
  <c r="J104" i="27"/>
  <c r="I104" i="27"/>
  <c r="H104" i="27"/>
  <c r="G104" i="27"/>
  <c r="B104" i="27"/>
  <c r="AN103" i="27"/>
  <c r="AM103" i="27"/>
  <c r="AL103" i="27"/>
  <c r="AG103" i="27"/>
  <c r="AF103" i="27"/>
  <c r="AE103" i="27"/>
  <c r="AD103" i="27"/>
  <c r="Y103" i="27"/>
  <c r="X103" i="27"/>
  <c r="W103" i="27"/>
  <c r="V103" i="27"/>
  <c r="Q103" i="27"/>
  <c r="P103" i="27"/>
  <c r="O103" i="27"/>
  <c r="N103" i="27"/>
  <c r="I103" i="27"/>
  <c r="H103" i="27"/>
  <c r="G103" i="27"/>
  <c r="F103" i="27"/>
  <c r="AN102" i="27"/>
  <c r="AM102" i="27"/>
  <c r="AL102" i="27"/>
  <c r="AK102" i="27"/>
  <c r="AF102" i="27"/>
  <c r="AE102" i="27"/>
  <c r="AD102" i="27"/>
  <c r="AC102" i="27"/>
  <c r="X102" i="27"/>
  <c r="W102" i="27"/>
  <c r="V102" i="27"/>
  <c r="U102" i="27"/>
  <c r="P102" i="27"/>
  <c r="O102" i="27"/>
  <c r="N102" i="27"/>
  <c r="M102" i="27"/>
  <c r="H102" i="27"/>
  <c r="G102" i="27"/>
  <c r="F102" i="27"/>
  <c r="E102" i="27"/>
  <c r="AM101" i="27"/>
  <c r="AL101" i="27"/>
  <c r="AK101" i="27"/>
  <c r="AJ101" i="27"/>
  <c r="AE101" i="27"/>
  <c r="AD101" i="27"/>
  <c r="AC101" i="27"/>
  <c r="AB101" i="27"/>
  <c r="W101" i="27"/>
  <c r="V101" i="27"/>
  <c r="U101" i="27"/>
  <c r="T101" i="27"/>
  <c r="O101" i="27"/>
  <c r="N101" i="27"/>
  <c r="M101" i="27"/>
  <c r="L101" i="27"/>
  <c r="G101" i="27"/>
  <c r="F101" i="27"/>
  <c r="E101" i="27"/>
  <c r="D101" i="27"/>
  <c r="AL100" i="27"/>
  <c r="AK100" i="27"/>
  <c r="AJ100" i="27"/>
  <c r="AI100" i="27"/>
  <c r="AD100" i="27"/>
  <c r="AC100" i="27"/>
  <c r="AB100" i="27"/>
  <c r="AA100" i="27"/>
  <c r="V100" i="27"/>
  <c r="U100" i="27"/>
  <c r="T100" i="27"/>
  <c r="S100" i="27"/>
  <c r="N100" i="27"/>
  <c r="M100" i="27"/>
  <c r="L100" i="27"/>
  <c r="K100" i="27"/>
  <c r="F100" i="27"/>
  <c r="E100" i="27"/>
  <c r="D100" i="27"/>
  <c r="C100" i="27"/>
  <c r="AK99" i="27"/>
  <c r="AJ99" i="27"/>
  <c r="AI99" i="27"/>
  <c r="AH99" i="27"/>
  <c r="AC99" i="27"/>
  <c r="AB99" i="27"/>
  <c r="AA99" i="27"/>
  <c r="Z99" i="27"/>
  <c r="U99" i="27"/>
  <c r="T99" i="27"/>
  <c r="S99" i="27"/>
  <c r="R99" i="27"/>
  <c r="M99" i="27"/>
  <c r="L99" i="27"/>
  <c r="K99" i="27"/>
  <c r="J99" i="27"/>
  <c r="E99" i="27"/>
  <c r="D99" i="27"/>
  <c r="C99" i="27"/>
  <c r="B99" i="27"/>
  <c r="AJ98" i="27"/>
  <c r="AI98" i="27"/>
  <c r="AH98" i="27"/>
  <c r="AG98" i="27"/>
  <c r="AB98" i="27"/>
  <c r="AA98" i="27"/>
  <c r="Z98" i="27"/>
  <c r="Y98" i="27"/>
  <c r="T98" i="27"/>
  <c r="S98" i="27"/>
  <c r="R98" i="27"/>
  <c r="Q98" i="27"/>
  <c r="L98" i="27"/>
  <c r="K98" i="27"/>
  <c r="J98" i="27"/>
  <c r="I98" i="27"/>
  <c r="D98" i="27"/>
  <c r="C98" i="27"/>
  <c r="B98" i="27"/>
  <c r="AN109" i="27"/>
  <c r="AI109" i="27"/>
  <c r="AH109" i="27"/>
  <c r="AG109" i="27"/>
  <c r="AF109" i="27"/>
  <c r="AA109" i="27"/>
  <c r="Z109" i="27"/>
  <c r="Y109" i="27"/>
  <c r="X109" i="27"/>
  <c r="S109" i="27"/>
  <c r="R109" i="27"/>
  <c r="Q109" i="27"/>
  <c r="P109" i="27"/>
  <c r="K109" i="27"/>
  <c r="J109" i="27"/>
  <c r="I109" i="27"/>
  <c r="H109" i="27"/>
  <c r="C109" i="27"/>
  <c r="B109" i="27"/>
  <c r="AN108" i="27"/>
  <c r="AM108" i="27"/>
  <c r="AH108" i="27"/>
  <c r="AG108" i="27"/>
  <c r="AF108" i="27"/>
  <c r="AE108" i="27"/>
  <c r="Z108" i="27"/>
  <c r="Y108" i="27"/>
  <c r="X108" i="27"/>
  <c r="W108" i="27"/>
  <c r="R108" i="27"/>
  <c r="Q108" i="27"/>
  <c r="P108" i="27"/>
  <c r="O108" i="27"/>
  <c r="J108" i="27"/>
  <c r="I108" i="27"/>
  <c r="H108" i="27"/>
  <c r="G108" i="27"/>
  <c r="B108" i="27"/>
  <c r="AN86" i="27"/>
  <c r="AN107" i="27" s="1"/>
  <c r="AM86" i="27"/>
  <c r="AM107" i="27" s="1"/>
  <c r="AL86" i="27"/>
  <c r="AL107" i="27" s="1"/>
  <c r="AK86" i="27"/>
  <c r="AJ86" i="27"/>
  <c r="AI86" i="27"/>
  <c r="AH86" i="27"/>
  <c r="AG86" i="27"/>
  <c r="AG107" i="27" s="1"/>
  <c r="AF86" i="27"/>
  <c r="AF107" i="27" s="1"/>
  <c r="AE86" i="27"/>
  <c r="AE107" i="27" s="1"/>
  <c r="AD86" i="27"/>
  <c r="AD107" i="27" s="1"/>
  <c r="AC86" i="27"/>
  <c r="AB86" i="27"/>
  <c r="AA86" i="27"/>
  <c r="Z86" i="27"/>
  <c r="Y86" i="27"/>
  <c r="Y107" i="27" s="1"/>
  <c r="X86" i="27"/>
  <c r="X107" i="27" s="1"/>
  <c r="W86" i="27"/>
  <c r="W107" i="27" s="1"/>
  <c r="V86" i="27"/>
  <c r="V107" i="27" s="1"/>
  <c r="U86" i="27"/>
  <c r="T86" i="27"/>
  <c r="S86" i="27"/>
  <c r="R86" i="27"/>
  <c r="Q86" i="27"/>
  <c r="Q107" i="27" s="1"/>
  <c r="P86" i="27"/>
  <c r="P107" i="27" s="1"/>
  <c r="O86" i="27"/>
  <c r="O107" i="27" s="1"/>
  <c r="N86" i="27"/>
  <c r="N107" i="27" s="1"/>
  <c r="M86" i="27"/>
  <c r="L86" i="27"/>
  <c r="K86" i="27"/>
  <c r="J86" i="27"/>
  <c r="I86" i="27"/>
  <c r="I107" i="27" s="1"/>
  <c r="H86" i="27"/>
  <c r="H107" i="27" s="1"/>
  <c r="G86" i="27"/>
  <c r="G107" i="27" s="1"/>
  <c r="F86" i="27"/>
  <c r="F107" i="27" s="1"/>
  <c r="E86" i="27"/>
  <c r="D86" i="27"/>
  <c r="C86" i="27"/>
  <c r="B86" i="27"/>
  <c r="AN85" i="27"/>
  <c r="AN106" i="27" s="1"/>
  <c r="AM85" i="27"/>
  <c r="AM106" i="27" s="1"/>
  <c r="AL85" i="27"/>
  <c r="AL106" i="27" s="1"/>
  <c r="AK85" i="27"/>
  <c r="AK106" i="27" s="1"/>
  <c r="AJ85" i="27"/>
  <c r="AI85" i="27"/>
  <c r="AH85" i="27"/>
  <c r="AG85" i="27"/>
  <c r="AF85" i="27"/>
  <c r="AF106" i="27" s="1"/>
  <c r="AE85" i="27"/>
  <c r="AE106" i="27" s="1"/>
  <c r="AD85" i="27"/>
  <c r="AD106" i="27" s="1"/>
  <c r="AC85" i="27"/>
  <c r="AC106" i="27" s="1"/>
  <c r="AB85" i="27"/>
  <c r="AA85" i="27"/>
  <c r="Z85" i="27"/>
  <c r="Y85" i="27"/>
  <c r="X85" i="27"/>
  <c r="X106" i="27" s="1"/>
  <c r="W85" i="27"/>
  <c r="W106" i="27" s="1"/>
  <c r="V85" i="27"/>
  <c r="V106" i="27" s="1"/>
  <c r="U85" i="27"/>
  <c r="U106" i="27" s="1"/>
  <c r="T85" i="27"/>
  <c r="S85" i="27"/>
  <c r="R85" i="27"/>
  <c r="Q85" i="27"/>
  <c r="P85" i="27"/>
  <c r="P106" i="27" s="1"/>
  <c r="O85" i="27"/>
  <c r="O106" i="27" s="1"/>
  <c r="N85" i="27"/>
  <c r="N106" i="27" s="1"/>
  <c r="M85" i="27"/>
  <c r="M106" i="27" s="1"/>
  <c r="L85" i="27"/>
  <c r="K85" i="27"/>
  <c r="J85" i="27"/>
  <c r="I85" i="27"/>
  <c r="H85" i="27"/>
  <c r="H106" i="27" s="1"/>
  <c r="G85" i="27"/>
  <c r="G106" i="27" s="1"/>
  <c r="F85" i="27"/>
  <c r="F106" i="27" s="1"/>
  <c r="E85" i="27"/>
  <c r="E106" i="27" s="1"/>
  <c r="D85" i="27"/>
  <c r="C85" i="27"/>
  <c r="B85" i="27"/>
  <c r="AN84" i="27"/>
  <c r="AM84" i="27"/>
  <c r="AM105" i="27" s="1"/>
  <c r="AL84" i="27"/>
  <c r="AL105" i="27" s="1"/>
  <c r="AK84" i="27"/>
  <c r="AK105" i="27" s="1"/>
  <c r="AJ84" i="27"/>
  <c r="AJ105" i="27" s="1"/>
  <c r="AI84" i="27"/>
  <c r="AH84" i="27"/>
  <c r="AG84" i="27"/>
  <c r="AF84" i="27"/>
  <c r="AE84" i="27"/>
  <c r="AE105" i="27" s="1"/>
  <c r="AD84" i="27"/>
  <c r="AD105" i="27" s="1"/>
  <c r="AC84" i="27"/>
  <c r="AC105" i="27" s="1"/>
  <c r="AB84" i="27"/>
  <c r="AB105" i="27" s="1"/>
  <c r="AA84" i="27"/>
  <c r="Z84" i="27"/>
  <c r="Y84" i="27"/>
  <c r="X84" i="27"/>
  <c r="W84" i="27"/>
  <c r="W105" i="27" s="1"/>
  <c r="V84" i="27"/>
  <c r="V105" i="27" s="1"/>
  <c r="U84" i="27"/>
  <c r="U105" i="27" s="1"/>
  <c r="T84" i="27"/>
  <c r="T105" i="27" s="1"/>
  <c r="S84" i="27"/>
  <c r="R84" i="27"/>
  <c r="Q84" i="27"/>
  <c r="P84" i="27"/>
  <c r="O84" i="27"/>
  <c r="O105" i="27" s="1"/>
  <c r="N84" i="27"/>
  <c r="N105" i="27" s="1"/>
  <c r="M84" i="27"/>
  <c r="M105" i="27" s="1"/>
  <c r="L84" i="27"/>
  <c r="L105" i="27" s="1"/>
  <c r="K84" i="27"/>
  <c r="J84" i="27"/>
  <c r="I84" i="27"/>
  <c r="H84" i="27"/>
  <c r="G84" i="27"/>
  <c r="G105" i="27" s="1"/>
  <c r="F84" i="27"/>
  <c r="F105" i="27" s="1"/>
  <c r="E84" i="27"/>
  <c r="E105" i="27" s="1"/>
  <c r="D84" i="27"/>
  <c r="D105" i="27" s="1"/>
  <c r="C84" i="27"/>
  <c r="B84" i="27"/>
  <c r="AN83" i="27"/>
  <c r="AM83" i="27"/>
  <c r="AL83" i="27"/>
  <c r="AL104" i="27" s="1"/>
  <c r="AK83" i="27"/>
  <c r="AK104" i="27" s="1"/>
  <c r="AJ83" i="27"/>
  <c r="AJ104" i="27" s="1"/>
  <c r="AI83" i="27"/>
  <c r="AI104" i="27" s="1"/>
  <c r="AH83" i="27"/>
  <c r="AG83" i="27"/>
  <c r="AF83" i="27"/>
  <c r="AE83" i="27"/>
  <c r="AD83" i="27"/>
  <c r="AD104" i="27" s="1"/>
  <c r="AC83" i="27"/>
  <c r="AC104" i="27" s="1"/>
  <c r="AB83" i="27"/>
  <c r="AB104" i="27" s="1"/>
  <c r="AA83" i="27"/>
  <c r="AA104" i="27" s="1"/>
  <c r="Z83" i="27"/>
  <c r="Y83" i="27"/>
  <c r="X83" i="27"/>
  <c r="W83" i="27"/>
  <c r="V83" i="27"/>
  <c r="V104" i="27" s="1"/>
  <c r="U83" i="27"/>
  <c r="U104" i="27" s="1"/>
  <c r="T83" i="27"/>
  <c r="T104" i="27" s="1"/>
  <c r="S83" i="27"/>
  <c r="S104" i="27" s="1"/>
  <c r="R83" i="27"/>
  <c r="Q83" i="27"/>
  <c r="P83" i="27"/>
  <c r="O83" i="27"/>
  <c r="N83" i="27"/>
  <c r="N104" i="27" s="1"/>
  <c r="M83" i="27"/>
  <c r="M104" i="27" s="1"/>
  <c r="L83" i="27"/>
  <c r="L104" i="27" s="1"/>
  <c r="K83" i="27"/>
  <c r="K104" i="27" s="1"/>
  <c r="J83" i="27"/>
  <c r="I83" i="27"/>
  <c r="H83" i="27"/>
  <c r="G83" i="27"/>
  <c r="F83" i="27"/>
  <c r="F104" i="27" s="1"/>
  <c r="E83" i="27"/>
  <c r="E104" i="27" s="1"/>
  <c r="D83" i="27"/>
  <c r="D104" i="27" s="1"/>
  <c r="C83" i="27"/>
  <c r="C104" i="27" s="1"/>
  <c r="B83" i="27"/>
  <c r="AN82" i="27"/>
  <c r="AM82" i="27"/>
  <c r="AL82" i="27"/>
  <c r="AK82" i="27"/>
  <c r="AK103" i="27" s="1"/>
  <c r="AJ82" i="27"/>
  <c r="AJ103" i="27" s="1"/>
  <c r="AI82" i="27"/>
  <c r="AI103" i="27" s="1"/>
  <c r="AH82" i="27"/>
  <c r="AH103" i="27" s="1"/>
  <c r="AG82" i="27"/>
  <c r="AF82" i="27"/>
  <c r="AE82" i="27"/>
  <c r="AD82" i="27"/>
  <c r="AC82" i="27"/>
  <c r="AC103" i="27" s="1"/>
  <c r="AB82" i="27"/>
  <c r="AB103" i="27" s="1"/>
  <c r="AA82" i="27"/>
  <c r="AA103" i="27" s="1"/>
  <c r="Z82" i="27"/>
  <c r="Z103" i="27" s="1"/>
  <c r="Y82" i="27"/>
  <c r="X82" i="27"/>
  <c r="W82" i="27"/>
  <c r="V82" i="27"/>
  <c r="U82" i="27"/>
  <c r="U103" i="27" s="1"/>
  <c r="T82" i="27"/>
  <c r="T103" i="27" s="1"/>
  <c r="S82" i="27"/>
  <c r="S103" i="27" s="1"/>
  <c r="R82" i="27"/>
  <c r="R103" i="27" s="1"/>
  <c r="Q82" i="27"/>
  <c r="P82" i="27"/>
  <c r="O82" i="27"/>
  <c r="N82" i="27"/>
  <c r="M82" i="27"/>
  <c r="M103" i="27" s="1"/>
  <c r="L82" i="27"/>
  <c r="L103" i="27" s="1"/>
  <c r="K82" i="27"/>
  <c r="K103" i="27" s="1"/>
  <c r="J82" i="27"/>
  <c r="J103" i="27" s="1"/>
  <c r="I82" i="27"/>
  <c r="H82" i="27"/>
  <c r="G82" i="27"/>
  <c r="F82" i="27"/>
  <c r="E82" i="27"/>
  <c r="E103" i="27" s="1"/>
  <c r="D82" i="27"/>
  <c r="D103" i="27" s="1"/>
  <c r="C82" i="27"/>
  <c r="C103" i="27" s="1"/>
  <c r="B82" i="27"/>
  <c r="B103" i="27" s="1"/>
  <c r="AN81" i="27"/>
  <c r="AM81" i="27"/>
  <c r="AL81" i="27"/>
  <c r="AK81" i="27"/>
  <c r="AJ81" i="27"/>
  <c r="AJ102" i="27" s="1"/>
  <c r="AI81" i="27"/>
  <c r="AI102" i="27" s="1"/>
  <c r="AH81" i="27"/>
  <c r="AH102" i="27" s="1"/>
  <c r="AG81" i="27"/>
  <c r="AG102" i="27" s="1"/>
  <c r="AF81" i="27"/>
  <c r="AE81" i="27"/>
  <c r="AD81" i="27"/>
  <c r="AC81" i="27"/>
  <c r="AB81" i="27"/>
  <c r="AB102" i="27" s="1"/>
  <c r="AA81" i="27"/>
  <c r="AA102" i="27" s="1"/>
  <c r="Z81" i="27"/>
  <c r="Z102" i="27" s="1"/>
  <c r="Y81" i="27"/>
  <c r="Y102" i="27" s="1"/>
  <c r="X81" i="27"/>
  <c r="W81" i="27"/>
  <c r="V81" i="27"/>
  <c r="U81" i="27"/>
  <c r="T81" i="27"/>
  <c r="T102" i="27" s="1"/>
  <c r="S81" i="27"/>
  <c r="S102" i="27" s="1"/>
  <c r="R81" i="27"/>
  <c r="R102" i="27" s="1"/>
  <c r="Q81" i="27"/>
  <c r="Q102" i="27" s="1"/>
  <c r="P81" i="27"/>
  <c r="O81" i="27"/>
  <c r="N81" i="27"/>
  <c r="M81" i="27"/>
  <c r="L81" i="27"/>
  <c r="L102" i="27" s="1"/>
  <c r="K81" i="27"/>
  <c r="K102" i="27" s="1"/>
  <c r="J81" i="27"/>
  <c r="J102" i="27" s="1"/>
  <c r="I81" i="27"/>
  <c r="I102" i="27" s="1"/>
  <c r="H81" i="27"/>
  <c r="G81" i="27"/>
  <c r="F81" i="27"/>
  <c r="E81" i="27"/>
  <c r="D81" i="27"/>
  <c r="D102" i="27" s="1"/>
  <c r="C81" i="27"/>
  <c r="C102" i="27" s="1"/>
  <c r="B81" i="27"/>
  <c r="B102" i="27" s="1"/>
  <c r="AN80" i="27"/>
  <c r="AN101" i="27" s="1"/>
  <c r="AM80" i="27"/>
  <c r="AL80" i="27"/>
  <c r="AK80" i="27"/>
  <c r="AJ80" i="27"/>
  <c r="AI80" i="27"/>
  <c r="AI101" i="27" s="1"/>
  <c r="AH80" i="27"/>
  <c r="AH101" i="27" s="1"/>
  <c r="AG80" i="27"/>
  <c r="AG101" i="27" s="1"/>
  <c r="AF80" i="27"/>
  <c r="AF101" i="27" s="1"/>
  <c r="AE80" i="27"/>
  <c r="AD80" i="27"/>
  <c r="AC80" i="27"/>
  <c r="AB80" i="27"/>
  <c r="AA80" i="27"/>
  <c r="AA101" i="27" s="1"/>
  <c r="Z80" i="27"/>
  <c r="Z101" i="27" s="1"/>
  <c r="Y80" i="27"/>
  <c r="Y101" i="27" s="1"/>
  <c r="X80" i="27"/>
  <c r="X101" i="27" s="1"/>
  <c r="W80" i="27"/>
  <c r="V80" i="27"/>
  <c r="U80" i="27"/>
  <c r="T80" i="27"/>
  <c r="S80" i="27"/>
  <c r="S101" i="27" s="1"/>
  <c r="R80" i="27"/>
  <c r="R101" i="27" s="1"/>
  <c r="Q80" i="27"/>
  <c r="Q101" i="27" s="1"/>
  <c r="P80" i="27"/>
  <c r="P101" i="27" s="1"/>
  <c r="O80" i="27"/>
  <c r="N80" i="27"/>
  <c r="M80" i="27"/>
  <c r="L80" i="27"/>
  <c r="K80" i="27"/>
  <c r="K101" i="27" s="1"/>
  <c r="J80" i="27"/>
  <c r="J101" i="27" s="1"/>
  <c r="I80" i="27"/>
  <c r="I101" i="27" s="1"/>
  <c r="H80" i="27"/>
  <c r="H101" i="27" s="1"/>
  <c r="G80" i="27"/>
  <c r="F80" i="27"/>
  <c r="E80" i="27"/>
  <c r="D80" i="27"/>
  <c r="C80" i="27"/>
  <c r="C101" i="27" s="1"/>
  <c r="B80" i="27"/>
  <c r="B101" i="27" s="1"/>
  <c r="AN100" i="27"/>
  <c r="AM100" i="27"/>
  <c r="AH100" i="27"/>
  <c r="AG100" i="27"/>
  <c r="AF100" i="27"/>
  <c r="AE100" i="27"/>
  <c r="Z100" i="27"/>
  <c r="Y100" i="27"/>
  <c r="X100" i="27"/>
  <c r="W100" i="27"/>
  <c r="R100" i="27"/>
  <c r="Q100" i="27"/>
  <c r="P100" i="27"/>
  <c r="O100" i="27"/>
  <c r="J100" i="27"/>
  <c r="I100" i="27"/>
  <c r="H100" i="27"/>
  <c r="G100" i="27"/>
  <c r="B100" i="27"/>
  <c r="AN78" i="27"/>
  <c r="AN99" i="27" s="1"/>
  <c r="AM78" i="27"/>
  <c r="AM99" i="27" s="1"/>
  <c r="AL78" i="27"/>
  <c r="AL99" i="27" s="1"/>
  <c r="AK78" i="27"/>
  <c r="AJ78" i="27"/>
  <c r="AI78" i="27"/>
  <c r="AH78" i="27"/>
  <c r="AG78" i="27"/>
  <c r="AG99" i="27" s="1"/>
  <c r="AF78" i="27"/>
  <c r="AF99" i="27" s="1"/>
  <c r="AE78" i="27"/>
  <c r="AE99" i="27" s="1"/>
  <c r="AD78" i="27"/>
  <c r="AD99" i="27" s="1"/>
  <c r="AC78" i="27"/>
  <c r="AB78" i="27"/>
  <c r="AA78" i="27"/>
  <c r="Z78" i="27"/>
  <c r="Y78" i="27"/>
  <c r="Y99" i="27" s="1"/>
  <c r="X78" i="27"/>
  <c r="X99" i="27" s="1"/>
  <c r="W78" i="27"/>
  <c r="W99" i="27" s="1"/>
  <c r="V78" i="27"/>
  <c r="V99" i="27" s="1"/>
  <c r="U78" i="27"/>
  <c r="T78" i="27"/>
  <c r="S78" i="27"/>
  <c r="R78" i="27"/>
  <c r="Q78" i="27"/>
  <c r="Q99" i="27" s="1"/>
  <c r="P78" i="27"/>
  <c r="P99" i="27" s="1"/>
  <c r="O78" i="27"/>
  <c r="O99" i="27" s="1"/>
  <c r="N78" i="27"/>
  <c r="N99" i="27" s="1"/>
  <c r="M78" i="27"/>
  <c r="L78" i="27"/>
  <c r="K78" i="27"/>
  <c r="J78" i="27"/>
  <c r="I78" i="27"/>
  <c r="I99" i="27" s="1"/>
  <c r="H78" i="27"/>
  <c r="H99" i="27" s="1"/>
  <c r="G78" i="27"/>
  <c r="G99" i="27" s="1"/>
  <c r="F78" i="27"/>
  <c r="F99" i="27" s="1"/>
  <c r="E78" i="27"/>
  <c r="D78" i="27"/>
  <c r="C78" i="27"/>
  <c r="B78" i="27"/>
  <c r="AN77" i="27"/>
  <c r="AN98" i="27" s="1"/>
  <c r="AM77" i="27"/>
  <c r="AM98" i="27" s="1"/>
  <c r="AL77" i="27"/>
  <c r="AL98" i="27" s="1"/>
  <c r="AK77" i="27"/>
  <c r="AK98" i="27" s="1"/>
  <c r="AJ77" i="27"/>
  <c r="AI77" i="27"/>
  <c r="AH77" i="27"/>
  <c r="AG77" i="27"/>
  <c r="AF77" i="27"/>
  <c r="AF98" i="27" s="1"/>
  <c r="AE77" i="27"/>
  <c r="AE98" i="27" s="1"/>
  <c r="AD77" i="27"/>
  <c r="AD98" i="27" s="1"/>
  <c r="AC77" i="27"/>
  <c r="AC98" i="27" s="1"/>
  <c r="AB77" i="27"/>
  <c r="AA77" i="27"/>
  <c r="Z77" i="27"/>
  <c r="Y77" i="27"/>
  <c r="X77" i="27"/>
  <c r="X98" i="27" s="1"/>
  <c r="W77" i="27"/>
  <c r="W98" i="27" s="1"/>
  <c r="V77" i="27"/>
  <c r="V98" i="27" s="1"/>
  <c r="U77" i="27"/>
  <c r="U98" i="27" s="1"/>
  <c r="T77" i="27"/>
  <c r="S77" i="27"/>
  <c r="R77" i="27"/>
  <c r="Q77" i="27"/>
  <c r="P77" i="27"/>
  <c r="P98" i="27" s="1"/>
  <c r="O77" i="27"/>
  <c r="O98" i="27" s="1"/>
  <c r="N77" i="27"/>
  <c r="N98" i="27" s="1"/>
  <c r="M77" i="27"/>
  <c r="M98" i="27" s="1"/>
  <c r="L77" i="27"/>
  <c r="K77" i="27"/>
  <c r="J77" i="27"/>
  <c r="I77" i="27"/>
  <c r="H77" i="27"/>
  <c r="H98" i="27" s="1"/>
  <c r="G77" i="27"/>
  <c r="G98" i="27" s="1"/>
  <c r="F77" i="27"/>
  <c r="F98" i="27" s="1"/>
  <c r="E77" i="27"/>
  <c r="E98" i="27" s="1"/>
  <c r="D77" i="27"/>
  <c r="C77" i="27"/>
  <c r="B77" i="27"/>
  <c r="D7" i="15"/>
  <c r="B4" i="17" s="1"/>
  <c r="D203" i="15"/>
  <c r="D201" i="15"/>
  <c r="E200" i="15" a="1"/>
  <c r="E200" i="15" s="1"/>
  <c r="D200" i="15"/>
  <c r="D199" i="15"/>
  <c r="D198" i="15"/>
  <c r="D197" i="15"/>
  <c r="E196" i="15" a="1"/>
  <c r="E196" i="15" s="1"/>
  <c r="D196" i="15"/>
  <c r="E195" i="15" a="1"/>
  <c r="E195" i="15" s="1"/>
  <c r="D195" i="15"/>
  <c r="E190" i="15" a="1"/>
  <c r="E190" i="15" s="1"/>
  <c r="D190" i="15"/>
  <c r="D189" i="15"/>
  <c r="E188" i="15" a="1"/>
  <c r="E188" i="15" s="1"/>
  <c r="C10" i="24" s="1"/>
  <c r="D188" i="15"/>
  <c r="B10" i="24" s="1"/>
  <c r="E187" i="15" a="1"/>
  <c r="E187" i="15" s="1"/>
  <c r="D187" i="15"/>
  <c r="D186" i="15"/>
  <c r="E185" i="15" a="1"/>
  <c r="E185" i="15" s="1"/>
  <c r="F185" i="15" s="1" a="1"/>
  <c r="F185" i="15" s="1"/>
  <c r="D185" i="15"/>
  <c r="E184" i="15" a="1"/>
  <c r="E184" i="15" s="1"/>
  <c r="F184" i="15" s="1" a="1"/>
  <c r="F184" i="15" s="1"/>
  <c r="D184" i="15"/>
  <c r="D182" i="15"/>
  <c r="D181" i="15"/>
  <c r="B3" i="24" s="1"/>
  <c r="E178" i="15" a="1"/>
  <c r="E178" i="15" s="1"/>
  <c r="C25" i="25" s="1"/>
  <c r="D178" i="15"/>
  <c r="B25" i="25" s="1"/>
  <c r="D157" i="15"/>
  <c r="E156" i="15" a="1"/>
  <c r="E156" i="15" s="1"/>
  <c r="C3" i="25" s="1"/>
  <c r="D156" i="15"/>
  <c r="B3" i="25" s="1"/>
  <c r="E153" i="15" a="1"/>
  <c r="E153" i="15" s="1"/>
  <c r="D153" i="15"/>
  <c r="B25" i="23" s="1"/>
  <c r="D132" i="15"/>
  <c r="D131" i="15"/>
  <c r="D128" i="15"/>
  <c r="D107" i="15"/>
  <c r="D106" i="15"/>
  <c r="B3" i="21" s="1"/>
  <c r="E103" i="15" a="1"/>
  <c r="E103" i="15" s="1"/>
  <c r="D103" i="15"/>
  <c r="D82" i="15"/>
  <c r="D81" i="15"/>
  <c r="D78" i="15"/>
  <c r="B25" i="19" s="1"/>
  <c r="D57" i="15"/>
  <c r="B4" i="19" s="1"/>
  <c r="D56" i="15"/>
  <c r="B3" i="19" s="1"/>
  <c r="E53" i="15" a="1"/>
  <c r="E53" i="15" s="1"/>
  <c r="C25" i="18" s="1"/>
  <c r="D53" i="15"/>
  <c r="B25" i="18" s="1"/>
  <c r="D32" i="15"/>
  <c r="E31" i="15" a="1"/>
  <c r="E31" i="15" s="1"/>
  <c r="C3" i="18" s="1"/>
  <c r="D31" i="15"/>
  <c r="B3" i="18" s="1"/>
  <c r="D28" i="15"/>
  <c r="D6" i="15"/>
  <c r="B3" i="17" s="1"/>
  <c r="E30" i="12"/>
  <c r="AA28" i="12"/>
  <c r="L28" i="12"/>
  <c r="K28" i="12"/>
  <c r="J28" i="12"/>
  <c r="I28" i="12"/>
  <c r="H28" i="12"/>
  <c r="G28" i="12"/>
  <c r="F28" i="12"/>
  <c r="E28" i="12"/>
  <c r="D28" i="12"/>
  <c r="X27" i="12"/>
  <c r="W27" i="12"/>
  <c r="V27" i="12"/>
  <c r="U27" i="12"/>
  <c r="T27" i="12"/>
  <c r="S27" i="12"/>
  <c r="Y27" i="12" s="1"/>
  <c r="R27" i="12"/>
  <c r="Q27" i="12"/>
  <c r="P27" i="12"/>
  <c r="Y26" i="12"/>
  <c r="X26" i="12"/>
  <c r="W26" i="12"/>
  <c r="V26" i="12"/>
  <c r="U26" i="12"/>
  <c r="T26" i="12"/>
  <c r="S26" i="12"/>
  <c r="R26" i="12"/>
  <c r="Q26" i="12"/>
  <c r="P26" i="12"/>
  <c r="X25" i="12"/>
  <c r="D176" i="15" s="1"/>
  <c r="W25" i="12"/>
  <c r="V25" i="12"/>
  <c r="U25" i="12"/>
  <c r="T25" i="12"/>
  <c r="S25" i="12"/>
  <c r="R25" i="12"/>
  <c r="Q25" i="12"/>
  <c r="P25" i="12"/>
  <c r="D26" i="15" s="1"/>
  <c r="X24" i="12"/>
  <c r="D175" i="15" s="1"/>
  <c r="W24" i="12"/>
  <c r="V24" i="12"/>
  <c r="D75" i="15" s="1"/>
  <c r="U24" i="12"/>
  <c r="D100" i="15" s="1"/>
  <c r="T24" i="12"/>
  <c r="D50" i="15" s="1"/>
  <c r="S24" i="12"/>
  <c r="D125" i="15" s="1"/>
  <c r="R24" i="12"/>
  <c r="Q24" i="12"/>
  <c r="P24" i="12"/>
  <c r="D25" i="15" s="1"/>
  <c r="X23" i="12"/>
  <c r="D174" i="15" s="1"/>
  <c r="W23" i="12"/>
  <c r="V23" i="12"/>
  <c r="D74" i="15" s="1"/>
  <c r="U23" i="12"/>
  <c r="D99" i="15" s="1"/>
  <c r="T23" i="12"/>
  <c r="D49" i="15" s="1"/>
  <c r="S23" i="12"/>
  <c r="D124" i="15" s="1"/>
  <c r="R23" i="12"/>
  <c r="Q23" i="12"/>
  <c r="Y23" i="12" s="1"/>
  <c r="P23" i="12"/>
  <c r="X22" i="12"/>
  <c r="D173" i="15" s="1"/>
  <c r="W22" i="12"/>
  <c r="V22" i="12"/>
  <c r="D73" i="15" s="1"/>
  <c r="U22" i="12"/>
  <c r="D98" i="15" s="1"/>
  <c r="T22" i="12"/>
  <c r="D48" i="15" s="1"/>
  <c r="S22" i="12"/>
  <c r="D123" i="15" s="1"/>
  <c r="R22" i="12"/>
  <c r="Q22" i="12"/>
  <c r="P22" i="12"/>
  <c r="X21" i="12"/>
  <c r="D172" i="15" s="1"/>
  <c r="W21" i="12"/>
  <c r="V21" i="12"/>
  <c r="D72" i="15" s="1"/>
  <c r="U21" i="12"/>
  <c r="D97" i="15" s="1"/>
  <c r="T21" i="12"/>
  <c r="S21" i="12"/>
  <c r="D122" i="15" s="1"/>
  <c r="R21" i="12"/>
  <c r="Q21" i="12"/>
  <c r="P21" i="12"/>
  <c r="D22" i="15" s="1"/>
  <c r="X20" i="12"/>
  <c r="D171" i="15" s="1"/>
  <c r="W20" i="12"/>
  <c r="V20" i="12"/>
  <c r="D71" i="15" s="1"/>
  <c r="U20" i="12"/>
  <c r="D96" i="15" s="1"/>
  <c r="T20" i="12"/>
  <c r="D46" i="15" s="1"/>
  <c r="S20" i="12"/>
  <c r="D121" i="15" s="1"/>
  <c r="R20" i="12"/>
  <c r="Q20" i="12"/>
  <c r="P20" i="12"/>
  <c r="D21" i="15" s="1"/>
  <c r="Y19" i="12"/>
  <c r="X19" i="12"/>
  <c r="D170" i="15" s="1"/>
  <c r="W19" i="12"/>
  <c r="V19" i="12"/>
  <c r="U19" i="12"/>
  <c r="D95" i="15" s="1"/>
  <c r="T19" i="12"/>
  <c r="D45" i="15" s="1"/>
  <c r="S19" i="12"/>
  <c r="D120" i="15" s="1"/>
  <c r="R19" i="12"/>
  <c r="Q19" i="12"/>
  <c r="P19" i="12"/>
  <c r="X18" i="12"/>
  <c r="W18" i="12"/>
  <c r="V18" i="12"/>
  <c r="U18" i="12"/>
  <c r="T18" i="12"/>
  <c r="S18" i="12"/>
  <c r="R18" i="12"/>
  <c r="Q18" i="12"/>
  <c r="P18" i="12"/>
  <c r="Y17" i="12"/>
  <c r="X17" i="12"/>
  <c r="W17" i="12"/>
  <c r="V17" i="12"/>
  <c r="U17" i="12"/>
  <c r="T17" i="12"/>
  <c r="S17" i="12"/>
  <c r="R17" i="12"/>
  <c r="Q17" i="12"/>
  <c r="P17" i="12"/>
  <c r="X16" i="12"/>
  <c r="D165" i="15" s="1"/>
  <c r="W16" i="12"/>
  <c r="V16" i="12"/>
  <c r="D65" i="15" s="1"/>
  <c r="U16" i="12"/>
  <c r="D90" i="15" s="1"/>
  <c r="T16" i="12"/>
  <c r="D40" i="15" s="1"/>
  <c r="S16" i="12"/>
  <c r="D115" i="15" s="1"/>
  <c r="R16" i="12"/>
  <c r="Q16" i="12"/>
  <c r="P16" i="12"/>
  <c r="Y15" i="12"/>
  <c r="X15" i="12"/>
  <c r="W15" i="12"/>
  <c r="V15" i="12"/>
  <c r="U15" i="12"/>
  <c r="T15" i="12"/>
  <c r="S15" i="12"/>
  <c r="R15" i="12"/>
  <c r="Q15" i="12"/>
  <c r="P15" i="12"/>
  <c r="X14" i="12"/>
  <c r="D164" i="15" s="1"/>
  <c r="W14" i="12"/>
  <c r="V14" i="12"/>
  <c r="U14" i="12"/>
  <c r="T14" i="12"/>
  <c r="D39" i="15" s="1"/>
  <c r="S14" i="12"/>
  <c r="R14" i="12"/>
  <c r="Q14" i="12"/>
  <c r="P14" i="12"/>
  <c r="X13" i="12"/>
  <c r="D163" i="15" s="1"/>
  <c r="W13" i="12"/>
  <c r="V13" i="12"/>
  <c r="U13" i="12"/>
  <c r="D88" i="15" s="1"/>
  <c r="T13" i="12"/>
  <c r="D38" i="15" s="1"/>
  <c r="B10" i="18" s="1"/>
  <c r="S13" i="12"/>
  <c r="D113" i="15" s="1"/>
  <c r="R13" i="12"/>
  <c r="Q13" i="12"/>
  <c r="P13" i="12"/>
  <c r="X12" i="12"/>
  <c r="W12" i="12"/>
  <c r="V12" i="12"/>
  <c r="U12" i="12"/>
  <c r="T12" i="12"/>
  <c r="S12" i="12"/>
  <c r="R12" i="12"/>
  <c r="Q12" i="12"/>
  <c r="P12" i="12"/>
  <c r="Y11" i="12"/>
  <c r="X11" i="12"/>
  <c r="D162" i="15" s="1"/>
  <c r="W11" i="12"/>
  <c r="V11" i="12"/>
  <c r="U11" i="12"/>
  <c r="T11" i="12"/>
  <c r="S11" i="12"/>
  <c r="R11" i="12"/>
  <c r="Q11" i="12"/>
  <c r="P11" i="12"/>
  <c r="X10" i="12"/>
  <c r="D161" i="15" s="1"/>
  <c r="W10" i="12"/>
  <c r="V10" i="12"/>
  <c r="D61" i="15" s="1"/>
  <c r="U10" i="12"/>
  <c r="D86" i="15" s="1"/>
  <c r="T10" i="12"/>
  <c r="D36" i="15" s="1"/>
  <c r="S10" i="12"/>
  <c r="D111" i="15" s="1"/>
  <c r="R10" i="12"/>
  <c r="Q10" i="12"/>
  <c r="P10" i="12"/>
  <c r="D11" i="15" s="1"/>
  <c r="X9" i="12"/>
  <c r="W9" i="12"/>
  <c r="V9" i="12"/>
  <c r="U9" i="12"/>
  <c r="T9" i="12"/>
  <c r="S9" i="12"/>
  <c r="R9" i="12"/>
  <c r="Q9" i="12"/>
  <c r="P9" i="12"/>
  <c r="Y9" i="12" s="1"/>
  <c r="X8" i="12"/>
  <c r="W8" i="12"/>
  <c r="V8" i="12"/>
  <c r="U8" i="12"/>
  <c r="T8" i="12"/>
  <c r="S8" i="12"/>
  <c r="R8" i="12"/>
  <c r="Y8" i="12" s="1"/>
  <c r="Q8" i="12"/>
  <c r="P8" i="12"/>
  <c r="X7" i="12"/>
  <c r="W7" i="12"/>
  <c r="V7" i="12"/>
  <c r="U7" i="12"/>
  <c r="T7" i="12"/>
  <c r="D35" i="15" s="1"/>
  <c r="S7" i="12"/>
  <c r="R7" i="12"/>
  <c r="Q7" i="12"/>
  <c r="P7" i="12"/>
  <c r="Y6" i="12"/>
  <c r="X6" i="12"/>
  <c r="W6" i="12"/>
  <c r="V6" i="12"/>
  <c r="U6" i="12"/>
  <c r="T6" i="12"/>
  <c r="S6" i="12"/>
  <c r="R6" i="12"/>
  <c r="Q6" i="12"/>
  <c r="P6" i="12"/>
  <c r="X5" i="12"/>
  <c r="W5" i="12"/>
  <c r="V5" i="12"/>
  <c r="U5" i="12"/>
  <c r="T5" i="12"/>
  <c r="S5" i="12"/>
  <c r="R5" i="12"/>
  <c r="Q5" i="12"/>
  <c r="P5" i="12"/>
  <c r="Y5" i="12" s="1"/>
  <c r="Y4" i="12"/>
  <c r="X4" i="12"/>
  <c r="W4" i="12"/>
  <c r="V4" i="12"/>
  <c r="U4" i="12"/>
  <c r="T4" i="12"/>
  <c r="S4" i="12"/>
  <c r="R4" i="12"/>
  <c r="Q4" i="12"/>
  <c r="P4" i="12"/>
  <c r="I20" i="11" a="1"/>
  <c r="I20" i="11" s="1"/>
  <c r="I19" i="11" a="1"/>
  <c r="I19" i="11" s="1"/>
  <c r="I18" i="11" a="1"/>
  <c r="I18" i="11" s="1"/>
  <c r="I17" i="11" a="1"/>
  <c r="I17" i="11" s="1"/>
  <c r="I16" i="11" a="1"/>
  <c r="I16" i="11" s="1"/>
  <c r="I15" i="11" a="1"/>
  <c r="I15" i="11" s="1"/>
  <c r="G15" i="11"/>
  <c r="L15" i="11" s="1"/>
  <c r="I14" i="11" a="1"/>
  <c r="I14" i="11" s="1"/>
  <c r="G14" i="11"/>
  <c r="L14" i="11" s="1"/>
  <c r="I13" i="11" a="1"/>
  <c r="I13" i="11" s="1"/>
  <c r="I12" i="11" a="1"/>
  <c r="I12" i="11" s="1"/>
  <c r="G12" i="11"/>
  <c r="J12" i="11" s="1"/>
  <c r="I11" i="11" a="1"/>
  <c r="I11" i="11" s="1"/>
  <c r="I10" i="11" a="1"/>
  <c r="I10" i="11"/>
  <c r="G10" i="11"/>
  <c r="K10" i="11" s="1"/>
  <c r="I9" i="11" a="1"/>
  <c r="I9" i="11" s="1"/>
  <c r="I8" i="11" a="1"/>
  <c r="I8" i="11" s="1"/>
  <c r="I7" i="11" a="1"/>
  <c r="I7" i="11" s="1"/>
  <c r="G7" i="11"/>
  <c r="L7" i="11" s="1"/>
  <c r="I6" i="11" a="1"/>
  <c r="I6" i="11" s="1"/>
  <c r="G6" i="11"/>
  <c r="L6" i="11" s="1"/>
  <c r="K5" i="11"/>
  <c r="I5" i="11" a="1"/>
  <c r="I5" i="11" s="1"/>
  <c r="G5" i="11"/>
  <c r="L5" i="11" s="1"/>
  <c r="I4" i="11" a="1"/>
  <c r="I4" i="11" s="1"/>
  <c r="I3" i="11" a="1"/>
  <c r="I3" i="11" s="1"/>
  <c r="L2" i="11"/>
  <c r="K2" i="11"/>
  <c r="J2" i="11"/>
  <c r="I2" i="11" a="1"/>
  <c r="I2" i="11" s="1"/>
  <c r="G2" i="11"/>
  <c r="AJ22" i="6" a="1"/>
  <c r="AJ22" i="6"/>
  <c r="AI21" i="6"/>
  <c r="AH21" i="6"/>
  <c r="AG21" i="6"/>
  <c r="AF21" i="6"/>
  <c r="AE21" i="6"/>
  <c r="AJ21" i="6" s="1" a="1"/>
  <c r="AJ21" i="6" s="1"/>
  <c r="AD21" i="6"/>
  <c r="AC21" i="6"/>
  <c r="AB21" i="6"/>
  <c r="AA21" i="6"/>
  <c r="Z21" i="6"/>
  <c r="Y21" i="6"/>
  <c r="X21" i="6"/>
  <c r="W21" i="6"/>
  <c r="V21" i="6"/>
  <c r="U21" i="6"/>
  <c r="T21" i="6"/>
  <c r="S21" i="6"/>
  <c r="R21" i="6"/>
  <c r="Q21" i="6"/>
  <c r="P21" i="6"/>
  <c r="O21" i="6"/>
  <c r="N21" i="6"/>
  <c r="M21" i="6"/>
  <c r="L21" i="6"/>
  <c r="K21" i="6"/>
  <c r="J21" i="6"/>
  <c r="I21" i="6"/>
  <c r="H21" i="6"/>
  <c r="G21" i="6"/>
  <c r="F21" i="6"/>
  <c r="E21" i="6"/>
  <c r="D21" i="6"/>
  <c r="C21" i="6"/>
  <c r="AJ20" i="6" a="1"/>
  <c r="AJ20" i="6" s="1"/>
  <c r="AI20" i="6"/>
  <c r="AH20" i="6"/>
  <c r="AG20" i="6"/>
  <c r="AF20" i="6"/>
  <c r="AK20" i="6" s="1" a="1"/>
  <c r="AK20" i="6" s="1"/>
  <c r="AE20" i="6"/>
  <c r="AD20" i="6"/>
  <c r="AC20" i="6"/>
  <c r="AB20" i="6"/>
  <c r="AA20" i="6"/>
  <c r="Z20" i="6"/>
  <c r="Y20" i="6"/>
  <c r="X20" i="6"/>
  <c r="W20" i="6"/>
  <c r="V20" i="6"/>
  <c r="U20" i="6"/>
  <c r="T20" i="6"/>
  <c r="S20" i="6"/>
  <c r="R20" i="6"/>
  <c r="Q20" i="6"/>
  <c r="P20" i="6"/>
  <c r="O20" i="6"/>
  <c r="N20" i="6"/>
  <c r="M20" i="6"/>
  <c r="L20" i="6"/>
  <c r="K20" i="6"/>
  <c r="J20" i="6"/>
  <c r="I20" i="6"/>
  <c r="H20" i="6"/>
  <c r="G20" i="6"/>
  <c r="F20" i="6"/>
  <c r="E20" i="6"/>
  <c r="D20" i="6"/>
  <c r="C20" i="6"/>
  <c r="AI19" i="6"/>
  <c r="AH19" i="6"/>
  <c r="AG19" i="6"/>
  <c r="AF19" i="6"/>
  <c r="AE19" i="6"/>
  <c r="AD19" i="6"/>
  <c r="AC19" i="6"/>
  <c r="AB19" i="6"/>
  <c r="AA19" i="6"/>
  <c r="Z19" i="6"/>
  <c r="Y19" i="6"/>
  <c r="X19" i="6"/>
  <c r="W19" i="6"/>
  <c r="V19" i="6"/>
  <c r="U19" i="6"/>
  <c r="T19" i="6"/>
  <c r="S19" i="6"/>
  <c r="R19" i="6"/>
  <c r="Q19" i="6"/>
  <c r="P19" i="6"/>
  <c r="O19" i="6"/>
  <c r="N19" i="6"/>
  <c r="M19" i="6"/>
  <c r="L19" i="6"/>
  <c r="K19" i="6"/>
  <c r="J19" i="6"/>
  <c r="I19" i="6"/>
  <c r="H19" i="6"/>
  <c r="G19" i="6"/>
  <c r="F19" i="6"/>
  <c r="E19" i="6"/>
  <c r="D19" i="6"/>
  <c r="C19" i="6"/>
  <c r="AJ18" i="6" a="1"/>
  <c r="AJ18" i="6"/>
  <c r="AJ17" i="6" a="1"/>
  <c r="AJ17" i="6"/>
  <c r="AJ16" i="6" a="1"/>
  <c r="AJ16" i="6"/>
  <c r="AJ15" i="6" a="1"/>
  <c r="AJ15" i="6"/>
  <c r="AJ14" i="6" a="1"/>
  <c r="AJ14" i="6"/>
  <c r="AI13" i="6"/>
  <c r="AH13" i="6"/>
  <c r="AG13" i="6"/>
  <c r="AF13" i="6"/>
  <c r="AE13" i="6"/>
  <c r="AD13" i="6"/>
  <c r="AC13" i="6"/>
  <c r="AB13" i="6"/>
  <c r="AA13" i="6"/>
  <c r="Z13" i="6"/>
  <c r="Y13" i="6"/>
  <c r="X13" i="6"/>
  <c r="W13" i="6"/>
  <c r="V13" i="6"/>
  <c r="U13" i="6"/>
  <c r="T13" i="6"/>
  <c r="S13" i="6"/>
  <c r="R13" i="6"/>
  <c r="Q13" i="6"/>
  <c r="P13" i="6"/>
  <c r="O13" i="6"/>
  <c r="N13" i="6"/>
  <c r="M13" i="6"/>
  <c r="L13" i="6"/>
  <c r="K13" i="6"/>
  <c r="J13" i="6"/>
  <c r="I13" i="6"/>
  <c r="H13" i="6"/>
  <c r="G13" i="6"/>
  <c r="F13" i="6"/>
  <c r="E13" i="6"/>
  <c r="D13" i="6"/>
  <c r="C13" i="6"/>
  <c r="B13" i="6"/>
  <c r="AL12" i="6" a="1"/>
  <c r="AL12" i="6" s="1"/>
  <c r="AJ12" i="6" a="1"/>
  <c r="AJ12" i="6" s="1"/>
  <c r="AI12" i="6"/>
  <c r="AH12" i="6"/>
  <c r="AG12" i="6"/>
  <c r="AF12" i="6"/>
  <c r="AK12" i="6" s="1" a="1"/>
  <c r="AK12" i="6" s="1"/>
  <c r="AE12" i="6"/>
  <c r="AD12" i="6"/>
  <c r="AC12" i="6"/>
  <c r="AB12" i="6"/>
  <c r="AA12" i="6"/>
  <c r="Z12" i="6"/>
  <c r="Y12" i="6"/>
  <c r="X12" i="6"/>
  <c r="W12" i="6"/>
  <c r="V12" i="6"/>
  <c r="U12" i="6"/>
  <c r="T12" i="6"/>
  <c r="S12" i="6"/>
  <c r="R12" i="6"/>
  <c r="Q12" i="6"/>
  <c r="P12" i="6"/>
  <c r="O12" i="6"/>
  <c r="N12" i="6"/>
  <c r="M12" i="6"/>
  <c r="L12" i="6"/>
  <c r="K12" i="6"/>
  <c r="J12" i="6"/>
  <c r="I12" i="6"/>
  <c r="H12" i="6"/>
  <c r="G12" i="6"/>
  <c r="F12" i="6"/>
  <c r="E12" i="6"/>
  <c r="D12" i="6"/>
  <c r="C12" i="6"/>
  <c r="AK11" i="6" a="1"/>
  <c r="AK11" i="6"/>
  <c r="AJ11" i="6" a="1"/>
  <c r="AJ11" i="6" s="1"/>
  <c r="AJ10" i="6" a="1"/>
  <c r="AJ10" i="6" s="1"/>
  <c r="AI9" i="6"/>
  <c r="AH9" i="6"/>
  <c r="AG9" i="6"/>
  <c r="AF9" i="6"/>
  <c r="AE9" i="6"/>
  <c r="AD9" i="6"/>
  <c r="AC9" i="6"/>
  <c r="AB9" i="6"/>
  <c r="AA9" i="6"/>
  <c r="Z9" i="6"/>
  <c r="Y9" i="6"/>
  <c r="X9" i="6"/>
  <c r="W9" i="6"/>
  <c r="V9" i="6"/>
  <c r="U9" i="6"/>
  <c r="T9" i="6"/>
  <c r="S9" i="6"/>
  <c r="R9" i="6"/>
  <c r="Q9" i="6"/>
  <c r="P9" i="6"/>
  <c r="O9" i="6"/>
  <c r="N9" i="6"/>
  <c r="M9" i="6"/>
  <c r="L9" i="6"/>
  <c r="K9" i="6"/>
  <c r="J9" i="6"/>
  <c r="I9" i="6"/>
  <c r="H9" i="6"/>
  <c r="G9" i="6"/>
  <c r="F9" i="6"/>
  <c r="E9" i="6"/>
  <c r="D9" i="6"/>
  <c r="C9" i="6"/>
  <c r="AJ8" i="6" a="1"/>
  <c r="AJ8" i="6"/>
  <c r="AJ7" i="6" a="1"/>
  <c r="AJ7" i="6"/>
  <c r="AK6" i="6" a="1"/>
  <c r="AK6" i="6" s="1"/>
  <c r="AJ6" i="6" a="1"/>
  <c r="AJ6" i="6"/>
  <c r="AK5" i="6" a="1"/>
  <c r="AK5" i="6" s="1"/>
  <c r="AJ5" i="6" a="1"/>
  <c r="AJ5" i="6"/>
  <c r="AK4" i="6" a="1"/>
  <c r="AK4" i="6" s="1"/>
  <c r="AJ4" i="6" a="1"/>
  <c r="AJ4" i="6"/>
  <c r="AK3" i="6" a="1"/>
  <c r="AK3" i="6" s="1"/>
  <c r="AJ3" i="6" a="1"/>
  <c r="AJ3" i="6"/>
  <c r="AK2" i="6" a="1"/>
  <c r="AK2" i="6" s="1"/>
  <c r="AJ2" i="6" a="1"/>
  <c r="AJ2" i="6"/>
  <c r="B153" i="5" a="1"/>
  <c r="B153" i="5" s="1"/>
  <c r="A153" i="5"/>
  <c r="B152" i="5" a="1"/>
  <c r="B152" i="5"/>
  <c r="A152" i="5"/>
  <c r="B151" i="5" a="1"/>
  <c r="B151" i="5"/>
  <c r="A151" i="5"/>
  <c r="B150" i="5" a="1"/>
  <c r="B150" i="5" s="1"/>
  <c r="A150" i="5"/>
  <c r="B149" i="5" a="1"/>
  <c r="B149" i="5" s="1"/>
  <c r="A149" i="5"/>
  <c r="B148" i="5" a="1"/>
  <c r="B148" i="5" s="1"/>
  <c r="A148" i="5"/>
  <c r="B147" i="5" a="1"/>
  <c r="B147" i="5"/>
  <c r="A147" i="5"/>
  <c r="B146" i="5" a="1"/>
  <c r="B146" i="5"/>
  <c r="A146" i="5"/>
  <c r="B145" i="5" a="1"/>
  <c r="B145" i="5" s="1"/>
  <c r="A145" i="5"/>
  <c r="B144" i="5" a="1"/>
  <c r="B144" i="5"/>
  <c r="A144" i="5"/>
  <c r="B143" i="5" a="1"/>
  <c r="B143" i="5"/>
  <c r="A143" i="5"/>
  <c r="B142" i="5" a="1"/>
  <c r="B142" i="5" s="1"/>
  <c r="A142" i="5"/>
  <c r="B141" i="5" a="1"/>
  <c r="B141" i="5" s="1"/>
  <c r="A141" i="5"/>
  <c r="B140" i="5" a="1"/>
  <c r="B140" i="5"/>
  <c r="A140" i="5"/>
  <c r="B139" i="5" a="1"/>
  <c r="B139" i="5"/>
  <c r="A139" i="5"/>
  <c r="B138" i="5" a="1"/>
  <c r="B138" i="5" s="1"/>
  <c r="A138" i="5"/>
  <c r="B137" i="5" a="1"/>
  <c r="B137" i="5" s="1"/>
  <c r="A137" i="5"/>
  <c r="B136" i="5" a="1"/>
  <c r="B136" i="5"/>
  <c r="A136" i="5"/>
  <c r="B135" i="5" a="1"/>
  <c r="B135" i="5"/>
  <c r="A135" i="5"/>
  <c r="B134" i="5" a="1"/>
  <c r="B134" i="5"/>
  <c r="A134" i="5"/>
  <c r="B133" i="5" a="1"/>
  <c r="B133" i="5" s="1"/>
  <c r="A133" i="5"/>
  <c r="B132" i="5" a="1"/>
  <c r="B132" i="5"/>
  <c r="A132" i="5"/>
  <c r="B131" i="5" a="1"/>
  <c r="B131" i="5"/>
  <c r="A131" i="5"/>
  <c r="B130" i="5" a="1"/>
  <c r="B130" i="5" s="1"/>
  <c r="A130" i="5"/>
  <c r="B129" i="5" a="1"/>
  <c r="B129" i="5" s="1"/>
  <c r="A129" i="5"/>
  <c r="B128" i="5" a="1"/>
  <c r="B128" i="5"/>
  <c r="A128" i="5"/>
  <c r="B127" i="5" a="1"/>
  <c r="B127" i="5"/>
  <c r="A127" i="5"/>
  <c r="B126" i="5" a="1"/>
  <c r="B126" i="5"/>
  <c r="A126" i="5"/>
  <c r="B125" i="5" a="1"/>
  <c r="B125" i="5" s="1"/>
  <c r="A125" i="5"/>
  <c r="B124" i="5" a="1"/>
  <c r="B124" i="5"/>
  <c r="A124" i="5"/>
  <c r="B123" i="5" a="1"/>
  <c r="B123" i="5"/>
  <c r="A123" i="5"/>
  <c r="B122" i="5" a="1"/>
  <c r="B122" i="5"/>
  <c r="A122" i="5"/>
  <c r="B121" i="5" a="1"/>
  <c r="B121" i="5" s="1"/>
  <c r="A121" i="5"/>
  <c r="B120" i="5" a="1"/>
  <c r="B120" i="5"/>
  <c r="A120" i="5"/>
  <c r="B119" i="5" a="1"/>
  <c r="B119" i="5"/>
  <c r="A119" i="5"/>
  <c r="B118" i="5" a="1"/>
  <c r="B118" i="5" s="1"/>
  <c r="A118" i="5"/>
  <c r="B117" i="5" a="1"/>
  <c r="B117" i="5" s="1"/>
  <c r="A117" i="5"/>
  <c r="B116" i="5" a="1"/>
  <c r="B116" i="5"/>
  <c r="A116" i="5"/>
  <c r="B115" i="5" a="1"/>
  <c r="B115" i="5"/>
  <c r="A115" i="5"/>
  <c r="B114" i="5" a="1"/>
  <c r="B114" i="5"/>
  <c r="A114" i="5"/>
  <c r="B113" i="5" a="1"/>
  <c r="B113" i="5" s="1"/>
  <c r="A113" i="5"/>
  <c r="B112" i="5" a="1"/>
  <c r="B112" i="5" s="1"/>
  <c r="A112" i="5"/>
  <c r="B111" i="5" a="1"/>
  <c r="B111" i="5"/>
  <c r="A111" i="5"/>
  <c r="B110" i="5" a="1"/>
  <c r="B110" i="5" s="1"/>
  <c r="A110" i="5"/>
  <c r="B109" i="5" a="1"/>
  <c r="B109" i="5" s="1"/>
  <c r="A109" i="5"/>
  <c r="B108" i="5" a="1"/>
  <c r="B108" i="5" s="1"/>
  <c r="A108" i="5"/>
  <c r="B107" i="5" a="1"/>
  <c r="B107" i="5"/>
  <c r="A107" i="5"/>
  <c r="B106" i="5" a="1"/>
  <c r="B106" i="5"/>
  <c r="A106" i="5"/>
  <c r="B105" i="5" a="1"/>
  <c r="B105" i="5" s="1"/>
  <c r="A105" i="5"/>
  <c r="B104" i="5" a="1"/>
  <c r="B104" i="5"/>
  <c r="A104" i="5"/>
  <c r="B103" i="5" a="1"/>
  <c r="B103" i="5"/>
  <c r="A103" i="5"/>
  <c r="B102" i="5" a="1"/>
  <c r="B102" i="5"/>
  <c r="A102" i="5"/>
  <c r="B101" i="5" a="1"/>
  <c r="B101" i="5" s="1"/>
  <c r="A101" i="5"/>
  <c r="B100" i="5" a="1"/>
  <c r="B100" i="5"/>
  <c r="A100" i="5"/>
  <c r="B99" i="5" a="1"/>
  <c r="B99" i="5"/>
  <c r="A99" i="5"/>
  <c r="B98" i="5" a="1"/>
  <c r="B98" i="5" s="1"/>
  <c r="A98" i="5"/>
  <c r="B97" i="5" a="1"/>
  <c r="B97" i="5" s="1"/>
  <c r="A97" i="5"/>
  <c r="B96" i="5" a="1"/>
  <c r="B96" i="5"/>
  <c r="A96" i="5"/>
  <c r="B95" i="5" a="1"/>
  <c r="B95" i="5"/>
  <c r="A95" i="5"/>
  <c r="B94" i="5" a="1"/>
  <c r="B94" i="5"/>
  <c r="A94" i="5"/>
  <c r="B93" i="5" a="1"/>
  <c r="B93" i="5" s="1"/>
  <c r="A93" i="5"/>
  <c r="B92" i="5" a="1"/>
  <c r="B92" i="5" s="1"/>
  <c r="A92" i="5"/>
  <c r="B91" i="5" a="1"/>
  <c r="B91" i="5"/>
  <c r="A91" i="5"/>
  <c r="B90" i="5" a="1"/>
  <c r="B90" i="5" s="1"/>
  <c r="A90" i="5"/>
  <c r="B89" i="5" a="1"/>
  <c r="B89" i="5" s="1"/>
  <c r="A89" i="5"/>
  <c r="B88" i="5" a="1"/>
  <c r="B88" i="5" s="1"/>
  <c r="A88" i="5"/>
  <c r="B87" i="5" a="1"/>
  <c r="B87" i="5"/>
  <c r="A87" i="5"/>
  <c r="B86" i="5" a="1"/>
  <c r="B86" i="5"/>
  <c r="A86" i="5"/>
  <c r="B85" i="5" a="1"/>
  <c r="B85" i="5"/>
  <c r="A85" i="5"/>
  <c r="B84" i="5" a="1"/>
  <c r="B84" i="5"/>
  <c r="A84" i="5"/>
  <c r="B83" i="5" a="1"/>
  <c r="B83" i="5"/>
  <c r="A83" i="5"/>
  <c r="B82" i="5" a="1"/>
  <c r="B82" i="5"/>
  <c r="A82" i="5"/>
  <c r="B81" i="5" a="1"/>
  <c r="B81" i="5" s="1"/>
  <c r="A81" i="5"/>
  <c r="B80" i="5" a="1"/>
  <c r="B80" i="5"/>
  <c r="A80" i="5"/>
  <c r="B79" i="5" a="1"/>
  <c r="B79" i="5" s="1"/>
  <c r="A79" i="5"/>
  <c r="B78" i="5" a="1"/>
  <c r="B78" i="5" s="1"/>
  <c r="A78" i="5"/>
  <c r="B77" i="5" a="1"/>
  <c r="B77" i="5" s="1"/>
  <c r="A77" i="5"/>
  <c r="B76" i="5" a="1"/>
  <c r="B76" i="5"/>
  <c r="A76" i="5"/>
  <c r="B75" i="5" a="1"/>
  <c r="B75" i="5"/>
  <c r="A75" i="5"/>
  <c r="B74" i="5" a="1"/>
  <c r="B74" i="5"/>
  <c r="A74" i="5"/>
  <c r="B73" i="5" a="1"/>
  <c r="B73" i="5" s="1"/>
  <c r="A73" i="5"/>
  <c r="B72" i="5" a="1"/>
  <c r="B72" i="5" s="1"/>
  <c r="A72" i="5"/>
  <c r="B71" i="5" a="1"/>
  <c r="B71" i="5"/>
  <c r="A71" i="5"/>
  <c r="B70" i="5" a="1"/>
  <c r="B70" i="5" s="1"/>
  <c r="A70" i="5"/>
  <c r="B69" i="5" a="1"/>
  <c r="B69" i="5" s="1"/>
  <c r="A69" i="5"/>
  <c r="B68" i="5" a="1"/>
  <c r="B68" i="5" s="1"/>
  <c r="A68" i="5"/>
  <c r="B67" i="5" a="1"/>
  <c r="B67" i="5"/>
  <c r="A67" i="5"/>
  <c r="B66" i="5" a="1"/>
  <c r="B66" i="5"/>
  <c r="A66" i="5"/>
  <c r="B65" i="5" a="1"/>
  <c r="B65" i="5"/>
  <c r="A65" i="5"/>
  <c r="B64" i="5" a="1"/>
  <c r="B64" i="5"/>
  <c r="A64" i="5"/>
  <c r="B63" i="5" a="1"/>
  <c r="B63" i="5"/>
  <c r="A63" i="5"/>
  <c r="B62" i="5" a="1"/>
  <c r="B62" i="5"/>
  <c r="A62" i="5"/>
  <c r="B61" i="5" a="1"/>
  <c r="B61" i="5" s="1"/>
  <c r="A61" i="5"/>
  <c r="B60" i="5" a="1"/>
  <c r="B60" i="5"/>
  <c r="A60" i="5"/>
  <c r="B59" i="5" a="1"/>
  <c r="B59" i="5" s="1"/>
  <c r="A59" i="5"/>
  <c r="B58" i="5" a="1"/>
  <c r="B58" i="5" s="1"/>
  <c r="A58" i="5"/>
  <c r="B57" i="5" a="1"/>
  <c r="B57" i="5" s="1"/>
  <c r="A57" i="5"/>
  <c r="B56" i="5" a="1"/>
  <c r="B56" i="5"/>
  <c r="A56" i="5"/>
  <c r="B55" i="5" a="1"/>
  <c r="B55" i="5"/>
  <c r="A55" i="5"/>
  <c r="B54" i="5" a="1"/>
  <c r="B54" i="5"/>
  <c r="A54" i="5"/>
  <c r="B53" i="5" a="1"/>
  <c r="B53" i="5" s="1"/>
  <c r="A53" i="5"/>
  <c r="B52" i="5" a="1"/>
  <c r="B52" i="5"/>
  <c r="A52" i="5"/>
  <c r="B51" i="5" a="1"/>
  <c r="B51" i="5"/>
  <c r="A51" i="5"/>
  <c r="B50" i="5" a="1"/>
  <c r="B50" i="5" s="1"/>
  <c r="A50" i="5"/>
  <c r="B49" i="5" a="1"/>
  <c r="B49" i="5" s="1"/>
  <c r="A49" i="5"/>
  <c r="B48" i="5" a="1"/>
  <c r="B48" i="5" s="1"/>
  <c r="A48" i="5"/>
  <c r="B47" i="5" a="1"/>
  <c r="B47" i="5"/>
  <c r="A47" i="5"/>
  <c r="B46" i="5" a="1"/>
  <c r="B46" i="5"/>
  <c r="A46" i="5"/>
  <c r="B45" i="5" a="1"/>
  <c r="B45" i="5"/>
  <c r="A45" i="5"/>
  <c r="B44" i="5" a="1"/>
  <c r="B44" i="5"/>
  <c r="A44" i="5"/>
  <c r="B43" i="5" a="1"/>
  <c r="B43" i="5"/>
  <c r="A43" i="5"/>
  <c r="B42" i="5" a="1"/>
  <c r="B42" i="5"/>
  <c r="A42" i="5"/>
  <c r="B41" i="5" a="1"/>
  <c r="B41" i="5" s="1"/>
  <c r="A41" i="5"/>
  <c r="B40" i="5" a="1"/>
  <c r="B40" i="5"/>
  <c r="A40" i="5"/>
  <c r="B39" i="5" a="1"/>
  <c r="B39" i="5" s="1"/>
  <c r="A39" i="5"/>
  <c r="B38" i="5" a="1"/>
  <c r="B38" i="5" s="1"/>
  <c r="A38" i="5"/>
  <c r="B37" i="5" a="1"/>
  <c r="B37" i="5" s="1"/>
  <c r="A37" i="5"/>
  <c r="B36" i="5" a="1"/>
  <c r="B36" i="5"/>
  <c r="A36" i="5"/>
  <c r="B35" i="5" a="1"/>
  <c r="B35" i="5"/>
  <c r="A35" i="5"/>
  <c r="B34" i="5" a="1"/>
  <c r="B34" i="5"/>
  <c r="A34" i="5"/>
  <c r="B33" i="5" a="1"/>
  <c r="B33" i="5" s="1"/>
  <c r="A33" i="5"/>
  <c r="B32" i="5" a="1"/>
  <c r="B32" i="5"/>
  <c r="A32" i="5"/>
  <c r="B31" i="5" a="1"/>
  <c r="B31" i="5"/>
  <c r="A31" i="5"/>
  <c r="B30" i="5" a="1"/>
  <c r="B30" i="5" s="1"/>
  <c r="A30" i="5"/>
  <c r="B29" i="5" a="1"/>
  <c r="B29" i="5" s="1"/>
  <c r="A29" i="5"/>
  <c r="B28" i="5" a="1"/>
  <c r="B28" i="5" s="1"/>
  <c r="A28" i="5"/>
  <c r="B27" i="5" a="1"/>
  <c r="B27" i="5"/>
  <c r="A27" i="5"/>
  <c r="B26" i="5" a="1"/>
  <c r="B26" i="5"/>
  <c r="A26" i="5"/>
  <c r="B25" i="5" a="1"/>
  <c r="B25" i="5"/>
  <c r="A25" i="5"/>
  <c r="B24" i="5" a="1"/>
  <c r="B24" i="5"/>
  <c r="A24" i="5"/>
  <c r="B23" i="5" a="1"/>
  <c r="B23" i="5"/>
  <c r="A23" i="5"/>
  <c r="B22" i="5" a="1"/>
  <c r="B22" i="5"/>
  <c r="A22" i="5"/>
  <c r="B21" i="5" a="1"/>
  <c r="B21" i="5" s="1"/>
  <c r="A21" i="5"/>
  <c r="B20" i="5" a="1"/>
  <c r="B20" i="5"/>
  <c r="A20" i="5"/>
  <c r="B19" i="5" a="1"/>
  <c r="B19" i="5" s="1"/>
  <c r="A19" i="5"/>
  <c r="B18" i="5" a="1"/>
  <c r="B18" i="5" s="1"/>
  <c r="A18" i="5"/>
  <c r="B17" i="5" a="1"/>
  <c r="B17" i="5" s="1"/>
  <c r="A17" i="5"/>
  <c r="B16" i="5" a="1"/>
  <c r="B16" i="5" s="1"/>
  <c r="A16" i="5"/>
  <c r="B15" i="5" a="1"/>
  <c r="B15" i="5"/>
  <c r="A15" i="5"/>
  <c r="B14" i="5" a="1"/>
  <c r="B14" i="5"/>
  <c r="A14" i="5"/>
  <c r="B13" i="5" a="1"/>
  <c r="B13" i="5" s="1"/>
  <c r="A13" i="5"/>
  <c r="B12" i="5" a="1"/>
  <c r="B12" i="5" s="1"/>
  <c r="A12" i="5"/>
  <c r="B11" i="5" a="1"/>
  <c r="B11" i="5"/>
  <c r="A11" i="5"/>
  <c r="B10" i="5" a="1"/>
  <c r="B10" i="5" s="1"/>
  <c r="A10" i="5"/>
  <c r="B9" i="5" a="1"/>
  <c r="B9" i="5" s="1"/>
  <c r="A9" i="5"/>
  <c r="B8" i="5" a="1"/>
  <c r="B8" i="5"/>
  <c r="A8" i="5"/>
  <c r="B7" i="5" a="1"/>
  <c r="B7" i="5"/>
  <c r="A7" i="5"/>
  <c r="B6" i="5" a="1"/>
  <c r="B6" i="5"/>
  <c r="A6" i="5"/>
  <c r="E99" i="10" s="1"/>
  <c r="B5" i="5" a="1"/>
  <c r="B5" i="5"/>
  <c r="E27" i="10" s="1"/>
  <c r="A5" i="5"/>
  <c r="B4" i="5" a="1"/>
  <c r="B4" i="5"/>
  <c r="A4" i="5"/>
  <c r="B3" i="5" a="1"/>
  <c r="B3" i="5"/>
  <c r="A3" i="5"/>
  <c r="E62" i="10" s="1"/>
  <c r="B2" i="5" a="1"/>
  <c r="B2" i="5"/>
  <c r="A2" i="5"/>
  <c r="E131" i="10" s="1"/>
  <c r="B161" i="4" a="1"/>
  <c r="B161" i="4" s="1"/>
  <c r="A161" i="4"/>
  <c r="B160" i="4" a="1"/>
  <c r="B160" i="4"/>
  <c r="A160" i="4"/>
  <c r="B159" i="4" a="1"/>
  <c r="B159" i="4" s="1"/>
  <c r="A159" i="4"/>
  <c r="B158" i="4" a="1"/>
  <c r="B158" i="4" s="1"/>
  <c r="A158" i="4"/>
  <c r="B157" i="4" a="1"/>
  <c r="B157" i="4" s="1"/>
  <c r="A157" i="4"/>
  <c r="B156" i="4" a="1"/>
  <c r="B156" i="4" s="1"/>
  <c r="A156" i="4"/>
  <c r="B155" i="4" a="1"/>
  <c r="B155" i="4"/>
  <c r="A155" i="4"/>
  <c r="B154" i="4" a="1"/>
  <c r="B154" i="4"/>
  <c r="A154" i="4"/>
  <c r="B153" i="4" a="1"/>
  <c r="B153" i="4" s="1"/>
  <c r="A153" i="4"/>
  <c r="B152" i="4" a="1"/>
  <c r="B152" i="4" s="1"/>
  <c r="A152" i="4"/>
  <c r="B151" i="4" a="1"/>
  <c r="B151" i="4"/>
  <c r="A151" i="4"/>
  <c r="B150" i="4" a="1"/>
  <c r="B150" i="4" s="1"/>
  <c r="A150" i="4"/>
  <c r="B149" i="4" a="1"/>
  <c r="B149" i="4" s="1"/>
  <c r="A149" i="4"/>
  <c r="B148" i="4" a="1"/>
  <c r="B148" i="4" s="1"/>
  <c r="A148" i="4"/>
  <c r="B147" i="4" a="1"/>
  <c r="B147" i="4"/>
  <c r="A147" i="4"/>
  <c r="B146" i="4" a="1"/>
  <c r="B146" i="4"/>
  <c r="A146" i="4"/>
  <c r="B145" i="4" a="1"/>
  <c r="B145" i="4"/>
  <c r="A145" i="4"/>
  <c r="B144" i="4" a="1"/>
  <c r="B144" i="4"/>
  <c r="A144" i="4"/>
  <c r="B143" i="4" a="1"/>
  <c r="B143" i="4"/>
  <c r="A143" i="4"/>
  <c r="B142" i="4" a="1"/>
  <c r="B142" i="4"/>
  <c r="A142" i="4"/>
  <c r="B141" i="4" a="1"/>
  <c r="B141" i="4" s="1"/>
  <c r="A141" i="4"/>
  <c r="B140" i="4" a="1"/>
  <c r="B140" i="4"/>
  <c r="A140" i="4"/>
  <c r="B139" i="4" a="1"/>
  <c r="B139" i="4"/>
  <c r="A139" i="4"/>
  <c r="B138" i="4" a="1"/>
  <c r="B138" i="4" s="1"/>
  <c r="A138" i="4"/>
  <c r="B137" i="4" a="1"/>
  <c r="B137" i="4" s="1"/>
  <c r="A137" i="4"/>
  <c r="B136" i="4" a="1"/>
  <c r="B136" i="4"/>
  <c r="A136" i="4"/>
  <c r="B135" i="4" a="1"/>
  <c r="B135" i="4" s="1"/>
  <c r="A135" i="4"/>
  <c r="B134" i="4" a="1"/>
  <c r="B134" i="4"/>
  <c r="A134" i="4"/>
  <c r="B133" i="4" a="1"/>
  <c r="B133" i="4" s="1"/>
  <c r="A133" i="4"/>
  <c r="B132" i="4" a="1"/>
  <c r="B132" i="4" s="1"/>
  <c r="A132" i="4"/>
  <c r="B131" i="4" a="1"/>
  <c r="B131" i="4"/>
  <c r="A131" i="4"/>
  <c r="B130" i="4" a="1"/>
  <c r="B130" i="4" s="1"/>
  <c r="A130" i="4"/>
  <c r="B129" i="4" a="1"/>
  <c r="B129" i="4" s="1"/>
  <c r="A129" i="4"/>
  <c r="B128" i="4" a="1"/>
  <c r="B128" i="4"/>
  <c r="A128" i="4"/>
  <c r="B127" i="4" a="1"/>
  <c r="B127" i="4"/>
  <c r="A127" i="4"/>
  <c r="B126" i="4" a="1"/>
  <c r="B126" i="4"/>
  <c r="A126" i="4"/>
  <c r="B125" i="4" a="1"/>
  <c r="B125" i="4" s="1"/>
  <c r="A125" i="4"/>
  <c r="B124" i="4" a="1"/>
  <c r="B124" i="4"/>
  <c r="A124" i="4"/>
  <c r="B123" i="4" a="1"/>
  <c r="B123" i="4"/>
  <c r="A123" i="4"/>
  <c r="B122" i="4" a="1"/>
  <c r="B122" i="4"/>
  <c r="A122" i="4"/>
  <c r="B121" i="4" a="1"/>
  <c r="B121" i="4" s="1"/>
  <c r="A121" i="4"/>
  <c r="B120" i="4" a="1"/>
  <c r="B120" i="4"/>
  <c r="A120" i="4"/>
  <c r="B119" i="4" a="1"/>
  <c r="B119" i="4"/>
  <c r="A119" i="4"/>
  <c r="B118" i="4" a="1"/>
  <c r="B118" i="4" s="1"/>
  <c r="A118" i="4"/>
  <c r="B117" i="4" a="1"/>
  <c r="B117" i="4" s="1"/>
  <c r="A117" i="4"/>
  <c r="B116" i="4" a="1"/>
  <c r="B116" i="4"/>
  <c r="A116" i="4"/>
  <c r="B115" i="4" a="1"/>
  <c r="B115" i="4"/>
  <c r="A115" i="4"/>
  <c r="B114" i="4" a="1"/>
  <c r="B114" i="4"/>
  <c r="A114" i="4"/>
  <c r="B113" i="4" a="1"/>
  <c r="B113" i="4" s="1"/>
  <c r="A113" i="4"/>
  <c r="B112" i="4" a="1"/>
  <c r="B112" i="4" s="1"/>
  <c r="A112" i="4"/>
  <c r="B111" i="4" a="1"/>
  <c r="B111" i="4"/>
  <c r="A111" i="4"/>
  <c r="B110" i="4" a="1"/>
  <c r="B110" i="4" s="1"/>
  <c r="A110" i="4"/>
  <c r="B109" i="4" a="1"/>
  <c r="B109" i="4" s="1"/>
  <c r="A109" i="4"/>
  <c r="B108" i="4" a="1"/>
  <c r="B108" i="4" s="1"/>
  <c r="A108" i="4"/>
  <c r="B107" i="4" a="1"/>
  <c r="B107" i="4"/>
  <c r="A107" i="4"/>
  <c r="B106" i="4" a="1"/>
  <c r="B106" i="4"/>
  <c r="A106" i="4"/>
  <c r="B105" i="4" a="1"/>
  <c r="B105" i="4" s="1"/>
  <c r="A105" i="4"/>
  <c r="B104" i="4" a="1"/>
  <c r="B104" i="4"/>
  <c r="A104" i="4"/>
  <c r="B103" i="4" a="1"/>
  <c r="B103" i="4"/>
  <c r="A103" i="4"/>
  <c r="B102" i="4" a="1"/>
  <c r="B102" i="4"/>
  <c r="A102" i="4"/>
  <c r="B101" i="4" a="1"/>
  <c r="B101" i="4" s="1"/>
  <c r="A101" i="4"/>
  <c r="B100" i="4" a="1"/>
  <c r="B100" i="4"/>
  <c r="A100" i="4"/>
  <c r="B99" i="4" a="1"/>
  <c r="B99" i="4" s="1"/>
  <c r="A99" i="4"/>
  <c r="B98" i="4" a="1"/>
  <c r="B98" i="4" s="1"/>
  <c r="A98" i="4"/>
  <c r="B97" i="4" a="1"/>
  <c r="B97" i="4"/>
  <c r="A97" i="4"/>
  <c r="B96" i="4" a="1"/>
  <c r="B96" i="4" s="1"/>
  <c r="A96" i="4"/>
  <c r="B95" i="4" a="1"/>
  <c r="B95" i="4" s="1"/>
  <c r="A95" i="4"/>
  <c r="B94" i="4" a="1"/>
  <c r="B94" i="4"/>
  <c r="A94" i="4"/>
  <c r="B93" i="4" a="1"/>
  <c r="B93" i="4" s="1"/>
  <c r="A93" i="4"/>
  <c r="B92" i="4" a="1"/>
  <c r="B92" i="4"/>
  <c r="A92" i="4"/>
  <c r="B91" i="4" a="1"/>
  <c r="B91" i="4"/>
  <c r="A91" i="4"/>
  <c r="B90" i="4" a="1"/>
  <c r="B90" i="4" s="1"/>
  <c r="A90" i="4"/>
  <c r="B89" i="4" a="1"/>
  <c r="B89" i="4" s="1"/>
  <c r="A89" i="4"/>
  <c r="B88" i="4" a="1"/>
  <c r="B88" i="4" s="1"/>
  <c r="A88" i="4"/>
  <c r="B87" i="4" a="1"/>
  <c r="B87" i="4"/>
  <c r="A87" i="4"/>
  <c r="B86" i="4" a="1"/>
  <c r="B86" i="4"/>
  <c r="A86" i="4"/>
  <c r="B85" i="4" a="1"/>
  <c r="B85" i="4"/>
  <c r="A85" i="4"/>
  <c r="B84" i="4" a="1"/>
  <c r="B84" i="4"/>
  <c r="A84" i="4"/>
  <c r="B83" i="4" a="1"/>
  <c r="B83" i="4"/>
  <c r="A83" i="4"/>
  <c r="B82" i="4" a="1"/>
  <c r="B82" i="4" s="1"/>
  <c r="A82" i="4"/>
  <c r="B81" i="4" a="1"/>
  <c r="B81" i="4" s="1"/>
  <c r="A81" i="4"/>
  <c r="B80" i="4" a="1"/>
  <c r="B80" i="4"/>
  <c r="A80" i="4"/>
  <c r="B79" i="4" a="1"/>
  <c r="B79" i="4" s="1"/>
  <c r="A79" i="4"/>
  <c r="B78" i="4" a="1"/>
  <c r="B78" i="4" s="1"/>
  <c r="A78" i="4"/>
  <c r="B77" i="4" a="1"/>
  <c r="B77" i="4"/>
  <c r="A77" i="4"/>
  <c r="B76" i="4" a="1"/>
  <c r="B76" i="4" s="1"/>
  <c r="A76" i="4"/>
  <c r="B75" i="4" a="1"/>
  <c r="B75" i="4" s="1"/>
  <c r="A75" i="4"/>
  <c r="B74" i="4" a="1"/>
  <c r="B74" i="4" s="1"/>
  <c r="A74" i="4"/>
  <c r="B73" i="4" a="1"/>
  <c r="B73" i="4" s="1"/>
  <c r="A73" i="4"/>
  <c r="B72" i="4" a="1"/>
  <c r="B72" i="4"/>
  <c r="A72" i="4"/>
  <c r="B71" i="4" a="1"/>
  <c r="B71" i="4"/>
  <c r="A71" i="4"/>
  <c r="B70" i="4" a="1"/>
  <c r="B70" i="4" s="1"/>
  <c r="A70" i="4"/>
  <c r="B69" i="4" a="1"/>
  <c r="B69" i="4" s="1"/>
  <c r="A69" i="4"/>
  <c r="B68" i="4" a="1"/>
  <c r="B68" i="4"/>
  <c r="A68" i="4"/>
  <c r="B67" i="4" a="1"/>
  <c r="B67" i="4"/>
  <c r="A67" i="4"/>
  <c r="B66" i="4" a="1"/>
  <c r="B66" i="4"/>
  <c r="A66" i="4"/>
  <c r="B65" i="4" a="1"/>
  <c r="B65" i="4"/>
  <c r="A65" i="4"/>
  <c r="B64" i="4" a="1"/>
  <c r="B64" i="4"/>
  <c r="A64" i="4"/>
  <c r="B63" i="4" a="1"/>
  <c r="B63" i="4"/>
  <c r="A63" i="4"/>
  <c r="B62" i="4" a="1"/>
  <c r="B62" i="4" s="1"/>
  <c r="A62" i="4"/>
  <c r="B61" i="4" a="1"/>
  <c r="B61" i="4" s="1"/>
  <c r="A61" i="4"/>
  <c r="B60" i="4" a="1"/>
  <c r="B60" i="4" s="1"/>
  <c r="A60" i="4"/>
  <c r="B59" i="4" a="1"/>
  <c r="B59" i="4" s="1"/>
  <c r="A59" i="4"/>
  <c r="B58" i="4" a="1"/>
  <c r="B58" i="4" s="1"/>
  <c r="A58" i="4"/>
  <c r="B57" i="4" a="1"/>
  <c r="B57" i="4" s="1"/>
  <c r="A57" i="4"/>
  <c r="B56" i="4" a="1"/>
  <c r="B56" i="4"/>
  <c r="A56" i="4"/>
  <c r="B55" i="4" a="1"/>
  <c r="B55" i="4" s="1"/>
  <c r="A55" i="4"/>
  <c r="B54" i="4" a="1"/>
  <c r="B54" i="4" s="1"/>
  <c r="A54" i="4"/>
  <c r="B53" i="4" a="1"/>
  <c r="B53" i="4" s="1"/>
  <c r="A53" i="4"/>
  <c r="B52" i="4" a="1"/>
  <c r="B52" i="4"/>
  <c r="A52" i="4"/>
  <c r="B51" i="4" a="1"/>
  <c r="B51" i="4"/>
  <c r="A51" i="4"/>
  <c r="B50" i="4" a="1"/>
  <c r="B50" i="4" s="1"/>
  <c r="A50" i="4"/>
  <c r="B49" i="4" a="1"/>
  <c r="B49" i="4"/>
  <c r="A49" i="4"/>
  <c r="B48" i="4" a="1"/>
  <c r="B48" i="4" s="1"/>
  <c r="A48" i="4"/>
  <c r="B47" i="4" a="1"/>
  <c r="B47" i="4"/>
  <c r="A47" i="4"/>
  <c r="B46" i="4" a="1"/>
  <c r="B46" i="4"/>
  <c r="A46" i="4"/>
  <c r="B45" i="4" a="1"/>
  <c r="B45" i="4"/>
  <c r="A45" i="4"/>
  <c r="B44" i="4" a="1"/>
  <c r="B44" i="4"/>
  <c r="A44" i="4"/>
  <c r="B43" i="4" a="1"/>
  <c r="B43" i="4"/>
  <c r="A43" i="4"/>
  <c r="B42" i="4" a="1"/>
  <c r="B42" i="4" s="1"/>
  <c r="A42" i="4"/>
  <c r="B41" i="4" a="1"/>
  <c r="B41" i="4" s="1"/>
  <c r="A41" i="4"/>
  <c r="B40" i="4" a="1"/>
  <c r="B40" i="4" s="1"/>
  <c r="A40" i="4"/>
  <c r="B39" i="4" a="1"/>
  <c r="B39" i="4" s="1"/>
  <c r="A39" i="4"/>
  <c r="B38" i="4" a="1"/>
  <c r="B38" i="4" s="1"/>
  <c r="A38" i="4"/>
  <c r="B37" i="4" a="1"/>
  <c r="B37" i="4" s="1"/>
  <c r="A37" i="4"/>
  <c r="B36" i="4" a="1"/>
  <c r="B36" i="4"/>
  <c r="A36" i="4"/>
  <c r="B35" i="4" a="1"/>
  <c r="B35" i="4"/>
  <c r="A35" i="4"/>
  <c r="B34" i="4" a="1"/>
  <c r="B34" i="4" s="1"/>
  <c r="A34" i="4"/>
  <c r="B33" i="4" a="1"/>
  <c r="B33" i="4" s="1"/>
  <c r="A33" i="4"/>
  <c r="B32" i="4" a="1"/>
  <c r="B32" i="4" s="1"/>
  <c r="A32" i="4"/>
  <c r="B31" i="4" a="1"/>
  <c r="B31" i="4"/>
  <c r="A31" i="4"/>
  <c r="B30" i="4" a="1"/>
  <c r="B30" i="4" s="1"/>
  <c r="A30" i="4"/>
  <c r="B29" i="4" a="1"/>
  <c r="B29" i="4"/>
  <c r="A29" i="4"/>
  <c r="B28" i="4" a="1"/>
  <c r="B28" i="4"/>
  <c r="A28" i="4"/>
  <c r="B27" i="4" a="1"/>
  <c r="B27" i="4"/>
  <c r="A27" i="4"/>
  <c r="B26" i="4" a="1"/>
  <c r="B26" i="4"/>
  <c r="A26" i="4"/>
  <c r="B25" i="4" a="1"/>
  <c r="B25" i="4" s="1"/>
  <c r="A25" i="4"/>
  <c r="B24" i="4" a="1"/>
  <c r="B24" i="4" s="1"/>
  <c r="A24" i="4"/>
  <c r="B23" i="4" a="1"/>
  <c r="B23" i="4"/>
  <c r="A23" i="4"/>
  <c r="B22" i="4" a="1"/>
  <c r="B22" i="4"/>
  <c r="A22" i="4"/>
  <c r="B21" i="4" a="1"/>
  <c r="B21" i="4" s="1"/>
  <c r="A21" i="4"/>
  <c r="B20" i="4" a="1"/>
  <c r="B20" i="4" s="1"/>
  <c r="A20" i="4"/>
  <c r="B19" i="4" a="1"/>
  <c r="B19" i="4"/>
  <c r="A19" i="4"/>
  <c r="B18" i="4" a="1"/>
  <c r="B18" i="4" s="1"/>
  <c r="A18" i="4"/>
  <c r="B17" i="4" a="1"/>
  <c r="B17" i="4" s="1"/>
  <c r="A17" i="4"/>
  <c r="B16" i="4" a="1"/>
  <c r="B16" i="4"/>
  <c r="A16" i="4"/>
  <c r="B15" i="4" a="1"/>
  <c r="B15" i="4"/>
  <c r="A15" i="4"/>
  <c r="B14" i="4" a="1"/>
  <c r="B14" i="4" s="1"/>
  <c r="A14" i="4"/>
  <c r="B13" i="4" a="1"/>
  <c r="B13" i="4" s="1"/>
  <c r="A13" i="4"/>
  <c r="B12" i="4" a="1"/>
  <c r="B12" i="4"/>
  <c r="A12" i="4"/>
  <c r="B11" i="4" a="1"/>
  <c r="B11" i="4"/>
  <c r="A11" i="4"/>
  <c r="B10" i="4" a="1"/>
  <c r="B10" i="4" s="1"/>
  <c r="A10" i="4"/>
  <c r="B9" i="4" a="1"/>
  <c r="B9" i="4" s="1"/>
  <c r="A9" i="4"/>
  <c r="B8" i="4" a="1"/>
  <c r="B8" i="4"/>
  <c r="A8" i="4"/>
  <c r="B7" i="4" a="1"/>
  <c r="B7" i="4"/>
  <c r="A7" i="4"/>
  <c r="B6" i="4" a="1"/>
  <c r="B6" i="4"/>
  <c r="A6" i="4"/>
  <c r="D157" i="10" s="1"/>
  <c r="B5" i="4" a="1"/>
  <c r="B5" i="4"/>
  <c r="A5" i="4"/>
  <c r="B4" i="4" a="1"/>
  <c r="B4" i="4" s="1"/>
  <c r="A4" i="4"/>
  <c r="B3" i="4" a="1"/>
  <c r="B3" i="4"/>
  <c r="A3" i="4"/>
  <c r="B2" i="4" a="1"/>
  <c r="B2" i="4" s="1"/>
  <c r="A2" i="4"/>
  <c r="D136" i="10" s="1"/>
  <c r="D29" i="3"/>
  <c r="F27" i="3"/>
  <c r="E27" i="3"/>
  <c r="D27" i="3"/>
  <c r="G25" i="3"/>
  <c r="H25" i="3" s="1"/>
  <c r="H24" i="3"/>
  <c r="G24" i="3"/>
  <c r="H23" i="3"/>
  <c r="G23" i="3"/>
  <c r="H22" i="3"/>
  <c r="G22" i="3"/>
  <c r="G21" i="3"/>
  <c r="G20" i="3"/>
  <c r="G19" i="3"/>
  <c r="G18" i="3"/>
  <c r="G17" i="3"/>
  <c r="G16" i="3"/>
  <c r="G15" i="3"/>
  <c r="G14" i="3"/>
  <c r="H14" i="3" s="1"/>
  <c r="H13" i="3"/>
  <c r="G13" i="3"/>
  <c r="H12" i="3"/>
  <c r="G4" i="11" s="1"/>
  <c r="G12" i="3"/>
  <c r="H11" i="3"/>
  <c r="G17" i="11" s="1"/>
  <c r="G11" i="3"/>
  <c r="G10" i="3"/>
  <c r="G9" i="3"/>
  <c r="G8" i="3"/>
  <c r="G7" i="3"/>
  <c r="G6" i="3"/>
  <c r="H6" i="3" s="1"/>
  <c r="G5" i="3"/>
  <c r="G4" i="3"/>
  <c r="H4" i="3" s="1"/>
  <c r="G3" i="3"/>
  <c r="H8" i="3" s="1"/>
  <c r="G20" i="11" s="1"/>
  <c r="H2" i="3"/>
  <c r="G2" i="3"/>
  <c r="H20" i="3" s="1"/>
  <c r="N46" i="2"/>
  <c r="M46" i="2"/>
  <c r="L46" i="2"/>
  <c r="K46" i="2"/>
  <c r="J46" i="2"/>
  <c r="I46" i="2"/>
  <c r="H46" i="2"/>
  <c r="G46" i="2"/>
  <c r="F46" i="2"/>
  <c r="E46" i="2"/>
  <c r="D46" i="2"/>
  <c r="C46" i="2"/>
  <c r="B46" i="2"/>
  <c r="N45" i="2"/>
  <c r="M45" i="2"/>
  <c r="L45" i="2"/>
  <c r="K45" i="2"/>
  <c r="J45" i="2"/>
  <c r="I45" i="2"/>
  <c r="H45" i="2"/>
  <c r="G45" i="2"/>
  <c r="F45" i="2"/>
  <c r="E45" i="2"/>
  <c r="D45" i="2"/>
  <c r="C45" i="2"/>
  <c r="B45" i="2"/>
  <c r="N44" i="2"/>
  <c r="M44" i="2"/>
  <c r="L44" i="2"/>
  <c r="K44" i="2"/>
  <c r="J44" i="2"/>
  <c r="I44" i="2"/>
  <c r="H44" i="2"/>
  <c r="G44" i="2"/>
  <c r="F44" i="2"/>
  <c r="E44" i="2"/>
  <c r="D44" i="2"/>
  <c r="C44" i="2"/>
  <c r="B44" i="2"/>
  <c r="N43" i="2"/>
  <c r="M43" i="2"/>
  <c r="L43" i="2"/>
  <c r="K43" i="2"/>
  <c r="J43" i="2"/>
  <c r="I43" i="2"/>
  <c r="H43" i="2"/>
  <c r="G43" i="2"/>
  <c r="F43" i="2"/>
  <c r="E43" i="2"/>
  <c r="D43" i="2"/>
  <c r="C43" i="2"/>
  <c r="B43" i="2"/>
  <c r="AE27" i="11" l="1"/>
  <c r="AF27" i="11" s="1"/>
  <c r="AF29" i="11" s="1"/>
  <c r="L2" i="17" s="1"/>
  <c r="AD29" i="11"/>
  <c r="J2" i="17" s="1"/>
  <c r="J5" i="11"/>
  <c r="AC29" i="11"/>
  <c r="I2" i="17" s="1"/>
  <c r="B121" i="27" a="1"/>
  <c r="E119" i="27" s="1"/>
  <c r="L10" i="11"/>
  <c r="K12" i="11"/>
  <c r="L12" i="11"/>
  <c r="K15" i="11"/>
  <c r="J10" i="11"/>
  <c r="B131" i="43" a="1"/>
  <c r="B90" i="42" a="1"/>
  <c r="B133" i="41" a="1"/>
  <c r="B91" i="40" a="1"/>
  <c r="B340" i="39" a="1"/>
  <c r="B91" i="38" a="1"/>
  <c r="B91" i="37" a="1"/>
  <c r="B70" i="36" a="1"/>
  <c r="B70" i="35" a="1"/>
  <c r="B71" i="33" a="1"/>
  <c r="B92" i="32" a="1"/>
  <c r="B169" i="31" a="1"/>
  <c r="B133" i="30" a="1"/>
  <c r="B90" i="29" a="1"/>
  <c r="B255" i="28" a="1"/>
  <c r="E82" i="15" a="1"/>
  <c r="E82" i="15" s="1"/>
  <c r="E181" i="15" a="1"/>
  <c r="E181" i="15" s="1"/>
  <c r="C3" i="24" s="1"/>
  <c r="E6" i="15" a="1"/>
  <c r="E6" i="15" s="1"/>
  <c r="C3" i="17" s="1"/>
  <c r="E132" i="15" a="1"/>
  <c r="E132" i="15" s="1"/>
  <c r="E81" i="15" a="1"/>
  <c r="E81" i="15" s="1"/>
  <c r="E56" i="15" a="1"/>
  <c r="E56" i="15" s="1"/>
  <c r="C3" i="19" s="1"/>
  <c r="E57" i="15" a="1"/>
  <c r="E57" i="15" s="1"/>
  <c r="C4" i="19" s="1"/>
  <c r="E7" i="15" a="1"/>
  <c r="E7" i="15" s="1"/>
  <c r="C4" i="17" s="1"/>
  <c r="L20" i="11"/>
  <c r="K20" i="11"/>
  <c r="J20" i="11"/>
  <c r="G27" i="10"/>
  <c r="G99" i="10"/>
  <c r="F136" i="10"/>
  <c r="D12" i="10"/>
  <c r="F12" i="10" s="1"/>
  <c r="H10" i="3"/>
  <c r="H21" i="3"/>
  <c r="G18" i="11" s="1"/>
  <c r="D94" i="10"/>
  <c r="E120" i="10"/>
  <c r="AL11" i="6" a="1"/>
  <c r="AL11" i="6" s="1"/>
  <c r="D6" i="10"/>
  <c r="D26" i="10"/>
  <c r="D46" i="10"/>
  <c r="F46" i="10" s="1"/>
  <c r="E94" i="10"/>
  <c r="G94" i="10" s="1"/>
  <c r="D173" i="10"/>
  <c r="D68" i="10"/>
  <c r="D147" i="10"/>
  <c r="E173" i="10"/>
  <c r="G173" i="10" s="1"/>
  <c r="E111" i="15" a="1"/>
  <c r="E111" i="15" s="1"/>
  <c r="F84" i="10"/>
  <c r="D7" i="10"/>
  <c r="D27" i="10"/>
  <c r="D47" i="10"/>
  <c r="D99" i="10"/>
  <c r="E125" i="10"/>
  <c r="G125" i="10" s="1"/>
  <c r="E36" i="15" a="1"/>
  <c r="E36" i="15" s="1"/>
  <c r="E7" i="10"/>
  <c r="G7" i="10" s="1"/>
  <c r="E47" i="10"/>
  <c r="G47" i="10" s="1"/>
  <c r="E86" i="15" a="1"/>
  <c r="E86" i="15" s="1"/>
  <c r="AK21" i="6" a="1"/>
  <c r="AK21" i="6" s="1"/>
  <c r="D73" i="10"/>
  <c r="D152" i="10"/>
  <c r="D29" i="15"/>
  <c r="D19" i="15"/>
  <c r="D27" i="15"/>
  <c r="D5" i="15"/>
  <c r="D16" i="15"/>
  <c r="D8" i="15"/>
  <c r="E61" i="15" a="1"/>
  <c r="E61" i="15" s="1"/>
  <c r="F34" i="10"/>
  <c r="AL21" i="6" a="1"/>
  <c r="AL21" i="6" s="1"/>
  <c r="D11" i="10"/>
  <c r="F11" i="10" s="1"/>
  <c r="D31" i="10"/>
  <c r="D51" i="10"/>
  <c r="E73" i="10"/>
  <c r="G73" i="10" s="1"/>
  <c r="D126" i="10"/>
  <c r="E152" i="10"/>
  <c r="E104" i="10"/>
  <c r="G104" i="10" s="1"/>
  <c r="E99" i="15" a="1"/>
  <c r="E99" i="15" s="1"/>
  <c r="D47" i="15"/>
  <c r="Y21" i="12"/>
  <c r="E74" i="15" a="1"/>
  <c r="E74" i="15" s="1"/>
  <c r="D32" i="10"/>
  <c r="D52" i="10"/>
  <c r="D78" i="10"/>
  <c r="H15" i="3"/>
  <c r="G3" i="11" s="1"/>
  <c r="E12" i="10"/>
  <c r="E32" i="10"/>
  <c r="E52" i="10"/>
  <c r="E78" i="10"/>
  <c r="G78" i="10" s="1"/>
  <c r="D131" i="10"/>
  <c r="G131" i="10" s="1"/>
  <c r="E157" i="10"/>
  <c r="G157" i="10" s="1"/>
  <c r="E97" i="15" a="1"/>
  <c r="E97" i="15" s="1"/>
  <c r="H3" i="3"/>
  <c r="D105" i="10"/>
  <c r="F105" i="10" s="1"/>
  <c r="E72" i="15" a="1"/>
  <c r="E72" i="15" s="1"/>
  <c r="AJ9" i="6" a="1"/>
  <c r="AJ9" i="6" s="1"/>
  <c r="AL20" i="6" a="1"/>
  <c r="AL20" i="6" s="1"/>
  <c r="D16" i="10"/>
  <c r="D36" i="10"/>
  <c r="D83" i="10"/>
  <c r="D162" i="10"/>
  <c r="F162" i="10" s="1"/>
  <c r="D70" i="15"/>
  <c r="E172" i="10"/>
  <c r="E151" i="10"/>
  <c r="E130" i="10"/>
  <c r="G130" i="10" s="1"/>
  <c r="E109" i="10"/>
  <c r="E93" i="10"/>
  <c r="E72" i="10"/>
  <c r="E177" i="10"/>
  <c r="E156" i="10"/>
  <c r="E135" i="10"/>
  <c r="E114" i="10"/>
  <c r="E98" i="10"/>
  <c r="E77" i="10"/>
  <c r="G77" i="10" s="1"/>
  <c r="E56" i="10"/>
  <c r="G56" i="10" s="1"/>
  <c r="E51" i="10"/>
  <c r="G51" i="10" s="1"/>
  <c r="E46" i="10"/>
  <c r="E41" i="10"/>
  <c r="E36" i="10"/>
  <c r="G36" i="10" s="1"/>
  <c r="E31" i="10"/>
  <c r="G31" i="10" s="1"/>
  <c r="E26" i="10"/>
  <c r="G26" i="10" s="1"/>
  <c r="E21" i="10"/>
  <c r="G21" i="10" s="1"/>
  <c r="E16" i="10"/>
  <c r="G16" i="10" s="1"/>
  <c r="E11" i="10"/>
  <c r="E6" i="10"/>
  <c r="G6" i="10" s="1"/>
  <c r="E161" i="10"/>
  <c r="E140" i="10"/>
  <c r="E119" i="10"/>
  <c r="G119" i="10" s="1"/>
  <c r="E103" i="10"/>
  <c r="E82" i="10"/>
  <c r="E61" i="10"/>
  <c r="G61" i="10" s="1"/>
  <c r="E166" i="10"/>
  <c r="G166" i="10" s="1"/>
  <c r="E145" i="10"/>
  <c r="E124" i="10"/>
  <c r="E108" i="10"/>
  <c r="E87" i="10"/>
  <c r="E66" i="10"/>
  <c r="E171" i="10"/>
  <c r="E150" i="10"/>
  <c r="E129" i="10"/>
  <c r="E113" i="10"/>
  <c r="E92" i="10"/>
  <c r="E71" i="10"/>
  <c r="E176" i="10"/>
  <c r="G176" i="10" s="1"/>
  <c r="E155" i="10"/>
  <c r="G155" i="10" s="1"/>
  <c r="E134" i="10"/>
  <c r="E118" i="10"/>
  <c r="E97" i="10"/>
  <c r="G97" i="10" s="1"/>
  <c r="E76" i="10"/>
  <c r="E55" i="10"/>
  <c r="E50" i="10"/>
  <c r="G50" i="10" s="1"/>
  <c r="E45" i="10"/>
  <c r="G45" i="10" s="1"/>
  <c r="E40" i="10"/>
  <c r="E35" i="10"/>
  <c r="E30" i="10"/>
  <c r="E25" i="10"/>
  <c r="E20" i="10"/>
  <c r="E15" i="10"/>
  <c r="E10" i="10"/>
  <c r="E5" i="10"/>
  <c r="E160" i="10"/>
  <c r="E139" i="10"/>
  <c r="E123" i="10"/>
  <c r="E102" i="10"/>
  <c r="G102" i="10" s="1"/>
  <c r="E81" i="10"/>
  <c r="G81" i="10" s="1"/>
  <c r="E60" i="10"/>
  <c r="E165" i="10"/>
  <c r="E144" i="10"/>
  <c r="G144" i="10" s="1"/>
  <c r="E128" i="10"/>
  <c r="E107" i="10"/>
  <c r="E86" i="10"/>
  <c r="G86" i="10" s="1"/>
  <c r="E65" i="10"/>
  <c r="G65" i="10" s="1"/>
  <c r="E170" i="10"/>
  <c r="E149" i="10"/>
  <c r="E133" i="10"/>
  <c r="E112" i="10"/>
  <c r="E91" i="10"/>
  <c r="E70" i="10"/>
  <c r="E175" i="10"/>
  <c r="E154" i="10"/>
  <c r="E138" i="10"/>
  <c r="E117" i="10"/>
  <c r="E96" i="10"/>
  <c r="E75" i="10"/>
  <c r="G75" i="10" s="1"/>
  <c r="E54" i="10"/>
  <c r="G54" i="10" s="1"/>
  <c r="E49" i="10"/>
  <c r="E44" i="10"/>
  <c r="E39" i="10"/>
  <c r="G39" i="10" s="1"/>
  <c r="E34" i="10"/>
  <c r="E29" i="10"/>
  <c r="E24" i="10"/>
  <c r="G24" i="10" s="1"/>
  <c r="E19" i="10"/>
  <c r="E14" i="10"/>
  <c r="E9" i="10"/>
  <c r="E4" i="10"/>
  <c r="E159" i="10"/>
  <c r="E143" i="10"/>
  <c r="E122" i="10"/>
  <c r="E101" i="10"/>
  <c r="E80" i="10"/>
  <c r="E59" i="10"/>
  <c r="E164" i="10"/>
  <c r="E148" i="10"/>
  <c r="E127" i="10"/>
  <c r="G127" i="10" s="1"/>
  <c r="E106" i="10"/>
  <c r="G106" i="10" s="1"/>
  <c r="E85" i="10"/>
  <c r="E64" i="10"/>
  <c r="E169" i="10"/>
  <c r="G169" i="10" s="1"/>
  <c r="E153" i="10"/>
  <c r="E132" i="10"/>
  <c r="E111" i="10"/>
  <c r="G111" i="10" s="1"/>
  <c r="E90" i="10"/>
  <c r="G90" i="10" s="1"/>
  <c r="E69" i="10"/>
  <c r="E174" i="10"/>
  <c r="E158" i="10"/>
  <c r="E137" i="10"/>
  <c r="E116" i="10"/>
  <c r="E95" i="10"/>
  <c r="E74" i="10"/>
  <c r="E58" i="10"/>
  <c r="E53" i="10"/>
  <c r="E48" i="10"/>
  <c r="E43" i="10"/>
  <c r="E38" i="10"/>
  <c r="G38" i="10" s="1"/>
  <c r="E33" i="10"/>
  <c r="G33" i="10" s="1"/>
  <c r="E28" i="10"/>
  <c r="E23" i="10"/>
  <c r="E18" i="10"/>
  <c r="G18" i="10" s="1"/>
  <c r="E13" i="10"/>
  <c r="E8" i="10"/>
  <c r="E3" i="10"/>
  <c r="G3" i="10" s="1"/>
  <c r="E163" i="10"/>
  <c r="E142" i="10"/>
  <c r="E121" i="10"/>
  <c r="E100" i="10"/>
  <c r="E79" i="10"/>
  <c r="E63" i="10"/>
  <c r="E168" i="10"/>
  <c r="E147" i="10"/>
  <c r="G147" i="10" s="1"/>
  <c r="E126" i="10"/>
  <c r="G126" i="10" s="1"/>
  <c r="E105" i="10"/>
  <c r="E84" i="10"/>
  <c r="E68" i="10"/>
  <c r="G68" i="10" s="1"/>
  <c r="AJ19" i="6" a="1"/>
  <c r="AJ19" i="6" s="1"/>
  <c r="D57" i="10"/>
  <c r="E83" i="10"/>
  <c r="E162" i="10"/>
  <c r="L17" i="11"/>
  <c r="K17" i="11"/>
  <c r="J17" i="11"/>
  <c r="G8" i="11"/>
  <c r="H17" i="3"/>
  <c r="G11" i="11" s="1"/>
  <c r="D194" i="15"/>
  <c r="D204" i="15"/>
  <c r="D202" i="15"/>
  <c r="D180" i="15"/>
  <c r="D193" i="15"/>
  <c r="D183" i="15"/>
  <c r="D179" i="15"/>
  <c r="D191" i="15"/>
  <c r="D192" i="15"/>
  <c r="D133" i="15"/>
  <c r="D152" i="15"/>
  <c r="D143" i="15"/>
  <c r="D142" i="15"/>
  <c r="D141" i="15"/>
  <c r="D140" i="15"/>
  <c r="D139" i="15"/>
  <c r="D158" i="15"/>
  <c r="D169" i="15"/>
  <c r="D151" i="15"/>
  <c r="D144" i="15"/>
  <c r="D147" i="15"/>
  <c r="D154" i="15"/>
  <c r="D168" i="15"/>
  <c r="D167" i="15"/>
  <c r="D150" i="15"/>
  <c r="D138" i="15"/>
  <c r="D130" i="15"/>
  <c r="D135" i="15"/>
  <c r="D127" i="15"/>
  <c r="D136" i="15"/>
  <c r="D118" i="15"/>
  <c r="D148" i="15"/>
  <c r="D116" i="15"/>
  <c r="D94" i="15"/>
  <c r="D92" i="15"/>
  <c r="D117" i="15"/>
  <c r="D104" i="15"/>
  <c r="D146" i="15"/>
  <c r="D137" i="15"/>
  <c r="D119" i="15"/>
  <c r="D166" i="15"/>
  <c r="D105" i="15"/>
  <c r="D134" i="15"/>
  <c r="D129" i="15"/>
  <c r="D177" i="15"/>
  <c r="D145" i="15"/>
  <c r="D108" i="15"/>
  <c r="D69" i="15"/>
  <c r="D68" i="15"/>
  <c r="D67" i="15"/>
  <c r="D77" i="15"/>
  <c r="D66" i="15"/>
  <c r="D91" i="15"/>
  <c r="D83" i="15"/>
  <c r="D155" i="15"/>
  <c r="D52" i="15"/>
  <c r="D44" i="15"/>
  <c r="D41" i="15"/>
  <c r="D54" i="15"/>
  <c r="D42" i="15"/>
  <c r="D79" i="15"/>
  <c r="D58" i="15"/>
  <c r="D43" i="15"/>
  <c r="D93" i="15"/>
  <c r="D80" i="15"/>
  <c r="D33" i="15"/>
  <c r="D102" i="15"/>
  <c r="D149" i="15"/>
  <c r="D30" i="15"/>
  <c r="D55" i="15"/>
  <c r="D167" i="10"/>
  <c r="D146" i="10"/>
  <c r="D125" i="10"/>
  <c r="D104" i="10"/>
  <c r="D88" i="10"/>
  <c r="D67" i="10"/>
  <c r="D172" i="10"/>
  <c r="F172" i="10" s="1"/>
  <c r="D151" i="10"/>
  <c r="F151" i="10" s="1"/>
  <c r="D130" i="10"/>
  <c r="D109" i="10"/>
  <c r="D93" i="10"/>
  <c r="F93" i="10" s="1"/>
  <c r="D72" i="10"/>
  <c r="F72" i="10" s="1"/>
  <c r="D177" i="10"/>
  <c r="D156" i="10"/>
  <c r="D135" i="10"/>
  <c r="F135" i="10" s="1"/>
  <c r="D114" i="10"/>
  <c r="D98" i="10"/>
  <c r="F98" i="10" s="1"/>
  <c r="D77" i="10"/>
  <c r="D56" i="10"/>
  <c r="D161" i="10"/>
  <c r="F161" i="10" s="1"/>
  <c r="D140" i="10"/>
  <c r="D119" i="10"/>
  <c r="D103" i="10"/>
  <c r="D82" i="10"/>
  <c r="D61" i="10"/>
  <c r="D166" i="10"/>
  <c r="D145" i="10"/>
  <c r="F145" i="10" s="1"/>
  <c r="D124" i="10"/>
  <c r="D108" i="10"/>
  <c r="D87" i="10"/>
  <c r="D66" i="10"/>
  <c r="D171" i="10"/>
  <c r="F171" i="10" s="1"/>
  <c r="D150" i="10"/>
  <c r="D129" i="10"/>
  <c r="F129" i="10" s="1"/>
  <c r="D113" i="10"/>
  <c r="D92" i="10"/>
  <c r="D71" i="10"/>
  <c r="F71" i="10" s="1"/>
  <c r="D176" i="10"/>
  <c r="D155" i="10"/>
  <c r="D134" i="10"/>
  <c r="F134" i="10" s="1"/>
  <c r="D118" i="10"/>
  <c r="D97" i="10"/>
  <c r="D76" i="10"/>
  <c r="F76" i="10" s="1"/>
  <c r="D55" i="10"/>
  <c r="F55" i="10" s="1"/>
  <c r="D50" i="10"/>
  <c r="D45" i="10"/>
  <c r="F45" i="10" s="1"/>
  <c r="D40" i="10"/>
  <c r="D35" i="10"/>
  <c r="D30" i="10"/>
  <c r="F30" i="10" s="1"/>
  <c r="D25" i="10"/>
  <c r="D20" i="10"/>
  <c r="D15" i="10"/>
  <c r="D10" i="10"/>
  <c r="D5" i="10"/>
  <c r="F5" i="10" s="1"/>
  <c r="D160" i="10"/>
  <c r="F160" i="10" s="1"/>
  <c r="D139" i="10"/>
  <c r="D123" i="10"/>
  <c r="D102" i="10"/>
  <c r="D81" i="10"/>
  <c r="D60" i="10"/>
  <c r="D165" i="10"/>
  <c r="D144" i="10"/>
  <c r="D128" i="10"/>
  <c r="D107" i="10"/>
  <c r="D86" i="10"/>
  <c r="D65" i="10"/>
  <c r="D170" i="10"/>
  <c r="F170" i="10" s="1"/>
  <c r="D149" i="10"/>
  <c r="F149" i="10" s="1"/>
  <c r="D133" i="10"/>
  <c r="D112" i="10"/>
  <c r="D91" i="10"/>
  <c r="D70" i="10"/>
  <c r="F70" i="10" s="1"/>
  <c r="D175" i="10"/>
  <c r="D154" i="10"/>
  <c r="F154" i="10" s="1"/>
  <c r="D138" i="10"/>
  <c r="F138" i="10" s="1"/>
  <c r="D117" i="10"/>
  <c r="D96" i="10"/>
  <c r="F96" i="10" s="1"/>
  <c r="D75" i="10"/>
  <c r="D54" i="10"/>
  <c r="D49" i="10"/>
  <c r="D44" i="10"/>
  <c r="F44" i="10" s="1"/>
  <c r="D39" i="10"/>
  <c r="D34" i="10"/>
  <c r="D29" i="10"/>
  <c r="F29" i="10" s="1"/>
  <c r="D24" i="10"/>
  <c r="D19" i="10"/>
  <c r="F19" i="10" s="1"/>
  <c r="D14" i="10"/>
  <c r="D9" i="10"/>
  <c r="F9" i="10" s="1"/>
  <c r="D4" i="10"/>
  <c r="F4" i="10" s="1"/>
  <c r="D159" i="10"/>
  <c r="F159" i="10" s="1"/>
  <c r="D143" i="10"/>
  <c r="F143" i="10" s="1"/>
  <c r="D122" i="10"/>
  <c r="D101" i="10"/>
  <c r="F101" i="10" s="1"/>
  <c r="D80" i="10"/>
  <c r="F80" i="10" s="1"/>
  <c r="D59" i="10"/>
  <c r="F59" i="10" s="1"/>
  <c r="D164" i="10"/>
  <c r="D148" i="10"/>
  <c r="F148" i="10" s="1"/>
  <c r="D127" i="10"/>
  <c r="D106" i="10"/>
  <c r="D85" i="10"/>
  <c r="D64" i="10"/>
  <c r="D169" i="10"/>
  <c r="D153" i="10"/>
  <c r="D132" i="10"/>
  <c r="D111" i="10"/>
  <c r="D90" i="10"/>
  <c r="D69" i="10"/>
  <c r="F69" i="10" s="1"/>
  <c r="D174" i="10"/>
  <c r="F174" i="10" s="1"/>
  <c r="D158" i="10"/>
  <c r="F158" i="10" s="1"/>
  <c r="D137" i="10"/>
  <c r="F137" i="10" s="1"/>
  <c r="D116" i="10"/>
  <c r="D95" i="10"/>
  <c r="F95" i="10" s="1"/>
  <c r="D74" i="10"/>
  <c r="D58" i="10"/>
  <c r="D53" i="10"/>
  <c r="D48" i="10"/>
  <c r="F48" i="10" s="1"/>
  <c r="D43" i="10"/>
  <c r="D38" i="10"/>
  <c r="D33" i="10"/>
  <c r="D28" i="10"/>
  <c r="D23" i="10"/>
  <c r="F23" i="10" s="1"/>
  <c r="D18" i="10"/>
  <c r="D13" i="10"/>
  <c r="F13" i="10" s="1"/>
  <c r="D8" i="10"/>
  <c r="F8" i="10" s="1"/>
  <c r="D3" i="10"/>
  <c r="D163" i="10"/>
  <c r="F163" i="10" s="1"/>
  <c r="D142" i="10"/>
  <c r="D121" i="10"/>
  <c r="D100" i="10"/>
  <c r="D79" i="10"/>
  <c r="F79" i="10" s="1"/>
  <c r="D63" i="10"/>
  <c r="F63" i="10" s="1"/>
  <c r="AK9" i="6" a="1"/>
  <c r="AK9" i="6" s="1"/>
  <c r="AL9" i="6" s="1" a="1"/>
  <c r="AL9" i="6" s="1"/>
  <c r="D17" i="10"/>
  <c r="D37" i="10"/>
  <c r="E57" i="10"/>
  <c r="G57" i="10" s="1"/>
  <c r="D110" i="10"/>
  <c r="E136" i="10"/>
  <c r="G136" i="10" s="1"/>
  <c r="E170" i="15" a="1"/>
  <c r="E170" i="15" s="1"/>
  <c r="H7" i="3"/>
  <c r="H18" i="3"/>
  <c r="AJ13" i="6" a="1"/>
  <c r="AJ13" i="6" s="1"/>
  <c r="E17" i="10"/>
  <c r="E37" i="10"/>
  <c r="D84" i="10"/>
  <c r="E110" i="10"/>
  <c r="AK13" i="6" a="1"/>
  <c r="AK13" i="6" s="1"/>
  <c r="D62" i="10"/>
  <c r="G62" i="10" s="1"/>
  <c r="E88" i="10"/>
  <c r="G88" i="10" s="1"/>
  <c r="D141" i="10"/>
  <c r="E167" i="10"/>
  <c r="G167" i="10" s="1"/>
  <c r="D21" i="10"/>
  <c r="D41" i="10"/>
  <c r="D115" i="10"/>
  <c r="E141" i="10"/>
  <c r="D14" i="15"/>
  <c r="Y14" i="12"/>
  <c r="D15" i="15"/>
  <c r="Y16" i="12"/>
  <c r="L4" i="11"/>
  <c r="K4" i="11"/>
  <c r="J4" i="11"/>
  <c r="H5" i="3"/>
  <c r="G19" i="11" s="1"/>
  <c r="AM12" i="6" a="1"/>
  <c r="AM12" i="6" s="1"/>
  <c r="D89" i="10"/>
  <c r="E115" i="10"/>
  <c r="G115" i="10" s="1"/>
  <c r="G13" i="11"/>
  <c r="H16" i="3"/>
  <c r="G9" i="11" s="1"/>
  <c r="H19" i="3"/>
  <c r="H9" i="3"/>
  <c r="AK10" i="6" a="1"/>
  <c r="AK10" i="6" s="1"/>
  <c r="D22" i="10"/>
  <c r="D42" i="10"/>
  <c r="E89" i="10"/>
  <c r="D168" i="10"/>
  <c r="F168" i="10" s="1"/>
  <c r="E22" i="10"/>
  <c r="G22" i="10" s="1"/>
  <c r="E42" i="10"/>
  <c r="G42" i="10" s="1"/>
  <c r="E67" i="10"/>
  <c r="G67" i="10" s="1"/>
  <c r="D120" i="10"/>
  <c r="E146" i="10"/>
  <c r="G146" i="10" s="1"/>
  <c r="Y12" i="12"/>
  <c r="D114" i="15"/>
  <c r="D89" i="15"/>
  <c r="D10" i="15"/>
  <c r="E39" i="15" a="1"/>
  <c r="E39" i="15" s="1"/>
  <c r="Y18" i="12"/>
  <c r="E172" i="15" a="1"/>
  <c r="E172" i="15" s="1"/>
  <c r="E161" i="15" a="1"/>
  <c r="E161" i="15" s="1"/>
  <c r="E115" i="15" a="1"/>
  <c r="E115" i="15" s="1"/>
  <c r="E176" i="15" a="1"/>
  <c r="E176" i="15" s="1"/>
  <c r="F53" i="15" a="1"/>
  <c r="F53" i="15" s="1"/>
  <c r="D25" i="18" s="1"/>
  <c r="Y10" i="12"/>
  <c r="D64" i="15"/>
  <c r="E40" i="15" a="1"/>
  <c r="E40" i="15" s="1"/>
  <c r="D23" i="15"/>
  <c r="Y22" i="12"/>
  <c r="E25" i="15" a="1"/>
  <c r="E25" i="15" s="1"/>
  <c r="Y25" i="12"/>
  <c r="E11" i="15" a="1"/>
  <c r="E11" i="15" s="1"/>
  <c r="F82" i="15" a="1"/>
  <c r="F82" i="15" s="1"/>
  <c r="J6" i="11"/>
  <c r="D85" i="15"/>
  <c r="D110" i="15"/>
  <c r="E90" i="15" a="1"/>
  <c r="E90" i="15" s="1"/>
  <c r="AK22" i="6" a="1"/>
  <c r="AK22" i="6" s="1"/>
  <c r="K6" i="11"/>
  <c r="E35" i="15" a="1"/>
  <c r="E35" i="15" s="1"/>
  <c r="D12" i="15"/>
  <c r="E164" i="15" a="1"/>
  <c r="E164" i="15" s="1"/>
  <c r="E65" i="15" a="1"/>
  <c r="E65" i="15" s="1"/>
  <c r="E121" i="15" a="1"/>
  <c r="E121" i="15" s="1"/>
  <c r="AK7" i="6" a="1"/>
  <c r="AK7" i="6" s="1"/>
  <c r="AK8" i="6" a="1"/>
  <c r="AK8" i="6" s="1"/>
  <c r="AK14" i="6" a="1"/>
  <c r="AK14" i="6" s="1"/>
  <c r="AK15" i="6" a="1"/>
  <c r="AK15" i="6" s="1"/>
  <c r="AK16" i="6" a="1"/>
  <c r="AK16" i="6" s="1"/>
  <c r="AK17" i="6" a="1"/>
  <c r="AK17" i="6" s="1"/>
  <c r="AK18" i="6" a="1"/>
  <c r="AK18" i="6" s="1"/>
  <c r="E46" i="15" a="1"/>
  <c r="E46" i="15" s="1"/>
  <c r="E123" i="15" a="1"/>
  <c r="E123" i="15" s="1"/>
  <c r="X28" i="12"/>
  <c r="S36" i="12" s="1"/>
  <c r="D60" i="15"/>
  <c r="Y13" i="12"/>
  <c r="D13" i="15"/>
  <c r="E165" i="15" a="1"/>
  <c r="E165" i="15" s="1"/>
  <c r="E96" i="15" a="1"/>
  <c r="E96" i="15" s="1"/>
  <c r="B20" i="18"/>
  <c r="E48" i="15" a="1"/>
  <c r="E48" i="15" s="1"/>
  <c r="C20" i="18" s="1"/>
  <c r="E50" i="15" a="1"/>
  <c r="E50" i="15" s="1"/>
  <c r="AL2" i="6" a="1"/>
  <c r="AL2" i="6" s="1"/>
  <c r="AL3" i="6" a="1"/>
  <c r="AL3" i="6" s="1"/>
  <c r="AL4" i="6" a="1"/>
  <c r="AL4" i="6" s="1"/>
  <c r="AL5" i="6" a="1"/>
  <c r="AL5" i="6" s="1"/>
  <c r="AM5" i="6" s="1" a="1"/>
  <c r="AM5" i="6" s="1"/>
  <c r="AL6" i="6" a="1"/>
  <c r="AL6" i="6" s="1"/>
  <c r="AM6" i="6" s="1" a="1"/>
  <c r="AM6" i="6" s="1"/>
  <c r="AL7" i="6" a="1"/>
  <c r="AL7" i="6" s="1"/>
  <c r="AL8" i="6" a="1"/>
  <c r="AL8" i="6" s="1"/>
  <c r="AL14" i="6" a="1"/>
  <c r="AL14" i="6" s="1"/>
  <c r="AL15" i="6" a="1"/>
  <c r="AL15" i="6" s="1"/>
  <c r="AL16" i="6" a="1"/>
  <c r="AL16" i="6" s="1"/>
  <c r="D9" i="15"/>
  <c r="D87" i="15"/>
  <c r="D112" i="15"/>
  <c r="E71" i="15" a="1"/>
  <c r="E71" i="15" s="1"/>
  <c r="E100" i="15" a="1"/>
  <c r="E100" i="15" s="1"/>
  <c r="F31" i="15" a="1"/>
  <c r="F31" i="15" s="1"/>
  <c r="D3" i="18" s="1"/>
  <c r="Q28" i="12"/>
  <c r="D160" i="15"/>
  <c r="D37" i="15"/>
  <c r="E73" i="15" a="1"/>
  <c r="E73" i="15" s="1"/>
  <c r="E75" i="15" a="1"/>
  <c r="E75" i="15" s="1"/>
  <c r="C22" i="19" s="1"/>
  <c r="J7" i="11"/>
  <c r="J14" i="11"/>
  <c r="R28" i="12"/>
  <c r="S31" i="12" s="1"/>
  <c r="Y7" i="12"/>
  <c r="B10" i="21"/>
  <c r="E113" i="15" a="1"/>
  <c r="E113" i="15" s="1"/>
  <c r="C10" i="21" s="1"/>
  <c r="E171" i="15" a="1"/>
  <c r="E171" i="15" s="1"/>
  <c r="E21" i="15" a="1"/>
  <c r="E21" i="15" s="1"/>
  <c r="K7" i="11"/>
  <c r="K14" i="11"/>
  <c r="D109" i="15"/>
  <c r="D84" i="15"/>
  <c r="D20" i="15"/>
  <c r="Y20" i="12"/>
  <c r="E173" i="15" a="1"/>
  <c r="E173" i="15" s="1"/>
  <c r="D34" i="15"/>
  <c r="T28" i="12"/>
  <c r="S33" i="12" s="1"/>
  <c r="B10" i="20"/>
  <c r="E88" i="15" a="1"/>
  <c r="E88" i="15" s="1"/>
  <c r="C10" i="20" s="1"/>
  <c r="D24" i="15"/>
  <c r="Y24" i="12"/>
  <c r="U28" i="12"/>
  <c r="S34" i="12" s="1"/>
  <c r="E162" i="15" a="1"/>
  <c r="E162" i="15" s="1"/>
  <c r="D63" i="15"/>
  <c r="D59" i="15"/>
  <c r="V28" i="12"/>
  <c r="E26" i="15" a="1"/>
  <c r="E26" i="15" s="1"/>
  <c r="W28" i="12"/>
  <c r="B10" i="25"/>
  <c r="E163" i="15" a="1"/>
  <c r="E163" i="15" s="1"/>
  <c r="C10" i="25" s="1"/>
  <c r="E45" i="15" a="1"/>
  <c r="E45" i="15" s="1"/>
  <c r="E124" i="15" a="1"/>
  <c r="E124" i="15" s="1"/>
  <c r="P28" i="12"/>
  <c r="J15" i="11"/>
  <c r="E95" i="15" a="1"/>
  <c r="E95" i="15" s="1"/>
  <c r="E122" i="15" a="1"/>
  <c r="E122" i="15" s="1"/>
  <c r="E49" i="15" a="1"/>
  <c r="E49" i="15" s="1"/>
  <c r="S28" i="12"/>
  <c r="S32" i="12" s="1"/>
  <c r="D126" i="15"/>
  <c r="D101" i="15"/>
  <c r="B25" i="17"/>
  <c r="E28" i="15" a="1"/>
  <c r="E28" i="15" s="1"/>
  <c r="C25" i="17" s="1"/>
  <c r="D51" i="15"/>
  <c r="E38" i="15" a="1"/>
  <c r="E38" i="15" s="1"/>
  <c r="C10" i="18" s="1"/>
  <c r="E174" i="15" a="1"/>
  <c r="E174" i="15" s="1"/>
  <c r="D76" i="15"/>
  <c r="B4" i="18"/>
  <c r="E32" i="15" a="1"/>
  <c r="E32" i="15" s="1"/>
  <c r="C4" i="18" s="1"/>
  <c r="D62" i="15"/>
  <c r="E98" i="15" a="1"/>
  <c r="E98" i="15" s="1"/>
  <c r="B22" i="21"/>
  <c r="E125" i="15" a="1"/>
  <c r="E125" i="15" s="1"/>
  <c r="C22" i="21" s="1"/>
  <c r="E22" i="15" a="1"/>
  <c r="E22" i="15" s="1"/>
  <c r="D159" i="15"/>
  <c r="E120" i="15" a="1"/>
  <c r="E120" i="15" s="1"/>
  <c r="E175" i="15" a="1"/>
  <c r="E175" i="15" s="1"/>
  <c r="F103" i="15" a="1"/>
  <c r="F103" i="15" s="1"/>
  <c r="E131" i="15" a="1"/>
  <c r="E131" i="15" s="1"/>
  <c r="E78" i="15" a="1"/>
  <c r="E78" i="15" s="1"/>
  <c r="C25" i="19" s="1"/>
  <c r="B4" i="21"/>
  <c r="E107" i="15" a="1"/>
  <c r="E107" i="15" s="1"/>
  <c r="C4" i="21" s="1"/>
  <c r="E106" i="15" a="1"/>
  <c r="E106" i="15" s="1"/>
  <c r="C3" i="21" s="1"/>
  <c r="F156" i="15" a="1"/>
  <c r="F156" i="15" s="1"/>
  <c r="D3" i="25" s="1"/>
  <c r="C25" i="23"/>
  <c r="F153" i="15" a="1"/>
  <c r="F153" i="15" s="1"/>
  <c r="B25" i="21"/>
  <c r="E128" i="15" a="1"/>
  <c r="E128" i="15" s="1"/>
  <c r="C25" i="21" s="1"/>
  <c r="G185" i="15" a="1"/>
  <c r="G185" i="15" s="1"/>
  <c r="F178" i="15" a="1"/>
  <c r="F178" i="15" s="1"/>
  <c r="D25" i="25" s="1"/>
  <c r="B4" i="25"/>
  <c r="E157" i="15" a="1"/>
  <c r="E157" i="15" s="1"/>
  <c r="C4" i="25" s="1"/>
  <c r="F200" i="15" a="1"/>
  <c r="F200" i="15" s="1"/>
  <c r="F188" i="15" a="1"/>
  <c r="F188" i="15" s="1"/>
  <c r="D10" i="24" s="1"/>
  <c r="F187" i="15" a="1"/>
  <c r="F187" i="15" s="1"/>
  <c r="G184" i="15" a="1"/>
  <c r="G184" i="15" s="1"/>
  <c r="F196" i="15" a="1"/>
  <c r="F196" i="15" s="1"/>
  <c r="E186" i="15" a="1"/>
  <c r="E186" i="15" s="1"/>
  <c r="B4" i="24"/>
  <c r="E182" i="15" a="1"/>
  <c r="E182" i="15" s="1"/>
  <c r="C4" i="24" s="1"/>
  <c r="F195" i="15" a="1"/>
  <c r="F195" i="15" s="1"/>
  <c r="E197" i="15" a="1"/>
  <c r="E197" i="15" s="1"/>
  <c r="B25" i="24"/>
  <c r="E203" i="15" a="1"/>
  <c r="E203" i="15" s="1"/>
  <c r="C25" i="24" s="1"/>
  <c r="E199" i="15" a="1"/>
  <c r="E199" i="15" s="1"/>
  <c r="E201" i="15" a="1"/>
  <c r="E201" i="15" s="1"/>
  <c r="E189" i="15" a="1"/>
  <c r="E189" i="15" s="1"/>
  <c r="F190" i="15" a="1"/>
  <c r="F190" i="15" s="1"/>
  <c r="E198" i="15" a="1"/>
  <c r="E198" i="15" s="1"/>
  <c r="F56" i="15" l="1" a="1"/>
  <c r="F56" i="15" s="1"/>
  <c r="D3" i="19" s="1"/>
  <c r="AG27" i="11"/>
  <c r="AG29" i="11" s="1"/>
  <c r="M2" i="17" s="1"/>
  <c r="AE29" i="11"/>
  <c r="K2" i="17" s="1"/>
  <c r="AH27" i="11"/>
  <c r="AH29" i="11" s="1"/>
  <c r="N2" i="17" s="1"/>
  <c r="C119" i="27"/>
  <c r="D118" i="27"/>
  <c r="F119" i="27"/>
  <c r="C118" i="27"/>
  <c r="M120" i="27"/>
  <c r="L118" i="27"/>
  <c r="J120" i="27"/>
  <c r="J119" i="27"/>
  <c r="B121" i="27"/>
  <c r="B120" i="27" s="1"/>
  <c r="I119" i="27"/>
  <c r="E118" i="27"/>
  <c r="J118" i="27"/>
  <c r="M118" i="27"/>
  <c r="H119" i="27"/>
  <c r="L119" i="27"/>
  <c r="L120" i="27"/>
  <c r="H120" i="27"/>
  <c r="D120" i="27"/>
  <c r="M119" i="27"/>
  <c r="K118" i="27"/>
  <c r="K119" i="27"/>
  <c r="E120" i="27"/>
  <c r="K120" i="27"/>
  <c r="G120" i="27"/>
  <c r="F118" i="27"/>
  <c r="I120" i="27"/>
  <c r="G119" i="27"/>
  <c r="F120" i="27"/>
  <c r="H118" i="27"/>
  <c r="I118" i="27"/>
  <c r="C120" i="27"/>
  <c r="G118" i="27"/>
  <c r="D119" i="27"/>
  <c r="F6" i="15" a="1"/>
  <c r="F6" i="15" s="1"/>
  <c r="D3" i="17" s="1"/>
  <c r="I130" i="43"/>
  <c r="M129" i="43"/>
  <c r="E129" i="43"/>
  <c r="I128" i="43"/>
  <c r="H130" i="43"/>
  <c r="L129" i="43"/>
  <c r="D129" i="43"/>
  <c r="H128" i="43"/>
  <c r="B131" i="43"/>
  <c r="G130" i="43"/>
  <c r="K129" i="43"/>
  <c r="C129" i="43"/>
  <c r="G128" i="43"/>
  <c r="F130" i="43"/>
  <c r="J129" i="43"/>
  <c r="F128" i="43"/>
  <c r="M130" i="43"/>
  <c r="E130" i="43"/>
  <c r="I129" i="43"/>
  <c r="M128" i="43"/>
  <c r="E128" i="43"/>
  <c r="L130" i="43"/>
  <c r="D130" i="43"/>
  <c r="H129" i="43"/>
  <c r="L128" i="43"/>
  <c r="D128" i="43"/>
  <c r="K130" i="43"/>
  <c r="C130" i="43"/>
  <c r="G129" i="43"/>
  <c r="K128" i="43"/>
  <c r="C128" i="43"/>
  <c r="J130" i="43"/>
  <c r="F129" i="43"/>
  <c r="J128" i="43"/>
  <c r="I89" i="42"/>
  <c r="M88" i="42"/>
  <c r="E88" i="42"/>
  <c r="I87" i="42"/>
  <c r="H89" i="42"/>
  <c r="L88" i="42"/>
  <c r="D88" i="42"/>
  <c r="H87" i="42"/>
  <c r="B90" i="42"/>
  <c r="G89" i="42"/>
  <c r="K88" i="42"/>
  <c r="C88" i="42"/>
  <c r="G87" i="42"/>
  <c r="F89" i="42"/>
  <c r="J88" i="42"/>
  <c r="F87" i="42"/>
  <c r="M89" i="42"/>
  <c r="E89" i="42"/>
  <c r="I88" i="42"/>
  <c r="M87" i="42"/>
  <c r="E87" i="42"/>
  <c r="L89" i="42"/>
  <c r="D89" i="42"/>
  <c r="H88" i="42"/>
  <c r="L87" i="42"/>
  <c r="D87" i="42"/>
  <c r="K89" i="42"/>
  <c r="C89" i="42"/>
  <c r="G88" i="42"/>
  <c r="K87" i="42"/>
  <c r="C87" i="42"/>
  <c r="J89" i="42"/>
  <c r="F88" i="42"/>
  <c r="J87" i="42"/>
  <c r="I132" i="41"/>
  <c r="M131" i="41"/>
  <c r="E131" i="41"/>
  <c r="I130" i="41"/>
  <c r="H132" i="41"/>
  <c r="L131" i="41"/>
  <c r="D131" i="41"/>
  <c r="H130" i="41"/>
  <c r="B133" i="41"/>
  <c r="G132" i="41"/>
  <c r="K131" i="41"/>
  <c r="C131" i="41"/>
  <c r="G130" i="41"/>
  <c r="F132" i="41"/>
  <c r="J131" i="41"/>
  <c r="F130" i="41"/>
  <c r="M132" i="41"/>
  <c r="E132" i="41"/>
  <c r="I131" i="41"/>
  <c r="M130" i="41"/>
  <c r="E130" i="41"/>
  <c r="L132" i="41"/>
  <c r="D132" i="41"/>
  <c r="H131" i="41"/>
  <c r="L130" i="41"/>
  <c r="D130" i="41"/>
  <c r="K132" i="41"/>
  <c r="C132" i="41"/>
  <c r="G131" i="41"/>
  <c r="K130" i="41"/>
  <c r="C130" i="41"/>
  <c r="J132" i="41"/>
  <c r="F131" i="41"/>
  <c r="J130" i="41"/>
  <c r="I90" i="40"/>
  <c r="M89" i="40"/>
  <c r="E89" i="40"/>
  <c r="I88" i="40"/>
  <c r="H90" i="40"/>
  <c r="L89" i="40"/>
  <c r="D89" i="40"/>
  <c r="H88" i="40"/>
  <c r="B91" i="40"/>
  <c r="G90" i="40"/>
  <c r="K89" i="40"/>
  <c r="C89" i="40"/>
  <c r="G88" i="40"/>
  <c r="F90" i="40"/>
  <c r="J89" i="40"/>
  <c r="F88" i="40"/>
  <c r="M90" i="40"/>
  <c r="E90" i="40"/>
  <c r="I89" i="40"/>
  <c r="M88" i="40"/>
  <c r="E88" i="40"/>
  <c r="L90" i="40"/>
  <c r="D90" i="40"/>
  <c r="H89" i="40"/>
  <c r="L88" i="40"/>
  <c r="D88" i="40"/>
  <c r="K90" i="40"/>
  <c r="C90" i="40"/>
  <c r="G89" i="40"/>
  <c r="K88" i="40"/>
  <c r="C88" i="40"/>
  <c r="J90" i="40"/>
  <c r="F89" i="40"/>
  <c r="J88" i="40"/>
  <c r="I339" i="39"/>
  <c r="M338" i="39"/>
  <c r="E338" i="39"/>
  <c r="I337" i="39"/>
  <c r="H339" i="39"/>
  <c r="L338" i="39"/>
  <c r="D338" i="39"/>
  <c r="H337" i="39"/>
  <c r="B340" i="39"/>
  <c r="G339" i="39"/>
  <c r="K338" i="39"/>
  <c r="C338" i="39"/>
  <c r="G337" i="39"/>
  <c r="F339" i="39"/>
  <c r="J338" i="39"/>
  <c r="F337" i="39"/>
  <c r="M339" i="39"/>
  <c r="E339" i="39"/>
  <c r="I338" i="39"/>
  <c r="M337" i="39"/>
  <c r="E337" i="39"/>
  <c r="L339" i="39"/>
  <c r="D339" i="39"/>
  <c r="H338" i="39"/>
  <c r="L337" i="39"/>
  <c r="D337" i="39"/>
  <c r="K339" i="39"/>
  <c r="C339" i="39"/>
  <c r="G338" i="39"/>
  <c r="K337" i="39"/>
  <c r="C337" i="39"/>
  <c r="J339" i="39"/>
  <c r="F338" i="39"/>
  <c r="J337" i="39"/>
  <c r="I90" i="38"/>
  <c r="M89" i="38"/>
  <c r="E89" i="38"/>
  <c r="I88" i="38"/>
  <c r="H90" i="38"/>
  <c r="L89" i="38"/>
  <c r="D89" i="38"/>
  <c r="H88" i="38"/>
  <c r="J89" i="38"/>
  <c r="B91" i="38"/>
  <c r="G90" i="38"/>
  <c r="K89" i="38"/>
  <c r="C89" i="38"/>
  <c r="G88" i="38"/>
  <c r="F90" i="38"/>
  <c r="F88" i="38"/>
  <c r="M90" i="38"/>
  <c r="E90" i="38"/>
  <c r="I89" i="38"/>
  <c r="M88" i="38"/>
  <c r="E88" i="38"/>
  <c r="L90" i="38"/>
  <c r="D90" i="38"/>
  <c r="H89" i="38"/>
  <c r="L88" i="38"/>
  <c r="D88" i="38"/>
  <c r="K90" i="38"/>
  <c r="C90" i="38"/>
  <c r="G89" i="38"/>
  <c r="K88" i="38"/>
  <c r="C88" i="38"/>
  <c r="J90" i="38"/>
  <c r="F89" i="38"/>
  <c r="J88" i="38"/>
  <c r="I90" i="37"/>
  <c r="M89" i="37"/>
  <c r="E89" i="37"/>
  <c r="I88" i="37"/>
  <c r="H90" i="37"/>
  <c r="L89" i="37"/>
  <c r="D89" i="37"/>
  <c r="H88" i="37"/>
  <c r="J89" i="37"/>
  <c r="B91" i="37"/>
  <c r="G90" i="37"/>
  <c r="K89" i="37"/>
  <c r="C89" i="37"/>
  <c r="G88" i="37"/>
  <c r="F90" i="37"/>
  <c r="M90" i="37"/>
  <c r="E90" i="37"/>
  <c r="I89" i="37"/>
  <c r="M88" i="37"/>
  <c r="E88" i="37"/>
  <c r="L90" i="37"/>
  <c r="D90" i="37"/>
  <c r="H89" i="37"/>
  <c r="L88" i="37"/>
  <c r="D88" i="37"/>
  <c r="K90" i="37"/>
  <c r="C90" i="37"/>
  <c r="G89" i="37"/>
  <c r="K88" i="37"/>
  <c r="C88" i="37"/>
  <c r="J90" i="37"/>
  <c r="F89" i="37"/>
  <c r="J88" i="37"/>
  <c r="F88" i="37"/>
  <c r="I69" i="36"/>
  <c r="M68" i="36"/>
  <c r="E68" i="36"/>
  <c r="I67" i="36"/>
  <c r="H69" i="36"/>
  <c r="L68" i="36"/>
  <c r="D68" i="36"/>
  <c r="H67" i="36"/>
  <c r="B70" i="36"/>
  <c r="G69" i="36"/>
  <c r="K68" i="36"/>
  <c r="C68" i="36"/>
  <c r="G67" i="36"/>
  <c r="F69" i="36"/>
  <c r="J68" i="36"/>
  <c r="F67" i="36"/>
  <c r="M69" i="36"/>
  <c r="E69" i="36"/>
  <c r="I68" i="36"/>
  <c r="M67" i="36"/>
  <c r="E67" i="36"/>
  <c r="L69" i="36"/>
  <c r="D69" i="36"/>
  <c r="H68" i="36"/>
  <c r="L67" i="36"/>
  <c r="D67" i="36"/>
  <c r="K69" i="36"/>
  <c r="C69" i="36"/>
  <c r="G68" i="36"/>
  <c r="K67" i="36"/>
  <c r="C67" i="36"/>
  <c r="J69" i="36"/>
  <c r="F68" i="36"/>
  <c r="J67" i="36"/>
  <c r="I69" i="35"/>
  <c r="M68" i="35"/>
  <c r="E68" i="35"/>
  <c r="I67" i="35"/>
  <c r="F67" i="35"/>
  <c r="H69" i="35"/>
  <c r="L68" i="35"/>
  <c r="D68" i="35"/>
  <c r="H67" i="35"/>
  <c r="F69" i="35"/>
  <c r="B70" i="35"/>
  <c r="G69" i="35"/>
  <c r="K68" i="35"/>
  <c r="C68" i="35"/>
  <c r="G67" i="35"/>
  <c r="J68" i="35"/>
  <c r="M69" i="35"/>
  <c r="E69" i="35"/>
  <c r="I68" i="35"/>
  <c r="M67" i="35"/>
  <c r="E67" i="35"/>
  <c r="L69" i="35"/>
  <c r="D69" i="35"/>
  <c r="H68" i="35"/>
  <c r="L67" i="35"/>
  <c r="D67" i="35"/>
  <c r="K69" i="35"/>
  <c r="C69" i="35"/>
  <c r="G68" i="35"/>
  <c r="K67" i="35"/>
  <c r="C67" i="35"/>
  <c r="J69" i="35"/>
  <c r="F68" i="35"/>
  <c r="J67" i="35"/>
  <c r="I70" i="33"/>
  <c r="M69" i="33"/>
  <c r="E69" i="33"/>
  <c r="I68" i="33"/>
  <c r="H70" i="33"/>
  <c r="L69" i="33"/>
  <c r="D69" i="33"/>
  <c r="H68" i="33"/>
  <c r="F70" i="33"/>
  <c r="B71" i="33"/>
  <c r="G70" i="33"/>
  <c r="K69" i="33"/>
  <c r="C69" i="33"/>
  <c r="G68" i="33"/>
  <c r="J69" i="33"/>
  <c r="M70" i="33"/>
  <c r="E70" i="33"/>
  <c r="I69" i="33"/>
  <c r="M68" i="33"/>
  <c r="E68" i="33"/>
  <c r="L70" i="33"/>
  <c r="D70" i="33"/>
  <c r="H69" i="33"/>
  <c r="L68" i="33"/>
  <c r="D68" i="33"/>
  <c r="K70" i="33"/>
  <c r="C70" i="33"/>
  <c r="G69" i="33"/>
  <c r="K68" i="33"/>
  <c r="C68" i="33"/>
  <c r="J70" i="33"/>
  <c r="F69" i="33"/>
  <c r="J68" i="33"/>
  <c r="F68" i="33"/>
  <c r="I91" i="32"/>
  <c r="M90" i="32"/>
  <c r="E90" i="32"/>
  <c r="I89" i="32"/>
  <c r="H91" i="32"/>
  <c r="L90" i="32"/>
  <c r="D90" i="32"/>
  <c r="H89" i="32"/>
  <c r="B92" i="32"/>
  <c r="G91" i="32"/>
  <c r="K90" i="32"/>
  <c r="C90" i="32"/>
  <c r="G89" i="32"/>
  <c r="F91" i="32"/>
  <c r="J90" i="32"/>
  <c r="F89" i="32"/>
  <c r="M91" i="32"/>
  <c r="E91" i="32"/>
  <c r="I90" i="32"/>
  <c r="M89" i="32"/>
  <c r="E89" i="32"/>
  <c r="L91" i="32"/>
  <c r="D91" i="32"/>
  <c r="H90" i="32"/>
  <c r="L89" i="32"/>
  <c r="D89" i="32"/>
  <c r="K91" i="32"/>
  <c r="C91" i="32"/>
  <c r="G90" i="32"/>
  <c r="K89" i="32"/>
  <c r="C89" i="32"/>
  <c r="J91" i="32"/>
  <c r="F90" i="32"/>
  <c r="J89" i="32"/>
  <c r="I168" i="31"/>
  <c r="M167" i="31"/>
  <c r="E167" i="31"/>
  <c r="I166" i="31"/>
  <c r="J167" i="31"/>
  <c r="H168" i="31"/>
  <c r="L167" i="31"/>
  <c r="D167" i="31"/>
  <c r="H166" i="31"/>
  <c r="B169" i="31"/>
  <c r="G168" i="31"/>
  <c r="K167" i="31"/>
  <c r="C167" i="31"/>
  <c r="G166" i="31"/>
  <c r="F168" i="31"/>
  <c r="F166" i="31"/>
  <c r="M168" i="31"/>
  <c r="E168" i="31"/>
  <c r="I167" i="31"/>
  <c r="M166" i="31"/>
  <c r="E166" i="31"/>
  <c r="L168" i="31"/>
  <c r="D168" i="31"/>
  <c r="H167" i="31"/>
  <c r="L166" i="31"/>
  <c r="D166" i="31"/>
  <c r="K168" i="31"/>
  <c r="C168" i="31"/>
  <c r="G167" i="31"/>
  <c r="K166" i="31"/>
  <c r="C166" i="31"/>
  <c r="J168" i="31"/>
  <c r="F167" i="31"/>
  <c r="J166" i="31"/>
  <c r="I132" i="30"/>
  <c r="M131" i="30"/>
  <c r="E131" i="30"/>
  <c r="I130" i="30"/>
  <c r="H132" i="30"/>
  <c r="L131" i="30"/>
  <c r="D131" i="30"/>
  <c r="H130" i="30"/>
  <c r="B133" i="30"/>
  <c r="G132" i="30"/>
  <c r="K131" i="30"/>
  <c r="C131" i="30"/>
  <c r="G130" i="30"/>
  <c r="F132" i="30"/>
  <c r="J131" i="30"/>
  <c r="F130" i="30"/>
  <c r="M132" i="30"/>
  <c r="E132" i="30"/>
  <c r="I131" i="30"/>
  <c r="M130" i="30"/>
  <c r="E130" i="30"/>
  <c r="L132" i="30"/>
  <c r="D132" i="30"/>
  <c r="H131" i="30"/>
  <c r="L130" i="30"/>
  <c r="D130" i="30"/>
  <c r="K132" i="30"/>
  <c r="C132" i="30"/>
  <c r="G131" i="30"/>
  <c r="K130" i="30"/>
  <c r="C130" i="30"/>
  <c r="J132" i="30"/>
  <c r="F131" i="30"/>
  <c r="J130" i="30"/>
  <c r="I89" i="29"/>
  <c r="M88" i="29"/>
  <c r="E88" i="29"/>
  <c r="I87" i="29"/>
  <c r="H89" i="29"/>
  <c r="L88" i="29"/>
  <c r="D88" i="29"/>
  <c r="H87" i="29"/>
  <c r="B90" i="29"/>
  <c r="G89" i="29"/>
  <c r="K88" i="29"/>
  <c r="C88" i="29"/>
  <c r="G87" i="29"/>
  <c r="F89" i="29"/>
  <c r="J88" i="29"/>
  <c r="F87" i="29"/>
  <c r="M89" i="29"/>
  <c r="E89" i="29"/>
  <c r="I88" i="29"/>
  <c r="M87" i="29"/>
  <c r="E87" i="29"/>
  <c r="L89" i="29"/>
  <c r="D89" i="29"/>
  <c r="H88" i="29"/>
  <c r="L87" i="29"/>
  <c r="D87" i="29"/>
  <c r="K89" i="29"/>
  <c r="C89" i="29"/>
  <c r="G88" i="29"/>
  <c r="K87" i="29"/>
  <c r="C87" i="29"/>
  <c r="J89" i="29"/>
  <c r="F88" i="29"/>
  <c r="J87" i="29"/>
  <c r="I254" i="28"/>
  <c r="M253" i="28"/>
  <c r="E253" i="28"/>
  <c r="I252" i="28"/>
  <c r="H254" i="28"/>
  <c r="L253" i="28"/>
  <c r="D253" i="28"/>
  <c r="H252" i="28"/>
  <c r="J253" i="28"/>
  <c r="F252" i="28"/>
  <c r="B255" i="28"/>
  <c r="G254" i="28"/>
  <c r="K253" i="28"/>
  <c r="C253" i="28"/>
  <c r="G252" i="28"/>
  <c r="F254" i="28"/>
  <c r="M254" i="28"/>
  <c r="E254" i="28"/>
  <c r="I253" i="28"/>
  <c r="M252" i="28"/>
  <c r="L254" i="28"/>
  <c r="D254" i="28"/>
  <c r="H253" i="28"/>
  <c r="K254" i="28"/>
  <c r="C254" i="28"/>
  <c r="G253" i="28"/>
  <c r="K252" i="28"/>
  <c r="C252" i="28"/>
  <c r="J254" i="28"/>
  <c r="F253" i="28"/>
  <c r="J252" i="28"/>
  <c r="L252" i="28"/>
  <c r="E252" i="28"/>
  <c r="D252" i="28"/>
  <c r="F57" i="15" a="1"/>
  <c r="F57" i="15" s="1"/>
  <c r="D4" i="19" s="1"/>
  <c r="F132" i="15" a="1"/>
  <c r="F132" i="15" s="1"/>
  <c r="F81" i="15" a="1"/>
  <c r="F81" i="15" s="1"/>
  <c r="F181" i="15" a="1"/>
  <c r="F181" i="15" s="1"/>
  <c r="D3" i="24" s="1"/>
  <c r="F7" i="15" a="1"/>
  <c r="F7" i="15" s="1"/>
  <c r="AN6" i="6" a="1"/>
  <c r="AN6" i="6" s="1"/>
  <c r="AO6" i="6" s="1" a="1"/>
  <c r="AO6" i="6" s="1"/>
  <c r="AN20" i="6" a="1"/>
  <c r="AN20" i="6" s="1"/>
  <c r="B26" i="25"/>
  <c r="E179" i="15" a="1"/>
  <c r="E179" i="15" s="1"/>
  <c r="C26" i="25" s="1"/>
  <c r="F152" i="10"/>
  <c r="B5" i="18"/>
  <c r="E33" i="15" a="1"/>
  <c r="E33" i="15" s="1"/>
  <c r="C5" i="18" s="1"/>
  <c r="F6" i="10"/>
  <c r="B17" i="23"/>
  <c r="E145" i="15" a="1"/>
  <c r="E145" i="15" s="1"/>
  <c r="F118" i="10"/>
  <c r="B10" i="23"/>
  <c r="E138" i="15" a="1"/>
  <c r="E138" i="15" s="1"/>
  <c r="F111" i="10"/>
  <c r="B5" i="24"/>
  <c r="E183" i="15" a="1"/>
  <c r="E183" i="15" s="1"/>
  <c r="C5" i="24" s="1"/>
  <c r="F156" i="10"/>
  <c r="AM3" i="6" a="1"/>
  <c r="AM3" i="6" s="1"/>
  <c r="G11" i="10"/>
  <c r="G151" i="10"/>
  <c r="F111" i="15" a="1"/>
  <c r="F111" i="15" s="1"/>
  <c r="G200" i="15" a="1"/>
  <c r="G200" i="15" s="1"/>
  <c r="B2" i="20"/>
  <c r="E80" i="15" a="1"/>
  <c r="E80" i="15" s="1"/>
  <c r="C2" i="20" s="1"/>
  <c r="F53" i="10"/>
  <c r="B49" i="2"/>
  <c r="E177" i="15" a="1"/>
  <c r="E177" i="15" s="1"/>
  <c r="C24" i="25" s="1"/>
  <c r="F150" i="10"/>
  <c r="B22" i="23"/>
  <c r="E150" i="15" a="1"/>
  <c r="E150" i="15" s="1"/>
  <c r="F123" i="10"/>
  <c r="B15" i="24"/>
  <c r="E193" i="15" a="1"/>
  <c r="E193" i="15" s="1"/>
  <c r="C15" i="24" s="1"/>
  <c r="F166" i="10"/>
  <c r="G43" i="10"/>
  <c r="G148" i="10"/>
  <c r="G96" i="10"/>
  <c r="G123" i="10"/>
  <c r="G71" i="10"/>
  <c r="G172" i="10"/>
  <c r="AM20" i="6" a="1"/>
  <c r="AM20" i="6" s="1"/>
  <c r="AN2" i="6" a="1"/>
  <c r="AN2" i="6" s="1"/>
  <c r="E60" i="15" a="1"/>
  <c r="E60" i="15" s="1"/>
  <c r="F33" i="10"/>
  <c r="F73" i="15" a="1"/>
  <c r="F73" i="15" s="1"/>
  <c r="E93" i="15" a="1"/>
  <c r="E93" i="15" s="1"/>
  <c r="F66" i="10"/>
  <c r="B26" i="21"/>
  <c r="E129" i="15" a="1"/>
  <c r="E129" i="15" s="1"/>
  <c r="C26" i="21" s="1"/>
  <c r="F102" i="10"/>
  <c r="E167" i="15" a="1"/>
  <c r="E167" i="15" s="1"/>
  <c r="F140" i="10"/>
  <c r="B2" i="24"/>
  <c r="E180" i="15" a="1"/>
  <c r="E180" i="15" s="1"/>
  <c r="C2" i="24" s="1"/>
  <c r="F153" i="10"/>
  <c r="J49" i="2"/>
  <c r="G84" i="10"/>
  <c r="G48" i="10"/>
  <c r="G164" i="10"/>
  <c r="G117" i="10"/>
  <c r="G139" i="10"/>
  <c r="G92" i="10"/>
  <c r="E70" i="15" a="1"/>
  <c r="E70" i="15" s="1"/>
  <c r="F43" i="10"/>
  <c r="L18" i="11"/>
  <c r="K18" i="11"/>
  <c r="J18" i="11"/>
  <c r="F131" i="15" a="1"/>
  <c r="F131" i="15" s="1"/>
  <c r="E43" i="15" a="1"/>
  <c r="E43" i="15" s="1"/>
  <c r="F16" i="10"/>
  <c r="B6" i="23"/>
  <c r="E134" i="15" a="1"/>
  <c r="E134" i="15" s="1"/>
  <c r="F107" i="10"/>
  <c r="E168" i="15" a="1"/>
  <c r="E168" i="15" s="1"/>
  <c r="F141" i="10"/>
  <c r="B24" i="24"/>
  <c r="E202" i="15" a="1"/>
  <c r="E202" i="15" s="1"/>
  <c r="C24" i="24" s="1"/>
  <c r="F175" i="10"/>
  <c r="G105" i="10"/>
  <c r="G53" i="10"/>
  <c r="G59" i="10"/>
  <c r="G138" i="10"/>
  <c r="G160" i="10"/>
  <c r="G113" i="10"/>
  <c r="F74" i="15" a="1"/>
  <c r="F74" i="15" s="1"/>
  <c r="F61" i="15" a="1"/>
  <c r="F61" i="15" s="1"/>
  <c r="F147" i="10"/>
  <c r="F124" i="15" a="1"/>
  <c r="F124" i="15" s="1"/>
  <c r="B5" i="21"/>
  <c r="E108" i="15" a="1"/>
  <c r="E108" i="15" s="1"/>
  <c r="C5" i="21" s="1"/>
  <c r="F81" i="10"/>
  <c r="F176" i="15" a="1"/>
  <c r="F176" i="15" s="1"/>
  <c r="F46" i="15" a="1"/>
  <c r="F46" i="15" s="1"/>
  <c r="F115" i="15" a="1"/>
  <c r="F115" i="15" s="1"/>
  <c r="B5" i="19"/>
  <c r="E58" i="15" a="1"/>
  <c r="E58" i="15" s="1"/>
  <c r="C5" i="19" s="1"/>
  <c r="F31" i="10"/>
  <c r="B2" i="21"/>
  <c r="E105" i="15" a="1"/>
  <c r="E105" i="15" s="1"/>
  <c r="C2" i="21" s="1"/>
  <c r="F78" i="10"/>
  <c r="B26" i="23"/>
  <c r="E154" i="15" a="1"/>
  <c r="E154" i="15" s="1"/>
  <c r="F127" i="10"/>
  <c r="B26" i="24"/>
  <c r="E204" i="15" a="1"/>
  <c r="E204" i="15" s="1"/>
  <c r="C26" i="24" s="1"/>
  <c r="F177" i="10"/>
  <c r="G58" i="10"/>
  <c r="G80" i="10"/>
  <c r="G154" i="10"/>
  <c r="G5" i="10"/>
  <c r="G129" i="10"/>
  <c r="F68" i="10"/>
  <c r="F32" i="15" a="1"/>
  <c r="F32" i="15" s="1"/>
  <c r="D4" i="18" s="1"/>
  <c r="F35" i="15" a="1"/>
  <c r="F35" i="15" s="1"/>
  <c r="AM18" i="6" a="1"/>
  <c r="AM18" i="6" s="1"/>
  <c r="B26" i="19"/>
  <c r="E79" i="15" a="1"/>
  <c r="E79" i="15" s="1"/>
  <c r="C26" i="19" s="1"/>
  <c r="F52" i="10"/>
  <c r="E166" i="15" a="1"/>
  <c r="E166" i="15" s="1"/>
  <c r="F139" i="10"/>
  <c r="B19" i="23"/>
  <c r="E147" i="15" a="1"/>
  <c r="E147" i="15" s="1"/>
  <c r="F120" i="10"/>
  <c r="E194" i="15" a="1"/>
  <c r="E194" i="15" s="1"/>
  <c r="F167" i="10"/>
  <c r="G74" i="10"/>
  <c r="G101" i="10"/>
  <c r="G175" i="10"/>
  <c r="G10" i="10"/>
  <c r="G150" i="10"/>
  <c r="F97" i="15" a="1"/>
  <c r="F97" i="15" s="1"/>
  <c r="Z21" i="12"/>
  <c r="E8" i="15" a="1"/>
  <c r="E8" i="15" s="1"/>
  <c r="F45" i="15" a="1"/>
  <c r="F45" i="15" s="1"/>
  <c r="F163" i="15" a="1"/>
  <c r="F163" i="15" s="1"/>
  <c r="D10" i="25" s="1"/>
  <c r="B9" i="18"/>
  <c r="E37" i="15" a="1"/>
  <c r="E37" i="15" s="1"/>
  <c r="C9" i="18" s="1"/>
  <c r="F10" i="10"/>
  <c r="H185" i="15" a="1"/>
  <c r="H185" i="15" s="1"/>
  <c r="E160" i="15" a="1"/>
  <c r="E160" i="15" s="1"/>
  <c r="F133" i="10"/>
  <c r="E42" i="15" a="1"/>
  <c r="E42" i="15" s="1"/>
  <c r="F15" i="10"/>
  <c r="E119" i="15" a="1"/>
  <c r="E119" i="15" s="1"/>
  <c r="F92" i="10"/>
  <c r="B16" i="23"/>
  <c r="E144" i="15" a="1"/>
  <c r="E144" i="15" s="1"/>
  <c r="F117" i="10"/>
  <c r="L11" i="11"/>
  <c r="K11" i="11"/>
  <c r="J11" i="11"/>
  <c r="G168" i="10"/>
  <c r="G95" i="10"/>
  <c r="G122" i="10"/>
  <c r="G70" i="10"/>
  <c r="G15" i="10"/>
  <c r="G171" i="10"/>
  <c r="G41" i="10"/>
  <c r="E47" i="15" a="1"/>
  <c r="E47" i="15" s="1"/>
  <c r="F20" i="10"/>
  <c r="E16" i="15" a="1"/>
  <c r="E16" i="15" s="1"/>
  <c r="L19" i="11"/>
  <c r="K19" i="11"/>
  <c r="J19" i="11"/>
  <c r="G56" i="15" a="1"/>
  <c r="G56" i="15" s="1"/>
  <c r="E3" i="19" s="1"/>
  <c r="AM16" i="6" a="1"/>
  <c r="AM16" i="6" s="1"/>
  <c r="E15" i="15" a="1"/>
  <c r="E15" i="15" s="1"/>
  <c r="F130" i="10"/>
  <c r="B26" i="18"/>
  <c r="E54" i="15" a="1"/>
  <c r="E54" i="15" s="1"/>
  <c r="C26" i="18" s="1"/>
  <c r="F27" i="10"/>
  <c r="B9" i="23"/>
  <c r="E137" i="15" a="1"/>
  <c r="E137" i="15" s="1"/>
  <c r="F110" i="10"/>
  <c r="E151" i="15" a="1"/>
  <c r="E151" i="15" s="1"/>
  <c r="F124" i="10"/>
  <c r="H27" i="3"/>
  <c r="G63" i="10"/>
  <c r="G116" i="10"/>
  <c r="G143" i="10"/>
  <c r="G91" i="10"/>
  <c r="G20" i="10"/>
  <c r="G66" i="10"/>
  <c r="G46" i="10"/>
  <c r="F99" i="15" a="1"/>
  <c r="F99" i="15" s="1"/>
  <c r="E5" i="15" a="1"/>
  <c r="E5" i="15" s="1"/>
  <c r="F173" i="10"/>
  <c r="J8" i="11"/>
  <c r="L8" i="11"/>
  <c r="K8" i="11"/>
  <c r="AO20" i="6" a="1"/>
  <c r="AO20" i="6" s="1"/>
  <c r="AP20" i="6" s="1" a="1"/>
  <c r="AP20" i="6" s="1"/>
  <c r="AQ20" i="6" s="1" a="1"/>
  <c r="AQ20" i="6" s="1"/>
  <c r="F203" i="15" a="1"/>
  <c r="F203" i="15" s="1"/>
  <c r="D25" i="24" s="1"/>
  <c r="F173" i="15" a="1"/>
  <c r="F173" i="15" s="1"/>
  <c r="G89" i="10"/>
  <c r="F161" i="15" a="1"/>
  <c r="F161" i="15" s="1"/>
  <c r="E169" i="15" a="1"/>
  <c r="E169" i="15" s="1"/>
  <c r="F142" i="10"/>
  <c r="F186" i="15" a="1"/>
  <c r="F186" i="15" s="1"/>
  <c r="G158" i="10"/>
  <c r="F78" i="15" a="1"/>
  <c r="F78" i="15" s="1"/>
  <c r="D25" i="19" s="1"/>
  <c r="F157" i="15" a="1"/>
  <c r="F157" i="15" s="1"/>
  <c r="D4" i="25" s="1"/>
  <c r="F38" i="15" a="1"/>
  <c r="F38" i="15" s="1"/>
  <c r="D10" i="18" s="1"/>
  <c r="E51" i="15" a="1"/>
  <c r="E51" i="15" s="1"/>
  <c r="F24" i="10"/>
  <c r="E109" i="15" a="1"/>
  <c r="E109" i="15" s="1"/>
  <c r="F82" i="10"/>
  <c r="G31" i="15" a="1"/>
  <c r="G31" i="15" s="1"/>
  <c r="E3" i="18" s="1"/>
  <c r="E41" i="15" a="1"/>
  <c r="E41" i="15" s="1"/>
  <c r="F14" i="10"/>
  <c r="E126" i="15" a="1"/>
  <c r="E126" i="15" s="1"/>
  <c r="F99" i="10"/>
  <c r="G37" i="10"/>
  <c r="G100" i="10"/>
  <c r="F100" i="15" a="1"/>
  <c r="F100" i="15" s="1"/>
  <c r="F11" i="15" a="1"/>
  <c r="F11" i="15" s="1"/>
  <c r="G17" i="10"/>
  <c r="E117" i="15" a="1"/>
  <c r="E117" i="15" s="1"/>
  <c r="F90" i="10"/>
  <c r="G121" i="10"/>
  <c r="E76" i="15" a="1"/>
  <c r="E76" i="15" s="1"/>
  <c r="F49" i="10"/>
  <c r="F197" i="15" a="1"/>
  <c r="F197" i="15" s="1"/>
  <c r="Z20" i="12"/>
  <c r="F182" i="15" a="1"/>
  <c r="F182" i="15" s="1"/>
  <c r="D4" i="24" s="1"/>
  <c r="S35" i="12"/>
  <c r="G82" i="15" a="1"/>
  <c r="G82" i="15" s="1"/>
  <c r="G159" i="10"/>
  <c r="F50" i="15" a="1"/>
  <c r="F50" i="15" s="1"/>
  <c r="G133" i="10"/>
  <c r="AM8" i="6" a="1"/>
  <c r="AM8" i="6" s="1"/>
  <c r="Z18" i="12"/>
  <c r="G141" i="10"/>
  <c r="B24" i="18"/>
  <c r="E52" i="15" a="1"/>
  <c r="E52" i="15" s="1"/>
  <c r="C24" i="18" s="1"/>
  <c r="F25" i="10"/>
  <c r="E139" i="15" a="1"/>
  <c r="E139" i="15" s="1"/>
  <c r="F112" i="10"/>
  <c r="G174" i="10"/>
  <c r="G9" i="10"/>
  <c r="G149" i="10"/>
  <c r="G35" i="10"/>
  <c r="G124" i="10"/>
  <c r="G52" i="10"/>
  <c r="AM21" i="6" a="1"/>
  <c r="AM21" i="6" s="1"/>
  <c r="E19" i="15" a="1"/>
  <c r="E19" i="15" s="1"/>
  <c r="F26" i="10"/>
  <c r="F157" i="10"/>
  <c r="G196" i="15" a="1"/>
  <c r="G196" i="15" s="1"/>
  <c r="D25" i="23"/>
  <c r="G153" i="15" a="1"/>
  <c r="G153" i="15" s="1"/>
  <c r="E159" i="15" a="1"/>
  <c r="E159" i="15" s="1"/>
  <c r="F132" i="10"/>
  <c r="F49" i="15" a="1"/>
  <c r="F49" i="15" s="1"/>
  <c r="F21" i="15" a="1"/>
  <c r="F21" i="15" s="1"/>
  <c r="F48" i="15" a="1"/>
  <c r="F48" i="15" s="1"/>
  <c r="D20" i="18" s="1"/>
  <c r="AM7" i="6" a="1"/>
  <c r="AM7" i="6" s="1"/>
  <c r="F39" i="15" a="1"/>
  <c r="F39" i="15" s="1"/>
  <c r="F86" i="10"/>
  <c r="F61" i="10"/>
  <c r="F88" i="10"/>
  <c r="B2" i="25"/>
  <c r="E155" i="15" a="1"/>
  <c r="E155" i="15" s="1"/>
  <c r="C2" i="25" s="1"/>
  <c r="L49" i="2"/>
  <c r="F128" i="10"/>
  <c r="E92" i="15" a="1"/>
  <c r="E92" i="15" s="1"/>
  <c r="F65" i="10"/>
  <c r="B12" i="23"/>
  <c r="E140" i="15" a="1"/>
  <c r="E140" i="15" s="1"/>
  <c r="F113" i="10"/>
  <c r="G142" i="10"/>
  <c r="G69" i="10"/>
  <c r="G14" i="10"/>
  <c r="G170" i="10"/>
  <c r="G40" i="10"/>
  <c r="G145" i="10"/>
  <c r="G98" i="10"/>
  <c r="G32" i="10"/>
  <c r="AN5" i="6" a="1"/>
  <c r="AN5" i="6" s="1"/>
  <c r="B26" i="17"/>
  <c r="E29" i="15" a="1"/>
  <c r="E29" i="15" s="1"/>
  <c r="C26" i="17" s="1"/>
  <c r="Z10" i="12"/>
  <c r="F123" i="15" a="1"/>
  <c r="F123" i="15" s="1"/>
  <c r="F174" i="15" a="1"/>
  <c r="F174" i="15" s="1"/>
  <c r="G178" i="15" a="1"/>
  <c r="G178" i="15" s="1"/>
  <c r="E25" i="25" s="1"/>
  <c r="G103" i="15" a="1"/>
  <c r="G103" i="15" s="1"/>
  <c r="E110" i="15" a="1"/>
  <c r="E110" i="15" s="1"/>
  <c r="F83" i="10"/>
  <c r="E85" i="15" a="1"/>
  <c r="E85" i="15" s="1"/>
  <c r="F58" i="10"/>
  <c r="G110" i="10"/>
  <c r="G137" i="10"/>
  <c r="F128" i="15" a="1"/>
  <c r="F128" i="15" s="1"/>
  <c r="D25" i="21" s="1"/>
  <c r="G108" i="10"/>
  <c r="F71" i="15" a="1"/>
  <c r="F71" i="15" s="1"/>
  <c r="E94" i="15" a="1"/>
  <c r="E94" i="15" s="1"/>
  <c r="F67" i="10"/>
  <c r="G12" i="10"/>
  <c r="E20" i="15" a="1"/>
  <c r="E20" i="15" s="1"/>
  <c r="F26" i="15" a="1"/>
  <c r="F26" i="15" s="1"/>
  <c r="F22" i="10"/>
  <c r="G87" i="10"/>
  <c r="B24" i="20"/>
  <c r="E102" i="15" a="1"/>
  <c r="E102" i="15" s="1"/>
  <c r="C24" i="20" s="1"/>
  <c r="F75" i="10"/>
  <c r="Z16" i="12"/>
  <c r="AO2" i="6" a="1"/>
  <c r="AO2" i="6" s="1"/>
  <c r="AP2" i="6" s="1" a="1"/>
  <c r="AP2" i="6" s="1"/>
  <c r="F172" i="15" a="1"/>
  <c r="F172" i="15" s="1"/>
  <c r="Z14" i="12"/>
  <c r="F120" i="15" a="1"/>
  <c r="F120" i="15" s="1"/>
  <c r="G4" i="10"/>
  <c r="B24" i="17"/>
  <c r="E27" i="15" a="1"/>
  <c r="E27" i="15" s="1"/>
  <c r="C24" i="17" s="1"/>
  <c r="B10" i="19"/>
  <c r="E63" i="15" a="1"/>
  <c r="E63" i="15" s="1"/>
  <c r="C10" i="19" s="1"/>
  <c r="F36" i="10"/>
  <c r="B13" i="23"/>
  <c r="E141" i="15" a="1"/>
  <c r="E141" i="15" s="1"/>
  <c r="F114" i="10"/>
  <c r="G19" i="10"/>
  <c r="G114" i="10"/>
  <c r="H184" i="15" a="1"/>
  <c r="H184" i="15" s="1"/>
  <c r="F162" i="15" a="1"/>
  <c r="F162" i="15" s="1"/>
  <c r="E10" i="15" a="1"/>
  <c r="E10" i="15" s="1"/>
  <c r="E91" i="15" a="1"/>
  <c r="E91" i="15" s="1"/>
  <c r="F64" i="10"/>
  <c r="E116" i="15" a="1"/>
  <c r="E116" i="15" s="1"/>
  <c r="F89" i="10"/>
  <c r="F125" i="15" a="1"/>
  <c r="F125" i="15" s="1"/>
  <c r="D22" i="21" s="1"/>
  <c r="F113" i="15" a="1"/>
  <c r="F113" i="15" s="1"/>
  <c r="D10" i="21" s="1"/>
  <c r="E112" i="15" a="1"/>
  <c r="E112" i="15" s="1"/>
  <c r="F85" i="10"/>
  <c r="F65" i="15" a="1"/>
  <c r="F65" i="15" s="1"/>
  <c r="Z22" i="12"/>
  <c r="E89" i="15" a="1"/>
  <c r="E89" i="15" s="1"/>
  <c r="F62" i="10"/>
  <c r="G16" i="11"/>
  <c r="H22" i="11" s="1"/>
  <c r="AL13" i="6" a="1"/>
  <c r="AL13" i="6" s="1"/>
  <c r="F18" i="10"/>
  <c r="F169" i="10"/>
  <c r="F144" i="10"/>
  <c r="F97" i="10"/>
  <c r="F146" i="10"/>
  <c r="E66" i="15" a="1"/>
  <c r="E66" i="15" s="1"/>
  <c r="F39" i="10"/>
  <c r="B20" i="23"/>
  <c r="E148" i="15" a="1"/>
  <c r="E148" i="15" s="1"/>
  <c r="F121" i="10"/>
  <c r="B15" i="23"/>
  <c r="E143" i="15" a="1"/>
  <c r="E143" i="15" s="1"/>
  <c r="F116" i="10"/>
  <c r="G8" i="10"/>
  <c r="G132" i="10"/>
  <c r="G29" i="10"/>
  <c r="G107" i="10"/>
  <c r="G55" i="10"/>
  <c r="G82" i="10"/>
  <c r="G156" i="10"/>
  <c r="AM9" i="6" a="1"/>
  <c r="AM9" i="6" s="1"/>
  <c r="G152" i="10"/>
  <c r="F73" i="10"/>
  <c r="F47" i="10"/>
  <c r="F199" i="15" a="1"/>
  <c r="F199" i="15" s="1"/>
  <c r="G53" i="15" a="1"/>
  <c r="G53" i="15" s="1"/>
  <c r="E25" i="18" s="1"/>
  <c r="F175" i="15" a="1"/>
  <c r="F175" i="15" s="1"/>
  <c r="G79" i="10"/>
  <c r="E14" i="15" a="1"/>
  <c r="E14" i="15" s="1"/>
  <c r="B5" i="25"/>
  <c r="E158" i="15" a="1"/>
  <c r="E158" i="15" s="1"/>
  <c r="C5" i="25" s="1"/>
  <c r="F131" i="10"/>
  <c r="F171" i="15" a="1"/>
  <c r="F171" i="15" s="1"/>
  <c r="B5" i="20"/>
  <c r="E83" i="15" a="1"/>
  <c r="E83" i="15" s="1"/>
  <c r="C5" i="20" s="1"/>
  <c r="F56" i="10"/>
  <c r="G163" i="10"/>
  <c r="AN8" i="6" a="1"/>
  <c r="AN8" i="6" s="1"/>
  <c r="F198" i="15" a="1"/>
  <c r="F198" i="15" s="1"/>
  <c r="G156" i="15" a="1"/>
  <c r="G156" i="15" s="1"/>
  <c r="E3" i="25" s="1"/>
  <c r="F122" i="15" a="1"/>
  <c r="F122" i="15" s="1"/>
  <c r="F96" i="15" a="1"/>
  <c r="F96" i="15" s="1"/>
  <c r="F21" i="10"/>
  <c r="B14" i="23"/>
  <c r="E142" i="15" a="1"/>
  <c r="E142" i="15" s="1"/>
  <c r="F115" i="10"/>
  <c r="G135" i="10"/>
  <c r="AM11" i="6" a="1"/>
  <c r="AM11" i="6" s="1"/>
  <c r="AN11" i="6" s="1" a="1"/>
  <c r="AN11" i="6" s="1"/>
  <c r="G190" i="15" a="1"/>
  <c r="G190" i="15" s="1"/>
  <c r="G187" i="15" a="1"/>
  <c r="G187" i="15" s="1"/>
  <c r="F106" i="15" a="1"/>
  <c r="F106" i="15" s="1"/>
  <c r="D3" i="21" s="1"/>
  <c r="F95" i="15" a="1"/>
  <c r="F95" i="15" s="1"/>
  <c r="E87" i="15" a="1"/>
  <c r="E87" i="15" s="1"/>
  <c r="F60" i="10"/>
  <c r="F165" i="15" a="1"/>
  <c r="F165" i="15" s="1"/>
  <c r="E23" i="15" a="1"/>
  <c r="E23" i="15" s="1"/>
  <c r="E114" i="15" a="1"/>
  <c r="E114" i="15" s="1"/>
  <c r="F87" i="10"/>
  <c r="AL10" i="6" a="1"/>
  <c r="AL10" i="6" s="1"/>
  <c r="B24" i="19"/>
  <c r="E77" i="15" a="1"/>
  <c r="E77" i="15" s="1"/>
  <c r="C24" i="19" s="1"/>
  <c r="F50" i="10"/>
  <c r="E118" i="15" a="1"/>
  <c r="E118" i="15" s="1"/>
  <c r="F91" i="10"/>
  <c r="B24" i="23"/>
  <c r="E152" i="15" a="1"/>
  <c r="E152" i="15" s="1"/>
  <c r="F125" i="10"/>
  <c r="G162" i="10"/>
  <c r="G13" i="10"/>
  <c r="G153" i="10"/>
  <c r="G34" i="10"/>
  <c r="G128" i="10"/>
  <c r="G76" i="10"/>
  <c r="G103" i="10"/>
  <c r="G177" i="10"/>
  <c r="F126" i="10"/>
  <c r="B2" i="23"/>
  <c r="E130" i="15" a="1"/>
  <c r="E130" i="15" s="1"/>
  <c r="F103" i="10"/>
  <c r="F75" i="15" a="1"/>
  <c r="F75" i="15" s="1"/>
  <c r="D22" i="19" s="1"/>
  <c r="AL22" i="6" a="1"/>
  <c r="AL22" i="6" s="1"/>
  <c r="G195" i="15" a="1"/>
  <c r="G195" i="15" s="1"/>
  <c r="E84" i="15" a="1"/>
  <c r="E84" i="15" s="1"/>
  <c r="F57" i="10"/>
  <c r="G112" i="10"/>
  <c r="F17" i="10"/>
  <c r="E44" i="15" a="1"/>
  <c r="E44" i="15" s="1"/>
  <c r="F22" i="15" a="1"/>
  <c r="F22" i="15" s="1"/>
  <c r="F121" i="15" a="1"/>
  <c r="F121" i="15" s="1"/>
  <c r="F189" i="15" a="1"/>
  <c r="F189" i="15" s="1"/>
  <c r="Z24" i="12"/>
  <c r="F164" i="15" a="1"/>
  <c r="F164" i="15" s="1"/>
  <c r="Z12" i="12"/>
  <c r="F170" i="15" a="1"/>
  <c r="F170" i="15" s="1"/>
  <c r="AN12" i="6" a="1"/>
  <c r="AN12" i="6" s="1"/>
  <c r="F90" i="15" a="1"/>
  <c r="F90" i="15" s="1"/>
  <c r="B18" i="23"/>
  <c r="E146" i="15" a="1"/>
  <c r="E146" i="15" s="1"/>
  <c r="F119" i="10"/>
  <c r="E59" i="15" a="1"/>
  <c r="E59" i="15" s="1"/>
  <c r="F32" i="10"/>
  <c r="B2" i="19"/>
  <c r="E55" i="15" a="1"/>
  <c r="E55" i="15" s="1"/>
  <c r="C2" i="19" s="1"/>
  <c r="F28" i="10"/>
  <c r="E49" i="2"/>
  <c r="B8" i="23"/>
  <c r="E136" i="15" a="1"/>
  <c r="E136" i="15" s="1"/>
  <c r="F109" i="10"/>
  <c r="G83" i="10"/>
  <c r="F72" i="15" a="1"/>
  <c r="F72" i="15" s="1"/>
  <c r="AN3" i="6" a="1"/>
  <c r="AN3" i="6" s="1"/>
  <c r="AM4" i="6" a="1"/>
  <c r="AM4" i="6" s="1"/>
  <c r="AN4" i="6" s="1" a="1"/>
  <c r="AN4" i="6" s="1"/>
  <c r="F201" i="15" a="1"/>
  <c r="F201" i="15" s="1"/>
  <c r="G188" i="15" a="1"/>
  <c r="G188" i="15" s="1"/>
  <c r="E10" i="24" s="1"/>
  <c r="E24" i="15" a="1"/>
  <c r="E24" i="15" s="1"/>
  <c r="AL18" i="6" a="1"/>
  <c r="AL18" i="6" s="1"/>
  <c r="E13" i="15" a="1"/>
  <c r="E13" i="15" s="1"/>
  <c r="C10" i="17" s="1"/>
  <c r="L13" i="11"/>
  <c r="K13" i="11"/>
  <c r="J13" i="11"/>
  <c r="F54" i="10"/>
  <c r="F155" i="10"/>
  <c r="B2" i="18"/>
  <c r="E30" i="15" a="1"/>
  <c r="E30" i="15" s="1"/>
  <c r="C2" i="18" s="1"/>
  <c r="F3" i="10"/>
  <c r="C49" i="2"/>
  <c r="E68" i="15" a="1"/>
  <c r="E68" i="15" s="1"/>
  <c r="F41" i="10"/>
  <c r="B24" i="21"/>
  <c r="E127" i="15" a="1"/>
  <c r="E127" i="15" s="1"/>
  <c r="C24" i="21" s="1"/>
  <c r="F100" i="10"/>
  <c r="B14" i="24"/>
  <c r="E192" i="15" a="1"/>
  <c r="E192" i="15" s="1"/>
  <c r="C14" i="24" s="1"/>
  <c r="F165" i="10"/>
  <c r="G23" i="10"/>
  <c r="G64" i="10"/>
  <c r="G44" i="10"/>
  <c r="G165" i="10"/>
  <c r="G118" i="10"/>
  <c r="G140" i="10"/>
  <c r="G93" i="10"/>
  <c r="L3" i="11"/>
  <c r="D17" i="15" s="1"/>
  <c r="K3" i="11"/>
  <c r="J3" i="11"/>
  <c r="F51" i="10"/>
  <c r="AM2" i="6" a="1"/>
  <c r="AM2" i="6" s="1"/>
  <c r="G120" i="10"/>
  <c r="E34" i="15" a="1"/>
  <c r="E34" i="15" s="1"/>
  <c r="F7" i="10"/>
  <c r="F28" i="15" a="1"/>
  <c r="F28" i="15" s="1"/>
  <c r="D25" i="17" s="1"/>
  <c r="E101" i="15" a="1"/>
  <c r="E101" i="15" s="1"/>
  <c r="F74" i="10"/>
  <c r="AM15" i="6" a="1"/>
  <c r="AM15" i="6" s="1"/>
  <c r="AN16" i="6" a="1"/>
  <c r="AN16" i="6" s="1"/>
  <c r="G25" i="10"/>
  <c r="AM14" i="6" a="1"/>
  <c r="AM14" i="6" s="1"/>
  <c r="B26" i="20"/>
  <c r="E104" i="15" a="1"/>
  <c r="E104" i="15" s="1"/>
  <c r="C26" i="20" s="1"/>
  <c r="F77" i="10"/>
  <c r="G30" i="10"/>
  <c r="F36" i="15" a="1"/>
  <c r="F36" i="15" s="1"/>
  <c r="F25" i="15" a="1"/>
  <c r="F25" i="15" s="1"/>
  <c r="F104" i="10"/>
  <c r="F98" i="15" a="1"/>
  <c r="F98" i="15" s="1"/>
  <c r="Z7" i="12"/>
  <c r="E9" i="15" a="1"/>
  <c r="E9" i="15" s="1"/>
  <c r="F40" i="15" a="1"/>
  <c r="F40" i="15" s="1"/>
  <c r="L9" i="11"/>
  <c r="D18" i="15" s="1"/>
  <c r="K9" i="11"/>
  <c r="J9" i="11"/>
  <c r="AM10" i="6" a="1"/>
  <c r="AM10" i="6" s="1"/>
  <c r="AN10" i="6" s="1" a="1"/>
  <c r="AN10" i="6" s="1"/>
  <c r="E67" i="15" a="1"/>
  <c r="E67" i="15" s="1"/>
  <c r="F40" i="10"/>
  <c r="B5" i="23"/>
  <c r="E133" i="15" a="1"/>
  <c r="E133" i="15" s="1"/>
  <c r="F106" i="10"/>
  <c r="G72" i="10"/>
  <c r="Y28" i="12"/>
  <c r="F107" i="15" a="1"/>
  <c r="F107" i="15" s="1"/>
  <c r="D4" i="21" s="1"/>
  <c r="E62" i="15" a="1"/>
  <c r="E62" i="15" s="1"/>
  <c r="F35" i="10"/>
  <c r="S30" i="12"/>
  <c r="F88" i="15" a="1"/>
  <c r="F88" i="15" s="1"/>
  <c r="D10" i="20" s="1"/>
  <c r="AL17" i="6" a="1"/>
  <c r="AL17" i="6" s="1"/>
  <c r="Z13" i="12"/>
  <c r="E12" i="15" a="1"/>
  <c r="E12" i="15" s="1"/>
  <c r="E64" i="15" a="1"/>
  <c r="E64" i="15" s="1"/>
  <c r="F37" i="10"/>
  <c r="F38" i="10"/>
  <c r="F176" i="10"/>
  <c r="B21" i="23"/>
  <c r="E149" i="15" a="1"/>
  <c r="E149" i="15" s="1"/>
  <c r="F122" i="10"/>
  <c r="E69" i="15" a="1"/>
  <c r="E69" i="15" s="1"/>
  <c r="F42" i="10"/>
  <c r="B7" i="23"/>
  <c r="E135" i="15" a="1"/>
  <c r="E135" i="15" s="1"/>
  <c r="F108" i="10"/>
  <c r="E191" i="15" a="1"/>
  <c r="E191" i="15" s="1"/>
  <c r="F164" i="10"/>
  <c r="AK19" i="6" a="1"/>
  <c r="AK19" i="6" s="1"/>
  <c r="G28" i="10"/>
  <c r="G85" i="10"/>
  <c r="G49" i="10"/>
  <c r="G60" i="10"/>
  <c r="G134" i="10"/>
  <c r="G161" i="10"/>
  <c r="G109" i="10"/>
  <c r="F86" i="15" a="1"/>
  <c r="F86" i="15" s="1"/>
  <c r="F94" i="10"/>
  <c r="G6" i="15" l="1" a="1"/>
  <c r="G6" i="15" s="1"/>
  <c r="E3" i="17" s="1"/>
  <c r="AI27" i="11"/>
  <c r="AJ27" i="11" s="1"/>
  <c r="AJ29" i="11" s="1"/>
  <c r="P2" i="17" s="1"/>
  <c r="B118" i="27"/>
  <c r="B119" i="27"/>
  <c r="B167" i="27" s="1" a="1"/>
  <c r="G7" i="15" a="1"/>
  <c r="G7" i="15" s="1"/>
  <c r="E4" i="17" s="1"/>
  <c r="D4" i="17"/>
  <c r="B129" i="43"/>
  <c r="B130" i="43"/>
  <c r="B128" i="43"/>
  <c r="B179" i="43" s="1" a="1"/>
  <c r="B179" i="43" s="1"/>
  <c r="B88" i="42"/>
  <c r="B89" i="42"/>
  <c r="B87" i="42"/>
  <c r="B138" i="42" s="1" a="1"/>
  <c r="B138" i="42" s="1"/>
  <c r="B131" i="41"/>
  <c r="B132" i="41"/>
  <c r="B130" i="41"/>
  <c r="B181" i="41" s="1" a="1"/>
  <c r="B181" i="41" s="1"/>
  <c r="B89" i="40"/>
  <c r="B90" i="40"/>
  <c r="B88" i="40"/>
  <c r="B139" i="40" s="1" a="1"/>
  <c r="B139" i="40" s="1"/>
  <c r="B338" i="39"/>
  <c r="B339" i="39"/>
  <c r="B337" i="39"/>
  <c r="B388" i="39" s="1" a="1"/>
  <c r="B388" i="39" s="1"/>
  <c r="B89" i="38"/>
  <c r="B90" i="38"/>
  <c r="B88" i="38"/>
  <c r="B139" i="38" s="1" a="1"/>
  <c r="B139" i="38" s="1"/>
  <c r="B89" i="37"/>
  <c r="B90" i="37"/>
  <c r="B88" i="37"/>
  <c r="B139" i="37" s="1" a="1"/>
  <c r="B139" i="37" s="1"/>
  <c r="B68" i="36"/>
  <c r="B69" i="36"/>
  <c r="B67" i="36"/>
  <c r="B118" i="36" s="1" a="1"/>
  <c r="B118" i="36" s="1"/>
  <c r="B69" i="35"/>
  <c r="B67" i="35"/>
  <c r="B68" i="35"/>
  <c r="B69" i="33"/>
  <c r="B70" i="33"/>
  <c r="B68" i="33"/>
  <c r="B119" i="33" s="1" a="1"/>
  <c r="B119" i="33" s="1"/>
  <c r="B90" i="32"/>
  <c r="B91" i="32"/>
  <c r="B89" i="32"/>
  <c r="B140" i="32" s="1" a="1"/>
  <c r="B140" i="32" s="1"/>
  <c r="B167" i="31"/>
  <c r="B166" i="31"/>
  <c r="B168" i="31"/>
  <c r="B131" i="30"/>
  <c r="B132" i="30"/>
  <c r="B130" i="30"/>
  <c r="B181" i="30" s="1" a="1"/>
  <c r="B181" i="30" s="1"/>
  <c r="B88" i="29"/>
  <c r="B89" i="29"/>
  <c r="B87" i="29"/>
  <c r="B138" i="29" s="1" a="1"/>
  <c r="B138" i="29" s="1"/>
  <c r="B253" i="28"/>
  <c r="B252" i="28"/>
  <c r="B254" i="28"/>
  <c r="G81" i="15" a="1"/>
  <c r="G81" i="15" s="1"/>
  <c r="G181" i="15" a="1"/>
  <c r="G181" i="15" s="1"/>
  <c r="E3" i="24" s="1"/>
  <c r="G132" i="15" a="1"/>
  <c r="G132" i="15" s="1"/>
  <c r="G57" i="15" a="1"/>
  <c r="G57" i="15" s="1"/>
  <c r="E4" i="19" s="1"/>
  <c r="AO4" i="6" a="1"/>
  <c r="AO4" i="6" s="1"/>
  <c r="AO11" i="6" a="1"/>
  <c r="AO11" i="6" s="1"/>
  <c r="AQ16" i="6" a="1"/>
  <c r="AQ16" i="6" s="1"/>
  <c r="AO15" i="6" a="1"/>
  <c r="AO15" i="6" s="1"/>
  <c r="G165" i="15" a="1"/>
  <c r="G165" i="15" s="1"/>
  <c r="F89" i="15" a="1"/>
  <c r="F89" i="15" s="1"/>
  <c r="H178" i="15" a="1"/>
  <c r="H178" i="15" s="1"/>
  <c r="F25" i="25" s="1"/>
  <c r="C12" i="23"/>
  <c r="F140" i="15" a="1"/>
  <c r="F140" i="15" s="1"/>
  <c r="G21" i="15" a="1"/>
  <c r="G21" i="15" s="1"/>
  <c r="G11" i="15" a="1"/>
  <c r="G11" i="15" s="1"/>
  <c r="G203" i="15" a="1"/>
  <c r="G203" i="15" s="1"/>
  <c r="E25" i="24" s="1"/>
  <c r="AN9" i="6" a="1"/>
  <c r="AN9" i="6" s="1"/>
  <c r="F33" i="15" a="1"/>
  <c r="F33" i="15" s="1"/>
  <c r="D5" i="18" s="1"/>
  <c r="AO12" i="6" a="1"/>
  <c r="AO12" i="6" s="1"/>
  <c r="AP12" i="6" s="1" a="1"/>
  <c r="AP12" i="6" s="1"/>
  <c r="G122" i="15" a="1"/>
  <c r="G122" i="15" s="1"/>
  <c r="AN13" i="6" a="1"/>
  <c r="AN13" i="6" s="1"/>
  <c r="G162" i="15" a="1"/>
  <c r="G162" i="15" s="1"/>
  <c r="F94" i="15" a="1"/>
  <c r="F94" i="15" s="1"/>
  <c r="G38" i="15" a="1"/>
  <c r="G38" i="15" s="1"/>
  <c r="E10" i="18" s="1"/>
  <c r="C16" i="23"/>
  <c r="F144" i="15" a="1"/>
  <c r="F144" i="15" s="1"/>
  <c r="C26" i="23"/>
  <c r="F154" i="15" a="1"/>
  <c r="F154" i="15" s="1"/>
  <c r="F180" i="15" a="1"/>
  <c r="F180" i="15" s="1"/>
  <c r="D2" i="24" s="1"/>
  <c r="H200" i="15" a="1"/>
  <c r="H200" i="15" s="1"/>
  <c r="F191" i="15" a="1"/>
  <c r="F191" i="15" s="1"/>
  <c r="G172" i="15" a="1"/>
  <c r="G172" i="15" s="1"/>
  <c r="G174" i="15" a="1"/>
  <c r="G174" i="15" s="1"/>
  <c r="G49" i="15" a="1"/>
  <c r="G49" i="15" s="1"/>
  <c r="G182" i="15" a="1"/>
  <c r="G182" i="15" s="1"/>
  <c r="E4" i="24" s="1"/>
  <c r="G100" i="15" a="1"/>
  <c r="G100" i="15" s="1"/>
  <c r="F8" i="15" a="1"/>
  <c r="F8" i="15" s="1"/>
  <c r="F79" i="15" a="1"/>
  <c r="F79" i="15" s="1"/>
  <c r="D26" i="19" s="1"/>
  <c r="G61" i="15" a="1"/>
  <c r="G61" i="15" s="1"/>
  <c r="F43" i="15" a="1"/>
  <c r="F43" i="15" s="1"/>
  <c r="E17" i="15" a="1"/>
  <c r="E17" i="15" s="1"/>
  <c r="G170" i="15" a="1"/>
  <c r="G170" i="15" s="1"/>
  <c r="F87" i="15" a="1"/>
  <c r="F87" i="15" s="1"/>
  <c r="H156" i="15" a="1"/>
  <c r="H156" i="15" s="1"/>
  <c r="F3" i="25" s="1"/>
  <c r="G175" i="15" a="1"/>
  <c r="G175" i="15" s="1"/>
  <c r="G65" i="15" a="1"/>
  <c r="G65" i="15" s="1"/>
  <c r="I184" i="15" a="1"/>
  <c r="I184" i="15" s="1"/>
  <c r="F92" i="15" a="1"/>
  <c r="F92" i="15" s="1"/>
  <c r="F139" i="15" a="1"/>
  <c r="F139" i="15" s="1"/>
  <c r="F151" i="15" a="1"/>
  <c r="F151" i="15" s="1"/>
  <c r="F179" i="15" a="1"/>
  <c r="F179" i="15" s="1"/>
  <c r="D26" i="25" s="1"/>
  <c r="F114" i="15" a="1"/>
  <c r="F114" i="15" s="1"/>
  <c r="E18" i="15" a="1"/>
  <c r="E18" i="15" s="1"/>
  <c r="H195" i="15" a="1"/>
  <c r="H195" i="15" s="1"/>
  <c r="C15" i="23"/>
  <c r="F143" i="15" a="1"/>
  <c r="F143" i="15" s="1"/>
  <c r="G123" i="15" a="1"/>
  <c r="G123" i="15" s="1"/>
  <c r="G157" i="15" a="1"/>
  <c r="G157" i="15" s="1"/>
  <c r="E4" i="25" s="1"/>
  <c r="F119" i="15" a="1"/>
  <c r="F119" i="15" s="1"/>
  <c r="F105" i="15" a="1"/>
  <c r="F105" i="15" s="1"/>
  <c r="D2" i="21" s="1"/>
  <c r="G74" i="15" a="1"/>
  <c r="G74" i="15" s="1"/>
  <c r="F167" i="15" a="1"/>
  <c r="F167" i="15" s="1"/>
  <c r="G111" i="15" a="1"/>
  <c r="G111" i="15" s="1"/>
  <c r="G40" i="15" a="1"/>
  <c r="G40" i="15" s="1"/>
  <c r="AM13" i="6" a="1"/>
  <c r="AM13" i="6" s="1"/>
  <c r="C7" i="23"/>
  <c r="F135" i="15" a="1"/>
  <c r="F135" i="15" s="1"/>
  <c r="C8" i="23"/>
  <c r="F136" i="15" a="1"/>
  <c r="F136" i="15" s="1"/>
  <c r="G95" i="15" a="1"/>
  <c r="G95" i="15" s="1"/>
  <c r="G198" i="15" a="1"/>
  <c r="G198" i="15" s="1"/>
  <c r="AQ2" i="6" a="1"/>
  <c r="AQ2" i="6" s="1"/>
  <c r="AS2" i="6" s="1" a="1"/>
  <c r="AS2" i="6" s="1"/>
  <c r="G71" i="15" a="1"/>
  <c r="G71" i="15" s="1"/>
  <c r="F159" i="15" a="1"/>
  <c r="F159" i="15" s="1"/>
  <c r="AM17" i="6" a="1"/>
  <c r="AM17" i="6" s="1"/>
  <c r="F16" i="15" a="1"/>
  <c r="F16" i="15" s="1"/>
  <c r="G97" i="15" a="1"/>
  <c r="G97" i="15" s="1"/>
  <c r="G131" i="15" a="1"/>
  <c r="G131" i="15" s="1"/>
  <c r="F34" i="15" a="1"/>
  <c r="F34" i="15" s="1"/>
  <c r="F84" i="15" a="1"/>
  <c r="F84" i="15" s="1"/>
  <c r="G88" i="15" a="1"/>
  <c r="G88" i="15" s="1"/>
  <c r="E10" i="20" s="1"/>
  <c r="F9" i="15" a="1"/>
  <c r="F9" i="15" s="1"/>
  <c r="G164" i="15" a="1"/>
  <c r="G164" i="15" s="1"/>
  <c r="C24" i="23"/>
  <c r="F152" i="15" a="1"/>
  <c r="F152" i="15" s="1"/>
  <c r="F112" i="15" a="1"/>
  <c r="F112" i="15" s="1"/>
  <c r="F52" i="15" a="1"/>
  <c r="F52" i="15" s="1"/>
  <c r="D24" i="18" s="1"/>
  <c r="G78" i="15" a="1"/>
  <c r="G78" i="15" s="1"/>
  <c r="E25" i="19" s="1"/>
  <c r="C9" i="23"/>
  <c r="F137" i="15" a="1"/>
  <c r="F137" i="15" s="1"/>
  <c r="AN14" i="6" a="1"/>
  <c r="AN14" i="6" s="1"/>
  <c r="E25" i="23"/>
  <c r="H153" i="15" a="1"/>
  <c r="H153" i="15" s="1"/>
  <c r="F42" i="15" a="1"/>
  <c r="F42" i="15" s="1"/>
  <c r="G35" i="15" a="1"/>
  <c r="G35" i="15" s="1"/>
  <c r="F129" i="15" a="1"/>
  <c r="F129" i="15" s="1"/>
  <c r="D26" i="21" s="1"/>
  <c r="G72" i="15" a="1"/>
  <c r="G72" i="15" s="1"/>
  <c r="G113" i="15" a="1"/>
  <c r="G113" i="15" s="1"/>
  <c r="E10" i="21" s="1"/>
  <c r="G128" i="15" a="1"/>
  <c r="G128" i="15" s="1"/>
  <c r="E25" i="21" s="1"/>
  <c r="F126" i="15" a="1"/>
  <c r="F126" i="15" s="1"/>
  <c r="F47" i="15" a="1"/>
  <c r="F47" i="15" s="1"/>
  <c r="F58" i="15" a="1"/>
  <c r="F58" i="15" s="1"/>
  <c r="D5" i="19" s="1"/>
  <c r="F193" i="15" a="1"/>
  <c r="F193" i="15" s="1"/>
  <c r="D15" i="24" s="1"/>
  <c r="AN15" i="6" a="1"/>
  <c r="AN15" i="6" s="1"/>
  <c r="C14" i="23"/>
  <c r="F142" i="15" a="1"/>
  <c r="F142" i="15" s="1"/>
  <c r="F62" i="15" a="1"/>
  <c r="F62" i="15" s="1"/>
  <c r="H53" i="15" a="1"/>
  <c r="H53" i="15" s="1"/>
  <c r="F25" i="18" s="1"/>
  <c r="F69" i="15" a="1"/>
  <c r="F69" i="15" s="1"/>
  <c r="F55" i="15" a="1"/>
  <c r="F55" i="15" s="1"/>
  <c r="D2" i="19" s="1"/>
  <c r="F102" i="15" a="1"/>
  <c r="F102" i="15" s="1"/>
  <c r="D24" i="20" s="1"/>
  <c r="F54" i="15" a="1"/>
  <c r="F54" i="15" s="1"/>
  <c r="D26" i="18" s="1"/>
  <c r="AO3" i="6" a="1"/>
  <c r="AO3" i="6" s="1"/>
  <c r="AS3" i="6" s="1" a="1"/>
  <c r="AS3" i="6" s="1"/>
  <c r="F101" i="15" a="1"/>
  <c r="F101" i="15" s="1"/>
  <c r="H187" i="15" a="1"/>
  <c r="H187" i="15" s="1"/>
  <c r="M49" i="2"/>
  <c r="G86" i="15" a="1"/>
  <c r="G86" i="15" s="1"/>
  <c r="F13" i="15" a="1"/>
  <c r="F13" i="15" s="1"/>
  <c r="D10" i="17" s="1"/>
  <c r="F66" i="15" a="1"/>
  <c r="F66" i="15" s="1"/>
  <c r="C13" i="23"/>
  <c r="F141" i="15" a="1"/>
  <c r="F141" i="15" s="1"/>
  <c r="F5" i="15" a="1"/>
  <c r="F5" i="15" s="1"/>
  <c r="F93" i="15" a="1"/>
  <c r="F93" i="15" s="1"/>
  <c r="F30" i="15" a="1"/>
  <c r="F30" i="15" s="1"/>
  <c r="D2" i="18" s="1"/>
  <c r="G106" i="15" a="1"/>
  <c r="G106" i="15" s="1"/>
  <c r="E3" i="21" s="1"/>
  <c r="F29" i="15" a="1"/>
  <c r="F29" i="15" s="1"/>
  <c r="D26" i="17" s="1"/>
  <c r="G75" i="15" a="1"/>
  <c r="G75" i="15" s="1"/>
  <c r="E22" i="19" s="1"/>
  <c r="H196" i="15" a="1"/>
  <c r="H196" i="15" s="1"/>
  <c r="G197" i="15" a="1"/>
  <c r="G197" i="15" s="1"/>
  <c r="G186" i="15" a="1"/>
  <c r="G186" i="15" s="1"/>
  <c r="G32" i="15" a="1"/>
  <c r="G32" i="15" s="1"/>
  <c r="E4" i="18" s="1"/>
  <c r="F160" i="15" a="1"/>
  <c r="F160" i="15" s="1"/>
  <c r="G115" i="15" a="1"/>
  <c r="G115" i="15" s="1"/>
  <c r="AP3" i="6" a="1"/>
  <c r="AP3" i="6" s="1"/>
  <c r="C21" i="23"/>
  <c r="F149" i="15" a="1"/>
  <c r="F149" i="15" s="1"/>
  <c r="Z27" i="12"/>
  <c r="Z9" i="12"/>
  <c r="Z11" i="12"/>
  <c r="Z19" i="12"/>
  <c r="Z6" i="12"/>
  <c r="Z5" i="12"/>
  <c r="Z17" i="12"/>
  <c r="Z15" i="12"/>
  <c r="Z8" i="12"/>
  <c r="Z26" i="12"/>
  <c r="Z23" i="12"/>
  <c r="Z4" i="12"/>
  <c r="G28" i="15" a="1"/>
  <c r="G28" i="15" s="1"/>
  <c r="E25" i="17" s="1"/>
  <c r="F118" i="15" a="1"/>
  <c r="F118" i="15" s="1"/>
  <c r="G125" i="15" a="1"/>
  <c r="G125" i="15" s="1"/>
  <c r="E22" i="21" s="1"/>
  <c r="AO8" i="6" a="1"/>
  <c r="AO8" i="6" s="1"/>
  <c r="G189" i="15" a="1"/>
  <c r="G189" i="15" s="1"/>
  <c r="C2" i="23"/>
  <c r="F130" i="15" a="1"/>
  <c r="F130" i="15" s="1"/>
  <c r="H190" i="15" a="1"/>
  <c r="H190" i="15" s="1"/>
  <c r="AO9" i="6" a="1"/>
  <c r="AO9" i="6" s="1"/>
  <c r="AP9" i="6" s="1" a="1"/>
  <c r="AP9" i="6" s="1"/>
  <c r="F41" i="15" a="1"/>
  <c r="F41" i="15" s="1"/>
  <c r="F70" i="15" a="1"/>
  <c r="F70" i="15" s="1"/>
  <c r="C22" i="23"/>
  <c r="F150" i="15" a="1"/>
  <c r="F150" i="15" s="1"/>
  <c r="F183" i="15" a="1"/>
  <c r="F183" i="15" s="1"/>
  <c r="D5" i="24" s="1"/>
  <c r="G25" i="15" a="1"/>
  <c r="G25" i="15" s="1"/>
  <c r="F192" i="15" a="1"/>
  <c r="F192" i="15" s="1"/>
  <c r="D14" i="24" s="1"/>
  <c r="AN18" i="6" a="1"/>
  <c r="AN18" i="6" s="1"/>
  <c r="F59" i="15" a="1"/>
  <c r="F59" i="15" s="1"/>
  <c r="F77" i="15" a="1"/>
  <c r="F77" i="15" s="1"/>
  <c r="D24" i="19" s="1"/>
  <c r="F83" i="15" a="1"/>
  <c r="F83" i="15" s="1"/>
  <c r="D5" i="20" s="1"/>
  <c r="AO5" i="6" a="1"/>
  <c r="AO5" i="6" s="1"/>
  <c r="AP5" i="6" s="1" a="1"/>
  <c r="AP5" i="6" s="1"/>
  <c r="AP6" i="6" a="1"/>
  <c r="AP6" i="6" s="1"/>
  <c r="G39" i="15" a="1"/>
  <c r="G39" i="15" s="1"/>
  <c r="AP8" i="6" a="1"/>
  <c r="AP8" i="6" s="1"/>
  <c r="F76" i="15" a="1"/>
  <c r="F76" i="15" s="1"/>
  <c r="F169" i="15" a="1"/>
  <c r="F169" i="15" s="1"/>
  <c r="G99" i="15" a="1"/>
  <c r="G99" i="15" s="1"/>
  <c r="F15" i="15" a="1"/>
  <c r="F15" i="15" s="1"/>
  <c r="I185" i="15" a="1"/>
  <c r="I185" i="15" s="1"/>
  <c r="G46" i="15" a="1"/>
  <c r="G46" i="15" s="1"/>
  <c r="G73" i="15" a="1"/>
  <c r="G73" i="15" s="1"/>
  <c r="H6" i="15" a="1"/>
  <c r="H6" i="15" s="1"/>
  <c r="F3" i="17" s="1"/>
  <c r="C20" i="23"/>
  <c r="F148" i="15" a="1"/>
  <c r="F148" i="15" s="1"/>
  <c r="F155" i="15" a="1"/>
  <c r="F155" i="15" s="1"/>
  <c r="D2" i="25" s="1"/>
  <c r="G98" i="15" a="1"/>
  <c r="G98" i="15" s="1"/>
  <c r="G199" i="15" a="1"/>
  <c r="G199" i="15" s="1"/>
  <c r="F24" i="15" a="1"/>
  <c r="F24" i="15" s="1"/>
  <c r="G121" i="15" a="1"/>
  <c r="G121" i="15" s="1"/>
  <c r="AP11" i="6" a="1"/>
  <c r="AP11" i="6" s="1"/>
  <c r="G26" i="15" a="1"/>
  <c r="G26" i="15" s="1"/>
  <c r="F85" i="15" a="1"/>
  <c r="F85" i="15" s="1"/>
  <c r="F19" i="15" a="1"/>
  <c r="F19" i="15" s="1"/>
  <c r="H31" i="15" a="1"/>
  <c r="H31" i="15" s="1"/>
  <c r="F3" i="18" s="1"/>
  <c r="F194" i="15" a="1"/>
  <c r="F194" i="15" s="1"/>
  <c r="F202" i="15" a="1"/>
  <c r="F202" i="15" s="1"/>
  <c r="D24" i="24" s="1"/>
  <c r="G107" i="15" a="1"/>
  <c r="G107" i="15" s="1"/>
  <c r="E4" i="21" s="1"/>
  <c r="G36" i="15" a="1"/>
  <c r="G36" i="15" s="1"/>
  <c r="G171" i="15" a="1"/>
  <c r="G171" i="15" s="1"/>
  <c r="F116" i="15" a="1"/>
  <c r="F116" i="15" s="1"/>
  <c r="F63" i="15" a="1"/>
  <c r="F63" i="15" s="1"/>
  <c r="D10" i="19" s="1"/>
  <c r="Z25" i="12"/>
  <c r="AM22" i="6" a="1"/>
  <c r="AM22" i="6" s="1"/>
  <c r="AO16" i="6" a="1"/>
  <c r="AO16" i="6" s="1"/>
  <c r="AP16" i="6" s="1" a="1"/>
  <c r="AP16" i="6" s="1"/>
  <c r="G176" i="15" a="1"/>
  <c r="G176" i="15" s="1"/>
  <c r="F177" i="15" a="1"/>
  <c r="F177" i="15" s="1"/>
  <c r="D24" i="25" s="1"/>
  <c r="C10" i="23"/>
  <c r="F138" i="15" a="1"/>
  <c r="F138" i="15" s="1"/>
  <c r="AO10" i="6" a="1"/>
  <c r="AO10" i="6" s="1"/>
  <c r="AS10" i="6" s="1" a="1"/>
  <c r="AS10" i="6" s="1"/>
  <c r="C5" i="23"/>
  <c r="F133" i="15" a="1"/>
  <c r="F133" i="15" s="1"/>
  <c r="F127" i="15" a="1"/>
  <c r="F127" i="15" s="1"/>
  <c r="D24" i="21" s="1"/>
  <c r="H188" i="15" a="1"/>
  <c r="H188" i="15" s="1"/>
  <c r="F10" i="24" s="1"/>
  <c r="C18" i="23"/>
  <c r="F146" i="15" a="1"/>
  <c r="F146" i="15" s="1"/>
  <c r="G22" i="15" a="1"/>
  <c r="G22" i="15" s="1"/>
  <c r="F20" i="15" a="1"/>
  <c r="F20" i="15" s="1"/>
  <c r="AO7" i="6" a="1"/>
  <c r="AO7" i="6" s="1"/>
  <c r="AO21" i="6" a="1"/>
  <c r="AO21" i="6" s="1"/>
  <c r="AN21" i="6" a="1"/>
  <c r="AN21" i="6" s="1"/>
  <c r="G161" i="15" a="1"/>
  <c r="G161" i="15" s="1"/>
  <c r="F37" i="15" a="1"/>
  <c r="F37" i="15" s="1"/>
  <c r="D9" i="18" s="1"/>
  <c r="F60" i="15" a="1"/>
  <c r="F60" i="15" s="1"/>
  <c r="C19" i="23"/>
  <c r="F147" i="15" a="1"/>
  <c r="F147" i="15" s="1"/>
  <c r="F168" i="15" a="1"/>
  <c r="F168" i="15" s="1"/>
  <c r="G163" i="15" a="1"/>
  <c r="G163" i="15" s="1"/>
  <c r="E10" i="25" s="1"/>
  <c r="F108" i="15" a="1"/>
  <c r="F108" i="15" s="1"/>
  <c r="D5" i="21" s="1"/>
  <c r="C17" i="23"/>
  <c r="F145" i="15" a="1"/>
  <c r="F145" i="15" s="1"/>
  <c r="F27" i="15" a="1"/>
  <c r="F27" i="15" s="1"/>
  <c r="D24" i="17" s="1"/>
  <c r="G50" i="15" a="1"/>
  <c r="G50" i="15" s="1"/>
  <c r="F117" i="15" a="1"/>
  <c r="F117" i="15" s="1"/>
  <c r="F109" i="15" a="1"/>
  <c r="F109" i="15" s="1"/>
  <c r="F64" i="15" a="1"/>
  <c r="F64" i="15" s="1"/>
  <c r="G201" i="15" a="1"/>
  <c r="G201" i="15" s="1"/>
  <c r="F44" i="15" a="1"/>
  <c r="F44" i="15" s="1"/>
  <c r="F91" i="15" a="1"/>
  <c r="F91" i="15" s="1"/>
  <c r="F67" i="15" a="1"/>
  <c r="F67" i="15" s="1"/>
  <c r="F68" i="15" a="1"/>
  <c r="F68" i="15" s="1"/>
  <c r="F23" i="15" a="1"/>
  <c r="F23" i="15" s="1"/>
  <c r="L16" i="11"/>
  <c r="K16" i="11"/>
  <c r="J16" i="11"/>
  <c r="H103" i="15" a="1"/>
  <c r="H103" i="15" s="1"/>
  <c r="G173" i="15" a="1"/>
  <c r="G173" i="15" s="1"/>
  <c r="AN7" i="6" a="1"/>
  <c r="AN7" i="6" s="1"/>
  <c r="F110" i="15" a="1"/>
  <c r="F110" i="15" s="1"/>
  <c r="AQ3" i="6" a="1"/>
  <c r="AQ3" i="6" s="1"/>
  <c r="AR3" i="6" s="1" a="1"/>
  <c r="AR3" i="6" s="1"/>
  <c r="F158" i="15" a="1"/>
  <c r="F158" i="15" s="1"/>
  <c r="D5" i="25" s="1"/>
  <c r="F104" i="15" a="1"/>
  <c r="F104" i="15" s="1"/>
  <c r="D26" i="20" s="1"/>
  <c r="G90" i="15" a="1"/>
  <c r="G90" i="15" s="1"/>
  <c r="G48" i="15" a="1"/>
  <c r="G48" i="15" s="1"/>
  <c r="E20" i="18" s="1"/>
  <c r="F204" i="15" a="1"/>
  <c r="F204" i="15" s="1"/>
  <c r="D26" i="24" s="1"/>
  <c r="F80" i="15" a="1"/>
  <c r="F80" i="15" s="1"/>
  <c r="D2" i="20" s="1"/>
  <c r="AL19" i="6" a="1"/>
  <c r="AL19" i="6" s="1"/>
  <c r="F12" i="15" a="1"/>
  <c r="F12" i="15" s="1"/>
  <c r="AR2" i="6" a="1"/>
  <c r="AR2" i="6" s="1"/>
  <c r="G96" i="15" a="1"/>
  <c r="G96" i="15" s="1"/>
  <c r="F14" i="15" a="1"/>
  <c r="F14" i="15" s="1"/>
  <c r="F10" i="15" a="1"/>
  <c r="F10" i="15" s="1"/>
  <c r="G120" i="15" a="1"/>
  <c r="G120" i="15" s="1"/>
  <c r="H82" i="15" a="1"/>
  <c r="H82" i="15" s="1"/>
  <c r="AP10" i="6" a="1"/>
  <c r="AP10" i="6" s="1"/>
  <c r="AQ10" i="6" s="1" a="1"/>
  <c r="AQ10" i="6" s="1"/>
  <c r="AR10" i="6" s="1" a="1"/>
  <c r="AR10" i="6" s="1"/>
  <c r="F51" i="15" a="1"/>
  <c r="F51" i="15" s="1"/>
  <c r="H56" i="15" a="1"/>
  <c r="H56" i="15" s="1"/>
  <c r="F3" i="19" s="1"/>
  <c r="G45" i="15" a="1"/>
  <c r="G45" i="15" s="1"/>
  <c r="F166" i="15" a="1"/>
  <c r="F166" i="15" s="1"/>
  <c r="G124" i="15" a="1"/>
  <c r="G124" i="15" s="1"/>
  <c r="C6" i="23"/>
  <c r="F134" i="15" a="1"/>
  <c r="F134" i="15" s="1"/>
  <c r="AR20" i="6" a="1"/>
  <c r="AR20" i="6" s="1"/>
  <c r="AS20" i="6" s="1" a="1"/>
  <c r="AS20" i="6" s="1"/>
  <c r="AK27" i="11" l="1"/>
  <c r="AI29" i="11"/>
  <c r="O2" i="17" s="1"/>
  <c r="H7" i="15" a="1"/>
  <c r="H7" i="15" s="1"/>
  <c r="F4" i="17" s="1"/>
  <c r="C6" i="17"/>
  <c r="B6" i="17"/>
  <c r="D6" i="17"/>
  <c r="L6" i="17"/>
  <c r="T6" i="17"/>
  <c r="AB6" i="17"/>
  <c r="G6" i="17"/>
  <c r="AF6" i="17"/>
  <c r="Z6" i="17"/>
  <c r="E6" i="17"/>
  <c r="M6" i="17"/>
  <c r="U6" i="17"/>
  <c r="AC6" i="17"/>
  <c r="W6" i="17"/>
  <c r="H6" i="17"/>
  <c r="Q6" i="17"/>
  <c r="R6" i="17"/>
  <c r="F6" i="17"/>
  <c r="N6" i="17"/>
  <c r="V6" i="17"/>
  <c r="AD6" i="17"/>
  <c r="O6" i="17"/>
  <c r="P6" i="17"/>
  <c r="I6" i="17"/>
  <c r="J6" i="17"/>
  <c r="K6" i="17"/>
  <c r="S6" i="17"/>
  <c r="AA6" i="17"/>
  <c r="AE6" i="17"/>
  <c r="X6" i="17"/>
  <c r="Y6" i="17"/>
  <c r="B167" i="27"/>
  <c r="G6" i="25"/>
  <c r="O6" i="25"/>
  <c r="W6" i="25"/>
  <c r="AE6" i="25"/>
  <c r="F6" i="24"/>
  <c r="N6" i="24"/>
  <c r="V6" i="24"/>
  <c r="AD6" i="24"/>
  <c r="H6" i="21"/>
  <c r="P6" i="21"/>
  <c r="X6" i="21"/>
  <c r="AF6" i="21"/>
  <c r="I6" i="19"/>
  <c r="Q6" i="19"/>
  <c r="Y6" i="19"/>
  <c r="I6" i="18"/>
  <c r="Q6" i="18"/>
  <c r="Y6" i="18"/>
  <c r="H6" i="25"/>
  <c r="P6" i="25"/>
  <c r="X6" i="25"/>
  <c r="AF6" i="25"/>
  <c r="G6" i="24"/>
  <c r="O6" i="24"/>
  <c r="W6" i="24"/>
  <c r="AE6" i="24"/>
  <c r="I6" i="21"/>
  <c r="Q6" i="21"/>
  <c r="Y6" i="21"/>
  <c r="B6" i="21"/>
  <c r="J6" i="19"/>
  <c r="R6" i="19"/>
  <c r="Z6" i="19"/>
  <c r="B6" i="19"/>
  <c r="J6" i="18"/>
  <c r="R6" i="18"/>
  <c r="Z6" i="18"/>
  <c r="I6" i="25"/>
  <c r="Q6" i="25"/>
  <c r="Y6" i="25"/>
  <c r="H6" i="24"/>
  <c r="P6" i="24"/>
  <c r="X6" i="24"/>
  <c r="AF6" i="24"/>
  <c r="B6" i="24"/>
  <c r="J6" i="21"/>
  <c r="R6" i="21"/>
  <c r="Z6" i="21"/>
  <c r="C6" i="19"/>
  <c r="K6" i="19"/>
  <c r="S6" i="19"/>
  <c r="AA6" i="19"/>
  <c r="C6" i="18"/>
  <c r="K6" i="18"/>
  <c r="S6" i="18"/>
  <c r="AA6" i="18"/>
  <c r="J6" i="25"/>
  <c r="R6" i="25"/>
  <c r="Z6" i="25"/>
  <c r="B6" i="25"/>
  <c r="I6" i="24"/>
  <c r="Q6" i="24"/>
  <c r="Y6" i="24"/>
  <c r="C6" i="21"/>
  <c r="K6" i="21"/>
  <c r="S6" i="21"/>
  <c r="AA6" i="21"/>
  <c r="D6" i="19"/>
  <c r="L6" i="19"/>
  <c r="T6" i="19"/>
  <c r="AB6" i="19"/>
  <c r="D6" i="18"/>
  <c r="L6" i="18"/>
  <c r="T6" i="18"/>
  <c r="AB6" i="18"/>
  <c r="C6" i="25"/>
  <c r="K6" i="25"/>
  <c r="S6" i="25"/>
  <c r="AA6" i="25"/>
  <c r="J6" i="24"/>
  <c r="R6" i="24"/>
  <c r="Z6" i="24"/>
  <c r="D6" i="21"/>
  <c r="L6" i="21"/>
  <c r="T6" i="21"/>
  <c r="AB6" i="21"/>
  <c r="E6" i="19"/>
  <c r="M6" i="19"/>
  <c r="U6" i="19"/>
  <c r="AC6" i="19"/>
  <c r="E6" i="18"/>
  <c r="M6" i="18"/>
  <c r="U6" i="18"/>
  <c r="AC6" i="18"/>
  <c r="D6" i="25"/>
  <c r="L6" i="25"/>
  <c r="T6" i="25"/>
  <c r="AB6" i="25"/>
  <c r="C6" i="24"/>
  <c r="K6" i="24"/>
  <c r="S6" i="24"/>
  <c r="AA6" i="24"/>
  <c r="E6" i="21"/>
  <c r="M6" i="21"/>
  <c r="U6" i="21"/>
  <c r="AC6" i="21"/>
  <c r="F6" i="19"/>
  <c r="N6" i="19"/>
  <c r="V6" i="19"/>
  <c r="AD6" i="19"/>
  <c r="F6" i="18"/>
  <c r="N6" i="18"/>
  <c r="V6" i="18"/>
  <c r="AD6" i="18"/>
  <c r="E6" i="25"/>
  <c r="M6" i="25"/>
  <c r="U6" i="25"/>
  <c r="AC6" i="25"/>
  <c r="D6" i="24"/>
  <c r="L6" i="24"/>
  <c r="T6" i="24"/>
  <c r="AB6" i="24"/>
  <c r="F6" i="21"/>
  <c r="N6" i="21"/>
  <c r="V6" i="21"/>
  <c r="AD6" i="21"/>
  <c r="G6" i="19"/>
  <c r="O6" i="19"/>
  <c r="W6" i="19"/>
  <c r="AE6" i="19"/>
  <c r="G6" i="18"/>
  <c r="O6" i="18"/>
  <c r="W6" i="18"/>
  <c r="AE6" i="18"/>
  <c r="F6" i="25"/>
  <c r="N6" i="25"/>
  <c r="V6" i="25"/>
  <c r="AD6" i="25"/>
  <c r="E6" i="24"/>
  <c r="M6" i="24"/>
  <c r="U6" i="24"/>
  <c r="AC6" i="24"/>
  <c r="G6" i="21"/>
  <c r="O6" i="21"/>
  <c r="W6" i="21"/>
  <c r="AE6" i="21"/>
  <c r="H6" i="19"/>
  <c r="P6" i="19"/>
  <c r="X6" i="19"/>
  <c r="AF6" i="19"/>
  <c r="H6" i="18"/>
  <c r="P6" i="18"/>
  <c r="X6" i="18"/>
  <c r="AF6" i="18"/>
  <c r="B6" i="18"/>
  <c r="B118" i="35" a="1"/>
  <c r="B118" i="35" s="1"/>
  <c r="B217" i="31" a="1"/>
  <c r="B303" i="28" a="1"/>
  <c r="H81" i="15" a="1"/>
  <c r="H81" i="15" s="1"/>
  <c r="H57" i="15" a="1"/>
  <c r="H57" i="15" s="1"/>
  <c r="F4" i="19" s="1"/>
  <c r="H132" i="15" a="1"/>
  <c r="H132" i="15" s="1"/>
  <c r="H181" i="15" a="1"/>
  <c r="H181" i="15" s="1"/>
  <c r="F3" i="24" s="1"/>
  <c r="AS16" i="6" a="1"/>
  <c r="AS16" i="6" s="1"/>
  <c r="AR6" i="6" a="1"/>
  <c r="AR6" i="6" s="1"/>
  <c r="AQ12" i="6" a="1"/>
  <c r="AQ12" i="6" s="1"/>
  <c r="AS12" i="6" s="1" a="1"/>
  <c r="AS12" i="6" s="1"/>
  <c r="I103" i="15" a="1"/>
  <c r="I103" i="15" s="1"/>
  <c r="I56" i="15" a="1"/>
  <c r="I56" i="15" s="1"/>
  <c r="G3" i="19" s="1"/>
  <c r="H39" i="15" a="1"/>
  <c r="H39" i="15" s="1"/>
  <c r="H28" i="15" a="1"/>
  <c r="H28" i="15" s="1"/>
  <c r="F25" i="17" s="1"/>
  <c r="G193" i="15" a="1"/>
  <c r="G193" i="15" s="1"/>
  <c r="E15" i="24" s="1"/>
  <c r="G42" i="15" a="1"/>
  <c r="G42" i="15" s="1"/>
  <c r="G9" i="15" a="1"/>
  <c r="G9" i="15" s="1"/>
  <c r="H71" i="15" a="1"/>
  <c r="H71" i="15" s="1"/>
  <c r="G179" i="15" a="1"/>
  <c r="G179" i="15" s="1"/>
  <c r="E26" i="25" s="1"/>
  <c r="H170" i="15" a="1"/>
  <c r="H170" i="15" s="1"/>
  <c r="G109" i="15" a="1"/>
  <c r="G109" i="15" s="1"/>
  <c r="G63" i="15" a="1"/>
  <c r="G63" i="15" s="1"/>
  <c r="E10" i="19" s="1"/>
  <c r="D20" i="23"/>
  <c r="G148" i="15" a="1"/>
  <c r="G148" i="15" s="1"/>
  <c r="G70" i="15" a="1"/>
  <c r="G70" i="15" s="1"/>
  <c r="H32" i="15" a="1"/>
  <c r="H32" i="15" s="1"/>
  <c r="F4" i="18" s="1"/>
  <c r="D13" i="23"/>
  <c r="G141" i="15" a="1"/>
  <c r="G141" i="15" s="1"/>
  <c r="G54" i="15" a="1"/>
  <c r="G54" i="15" s="1"/>
  <c r="E26" i="18" s="1"/>
  <c r="H172" i="15" a="1"/>
  <c r="H172" i="15" s="1"/>
  <c r="H122" i="15" a="1"/>
  <c r="H122" i="15" s="1"/>
  <c r="G168" i="15" a="1"/>
  <c r="G168" i="15" s="1"/>
  <c r="G51" i="15" a="1"/>
  <c r="G51" i="15" s="1"/>
  <c r="G58" i="15" a="1"/>
  <c r="G58" i="15" s="1"/>
  <c r="E5" i="19" s="1"/>
  <c r="F25" i="23"/>
  <c r="I153" i="15" a="1"/>
  <c r="I153" i="15" s="1"/>
  <c r="H74" i="15" a="1"/>
  <c r="H74" i="15" s="1"/>
  <c r="G151" i="15" a="1"/>
  <c r="G151" i="15" s="1"/>
  <c r="F17" i="15" a="1"/>
  <c r="F17" i="15" s="1"/>
  <c r="AQ6" i="6" a="1"/>
  <c r="AQ6" i="6" s="1"/>
  <c r="D18" i="23"/>
  <c r="G146" i="15" a="1"/>
  <c r="G146" i="15" s="1"/>
  <c r="G80" i="15" a="1"/>
  <c r="G80" i="15" s="1"/>
  <c r="E2" i="20" s="1"/>
  <c r="G117" i="15" a="1"/>
  <c r="G117" i="15" s="1"/>
  <c r="D19" i="23"/>
  <c r="G147" i="15" a="1"/>
  <c r="G147" i="15" s="1"/>
  <c r="I188" i="15" a="1"/>
  <c r="I188" i="15" s="1"/>
  <c r="G10" i="24" s="1"/>
  <c r="G116" i="15" a="1"/>
  <c r="G116" i="15" s="1"/>
  <c r="G19" i="15" a="1"/>
  <c r="G19" i="15" s="1"/>
  <c r="I6" i="15" a="1"/>
  <c r="I6" i="15" s="1"/>
  <c r="G3" i="17" s="1"/>
  <c r="H186" i="15" a="1"/>
  <c r="H186" i="15" s="1"/>
  <c r="G66" i="15" a="1"/>
  <c r="G66" i="15" s="1"/>
  <c r="G102" i="15" a="1"/>
  <c r="G102" i="15" s="1"/>
  <c r="E24" i="20" s="1"/>
  <c r="H88" i="15" a="1"/>
  <c r="H88" i="15" s="1"/>
  <c r="F10" i="20" s="1"/>
  <c r="H198" i="15" a="1"/>
  <c r="H198" i="15" s="1"/>
  <c r="G191" i="15" a="1"/>
  <c r="G191" i="15" s="1"/>
  <c r="AP7" i="6" a="1"/>
  <c r="AP7" i="6" s="1"/>
  <c r="G105" i="15" a="1"/>
  <c r="G105" i="15" s="1"/>
  <c r="E2" i="21" s="1"/>
  <c r="AQ7" i="6" a="1"/>
  <c r="AQ7" i="6" s="1"/>
  <c r="AR7" i="6" s="1" a="1"/>
  <c r="AR7" i="6" s="1"/>
  <c r="G33" i="15" a="1"/>
  <c r="G33" i="15" s="1"/>
  <c r="E5" i="18" s="1"/>
  <c r="AQ5" i="6" a="1"/>
  <c r="AQ5" i="6" s="1"/>
  <c r="AP14" i="6" a="1"/>
  <c r="AP14" i="6" s="1"/>
  <c r="AQ14" i="6" s="1" a="1"/>
  <c r="AQ14" i="6" s="1"/>
  <c r="AO14" i="6" a="1"/>
  <c r="AO14" i="6" s="1"/>
  <c r="H171" i="15" a="1"/>
  <c r="H171" i="15" s="1"/>
  <c r="G77" i="15" a="1"/>
  <c r="G77" i="15" s="1"/>
  <c r="E24" i="19" s="1"/>
  <c r="G55" i="15" a="1"/>
  <c r="G55" i="15" s="1"/>
  <c r="E2" i="19" s="1"/>
  <c r="G126" i="15" a="1"/>
  <c r="G126" i="15" s="1"/>
  <c r="G119" i="15" a="1"/>
  <c r="G119" i="15" s="1"/>
  <c r="AN17" i="6" a="1"/>
  <c r="AN17" i="6" s="1"/>
  <c r="AO17" i="6" s="1" a="1"/>
  <c r="AO17" i="6" s="1"/>
  <c r="G204" i="15" a="1"/>
  <c r="G204" i="15" s="1"/>
  <c r="E26" i="24" s="1"/>
  <c r="G85" i="15" a="1"/>
  <c r="G85" i="15" s="1"/>
  <c r="G13" i="15" a="1"/>
  <c r="G13" i="15" s="1"/>
  <c r="E10" i="17" s="1"/>
  <c r="D9" i="23"/>
  <c r="G137" i="15" a="1"/>
  <c r="G137" i="15" s="1"/>
  <c r="G84" i="15" a="1"/>
  <c r="G84" i="15" s="1"/>
  <c r="G139" i="15" a="1"/>
  <c r="G139" i="15" s="1"/>
  <c r="G23" i="15" a="1"/>
  <c r="G23" i="15" s="1"/>
  <c r="D8" i="23"/>
  <c r="G136" i="15" a="1"/>
  <c r="G136" i="15" s="1"/>
  <c r="H203" i="15" a="1"/>
  <c r="H203" i="15" s="1"/>
  <c r="F25" i="24" s="1"/>
  <c r="G41" i="15" a="1"/>
  <c r="G41" i="15" s="1"/>
  <c r="G60" i="15" a="1"/>
  <c r="G60" i="15" s="1"/>
  <c r="H46" i="15" a="1"/>
  <c r="H46" i="15" s="1"/>
  <c r="G34" i="15" a="1"/>
  <c r="G34" i="15" s="1"/>
  <c r="H61" i="15" a="1"/>
  <c r="H61" i="15" s="1"/>
  <c r="G27" i="15" a="1"/>
  <c r="G27" i="15" s="1"/>
  <c r="E24" i="17" s="1"/>
  <c r="H157" i="15" a="1"/>
  <c r="H157" i="15" s="1"/>
  <c r="F4" i="25" s="1"/>
  <c r="H48" i="15" a="1"/>
  <c r="H48" i="15" s="1"/>
  <c r="F20" i="18" s="1"/>
  <c r="H86" i="15" a="1"/>
  <c r="H86" i="15" s="1"/>
  <c r="G180" i="15" a="1"/>
  <c r="G180" i="15" s="1"/>
  <c r="E2" i="24" s="1"/>
  <c r="I190" i="15" a="1"/>
  <c r="I190" i="15" s="1"/>
  <c r="H50" i="15" a="1"/>
  <c r="H50" i="15" s="1"/>
  <c r="H95" i="15" a="1"/>
  <c r="H95" i="15" s="1"/>
  <c r="I196" i="15" a="1"/>
  <c r="I196" i="15" s="1"/>
  <c r="H36" i="15" a="1"/>
  <c r="H36" i="15" s="1"/>
  <c r="G69" i="15" a="1"/>
  <c r="G69" i="15" s="1"/>
  <c r="G10" i="15" a="1"/>
  <c r="G10" i="15" s="1"/>
  <c r="H90" i="15" a="1"/>
  <c r="H90" i="15" s="1"/>
  <c r="G59" i="15" a="1"/>
  <c r="G59" i="15" s="1"/>
  <c r="H75" i="15" a="1"/>
  <c r="H75" i="15" s="1"/>
  <c r="F22" i="19" s="1"/>
  <c r="AO13" i="6" a="1"/>
  <c r="AO13" i="6" s="1"/>
  <c r="AP13" i="6" s="1" a="1"/>
  <c r="AP13" i="6" s="1"/>
  <c r="D26" i="23"/>
  <c r="G154" i="15" a="1"/>
  <c r="G154" i="15" s="1"/>
  <c r="G67" i="15" a="1"/>
  <c r="G67" i="15" s="1"/>
  <c r="H161" i="15" a="1"/>
  <c r="H161" i="15" s="1"/>
  <c r="D2" i="23"/>
  <c r="G130" i="15" a="1"/>
  <c r="G130" i="15" s="1"/>
  <c r="I53" i="15" a="1"/>
  <c r="I53" i="15" s="1"/>
  <c r="G25" i="18" s="1"/>
  <c r="G52" i="15" a="1"/>
  <c r="G52" i="15" s="1"/>
  <c r="E24" i="18" s="1"/>
  <c r="H123" i="15" a="1"/>
  <c r="H123" i="15" s="1"/>
  <c r="J184" i="15" a="1"/>
  <c r="J184" i="15" s="1"/>
  <c r="AQ11" i="6" a="1"/>
  <c r="AQ11" i="6" s="1"/>
  <c r="G14" i="15" a="1"/>
  <c r="G14" i="15" s="1"/>
  <c r="G104" i="15" a="1"/>
  <c r="G104" i="15" s="1"/>
  <c r="E26" i="20" s="1"/>
  <c r="D17" i="23"/>
  <c r="G145" i="15" a="1"/>
  <c r="G145" i="15" s="1"/>
  <c r="H121" i="15" a="1"/>
  <c r="H121" i="15" s="1"/>
  <c r="G15" i="15" a="1"/>
  <c r="G15" i="15" s="1"/>
  <c r="AP18" i="6" a="1"/>
  <c r="AP18" i="6" s="1"/>
  <c r="AO18" i="6" a="1"/>
  <c r="AO18" i="6" s="1"/>
  <c r="G29" i="15" a="1"/>
  <c r="G29" i="15" s="1"/>
  <c r="E26" i="17" s="1"/>
  <c r="I187" i="15" a="1"/>
  <c r="I187" i="15" s="1"/>
  <c r="H113" i="15" a="1"/>
  <c r="H113" i="15" s="1"/>
  <c r="F10" i="21" s="1"/>
  <c r="G8" i="15" a="1"/>
  <c r="G8" i="15" s="1"/>
  <c r="H21" i="15" a="1"/>
  <c r="H21" i="15" s="1"/>
  <c r="G43" i="15" a="1"/>
  <c r="G43" i="15" s="1"/>
  <c r="G37" i="15" a="1"/>
  <c r="G37" i="15" s="1"/>
  <c r="E9" i="18" s="1"/>
  <c r="H26" i="15" a="1"/>
  <c r="H26" i="15" s="1"/>
  <c r="H78" i="15" a="1"/>
  <c r="H78" i="15" s="1"/>
  <c r="F25" i="19" s="1"/>
  <c r="AR16" i="6" a="1"/>
  <c r="AR16" i="6" s="1"/>
  <c r="J185" i="15" a="1"/>
  <c r="J185" i="15" s="1"/>
  <c r="H128" i="15" a="1"/>
  <c r="H128" i="15" s="1"/>
  <c r="F25" i="21" s="1"/>
  <c r="H131" i="15" a="1"/>
  <c r="H131" i="15" s="1"/>
  <c r="D7" i="23"/>
  <c r="G135" i="15" a="1"/>
  <c r="G135" i="15" s="1"/>
  <c r="G79" i="15" a="1"/>
  <c r="G79" i="15" s="1"/>
  <c r="E26" i="19" s="1"/>
  <c r="H11" i="15" a="1"/>
  <c r="H11" i="15" s="1"/>
  <c r="D6" i="23"/>
  <c r="G134" i="15" a="1"/>
  <c r="G134" i="15" s="1"/>
  <c r="G91" i="15" a="1"/>
  <c r="G91" i="15" s="1"/>
  <c r="AP21" i="6" a="1"/>
  <c r="AP21" i="6" s="1"/>
  <c r="AQ21" i="6" a="1"/>
  <c r="AQ21" i="6" s="1"/>
  <c r="AR21" i="6" s="1" a="1"/>
  <c r="AR21" i="6" s="1"/>
  <c r="D10" i="23"/>
  <c r="G138" i="15" a="1"/>
  <c r="G138" i="15" s="1"/>
  <c r="H107" i="15" a="1"/>
  <c r="H107" i="15" s="1"/>
  <c r="F4" i="21" s="1"/>
  <c r="H189" i="15" a="1"/>
  <c r="H189" i="15" s="1"/>
  <c r="G62" i="15" a="1"/>
  <c r="G62" i="15" s="1"/>
  <c r="G112" i="15" a="1"/>
  <c r="G112" i="15" s="1"/>
  <c r="D15" i="23"/>
  <c r="G143" i="15" a="1"/>
  <c r="G143" i="15" s="1"/>
  <c r="H65" i="15" a="1"/>
  <c r="H65" i="15" s="1"/>
  <c r="D16" i="23"/>
  <c r="G144" i="15" a="1"/>
  <c r="G144" i="15" s="1"/>
  <c r="I200" i="15" a="1"/>
  <c r="I200" i="15" s="1"/>
  <c r="H120" i="15" a="1"/>
  <c r="H120" i="15" s="1"/>
  <c r="D5" i="23"/>
  <c r="G133" i="15" a="1"/>
  <c r="G133" i="15" s="1"/>
  <c r="G92" i="15" a="1"/>
  <c r="G92" i="15" s="1"/>
  <c r="G68" i="15" a="1"/>
  <c r="G68" i="15" s="1"/>
  <c r="H96" i="15" a="1"/>
  <c r="H96" i="15" s="1"/>
  <c r="G158" i="15" a="1"/>
  <c r="G158" i="15" s="1"/>
  <c r="E5" i="25" s="1"/>
  <c r="G24" i="15" a="1"/>
  <c r="G24" i="15" s="1"/>
  <c r="H99" i="15" a="1"/>
  <c r="H99" i="15" s="1"/>
  <c r="G192" i="15" a="1"/>
  <c r="G192" i="15" s="1"/>
  <c r="E14" i="24" s="1"/>
  <c r="H106" i="15" a="1"/>
  <c r="H106" i="15" s="1"/>
  <c r="F3" i="21" s="1"/>
  <c r="H72" i="15" a="1"/>
  <c r="H72" i="15" s="1"/>
  <c r="H97" i="15" a="1"/>
  <c r="H97" i="15" s="1"/>
  <c r="H100" i="15" a="1"/>
  <c r="H100" i="15" s="1"/>
  <c r="D12" i="23"/>
  <c r="G140" i="15" a="1"/>
  <c r="G140" i="15" s="1"/>
  <c r="I82" i="15" a="1"/>
  <c r="I82" i="15" s="1"/>
  <c r="G127" i="15" a="1"/>
  <c r="G127" i="15" s="1"/>
  <c r="E24" i="21" s="1"/>
  <c r="H197" i="15" a="1"/>
  <c r="H197" i="15" s="1"/>
  <c r="H124" i="15" a="1"/>
  <c r="H124" i="15" s="1"/>
  <c r="G108" i="15" a="1"/>
  <c r="G108" i="15" s="1"/>
  <c r="E5" i="21" s="1"/>
  <c r="G177" i="15" a="1"/>
  <c r="G177" i="15" s="1"/>
  <c r="E24" i="25" s="1"/>
  <c r="AR5" i="6" a="1"/>
  <c r="AR5" i="6" s="1"/>
  <c r="AS5" i="6" s="1" a="1"/>
  <c r="AS5" i="6" s="1"/>
  <c r="AQ8" i="6" a="1"/>
  <c r="AQ8" i="6" s="1"/>
  <c r="D21" i="23"/>
  <c r="G149" i="15" a="1"/>
  <c r="G149" i="15" s="1"/>
  <c r="AR12" i="6" a="1"/>
  <c r="AR12" i="6" s="1"/>
  <c r="D24" i="23"/>
  <c r="G152" i="15" a="1"/>
  <c r="G152" i="15" s="1"/>
  <c r="H40" i="15" a="1"/>
  <c r="H40" i="15" s="1"/>
  <c r="I195" i="15" a="1"/>
  <c r="I195" i="15" s="1"/>
  <c r="H175" i="15" a="1"/>
  <c r="H175" i="15" s="1"/>
  <c r="H38" i="15" a="1"/>
  <c r="H38" i="15" s="1"/>
  <c r="F10" i="18" s="1"/>
  <c r="AQ9" i="6" a="1"/>
  <c r="AQ9" i="6" s="1"/>
  <c r="G16" i="15" a="1"/>
  <c r="G16" i="15" s="1"/>
  <c r="H182" i="15" a="1"/>
  <c r="H182" i="15" s="1"/>
  <c r="F4" i="24" s="1"/>
  <c r="I178" i="15" a="1"/>
  <c r="I178" i="15" s="1"/>
  <c r="G25" i="25" s="1"/>
  <c r="G83" i="15" a="1"/>
  <c r="G83" i="15" s="1"/>
  <c r="E5" i="20" s="1"/>
  <c r="H163" i="15" a="1"/>
  <c r="H163" i="15" s="1"/>
  <c r="F10" i="25" s="1"/>
  <c r="G129" i="15" a="1"/>
  <c r="G129" i="15" s="1"/>
  <c r="E26" i="21" s="1"/>
  <c r="F18" i="15" a="1"/>
  <c r="F18" i="15" s="1"/>
  <c r="I156" i="15" a="1"/>
  <c r="I156" i="15" s="1"/>
  <c r="G3" i="25" s="1"/>
  <c r="G94" i="15" a="1"/>
  <c r="G94" i="15" s="1"/>
  <c r="AP4" i="6" a="1"/>
  <c r="AP4" i="6" s="1"/>
  <c r="H25" i="15" a="1"/>
  <c r="H25" i="15" s="1"/>
  <c r="G30" i="15" a="1"/>
  <c r="G30" i="15" s="1"/>
  <c r="E2" i="18" s="1"/>
  <c r="G20" i="15" a="1"/>
  <c r="G20" i="15" s="1"/>
  <c r="H201" i="15" a="1"/>
  <c r="H201" i="15" s="1"/>
  <c r="G194" i="15" a="1"/>
  <c r="G194" i="15" s="1"/>
  <c r="G76" i="15" a="1"/>
  <c r="G76" i="15" s="1"/>
  <c r="G183" i="15" a="1"/>
  <c r="G183" i="15" s="1"/>
  <c r="E5" i="24" s="1"/>
  <c r="I7" i="15" a="1"/>
  <c r="I7" i="15" s="1"/>
  <c r="G4" i="17" s="1"/>
  <c r="G89" i="15" a="1"/>
  <c r="G89" i="15" s="1"/>
  <c r="G47" i="15" a="1"/>
  <c r="G47" i="15" s="1"/>
  <c r="H73" i="15" a="1"/>
  <c r="H73" i="15" s="1"/>
  <c r="G44" i="15" a="1"/>
  <c r="G44" i="15" s="1"/>
  <c r="G202" i="15" a="1"/>
  <c r="G202" i="15" s="1"/>
  <c r="E24" i="24" s="1"/>
  <c r="G169" i="15" a="1"/>
  <c r="G169" i="15" s="1"/>
  <c r="H125" i="15" a="1"/>
  <c r="H125" i="15" s="1"/>
  <c r="F22" i="21" s="1"/>
  <c r="G101" i="15" a="1"/>
  <c r="G101" i="15" s="1"/>
  <c r="G110" i="15" a="1"/>
  <c r="G110" i="15" s="1"/>
  <c r="H176" i="15" a="1"/>
  <c r="H176" i="15" s="1"/>
  <c r="G12" i="15" a="1"/>
  <c r="G12" i="15" s="1"/>
  <c r="H98" i="15" a="1"/>
  <c r="H98" i="15" s="1"/>
  <c r="H115" i="15" a="1"/>
  <c r="H115" i="15" s="1"/>
  <c r="G93" i="15" a="1"/>
  <c r="G93" i="15" s="1"/>
  <c r="D14" i="23"/>
  <c r="G142" i="15" a="1"/>
  <c r="G142" i="15" s="1"/>
  <c r="H164" i="15" a="1"/>
  <c r="H164" i="15" s="1"/>
  <c r="H111" i="15" a="1"/>
  <c r="H111" i="15" s="1"/>
  <c r="H49" i="15" a="1"/>
  <c r="H49" i="15" s="1"/>
  <c r="H45" i="15" a="1"/>
  <c r="H45" i="15" s="1"/>
  <c r="G118" i="15" a="1"/>
  <c r="G118" i="15" s="1"/>
  <c r="H35" i="15" a="1"/>
  <c r="H35" i="15" s="1"/>
  <c r="G159" i="15" a="1"/>
  <c r="G159" i="15" s="1"/>
  <c r="G114" i="15" a="1"/>
  <c r="G114" i="15" s="1"/>
  <c r="G87" i="15" a="1"/>
  <c r="G87" i="15" s="1"/>
  <c r="H162" i="15" a="1"/>
  <c r="H162" i="15" s="1"/>
  <c r="H199" i="15" a="1"/>
  <c r="H199" i="15" s="1"/>
  <c r="G166" i="15" a="1"/>
  <c r="G166" i="15" s="1"/>
  <c r="AM19" i="6" a="1"/>
  <c r="AM19" i="6" s="1"/>
  <c r="H173" i="15" a="1"/>
  <c r="H173" i="15" s="1"/>
  <c r="G64" i="15" a="1"/>
  <c r="G64" i="15" s="1"/>
  <c r="H22" i="15" a="1"/>
  <c r="H22" i="15" s="1"/>
  <c r="AN22" i="6" a="1"/>
  <c r="AN22" i="6" s="1"/>
  <c r="I31" i="15" a="1"/>
  <c r="I31" i="15" s="1"/>
  <c r="G3" i="18" s="1"/>
  <c r="G155" i="15" a="1"/>
  <c r="G155" i="15" s="1"/>
  <c r="E2" i="25" s="1"/>
  <c r="D22" i="23"/>
  <c r="G150" i="15" a="1"/>
  <c r="G150" i="15" s="1"/>
  <c r="G160" i="15" a="1"/>
  <c r="G160" i="15" s="1"/>
  <c r="G5" i="15" a="1"/>
  <c r="G5" i="15" s="1"/>
  <c r="AP15" i="6" a="1"/>
  <c r="AP15" i="6" s="1"/>
  <c r="AQ15" i="6" s="1" a="1"/>
  <c r="AQ15" i="6" s="1"/>
  <c r="G167" i="15" a="1"/>
  <c r="G167" i="15" s="1"/>
  <c r="H174" i="15" a="1"/>
  <c r="H174" i="15" s="1"/>
  <c r="H165" i="15" a="1"/>
  <c r="H165" i="15" s="1"/>
  <c r="I81" i="15" l="1" a="1"/>
  <c r="I81" i="15" s="1"/>
  <c r="AK29" i="11"/>
  <c r="Q2" i="17" s="1"/>
  <c r="AL27" i="11"/>
  <c r="B303" i="28"/>
  <c r="C7" i="17"/>
  <c r="K7" i="17"/>
  <c r="S7" i="17"/>
  <c r="AA7" i="17"/>
  <c r="F7" i="17"/>
  <c r="AD7" i="17"/>
  <c r="D7" i="17"/>
  <c r="L7" i="17"/>
  <c r="T7" i="17"/>
  <c r="AB7" i="17"/>
  <c r="N7" i="17"/>
  <c r="Y7" i="17"/>
  <c r="Z7" i="17"/>
  <c r="E7" i="17"/>
  <c r="M7" i="17"/>
  <c r="U7" i="17"/>
  <c r="AC7" i="17"/>
  <c r="V7" i="17"/>
  <c r="Q7" i="17"/>
  <c r="J7" i="17"/>
  <c r="R7" i="17"/>
  <c r="G7" i="17"/>
  <c r="O7" i="17"/>
  <c r="W7" i="17"/>
  <c r="AE7" i="17"/>
  <c r="H7" i="17"/>
  <c r="P7" i="17"/>
  <c r="X7" i="17"/>
  <c r="AF7" i="17"/>
  <c r="I7" i="17"/>
  <c r="G7" i="25"/>
  <c r="O7" i="25"/>
  <c r="W7" i="25"/>
  <c r="AE7" i="25"/>
  <c r="E7" i="24"/>
  <c r="M7" i="24"/>
  <c r="U7" i="24"/>
  <c r="AC7" i="24"/>
  <c r="F7" i="21"/>
  <c r="N7" i="21"/>
  <c r="V7" i="21"/>
  <c r="AD7" i="21"/>
  <c r="F7" i="20"/>
  <c r="N7" i="20"/>
  <c r="V7" i="20"/>
  <c r="AD7" i="20"/>
  <c r="E7" i="19"/>
  <c r="M7" i="19"/>
  <c r="U7" i="19"/>
  <c r="AC7" i="19"/>
  <c r="H7" i="25"/>
  <c r="P7" i="25"/>
  <c r="X7" i="25"/>
  <c r="AF7" i="25"/>
  <c r="F7" i="24"/>
  <c r="N7" i="24"/>
  <c r="V7" i="24"/>
  <c r="AD7" i="24"/>
  <c r="G7" i="21"/>
  <c r="O7" i="21"/>
  <c r="W7" i="21"/>
  <c r="AE7" i="21"/>
  <c r="G7" i="20"/>
  <c r="O7" i="20"/>
  <c r="W7" i="20"/>
  <c r="AE7" i="20"/>
  <c r="F7" i="19"/>
  <c r="N7" i="19"/>
  <c r="V7" i="19"/>
  <c r="AD7" i="19"/>
  <c r="I7" i="25"/>
  <c r="Q7" i="25"/>
  <c r="Y7" i="25"/>
  <c r="G7" i="24"/>
  <c r="O7" i="24"/>
  <c r="W7" i="24"/>
  <c r="AE7" i="24"/>
  <c r="H7" i="21"/>
  <c r="P7" i="21"/>
  <c r="X7" i="21"/>
  <c r="AF7" i="21"/>
  <c r="H7" i="20"/>
  <c r="P7" i="20"/>
  <c r="X7" i="20"/>
  <c r="AF7" i="20"/>
  <c r="G7" i="19"/>
  <c r="O7" i="19"/>
  <c r="W7" i="19"/>
  <c r="AE7" i="19"/>
  <c r="B7" i="17"/>
  <c r="Y7" i="24"/>
  <c r="B7" i="24"/>
  <c r="R7" i="21"/>
  <c r="R7" i="20"/>
  <c r="J7" i="25"/>
  <c r="R7" i="25"/>
  <c r="Z7" i="25"/>
  <c r="H7" i="24"/>
  <c r="P7" i="24"/>
  <c r="X7" i="24"/>
  <c r="AF7" i="24"/>
  <c r="I7" i="21"/>
  <c r="Q7" i="21"/>
  <c r="Y7" i="21"/>
  <c r="I7" i="20"/>
  <c r="Q7" i="20"/>
  <c r="Y7" i="20"/>
  <c r="H7" i="19"/>
  <c r="P7" i="19"/>
  <c r="X7" i="19"/>
  <c r="AF7" i="19"/>
  <c r="Q7" i="24"/>
  <c r="J7" i="21"/>
  <c r="Z7" i="21"/>
  <c r="B7" i="21"/>
  <c r="J7" i="20"/>
  <c r="I7" i="19"/>
  <c r="Y7" i="19"/>
  <c r="C7" i="25"/>
  <c r="K7" i="25"/>
  <c r="S7" i="25"/>
  <c r="AA7" i="25"/>
  <c r="B7" i="25"/>
  <c r="I7" i="24"/>
  <c r="Q7" i="19"/>
  <c r="D7" i="25"/>
  <c r="L7" i="25"/>
  <c r="T7" i="25"/>
  <c r="AB7" i="25"/>
  <c r="J7" i="24"/>
  <c r="R7" i="24"/>
  <c r="Z7" i="24"/>
  <c r="C7" i="21"/>
  <c r="K7" i="21"/>
  <c r="S7" i="21"/>
  <c r="AA7" i="21"/>
  <c r="C7" i="20"/>
  <c r="K7" i="20"/>
  <c r="S7" i="20"/>
  <c r="AA7" i="20"/>
  <c r="B7" i="20"/>
  <c r="J7" i="19"/>
  <c r="R7" i="19"/>
  <c r="Z7" i="19"/>
  <c r="E7" i="25"/>
  <c r="M7" i="25"/>
  <c r="U7" i="25"/>
  <c r="AC7" i="25"/>
  <c r="C7" i="24"/>
  <c r="K7" i="24"/>
  <c r="S7" i="24"/>
  <c r="AA7" i="24"/>
  <c r="D7" i="21"/>
  <c r="L7" i="21"/>
  <c r="T7" i="21"/>
  <c r="AB7" i="21"/>
  <c r="D7" i="20"/>
  <c r="L7" i="20"/>
  <c r="T7" i="20"/>
  <c r="AB7" i="20"/>
  <c r="C7" i="19"/>
  <c r="K7" i="19"/>
  <c r="S7" i="19"/>
  <c r="AA7" i="19"/>
  <c r="B7" i="19"/>
  <c r="F7" i="25"/>
  <c r="N7" i="25"/>
  <c r="V7" i="25"/>
  <c r="AD7" i="25"/>
  <c r="D7" i="24"/>
  <c r="L7" i="24"/>
  <c r="T7" i="24"/>
  <c r="AB7" i="24"/>
  <c r="E7" i="21"/>
  <c r="M7" i="21"/>
  <c r="U7" i="21"/>
  <c r="AC7" i="21"/>
  <c r="E7" i="20"/>
  <c r="M7" i="20"/>
  <c r="U7" i="20"/>
  <c r="AC7" i="20"/>
  <c r="D7" i="19"/>
  <c r="L7" i="19"/>
  <c r="T7" i="19"/>
  <c r="AB7" i="19"/>
  <c r="Z7" i="20"/>
  <c r="B217" i="31"/>
  <c r="C11" i="25"/>
  <c r="K11" i="25"/>
  <c r="S11" i="25"/>
  <c r="AA11" i="25"/>
  <c r="C11" i="24"/>
  <c r="K11" i="24"/>
  <c r="S11" i="24"/>
  <c r="AA11" i="24"/>
  <c r="F11" i="21"/>
  <c r="N11" i="21"/>
  <c r="V11" i="21"/>
  <c r="AD11" i="21"/>
  <c r="B11" i="21"/>
  <c r="H11" i="20"/>
  <c r="P11" i="20"/>
  <c r="X11" i="20"/>
  <c r="AF11" i="20"/>
  <c r="I11" i="19"/>
  <c r="Q11" i="19"/>
  <c r="Y11" i="19"/>
  <c r="J11" i="18"/>
  <c r="R11" i="18"/>
  <c r="Z11" i="18"/>
  <c r="E11" i="17"/>
  <c r="M11" i="17"/>
  <c r="U11" i="17"/>
  <c r="AC11" i="17"/>
  <c r="D11" i="25"/>
  <c r="L11" i="25"/>
  <c r="T11" i="25"/>
  <c r="AB11" i="25"/>
  <c r="D11" i="24"/>
  <c r="L11" i="24"/>
  <c r="T11" i="24"/>
  <c r="AB11" i="24"/>
  <c r="G11" i="21"/>
  <c r="O11" i="21"/>
  <c r="W11" i="21"/>
  <c r="AE11" i="21"/>
  <c r="I11" i="20"/>
  <c r="Q11" i="20"/>
  <c r="Y11" i="20"/>
  <c r="J11" i="19"/>
  <c r="R11" i="19"/>
  <c r="Z11" i="19"/>
  <c r="C11" i="18"/>
  <c r="K11" i="18"/>
  <c r="S11" i="18"/>
  <c r="AA11" i="18"/>
  <c r="F11" i="17"/>
  <c r="N11" i="17"/>
  <c r="V11" i="17"/>
  <c r="AD11" i="17"/>
  <c r="E11" i="25"/>
  <c r="M11" i="25"/>
  <c r="U11" i="25"/>
  <c r="AC11" i="25"/>
  <c r="E11" i="24"/>
  <c r="M11" i="24"/>
  <c r="U11" i="24"/>
  <c r="AC11" i="24"/>
  <c r="B11" i="24"/>
  <c r="H11" i="21"/>
  <c r="P11" i="21"/>
  <c r="X11" i="21"/>
  <c r="AF11" i="21"/>
  <c r="J11" i="20"/>
  <c r="R11" i="20"/>
  <c r="Z11" i="20"/>
  <c r="C11" i="19"/>
  <c r="K11" i="19"/>
  <c r="S11" i="19"/>
  <c r="AA11" i="19"/>
  <c r="D11" i="18"/>
  <c r="L11" i="18"/>
  <c r="T11" i="18"/>
  <c r="AB11" i="18"/>
  <c r="G11" i="17"/>
  <c r="O11" i="17"/>
  <c r="W11" i="17"/>
  <c r="AE11" i="17"/>
  <c r="P11" i="17"/>
  <c r="X11" i="17"/>
  <c r="AF11" i="17"/>
  <c r="F11" i="25"/>
  <c r="N11" i="25"/>
  <c r="V11" i="25"/>
  <c r="AD11" i="25"/>
  <c r="F11" i="24"/>
  <c r="N11" i="24"/>
  <c r="V11" i="24"/>
  <c r="AD11" i="24"/>
  <c r="I11" i="21"/>
  <c r="Q11" i="21"/>
  <c r="Y11" i="21"/>
  <c r="C11" i="20"/>
  <c r="K11" i="20"/>
  <c r="S11" i="20"/>
  <c r="AA11" i="20"/>
  <c r="D11" i="19"/>
  <c r="L11" i="19"/>
  <c r="T11" i="19"/>
  <c r="AB11" i="19"/>
  <c r="E11" i="18"/>
  <c r="M11" i="18"/>
  <c r="U11" i="18"/>
  <c r="AC11" i="18"/>
  <c r="H11" i="17"/>
  <c r="G11" i="25"/>
  <c r="O11" i="25"/>
  <c r="W11" i="25"/>
  <c r="AE11" i="25"/>
  <c r="B11" i="25"/>
  <c r="G11" i="24"/>
  <c r="O11" i="24"/>
  <c r="W11" i="24"/>
  <c r="AE11" i="24"/>
  <c r="J11" i="21"/>
  <c r="R11" i="21"/>
  <c r="Z11" i="21"/>
  <c r="D11" i="20"/>
  <c r="L11" i="20"/>
  <c r="T11" i="20"/>
  <c r="AB11" i="20"/>
  <c r="E11" i="19"/>
  <c r="M11" i="19"/>
  <c r="U11" i="19"/>
  <c r="AC11" i="19"/>
  <c r="B11" i="19"/>
  <c r="F11" i="18"/>
  <c r="N11" i="18"/>
  <c r="V11" i="18"/>
  <c r="AD11" i="18"/>
  <c r="B11" i="18"/>
  <c r="I11" i="17"/>
  <c r="Q11" i="17"/>
  <c r="Y11" i="17"/>
  <c r="H11" i="25"/>
  <c r="P11" i="25"/>
  <c r="X11" i="25"/>
  <c r="AF11" i="25"/>
  <c r="H11" i="24"/>
  <c r="P11" i="24"/>
  <c r="X11" i="24"/>
  <c r="AF11" i="24"/>
  <c r="C11" i="21"/>
  <c r="K11" i="21"/>
  <c r="S11" i="21"/>
  <c r="AA11" i="21"/>
  <c r="E11" i="20"/>
  <c r="M11" i="20"/>
  <c r="U11" i="20"/>
  <c r="AC11" i="20"/>
  <c r="F11" i="19"/>
  <c r="N11" i="19"/>
  <c r="V11" i="19"/>
  <c r="AD11" i="19"/>
  <c r="G11" i="18"/>
  <c r="O11" i="18"/>
  <c r="W11" i="18"/>
  <c r="AE11" i="18"/>
  <c r="J11" i="17"/>
  <c r="R11" i="17"/>
  <c r="Z11" i="17"/>
  <c r="B11" i="17"/>
  <c r="I11" i="25"/>
  <c r="Q11" i="25"/>
  <c r="Y11" i="25"/>
  <c r="I11" i="24"/>
  <c r="Q11" i="24"/>
  <c r="Y11" i="24"/>
  <c r="D11" i="21"/>
  <c r="L11" i="21"/>
  <c r="T11" i="21"/>
  <c r="AB11" i="21"/>
  <c r="F11" i="20"/>
  <c r="N11" i="20"/>
  <c r="V11" i="20"/>
  <c r="AD11" i="20"/>
  <c r="G11" i="19"/>
  <c r="O11" i="19"/>
  <c r="W11" i="19"/>
  <c r="AE11" i="19"/>
  <c r="H11" i="18"/>
  <c r="P11" i="18"/>
  <c r="X11" i="18"/>
  <c r="AF11" i="18"/>
  <c r="C11" i="17"/>
  <c r="K11" i="17"/>
  <c r="S11" i="17"/>
  <c r="AA11" i="17"/>
  <c r="J11" i="25"/>
  <c r="R11" i="25"/>
  <c r="Z11" i="25"/>
  <c r="J11" i="24"/>
  <c r="R11" i="24"/>
  <c r="Z11" i="24"/>
  <c r="E11" i="21"/>
  <c r="M11" i="21"/>
  <c r="U11" i="21"/>
  <c r="AC11" i="21"/>
  <c r="G11" i="20"/>
  <c r="O11" i="20"/>
  <c r="W11" i="20"/>
  <c r="AE11" i="20"/>
  <c r="B11" i="20"/>
  <c r="H11" i="19"/>
  <c r="P11" i="19"/>
  <c r="X11" i="19"/>
  <c r="AF11" i="19"/>
  <c r="I11" i="18"/>
  <c r="Q11" i="18"/>
  <c r="Y11" i="18"/>
  <c r="D11" i="17"/>
  <c r="L11" i="17"/>
  <c r="T11" i="17"/>
  <c r="AB11" i="17"/>
  <c r="I181" i="15" a="1"/>
  <c r="I181" i="15" s="1"/>
  <c r="G3" i="24" s="1"/>
  <c r="I132" i="15" a="1"/>
  <c r="I132" i="15" s="1"/>
  <c r="I57" i="15" a="1"/>
  <c r="I57" i="15" s="1"/>
  <c r="G4" i="19" s="1"/>
  <c r="AR13" i="6" a="1"/>
  <c r="AR13" i="6" s="1"/>
  <c r="AS13" i="6" s="1" a="1"/>
  <c r="AS13" i="6" s="1"/>
  <c r="AS15" i="6" a="1"/>
  <c r="AS15" i="6" s="1"/>
  <c r="AR15" i="6" a="1"/>
  <c r="AR15" i="6" s="1"/>
  <c r="AR14" i="6" a="1"/>
  <c r="AR14" i="6" s="1"/>
  <c r="AS14" i="6" s="1" a="1"/>
  <c r="AS14" i="6" s="1"/>
  <c r="AP17" i="6" a="1"/>
  <c r="AP17" i="6" s="1"/>
  <c r="AR8" i="6" a="1"/>
  <c r="AR8" i="6" s="1"/>
  <c r="AS8" i="6" s="1" a="1"/>
  <c r="AS8" i="6" s="1"/>
  <c r="I72" i="15" a="1"/>
  <c r="I72" i="15" s="1"/>
  <c r="E5" i="23"/>
  <c r="H133" i="15" a="1"/>
  <c r="H133" i="15" s="1"/>
  <c r="H180" i="15" a="1"/>
  <c r="H180" i="15" s="1"/>
  <c r="F2" i="24" s="1"/>
  <c r="H159" i="15" a="1"/>
  <c r="H159" i="15" s="1"/>
  <c r="K185" i="15" a="1"/>
  <c r="K185" i="15" s="1"/>
  <c r="H29" i="15" a="1"/>
  <c r="H29" i="15" s="1"/>
  <c r="F26" i="17" s="1"/>
  <c r="H52" i="15" a="1"/>
  <c r="H52" i="15" s="1"/>
  <c r="F24" i="18" s="1"/>
  <c r="I165" i="15" a="1"/>
  <c r="I165" i="15" s="1"/>
  <c r="H93" i="15" a="1"/>
  <c r="H93" i="15" s="1"/>
  <c r="H44" i="15" a="1"/>
  <c r="H44" i="15" s="1"/>
  <c r="H30" i="15" a="1"/>
  <c r="H30" i="15" s="1"/>
  <c r="F2" i="18" s="1"/>
  <c r="I182" i="15" a="1"/>
  <c r="I182" i="15" s="1"/>
  <c r="G4" i="24" s="1"/>
  <c r="H177" i="15" a="1"/>
  <c r="H177" i="15" s="1"/>
  <c r="F24" i="25" s="1"/>
  <c r="I120" i="15" a="1"/>
  <c r="I120" i="15" s="1"/>
  <c r="E10" i="23"/>
  <c r="H138" i="15" a="1"/>
  <c r="H138" i="15" s="1"/>
  <c r="H59" i="15" a="1"/>
  <c r="H59" i="15" s="1"/>
  <c r="I86" i="15" a="1"/>
  <c r="I86" i="15" s="1"/>
  <c r="I35" i="15" a="1"/>
  <c r="I35" i="15" s="1"/>
  <c r="AR18" i="6" a="1"/>
  <c r="AR18" i="6" s="1"/>
  <c r="AS18" i="6" s="1" a="1"/>
  <c r="AS18" i="6" s="1"/>
  <c r="AQ18" i="6" a="1"/>
  <c r="AQ18" i="6" s="1"/>
  <c r="J53" i="15" a="1"/>
  <c r="J53" i="15" s="1"/>
  <c r="H25" i="18" s="1"/>
  <c r="E8" i="23"/>
  <c r="H136" i="15" a="1"/>
  <c r="H136" i="15" s="1"/>
  <c r="H126" i="15" a="1"/>
  <c r="H126" i="15" s="1"/>
  <c r="I198" i="15" a="1"/>
  <c r="I198" i="15" s="1"/>
  <c r="H117" i="15" a="1"/>
  <c r="H117" i="15" s="1"/>
  <c r="J56" i="15" a="1"/>
  <c r="J56" i="15" s="1"/>
  <c r="H3" i="19" s="1"/>
  <c r="I115" i="15" a="1"/>
  <c r="I115" i="15" s="1"/>
  <c r="I78" i="15" a="1"/>
  <c r="I78" i="15" s="1"/>
  <c r="G25" i="19" s="1"/>
  <c r="I90" i="15" a="1"/>
  <c r="I90" i="15" s="1"/>
  <c r="I48" i="15" a="1"/>
  <c r="I48" i="15" s="1"/>
  <c r="G20" i="18" s="1"/>
  <c r="I122" i="15" a="1"/>
  <c r="I122" i="15" s="1"/>
  <c r="H23" i="15" a="1"/>
  <c r="H23" i="15" s="1"/>
  <c r="H55" i="15" a="1"/>
  <c r="H55" i="15" s="1"/>
  <c r="F2" i="19" s="1"/>
  <c r="I88" i="15" a="1"/>
  <c r="I88" i="15" s="1"/>
  <c r="G10" i="20" s="1"/>
  <c r="H80" i="15" a="1"/>
  <c r="H80" i="15" s="1"/>
  <c r="F2" i="20" s="1"/>
  <c r="I170" i="15" a="1"/>
  <c r="I170" i="15" s="1"/>
  <c r="J103" i="15" a="1"/>
  <c r="J103" i="15" s="1"/>
  <c r="H64" i="15" a="1"/>
  <c r="H64" i="15" s="1"/>
  <c r="AS21" i="6" a="1"/>
  <c r="AS21" i="6" s="1"/>
  <c r="I26" i="15" a="1"/>
  <c r="I26" i="15" s="1"/>
  <c r="H10" i="15" a="1"/>
  <c r="H10" i="15" s="1"/>
  <c r="H91" i="15" a="1"/>
  <c r="H91" i="15" s="1"/>
  <c r="I157" i="15" a="1"/>
  <c r="I157" i="15" s="1"/>
  <c r="G4" i="25" s="1"/>
  <c r="H139" i="15" a="1"/>
  <c r="H139" i="15" s="1"/>
  <c r="H102" i="15" a="1"/>
  <c r="H102" i="15" s="1"/>
  <c r="F24" i="20" s="1"/>
  <c r="E18" i="23"/>
  <c r="H146" i="15" a="1"/>
  <c r="H146" i="15" s="1"/>
  <c r="H179" i="15" a="1"/>
  <c r="H179" i="15" s="1"/>
  <c r="F26" i="25" s="1"/>
  <c r="I111" i="15" a="1"/>
  <c r="I111" i="15" s="1"/>
  <c r="I25" i="15" a="1"/>
  <c r="I25" i="15" s="1"/>
  <c r="H108" i="15" a="1"/>
  <c r="H108" i="15" s="1"/>
  <c r="F5" i="21" s="1"/>
  <c r="H118" i="15" a="1"/>
  <c r="H118" i="15" s="1"/>
  <c r="H167" i="15" a="1"/>
  <c r="H167" i="15" s="1"/>
  <c r="I98" i="15" a="1"/>
  <c r="I98" i="15" s="1"/>
  <c r="AS4" i="6" a="1"/>
  <c r="AS4" i="6" s="1"/>
  <c r="AR4" i="6" a="1"/>
  <c r="AR4" i="6" s="1"/>
  <c r="I124" i="15" a="1"/>
  <c r="I124" i="15" s="1"/>
  <c r="H192" i="15" a="1"/>
  <c r="H192" i="15" s="1"/>
  <c r="F14" i="24" s="1"/>
  <c r="H15" i="15" a="1"/>
  <c r="H15" i="15" s="1"/>
  <c r="I172" i="15" a="1"/>
  <c r="I172" i="15" s="1"/>
  <c r="H77" i="15" a="1"/>
  <c r="H77" i="15" s="1"/>
  <c r="F24" i="19" s="1"/>
  <c r="H12" i="15" a="1"/>
  <c r="H12" i="15" s="1"/>
  <c r="I197" i="15" a="1"/>
  <c r="I197" i="15" s="1"/>
  <c r="H54" i="15" a="1"/>
  <c r="H54" i="15" s="1"/>
  <c r="F26" i="18" s="1"/>
  <c r="E7" i="23"/>
  <c r="H135" i="15" a="1"/>
  <c r="H135" i="15" s="1"/>
  <c r="H47" i="15" a="1"/>
  <c r="H47" i="15" s="1"/>
  <c r="E2" i="23"/>
  <c r="H130" i="15" a="1"/>
  <c r="H130" i="15" s="1"/>
  <c r="AR9" i="6" a="1"/>
  <c r="AR9" i="6" s="1"/>
  <c r="AS9" i="6" s="1" a="1"/>
  <c r="AS9" i="6" s="1"/>
  <c r="H94" i="15" a="1"/>
  <c r="H94" i="15" s="1"/>
  <c r="I38" i="15" a="1"/>
  <c r="I38" i="15" s="1"/>
  <c r="G10" i="18" s="1"/>
  <c r="E16" i="23"/>
  <c r="H144" i="15" a="1"/>
  <c r="H144" i="15" s="1"/>
  <c r="I173" i="15" a="1"/>
  <c r="I173" i="15" s="1"/>
  <c r="H89" i="15" a="1"/>
  <c r="H89" i="15" s="1"/>
  <c r="I99" i="15" a="1"/>
  <c r="I99" i="15" s="1"/>
  <c r="H37" i="15" a="1"/>
  <c r="H37" i="15" s="1"/>
  <c r="F9" i="18" s="1"/>
  <c r="I121" i="15" a="1"/>
  <c r="I121" i="15" s="1"/>
  <c r="AR11" i="6" a="1"/>
  <c r="AR11" i="6" s="1"/>
  <c r="AS11" i="6" s="1" a="1"/>
  <c r="AS11" i="6" s="1"/>
  <c r="H69" i="15" a="1"/>
  <c r="H69" i="15" s="1"/>
  <c r="J156" i="15" a="1"/>
  <c r="J156" i="15" s="1"/>
  <c r="H3" i="25" s="1"/>
  <c r="I175" i="15" a="1"/>
  <c r="I175" i="15" s="1"/>
  <c r="I65" i="15" a="1"/>
  <c r="I65" i="15" s="1"/>
  <c r="E6" i="23"/>
  <c r="H134" i="15" a="1"/>
  <c r="H134" i="15" s="1"/>
  <c r="J81" i="15" a="1"/>
  <c r="J81" i="15" s="1"/>
  <c r="H27" i="15" a="1"/>
  <c r="H27" i="15" s="1"/>
  <c r="F24" i="17" s="1"/>
  <c r="H84" i="15" a="1"/>
  <c r="H84" i="15" s="1"/>
  <c r="I171" i="15" a="1"/>
  <c r="I171" i="15" s="1"/>
  <c r="H66" i="15" a="1"/>
  <c r="H66" i="15" s="1"/>
  <c r="AS6" i="6" a="1"/>
  <c r="AS6" i="6" s="1"/>
  <c r="I71" i="15" a="1"/>
  <c r="I71" i="15" s="1"/>
  <c r="I162" i="15" a="1"/>
  <c r="I162" i="15" s="1"/>
  <c r="I174" i="15" a="1"/>
  <c r="I174" i="15" s="1"/>
  <c r="I22" i="15" a="1"/>
  <c r="I22" i="15" s="1"/>
  <c r="I73" i="15" a="1"/>
  <c r="I73" i="15" s="1"/>
  <c r="H16" i="15" a="1"/>
  <c r="H16" i="15" s="1"/>
  <c r="I106" i="15" a="1"/>
  <c r="I106" i="15" s="1"/>
  <c r="G3" i="21" s="1"/>
  <c r="J200" i="15" a="1"/>
  <c r="J200" i="15" s="1"/>
  <c r="AN19" i="6" a="1"/>
  <c r="AN19" i="6" s="1"/>
  <c r="AO19" i="6" s="1" a="1"/>
  <c r="AO19" i="6" s="1"/>
  <c r="AS7" i="6" a="1"/>
  <c r="AS7" i="6" s="1"/>
  <c r="I176" i="15" a="1"/>
  <c r="I176" i="15" s="1"/>
  <c r="J7" i="15" a="1"/>
  <c r="J7" i="15" s="1"/>
  <c r="H4" i="17" s="1"/>
  <c r="H127" i="15" a="1"/>
  <c r="H127" i="15" s="1"/>
  <c r="F24" i="21" s="1"/>
  <c r="H24" i="15" a="1"/>
  <c r="H24" i="15" s="1"/>
  <c r="H43" i="15" a="1"/>
  <c r="H43" i="15" s="1"/>
  <c r="E17" i="23"/>
  <c r="H145" i="15" a="1"/>
  <c r="H145" i="15" s="1"/>
  <c r="I36" i="15" a="1"/>
  <c r="I36" i="15" s="1"/>
  <c r="G17" i="15" a="1"/>
  <c r="G17" i="15" s="1"/>
  <c r="E13" i="23"/>
  <c r="H141" i="15" a="1"/>
  <c r="H141" i="15" s="1"/>
  <c r="H5" i="15" a="1"/>
  <c r="H5" i="15" s="1"/>
  <c r="H166" i="15" a="1"/>
  <c r="H166" i="15" s="1"/>
  <c r="I45" i="15" a="1"/>
  <c r="I45" i="15" s="1"/>
  <c r="G18" i="15" a="1"/>
  <c r="G18" i="15" s="1"/>
  <c r="J195" i="15" a="1"/>
  <c r="J195" i="15" s="1"/>
  <c r="E15" i="23"/>
  <c r="H143" i="15" a="1"/>
  <c r="H143" i="15" s="1"/>
  <c r="I11" i="15" a="1"/>
  <c r="I11" i="15" s="1"/>
  <c r="AQ17" i="6" a="1"/>
  <c r="AQ17" i="6" s="1"/>
  <c r="AR17" i="6" s="1" a="1"/>
  <c r="AR17" i="6" s="1"/>
  <c r="AS17" i="6" s="1" a="1"/>
  <c r="AS17" i="6" s="1"/>
  <c r="I61" i="15" a="1"/>
  <c r="I61" i="15" s="1"/>
  <c r="E9" i="23"/>
  <c r="H137" i="15" a="1"/>
  <c r="H137" i="15" s="1"/>
  <c r="I186" i="15" a="1"/>
  <c r="I186" i="15" s="1"/>
  <c r="H9" i="15" a="1"/>
  <c r="H9" i="15" s="1"/>
  <c r="H110" i="15" a="1"/>
  <c r="H110" i="15" s="1"/>
  <c r="H183" i="15" a="1"/>
  <c r="H183" i="15" s="1"/>
  <c r="F5" i="24" s="1"/>
  <c r="J82" i="15" a="1"/>
  <c r="J82" i="15" s="1"/>
  <c r="H158" i="15" a="1"/>
  <c r="H158" i="15" s="1"/>
  <c r="F5" i="25" s="1"/>
  <c r="I21" i="15" a="1"/>
  <c r="I21" i="15" s="1"/>
  <c r="H104" i="15" a="1"/>
  <c r="H104" i="15" s="1"/>
  <c r="F26" i="20" s="1"/>
  <c r="I161" i="15" a="1"/>
  <c r="I161" i="15" s="1"/>
  <c r="J196" i="15" a="1"/>
  <c r="J196" i="15" s="1"/>
  <c r="H151" i="15" a="1"/>
  <c r="H151" i="15" s="1"/>
  <c r="I32" i="15" a="1"/>
  <c r="I32" i="15" s="1"/>
  <c r="G4" i="18" s="1"/>
  <c r="E22" i="23"/>
  <c r="H150" i="15" a="1"/>
  <c r="H150" i="15" s="1"/>
  <c r="H160" i="15" a="1"/>
  <c r="H160" i="15" s="1"/>
  <c r="I199" i="15" a="1"/>
  <c r="I199" i="15" s="1"/>
  <c r="I49" i="15" a="1"/>
  <c r="I49" i="15" s="1"/>
  <c r="I40" i="15" a="1"/>
  <c r="I40" i="15" s="1"/>
  <c r="H79" i="15" a="1"/>
  <c r="H79" i="15" s="1"/>
  <c r="F26" i="19" s="1"/>
  <c r="H34" i="15" a="1"/>
  <c r="H34" i="15" s="1"/>
  <c r="H13" i="15" a="1"/>
  <c r="H13" i="15" s="1"/>
  <c r="F10" i="17" s="1"/>
  <c r="J6" i="15" a="1"/>
  <c r="J6" i="15" s="1"/>
  <c r="H3" i="17" s="1"/>
  <c r="H42" i="15" a="1"/>
  <c r="H42" i="15" s="1"/>
  <c r="E24" i="23"/>
  <c r="H152" i="15" a="1"/>
  <c r="H152" i="15" s="1"/>
  <c r="H101" i="15" a="1"/>
  <c r="H101" i="15" s="1"/>
  <c r="H76" i="15" a="1"/>
  <c r="H76" i="15" s="1"/>
  <c r="H129" i="15" a="1"/>
  <c r="H129" i="15" s="1"/>
  <c r="F26" i="21" s="1"/>
  <c r="E12" i="23"/>
  <c r="H140" i="15" a="1"/>
  <c r="H140" i="15" s="1"/>
  <c r="I96" i="15" a="1"/>
  <c r="I96" i="15" s="1"/>
  <c r="H112" i="15" a="1"/>
  <c r="H112" i="15" s="1"/>
  <c r="H8" i="15" a="1"/>
  <c r="H8" i="15" s="1"/>
  <c r="H14" i="15" a="1"/>
  <c r="H14" i="15" s="1"/>
  <c r="H67" i="15" a="1"/>
  <c r="H67" i="15" s="1"/>
  <c r="I95" i="15" a="1"/>
  <c r="I95" i="15" s="1"/>
  <c r="I74" i="15" a="1"/>
  <c r="I74" i="15" s="1"/>
  <c r="H70" i="15" a="1"/>
  <c r="H70" i="15" s="1"/>
  <c r="I46" i="15" a="1"/>
  <c r="I46" i="15" s="1"/>
  <c r="H85" i="15" a="1"/>
  <c r="H85" i="15" s="1"/>
  <c r="H33" i="15" a="1"/>
  <c r="H33" i="15" s="1"/>
  <c r="F5" i="18" s="1"/>
  <c r="H19" i="15" a="1"/>
  <c r="H19" i="15" s="1"/>
  <c r="H193" i="15" a="1"/>
  <c r="H193" i="15" s="1"/>
  <c r="F15" i="24" s="1"/>
  <c r="I125" i="15" a="1"/>
  <c r="I125" i="15" s="1"/>
  <c r="G22" i="21" s="1"/>
  <c r="H194" i="15" a="1"/>
  <c r="H194" i="15" s="1"/>
  <c r="I163" i="15" a="1"/>
  <c r="I163" i="15" s="1"/>
  <c r="G10" i="25" s="1"/>
  <c r="I100" i="15" a="1"/>
  <c r="I100" i="15" s="1"/>
  <c r="H68" i="15" a="1"/>
  <c r="H68" i="15" s="1"/>
  <c r="H62" i="15" a="1"/>
  <c r="H62" i="15" s="1"/>
  <c r="E26" i="23"/>
  <c r="H154" i="15" a="1"/>
  <c r="H154" i="15" s="1"/>
  <c r="I50" i="15" a="1"/>
  <c r="I50" i="15" s="1"/>
  <c r="G25" i="23"/>
  <c r="J153" i="15" a="1"/>
  <c r="J153" i="15" s="1"/>
  <c r="E20" i="23"/>
  <c r="H148" i="15" a="1"/>
  <c r="H148" i="15" s="1"/>
  <c r="I28" i="15" a="1"/>
  <c r="I28" i="15" s="1"/>
  <c r="G25" i="17" s="1"/>
  <c r="H92" i="15" a="1"/>
  <c r="H92" i="15" s="1"/>
  <c r="AQ13" i="6" a="1"/>
  <c r="AQ13" i="6" s="1"/>
  <c r="J190" i="15" a="1"/>
  <c r="J190" i="15" s="1"/>
  <c r="H105" i="15" a="1"/>
  <c r="H105" i="15" s="1"/>
  <c r="F2" i="21" s="1"/>
  <c r="H58" i="15" a="1"/>
  <c r="H58" i="15" s="1"/>
  <c r="F5" i="19" s="1"/>
  <c r="AQ4" i="6" a="1"/>
  <c r="AQ4" i="6" s="1"/>
  <c r="H155" i="15" a="1"/>
  <c r="H155" i="15" s="1"/>
  <c r="F2" i="25" s="1"/>
  <c r="H204" i="15" a="1"/>
  <c r="H204" i="15" s="1"/>
  <c r="F26" i="24" s="1"/>
  <c r="H169" i="15" a="1"/>
  <c r="H169" i="15" s="1"/>
  <c r="I201" i="15" a="1"/>
  <c r="I201" i="15" s="1"/>
  <c r="E21" i="23"/>
  <c r="H149" i="15" a="1"/>
  <c r="H149" i="15" s="1"/>
  <c r="I97" i="15" a="1"/>
  <c r="I97" i="15" s="1"/>
  <c r="I189" i="15" a="1"/>
  <c r="I189" i="15" s="1"/>
  <c r="J31" i="15" a="1"/>
  <c r="J31" i="15" s="1"/>
  <c r="H3" i="18" s="1"/>
  <c r="H114" i="15" a="1"/>
  <c r="H114" i="15" s="1"/>
  <c r="I128" i="15" a="1"/>
  <c r="I128" i="15" s="1"/>
  <c r="G25" i="21" s="1"/>
  <c r="J187" i="15" a="1"/>
  <c r="J187" i="15" s="1"/>
  <c r="I123" i="15" a="1"/>
  <c r="I123" i="15" s="1"/>
  <c r="H41" i="15" a="1"/>
  <c r="H41" i="15" s="1"/>
  <c r="J188" i="15" a="1"/>
  <c r="J188" i="15" s="1"/>
  <c r="H10" i="24" s="1"/>
  <c r="I39" i="15" a="1"/>
  <c r="I39" i="15" s="1"/>
  <c r="H87" i="15" a="1"/>
  <c r="H87" i="15" s="1"/>
  <c r="I131" i="15" a="1"/>
  <c r="I131" i="15" s="1"/>
  <c r="I113" i="15" a="1"/>
  <c r="I113" i="15" s="1"/>
  <c r="G10" i="21" s="1"/>
  <c r="K184" i="15" a="1"/>
  <c r="K184" i="15" s="1"/>
  <c r="H60" i="15" a="1"/>
  <c r="H60" i="15" s="1"/>
  <c r="H116" i="15" a="1"/>
  <c r="H116" i="15" s="1"/>
  <c r="H20" i="15" a="1"/>
  <c r="H20" i="15" s="1"/>
  <c r="H51" i="15" a="1"/>
  <c r="H51" i="15" s="1"/>
  <c r="H63" i="15" a="1"/>
  <c r="H63" i="15" s="1"/>
  <c r="F10" i="19" s="1"/>
  <c r="I164" i="15" a="1"/>
  <c r="I164" i="15" s="1"/>
  <c r="H83" i="15" a="1"/>
  <c r="H83" i="15" s="1"/>
  <c r="F5" i="20" s="1"/>
  <c r="E14" i="23"/>
  <c r="H142" i="15" a="1"/>
  <c r="H142" i="15" s="1"/>
  <c r="H202" i="15" a="1"/>
  <c r="H202" i="15" s="1"/>
  <c r="F24" i="24" s="1"/>
  <c r="J178" i="15" a="1"/>
  <c r="J178" i="15" s="1"/>
  <c r="H25" i="25" s="1"/>
  <c r="I107" i="15" a="1"/>
  <c r="I107" i="15" s="1"/>
  <c r="G4" i="21" s="1"/>
  <c r="I75" i="15" a="1"/>
  <c r="I75" i="15" s="1"/>
  <c r="G22" i="19" s="1"/>
  <c r="AO22" i="6" a="1"/>
  <c r="AO22" i="6" s="1"/>
  <c r="I203" i="15" a="1"/>
  <c r="I203" i="15" s="1"/>
  <c r="G25" i="24" s="1"/>
  <c r="H119" i="15" a="1"/>
  <c r="H119" i="15" s="1"/>
  <c r="H191" i="15" a="1"/>
  <c r="H191" i="15" s="1"/>
  <c r="E19" i="23"/>
  <c r="H147" i="15" a="1"/>
  <c r="H147" i="15" s="1"/>
  <c r="H168" i="15" a="1"/>
  <c r="H168" i="15" s="1"/>
  <c r="H109" i="15" a="1"/>
  <c r="H109" i="15" s="1"/>
  <c r="AL29" i="11" l="1"/>
  <c r="R2" i="17" s="1"/>
  <c r="AM27" i="11"/>
  <c r="J132" i="15" a="1"/>
  <c r="J132" i="15" s="1"/>
  <c r="J57" i="15" a="1"/>
  <c r="J57" i="15" s="1"/>
  <c r="H4" i="19" s="1"/>
  <c r="J181" i="15" a="1"/>
  <c r="J181" i="15" s="1"/>
  <c r="H3" i="24" s="1"/>
  <c r="H25" i="23"/>
  <c r="K153" i="15" a="1"/>
  <c r="K153" i="15" s="1"/>
  <c r="I34" i="15" a="1"/>
  <c r="I34" i="15" s="1"/>
  <c r="F7" i="23"/>
  <c r="I135" i="15" a="1"/>
  <c r="I135" i="15" s="1"/>
  <c r="K187" i="15" a="1"/>
  <c r="K187" i="15" s="1"/>
  <c r="J50" i="15" a="1"/>
  <c r="J50" i="15" s="1"/>
  <c r="J96" i="15" a="1"/>
  <c r="J96" i="15" s="1"/>
  <c r="I79" i="15" a="1"/>
  <c r="I79" i="15" s="1"/>
  <c r="G26" i="19" s="1"/>
  <c r="I16" i="15" a="1"/>
  <c r="I16" i="15" s="1"/>
  <c r="J128" i="15" a="1"/>
  <c r="J128" i="15" s="1"/>
  <c r="H25" i="21" s="1"/>
  <c r="F26" i="23"/>
  <c r="I154" i="15" a="1"/>
  <c r="I154" i="15" s="1"/>
  <c r="F12" i="23"/>
  <c r="I140" i="15" a="1"/>
  <c r="I140" i="15" s="1"/>
  <c r="J21" i="15" a="1"/>
  <c r="J21" i="15" s="1"/>
  <c r="AQ19" i="6" a="1"/>
  <c r="AQ19" i="6" s="1"/>
  <c r="L184" i="15" a="1"/>
  <c r="L184" i="15" s="1"/>
  <c r="F15" i="23"/>
  <c r="I143" i="15" a="1"/>
  <c r="I143" i="15" s="1"/>
  <c r="I43" i="15" a="1"/>
  <c r="I43" i="15" s="1"/>
  <c r="J73" i="15" a="1"/>
  <c r="J73" i="15" s="1"/>
  <c r="I118" i="15" a="1"/>
  <c r="I118" i="15" s="1"/>
  <c r="I10" i="15" a="1"/>
  <c r="I10" i="15" s="1"/>
  <c r="J122" i="15" a="1"/>
  <c r="J122" i="15" s="1"/>
  <c r="K53" i="15" a="1"/>
  <c r="K53" i="15" s="1"/>
  <c r="I25" i="18" s="1"/>
  <c r="F5" i="23"/>
  <c r="I133" i="15" a="1"/>
  <c r="I133" i="15" s="1"/>
  <c r="I109" i="15" a="1"/>
  <c r="I109" i="15" s="1"/>
  <c r="I114" i="15" a="1"/>
  <c r="I114" i="15" s="1"/>
  <c r="I62" i="15" a="1"/>
  <c r="I62" i="15" s="1"/>
  <c r="J46" i="15" a="1"/>
  <c r="J46" i="15" s="1"/>
  <c r="I129" i="15" a="1"/>
  <c r="I129" i="15" s="1"/>
  <c r="G26" i="21" s="1"/>
  <c r="J49" i="15" a="1"/>
  <c r="J49" i="15" s="1"/>
  <c r="I158" i="15" a="1"/>
  <c r="I158" i="15" s="1"/>
  <c r="G5" i="25" s="1"/>
  <c r="F6" i="23"/>
  <c r="I134" i="15" a="1"/>
  <c r="I134" i="15" s="1"/>
  <c r="I12" i="15" a="1"/>
  <c r="I12" i="15" s="1"/>
  <c r="I30" i="15" a="1"/>
  <c r="I30" i="15" s="1"/>
  <c r="G2" i="18" s="1"/>
  <c r="I202" i="15" a="1"/>
  <c r="I202" i="15" s="1"/>
  <c r="G24" i="24" s="1"/>
  <c r="J113" i="15" a="1"/>
  <c r="J113" i="15" s="1"/>
  <c r="H10" i="21" s="1"/>
  <c r="I58" i="15" a="1"/>
  <c r="I58" i="15" s="1"/>
  <c r="G5" i="19" s="1"/>
  <c r="K195" i="15" a="1"/>
  <c r="K195" i="15" s="1"/>
  <c r="I24" i="15" a="1"/>
  <c r="I24" i="15" s="1"/>
  <c r="J22" i="15" a="1"/>
  <c r="J22" i="15" s="1"/>
  <c r="J173" i="15" a="1"/>
  <c r="J173" i="15" s="1"/>
  <c r="I108" i="15" a="1"/>
  <c r="I108" i="15" s="1"/>
  <c r="G5" i="21" s="1"/>
  <c r="J26" i="15" a="1"/>
  <c r="J26" i="15" s="1"/>
  <c r="J48" i="15" a="1"/>
  <c r="J48" i="15" s="1"/>
  <c r="H20" i="18" s="1"/>
  <c r="J72" i="15" a="1"/>
  <c r="J72" i="15" s="1"/>
  <c r="J28" i="15" a="1"/>
  <c r="J28" i="15" s="1"/>
  <c r="H25" i="17" s="1"/>
  <c r="AQ22" i="6" a="1"/>
  <c r="AQ22" i="6" s="1"/>
  <c r="J65" i="15" a="1"/>
  <c r="J65" i="15" s="1"/>
  <c r="I77" i="15" a="1"/>
  <c r="I77" i="15" s="1"/>
  <c r="G24" i="19" s="1"/>
  <c r="I44" i="15" a="1"/>
  <c r="I44" i="15" s="1"/>
  <c r="J201" i="15" a="1"/>
  <c r="J201" i="15" s="1"/>
  <c r="I76" i="15" a="1"/>
  <c r="I76" i="15" s="1"/>
  <c r="F14" i="23"/>
  <c r="I142" i="15" a="1"/>
  <c r="I142" i="15" s="1"/>
  <c r="I105" i="15" a="1"/>
  <c r="I105" i="15" s="1"/>
  <c r="G2" i="21" s="1"/>
  <c r="H18" i="15" a="1"/>
  <c r="H18" i="15" s="1"/>
  <c r="I127" i="15" a="1"/>
  <c r="I127" i="15" s="1"/>
  <c r="G24" i="21" s="1"/>
  <c r="J174" i="15" a="1"/>
  <c r="J174" i="15" s="1"/>
  <c r="F16" i="23"/>
  <c r="I144" i="15" a="1"/>
  <c r="I144" i="15" s="1"/>
  <c r="J25" i="15" a="1"/>
  <c r="J25" i="15" s="1"/>
  <c r="J90" i="15" a="1"/>
  <c r="J90" i="15" s="1"/>
  <c r="F2" i="23"/>
  <c r="I130" i="15" a="1"/>
  <c r="I130" i="15" s="1"/>
  <c r="F20" i="23"/>
  <c r="I148" i="15" a="1"/>
  <c r="I148" i="15" s="1"/>
  <c r="I160" i="15" a="1"/>
  <c r="I160" i="15" s="1"/>
  <c r="J35" i="15" a="1"/>
  <c r="J35" i="15" s="1"/>
  <c r="I93" i="15" a="1"/>
  <c r="I93" i="15" s="1"/>
  <c r="K7" i="15" a="1"/>
  <c r="K7" i="15" s="1"/>
  <c r="I4" i="17" s="1"/>
  <c r="I20" i="15" a="1"/>
  <c r="I20" i="15" s="1"/>
  <c r="J189" i="15" a="1"/>
  <c r="J189" i="15" s="1"/>
  <c r="J74" i="15" a="1"/>
  <c r="J74" i="15" s="1"/>
  <c r="J45" i="15" a="1"/>
  <c r="J45" i="15" s="1"/>
  <c r="K6" i="15" a="1"/>
  <c r="K6" i="15" s="1"/>
  <c r="I3" i="17" s="1"/>
  <c r="I41" i="15" a="1"/>
  <c r="I41" i="15" s="1"/>
  <c r="I68" i="15" a="1"/>
  <c r="I68" i="15" s="1"/>
  <c r="J199" i="15" a="1"/>
  <c r="J199" i="15" s="1"/>
  <c r="J100" i="15" a="1"/>
  <c r="J100" i="15" s="1"/>
  <c r="I101" i="15" a="1"/>
  <c r="I101" i="15" s="1"/>
  <c r="I183" i="15" a="1"/>
  <c r="I183" i="15" s="1"/>
  <c r="G5" i="24" s="1"/>
  <c r="J175" i="15" a="1"/>
  <c r="J175" i="15" s="1"/>
  <c r="I64" i="15" a="1"/>
  <c r="I64" i="15" s="1"/>
  <c r="F19" i="23"/>
  <c r="I147" i="15" a="1"/>
  <c r="I147" i="15" s="1"/>
  <c r="I83" i="15" a="1"/>
  <c r="I83" i="15" s="1"/>
  <c r="G5" i="20" s="1"/>
  <c r="I87" i="15" a="1"/>
  <c r="I87" i="15" s="1"/>
  <c r="K190" i="15" a="1"/>
  <c r="K190" i="15" s="1"/>
  <c r="J162" i="15" a="1"/>
  <c r="J162" i="15" s="1"/>
  <c r="J38" i="15" a="1"/>
  <c r="J38" i="15" s="1"/>
  <c r="H10" i="18" s="1"/>
  <c r="J172" i="15" a="1"/>
  <c r="J172" i="15" s="1"/>
  <c r="J111" i="15" a="1"/>
  <c r="J111" i="15" s="1"/>
  <c r="J78" i="15" a="1"/>
  <c r="J78" i="15" s="1"/>
  <c r="H25" i="19" s="1"/>
  <c r="J97" i="15" a="1"/>
  <c r="J97" i="15" s="1"/>
  <c r="J163" i="15" a="1"/>
  <c r="J163" i="15" s="1"/>
  <c r="H10" i="25" s="1"/>
  <c r="J95" i="15" a="1"/>
  <c r="J95" i="15" s="1"/>
  <c r="F24" i="23"/>
  <c r="I152" i="15" a="1"/>
  <c r="I152" i="15" s="1"/>
  <c r="F22" i="23"/>
  <c r="I150" i="15" a="1"/>
  <c r="I150" i="15" s="1"/>
  <c r="I110" i="15" a="1"/>
  <c r="I110" i="15" s="1"/>
  <c r="K156" i="15" a="1"/>
  <c r="K156" i="15" s="1"/>
  <c r="I3" i="25" s="1"/>
  <c r="K103" i="15" a="1"/>
  <c r="K103" i="15" s="1"/>
  <c r="J86" i="15" a="1"/>
  <c r="J86" i="15" s="1"/>
  <c r="AP22" i="6" a="1"/>
  <c r="AP22" i="6" s="1"/>
  <c r="AR22" i="6" s="1" a="1"/>
  <c r="AR22" i="6" s="1"/>
  <c r="I191" i="15" a="1"/>
  <c r="I191" i="15" s="1"/>
  <c r="J164" i="15" a="1"/>
  <c r="J164" i="15" s="1"/>
  <c r="J39" i="15" a="1"/>
  <c r="J39" i="15" s="1"/>
  <c r="I166" i="15" a="1"/>
  <c r="I166" i="15" s="1"/>
  <c r="J176" i="15" a="1"/>
  <c r="J176" i="15" s="1"/>
  <c r="J71" i="15" a="1"/>
  <c r="J71" i="15" s="1"/>
  <c r="I94" i="15" a="1"/>
  <c r="I94" i="15" s="1"/>
  <c r="I15" i="15" a="1"/>
  <c r="I15" i="15" s="1"/>
  <c r="I179" i="15" a="1"/>
  <c r="I179" i="15" s="1"/>
  <c r="G26" i="25" s="1"/>
  <c r="J115" i="15" a="1"/>
  <c r="J115" i="15" s="1"/>
  <c r="J165" i="15" a="1"/>
  <c r="J165" i="15" s="1"/>
  <c r="J203" i="15" a="1"/>
  <c r="J203" i="15" s="1"/>
  <c r="H25" i="24" s="1"/>
  <c r="K31" i="15" a="1"/>
  <c r="K31" i="15" s="1"/>
  <c r="I3" i="18" s="1"/>
  <c r="I70" i="15" a="1"/>
  <c r="I70" i="15" s="1"/>
  <c r="K82" i="15" a="1"/>
  <c r="K82" i="15" s="1"/>
  <c r="J131" i="15" a="1"/>
  <c r="J131" i="15" s="1"/>
  <c r="F21" i="23"/>
  <c r="I149" i="15" a="1"/>
  <c r="I149" i="15" s="1"/>
  <c r="I92" i="15" a="1"/>
  <c r="I92" i="15" s="1"/>
  <c r="I194" i="15" a="1"/>
  <c r="I194" i="15" s="1"/>
  <c r="I67" i="15" a="1"/>
  <c r="I67" i="15" s="1"/>
  <c r="I42" i="15" a="1"/>
  <c r="I42" i="15" s="1"/>
  <c r="J32" i="15" a="1"/>
  <c r="J32" i="15" s="1"/>
  <c r="H4" i="18" s="1"/>
  <c r="I9" i="15" a="1"/>
  <c r="I9" i="15" s="1"/>
  <c r="I69" i="15" a="1"/>
  <c r="I69" i="15" s="1"/>
  <c r="J170" i="15" a="1"/>
  <c r="J170" i="15" s="1"/>
  <c r="I59" i="15" a="1"/>
  <c r="I59" i="15" s="1"/>
  <c r="I169" i="15" a="1"/>
  <c r="I169" i="15" s="1"/>
  <c r="I168" i="15" a="1"/>
  <c r="I168" i="15" s="1"/>
  <c r="I119" i="15" a="1"/>
  <c r="I119" i="15" s="1"/>
  <c r="I63" i="15" a="1"/>
  <c r="I63" i="15" s="1"/>
  <c r="G10" i="19" s="1"/>
  <c r="K188" i="15" a="1"/>
  <c r="K188" i="15" s="1"/>
  <c r="I10" i="24" s="1"/>
  <c r="I5" i="15" a="1"/>
  <c r="I5" i="15" s="1"/>
  <c r="I192" i="15" a="1"/>
  <c r="I192" i="15" s="1"/>
  <c r="G14" i="24" s="1"/>
  <c r="F18" i="23"/>
  <c r="I146" i="15" a="1"/>
  <c r="I146" i="15" s="1"/>
  <c r="K56" i="15" a="1"/>
  <c r="K56" i="15" s="1"/>
  <c r="I3" i="19" s="1"/>
  <c r="I52" i="15" a="1"/>
  <c r="I52" i="15" s="1"/>
  <c r="G24" i="18" s="1"/>
  <c r="I80" i="15" a="1"/>
  <c r="I80" i="15" s="1"/>
  <c r="G2" i="20" s="1"/>
  <c r="F10" i="23"/>
  <c r="I138" i="15" a="1"/>
  <c r="I138" i="15" s="1"/>
  <c r="F13" i="23"/>
  <c r="I141" i="15" a="1"/>
  <c r="I141" i="15" s="1"/>
  <c r="AP19" i="6" a="1"/>
  <c r="AP19" i="6" s="1"/>
  <c r="AR19" i="6" s="1" a="1"/>
  <c r="AR19" i="6" s="1"/>
  <c r="AS19" i="6" s="1" a="1"/>
  <c r="AS19" i="6" s="1"/>
  <c r="J121" i="15" a="1"/>
  <c r="J121" i="15" s="1"/>
  <c r="J124" i="15" a="1"/>
  <c r="J124" i="15" s="1"/>
  <c r="I102" i="15" a="1"/>
  <c r="I102" i="15" s="1"/>
  <c r="G24" i="20" s="1"/>
  <c r="I117" i="15" a="1"/>
  <c r="I117" i="15" s="1"/>
  <c r="I29" i="15" a="1"/>
  <c r="I29" i="15" s="1"/>
  <c r="G26" i="17" s="1"/>
  <c r="I193" i="15" a="1"/>
  <c r="I193" i="15" s="1"/>
  <c r="G15" i="24" s="1"/>
  <c r="I8" i="15" a="1"/>
  <c r="I8" i="15" s="1"/>
  <c r="I13" i="15" a="1"/>
  <c r="I13" i="15" s="1"/>
  <c r="G10" i="17" s="1"/>
  <c r="K196" i="15" a="1"/>
  <c r="K196" i="15" s="1"/>
  <c r="F9" i="23"/>
  <c r="I137" i="15" a="1"/>
  <c r="I137" i="15" s="1"/>
  <c r="J171" i="15" a="1"/>
  <c r="J171" i="15" s="1"/>
  <c r="I47" i="15" a="1"/>
  <c r="I47" i="15" s="1"/>
  <c r="J88" i="15" a="1"/>
  <c r="J88" i="15" s="1"/>
  <c r="H10" i="20" s="1"/>
  <c r="J120" i="15" a="1"/>
  <c r="J120" i="15" s="1"/>
  <c r="K200" i="15" a="1"/>
  <c r="K200" i="15" s="1"/>
  <c r="I139" i="15" a="1"/>
  <c r="I139" i="15" s="1"/>
  <c r="J198" i="15" a="1"/>
  <c r="J198" i="15" s="1"/>
  <c r="L185" i="15" a="1"/>
  <c r="L185" i="15" s="1"/>
  <c r="I55" i="15" a="1"/>
  <c r="I55" i="15" s="1"/>
  <c r="G2" i="19" s="1"/>
  <c r="J186" i="15" a="1"/>
  <c r="J186" i="15" s="1"/>
  <c r="H17" i="15" a="1"/>
  <c r="H17" i="15" s="1"/>
  <c r="J161" i="15" a="1"/>
  <c r="J161" i="15" s="1"/>
  <c r="J75" i="15" a="1"/>
  <c r="J75" i="15" s="1"/>
  <c r="H22" i="19" s="1"/>
  <c r="I116" i="15" a="1"/>
  <c r="I116" i="15" s="1"/>
  <c r="J36" i="15" a="1"/>
  <c r="J36" i="15" s="1"/>
  <c r="J106" i="15" a="1"/>
  <c r="J106" i="15" s="1"/>
  <c r="H3" i="21" s="1"/>
  <c r="J99" i="15" a="1"/>
  <c r="J99" i="15" s="1"/>
  <c r="J98" i="15" a="1"/>
  <c r="J98" i="15" s="1"/>
  <c r="J157" i="15" a="1"/>
  <c r="J157" i="15" s="1"/>
  <c r="H4" i="25" s="1"/>
  <c r="I126" i="15" a="1"/>
  <c r="I126" i="15" s="1"/>
  <c r="I159" i="15" a="1"/>
  <c r="I159" i="15" s="1"/>
  <c r="I14" i="15" a="1"/>
  <c r="I14" i="15" s="1"/>
  <c r="I37" i="15" a="1"/>
  <c r="I37" i="15" s="1"/>
  <c r="G9" i="18" s="1"/>
  <c r="I27" i="15" a="1"/>
  <c r="I27" i="15" s="1"/>
  <c r="G24" i="17" s="1"/>
  <c r="I54" i="15" a="1"/>
  <c r="I54" i="15" s="1"/>
  <c r="G26" i="18" s="1"/>
  <c r="I23" i="15" a="1"/>
  <c r="I23" i="15" s="1"/>
  <c r="I177" i="15" a="1"/>
  <c r="I177" i="15" s="1"/>
  <c r="G24" i="25" s="1"/>
  <c r="J125" i="15" a="1"/>
  <c r="J125" i="15" s="1"/>
  <c r="H22" i="21" s="1"/>
  <c r="I51" i="15" a="1"/>
  <c r="I51" i="15" s="1"/>
  <c r="I19" i="15" a="1"/>
  <c r="I19" i="15" s="1"/>
  <c r="I112" i="15" a="1"/>
  <c r="I112" i="15" s="1"/>
  <c r="J61" i="15" a="1"/>
  <c r="J61" i="15" s="1"/>
  <c r="I84" i="15" a="1"/>
  <c r="I84" i="15" s="1"/>
  <c r="I33" i="15" a="1"/>
  <c r="I33" i="15" s="1"/>
  <c r="G5" i="18" s="1"/>
  <c r="I60" i="15" a="1"/>
  <c r="I60" i="15" s="1"/>
  <c r="J11" i="15" a="1"/>
  <c r="J11" i="15" s="1"/>
  <c r="I89" i="15" a="1"/>
  <c r="I89" i="15" s="1"/>
  <c r="I167" i="15" a="1"/>
  <c r="I167" i="15" s="1"/>
  <c r="I91" i="15" a="1"/>
  <c r="I91" i="15" s="1"/>
  <c r="F8" i="23"/>
  <c r="I136" i="15" a="1"/>
  <c r="I136" i="15" s="1"/>
  <c r="I180" i="15" a="1"/>
  <c r="I180" i="15" s="1"/>
  <c r="G2" i="24" s="1"/>
  <c r="I151" i="15" a="1"/>
  <c r="I151" i="15" s="1"/>
  <c r="I204" i="15" a="1"/>
  <c r="I204" i="15" s="1"/>
  <c r="G26" i="24" s="1"/>
  <c r="I104" i="15" a="1"/>
  <c r="I104" i="15" s="1"/>
  <c r="G26" i="20" s="1"/>
  <c r="J197" i="15" a="1"/>
  <c r="J197" i="15" s="1"/>
  <c r="J182" i="15" a="1"/>
  <c r="J182" i="15" s="1"/>
  <c r="H4" i="24" s="1"/>
  <c r="I66" i="15" a="1"/>
  <c r="I66" i="15" s="1"/>
  <c r="J123" i="15" a="1"/>
  <c r="J123" i="15" s="1"/>
  <c r="I155" i="15" a="1"/>
  <c r="I155" i="15" s="1"/>
  <c r="G2" i="25" s="1"/>
  <c r="J107" i="15" a="1"/>
  <c r="J107" i="15" s="1"/>
  <c r="H4" i="21" s="1"/>
  <c r="F17" i="23"/>
  <c r="I145" i="15" a="1"/>
  <c r="I145" i="15" s="1"/>
  <c r="I85" i="15" a="1"/>
  <c r="I85" i="15" s="1"/>
  <c r="J40" i="15" a="1"/>
  <c r="J40" i="15" s="1"/>
  <c r="K81" i="15" a="1"/>
  <c r="K81" i="15" s="1"/>
  <c r="K178" i="15" a="1"/>
  <c r="K178" i="15" s="1"/>
  <c r="I25" i="25" s="1"/>
  <c r="AM29" i="11" l="1"/>
  <c r="S2" i="17" s="1"/>
  <c r="AN27" i="11"/>
  <c r="AO27" i="11" s="1"/>
  <c r="K181" i="15" a="1"/>
  <c r="K181" i="15" s="1"/>
  <c r="I3" i="24" s="1"/>
  <c r="K132" i="15" a="1"/>
  <c r="K132" i="15" s="1"/>
  <c r="K57" i="15" a="1"/>
  <c r="K57" i="15" s="1"/>
  <c r="I4" i="19" s="1"/>
  <c r="AS22" i="6" a="1"/>
  <c r="AS22" i="6" s="1"/>
  <c r="K182" i="15" a="1"/>
  <c r="K182" i="15" s="1"/>
  <c r="I4" i="24" s="1"/>
  <c r="J8" i="15" a="1"/>
  <c r="J8" i="15" s="1"/>
  <c r="J27" i="15" a="1"/>
  <c r="J27" i="15" s="1"/>
  <c r="H24" i="17" s="1"/>
  <c r="J193" i="15" a="1"/>
  <c r="J193" i="15" s="1"/>
  <c r="H15" i="24" s="1"/>
  <c r="K71" i="15" a="1"/>
  <c r="K71" i="15" s="1"/>
  <c r="K26" i="15" a="1"/>
  <c r="K26" i="15" s="1"/>
  <c r="J151" i="15" a="1"/>
  <c r="J151" i="15" s="1"/>
  <c r="G18" i="23"/>
  <c r="J146" i="15" a="1"/>
  <c r="J146" i="15" s="1"/>
  <c r="J41" i="15" a="1"/>
  <c r="J41" i="15" s="1"/>
  <c r="G17" i="23"/>
  <c r="J145" i="15" a="1"/>
  <c r="J145" i="15" s="1"/>
  <c r="J112" i="15" a="1"/>
  <c r="J112" i="15" s="1"/>
  <c r="J102" i="15" a="1"/>
  <c r="J102" i="15" s="1"/>
  <c r="H24" i="20" s="1"/>
  <c r="J9" i="15" a="1"/>
  <c r="J9" i="15" s="1"/>
  <c r="L31" i="15" a="1"/>
  <c r="L31" i="15" s="1"/>
  <c r="J3" i="18" s="1"/>
  <c r="K39" i="15" a="1"/>
  <c r="K39" i="15" s="1"/>
  <c r="K201" i="15" a="1"/>
  <c r="K201" i="15" s="1"/>
  <c r="G26" i="23"/>
  <c r="J154" i="15" a="1"/>
  <c r="J154" i="15" s="1"/>
  <c r="G21" i="23"/>
  <c r="J149" i="15" a="1"/>
  <c r="J149" i="15" s="1"/>
  <c r="J204" i="15" a="1"/>
  <c r="J204" i="15" s="1"/>
  <c r="H26" i="24" s="1"/>
  <c r="J84" i="15" a="1"/>
  <c r="J84" i="15" s="1"/>
  <c r="L200" i="15" a="1"/>
  <c r="L200" i="15" s="1"/>
  <c r="K107" i="15" a="1"/>
  <c r="K107" i="15" s="1"/>
  <c r="I4" i="21" s="1"/>
  <c r="G8" i="23"/>
  <c r="J136" i="15" a="1"/>
  <c r="J136" i="15" s="1"/>
  <c r="J19" i="15" a="1"/>
  <c r="J19" i="15" s="1"/>
  <c r="J159" i="15" a="1"/>
  <c r="J159" i="15" s="1"/>
  <c r="I17" i="15" a="1"/>
  <c r="I17" i="15" s="1"/>
  <c r="J47" i="15" a="1"/>
  <c r="J47" i="15" s="1"/>
  <c r="J5" i="15" a="1"/>
  <c r="J5" i="15" s="1"/>
  <c r="K163" i="15" a="1"/>
  <c r="K163" i="15" s="1"/>
  <c r="I10" i="25" s="1"/>
  <c r="G19" i="23"/>
  <c r="J147" i="15" a="1"/>
  <c r="J147" i="15" s="1"/>
  <c r="K45" i="15" a="1"/>
  <c r="K45" i="15" s="1"/>
  <c r="K90" i="15" a="1"/>
  <c r="K90" i="15" s="1"/>
  <c r="K22" i="15" a="1"/>
  <c r="K22" i="15" s="1"/>
  <c r="K49" i="15" a="1"/>
  <c r="K49" i="15" s="1"/>
  <c r="J118" i="15" a="1"/>
  <c r="J118" i="15" s="1"/>
  <c r="K99" i="15" a="1"/>
  <c r="K99" i="15" s="1"/>
  <c r="K32" i="15" a="1"/>
  <c r="K32" i="15" s="1"/>
  <c r="I4" i="18" s="1"/>
  <c r="K203" i="15" a="1"/>
  <c r="K203" i="15" s="1"/>
  <c r="I25" i="24" s="1"/>
  <c r="K164" i="15" a="1"/>
  <c r="K164" i="15" s="1"/>
  <c r="K128" i="15" a="1"/>
  <c r="K128" i="15" s="1"/>
  <c r="I25" i="21" s="1"/>
  <c r="J23" i="15" a="1"/>
  <c r="J23" i="15" s="1"/>
  <c r="K124" i="15" a="1"/>
  <c r="K124" i="15" s="1"/>
  <c r="J44" i="15" a="1"/>
  <c r="J44" i="15" s="1"/>
  <c r="J155" i="15" a="1"/>
  <c r="J155" i="15" s="1"/>
  <c r="H2" i="25" s="1"/>
  <c r="J91" i="15" a="1"/>
  <c r="J91" i="15" s="1"/>
  <c r="J126" i="15" a="1"/>
  <c r="J126" i="15" s="1"/>
  <c r="K186" i="15" a="1"/>
  <c r="K186" i="15" s="1"/>
  <c r="K171" i="15" a="1"/>
  <c r="K171" i="15" s="1"/>
  <c r="L188" i="15" a="1"/>
  <c r="L188" i="15" s="1"/>
  <c r="J10" i="24" s="1"/>
  <c r="K97" i="15" a="1"/>
  <c r="K97" i="15" s="1"/>
  <c r="J64" i="15" a="1"/>
  <c r="J64" i="15" s="1"/>
  <c r="K74" i="15" a="1"/>
  <c r="K74" i="15" s="1"/>
  <c r="K25" i="15" a="1"/>
  <c r="K25" i="15" s="1"/>
  <c r="J24" i="15" a="1"/>
  <c r="J24" i="15" s="1"/>
  <c r="J129" i="15" a="1"/>
  <c r="J129" i="15" s="1"/>
  <c r="H26" i="21" s="1"/>
  <c r="J54" i="15" a="1"/>
  <c r="J54" i="15" s="1"/>
  <c r="H26" i="18" s="1"/>
  <c r="K121" i="15" a="1"/>
  <c r="K121" i="15" s="1"/>
  <c r="J51" i="15" a="1"/>
  <c r="J51" i="15" s="1"/>
  <c r="J191" i="15" a="1"/>
  <c r="J191" i="15" s="1"/>
  <c r="J77" i="15" a="1"/>
  <c r="J77" i="15" s="1"/>
  <c r="H24" i="19" s="1"/>
  <c r="J16" i="15" a="1"/>
  <c r="J16" i="15" s="1"/>
  <c r="K123" i="15" a="1"/>
  <c r="K123" i="15" s="1"/>
  <c r="J167" i="15" a="1"/>
  <c r="J167" i="15" s="1"/>
  <c r="K157" i="15" a="1"/>
  <c r="K157" i="15" s="1"/>
  <c r="I4" i="25" s="1"/>
  <c r="J63" i="15" a="1"/>
  <c r="J63" i="15" s="1"/>
  <c r="H10" i="19" s="1"/>
  <c r="K78" i="15" a="1"/>
  <c r="K78" i="15" s="1"/>
  <c r="I25" i="19" s="1"/>
  <c r="K175" i="15" a="1"/>
  <c r="K175" i="15" s="1"/>
  <c r="K189" i="15" a="1"/>
  <c r="K189" i="15" s="1"/>
  <c r="G16" i="23"/>
  <c r="J144" i="15" a="1"/>
  <c r="J144" i="15" s="1"/>
  <c r="L195" i="15" a="1"/>
  <c r="L195" i="15" s="1"/>
  <c r="K46" i="15" a="1"/>
  <c r="K46" i="15" s="1"/>
  <c r="K73" i="15" a="1"/>
  <c r="K73" i="15" s="1"/>
  <c r="J42" i="15" a="1"/>
  <c r="J42" i="15" s="1"/>
  <c r="K165" i="15" a="1"/>
  <c r="K165" i="15" s="1"/>
  <c r="K125" i="15" a="1"/>
  <c r="K125" i="15" s="1"/>
  <c r="I22" i="21" s="1"/>
  <c r="G9" i="23"/>
  <c r="J137" i="15" a="1"/>
  <c r="J137" i="15" s="1"/>
  <c r="J67" i="15" a="1"/>
  <c r="J67" i="15" s="1"/>
  <c r="K115" i="15" a="1"/>
  <c r="K115" i="15" s="1"/>
  <c r="K65" i="15" a="1"/>
  <c r="K65" i="15" s="1"/>
  <c r="J79" i="15" a="1"/>
  <c r="J79" i="15" s="1"/>
  <c r="H26" i="19" s="1"/>
  <c r="J177" i="15" a="1"/>
  <c r="J177" i="15" s="1"/>
  <c r="H24" i="25" s="1"/>
  <c r="J66" i="15" a="1"/>
  <c r="J66" i="15" s="1"/>
  <c r="J89" i="15" a="1"/>
  <c r="J89" i="15" s="1"/>
  <c r="K98" i="15" a="1"/>
  <c r="K98" i="15" s="1"/>
  <c r="J55" i="15" a="1"/>
  <c r="J55" i="15" s="1"/>
  <c r="H2" i="19" s="1"/>
  <c r="G13" i="23"/>
  <c r="J141" i="15" a="1"/>
  <c r="J141" i="15" s="1"/>
  <c r="J119" i="15" a="1"/>
  <c r="J119" i="15" s="1"/>
  <c r="K86" i="15" a="1"/>
  <c r="K86" i="15" s="1"/>
  <c r="K111" i="15" a="1"/>
  <c r="K111" i="15" s="1"/>
  <c r="J183" i="15" a="1"/>
  <c r="J183" i="15" s="1"/>
  <c r="H5" i="24" s="1"/>
  <c r="J20" i="15" a="1"/>
  <c r="J20" i="15" s="1"/>
  <c r="K174" i="15" a="1"/>
  <c r="K174" i="15" s="1"/>
  <c r="J58" i="15" a="1"/>
  <c r="J58" i="15" s="1"/>
  <c r="H5" i="19" s="1"/>
  <c r="J62" i="15" a="1"/>
  <c r="J62" i="15" s="1"/>
  <c r="J43" i="15" a="1"/>
  <c r="J43" i="15" s="1"/>
  <c r="L196" i="15" a="1"/>
  <c r="L196" i="15" s="1"/>
  <c r="J194" i="15" a="1"/>
  <c r="J194" i="15" s="1"/>
  <c r="J179" i="15" a="1"/>
  <c r="J179" i="15" s="1"/>
  <c r="H26" i="25" s="1"/>
  <c r="K96" i="15" a="1"/>
  <c r="K96" i="15" s="1"/>
  <c r="M185" i="15" a="1"/>
  <c r="M185" i="15" s="1"/>
  <c r="G10" i="23"/>
  <c r="J138" i="15" a="1"/>
  <c r="J138" i="15" s="1"/>
  <c r="J168" i="15" a="1"/>
  <c r="J168" i="15" s="1"/>
  <c r="L103" i="15" a="1"/>
  <c r="L103" i="15" s="1"/>
  <c r="K172" i="15" a="1"/>
  <c r="K172" i="15" s="1"/>
  <c r="J101" i="15" a="1"/>
  <c r="J101" i="15" s="1"/>
  <c r="L7" i="15" a="1"/>
  <c r="L7" i="15" s="1"/>
  <c r="J4" i="17" s="1"/>
  <c r="J127" i="15" a="1"/>
  <c r="J127" i="15" s="1"/>
  <c r="H24" i="21" s="1"/>
  <c r="K28" i="15" a="1"/>
  <c r="K28" i="15" s="1"/>
  <c r="I25" i="17" s="1"/>
  <c r="K113" i="15" a="1"/>
  <c r="K113" i="15" s="1"/>
  <c r="I10" i="21" s="1"/>
  <c r="J114" i="15" a="1"/>
  <c r="J114" i="15" s="1"/>
  <c r="G15" i="23"/>
  <c r="J143" i="15" a="1"/>
  <c r="J143" i="15" s="1"/>
  <c r="J13" i="15" a="1"/>
  <c r="J13" i="15" s="1"/>
  <c r="H10" i="17" s="1"/>
  <c r="J92" i="15" a="1"/>
  <c r="J92" i="15" s="1"/>
  <c r="J15" i="15" a="1"/>
  <c r="J15" i="15" s="1"/>
  <c r="K50" i="15" a="1"/>
  <c r="K50" i="15" s="1"/>
  <c r="L178" i="15" a="1"/>
  <c r="L178" i="15" s="1"/>
  <c r="J25" i="25" s="1"/>
  <c r="K198" i="15" a="1"/>
  <c r="K198" i="15" s="1"/>
  <c r="J80" i="15" a="1"/>
  <c r="J80" i="15" s="1"/>
  <c r="H2" i="20" s="1"/>
  <c r="J169" i="15" a="1"/>
  <c r="J169" i="15" s="1"/>
  <c r="L156" i="15" a="1"/>
  <c r="L156" i="15" s="1"/>
  <c r="J3" i="25" s="1"/>
  <c r="K38" i="15" a="1"/>
  <c r="K38" i="15" s="1"/>
  <c r="I10" i="18" s="1"/>
  <c r="K100" i="15" a="1"/>
  <c r="K100" i="15" s="1"/>
  <c r="J93" i="15" a="1"/>
  <c r="J93" i="15" s="1"/>
  <c r="I18" i="15" a="1"/>
  <c r="I18" i="15" s="1"/>
  <c r="K72" i="15" a="1"/>
  <c r="K72" i="15" s="1"/>
  <c r="J202" i="15" a="1"/>
  <c r="J202" i="15" s="1"/>
  <c r="H24" i="24" s="1"/>
  <c r="J109" i="15" a="1"/>
  <c r="J109" i="15" s="1"/>
  <c r="J94" i="15" a="1"/>
  <c r="J94" i="15" s="1"/>
  <c r="L187" i="15" a="1"/>
  <c r="L187" i="15" s="1"/>
  <c r="K11" i="15" a="1"/>
  <c r="K11" i="15" s="1"/>
  <c r="K36" i="15" a="1"/>
  <c r="K36" i="15" s="1"/>
  <c r="J139" i="15" a="1"/>
  <c r="J139" i="15" s="1"/>
  <c r="J52" i="15" a="1"/>
  <c r="J52" i="15" s="1"/>
  <c r="H24" i="18" s="1"/>
  <c r="J110" i="15" a="1"/>
  <c r="J110" i="15" s="1"/>
  <c r="K162" i="15" a="1"/>
  <c r="K162" i="15" s="1"/>
  <c r="K199" i="15" a="1"/>
  <c r="K199" i="15" s="1"/>
  <c r="K35" i="15" a="1"/>
  <c r="K35" i="15" s="1"/>
  <c r="K48" i="15" a="1"/>
  <c r="K48" i="15" s="1"/>
  <c r="I20" i="18" s="1"/>
  <c r="J30" i="15" a="1"/>
  <c r="J30" i="15" s="1"/>
  <c r="H2" i="18" s="1"/>
  <c r="G5" i="23"/>
  <c r="J133" i="15" a="1"/>
  <c r="J133" i="15" s="1"/>
  <c r="M184" i="15" a="1"/>
  <c r="M184" i="15" s="1"/>
  <c r="J105" i="15" a="1"/>
  <c r="J105" i="15" s="1"/>
  <c r="H2" i="21" s="1"/>
  <c r="G7" i="23"/>
  <c r="J135" i="15" a="1"/>
  <c r="J135" i="15" s="1"/>
  <c r="L190" i="15" a="1"/>
  <c r="L190" i="15" s="1"/>
  <c r="L53" i="15" a="1"/>
  <c r="L53" i="15" s="1"/>
  <c r="J25" i="18" s="1"/>
  <c r="L56" i="15" a="1"/>
  <c r="L56" i="15" s="1"/>
  <c r="J3" i="19" s="1"/>
  <c r="J160" i="15" a="1"/>
  <c r="J160" i="15" s="1"/>
  <c r="J29" i="15" a="1"/>
  <c r="J29" i="15" s="1"/>
  <c r="H26" i="17" s="1"/>
  <c r="L82" i="15" a="1"/>
  <c r="L82" i="15" s="1"/>
  <c r="G14" i="23"/>
  <c r="J142" i="15" a="1"/>
  <c r="J142" i="15" s="1"/>
  <c r="K21" i="15" a="1"/>
  <c r="K21" i="15" s="1"/>
  <c r="J34" i="15" a="1"/>
  <c r="J34" i="15" s="1"/>
  <c r="L81" i="15" a="1"/>
  <c r="L81" i="15" s="1"/>
  <c r="G22" i="23"/>
  <c r="J150" i="15" a="1"/>
  <c r="J150" i="15" s="1"/>
  <c r="J68" i="15" a="1"/>
  <c r="J68" i="15" s="1"/>
  <c r="J12" i="15" a="1"/>
  <c r="J12" i="15" s="1"/>
  <c r="K170" i="15" a="1"/>
  <c r="K170" i="15" s="1"/>
  <c r="K176" i="15" a="1"/>
  <c r="K176" i="15" s="1"/>
  <c r="J85" i="15" a="1"/>
  <c r="J85" i="15" s="1"/>
  <c r="G24" i="23"/>
  <c r="J152" i="15" a="1"/>
  <c r="J152" i="15" s="1"/>
  <c r="G20" i="23"/>
  <c r="J148" i="15" a="1"/>
  <c r="J148" i="15" s="1"/>
  <c r="K122" i="15" a="1"/>
  <c r="K122" i="15" s="1"/>
  <c r="K197" i="15" a="1"/>
  <c r="K197" i="15" s="1"/>
  <c r="J33" i="15" a="1"/>
  <c r="J33" i="15" s="1"/>
  <c r="H5" i="18" s="1"/>
  <c r="K61" i="15" a="1"/>
  <c r="K61" i="15" s="1"/>
  <c r="K120" i="15" a="1"/>
  <c r="K120" i="15" s="1"/>
  <c r="J87" i="15" a="1"/>
  <c r="J87" i="15" s="1"/>
  <c r="J108" i="15" a="1"/>
  <c r="J108" i="15" s="1"/>
  <c r="H5" i="21" s="1"/>
  <c r="G6" i="23"/>
  <c r="J134" i="15" a="1"/>
  <c r="J134" i="15" s="1"/>
  <c r="J14" i="15" a="1"/>
  <c r="J14" i="15" s="1"/>
  <c r="J117" i="15" a="1"/>
  <c r="J117" i="15" s="1"/>
  <c r="J69" i="15" a="1"/>
  <c r="J69" i="15" s="1"/>
  <c r="J70" i="15" a="1"/>
  <c r="J70" i="15" s="1"/>
  <c r="J166" i="15" a="1"/>
  <c r="J166" i="15" s="1"/>
  <c r="J76" i="15" a="1"/>
  <c r="J76" i="15" s="1"/>
  <c r="G12" i="23"/>
  <c r="J140" i="15" a="1"/>
  <c r="J140" i="15" s="1"/>
  <c r="I25" i="23"/>
  <c r="L153" i="15" a="1"/>
  <c r="L153" i="15" s="1"/>
  <c r="J60" i="15" a="1"/>
  <c r="J60" i="15" s="1"/>
  <c r="K106" i="15" a="1"/>
  <c r="K106" i="15" s="1"/>
  <c r="I3" i="21" s="1"/>
  <c r="J104" i="15" a="1"/>
  <c r="J104" i="15" s="1"/>
  <c r="H26" i="20" s="1"/>
  <c r="J59" i="15" a="1"/>
  <c r="J59" i="15" s="1"/>
  <c r="K131" i="15" a="1"/>
  <c r="K131" i="15" s="1"/>
  <c r="K40" i="15" a="1"/>
  <c r="K40" i="15" s="1"/>
  <c r="J116" i="15" a="1"/>
  <c r="J116" i="15" s="1"/>
  <c r="J37" i="15" a="1"/>
  <c r="J37" i="15" s="1"/>
  <c r="H9" i="18" s="1"/>
  <c r="K75" i="15" a="1"/>
  <c r="K75" i="15" s="1"/>
  <c r="I22" i="19" s="1"/>
  <c r="J180" i="15" a="1"/>
  <c r="J180" i="15" s="1"/>
  <c r="H2" i="24" s="1"/>
  <c r="K161" i="15" a="1"/>
  <c r="K161" i="15" s="1"/>
  <c r="K88" i="15" a="1"/>
  <c r="K88" i="15" s="1"/>
  <c r="I10" i="20" s="1"/>
  <c r="J192" i="15" a="1"/>
  <c r="J192" i="15" s="1"/>
  <c r="H14" i="24" s="1"/>
  <c r="K95" i="15" a="1"/>
  <c r="K95" i="15" s="1"/>
  <c r="J83" i="15" a="1"/>
  <c r="J83" i="15" s="1"/>
  <c r="H5" i="20" s="1"/>
  <c r="L6" i="15" a="1"/>
  <c r="L6" i="15" s="1"/>
  <c r="J3" i="17" s="1"/>
  <c r="G2" i="23"/>
  <c r="J130" i="15" a="1"/>
  <c r="J130" i="15" s="1"/>
  <c r="K173" i="15" a="1"/>
  <c r="K173" i="15" s="1"/>
  <c r="J158" i="15" a="1"/>
  <c r="J158" i="15" s="1"/>
  <c r="H5" i="25" s="1"/>
  <c r="J10" i="15" a="1"/>
  <c r="J10" i="15" s="1"/>
  <c r="AO29" i="11" l="1"/>
  <c r="U2" i="17" s="1"/>
  <c r="AP27" i="11"/>
  <c r="AN29" i="11"/>
  <c r="T2" i="17" s="1"/>
  <c r="AQ27" i="11"/>
  <c r="AQ29" i="11" s="1"/>
  <c r="W2" i="17" s="1"/>
  <c r="L57" i="15" a="1"/>
  <c r="L57" i="15" s="1"/>
  <c r="J4" i="19" s="1"/>
  <c r="L132" i="15" a="1"/>
  <c r="L132" i="15" s="1"/>
  <c r="L181" i="15" a="1"/>
  <c r="L181" i="15" s="1"/>
  <c r="J3" i="24" s="1"/>
  <c r="H12" i="23"/>
  <c r="K140" i="15" a="1"/>
  <c r="K140" i="15" s="1"/>
  <c r="J25" i="23"/>
  <c r="M153" i="15" a="1"/>
  <c r="M153" i="15" s="1"/>
  <c r="L162" i="15" a="1"/>
  <c r="L162" i="15" s="1"/>
  <c r="M178" i="15" a="1"/>
  <c r="M178" i="15" s="1"/>
  <c r="K25" i="25" s="1"/>
  <c r="M196" i="15" a="1"/>
  <c r="M196" i="15" s="1"/>
  <c r="H9" i="23"/>
  <c r="K137" i="15" a="1"/>
  <c r="K137" i="15" s="1"/>
  <c r="L121" i="15" a="1"/>
  <c r="L121" i="15" s="1"/>
  <c r="H21" i="23"/>
  <c r="K149" i="15" a="1"/>
  <c r="K149" i="15" s="1"/>
  <c r="H2" i="23"/>
  <c r="K130" i="15" a="1"/>
  <c r="K130" i="15" s="1"/>
  <c r="K166" i="15" a="1"/>
  <c r="K166" i="15" s="1"/>
  <c r="H22" i="23"/>
  <c r="K150" i="15" a="1"/>
  <c r="K150" i="15" s="1"/>
  <c r="L72" i="15" a="1"/>
  <c r="L72" i="15" s="1"/>
  <c r="L50" i="15" a="1"/>
  <c r="L50" i="15" s="1"/>
  <c r="K43" i="15" a="1"/>
  <c r="K43" i="15" s="1"/>
  <c r="K55" i="15" a="1"/>
  <c r="K55" i="15" s="1"/>
  <c r="I2" i="19" s="1"/>
  <c r="L125" i="15" a="1"/>
  <c r="L125" i="15" s="1"/>
  <c r="J22" i="21" s="1"/>
  <c r="K63" i="15" a="1"/>
  <c r="K63" i="15" s="1"/>
  <c r="I10" i="19" s="1"/>
  <c r="K54" i="15" a="1"/>
  <c r="K54" i="15" s="1"/>
  <c r="I26" i="18" s="1"/>
  <c r="L186" i="15" a="1"/>
  <c r="L186" i="15" s="1"/>
  <c r="L32" i="15" a="1"/>
  <c r="L32" i="15" s="1"/>
  <c r="J4" i="18" s="1"/>
  <c r="K47" i="15" a="1"/>
  <c r="K47" i="15" s="1"/>
  <c r="H26" i="23"/>
  <c r="K154" i="15" a="1"/>
  <c r="K154" i="15" s="1"/>
  <c r="L170" i="15" a="1"/>
  <c r="L170" i="15" s="1"/>
  <c r="L189" i="15" a="1"/>
  <c r="L189" i="15" s="1"/>
  <c r="L120" i="15" a="1"/>
  <c r="L120" i="15" s="1"/>
  <c r="K76" i="15" a="1"/>
  <c r="K76" i="15" s="1"/>
  <c r="K41" i="15" a="1"/>
  <c r="K41" i="15" s="1"/>
  <c r="K202" i="15" a="1"/>
  <c r="K202" i="15" s="1"/>
  <c r="I24" i="24" s="1"/>
  <c r="M7" i="15" a="1"/>
  <c r="M7" i="15" s="1"/>
  <c r="K4" i="17" s="1"/>
  <c r="H13" i="23"/>
  <c r="K141" i="15" a="1"/>
  <c r="K141" i="15" s="1"/>
  <c r="L78" i="15" a="1"/>
  <c r="L78" i="15" s="1"/>
  <c r="J25" i="19" s="1"/>
  <c r="L171" i="15" a="1"/>
  <c r="L171" i="15" s="1"/>
  <c r="L203" i="15" a="1"/>
  <c r="L203" i="15" s="1"/>
  <c r="J25" i="24" s="1"/>
  <c r="K5" i="15" a="1"/>
  <c r="K5" i="15" s="1"/>
  <c r="K116" i="15" a="1"/>
  <c r="K116" i="15" s="1"/>
  <c r="K33" i="15" a="1"/>
  <c r="K33" i="15" s="1"/>
  <c r="I5" i="18" s="1"/>
  <c r="M190" i="15" a="1"/>
  <c r="M190" i="15" s="1"/>
  <c r="H18" i="23"/>
  <c r="K146" i="15" a="1"/>
  <c r="K146" i="15" s="1"/>
  <c r="K110" i="15" a="1"/>
  <c r="K110" i="15" s="1"/>
  <c r="K101" i="15" a="1"/>
  <c r="K101" i="15" s="1"/>
  <c r="M6" i="15" a="1"/>
  <c r="M6" i="15" s="1"/>
  <c r="K3" i="17" s="1"/>
  <c r="L40" i="15" a="1"/>
  <c r="L40" i="15" s="1"/>
  <c r="K70" i="15" a="1"/>
  <c r="K70" i="15" s="1"/>
  <c r="L197" i="15" a="1"/>
  <c r="L197" i="15" s="1"/>
  <c r="M81" i="15" a="1"/>
  <c r="M81" i="15" s="1"/>
  <c r="H7" i="23"/>
  <c r="K135" i="15" a="1"/>
  <c r="K135" i="15" s="1"/>
  <c r="K151" i="15" a="1"/>
  <c r="K151" i="15" s="1"/>
  <c r="K179" i="15" a="1"/>
  <c r="K179" i="15" s="1"/>
  <c r="I26" i="25" s="1"/>
  <c r="K158" i="15" a="1"/>
  <c r="K158" i="15" s="1"/>
  <c r="I5" i="25" s="1"/>
  <c r="K52" i="15" a="1"/>
  <c r="K52" i="15" s="1"/>
  <c r="I24" i="18" s="1"/>
  <c r="J18" i="15" a="1"/>
  <c r="J18" i="15" s="1"/>
  <c r="K15" i="15" a="1"/>
  <c r="K15" i="15" s="1"/>
  <c r="L172" i="15" a="1"/>
  <c r="L172" i="15" s="1"/>
  <c r="K62" i="15" a="1"/>
  <c r="K62" i="15" s="1"/>
  <c r="L98" i="15" a="1"/>
  <c r="L98" i="15" s="1"/>
  <c r="L165" i="15" a="1"/>
  <c r="L165" i="15" s="1"/>
  <c r="K126" i="15" a="1"/>
  <c r="K126" i="15" s="1"/>
  <c r="L99" i="15" a="1"/>
  <c r="L99" i="15" s="1"/>
  <c r="J17" i="15" a="1"/>
  <c r="J17" i="15" s="1"/>
  <c r="L122" i="15" a="1"/>
  <c r="L122" i="15" s="1"/>
  <c r="K34" i="15" a="1"/>
  <c r="K34" i="15" s="1"/>
  <c r="L86" i="15" a="1"/>
  <c r="L86" i="15" s="1"/>
  <c r="L75" i="15" a="1"/>
  <c r="L75" i="15" s="1"/>
  <c r="J22" i="19" s="1"/>
  <c r="L201" i="15" a="1"/>
  <c r="L201" i="15" s="1"/>
  <c r="K139" i="15" a="1"/>
  <c r="K139" i="15" s="1"/>
  <c r="K92" i="15" a="1"/>
  <c r="K92" i="15" s="1"/>
  <c r="K58" i="15" a="1"/>
  <c r="K58" i="15" s="1"/>
  <c r="I5" i="19" s="1"/>
  <c r="K42" i="15" a="1"/>
  <c r="K42" i="15" s="1"/>
  <c r="L157" i="15" a="1"/>
  <c r="L157" i="15" s="1"/>
  <c r="J4" i="25" s="1"/>
  <c r="K118" i="15" a="1"/>
  <c r="K118" i="15" s="1"/>
  <c r="L95" i="15" a="1"/>
  <c r="L95" i="15" s="1"/>
  <c r="K59" i="15" a="1"/>
  <c r="K59" i="15" s="1"/>
  <c r="K117" i="15" a="1"/>
  <c r="K117" i="15" s="1"/>
  <c r="H20" i="23"/>
  <c r="K148" i="15" a="1"/>
  <c r="K148" i="15" s="1"/>
  <c r="L21" i="15" a="1"/>
  <c r="L21" i="15" s="1"/>
  <c r="L39" i="15" a="1"/>
  <c r="L39" i="15" s="1"/>
  <c r="L71" i="15" a="1"/>
  <c r="L71" i="15" s="1"/>
  <c r="K87" i="15" a="1"/>
  <c r="K87" i="15" s="1"/>
  <c r="L35" i="15" a="1"/>
  <c r="L35" i="15" s="1"/>
  <c r="K12" i="15" a="1"/>
  <c r="K12" i="15" s="1"/>
  <c r="K83" i="15" a="1"/>
  <c r="K83" i="15" s="1"/>
  <c r="I5" i="20" s="1"/>
  <c r="L26" i="15" a="1"/>
  <c r="L26" i="15" s="1"/>
  <c r="K105" i="15" a="1"/>
  <c r="K105" i="15" s="1"/>
  <c r="I2" i="21" s="1"/>
  <c r="K93" i="15" a="1"/>
  <c r="K93" i="15" s="1"/>
  <c r="M103" i="15" a="1"/>
  <c r="M103" i="15" s="1"/>
  <c r="K89" i="15" a="1"/>
  <c r="K89" i="15" s="1"/>
  <c r="K129" i="15" a="1"/>
  <c r="K129" i="15" s="1"/>
  <c r="I26" i="21" s="1"/>
  <c r="K91" i="15" a="1"/>
  <c r="K91" i="15" s="1"/>
  <c r="K159" i="15" a="1"/>
  <c r="K159" i="15" s="1"/>
  <c r="N184" i="15" a="1"/>
  <c r="N184" i="15" s="1"/>
  <c r="L36" i="15" a="1"/>
  <c r="L36" i="15" s="1"/>
  <c r="L100" i="15" a="1"/>
  <c r="L100" i="15" s="1"/>
  <c r="K13" i="15" a="1"/>
  <c r="K13" i="15" s="1"/>
  <c r="I10" i="17" s="1"/>
  <c r="K168" i="15" a="1"/>
  <c r="K168" i="15" s="1"/>
  <c r="L174" i="15" a="1"/>
  <c r="L174" i="15" s="1"/>
  <c r="K66" i="15" a="1"/>
  <c r="K66" i="15" s="1"/>
  <c r="L73" i="15" a="1"/>
  <c r="L73" i="15" s="1"/>
  <c r="K167" i="15" a="1"/>
  <c r="K167" i="15" s="1"/>
  <c r="K24" i="15" a="1"/>
  <c r="K24" i="15" s="1"/>
  <c r="K155" i="15" a="1"/>
  <c r="K155" i="15" s="1"/>
  <c r="I2" i="25" s="1"/>
  <c r="L49" i="15" a="1"/>
  <c r="L49" i="15" s="1"/>
  <c r="K19" i="15" a="1"/>
  <c r="K19" i="15" s="1"/>
  <c r="K160" i="15" a="1"/>
  <c r="K160" i="15" s="1"/>
  <c r="H19" i="23"/>
  <c r="K147" i="15" a="1"/>
  <c r="K147" i="15" s="1"/>
  <c r="K37" i="15" a="1"/>
  <c r="K37" i="15" s="1"/>
  <c r="I9" i="18" s="1"/>
  <c r="M31" i="15" a="1"/>
  <c r="M31" i="15" s="1"/>
  <c r="K3" i="18" s="1"/>
  <c r="K193" i="15" a="1"/>
  <c r="K193" i="15" s="1"/>
  <c r="I15" i="24" s="1"/>
  <c r="L46" i="15" a="1"/>
  <c r="L46" i="15" s="1"/>
  <c r="K10" i="15" a="1"/>
  <c r="K10" i="15" s="1"/>
  <c r="L128" i="15" a="1"/>
  <c r="L128" i="15" s="1"/>
  <c r="J25" i="21" s="1"/>
  <c r="M53" i="15" a="1"/>
  <c r="M53" i="15" s="1"/>
  <c r="K25" i="18" s="1"/>
  <c r="H24" i="23"/>
  <c r="K152" i="15" a="1"/>
  <c r="K152" i="15" s="1"/>
  <c r="K80" i="15" a="1"/>
  <c r="K80" i="15" s="1"/>
  <c r="I2" i="20" s="1"/>
  <c r="M56" i="15" a="1"/>
  <c r="M56" i="15" s="1"/>
  <c r="K3" i="19" s="1"/>
  <c r="K68" i="15" a="1"/>
  <c r="K68" i="15" s="1"/>
  <c r="K69" i="15" a="1"/>
  <c r="K69" i="15" s="1"/>
  <c r="K192" i="15" a="1"/>
  <c r="K192" i="15" s="1"/>
  <c r="I14" i="24" s="1"/>
  <c r="H14" i="23"/>
  <c r="K142" i="15" a="1"/>
  <c r="K142" i="15" s="1"/>
  <c r="L11" i="15" a="1"/>
  <c r="L11" i="15" s="1"/>
  <c r="H15" i="23"/>
  <c r="K143" i="15" a="1"/>
  <c r="K143" i="15" s="1"/>
  <c r="K20" i="15" a="1"/>
  <c r="K20" i="15" s="1"/>
  <c r="L123" i="15" a="1"/>
  <c r="L123" i="15" s="1"/>
  <c r="K44" i="15" a="1"/>
  <c r="K44" i="15" s="1"/>
  <c r="L22" i="15" a="1"/>
  <c r="L22" i="15" s="1"/>
  <c r="H8" i="23"/>
  <c r="K136" i="15" a="1"/>
  <c r="K136" i="15" s="1"/>
  <c r="L88" i="15" a="1"/>
  <c r="L88" i="15" s="1"/>
  <c r="J10" i="20" s="1"/>
  <c r="L106" i="15" a="1"/>
  <c r="L106" i="15" s="1"/>
  <c r="J3" i="21" s="1"/>
  <c r="H6" i="23"/>
  <c r="K134" i="15" a="1"/>
  <c r="K134" i="15" s="1"/>
  <c r="K85" i="15" a="1"/>
  <c r="K85" i="15" s="1"/>
  <c r="M82" i="15" a="1"/>
  <c r="M82" i="15" s="1"/>
  <c r="K9" i="15" a="1"/>
  <c r="K9" i="15" s="1"/>
  <c r="K27" i="15" a="1"/>
  <c r="K27" i="15" s="1"/>
  <c r="I24" i="17" s="1"/>
  <c r="K30" i="15" a="1"/>
  <c r="K30" i="15" s="1"/>
  <c r="I2" i="18" s="1"/>
  <c r="M187" i="15" a="1"/>
  <c r="M187" i="15" s="1"/>
  <c r="M156" i="15" a="1"/>
  <c r="M156" i="15" s="1"/>
  <c r="K3" i="25" s="1"/>
  <c r="K114" i="15" a="1"/>
  <c r="K114" i="15" s="1"/>
  <c r="N185" i="15" a="1"/>
  <c r="N185" i="15" s="1"/>
  <c r="K183" i="15" a="1"/>
  <c r="K183" i="15" s="1"/>
  <c r="I5" i="24" s="1"/>
  <c r="K79" i="15" a="1"/>
  <c r="K79" i="15" s="1"/>
  <c r="I26" i="19" s="1"/>
  <c r="M195" i="15" a="1"/>
  <c r="M195" i="15" s="1"/>
  <c r="K16" i="15" a="1"/>
  <c r="K16" i="15" s="1"/>
  <c r="L74" i="15" a="1"/>
  <c r="L74" i="15" s="1"/>
  <c r="L124" i="15" a="1"/>
  <c r="L124" i="15" s="1"/>
  <c r="L90" i="15" a="1"/>
  <c r="L90" i="15" s="1"/>
  <c r="L107" i="15" a="1"/>
  <c r="L107" i="15" s="1"/>
  <c r="J4" i="21" s="1"/>
  <c r="K180" i="15" a="1"/>
  <c r="K180" i="15" s="1"/>
  <c r="I2" i="24" s="1"/>
  <c r="K191" i="15" a="1"/>
  <c r="K191" i="15" s="1"/>
  <c r="L173" i="15" a="1"/>
  <c r="L173" i="15" s="1"/>
  <c r="K104" i="15" a="1"/>
  <c r="K104" i="15" s="1"/>
  <c r="I26" i="20" s="1"/>
  <c r="H5" i="23"/>
  <c r="K133" i="15" a="1"/>
  <c r="K133" i="15" s="1"/>
  <c r="L28" i="15" a="1"/>
  <c r="L28" i="15" s="1"/>
  <c r="J25" i="17" s="1"/>
  <c r="L61" i="15" a="1"/>
  <c r="L61" i="15" s="1"/>
  <c r="L131" i="15" a="1"/>
  <c r="L131" i="15" s="1"/>
  <c r="K14" i="15" a="1"/>
  <c r="K14" i="15" s="1"/>
  <c r="L38" i="15" a="1"/>
  <c r="L38" i="15" s="1"/>
  <c r="J10" i="18" s="1"/>
  <c r="H10" i="23"/>
  <c r="K138" i="15" a="1"/>
  <c r="K138" i="15" s="1"/>
  <c r="K177" i="15" a="1"/>
  <c r="K177" i="15" s="1"/>
  <c r="I24" i="25" s="1"/>
  <c r="L25" i="15" a="1"/>
  <c r="L25" i="15" s="1"/>
  <c r="L161" i="15" a="1"/>
  <c r="L161" i="15" s="1"/>
  <c r="K60" i="15" a="1"/>
  <c r="K60" i="15" s="1"/>
  <c r="K108" i="15" a="1"/>
  <c r="K108" i="15" s="1"/>
  <c r="I5" i="21" s="1"/>
  <c r="L176" i="15" a="1"/>
  <c r="L176" i="15" s="1"/>
  <c r="K29" i="15" a="1"/>
  <c r="K29" i="15" s="1"/>
  <c r="I26" i="17" s="1"/>
  <c r="K102" i="15" a="1"/>
  <c r="K102" i="15" s="1"/>
  <c r="I24" i="20" s="1"/>
  <c r="K8" i="15" a="1"/>
  <c r="K8" i="15" s="1"/>
  <c r="L48" i="15" a="1"/>
  <c r="L48" i="15" s="1"/>
  <c r="J20" i="18" s="1"/>
  <c r="K94" i="15" a="1"/>
  <c r="K94" i="15" s="1"/>
  <c r="K169" i="15" a="1"/>
  <c r="K169" i="15" s="1"/>
  <c r="L113" i="15" a="1"/>
  <c r="L113" i="15" s="1"/>
  <c r="J10" i="21" s="1"/>
  <c r="L96" i="15" a="1"/>
  <c r="L96" i="15" s="1"/>
  <c r="L111" i="15" a="1"/>
  <c r="L111" i="15" s="1"/>
  <c r="L65" i="15" a="1"/>
  <c r="L65" i="15" s="1"/>
  <c r="H16" i="23"/>
  <c r="K144" i="15" a="1"/>
  <c r="K144" i="15" s="1"/>
  <c r="K77" i="15" a="1"/>
  <c r="K77" i="15" s="1"/>
  <c r="I24" i="19" s="1"/>
  <c r="K64" i="15" a="1"/>
  <c r="K64" i="15" s="1"/>
  <c r="K23" i="15" a="1"/>
  <c r="K23" i="15" s="1"/>
  <c r="L45" i="15" a="1"/>
  <c r="L45" i="15" s="1"/>
  <c r="M200" i="15" a="1"/>
  <c r="M200" i="15" s="1"/>
  <c r="K112" i="15" a="1"/>
  <c r="K112" i="15" s="1"/>
  <c r="L182" i="15" a="1"/>
  <c r="L182" i="15" s="1"/>
  <c r="J4" i="24" s="1"/>
  <c r="K84" i="15" a="1"/>
  <c r="K84" i="15" s="1"/>
  <c r="L115" i="15" a="1"/>
  <c r="L115" i="15" s="1"/>
  <c r="H17" i="23"/>
  <c r="K145" i="15" a="1"/>
  <c r="K145" i="15" s="1"/>
  <c r="L97" i="15" a="1"/>
  <c r="L97" i="15" s="1"/>
  <c r="L199" i="15" a="1"/>
  <c r="L199" i="15" s="1"/>
  <c r="K109" i="15" a="1"/>
  <c r="K109" i="15" s="1"/>
  <c r="L198" i="15" a="1"/>
  <c r="L198" i="15" s="1"/>
  <c r="K127" i="15" a="1"/>
  <c r="K127" i="15" s="1"/>
  <c r="I24" i="21" s="1"/>
  <c r="K194" i="15" a="1"/>
  <c r="K194" i="15" s="1"/>
  <c r="K119" i="15" a="1"/>
  <c r="K119" i="15" s="1"/>
  <c r="K67" i="15" a="1"/>
  <c r="K67" i="15" s="1"/>
  <c r="L175" i="15" a="1"/>
  <c r="L175" i="15" s="1"/>
  <c r="K51" i="15" a="1"/>
  <c r="K51" i="15" s="1"/>
  <c r="M188" i="15" a="1"/>
  <c r="M188" i="15" s="1"/>
  <c r="K10" i="24" s="1"/>
  <c r="L164" i="15" a="1"/>
  <c r="L164" i="15" s="1"/>
  <c r="L163" i="15" a="1"/>
  <c r="L163" i="15" s="1"/>
  <c r="J10" i="25" s="1"/>
  <c r="K204" i="15" a="1"/>
  <c r="K204" i="15" s="1"/>
  <c r="I26" i="24" s="1"/>
  <c r="AR27" i="11" l="1"/>
  <c r="AP29" i="11"/>
  <c r="V2" i="17" s="1"/>
  <c r="M181" i="15" a="1"/>
  <c r="M181" i="15" s="1"/>
  <c r="K3" i="24" s="1"/>
  <c r="M132" i="15" a="1"/>
  <c r="M132" i="15" s="1"/>
  <c r="M57" i="15" a="1"/>
  <c r="M57" i="15" s="1"/>
  <c r="K4" i="19" s="1"/>
  <c r="L127" i="15" a="1"/>
  <c r="L127" i="15" s="1"/>
  <c r="J24" i="21" s="1"/>
  <c r="M161" i="15" a="1"/>
  <c r="M161" i="15" s="1"/>
  <c r="L24" i="15" a="1"/>
  <c r="L24" i="15" s="1"/>
  <c r="L204" i="15" a="1"/>
  <c r="L204" i="15" s="1"/>
  <c r="J26" i="24" s="1"/>
  <c r="M198" i="15" a="1"/>
  <c r="M198" i="15" s="1"/>
  <c r="N200" i="15" a="1"/>
  <c r="N200" i="15" s="1"/>
  <c r="L169" i="15" a="1"/>
  <c r="L169" i="15" s="1"/>
  <c r="M25" i="15" a="1"/>
  <c r="M25" i="15" s="1"/>
  <c r="M173" i="15" a="1"/>
  <c r="M173" i="15" s="1"/>
  <c r="L183" i="15" a="1"/>
  <c r="L183" i="15" s="1"/>
  <c r="J5" i="24" s="1"/>
  <c r="I6" i="23"/>
  <c r="L134" i="15" a="1"/>
  <c r="L134" i="15" s="1"/>
  <c r="I14" i="23"/>
  <c r="L142" i="15" a="1"/>
  <c r="L142" i="15" s="1"/>
  <c r="M46" i="15" a="1"/>
  <c r="M46" i="15" s="1"/>
  <c r="L167" i="15" a="1"/>
  <c r="L167" i="15" s="1"/>
  <c r="L91" i="15" a="1"/>
  <c r="L91" i="15" s="1"/>
  <c r="L87" i="15" a="1"/>
  <c r="L87" i="15" s="1"/>
  <c r="L42" i="15" a="1"/>
  <c r="L42" i="15" s="1"/>
  <c r="M99" i="15" a="1"/>
  <c r="M99" i="15" s="1"/>
  <c r="L52" i="15" a="1"/>
  <c r="L52" i="15" s="1"/>
  <c r="J24" i="18" s="1"/>
  <c r="L101" i="15" a="1"/>
  <c r="L101" i="15" s="1"/>
  <c r="I13" i="23"/>
  <c r="L141" i="15" a="1"/>
  <c r="L141" i="15" s="1"/>
  <c r="M32" i="15" a="1"/>
  <c r="M32" i="15" s="1"/>
  <c r="K4" i="18" s="1"/>
  <c r="L166" i="15" a="1"/>
  <c r="L166" i="15" s="1"/>
  <c r="L67" i="15" a="1"/>
  <c r="L67" i="15" s="1"/>
  <c r="L109" i="15" a="1"/>
  <c r="L109" i="15" s="1"/>
  <c r="M45" i="15" a="1"/>
  <c r="M45" i="15" s="1"/>
  <c r="L94" i="15" a="1"/>
  <c r="L94" i="15" s="1"/>
  <c r="L191" i="15" a="1"/>
  <c r="L191" i="15" s="1"/>
  <c r="O185" i="15" a="1"/>
  <c r="O185" i="15" s="1"/>
  <c r="M106" i="15" a="1"/>
  <c r="M106" i="15" s="1"/>
  <c r="K3" i="21" s="1"/>
  <c r="L192" i="15" a="1"/>
  <c r="L192" i="15" s="1"/>
  <c r="J14" i="24" s="1"/>
  <c r="L193" i="15" a="1"/>
  <c r="L193" i="15" s="1"/>
  <c r="J15" i="24" s="1"/>
  <c r="M73" i="15" a="1"/>
  <c r="M73" i="15" s="1"/>
  <c r="L129" i="15" a="1"/>
  <c r="L129" i="15" s="1"/>
  <c r="J26" i="21" s="1"/>
  <c r="M71" i="15" a="1"/>
  <c r="M71" i="15" s="1"/>
  <c r="L58" i="15" a="1"/>
  <c r="L58" i="15" s="1"/>
  <c r="J5" i="19" s="1"/>
  <c r="L126" i="15" a="1"/>
  <c r="L126" i="15" s="1"/>
  <c r="L158" i="15" a="1"/>
  <c r="L158" i="15" s="1"/>
  <c r="J5" i="25" s="1"/>
  <c r="L110" i="15" a="1"/>
  <c r="L110" i="15" s="1"/>
  <c r="N7" i="15" a="1"/>
  <c r="N7" i="15" s="1"/>
  <c r="L4" i="17" s="1"/>
  <c r="M186" i="15" a="1"/>
  <c r="M186" i="15" s="1"/>
  <c r="I2" i="23"/>
  <c r="L130" i="15" a="1"/>
  <c r="L130" i="15" s="1"/>
  <c r="M163" i="15" a="1"/>
  <c r="M163" i="15" s="1"/>
  <c r="K10" i="25" s="1"/>
  <c r="L177" i="15" a="1"/>
  <c r="L177" i="15" s="1"/>
  <c r="J24" i="25" s="1"/>
  <c r="M164" i="15" a="1"/>
  <c r="M164" i="15" s="1"/>
  <c r="M199" i="15" a="1"/>
  <c r="M199" i="15" s="1"/>
  <c r="L23" i="15" a="1"/>
  <c r="L23" i="15" s="1"/>
  <c r="M48" i="15" a="1"/>
  <c r="M48" i="15" s="1"/>
  <c r="K20" i="18" s="1"/>
  <c r="I10" i="23"/>
  <c r="L138" i="15" a="1"/>
  <c r="L138" i="15" s="1"/>
  <c r="L180" i="15" a="1"/>
  <c r="L180" i="15" s="1"/>
  <c r="J2" i="24" s="1"/>
  <c r="L114" i="15" a="1"/>
  <c r="L114" i="15" s="1"/>
  <c r="M88" i="15" a="1"/>
  <c r="M88" i="15" s="1"/>
  <c r="K10" i="20" s="1"/>
  <c r="L69" i="15" a="1"/>
  <c r="L69" i="15" s="1"/>
  <c r="N31" i="15" a="1"/>
  <c r="N31" i="15" s="1"/>
  <c r="L3" i="18" s="1"/>
  <c r="L66" i="15" a="1"/>
  <c r="L66" i="15" s="1"/>
  <c r="L89" i="15" a="1"/>
  <c r="L89" i="15" s="1"/>
  <c r="M39" i="15" a="1"/>
  <c r="M39" i="15" s="1"/>
  <c r="L92" i="15" a="1"/>
  <c r="L92" i="15" s="1"/>
  <c r="L179" i="15" a="1"/>
  <c r="L179" i="15" s="1"/>
  <c r="J26" i="25" s="1"/>
  <c r="I18" i="23"/>
  <c r="L146" i="15" a="1"/>
  <c r="L146" i="15" s="1"/>
  <c r="L202" i="15" a="1"/>
  <c r="L202" i="15" s="1"/>
  <c r="J24" i="24" s="1"/>
  <c r="L54" i="15" a="1"/>
  <c r="L54" i="15" s="1"/>
  <c r="J26" i="18" s="1"/>
  <c r="I21" i="23"/>
  <c r="L149" i="15" a="1"/>
  <c r="L149" i="15" s="1"/>
  <c r="N188" i="15" a="1"/>
  <c r="N188" i="15" s="1"/>
  <c r="L10" i="24" s="1"/>
  <c r="M97" i="15" a="1"/>
  <c r="M97" i="15" s="1"/>
  <c r="L64" i="15" a="1"/>
  <c r="L64" i="15" s="1"/>
  <c r="L8" i="15" a="1"/>
  <c r="L8" i="15" s="1"/>
  <c r="M38" i="15" a="1"/>
  <c r="M38" i="15" s="1"/>
  <c r="K10" i="18" s="1"/>
  <c r="M107" i="15" a="1"/>
  <c r="M107" i="15" s="1"/>
  <c r="K4" i="21" s="1"/>
  <c r="N156" i="15" a="1"/>
  <c r="N156" i="15" s="1"/>
  <c r="L3" i="25" s="1"/>
  <c r="I8" i="23"/>
  <c r="L136" i="15" a="1"/>
  <c r="L136" i="15" s="1"/>
  <c r="L68" i="15" a="1"/>
  <c r="L68" i="15" s="1"/>
  <c r="L37" i="15" a="1"/>
  <c r="L37" i="15" s="1"/>
  <c r="J9" i="18" s="1"/>
  <c r="M174" i="15" a="1"/>
  <c r="M174" i="15" s="1"/>
  <c r="N103" i="15" a="1"/>
  <c r="N103" i="15" s="1"/>
  <c r="M21" i="15" a="1"/>
  <c r="M21" i="15" s="1"/>
  <c r="L139" i="15" a="1"/>
  <c r="L139" i="15" s="1"/>
  <c r="L151" i="15" a="1"/>
  <c r="L151" i="15" s="1"/>
  <c r="N190" i="15" a="1"/>
  <c r="N190" i="15" s="1"/>
  <c r="L41" i="15" a="1"/>
  <c r="L41" i="15" s="1"/>
  <c r="L63" i="15" a="1"/>
  <c r="L63" i="15" s="1"/>
  <c r="J10" i="19" s="1"/>
  <c r="M121" i="15" a="1"/>
  <c r="M121" i="15" s="1"/>
  <c r="L51" i="15" a="1"/>
  <c r="L51" i="15" s="1"/>
  <c r="L77" i="15" a="1"/>
  <c r="L77" i="15" s="1"/>
  <c r="J24" i="19" s="1"/>
  <c r="L102" i="15" a="1"/>
  <c r="L102" i="15" s="1"/>
  <c r="J24" i="20" s="1"/>
  <c r="L14" i="15" a="1"/>
  <c r="L14" i="15" s="1"/>
  <c r="M90" i="15" a="1"/>
  <c r="M90" i="15" s="1"/>
  <c r="N187" i="15" a="1"/>
  <c r="N187" i="15" s="1"/>
  <c r="M22" i="15" a="1"/>
  <c r="M22" i="15" s="1"/>
  <c r="N56" i="15" a="1"/>
  <c r="N56" i="15" s="1"/>
  <c r="L3" i="19" s="1"/>
  <c r="I19" i="23"/>
  <c r="L147" i="15" a="1"/>
  <c r="L147" i="15" s="1"/>
  <c r="L168" i="15" a="1"/>
  <c r="L168" i="15" s="1"/>
  <c r="L93" i="15" a="1"/>
  <c r="L93" i="15" s="1"/>
  <c r="I20" i="23"/>
  <c r="L148" i="15" a="1"/>
  <c r="L148" i="15" s="1"/>
  <c r="M201" i="15" a="1"/>
  <c r="M201" i="15" s="1"/>
  <c r="M165" i="15" a="1"/>
  <c r="M165" i="15" s="1"/>
  <c r="I7" i="23"/>
  <c r="L135" i="15" a="1"/>
  <c r="L135" i="15" s="1"/>
  <c r="L33" i="15" a="1"/>
  <c r="L33" i="15" s="1"/>
  <c r="J5" i="18" s="1"/>
  <c r="L76" i="15" a="1"/>
  <c r="L76" i="15" s="1"/>
  <c r="M125" i="15" a="1"/>
  <c r="M125" i="15" s="1"/>
  <c r="K22" i="21" s="1"/>
  <c r="I9" i="23"/>
  <c r="L137" i="15" a="1"/>
  <c r="L137" i="15" s="1"/>
  <c r="M175" i="15" a="1"/>
  <c r="M175" i="15" s="1"/>
  <c r="M115" i="15" a="1"/>
  <c r="M115" i="15" s="1"/>
  <c r="I16" i="23"/>
  <c r="L144" i="15" a="1"/>
  <c r="L144" i="15" s="1"/>
  <c r="L29" i="15" a="1"/>
  <c r="L29" i="15" s="1"/>
  <c r="J26" i="17" s="1"/>
  <c r="M131" i="15" a="1"/>
  <c r="M131" i="15" s="1"/>
  <c r="M124" i="15" a="1"/>
  <c r="M124" i="15" s="1"/>
  <c r="L30" i="15" a="1"/>
  <c r="L30" i="15" s="1"/>
  <c r="J2" i="18" s="1"/>
  <c r="L44" i="15" a="1"/>
  <c r="L44" i="15" s="1"/>
  <c r="L80" i="15" a="1"/>
  <c r="L80" i="15" s="1"/>
  <c r="J2" i="20" s="1"/>
  <c r="L160" i="15" a="1"/>
  <c r="L160" i="15" s="1"/>
  <c r="L13" i="15" a="1"/>
  <c r="L13" i="15" s="1"/>
  <c r="J10" i="17" s="1"/>
  <c r="L105" i="15" a="1"/>
  <c r="L105" i="15" s="1"/>
  <c r="J2" i="21" s="1"/>
  <c r="L117" i="15" a="1"/>
  <c r="L117" i="15" s="1"/>
  <c r="M75" i="15" a="1"/>
  <c r="M75" i="15" s="1"/>
  <c r="K22" i="19" s="1"/>
  <c r="M98" i="15" a="1"/>
  <c r="M98" i="15" s="1"/>
  <c r="N81" i="15" a="1"/>
  <c r="N81" i="15" s="1"/>
  <c r="L116" i="15" a="1"/>
  <c r="L116" i="15" s="1"/>
  <c r="M120" i="15" a="1"/>
  <c r="M120" i="15" s="1"/>
  <c r="L55" i="15" a="1"/>
  <c r="L55" i="15" s="1"/>
  <c r="J2" i="19" s="1"/>
  <c r="N196" i="15" a="1"/>
  <c r="N196" i="15" s="1"/>
  <c r="L84" i="15" a="1"/>
  <c r="L84" i="15" s="1"/>
  <c r="M65" i="15" a="1"/>
  <c r="M65" i="15" s="1"/>
  <c r="M176" i="15" a="1"/>
  <c r="M176" i="15" s="1"/>
  <c r="M61" i="15" a="1"/>
  <c r="M61" i="15" s="1"/>
  <c r="M74" i="15" a="1"/>
  <c r="M74" i="15" s="1"/>
  <c r="L27" i="15" a="1"/>
  <c r="L27" i="15" s="1"/>
  <c r="J24" i="17" s="1"/>
  <c r="M123" i="15" a="1"/>
  <c r="M123" i="15" s="1"/>
  <c r="I24" i="23"/>
  <c r="L152" i="15" a="1"/>
  <c r="L152" i="15" s="1"/>
  <c r="L19" i="15" a="1"/>
  <c r="L19" i="15" s="1"/>
  <c r="M100" i="15" a="1"/>
  <c r="M100" i="15" s="1"/>
  <c r="M26" i="15" a="1"/>
  <c r="M26" i="15" s="1"/>
  <c r="L59" i="15" a="1"/>
  <c r="L59" i="15" s="1"/>
  <c r="M86" i="15" a="1"/>
  <c r="M86" i="15" s="1"/>
  <c r="L62" i="15" a="1"/>
  <c r="L62" i="15" s="1"/>
  <c r="M197" i="15" a="1"/>
  <c r="M197" i="15" s="1"/>
  <c r="L5" i="15" a="1"/>
  <c r="L5" i="15" s="1"/>
  <c r="M189" i="15" a="1"/>
  <c r="M189" i="15" s="1"/>
  <c r="L43" i="15" a="1"/>
  <c r="L43" i="15" s="1"/>
  <c r="N178" i="15" a="1"/>
  <c r="N178" i="15" s="1"/>
  <c r="L25" i="25" s="1"/>
  <c r="L119" i="15" a="1"/>
  <c r="L119" i="15" s="1"/>
  <c r="M111" i="15" a="1"/>
  <c r="M111" i="15" s="1"/>
  <c r="L108" i="15" a="1"/>
  <c r="L108" i="15" s="1"/>
  <c r="J5" i="21" s="1"/>
  <c r="M28" i="15" a="1"/>
  <c r="M28" i="15" s="1"/>
  <c r="K25" i="17" s="1"/>
  <c r="L16" i="15" a="1"/>
  <c r="L16" i="15" s="1"/>
  <c r="L9" i="15" a="1"/>
  <c r="L9" i="15" s="1"/>
  <c r="L20" i="15" a="1"/>
  <c r="L20" i="15" s="1"/>
  <c r="N53" i="15" a="1"/>
  <c r="N53" i="15" s="1"/>
  <c r="L25" i="18" s="1"/>
  <c r="M49" i="15" a="1"/>
  <c r="M49" i="15" s="1"/>
  <c r="M36" i="15" a="1"/>
  <c r="M36" i="15" s="1"/>
  <c r="L83" i="15" a="1"/>
  <c r="L83" i="15" s="1"/>
  <c r="J5" i="20" s="1"/>
  <c r="M95" i="15" a="1"/>
  <c r="M95" i="15" s="1"/>
  <c r="L34" i="15" a="1"/>
  <c r="L34" i="15" s="1"/>
  <c r="M172" i="15" a="1"/>
  <c r="M172" i="15" s="1"/>
  <c r="L70" i="15" a="1"/>
  <c r="L70" i="15" s="1"/>
  <c r="M203" i="15" a="1"/>
  <c r="M203" i="15" s="1"/>
  <c r="K25" i="24" s="1"/>
  <c r="M170" i="15" a="1"/>
  <c r="M170" i="15" s="1"/>
  <c r="M50" i="15" a="1"/>
  <c r="M50" i="15" s="1"/>
  <c r="M162" i="15" a="1"/>
  <c r="M162" i="15" s="1"/>
  <c r="I17" i="23"/>
  <c r="L145" i="15" a="1"/>
  <c r="L145" i="15" s="1"/>
  <c r="L194" i="15" a="1"/>
  <c r="L194" i="15" s="1"/>
  <c r="M182" i="15" a="1"/>
  <c r="M182" i="15" s="1"/>
  <c r="K4" i="24" s="1"/>
  <c r="M96" i="15" a="1"/>
  <c r="M96" i="15" s="1"/>
  <c r="L60" i="15" a="1"/>
  <c r="L60" i="15" s="1"/>
  <c r="I5" i="23"/>
  <c r="L133" i="15" a="1"/>
  <c r="L133" i="15" s="1"/>
  <c r="N195" i="15" a="1"/>
  <c r="N195" i="15" s="1"/>
  <c r="N82" i="15" a="1"/>
  <c r="N82" i="15" s="1"/>
  <c r="I15" i="23"/>
  <c r="L143" i="15" a="1"/>
  <c r="L143" i="15" s="1"/>
  <c r="M128" i="15" a="1"/>
  <c r="M128" i="15" s="1"/>
  <c r="K25" i="21" s="1"/>
  <c r="L155" i="15" a="1"/>
  <c r="L155" i="15" s="1"/>
  <c r="J2" i="25" s="1"/>
  <c r="O184" i="15" a="1"/>
  <c r="O184" i="15" s="1"/>
  <c r="L12" i="15" a="1"/>
  <c r="L12" i="15" s="1"/>
  <c r="L118" i="15" a="1"/>
  <c r="L118" i="15" s="1"/>
  <c r="M122" i="15" a="1"/>
  <c r="M122" i="15" s="1"/>
  <c r="L15" i="15" a="1"/>
  <c r="L15" i="15" s="1"/>
  <c r="M40" i="15" a="1"/>
  <c r="M40" i="15" s="1"/>
  <c r="M171" i="15" a="1"/>
  <c r="M171" i="15" s="1"/>
  <c r="I26" i="23"/>
  <c r="L154" i="15" a="1"/>
  <c r="L154" i="15" s="1"/>
  <c r="M72" i="15" a="1"/>
  <c r="M72" i="15" s="1"/>
  <c r="K25" i="23"/>
  <c r="N153" i="15" a="1"/>
  <c r="N153" i="15" s="1"/>
  <c r="M113" i="15" a="1"/>
  <c r="M113" i="15" s="1"/>
  <c r="K10" i="21" s="1"/>
  <c r="L104" i="15" a="1"/>
  <c r="L104" i="15" s="1"/>
  <c r="J26" i="20" s="1"/>
  <c r="L79" i="15" a="1"/>
  <c r="L79" i="15" s="1"/>
  <c r="J26" i="19" s="1"/>
  <c r="L85" i="15" a="1"/>
  <c r="L85" i="15" s="1"/>
  <c r="M11" i="15" a="1"/>
  <c r="M11" i="15" s="1"/>
  <c r="L10" i="15" a="1"/>
  <c r="L10" i="15" s="1"/>
  <c r="L159" i="15" a="1"/>
  <c r="L159" i="15" s="1"/>
  <c r="M35" i="15" a="1"/>
  <c r="M35" i="15" s="1"/>
  <c r="M157" i="15" a="1"/>
  <c r="M157" i="15" s="1"/>
  <c r="K4" i="25" s="1"/>
  <c r="K17" i="15" a="1"/>
  <c r="K17" i="15" s="1"/>
  <c r="K18" i="15" a="1"/>
  <c r="K18" i="15" s="1"/>
  <c r="N6" i="15" a="1"/>
  <c r="N6" i="15" s="1"/>
  <c r="L3" i="17" s="1"/>
  <c r="M78" i="15" a="1"/>
  <c r="M78" i="15" s="1"/>
  <c r="K25" i="19" s="1"/>
  <c r="L47" i="15" a="1"/>
  <c r="L47" i="15" s="1"/>
  <c r="I22" i="23"/>
  <c r="L150" i="15" a="1"/>
  <c r="L150" i="15" s="1"/>
  <c r="I12" i="23"/>
  <c r="L140" i="15" a="1"/>
  <c r="L140" i="15" s="1"/>
  <c r="L112" i="15" a="1"/>
  <c r="L112" i="15" s="1"/>
  <c r="AR29" i="11" l="1"/>
  <c r="X2" i="17" s="1"/>
  <c r="AS27" i="11"/>
  <c r="N57" i="15" a="1"/>
  <c r="N57" i="15" s="1"/>
  <c r="L4" i="19" s="1"/>
  <c r="N132" i="15" a="1"/>
  <c r="N132" i="15" s="1"/>
  <c r="N181" i="15" a="1"/>
  <c r="N181" i="15" s="1"/>
  <c r="L3" i="24" s="1"/>
  <c r="P184" i="15" a="1"/>
  <c r="P184" i="15" s="1"/>
  <c r="M67" i="15" a="1"/>
  <c r="M67" i="15" s="1"/>
  <c r="N35" i="15" a="1"/>
  <c r="N35" i="15" s="1"/>
  <c r="J15" i="23"/>
  <c r="M143" i="15" a="1"/>
  <c r="M143" i="15" s="1"/>
  <c r="M43" i="15" a="1"/>
  <c r="M43" i="15" s="1"/>
  <c r="N120" i="15" a="1"/>
  <c r="N120" i="15" s="1"/>
  <c r="N22" i="15" a="1"/>
  <c r="N22" i="15" s="1"/>
  <c r="M112" i="15" a="1"/>
  <c r="M112" i="15" s="1"/>
  <c r="M159" i="15" a="1"/>
  <c r="M159" i="15" s="1"/>
  <c r="N171" i="15" a="1"/>
  <c r="N171" i="15" s="1"/>
  <c r="O82" i="15" a="1"/>
  <c r="O82" i="15" s="1"/>
  <c r="N170" i="15" a="1"/>
  <c r="N170" i="15" s="1"/>
  <c r="M20" i="15" a="1"/>
  <c r="M20" i="15" s="1"/>
  <c r="N189" i="15" a="1"/>
  <c r="N189" i="15" s="1"/>
  <c r="N123" i="15" a="1"/>
  <c r="N123" i="15" s="1"/>
  <c r="M116" i="15" a="1"/>
  <c r="M116" i="15" s="1"/>
  <c r="M30" i="15" a="1"/>
  <c r="M30" i="15" s="1"/>
  <c r="K2" i="18" s="1"/>
  <c r="M33" i="15" a="1"/>
  <c r="M33" i="15" s="1"/>
  <c r="K5" i="18" s="1"/>
  <c r="O187" i="15" a="1"/>
  <c r="O187" i="15" s="1"/>
  <c r="M151" i="15" a="1"/>
  <c r="M151" i="15" s="1"/>
  <c r="N107" i="15" a="1"/>
  <c r="N107" i="15" s="1"/>
  <c r="L4" i="21" s="1"/>
  <c r="M179" i="15" a="1"/>
  <c r="M179" i="15" s="1"/>
  <c r="K26" i="25" s="1"/>
  <c r="M180" i="15" a="1"/>
  <c r="M180" i="15" s="1"/>
  <c r="K2" i="24" s="1"/>
  <c r="O7" i="15" a="1"/>
  <c r="O7" i="15" s="1"/>
  <c r="M4" i="17" s="1"/>
  <c r="N106" i="15" a="1"/>
  <c r="N106" i="15" s="1"/>
  <c r="L3" i="21" s="1"/>
  <c r="M101" i="15" a="1"/>
  <c r="M101" i="15" s="1"/>
  <c r="M183" i="15" a="1"/>
  <c r="M183" i="15" s="1"/>
  <c r="K5" i="24" s="1"/>
  <c r="N26" i="15" a="1"/>
  <c r="N26" i="15" s="1"/>
  <c r="M129" i="15" a="1"/>
  <c r="M129" i="15" s="1"/>
  <c r="K26" i="21" s="1"/>
  <c r="L25" i="23"/>
  <c r="O153" i="15" a="1"/>
  <c r="O153" i="15" s="1"/>
  <c r="M10" i="15" a="1"/>
  <c r="M10" i="15" s="1"/>
  <c r="N203" i="15" a="1"/>
  <c r="N203" i="15" s="1"/>
  <c r="L25" i="24" s="1"/>
  <c r="M27" i="15" a="1"/>
  <c r="M27" i="15" s="1"/>
  <c r="K24" i="17" s="1"/>
  <c r="O81" i="15" a="1"/>
  <c r="O81" i="15" s="1"/>
  <c r="N124" i="15" a="1"/>
  <c r="N124" i="15" s="1"/>
  <c r="J7" i="23"/>
  <c r="M135" i="15" a="1"/>
  <c r="M135" i="15" s="1"/>
  <c r="N90" i="15" a="1"/>
  <c r="N90" i="15" s="1"/>
  <c r="N38" i="15" a="1"/>
  <c r="N38" i="15" s="1"/>
  <c r="L10" i="18" s="1"/>
  <c r="J10" i="23"/>
  <c r="M138" i="15" a="1"/>
  <c r="M138" i="15" s="1"/>
  <c r="M110" i="15" a="1"/>
  <c r="M110" i="15" s="1"/>
  <c r="P185" i="15" a="1"/>
  <c r="P185" i="15" s="1"/>
  <c r="M52" i="15" a="1"/>
  <c r="M52" i="15" s="1"/>
  <c r="K24" i="18" s="1"/>
  <c r="N173" i="15" a="1"/>
  <c r="N173" i="15" s="1"/>
  <c r="N175" i="15" a="1"/>
  <c r="N175" i="15" s="1"/>
  <c r="M155" i="15" a="1"/>
  <c r="M155" i="15" s="1"/>
  <c r="K2" i="25" s="1"/>
  <c r="O195" i="15" a="1"/>
  <c r="O195" i="15" s="1"/>
  <c r="O31" i="15" a="1"/>
  <c r="O31" i="15" s="1"/>
  <c r="M3" i="18" s="1"/>
  <c r="J22" i="23"/>
  <c r="M150" i="15" a="1"/>
  <c r="M150" i="15" s="1"/>
  <c r="N11" i="15" a="1"/>
  <c r="N11" i="15" s="1"/>
  <c r="M15" i="15" a="1"/>
  <c r="M15" i="15" s="1"/>
  <c r="J5" i="23"/>
  <c r="M133" i="15" a="1"/>
  <c r="M133" i="15" s="1"/>
  <c r="M70" i="15" a="1"/>
  <c r="M70" i="15" s="1"/>
  <c r="M16" i="15" a="1"/>
  <c r="M16" i="15" s="1"/>
  <c r="N197" i="15" a="1"/>
  <c r="N197" i="15" s="1"/>
  <c r="N74" i="15" a="1"/>
  <c r="N74" i="15" s="1"/>
  <c r="N98" i="15" a="1"/>
  <c r="N98" i="15" s="1"/>
  <c r="N131" i="15" a="1"/>
  <c r="N131" i="15" s="1"/>
  <c r="N165" i="15" a="1"/>
  <c r="N165" i="15" s="1"/>
  <c r="M14" i="15" a="1"/>
  <c r="M14" i="15" s="1"/>
  <c r="M139" i="15" a="1"/>
  <c r="M139" i="15" s="1"/>
  <c r="M8" i="15" a="1"/>
  <c r="M8" i="15" s="1"/>
  <c r="M92" i="15" a="1"/>
  <c r="M92" i="15" s="1"/>
  <c r="N48" i="15" a="1"/>
  <c r="N48" i="15" s="1"/>
  <c r="L20" i="18" s="1"/>
  <c r="M158" i="15" a="1"/>
  <c r="M158" i="15" s="1"/>
  <c r="K5" i="25" s="1"/>
  <c r="M191" i="15" a="1"/>
  <c r="M191" i="15" s="1"/>
  <c r="N99" i="15" a="1"/>
  <c r="N99" i="15" s="1"/>
  <c r="N25" i="15" a="1"/>
  <c r="N25" i="15" s="1"/>
  <c r="N113" i="15" a="1"/>
  <c r="N113" i="15" s="1"/>
  <c r="L10" i="21" s="1"/>
  <c r="M37" i="15" a="1"/>
  <c r="M37" i="15" s="1"/>
  <c r="K9" i="18" s="1"/>
  <c r="J12" i="23"/>
  <c r="M140" i="15" a="1"/>
  <c r="M140" i="15" s="1"/>
  <c r="M9" i="15" a="1"/>
  <c r="M9" i="15" s="1"/>
  <c r="M85" i="15" a="1"/>
  <c r="M85" i="15" s="1"/>
  <c r="M60" i="15" a="1"/>
  <c r="M60" i="15" s="1"/>
  <c r="M62" i="15" a="1"/>
  <c r="M62" i="15" s="1"/>
  <c r="N61" i="15" a="1"/>
  <c r="N61" i="15" s="1"/>
  <c r="M29" i="15" a="1"/>
  <c r="M29" i="15" s="1"/>
  <c r="K26" i="17" s="1"/>
  <c r="M102" i="15" a="1"/>
  <c r="M102" i="15" s="1"/>
  <c r="K24" i="20" s="1"/>
  <c r="M64" i="15" a="1"/>
  <c r="M64" i="15" s="1"/>
  <c r="M23" i="15" a="1"/>
  <c r="M23" i="15" s="1"/>
  <c r="M126" i="15" a="1"/>
  <c r="M126" i="15" s="1"/>
  <c r="M94" i="15" a="1"/>
  <c r="M94" i="15" s="1"/>
  <c r="M169" i="15" a="1"/>
  <c r="M169" i="15" s="1"/>
  <c r="L18" i="15" a="1"/>
  <c r="L18" i="15" s="1"/>
  <c r="M13" i="15" a="1"/>
  <c r="M13" i="15" s="1"/>
  <c r="K10" i="17" s="1"/>
  <c r="M167" i="15" a="1"/>
  <c r="M167" i="15" s="1"/>
  <c r="N36" i="15" a="1"/>
  <c r="N36" i="15" s="1"/>
  <c r="N40" i="15" a="1"/>
  <c r="N40" i="15" s="1"/>
  <c r="M5" i="15" a="1"/>
  <c r="M5" i="15" s="1"/>
  <c r="M47" i="15" a="1"/>
  <c r="M47" i="15" s="1"/>
  <c r="N122" i="15" a="1"/>
  <c r="N122" i="15" s="1"/>
  <c r="N172" i="15" a="1"/>
  <c r="N172" i="15" s="1"/>
  <c r="N28" i="15" a="1"/>
  <c r="N28" i="15" s="1"/>
  <c r="L25" i="17" s="1"/>
  <c r="N75" i="15" a="1"/>
  <c r="N75" i="15" s="1"/>
  <c r="L22" i="19" s="1"/>
  <c r="N201" i="15" a="1"/>
  <c r="N201" i="15" s="1"/>
  <c r="N21" i="15" a="1"/>
  <c r="N21" i="15" s="1"/>
  <c r="N39" i="15" a="1"/>
  <c r="N39" i="15" s="1"/>
  <c r="M42" i="15" a="1"/>
  <c r="M42" i="15" s="1"/>
  <c r="M194" i="15" a="1"/>
  <c r="M194" i="15" s="1"/>
  <c r="N78" i="15" a="1"/>
  <c r="N78" i="15" s="1"/>
  <c r="L25" i="19" s="1"/>
  <c r="M79" i="15" a="1"/>
  <c r="M79" i="15" s="1"/>
  <c r="K26" i="19" s="1"/>
  <c r="M118" i="15" a="1"/>
  <c r="M118" i="15" s="1"/>
  <c r="N96" i="15" a="1"/>
  <c r="N96" i="15" s="1"/>
  <c r="M34" i="15" a="1"/>
  <c r="M34" i="15" s="1"/>
  <c r="M108" i="15" a="1"/>
  <c r="M108" i="15" s="1"/>
  <c r="K5" i="21" s="1"/>
  <c r="N86" i="15" a="1"/>
  <c r="N86" i="15" s="1"/>
  <c r="N176" i="15" a="1"/>
  <c r="N176" i="15" s="1"/>
  <c r="M117" i="15" a="1"/>
  <c r="M117" i="15" s="1"/>
  <c r="J16" i="23"/>
  <c r="M144" i="15" a="1"/>
  <c r="M144" i="15" s="1"/>
  <c r="J20" i="23"/>
  <c r="M148" i="15" a="1"/>
  <c r="M148" i="15" s="1"/>
  <c r="M77" i="15" a="1"/>
  <c r="M77" i="15" s="1"/>
  <c r="K24" i="19" s="1"/>
  <c r="O103" i="15" a="1"/>
  <c r="O103" i="15" s="1"/>
  <c r="N97" i="15" a="1"/>
  <c r="N97" i="15" s="1"/>
  <c r="M89" i="15" a="1"/>
  <c r="M89" i="15" s="1"/>
  <c r="N199" i="15" a="1"/>
  <c r="N199" i="15" s="1"/>
  <c r="M58" i="15" a="1"/>
  <c r="M58" i="15" s="1"/>
  <c r="K5" i="19" s="1"/>
  <c r="N45" i="15" a="1"/>
  <c r="N45" i="15" s="1"/>
  <c r="M87" i="15" a="1"/>
  <c r="M87" i="15" s="1"/>
  <c r="O200" i="15" a="1"/>
  <c r="O200" i="15" s="1"/>
  <c r="O6" i="15" a="1"/>
  <c r="O6" i="15" s="1"/>
  <c r="M3" i="17" s="1"/>
  <c r="M104" i="15" a="1"/>
  <c r="M104" i="15" s="1"/>
  <c r="K26" i="20" s="1"/>
  <c r="M12" i="15" a="1"/>
  <c r="M12" i="15" s="1"/>
  <c r="N182" i="15" a="1"/>
  <c r="N182" i="15" s="1"/>
  <c r="L4" i="24" s="1"/>
  <c r="N95" i="15" a="1"/>
  <c r="N95" i="15" s="1"/>
  <c r="N111" i="15" a="1"/>
  <c r="N111" i="15" s="1"/>
  <c r="M59" i="15" a="1"/>
  <c r="M59" i="15" s="1"/>
  <c r="N65" i="15" a="1"/>
  <c r="N65" i="15" s="1"/>
  <c r="M105" i="15" a="1"/>
  <c r="M105" i="15" s="1"/>
  <c r="K2" i="21" s="1"/>
  <c r="N115" i="15" a="1"/>
  <c r="N115" i="15" s="1"/>
  <c r="M93" i="15" a="1"/>
  <c r="M93" i="15" s="1"/>
  <c r="M51" i="15" a="1"/>
  <c r="M51" i="15" s="1"/>
  <c r="N174" i="15" a="1"/>
  <c r="N174" i="15" s="1"/>
  <c r="O188" i="15" a="1"/>
  <c r="O188" i="15" s="1"/>
  <c r="M10" i="24" s="1"/>
  <c r="M66" i="15" a="1"/>
  <c r="M66" i="15" s="1"/>
  <c r="N164" i="15" a="1"/>
  <c r="N164" i="15" s="1"/>
  <c r="N71" i="15" a="1"/>
  <c r="N71" i="15" s="1"/>
  <c r="M109" i="15" a="1"/>
  <c r="M109" i="15" s="1"/>
  <c r="M91" i="15" a="1"/>
  <c r="M91" i="15" s="1"/>
  <c r="N198" i="15" a="1"/>
  <c r="N198" i="15" s="1"/>
  <c r="M204" i="15" a="1"/>
  <c r="M204" i="15" s="1"/>
  <c r="K26" i="24" s="1"/>
  <c r="M83" i="15" a="1"/>
  <c r="M83" i="15" s="1"/>
  <c r="K5" i="20" s="1"/>
  <c r="M177" i="15" a="1"/>
  <c r="M177" i="15" s="1"/>
  <c r="K24" i="25" s="1"/>
  <c r="J17" i="23"/>
  <c r="M145" i="15" a="1"/>
  <c r="M145" i="15" s="1"/>
  <c r="M119" i="15" a="1"/>
  <c r="M119" i="15" s="1"/>
  <c r="N100" i="15" a="1"/>
  <c r="N100" i="15" s="1"/>
  <c r="O196" i="15" a="1"/>
  <c r="O196" i="15" s="1"/>
  <c r="M160" i="15" a="1"/>
  <c r="M160" i="15" s="1"/>
  <c r="J9" i="23"/>
  <c r="M137" i="15" a="1"/>
  <c r="M137" i="15" s="1"/>
  <c r="J19" i="23"/>
  <c r="M147" i="15" a="1"/>
  <c r="M147" i="15" s="1"/>
  <c r="M63" i="15" a="1"/>
  <c r="M63" i="15" s="1"/>
  <c r="K10" i="19" s="1"/>
  <c r="M68" i="15" a="1"/>
  <c r="M68" i="15" s="1"/>
  <c r="M54" i="15" a="1"/>
  <c r="M54" i="15" s="1"/>
  <c r="K26" i="18" s="1"/>
  <c r="M69" i="15" a="1"/>
  <c r="M69" i="15" s="1"/>
  <c r="N163" i="15" a="1"/>
  <c r="N163" i="15" s="1"/>
  <c r="L10" i="25" s="1"/>
  <c r="N73" i="15" a="1"/>
  <c r="N73" i="15" s="1"/>
  <c r="M166" i="15" a="1"/>
  <c r="M166" i="15" s="1"/>
  <c r="N46" i="15" a="1"/>
  <c r="N46" i="15" s="1"/>
  <c r="M24" i="15" a="1"/>
  <c r="M24" i="15" s="1"/>
  <c r="M168" i="15" a="1"/>
  <c r="M168" i="15" s="1"/>
  <c r="N72" i="15" a="1"/>
  <c r="N72" i="15" s="1"/>
  <c r="N128" i="15" a="1"/>
  <c r="N128" i="15" s="1"/>
  <c r="L25" i="21" s="1"/>
  <c r="N162" i="15" a="1"/>
  <c r="N162" i="15" s="1"/>
  <c r="N49" i="15" a="1"/>
  <c r="N49" i="15" s="1"/>
  <c r="O178" i="15" a="1"/>
  <c r="O178" i="15" s="1"/>
  <c r="M25" i="25" s="1"/>
  <c r="M19" i="15" a="1"/>
  <c r="M19" i="15" s="1"/>
  <c r="M55" i="15" a="1"/>
  <c r="M55" i="15" s="1"/>
  <c r="K2" i="19" s="1"/>
  <c r="M80" i="15" a="1"/>
  <c r="M80" i="15" s="1"/>
  <c r="K2" i="20" s="1"/>
  <c r="N125" i="15" a="1"/>
  <c r="N125" i="15" s="1"/>
  <c r="L22" i="21" s="1"/>
  <c r="O56" i="15" a="1"/>
  <c r="O56" i="15" s="1"/>
  <c r="M3" i="19" s="1"/>
  <c r="M41" i="15" a="1"/>
  <c r="M41" i="15" s="1"/>
  <c r="J8" i="23"/>
  <c r="M136" i="15" a="1"/>
  <c r="M136" i="15" s="1"/>
  <c r="M202" i="15" a="1"/>
  <c r="M202" i="15" s="1"/>
  <c r="K24" i="24" s="1"/>
  <c r="N88" i="15" a="1"/>
  <c r="N88" i="15" s="1"/>
  <c r="L10" i="20" s="1"/>
  <c r="J2" i="23"/>
  <c r="M130" i="15" a="1"/>
  <c r="M130" i="15" s="1"/>
  <c r="M193" i="15" a="1"/>
  <c r="M193" i="15" s="1"/>
  <c r="K15" i="24" s="1"/>
  <c r="N32" i="15" a="1"/>
  <c r="N32" i="15" s="1"/>
  <c r="L4" i="18" s="1"/>
  <c r="J14" i="23"/>
  <c r="M142" i="15" a="1"/>
  <c r="M142" i="15" s="1"/>
  <c r="N161" i="15" a="1"/>
  <c r="N161" i="15" s="1"/>
  <c r="J21" i="23"/>
  <c r="M149" i="15" a="1"/>
  <c r="M149" i="15" s="1"/>
  <c r="M84" i="15" a="1"/>
  <c r="M84" i="15" s="1"/>
  <c r="L17" i="15" a="1"/>
  <c r="L17" i="15" s="1"/>
  <c r="J18" i="23"/>
  <c r="M146" i="15" a="1"/>
  <c r="M146" i="15" s="1"/>
  <c r="N121" i="15" a="1"/>
  <c r="N121" i="15" s="1"/>
  <c r="N157" i="15" a="1"/>
  <c r="N157" i="15" s="1"/>
  <c r="L4" i="25" s="1"/>
  <c r="J26" i="23"/>
  <c r="M154" i="15" a="1"/>
  <c r="M154" i="15" s="1"/>
  <c r="N50" i="15" a="1"/>
  <c r="N50" i="15" s="1"/>
  <c r="O53" i="15" a="1"/>
  <c r="O53" i="15" s="1"/>
  <c r="M25" i="18" s="1"/>
  <c r="J24" i="23"/>
  <c r="M152" i="15" a="1"/>
  <c r="M152" i="15" s="1"/>
  <c r="M44" i="15" a="1"/>
  <c r="M44" i="15" s="1"/>
  <c r="M76" i="15" a="1"/>
  <c r="M76" i="15" s="1"/>
  <c r="O190" i="15" a="1"/>
  <c r="O190" i="15" s="1"/>
  <c r="O156" i="15" a="1"/>
  <c r="O156" i="15" s="1"/>
  <c r="M3" i="25" s="1"/>
  <c r="M114" i="15" a="1"/>
  <c r="M114" i="15" s="1"/>
  <c r="N186" i="15" a="1"/>
  <c r="N186" i="15" s="1"/>
  <c r="M192" i="15" a="1"/>
  <c r="M192" i="15" s="1"/>
  <c r="K14" i="24" s="1"/>
  <c r="J13" i="23"/>
  <c r="M141" i="15" a="1"/>
  <c r="M141" i="15" s="1"/>
  <c r="J6" i="23"/>
  <c r="M134" i="15" a="1"/>
  <c r="M134" i="15" s="1"/>
  <c r="M127" i="15" a="1"/>
  <c r="M127" i="15" s="1"/>
  <c r="K24" i="21" s="1"/>
  <c r="AS29" i="11" l="1"/>
  <c r="Y2" i="17" s="1"/>
  <c r="AT27" i="11"/>
  <c r="O181" i="15" a="1"/>
  <c r="O181" i="15" s="1"/>
  <c r="M3" i="24" s="1"/>
  <c r="O132" i="15" a="1"/>
  <c r="O132" i="15" s="1"/>
  <c r="O57" i="15" a="1"/>
  <c r="O57" i="15" s="1"/>
  <c r="M4" i="19" s="1"/>
  <c r="N44" i="15" a="1"/>
  <c r="N44" i="15" s="1"/>
  <c r="P56" i="15" a="1"/>
  <c r="P56" i="15" s="1"/>
  <c r="N3" i="19" s="1"/>
  <c r="K19" i="23"/>
  <c r="N147" i="15" a="1"/>
  <c r="N147" i="15" s="1"/>
  <c r="N93" i="15" a="1"/>
  <c r="N93" i="15" s="1"/>
  <c r="N127" i="15" a="1"/>
  <c r="N127" i="15" s="1"/>
  <c r="L24" i="21" s="1"/>
  <c r="K24" i="23"/>
  <c r="N152" i="15" a="1"/>
  <c r="N152" i="15" s="1"/>
  <c r="O161" i="15" a="1"/>
  <c r="O161" i="15" s="1"/>
  <c r="O125" i="15" a="1"/>
  <c r="O125" i="15" s="1"/>
  <c r="M22" i="21" s="1"/>
  <c r="N24" i="15" a="1"/>
  <c r="N24" i="15" s="1"/>
  <c r="K9" i="23"/>
  <c r="N137" i="15" a="1"/>
  <c r="N137" i="15" s="1"/>
  <c r="O198" i="15" a="1"/>
  <c r="O198" i="15" s="1"/>
  <c r="O115" i="15" a="1"/>
  <c r="O115" i="15" s="1"/>
  <c r="P200" i="15" a="1"/>
  <c r="P200" i="15" s="1"/>
  <c r="K16" i="23"/>
  <c r="N144" i="15" a="1"/>
  <c r="N144" i="15" s="1"/>
  <c r="N194" i="15" a="1"/>
  <c r="N194" i="15" s="1"/>
  <c r="N5" i="15" a="1"/>
  <c r="N5" i="15" s="1"/>
  <c r="N64" i="15" a="1"/>
  <c r="N64" i="15" s="1"/>
  <c r="O113" i="15" a="1"/>
  <c r="O113" i="15" s="1"/>
  <c r="M10" i="21" s="1"/>
  <c r="O165" i="15" a="1"/>
  <c r="O165" i="15" s="1"/>
  <c r="K22" i="23"/>
  <c r="N150" i="15" a="1"/>
  <c r="N150" i="15" s="1"/>
  <c r="M25" i="23"/>
  <c r="P153" i="15" a="1"/>
  <c r="P153" i="15" s="1"/>
  <c r="N151" i="15" a="1"/>
  <c r="N151" i="15" s="1"/>
  <c r="O171" i="15" a="1"/>
  <c r="O171" i="15" s="1"/>
  <c r="K6" i="23"/>
  <c r="N134" i="15" a="1"/>
  <c r="N134" i="15" s="1"/>
  <c r="N160" i="15" a="1"/>
  <c r="N160" i="15" s="1"/>
  <c r="N105" i="15" a="1"/>
  <c r="N105" i="15" s="1"/>
  <c r="L2" i="21" s="1"/>
  <c r="N117" i="15" a="1"/>
  <c r="N117" i="15" s="1"/>
  <c r="O25" i="15" a="1"/>
  <c r="O25" i="15" s="1"/>
  <c r="O131" i="15" a="1"/>
  <c r="O131" i="15" s="1"/>
  <c r="P31" i="15" a="1"/>
  <c r="P31" i="15" s="1"/>
  <c r="N3" i="18" s="1"/>
  <c r="O38" i="15" a="1"/>
  <c r="O38" i="15" s="1"/>
  <c r="M10" i="18" s="1"/>
  <c r="N129" i="15" a="1"/>
  <c r="N129" i="15" s="1"/>
  <c r="L26" i="21" s="1"/>
  <c r="P187" i="15" a="1"/>
  <c r="P187" i="15" s="1"/>
  <c r="N159" i="15" a="1"/>
  <c r="N159" i="15" s="1"/>
  <c r="N41" i="15" a="1"/>
  <c r="N41" i="15" s="1"/>
  <c r="K14" i="23"/>
  <c r="N142" i="15" a="1"/>
  <c r="N142" i="15" s="1"/>
  <c r="N84" i="15" a="1"/>
  <c r="N84" i="15" s="1"/>
  <c r="N80" i="15" a="1"/>
  <c r="N80" i="15" s="1"/>
  <c r="L2" i="20" s="1"/>
  <c r="N87" i="15" a="1"/>
  <c r="N87" i="15" s="1"/>
  <c r="K13" i="23"/>
  <c r="N141" i="15" a="1"/>
  <c r="N141" i="15" s="1"/>
  <c r="O50" i="15" a="1"/>
  <c r="O50" i="15" s="1"/>
  <c r="O32" i="15" a="1"/>
  <c r="O32" i="15" s="1"/>
  <c r="M4" i="18" s="1"/>
  <c r="N55" i="15" a="1"/>
  <c r="N55" i="15" s="1"/>
  <c r="L2" i="19" s="1"/>
  <c r="N166" i="15" a="1"/>
  <c r="N166" i="15" s="1"/>
  <c r="P196" i="15" a="1"/>
  <c r="P196" i="15" s="1"/>
  <c r="N109" i="15" a="1"/>
  <c r="N109" i="15" s="1"/>
  <c r="O65" i="15" a="1"/>
  <c r="O65" i="15" s="1"/>
  <c r="O45" i="15" a="1"/>
  <c r="O45" i="15" s="1"/>
  <c r="O176" i="15" a="1"/>
  <c r="O176" i="15" s="1"/>
  <c r="O39" i="15" a="1"/>
  <c r="O39" i="15" s="1"/>
  <c r="O36" i="15" a="1"/>
  <c r="O36" i="15" s="1"/>
  <c r="N29" i="15" a="1"/>
  <c r="N29" i="15" s="1"/>
  <c r="L26" i="17" s="1"/>
  <c r="O99" i="15" a="1"/>
  <c r="O99" i="15" s="1"/>
  <c r="O98" i="15" a="1"/>
  <c r="O98" i="15" s="1"/>
  <c r="P195" i="15" a="1"/>
  <c r="P195" i="15" s="1"/>
  <c r="O26" i="15" a="1"/>
  <c r="O26" i="15" s="1"/>
  <c r="N33" i="15" a="1"/>
  <c r="N33" i="15" s="1"/>
  <c r="L5" i="18" s="1"/>
  <c r="N112" i="15" a="1"/>
  <c r="N112" i="15" s="1"/>
  <c r="N102" i="15" a="1"/>
  <c r="N102" i="15" s="1"/>
  <c r="L24" i="20" s="1"/>
  <c r="O46" i="15" a="1"/>
  <c r="O46" i="15" s="1"/>
  <c r="N91" i="15" a="1"/>
  <c r="N91" i="15" s="1"/>
  <c r="O40" i="15" a="1"/>
  <c r="O40" i="15" s="1"/>
  <c r="N193" i="15" a="1"/>
  <c r="N193" i="15" s="1"/>
  <c r="L15" i="24" s="1"/>
  <c r="N19" i="15" a="1"/>
  <c r="N19" i="15" s="1"/>
  <c r="O100" i="15" a="1"/>
  <c r="O100" i="15" s="1"/>
  <c r="O71" i="15" a="1"/>
  <c r="O71" i="15" s="1"/>
  <c r="N59" i="15" a="1"/>
  <c r="N59" i="15" s="1"/>
  <c r="N58" i="15" a="1"/>
  <c r="N58" i="15" s="1"/>
  <c r="L5" i="19" s="1"/>
  <c r="O86" i="15" a="1"/>
  <c r="O86" i="15" s="1"/>
  <c r="O21" i="15" a="1"/>
  <c r="O21" i="15" s="1"/>
  <c r="N167" i="15" a="1"/>
  <c r="N167" i="15" s="1"/>
  <c r="O61" i="15" a="1"/>
  <c r="O61" i="15" s="1"/>
  <c r="N191" i="15" a="1"/>
  <c r="N191" i="15" s="1"/>
  <c r="O74" i="15" a="1"/>
  <c r="O74" i="15" s="1"/>
  <c r="N155" i="15" a="1"/>
  <c r="N155" i="15" s="1"/>
  <c r="L2" i="25" s="1"/>
  <c r="O90" i="15" a="1"/>
  <c r="O90" i="15" s="1"/>
  <c r="N183" i="15" a="1"/>
  <c r="N183" i="15" s="1"/>
  <c r="L5" i="24" s="1"/>
  <c r="N30" i="15" a="1"/>
  <c r="N30" i="15" s="1"/>
  <c r="L2" i="18" s="1"/>
  <c r="O22" i="15" a="1"/>
  <c r="O22" i="15" s="1"/>
  <c r="P53" i="15" a="1"/>
  <c r="P53" i="15" s="1"/>
  <c r="N25" i="18" s="1"/>
  <c r="N42" i="15" a="1"/>
  <c r="N42" i="15" s="1"/>
  <c r="N192" i="15" a="1"/>
  <c r="N192" i="15" s="1"/>
  <c r="L14" i="24" s="1"/>
  <c r="K26" i="23"/>
  <c r="N154" i="15" a="1"/>
  <c r="N154" i="15" s="1"/>
  <c r="O73" i="15" a="1"/>
  <c r="O73" i="15" s="1"/>
  <c r="O186" i="15" a="1"/>
  <c r="O186" i="15" s="1"/>
  <c r="O157" i="15" a="1"/>
  <c r="O157" i="15" s="1"/>
  <c r="M4" i="25" s="1"/>
  <c r="K2" i="23"/>
  <c r="N130" i="15" a="1"/>
  <c r="N130" i="15" s="1"/>
  <c r="P178" i="15" a="1"/>
  <c r="P178" i="15" s="1"/>
  <c r="N25" i="25" s="1"/>
  <c r="O163" i="15" a="1"/>
  <c r="O163" i="15" s="1"/>
  <c r="M10" i="25" s="1"/>
  <c r="N119" i="15" a="1"/>
  <c r="N119" i="15" s="1"/>
  <c r="O164" i="15" a="1"/>
  <c r="O164" i="15" s="1"/>
  <c r="O111" i="15" a="1"/>
  <c r="O111" i="15" s="1"/>
  <c r="O199" i="15" a="1"/>
  <c r="O199" i="15" s="1"/>
  <c r="N108" i="15" a="1"/>
  <c r="N108" i="15" s="1"/>
  <c r="L5" i="21" s="1"/>
  <c r="O201" i="15" a="1"/>
  <c r="O201" i="15" s="1"/>
  <c r="N13" i="15" a="1"/>
  <c r="N13" i="15" s="1"/>
  <c r="L10" i="17" s="1"/>
  <c r="N62" i="15" a="1"/>
  <c r="N62" i="15" s="1"/>
  <c r="N158" i="15" a="1"/>
  <c r="N158" i="15" s="1"/>
  <c r="L5" i="25" s="1"/>
  <c r="O197" i="15" a="1"/>
  <c r="O197" i="15" s="1"/>
  <c r="O175" i="15" a="1"/>
  <c r="O175" i="15" s="1"/>
  <c r="K7" i="23"/>
  <c r="N135" i="15" a="1"/>
  <c r="N135" i="15" s="1"/>
  <c r="N101" i="15" a="1"/>
  <c r="N101" i="15" s="1"/>
  <c r="N116" i="15" a="1"/>
  <c r="N116" i="15" s="1"/>
  <c r="O120" i="15" a="1"/>
  <c r="O120" i="15" s="1"/>
  <c r="N114" i="15" a="1"/>
  <c r="N114" i="15" s="1"/>
  <c r="O121" i="15" a="1"/>
  <c r="O121" i="15" s="1"/>
  <c r="O88" i="15" a="1"/>
  <c r="O88" i="15" s="1"/>
  <c r="M10" i="20" s="1"/>
  <c r="O49" i="15" a="1"/>
  <c r="O49" i="15" s="1"/>
  <c r="N69" i="15" a="1"/>
  <c r="N69" i="15" s="1"/>
  <c r="K17" i="23"/>
  <c r="N145" i="15" a="1"/>
  <c r="N145" i="15" s="1"/>
  <c r="N66" i="15" a="1"/>
  <c r="N66" i="15" s="1"/>
  <c r="O95" i="15" a="1"/>
  <c r="O95" i="15" s="1"/>
  <c r="N89" i="15" a="1"/>
  <c r="N89" i="15" s="1"/>
  <c r="N34" i="15" a="1"/>
  <c r="N34" i="15" s="1"/>
  <c r="O75" i="15" a="1"/>
  <c r="O75" i="15" s="1"/>
  <c r="M22" i="19" s="1"/>
  <c r="M18" i="15" a="1"/>
  <c r="M18" i="15" s="1"/>
  <c r="N60" i="15" a="1"/>
  <c r="N60" i="15" s="1"/>
  <c r="O48" i="15" a="1"/>
  <c r="O48" i="15" s="1"/>
  <c r="M20" i="18" s="1"/>
  <c r="N16" i="15" a="1"/>
  <c r="N16" i="15" s="1"/>
  <c r="O173" i="15" a="1"/>
  <c r="O173" i="15" s="1"/>
  <c r="O124" i="15" a="1"/>
  <c r="O124" i="15" s="1"/>
  <c r="O106" i="15" a="1"/>
  <c r="O106" i="15" s="1"/>
  <c r="M3" i="21" s="1"/>
  <c r="O123" i="15" a="1"/>
  <c r="O123" i="15" s="1"/>
  <c r="N43" i="15" a="1"/>
  <c r="N43" i="15" s="1"/>
  <c r="P156" i="15" a="1"/>
  <c r="P156" i="15" s="1"/>
  <c r="N3" i="25" s="1"/>
  <c r="K18" i="23"/>
  <c r="N146" i="15" a="1"/>
  <c r="N146" i="15" s="1"/>
  <c r="N202" i="15" a="1"/>
  <c r="N202" i="15" s="1"/>
  <c r="L24" i="24" s="1"/>
  <c r="O162" i="15" a="1"/>
  <c r="O162" i="15" s="1"/>
  <c r="N54" i="15" a="1"/>
  <c r="N54" i="15" s="1"/>
  <c r="L26" i="18" s="1"/>
  <c r="N177" i="15" a="1"/>
  <c r="N177" i="15" s="1"/>
  <c r="L24" i="25" s="1"/>
  <c r="P188" i="15" a="1"/>
  <c r="P188" i="15" s="1"/>
  <c r="N10" i="24" s="1"/>
  <c r="O182" i="15" a="1"/>
  <c r="O182" i="15" s="1"/>
  <c r="M4" i="24" s="1"/>
  <c r="O97" i="15" a="1"/>
  <c r="O97" i="15" s="1"/>
  <c r="O96" i="15" a="1"/>
  <c r="O96" i="15" s="1"/>
  <c r="O28" i="15" a="1"/>
  <c r="O28" i="15" s="1"/>
  <c r="M25" i="17" s="1"/>
  <c r="N169" i="15" a="1"/>
  <c r="N169" i="15" s="1"/>
  <c r="N85" i="15" a="1"/>
  <c r="N85" i="15" s="1"/>
  <c r="N92" i="15" a="1"/>
  <c r="N92" i="15" s="1"/>
  <c r="N70" i="15" a="1"/>
  <c r="N70" i="15" s="1"/>
  <c r="N52" i="15" a="1"/>
  <c r="N52" i="15" s="1"/>
  <c r="L24" i="18" s="1"/>
  <c r="P81" i="15" a="1"/>
  <c r="P81" i="15" s="1"/>
  <c r="P7" i="15" a="1"/>
  <c r="P7" i="15" s="1"/>
  <c r="N4" i="17" s="1"/>
  <c r="O189" i="15" a="1"/>
  <c r="O189" i="15" s="1"/>
  <c r="K15" i="23"/>
  <c r="N143" i="15" a="1"/>
  <c r="N143" i="15" s="1"/>
  <c r="P190" i="15" a="1"/>
  <c r="P190" i="15" s="1"/>
  <c r="M17" i="15" a="1"/>
  <c r="M17" i="15" s="1"/>
  <c r="K8" i="23"/>
  <c r="N136" i="15" a="1"/>
  <c r="N136" i="15" s="1"/>
  <c r="O128" i="15" a="1"/>
  <c r="O128" i="15" s="1"/>
  <c r="M25" i="21" s="1"/>
  <c r="N68" i="15" a="1"/>
  <c r="N68" i="15" s="1"/>
  <c r="N83" i="15" a="1"/>
  <c r="N83" i="15" s="1"/>
  <c r="L5" i="20" s="1"/>
  <c r="O174" i="15" a="1"/>
  <c r="O174" i="15" s="1"/>
  <c r="N12" i="15" a="1"/>
  <c r="N12" i="15" s="1"/>
  <c r="P103" i="15" a="1"/>
  <c r="P103" i="15" s="1"/>
  <c r="N118" i="15" a="1"/>
  <c r="N118" i="15" s="1"/>
  <c r="O172" i="15" a="1"/>
  <c r="O172" i="15" s="1"/>
  <c r="N94" i="15" a="1"/>
  <c r="N94" i="15" s="1"/>
  <c r="N9" i="15" a="1"/>
  <c r="N9" i="15" s="1"/>
  <c r="N8" i="15" a="1"/>
  <c r="N8" i="15" s="1"/>
  <c r="K5" i="23"/>
  <c r="N133" i="15" a="1"/>
  <c r="N133" i="15" s="1"/>
  <c r="Q185" i="15" a="1"/>
  <c r="Q185" i="15" s="1"/>
  <c r="N27" i="15" a="1"/>
  <c r="N27" i="15" s="1"/>
  <c r="L24" i="17" s="1"/>
  <c r="N180" i="15" a="1"/>
  <c r="N180" i="15" s="1"/>
  <c r="L2" i="24" s="1"/>
  <c r="N20" i="15" a="1"/>
  <c r="N20" i="15" s="1"/>
  <c r="O35" i="15" a="1"/>
  <c r="O35" i="15" s="1"/>
  <c r="N76" i="15" a="1"/>
  <c r="N76" i="15" s="1"/>
  <c r="O72" i="15" a="1"/>
  <c r="O72" i="15" s="1"/>
  <c r="N63" i="15" a="1"/>
  <c r="N63" i="15" s="1"/>
  <c r="L10" i="19" s="1"/>
  <c r="N51" i="15" a="1"/>
  <c r="N51" i="15" s="1"/>
  <c r="N104" i="15" a="1"/>
  <c r="N104" i="15" s="1"/>
  <c r="L26" i="20" s="1"/>
  <c r="N77" i="15" a="1"/>
  <c r="N77" i="15" s="1"/>
  <c r="L24" i="19" s="1"/>
  <c r="N79" i="15" a="1"/>
  <c r="N79" i="15" s="1"/>
  <c r="L26" i="19" s="1"/>
  <c r="O122" i="15" a="1"/>
  <c r="O122" i="15" s="1"/>
  <c r="N126" i="15" a="1"/>
  <c r="N126" i="15" s="1"/>
  <c r="K12" i="23"/>
  <c r="N140" i="15" a="1"/>
  <c r="N140" i="15" s="1"/>
  <c r="N139" i="15" a="1"/>
  <c r="N139" i="15" s="1"/>
  <c r="N15" i="15" a="1"/>
  <c r="N15" i="15" s="1"/>
  <c r="N110" i="15" a="1"/>
  <c r="N110" i="15" s="1"/>
  <c r="O203" i="15" a="1"/>
  <c r="O203" i="15" s="1"/>
  <c r="M25" i="24" s="1"/>
  <c r="N179" i="15" a="1"/>
  <c r="N179" i="15" s="1"/>
  <c r="L26" i="25" s="1"/>
  <c r="O170" i="15" a="1"/>
  <c r="O170" i="15" s="1"/>
  <c r="N67" i="15" a="1"/>
  <c r="N67" i="15" s="1"/>
  <c r="K20" i="23"/>
  <c r="N148" i="15" a="1"/>
  <c r="N148" i="15" s="1"/>
  <c r="K21" i="23"/>
  <c r="N149" i="15" a="1"/>
  <c r="N149" i="15" s="1"/>
  <c r="N168" i="15" a="1"/>
  <c r="N168" i="15" s="1"/>
  <c r="N204" i="15" a="1"/>
  <c r="N204" i="15" s="1"/>
  <c r="L26" i="24" s="1"/>
  <c r="P6" i="15" a="1"/>
  <c r="P6" i="15" s="1"/>
  <c r="N3" i="17" s="1"/>
  <c r="O78" i="15" a="1"/>
  <c r="O78" i="15" s="1"/>
  <c r="M25" i="19" s="1"/>
  <c r="N47" i="15" a="1"/>
  <c r="N47" i="15" s="1"/>
  <c r="N23" i="15" a="1"/>
  <c r="N23" i="15" s="1"/>
  <c r="N37" i="15" a="1"/>
  <c r="N37" i="15" s="1"/>
  <c r="L9" i="18" s="1"/>
  <c r="N14" i="15" a="1"/>
  <c r="N14" i="15" s="1"/>
  <c r="O11" i="15" a="1"/>
  <c r="O11" i="15" s="1"/>
  <c r="K10" i="23"/>
  <c r="N138" i="15" a="1"/>
  <c r="N138" i="15" s="1"/>
  <c r="N10" i="15" a="1"/>
  <c r="N10" i="15" s="1"/>
  <c r="O107" i="15" a="1"/>
  <c r="O107" i="15" s="1"/>
  <c r="M4" i="21" s="1"/>
  <c r="P82" i="15" a="1"/>
  <c r="P82" i="15" s="1"/>
  <c r="Q184" i="15" a="1"/>
  <c r="Q184" i="15" s="1"/>
  <c r="AU27" i="11" l="1"/>
  <c r="AT29" i="11"/>
  <c r="Z2" i="17" s="1"/>
  <c r="P57" i="15" a="1"/>
  <c r="P57" i="15" s="1"/>
  <c r="N4" i="19" s="1"/>
  <c r="P132" i="15" a="1"/>
  <c r="P132" i="15" s="1"/>
  <c r="P181" i="15" a="1"/>
  <c r="P181" i="15" s="1"/>
  <c r="N3" i="24" s="1"/>
  <c r="O12" i="15" a="1"/>
  <c r="O12" i="15" s="1"/>
  <c r="O52" i="15" a="1"/>
  <c r="O52" i="15" s="1"/>
  <c r="M24" i="18" s="1"/>
  <c r="Q53" i="15" a="1"/>
  <c r="Q53" i="15" s="1"/>
  <c r="O25" i="18" s="1"/>
  <c r="P36" i="15" a="1"/>
  <c r="P36" i="15" s="1"/>
  <c r="P78" i="15" a="1"/>
  <c r="P78" i="15" s="1"/>
  <c r="N25" i="19" s="1"/>
  <c r="P128" i="15" a="1"/>
  <c r="P128" i="15" s="1"/>
  <c r="N25" i="21" s="1"/>
  <c r="P162" i="15" a="1"/>
  <c r="P162" i="15" s="1"/>
  <c r="Q178" i="15" a="1"/>
  <c r="Q178" i="15" s="1"/>
  <c r="O25" i="25" s="1"/>
  <c r="O30" i="15" a="1"/>
  <c r="O30" i="15" s="1"/>
  <c r="M2" i="18" s="1"/>
  <c r="O58" i="15" a="1"/>
  <c r="O58" i="15" s="1"/>
  <c r="M5" i="19" s="1"/>
  <c r="O87" i="15" a="1"/>
  <c r="O87" i="15" s="1"/>
  <c r="P131" i="15" a="1"/>
  <c r="P131" i="15" s="1"/>
  <c r="L22" i="23"/>
  <c r="O150" i="15" a="1"/>
  <c r="O150" i="15" s="1"/>
  <c r="L9" i="23"/>
  <c r="O137" i="15" a="1"/>
  <c r="O137" i="15" s="1"/>
  <c r="O83" i="15" a="1"/>
  <c r="O83" i="15" s="1"/>
  <c r="M5" i="20" s="1"/>
  <c r="L17" i="23"/>
  <c r="O145" i="15" a="1"/>
  <c r="O145" i="15" s="1"/>
  <c r="P50" i="15" a="1"/>
  <c r="P50" i="15" s="1"/>
  <c r="R184" i="15" a="1"/>
  <c r="R184" i="15" s="1"/>
  <c r="O110" i="15" a="1"/>
  <c r="O110" i="15" s="1"/>
  <c r="O92" i="15" a="1"/>
  <c r="O92" i="15" s="1"/>
  <c r="P48" i="15" a="1"/>
  <c r="P48" i="15" s="1"/>
  <c r="N20" i="18" s="1"/>
  <c r="O112" i="15" a="1"/>
  <c r="O112" i="15" s="1"/>
  <c r="O20" i="15" a="1"/>
  <c r="O20" i="15" s="1"/>
  <c r="P115" i="15" a="1"/>
  <c r="P115" i="15" s="1"/>
  <c r="Q82" i="15" a="1"/>
  <c r="Q82" i="15" s="1"/>
  <c r="Q6" i="15" a="1"/>
  <c r="Q6" i="15" s="1"/>
  <c r="O3" i="17" s="1"/>
  <c r="O15" i="15" a="1"/>
  <c r="O15" i="15" s="1"/>
  <c r="O63" i="15" a="1"/>
  <c r="O63" i="15" s="1"/>
  <c r="M10" i="19" s="1"/>
  <c r="O9" i="15" a="1"/>
  <c r="O9" i="15" s="1"/>
  <c r="L8" i="23"/>
  <c r="O136" i="15" a="1"/>
  <c r="O136" i="15" s="1"/>
  <c r="O85" i="15" a="1"/>
  <c r="O85" i="15" s="1"/>
  <c r="O202" i="15" a="1"/>
  <c r="O202" i="15" s="1"/>
  <c r="M24" i="24" s="1"/>
  <c r="O60" i="15" a="1"/>
  <c r="O60" i="15" s="1"/>
  <c r="P88" i="15" a="1"/>
  <c r="P88" i="15" s="1"/>
  <c r="N10" i="20" s="1"/>
  <c r="O62" i="15" a="1"/>
  <c r="O62" i="15" s="1"/>
  <c r="L2" i="23"/>
  <c r="O130" i="15" a="1"/>
  <c r="O130" i="15" s="1"/>
  <c r="O183" i="15" a="1"/>
  <c r="O183" i="15" s="1"/>
  <c r="M5" i="24" s="1"/>
  <c r="O59" i="15" a="1"/>
  <c r="O59" i="15" s="1"/>
  <c r="O33" i="15" a="1"/>
  <c r="O33" i="15" s="1"/>
  <c r="M5" i="18" s="1"/>
  <c r="P45" i="15" a="1"/>
  <c r="P45" i="15" s="1"/>
  <c r="O80" i="15" a="1"/>
  <c r="O80" i="15" s="1"/>
  <c r="M2" i="20" s="1"/>
  <c r="P25" i="15" a="1"/>
  <c r="P25" i="15" s="1"/>
  <c r="P165" i="15" a="1"/>
  <c r="P165" i="15" s="1"/>
  <c r="O24" i="15" a="1"/>
  <c r="O24" i="15" s="1"/>
  <c r="O67" i="15" a="1"/>
  <c r="O67" i="15" s="1"/>
  <c r="O104" i="15" a="1"/>
  <c r="O104" i="15" s="1"/>
  <c r="M26" i="20" s="1"/>
  <c r="P175" i="15" a="1"/>
  <c r="P175" i="15" s="1"/>
  <c r="P46" i="15" a="1"/>
  <c r="P46" i="15" s="1"/>
  <c r="P176" i="15" a="1"/>
  <c r="P176" i="15" s="1"/>
  <c r="R185" i="15" a="1"/>
  <c r="R185" i="15" s="1"/>
  <c r="O119" i="15" a="1"/>
  <c r="O119" i="15" s="1"/>
  <c r="P38" i="15" a="1"/>
  <c r="P38" i="15" s="1"/>
  <c r="N10" i="18" s="1"/>
  <c r="O8" i="15" a="1"/>
  <c r="O8" i="15" s="1"/>
  <c r="P49" i="15" a="1"/>
  <c r="P49" i="15" s="1"/>
  <c r="O204" i="15" a="1"/>
  <c r="O204" i="15" s="1"/>
  <c r="M26" i="24" s="1"/>
  <c r="O139" i="15" a="1"/>
  <c r="O139" i="15" s="1"/>
  <c r="P72" i="15" a="1"/>
  <c r="P72" i="15" s="1"/>
  <c r="O94" i="15" a="1"/>
  <c r="O94" i="15" s="1"/>
  <c r="N17" i="15" a="1"/>
  <c r="N17" i="15" s="1"/>
  <c r="O169" i="15" a="1"/>
  <c r="O169" i="15" s="1"/>
  <c r="L18" i="23"/>
  <c r="O146" i="15" a="1"/>
  <c r="O146" i="15" s="1"/>
  <c r="N18" i="15" a="1"/>
  <c r="N18" i="15" s="1"/>
  <c r="P121" i="15" a="1"/>
  <c r="P121" i="15" s="1"/>
  <c r="O13" i="15" a="1"/>
  <c r="O13" i="15" s="1"/>
  <c r="M10" i="17" s="1"/>
  <c r="P157" i="15" a="1"/>
  <c r="P157" i="15" s="1"/>
  <c r="N4" i="25" s="1"/>
  <c r="P90" i="15" a="1"/>
  <c r="P90" i="15" s="1"/>
  <c r="P71" i="15" a="1"/>
  <c r="P71" i="15" s="1"/>
  <c r="P26" i="15" a="1"/>
  <c r="P26" i="15" s="1"/>
  <c r="P65" i="15" a="1"/>
  <c r="P65" i="15" s="1"/>
  <c r="O84" i="15" a="1"/>
  <c r="O84" i="15" s="1"/>
  <c r="O117" i="15" a="1"/>
  <c r="O117" i="15" s="1"/>
  <c r="P113" i="15" a="1"/>
  <c r="P113" i="15" s="1"/>
  <c r="N10" i="21" s="1"/>
  <c r="P125" i="15" a="1"/>
  <c r="P125" i="15" s="1"/>
  <c r="N22" i="21" s="1"/>
  <c r="P107" i="15" a="1"/>
  <c r="P107" i="15" s="1"/>
  <c r="N4" i="21" s="1"/>
  <c r="O14" i="15" a="1"/>
  <c r="O14" i="15" s="1"/>
  <c r="O27" i="15" a="1"/>
  <c r="O27" i="15" s="1"/>
  <c r="M24" i="17" s="1"/>
  <c r="L7" i="23"/>
  <c r="O135" i="15" a="1"/>
  <c r="O135" i="15" s="1"/>
  <c r="Q156" i="15" a="1"/>
  <c r="Q156" i="15" s="1"/>
  <c r="O3" i="25" s="1"/>
  <c r="O168" i="15" a="1"/>
  <c r="O168" i="15" s="1"/>
  <c r="O76" i="15" a="1"/>
  <c r="O76" i="15" s="1"/>
  <c r="Q190" i="15" a="1"/>
  <c r="Q190" i="15" s="1"/>
  <c r="P28" i="15" a="1"/>
  <c r="P28" i="15" s="1"/>
  <c r="N25" i="17" s="1"/>
  <c r="P75" i="15" a="1"/>
  <c r="P75" i="15" s="1"/>
  <c r="N22" i="19" s="1"/>
  <c r="O114" i="15" a="1"/>
  <c r="O114" i="15" s="1"/>
  <c r="P201" i="15" a="1"/>
  <c r="P201" i="15" s="1"/>
  <c r="P186" i="15" a="1"/>
  <c r="P186" i="15" s="1"/>
  <c r="O155" i="15" a="1"/>
  <c r="O155" i="15" s="1"/>
  <c r="M2" i="25" s="1"/>
  <c r="P100" i="15" a="1"/>
  <c r="P100" i="15" s="1"/>
  <c r="O109" i="15" a="1"/>
  <c r="O109" i="15" s="1"/>
  <c r="L14" i="23"/>
  <c r="O142" i="15" a="1"/>
  <c r="O142" i="15" s="1"/>
  <c r="O105" i="15" a="1"/>
  <c r="O105" i="15" s="1"/>
  <c r="M2" i="21" s="1"/>
  <c r="O64" i="15" a="1"/>
  <c r="O64" i="15" s="1"/>
  <c r="P161" i="15" a="1"/>
  <c r="P161" i="15" s="1"/>
  <c r="P174" i="15" a="1"/>
  <c r="P174" i="15" s="1"/>
  <c r="O23" i="15" a="1"/>
  <c r="O23" i="15" s="1"/>
  <c r="P173" i="15" a="1"/>
  <c r="P173" i="15" s="1"/>
  <c r="N25" i="23"/>
  <c r="Q153" i="15" a="1"/>
  <c r="Q153" i="15" s="1"/>
  <c r="O158" i="15" a="1"/>
  <c r="O158" i="15" s="1"/>
  <c r="M5" i="25" s="1"/>
  <c r="O10" i="15" a="1"/>
  <c r="O10" i="15" s="1"/>
  <c r="L12" i="23"/>
  <c r="O140" i="15" a="1"/>
  <c r="O140" i="15" s="1"/>
  <c r="P172" i="15" a="1"/>
  <c r="P172" i="15" s="1"/>
  <c r="L10" i="23"/>
  <c r="O138" i="15" a="1"/>
  <c r="O138" i="15" s="1"/>
  <c r="L21" i="23"/>
  <c r="O149" i="15" a="1"/>
  <c r="O149" i="15" s="1"/>
  <c r="O126" i="15" a="1"/>
  <c r="O126" i="15" s="1"/>
  <c r="P35" i="15" a="1"/>
  <c r="P35" i="15" s="1"/>
  <c r="O118" i="15" a="1"/>
  <c r="O118" i="15" s="1"/>
  <c r="L15" i="23"/>
  <c r="O143" i="15" a="1"/>
  <c r="O143" i="15" s="1"/>
  <c r="P96" i="15" a="1"/>
  <c r="P96" i="15" s="1"/>
  <c r="O43" i="15" a="1"/>
  <c r="O43" i="15" s="1"/>
  <c r="O34" i="15" a="1"/>
  <c r="O34" i="15" s="1"/>
  <c r="P120" i="15" a="1"/>
  <c r="P120" i="15" s="1"/>
  <c r="O108" i="15" a="1"/>
  <c r="O108" i="15" s="1"/>
  <c r="M5" i="21" s="1"/>
  <c r="P73" i="15" a="1"/>
  <c r="P73" i="15" s="1"/>
  <c r="P74" i="15" a="1"/>
  <c r="P74" i="15" s="1"/>
  <c r="O19" i="15" a="1"/>
  <c r="O19" i="15" s="1"/>
  <c r="Q195" i="15" a="1"/>
  <c r="Q195" i="15" s="1"/>
  <c r="Q196" i="15" a="1"/>
  <c r="Q196" i="15" s="1"/>
  <c r="O41" i="15" a="1"/>
  <c r="O41" i="15" s="1"/>
  <c r="O160" i="15" a="1"/>
  <c r="O160" i="15" s="1"/>
  <c r="O5" i="15" a="1"/>
  <c r="O5" i="15" s="1"/>
  <c r="L24" i="23"/>
  <c r="O152" i="15" a="1"/>
  <c r="O152" i="15" s="1"/>
  <c r="L20" i="23"/>
  <c r="O148" i="15" a="1"/>
  <c r="O148" i="15" s="1"/>
  <c r="P189" i="15" a="1"/>
  <c r="P189" i="15" s="1"/>
  <c r="P97" i="15" a="1"/>
  <c r="P97" i="15" s="1"/>
  <c r="P123" i="15" a="1"/>
  <c r="P123" i="15" s="1"/>
  <c r="O89" i="15" a="1"/>
  <c r="O89" i="15" s="1"/>
  <c r="O116" i="15" a="1"/>
  <c r="O116" i="15" s="1"/>
  <c r="P199" i="15" a="1"/>
  <c r="P199" i="15" s="1"/>
  <c r="L26" i="23"/>
  <c r="O154" i="15" a="1"/>
  <c r="O154" i="15" s="1"/>
  <c r="O191" i="15" a="1"/>
  <c r="O191" i="15" s="1"/>
  <c r="O193" i="15" a="1"/>
  <c r="O193" i="15" s="1"/>
  <c r="M15" i="24" s="1"/>
  <c r="P98" i="15" a="1"/>
  <c r="P98" i="15" s="1"/>
  <c r="O166" i="15" a="1"/>
  <c r="O166" i="15" s="1"/>
  <c r="O159" i="15" a="1"/>
  <c r="O159" i="15" s="1"/>
  <c r="L6" i="23"/>
  <c r="O134" i="15" a="1"/>
  <c r="O134" i="15" s="1"/>
  <c r="O194" i="15" a="1"/>
  <c r="O194" i="15" s="1"/>
  <c r="O127" i="15" a="1"/>
  <c r="O127" i="15" s="1"/>
  <c r="M24" i="21" s="1"/>
  <c r="O79" i="15" a="1"/>
  <c r="O79" i="15" s="1"/>
  <c r="M26" i="19" s="1"/>
  <c r="Q7" i="15" a="1"/>
  <c r="Q7" i="15" s="1"/>
  <c r="O4" i="17" s="1"/>
  <c r="P182" i="15" a="1"/>
  <c r="P182" i="15" s="1"/>
  <c r="N4" i="24" s="1"/>
  <c r="P106" i="15" a="1"/>
  <c r="P106" i="15" s="1"/>
  <c r="N3" i="21" s="1"/>
  <c r="P95" i="15" a="1"/>
  <c r="P95" i="15" s="1"/>
  <c r="O101" i="15" a="1"/>
  <c r="O101" i="15" s="1"/>
  <c r="P111" i="15" a="1"/>
  <c r="P111" i="15" s="1"/>
  <c r="O192" i="15" a="1"/>
  <c r="O192" i="15" s="1"/>
  <c r="M14" i="24" s="1"/>
  <c r="P61" i="15" a="1"/>
  <c r="P61" i="15" s="1"/>
  <c r="P40" i="15" a="1"/>
  <c r="P40" i="15" s="1"/>
  <c r="P99" i="15" a="1"/>
  <c r="P99" i="15" s="1"/>
  <c r="O55" i="15" a="1"/>
  <c r="O55" i="15" s="1"/>
  <c r="M2" i="19" s="1"/>
  <c r="Q187" i="15" a="1"/>
  <c r="Q187" i="15" s="1"/>
  <c r="P171" i="15" a="1"/>
  <c r="P171" i="15" s="1"/>
  <c r="L16" i="23"/>
  <c r="O144" i="15" a="1"/>
  <c r="O144" i="15" s="1"/>
  <c r="O93" i="15" a="1"/>
  <c r="O93" i="15" s="1"/>
  <c r="O77" i="15" a="1"/>
  <c r="O77" i="15" s="1"/>
  <c r="M24" i="19" s="1"/>
  <c r="Q188" i="15" a="1"/>
  <c r="Q188" i="15" s="1"/>
  <c r="O10" i="24" s="1"/>
  <c r="P164" i="15" a="1"/>
  <c r="P164" i="15" s="1"/>
  <c r="O42" i="15" a="1"/>
  <c r="O42" i="15" s="1"/>
  <c r="O167" i="15" a="1"/>
  <c r="O167" i="15" s="1"/>
  <c r="O91" i="15" a="1"/>
  <c r="O91" i="15" s="1"/>
  <c r="O29" i="15" a="1"/>
  <c r="O29" i="15" s="1"/>
  <c r="M26" i="17" s="1"/>
  <c r="P32" i="15" a="1"/>
  <c r="P32" i="15" s="1"/>
  <c r="N4" i="18" s="1"/>
  <c r="O129" i="15" a="1"/>
  <c r="O129" i="15" s="1"/>
  <c r="M26" i="21" s="1"/>
  <c r="O151" i="15" a="1"/>
  <c r="O151" i="15" s="1"/>
  <c r="Q200" i="15" a="1"/>
  <c r="Q200" i="15" s="1"/>
  <c r="L19" i="23"/>
  <c r="O147" i="15" a="1"/>
  <c r="O147" i="15" s="1"/>
  <c r="Q103" i="15" a="1"/>
  <c r="Q103" i="15" s="1"/>
  <c r="O180" i="15" a="1"/>
  <c r="O180" i="15" s="1"/>
  <c r="M2" i="24" s="1"/>
  <c r="P170" i="15" a="1"/>
  <c r="P170" i="15" s="1"/>
  <c r="O179" i="15" a="1"/>
  <c r="O179" i="15" s="1"/>
  <c r="M26" i="25" s="1"/>
  <c r="Q56" i="15" a="1"/>
  <c r="Q56" i="15" s="1"/>
  <c r="O3" i="19" s="1"/>
  <c r="P11" i="15" a="1"/>
  <c r="P11" i="15" s="1"/>
  <c r="O66" i="15" a="1"/>
  <c r="O66" i="15" s="1"/>
  <c r="P124" i="15" a="1"/>
  <c r="P124" i="15" s="1"/>
  <c r="O177" i="15" a="1"/>
  <c r="O177" i="15" s="1"/>
  <c r="M24" i="25" s="1"/>
  <c r="O47" i="15" a="1"/>
  <c r="O47" i="15" s="1"/>
  <c r="P203" i="15" a="1"/>
  <c r="P203" i="15" s="1"/>
  <c r="N25" i="24" s="1"/>
  <c r="O51" i="15" a="1"/>
  <c r="O51" i="15" s="1"/>
  <c r="L5" i="23"/>
  <c r="O133" i="15" a="1"/>
  <c r="O133" i="15" s="1"/>
  <c r="O68" i="15" a="1"/>
  <c r="O68" i="15" s="1"/>
  <c r="O70" i="15" a="1"/>
  <c r="O70" i="15" s="1"/>
  <c r="O54" i="15" a="1"/>
  <c r="O54" i="15" s="1"/>
  <c r="M26" i="18" s="1"/>
  <c r="O16" i="15" a="1"/>
  <c r="O16" i="15" s="1"/>
  <c r="O69" i="15" a="1"/>
  <c r="O69" i="15" s="1"/>
  <c r="P197" i="15" a="1"/>
  <c r="P197" i="15" s="1"/>
  <c r="P22" i="15" a="1"/>
  <c r="P22" i="15" s="1"/>
  <c r="P86" i="15" a="1"/>
  <c r="P86" i="15" s="1"/>
  <c r="O102" i="15" a="1"/>
  <c r="O102" i="15" s="1"/>
  <c r="M24" i="20" s="1"/>
  <c r="P39" i="15" a="1"/>
  <c r="P39" i="15" s="1"/>
  <c r="L13" i="23"/>
  <c r="O141" i="15" a="1"/>
  <c r="O141" i="15" s="1"/>
  <c r="Q31" i="15" a="1"/>
  <c r="Q31" i="15" s="1"/>
  <c r="O3" i="18" s="1"/>
  <c r="P198" i="15" a="1"/>
  <c r="P198" i="15" s="1"/>
  <c r="O44" i="15" a="1"/>
  <c r="O44" i="15" s="1"/>
  <c r="P122" i="15" a="1"/>
  <c r="P122" i="15" s="1"/>
  <c r="O37" i="15" a="1"/>
  <c r="O37" i="15" s="1"/>
  <c r="M9" i="18" s="1"/>
  <c r="Q81" i="15" a="1"/>
  <c r="Q81" i="15" s="1"/>
  <c r="P21" i="15" a="1"/>
  <c r="P21" i="15" s="1"/>
  <c r="P163" i="15" a="1"/>
  <c r="P163" i="15" s="1"/>
  <c r="N10" i="25" s="1"/>
  <c r="AU29" i="11" l="1"/>
  <c r="AA2" i="17" s="1"/>
  <c r="AV27" i="11"/>
  <c r="AV29" i="11" s="1"/>
  <c r="AB2" i="17" s="1"/>
  <c r="Q181" i="15" a="1"/>
  <c r="Q181" i="15" s="1"/>
  <c r="O3" i="24" s="1"/>
  <c r="Q132" i="15" a="1"/>
  <c r="Q132" i="15" s="1"/>
  <c r="Q57" i="15" a="1"/>
  <c r="Q57" i="15" s="1"/>
  <c r="O4" i="19" s="1"/>
  <c r="P151" i="15" a="1"/>
  <c r="P151" i="15" s="1"/>
  <c r="Q201" i="15" a="1"/>
  <c r="Q201" i="15" s="1"/>
  <c r="P83" i="15" a="1"/>
  <c r="P83" i="15" s="1"/>
  <c r="N5" i="20" s="1"/>
  <c r="P159" i="15" a="1"/>
  <c r="P159" i="15" s="1"/>
  <c r="P104" i="15" a="1"/>
  <c r="P104" i="15" s="1"/>
  <c r="N26" i="20" s="1"/>
  <c r="P69" i="15" a="1"/>
  <c r="P69" i="15" s="1"/>
  <c r="Q73" i="15" a="1"/>
  <c r="Q73" i="15" s="1"/>
  <c r="P67" i="15" a="1"/>
  <c r="P67" i="15" s="1"/>
  <c r="P129" i="15" a="1"/>
  <c r="P129" i="15" s="1"/>
  <c r="N26" i="21" s="1"/>
  <c r="M10" i="23"/>
  <c r="P138" i="15" a="1"/>
  <c r="P138" i="15" s="1"/>
  <c r="P13" i="15" a="1"/>
  <c r="P13" i="15" s="1"/>
  <c r="N10" i="17" s="1"/>
  <c r="Q88" i="15" a="1"/>
  <c r="Q88" i="15" s="1"/>
  <c r="O10" i="20" s="1"/>
  <c r="Q172" i="15" a="1"/>
  <c r="Q172" i="15" s="1"/>
  <c r="M5" i="23"/>
  <c r="P133" i="15" a="1"/>
  <c r="P133" i="15" s="1"/>
  <c r="P79" i="15" a="1"/>
  <c r="P79" i="15" s="1"/>
  <c r="N26" i="19" s="1"/>
  <c r="Q199" i="15" a="1"/>
  <c r="Q199" i="15" s="1"/>
  <c r="P41" i="15" a="1"/>
  <c r="P41" i="15" s="1"/>
  <c r="Q96" i="15" a="1"/>
  <c r="Q96" i="15" s="1"/>
  <c r="P158" i="15" a="1"/>
  <c r="P158" i="15" s="1"/>
  <c r="N5" i="25" s="1"/>
  <c r="P109" i="15" a="1"/>
  <c r="P109" i="15" s="1"/>
  <c r="P76" i="15" a="1"/>
  <c r="P76" i="15" s="1"/>
  <c r="P84" i="15" a="1"/>
  <c r="P84" i="15" s="1"/>
  <c r="P169" i="15" a="1"/>
  <c r="P169" i="15" s="1"/>
  <c r="S185" i="15" a="1"/>
  <c r="S185" i="15" s="1"/>
  <c r="Q45" i="15" a="1"/>
  <c r="Q45" i="15" s="1"/>
  <c r="M8" i="23"/>
  <c r="P136" i="15" a="1"/>
  <c r="P136" i="15" s="1"/>
  <c r="P92" i="15" a="1"/>
  <c r="P92" i="15" s="1"/>
  <c r="P58" i="15" a="1"/>
  <c r="P58" i="15" s="1"/>
  <c r="N5" i="19" s="1"/>
  <c r="Q90" i="15" a="1"/>
  <c r="Q90" i="15" s="1"/>
  <c r="P27" i="15" a="1"/>
  <c r="P27" i="15" s="1"/>
  <c r="N24" i="17" s="1"/>
  <c r="P166" i="15" a="1"/>
  <c r="P166" i="15" s="1"/>
  <c r="R82" i="15" a="1"/>
  <c r="R82" i="15" s="1"/>
  <c r="Q198" i="15" a="1"/>
  <c r="Q198" i="15" s="1"/>
  <c r="Q98" i="15" a="1"/>
  <c r="Q98" i="15" s="1"/>
  <c r="Q107" i="15" a="1"/>
  <c r="Q107" i="15" s="1"/>
  <c r="O4" i="21" s="1"/>
  <c r="M9" i="23"/>
  <c r="P137" i="15" a="1"/>
  <c r="P137" i="15" s="1"/>
  <c r="Q75" i="15" a="1"/>
  <c r="Q75" i="15" s="1"/>
  <c r="O22" i="19" s="1"/>
  <c r="P167" i="15" a="1"/>
  <c r="P167" i="15" s="1"/>
  <c r="P51" i="15" a="1"/>
  <c r="P51" i="15" s="1"/>
  <c r="P127" i="15" a="1"/>
  <c r="P127" i="15" s="1"/>
  <c r="N24" i="21" s="1"/>
  <c r="P168" i="15" a="1"/>
  <c r="P168" i="15" s="1"/>
  <c r="Q65" i="15" a="1"/>
  <c r="Q65" i="15" s="1"/>
  <c r="O17" i="15" a="1"/>
  <c r="O17" i="15" s="1"/>
  <c r="Q176" i="15" a="1"/>
  <c r="Q176" i="15" s="1"/>
  <c r="P33" i="15" a="1"/>
  <c r="P33" i="15" s="1"/>
  <c r="N5" i="18" s="1"/>
  <c r="P9" i="15" a="1"/>
  <c r="P9" i="15" s="1"/>
  <c r="P110" i="15" a="1"/>
  <c r="P110" i="15" s="1"/>
  <c r="P30" i="15" a="1"/>
  <c r="P30" i="15" s="1"/>
  <c r="N2" i="18" s="1"/>
  <c r="R196" i="15" a="1"/>
  <c r="R196" i="15" s="1"/>
  <c r="Q197" i="15" a="1"/>
  <c r="Q197" i="15" s="1"/>
  <c r="Q124" i="15" a="1"/>
  <c r="Q124" i="15" s="1"/>
  <c r="Q189" i="15" a="1"/>
  <c r="Q189" i="15" s="1"/>
  <c r="P204" i="15" a="1"/>
  <c r="P204" i="15" s="1"/>
  <c r="N26" i="24" s="1"/>
  <c r="P16" i="15" a="1"/>
  <c r="P16" i="15" s="1"/>
  <c r="M20" i="23"/>
  <c r="P148" i="15" a="1"/>
  <c r="P148" i="15" s="1"/>
  <c r="Q49" i="15" a="1"/>
  <c r="Q49" i="15" s="1"/>
  <c r="P54" i="15" a="1"/>
  <c r="P54" i="15" s="1"/>
  <c r="N26" i="18" s="1"/>
  <c r="M24" i="23"/>
  <c r="P152" i="15" a="1"/>
  <c r="P152" i="15" s="1"/>
  <c r="Q39" i="15" a="1"/>
  <c r="Q39" i="15" s="1"/>
  <c r="Q21" i="15" a="1"/>
  <c r="Q21" i="15" s="1"/>
  <c r="P42" i="15" a="1"/>
  <c r="P42" i="15" s="1"/>
  <c r="P116" i="15" a="1"/>
  <c r="P116" i="15" s="1"/>
  <c r="R81" i="15" a="1"/>
  <c r="R81" i="15" s="1"/>
  <c r="Q86" i="15" a="1"/>
  <c r="Q86" i="15" s="1"/>
  <c r="Q203" i="15" a="1"/>
  <c r="Q203" i="15" s="1"/>
  <c r="O25" i="24" s="1"/>
  <c r="R103" i="15" a="1"/>
  <c r="R103" i="15" s="1"/>
  <c r="Q164" i="15" a="1"/>
  <c r="Q164" i="15" s="1"/>
  <c r="Q61" i="15" a="1"/>
  <c r="Q61" i="15" s="1"/>
  <c r="P194" i="15" a="1"/>
  <c r="P194" i="15" s="1"/>
  <c r="P89" i="15" a="1"/>
  <c r="P89" i="15" s="1"/>
  <c r="R195" i="15" a="1"/>
  <c r="R195" i="15" s="1"/>
  <c r="P118" i="15" a="1"/>
  <c r="P118" i="15" s="1"/>
  <c r="O25" i="23"/>
  <c r="R153" i="15" a="1"/>
  <c r="R153" i="15" s="1"/>
  <c r="Q100" i="15" a="1"/>
  <c r="Q100" i="15" s="1"/>
  <c r="R156" i="15" a="1"/>
  <c r="R156" i="15" s="1"/>
  <c r="P3" i="25" s="1"/>
  <c r="Q26" i="15" a="1"/>
  <c r="Q26" i="15" s="1"/>
  <c r="P94" i="15" a="1"/>
  <c r="P94" i="15" s="1"/>
  <c r="Q46" i="15" a="1"/>
  <c r="Q46" i="15" s="1"/>
  <c r="P59" i="15" a="1"/>
  <c r="P59" i="15" s="1"/>
  <c r="P63" i="15" a="1"/>
  <c r="P63" i="15" s="1"/>
  <c r="N10" i="19" s="1"/>
  <c r="S184" i="15" a="1"/>
  <c r="S184" i="15" s="1"/>
  <c r="R178" i="15" a="1"/>
  <c r="R178" i="15" s="1"/>
  <c r="P25" i="25" s="1"/>
  <c r="Q97" i="15" a="1"/>
  <c r="Q97" i="15" s="1"/>
  <c r="P66" i="15" a="1"/>
  <c r="P66" i="15" s="1"/>
  <c r="P108" i="15" a="1"/>
  <c r="P108" i="15" s="1"/>
  <c r="N5" i="21" s="1"/>
  <c r="Q115" i="15" a="1"/>
  <c r="Q115" i="15" s="1"/>
  <c r="Q32" i="15" a="1"/>
  <c r="Q32" i="15" s="1"/>
  <c r="O4" i="18" s="1"/>
  <c r="Q106" i="15" a="1"/>
  <c r="Q106" i="15" s="1"/>
  <c r="O3" i="21" s="1"/>
  <c r="Q163" i="15" a="1"/>
  <c r="Q163" i="15" s="1"/>
  <c r="O10" i="25" s="1"/>
  <c r="Q99" i="15" a="1"/>
  <c r="Q99" i="15" s="1"/>
  <c r="P180" i="15" a="1"/>
  <c r="P180" i="15" s="1"/>
  <c r="N2" i="24" s="1"/>
  <c r="M15" i="23"/>
  <c r="P143" i="15" a="1"/>
  <c r="P143" i="15" s="1"/>
  <c r="P37" i="15" a="1"/>
  <c r="P37" i="15" s="1"/>
  <c r="N9" i="18" s="1"/>
  <c r="P47" i="15" a="1"/>
  <c r="P47" i="15" s="1"/>
  <c r="R188" i="15" a="1"/>
  <c r="R188" i="15" s="1"/>
  <c r="P10" i="24" s="1"/>
  <c r="Q123" i="15" a="1"/>
  <c r="Q123" i="15" s="1"/>
  <c r="P19" i="15" a="1"/>
  <c r="P19" i="15" s="1"/>
  <c r="Q173" i="15" a="1"/>
  <c r="Q173" i="15" s="1"/>
  <c r="P155" i="15" a="1"/>
  <c r="P155" i="15" s="1"/>
  <c r="N2" i="25" s="1"/>
  <c r="M7" i="23"/>
  <c r="P135" i="15" a="1"/>
  <c r="P135" i="15" s="1"/>
  <c r="Q71" i="15" a="1"/>
  <c r="Q71" i="15" s="1"/>
  <c r="Q72" i="15" a="1"/>
  <c r="Q72" i="15" s="1"/>
  <c r="Q175" i="15" a="1"/>
  <c r="Q175" i="15" s="1"/>
  <c r="P183" i="15" a="1"/>
  <c r="P183" i="15" s="1"/>
  <c r="N5" i="24" s="1"/>
  <c r="P15" i="15" a="1"/>
  <c r="P15" i="15" s="1"/>
  <c r="Q50" i="15" a="1"/>
  <c r="Q50" i="15" s="1"/>
  <c r="Q162" i="15" a="1"/>
  <c r="Q162" i="15" s="1"/>
  <c r="P126" i="15" a="1"/>
  <c r="P126" i="15" s="1"/>
  <c r="R6" i="15" a="1"/>
  <c r="R6" i="15" s="1"/>
  <c r="P3" i="17" s="1"/>
  <c r="P93" i="15" a="1"/>
  <c r="P93" i="15" s="1"/>
  <c r="Q174" i="15" a="1"/>
  <c r="Q174" i="15" s="1"/>
  <c r="Q157" i="15" a="1"/>
  <c r="Q157" i="15" s="1"/>
  <c r="O4" i="25" s="1"/>
  <c r="P64" i="15" a="1"/>
  <c r="P64" i="15" s="1"/>
  <c r="Q170" i="15" a="1"/>
  <c r="Q170" i="15" s="1"/>
  <c r="P102" i="15" a="1"/>
  <c r="P102" i="15" s="1"/>
  <c r="N24" i="20" s="1"/>
  <c r="Q40" i="15" a="1"/>
  <c r="Q40" i="15" s="1"/>
  <c r="Q22" i="15" a="1"/>
  <c r="Q22" i="15" s="1"/>
  <c r="M19" i="23"/>
  <c r="P147" i="15" a="1"/>
  <c r="P147" i="15" s="1"/>
  <c r="P192" i="15" a="1"/>
  <c r="P192" i="15" s="1"/>
  <c r="N14" i="24" s="1"/>
  <c r="M6" i="23"/>
  <c r="P134" i="15" a="1"/>
  <c r="P134" i="15" s="1"/>
  <c r="Q35" i="15" a="1"/>
  <c r="Q35" i="15" s="1"/>
  <c r="Q128" i="15" a="1"/>
  <c r="Q128" i="15" s="1"/>
  <c r="O25" i="21" s="1"/>
  <c r="Q111" i="15" a="1"/>
  <c r="Q111" i="15" s="1"/>
  <c r="P77" i="15" a="1"/>
  <c r="P77" i="15" s="1"/>
  <c r="N24" i="19" s="1"/>
  <c r="R200" i="15" a="1"/>
  <c r="R200" i="15" s="1"/>
  <c r="Q122" i="15" a="1"/>
  <c r="Q122" i="15" s="1"/>
  <c r="P177" i="15" a="1"/>
  <c r="P177" i="15" s="1"/>
  <c r="N24" i="25" s="1"/>
  <c r="P23" i="15" a="1"/>
  <c r="P23" i="15" s="1"/>
  <c r="M17" i="23"/>
  <c r="P145" i="15" a="1"/>
  <c r="P145" i="15" s="1"/>
  <c r="P101" i="15" a="1"/>
  <c r="P101" i="15" s="1"/>
  <c r="P14" i="15" a="1"/>
  <c r="P14" i="15" s="1"/>
  <c r="P62" i="15" a="1"/>
  <c r="P62" i="15" s="1"/>
  <c r="M16" i="23"/>
  <c r="P144" i="15" a="1"/>
  <c r="P144" i="15" s="1"/>
  <c r="P114" i="15" a="1"/>
  <c r="P114" i="15" s="1"/>
  <c r="Q36" i="15" a="1"/>
  <c r="Q36" i="15" s="1"/>
  <c r="Q171" i="15" a="1"/>
  <c r="Q171" i="15" s="1"/>
  <c r="Q120" i="15" a="1"/>
  <c r="Q120" i="15" s="1"/>
  <c r="Q125" i="15" a="1"/>
  <c r="Q125" i="15" s="1"/>
  <c r="O22" i="21" s="1"/>
  <c r="Q121" i="15" a="1"/>
  <c r="Q121" i="15" s="1"/>
  <c r="P8" i="15" a="1"/>
  <c r="P8" i="15" s="1"/>
  <c r="Q165" i="15" a="1"/>
  <c r="Q165" i="15" s="1"/>
  <c r="P60" i="15" a="1"/>
  <c r="P60" i="15" s="1"/>
  <c r="P20" i="15" a="1"/>
  <c r="P20" i="15" s="1"/>
  <c r="M22" i="23"/>
  <c r="P150" i="15" a="1"/>
  <c r="P150" i="15" s="1"/>
  <c r="R53" i="15" a="1"/>
  <c r="R53" i="15" s="1"/>
  <c r="P25" i="18" s="1"/>
  <c r="R31" i="15" a="1"/>
  <c r="R31" i="15" s="1"/>
  <c r="P3" i="18" s="1"/>
  <c r="P70" i="15" a="1"/>
  <c r="P70" i="15" s="1"/>
  <c r="R56" i="15" a="1"/>
  <c r="R56" i="15" s="1"/>
  <c r="P3" i="19" s="1"/>
  <c r="P29" i="15" a="1"/>
  <c r="P29" i="15" s="1"/>
  <c r="N26" i="17" s="1"/>
  <c r="R187" i="15" a="1"/>
  <c r="R187" i="15" s="1"/>
  <c r="Q182" i="15" a="1"/>
  <c r="Q182" i="15" s="1"/>
  <c r="O4" i="24" s="1"/>
  <c r="P191" i="15" a="1"/>
  <c r="P191" i="15" s="1"/>
  <c r="P5" i="15" a="1"/>
  <c r="P5" i="15" s="1"/>
  <c r="P34" i="15" a="1"/>
  <c r="P34" i="15" s="1"/>
  <c r="M12" i="23"/>
  <c r="P140" i="15" a="1"/>
  <c r="P140" i="15" s="1"/>
  <c r="P105" i="15" a="1"/>
  <c r="P105" i="15" s="1"/>
  <c r="N2" i="21" s="1"/>
  <c r="Q28" i="15" a="1"/>
  <c r="Q28" i="15" s="1"/>
  <c r="O25" i="17" s="1"/>
  <c r="Q113" i="15" a="1"/>
  <c r="Q113" i="15" s="1"/>
  <c r="O10" i="21" s="1"/>
  <c r="O18" i="15" a="1"/>
  <c r="O18" i="15" s="1"/>
  <c r="Q38" i="15" a="1"/>
  <c r="Q38" i="15" s="1"/>
  <c r="O10" i="18" s="1"/>
  <c r="Q25" i="15" a="1"/>
  <c r="Q25" i="15" s="1"/>
  <c r="P202" i="15" a="1"/>
  <c r="P202" i="15" s="1"/>
  <c r="N24" i="24" s="1"/>
  <c r="P112" i="15" a="1"/>
  <c r="P112" i="15" s="1"/>
  <c r="Q131" i="15" a="1"/>
  <c r="Q131" i="15" s="1"/>
  <c r="P52" i="15" a="1"/>
  <c r="P52" i="15" s="1"/>
  <c r="N24" i="18" s="1"/>
  <c r="P139" i="15" a="1"/>
  <c r="P139" i="15" s="1"/>
  <c r="Q186" i="15" a="1"/>
  <c r="Q186" i="15" s="1"/>
  <c r="Q74" i="15" a="1"/>
  <c r="Q74" i="15" s="1"/>
  <c r="M2" i="23"/>
  <c r="P130" i="15" a="1"/>
  <c r="P130" i="15" s="1"/>
  <c r="P44" i="15" a="1"/>
  <c r="P44" i="15" s="1"/>
  <c r="M21" i="23"/>
  <c r="P149" i="15" a="1"/>
  <c r="P149" i="15" s="1"/>
  <c r="Q78" i="15" a="1"/>
  <c r="Q78" i="15" s="1"/>
  <c r="O25" i="19" s="1"/>
  <c r="Q95" i="15" a="1"/>
  <c r="Q95" i="15" s="1"/>
  <c r="Q161" i="15" a="1"/>
  <c r="Q161" i="15" s="1"/>
  <c r="P24" i="15" a="1"/>
  <c r="P24" i="15" s="1"/>
  <c r="Q11" i="15" a="1"/>
  <c r="Q11" i="15" s="1"/>
  <c r="P193" i="15" a="1"/>
  <c r="P193" i="15" s="1"/>
  <c r="N15" i="24" s="1"/>
  <c r="M13" i="23"/>
  <c r="P141" i="15" a="1"/>
  <c r="P141" i="15" s="1"/>
  <c r="P68" i="15" a="1"/>
  <c r="P68" i="15" s="1"/>
  <c r="P179" i="15" a="1"/>
  <c r="P179" i="15" s="1"/>
  <c r="N26" i="25" s="1"/>
  <c r="P91" i="15" a="1"/>
  <c r="P91" i="15" s="1"/>
  <c r="P55" i="15" a="1"/>
  <c r="P55" i="15" s="1"/>
  <c r="N2" i="19" s="1"/>
  <c r="R7" i="15" a="1"/>
  <c r="R7" i="15" s="1"/>
  <c r="P4" i="17" s="1"/>
  <c r="M26" i="23"/>
  <c r="P154" i="15" a="1"/>
  <c r="P154" i="15" s="1"/>
  <c r="P160" i="15" a="1"/>
  <c r="P160" i="15" s="1"/>
  <c r="P43" i="15" a="1"/>
  <c r="P43" i="15" s="1"/>
  <c r="P10" i="15" a="1"/>
  <c r="P10" i="15" s="1"/>
  <c r="M14" i="23"/>
  <c r="P142" i="15" a="1"/>
  <c r="P142" i="15" s="1"/>
  <c r="R190" i="15" a="1"/>
  <c r="R190" i="15" s="1"/>
  <c r="P117" i="15" a="1"/>
  <c r="P117" i="15" s="1"/>
  <c r="M18" i="23"/>
  <c r="P146" i="15" a="1"/>
  <c r="P146" i="15" s="1"/>
  <c r="P119" i="15" a="1"/>
  <c r="P119" i="15" s="1"/>
  <c r="P80" i="15" a="1"/>
  <c r="P80" i="15" s="1"/>
  <c r="N2" i="20" s="1"/>
  <c r="P85" i="15" a="1"/>
  <c r="P85" i="15" s="1"/>
  <c r="Q48" i="15" a="1"/>
  <c r="Q48" i="15" s="1"/>
  <c r="O20" i="18" s="1"/>
  <c r="P87" i="15" a="1"/>
  <c r="P87" i="15" s="1"/>
  <c r="P12" i="15" a="1"/>
  <c r="P12" i="15" s="1"/>
  <c r="AW27" i="11" l="1"/>
  <c r="AW29" i="11" s="1"/>
  <c r="AC2" i="17" s="1"/>
  <c r="R57" i="15" a="1"/>
  <c r="R57" i="15" s="1"/>
  <c r="P4" i="19" s="1"/>
  <c r="R181" i="15" a="1"/>
  <c r="R181" i="15" s="1"/>
  <c r="P3" i="24" s="1"/>
  <c r="R132" i="15" a="1"/>
  <c r="R132" i="15" s="1"/>
  <c r="Q183" i="15" a="1"/>
  <c r="Q183" i="15" s="1"/>
  <c r="O5" i="24" s="1"/>
  <c r="N8" i="23"/>
  <c r="Q136" i="15" a="1"/>
  <c r="Q136" i="15" s="1"/>
  <c r="R128" i="15" a="1"/>
  <c r="R128" i="15" s="1"/>
  <c r="P25" i="21" s="1"/>
  <c r="P25" i="23"/>
  <c r="S153" i="15" a="1"/>
  <c r="S153" i="15" s="1"/>
  <c r="Q104" i="15" a="1"/>
  <c r="Q104" i="15" s="1"/>
  <c r="O26" i="20" s="1"/>
  <c r="Q91" i="15" a="1"/>
  <c r="Q91" i="15" s="1"/>
  <c r="R72" i="15" a="1"/>
  <c r="R72" i="15" s="1"/>
  <c r="R65" i="15" a="1"/>
  <c r="R65" i="15" s="1"/>
  <c r="S187" i="15" a="1"/>
  <c r="S187" i="15" s="1"/>
  <c r="Q180" i="15" a="1"/>
  <c r="Q180" i="15" s="1"/>
  <c r="O2" i="24" s="1"/>
  <c r="Q193" i="15" a="1"/>
  <c r="Q193" i="15" s="1"/>
  <c r="O15" i="24" s="1"/>
  <c r="R120" i="15" a="1"/>
  <c r="R120" i="15" s="1"/>
  <c r="Q177" i="15" a="1"/>
  <c r="Q177" i="15" s="1"/>
  <c r="O24" i="25" s="1"/>
  <c r="R22" i="15" a="1"/>
  <c r="R22" i="15" s="1"/>
  <c r="Q126" i="15" a="1"/>
  <c r="Q126" i="15" s="1"/>
  <c r="R173" i="15" a="1"/>
  <c r="R173" i="15" s="1"/>
  <c r="R106" i="15" a="1"/>
  <c r="R106" i="15" s="1"/>
  <c r="P3" i="21" s="1"/>
  <c r="R46" i="15" a="1"/>
  <c r="R46" i="15" s="1"/>
  <c r="R61" i="15" a="1"/>
  <c r="R61" i="15" s="1"/>
  <c r="N24" i="23"/>
  <c r="Q152" i="15" a="1"/>
  <c r="Q152" i="15" s="1"/>
  <c r="Q30" i="15" a="1"/>
  <c r="Q30" i="15" s="1"/>
  <c r="O2" i="18" s="1"/>
  <c r="Q127" i="15" a="1"/>
  <c r="Q127" i="15" s="1"/>
  <c r="O24" i="21" s="1"/>
  <c r="Q27" i="15" a="1"/>
  <c r="Q27" i="15" s="1"/>
  <c r="O24" i="17" s="1"/>
  <c r="Q109" i="15" a="1"/>
  <c r="Q109" i="15" s="1"/>
  <c r="N10" i="23"/>
  <c r="Q138" i="15" a="1"/>
  <c r="Q138" i="15" s="1"/>
  <c r="Q20" i="15" a="1"/>
  <c r="Q20" i="15" s="1"/>
  <c r="R199" i="15" a="1"/>
  <c r="R199" i="15" s="1"/>
  <c r="Q60" i="15" a="1"/>
  <c r="Q60" i="15" s="1"/>
  <c r="Q37" i="15" a="1"/>
  <c r="Q37" i="15" s="1"/>
  <c r="O9" i="18" s="1"/>
  <c r="P17" i="15" a="1"/>
  <c r="P17" i="15" s="1"/>
  <c r="N21" i="23"/>
  <c r="Q149" i="15" a="1"/>
  <c r="Q149" i="15" s="1"/>
  <c r="S178" i="15" a="1"/>
  <c r="S178" i="15" s="1"/>
  <c r="Q25" i="25" s="1"/>
  <c r="Q179" i="15" a="1"/>
  <c r="Q179" i="15" s="1"/>
  <c r="O26" i="25" s="1"/>
  <c r="Q8" i="15" a="1"/>
  <c r="Q8" i="15" s="1"/>
  <c r="R186" i="15" a="1"/>
  <c r="R186" i="15" s="1"/>
  <c r="Q43" i="15" a="1"/>
  <c r="Q43" i="15" s="1"/>
  <c r="Q105" i="15" a="1"/>
  <c r="Q105" i="15" s="1"/>
  <c r="O2" i="21" s="1"/>
  <c r="R122" i="15" a="1"/>
  <c r="R122" i="15" s="1"/>
  <c r="R162" i="15" a="1"/>
  <c r="R162" i="15" s="1"/>
  <c r="R32" i="15" a="1"/>
  <c r="R32" i="15" s="1"/>
  <c r="P4" i="18" s="1"/>
  <c r="Q94" i="15" a="1"/>
  <c r="Q94" i="15" s="1"/>
  <c r="R164" i="15" a="1"/>
  <c r="R164" i="15" s="1"/>
  <c r="Q54" i="15" a="1"/>
  <c r="Q54" i="15" s="1"/>
  <c r="O26" i="18" s="1"/>
  <c r="Q110" i="15" a="1"/>
  <c r="Q110" i="15" s="1"/>
  <c r="Q51" i="15" a="1"/>
  <c r="Q51" i="15" s="1"/>
  <c r="R90" i="15" a="1"/>
  <c r="R90" i="15" s="1"/>
  <c r="Q158" i="15" a="1"/>
  <c r="Q158" i="15" s="1"/>
  <c r="O5" i="25" s="1"/>
  <c r="Q129" i="15" a="1"/>
  <c r="Q129" i="15" s="1"/>
  <c r="O26" i="21" s="1"/>
  <c r="N16" i="23"/>
  <c r="Q144" i="15" a="1"/>
  <c r="Q144" i="15" s="1"/>
  <c r="Q69" i="15" a="1"/>
  <c r="Q69" i="15" s="1"/>
  <c r="Q191" i="15" a="1"/>
  <c r="Q191" i="15" s="1"/>
  <c r="Q14" i="15" a="1"/>
  <c r="Q14" i="15" s="1"/>
  <c r="R189" i="15" a="1"/>
  <c r="R189" i="15" s="1"/>
  <c r="N6" i="23"/>
  <c r="Q134" i="15" a="1"/>
  <c r="Q134" i="15" s="1"/>
  <c r="Q12" i="15" a="1"/>
  <c r="Q12" i="15" s="1"/>
  <c r="Q70" i="15" a="1"/>
  <c r="Q70" i="15" s="1"/>
  <c r="Q139" i="15" a="1"/>
  <c r="Q139" i="15" s="1"/>
  <c r="R171" i="15" a="1"/>
  <c r="R171" i="15" s="1"/>
  <c r="Q19" i="15" a="1"/>
  <c r="Q19" i="15" s="1"/>
  <c r="R48" i="15" a="1"/>
  <c r="R48" i="15" s="1"/>
  <c r="P20" i="18" s="1"/>
  <c r="Q160" i="15" a="1"/>
  <c r="Q160" i="15" s="1"/>
  <c r="Q24" i="15" a="1"/>
  <c r="Q24" i="15" s="1"/>
  <c r="Q52" i="15" a="1"/>
  <c r="Q52" i="15" s="1"/>
  <c r="O24" i="18" s="1"/>
  <c r="N12" i="23"/>
  <c r="Q140" i="15" a="1"/>
  <c r="Q140" i="15" s="1"/>
  <c r="S53" i="15" a="1"/>
  <c r="S53" i="15" s="1"/>
  <c r="Q25" i="18" s="1"/>
  <c r="R36" i="15" a="1"/>
  <c r="R36" i="15" s="1"/>
  <c r="S200" i="15" a="1"/>
  <c r="S200" i="15" s="1"/>
  <c r="Q102" i="15" a="1"/>
  <c r="Q102" i="15" s="1"/>
  <c r="O24" i="20" s="1"/>
  <c r="R50" i="15" a="1"/>
  <c r="R50" i="15" s="1"/>
  <c r="R123" i="15" a="1"/>
  <c r="R123" i="15" s="1"/>
  <c r="R115" i="15" a="1"/>
  <c r="R115" i="15" s="1"/>
  <c r="R26" i="15" a="1"/>
  <c r="R26" i="15" s="1"/>
  <c r="S103" i="15" a="1"/>
  <c r="S103" i="15" s="1"/>
  <c r="R49" i="15" a="1"/>
  <c r="R49" i="15" s="1"/>
  <c r="Q9" i="15" a="1"/>
  <c r="Q9" i="15" s="1"/>
  <c r="Q167" i="15" a="1"/>
  <c r="Q167" i="15" s="1"/>
  <c r="Q58" i="15" a="1"/>
  <c r="Q58" i="15" s="1"/>
  <c r="O5" i="19" s="1"/>
  <c r="R96" i="15" a="1"/>
  <c r="R96" i="15" s="1"/>
  <c r="Q67" i="15" a="1"/>
  <c r="Q67" i="15" s="1"/>
  <c r="Q112" i="15" a="1"/>
  <c r="Q112" i="15" s="1"/>
  <c r="Q66" i="15" a="1"/>
  <c r="Q66" i="15" s="1"/>
  <c r="Q16" i="15" a="1"/>
  <c r="Q16" i="15" s="1"/>
  <c r="Q202" i="15" a="1"/>
  <c r="Q202" i="15" s="1"/>
  <c r="O24" i="24" s="1"/>
  <c r="S81" i="15" a="1"/>
  <c r="S81" i="15" s="1"/>
  <c r="R182" i="15" a="1"/>
  <c r="R182" i="15" s="1"/>
  <c r="P4" i="24" s="1"/>
  <c r="R157" i="15" a="1"/>
  <c r="R157" i="15" s="1"/>
  <c r="P4" i="25" s="1"/>
  <c r="R98" i="15" a="1"/>
  <c r="R98" i="15" s="1"/>
  <c r="R38" i="15" a="1"/>
  <c r="R38" i="15" s="1"/>
  <c r="P10" i="18" s="1"/>
  <c r="S195" i="15" a="1"/>
  <c r="S195" i="15" s="1"/>
  <c r="Q10" i="15" a="1"/>
  <c r="Q10" i="15" s="1"/>
  <c r="Q87" i="15" a="1"/>
  <c r="Q87" i="15" s="1"/>
  <c r="N26" i="23"/>
  <c r="Q154" i="15" a="1"/>
  <c r="Q154" i="15" s="1"/>
  <c r="R131" i="15" a="1"/>
  <c r="R131" i="15" s="1"/>
  <c r="N22" i="23"/>
  <c r="Q150" i="15" a="1"/>
  <c r="Q150" i="15" s="1"/>
  <c r="Q114" i="15" a="1"/>
  <c r="Q114" i="15" s="1"/>
  <c r="R170" i="15" a="1"/>
  <c r="R170" i="15" s="1"/>
  <c r="Q15" i="15" a="1"/>
  <c r="Q15" i="15" s="1"/>
  <c r="S188" i="15" a="1"/>
  <c r="S188" i="15" s="1"/>
  <c r="Q10" i="24" s="1"/>
  <c r="Q108" i="15" a="1"/>
  <c r="Q108" i="15" s="1"/>
  <c r="O5" i="21" s="1"/>
  <c r="S156" i="15" a="1"/>
  <c r="S156" i="15" s="1"/>
  <c r="Q3" i="25" s="1"/>
  <c r="R203" i="15" a="1"/>
  <c r="R203" i="15" s="1"/>
  <c r="P25" i="24" s="1"/>
  <c r="N20" i="23"/>
  <c r="Q148" i="15" a="1"/>
  <c r="Q148" i="15" s="1"/>
  <c r="Q33" i="15" a="1"/>
  <c r="Q33" i="15" s="1"/>
  <c r="O5" i="18" s="1"/>
  <c r="R75" i="15" a="1"/>
  <c r="R75" i="15" s="1"/>
  <c r="P22" i="19" s="1"/>
  <c r="Q92" i="15" a="1"/>
  <c r="Q92" i="15" s="1"/>
  <c r="Q41" i="15" a="1"/>
  <c r="Q41" i="15" s="1"/>
  <c r="R73" i="15" a="1"/>
  <c r="R73" i="15" s="1"/>
  <c r="S7" i="15" a="1"/>
  <c r="S7" i="15" s="1"/>
  <c r="Q4" i="17" s="1"/>
  <c r="Q64" i="15" a="1"/>
  <c r="Q64" i="15" s="1"/>
  <c r="N9" i="23"/>
  <c r="Q137" i="15" a="1"/>
  <c r="Q137" i="15" s="1"/>
  <c r="Q55" i="15" a="1"/>
  <c r="Q55" i="15" s="1"/>
  <c r="O2" i="19" s="1"/>
  <c r="Q204" i="15" a="1"/>
  <c r="Q204" i="15" s="1"/>
  <c r="O26" i="24" s="1"/>
  <c r="N18" i="23"/>
  <c r="Q146" i="15" a="1"/>
  <c r="Q146" i="15" s="1"/>
  <c r="R35" i="15" a="1"/>
  <c r="R35" i="15" s="1"/>
  <c r="Q116" i="15" a="1"/>
  <c r="Q116" i="15" s="1"/>
  <c r="Q159" i="15" a="1"/>
  <c r="Q159" i="15" s="1"/>
  <c r="R71" i="15" a="1"/>
  <c r="R71" i="15" s="1"/>
  <c r="R28" i="15" a="1"/>
  <c r="R28" i="15" s="1"/>
  <c r="P25" i="17" s="1"/>
  <c r="R11" i="15" a="1"/>
  <c r="R11" i="15" s="1"/>
  <c r="S31" i="15" a="1"/>
  <c r="S31" i="15" s="1"/>
  <c r="Q3" i="18" s="1"/>
  <c r="R40" i="15" a="1"/>
  <c r="R40" i="15" s="1"/>
  <c r="Q85" i="15" a="1"/>
  <c r="Q85" i="15" s="1"/>
  <c r="R161" i="15" a="1"/>
  <c r="R161" i="15" s="1"/>
  <c r="Q34" i="15" a="1"/>
  <c r="Q34" i="15" s="1"/>
  <c r="Q77" i="15" a="1"/>
  <c r="Q77" i="15" s="1"/>
  <c r="O24" i="19" s="1"/>
  <c r="R100" i="15" a="1"/>
  <c r="R100" i="15" s="1"/>
  <c r="Q5" i="15" a="1"/>
  <c r="Q5" i="15" s="1"/>
  <c r="R45" i="15" a="1"/>
  <c r="R45" i="15" s="1"/>
  <c r="R95" i="15" a="1"/>
  <c r="R95" i="15" s="1"/>
  <c r="Q47" i="15" a="1"/>
  <c r="Q47" i="15" s="1"/>
  <c r="R86" i="15" a="1"/>
  <c r="R86" i="15" s="1"/>
  <c r="Q119" i="15" a="1"/>
  <c r="Q119" i="15" s="1"/>
  <c r="Q62" i="15" a="1"/>
  <c r="Q62" i="15" s="1"/>
  <c r="R97" i="15" a="1"/>
  <c r="R97" i="15" s="1"/>
  <c r="R107" i="15" a="1"/>
  <c r="R107" i="15" s="1"/>
  <c r="P4" i="21" s="1"/>
  <c r="R25" i="15" a="1"/>
  <c r="R25" i="15" s="1"/>
  <c r="N15" i="23"/>
  <c r="Q143" i="15" a="1"/>
  <c r="Q143" i="15" s="1"/>
  <c r="T185" i="15" a="1"/>
  <c r="T185" i="15" s="1"/>
  <c r="Q44" i="15" a="1"/>
  <c r="Q44" i="15" s="1"/>
  <c r="R174" i="15" a="1"/>
  <c r="R174" i="15" s="1"/>
  <c r="Q42" i="15" a="1"/>
  <c r="Q42" i="15" s="1"/>
  <c r="Q168" i="15" a="1"/>
  <c r="Q168" i="15" s="1"/>
  <c r="R198" i="15" a="1"/>
  <c r="R198" i="15" s="1"/>
  <c r="Q169" i="15" a="1"/>
  <c r="Q169" i="15" s="1"/>
  <c r="R172" i="15" a="1"/>
  <c r="R172" i="15" s="1"/>
  <c r="Q83" i="15" a="1"/>
  <c r="Q83" i="15" s="1"/>
  <c r="O5" i="20" s="1"/>
  <c r="T184" i="15" a="1"/>
  <c r="T184" i="15" s="1"/>
  <c r="S190" i="15" a="1"/>
  <c r="S190" i="15" s="1"/>
  <c r="Q68" i="15" a="1"/>
  <c r="Q68" i="15" s="1"/>
  <c r="N2" i="23"/>
  <c r="Q130" i="15" a="1"/>
  <c r="Q130" i="15" s="1"/>
  <c r="P18" i="15" a="1"/>
  <c r="P18" i="15" s="1"/>
  <c r="Q29" i="15" a="1"/>
  <c r="Q29" i="15" s="1"/>
  <c r="O26" i="17" s="1"/>
  <c r="R121" i="15" a="1"/>
  <c r="R121" i="15" s="1"/>
  <c r="N17" i="23"/>
  <c r="Q145" i="15" a="1"/>
  <c r="Q145" i="15" s="1"/>
  <c r="Q192" i="15" a="1"/>
  <c r="Q192" i="15" s="1"/>
  <c r="O14" i="24" s="1"/>
  <c r="Q93" i="15" a="1"/>
  <c r="Q93" i="15" s="1"/>
  <c r="N7" i="23"/>
  <c r="Q135" i="15" a="1"/>
  <c r="Q135" i="15" s="1"/>
  <c r="R99" i="15" a="1"/>
  <c r="R99" i="15" s="1"/>
  <c r="Q63" i="15" a="1"/>
  <c r="Q63" i="15" s="1"/>
  <c r="O10" i="19" s="1"/>
  <c r="Q89" i="15" a="1"/>
  <c r="Q89" i="15" s="1"/>
  <c r="R21" i="15" a="1"/>
  <c r="R21" i="15" s="1"/>
  <c r="R197" i="15" a="1"/>
  <c r="R197" i="15" s="1"/>
  <c r="S82" i="15" a="1"/>
  <c r="S82" i="15" s="1"/>
  <c r="Q84" i="15" a="1"/>
  <c r="Q84" i="15" s="1"/>
  <c r="R88" i="15" a="1"/>
  <c r="R88" i="15" s="1"/>
  <c r="P10" i="20" s="1"/>
  <c r="R201" i="15" a="1"/>
  <c r="R201" i="15" s="1"/>
  <c r="Q80" i="15" a="1"/>
  <c r="Q80" i="15" s="1"/>
  <c r="O2" i="20" s="1"/>
  <c r="R111" i="15" a="1"/>
  <c r="R111" i="15" s="1"/>
  <c r="R176" i="15" a="1"/>
  <c r="R176" i="15" s="1"/>
  <c r="R78" i="15" a="1"/>
  <c r="R78" i="15" s="1"/>
  <c r="P25" i="19" s="1"/>
  <c r="R175" i="15" a="1"/>
  <c r="R175" i="15" s="1"/>
  <c r="Q79" i="15" a="1"/>
  <c r="Q79" i="15" s="1"/>
  <c r="O26" i="19" s="1"/>
  <c r="R165" i="15" a="1"/>
  <c r="R165" i="15" s="1"/>
  <c r="Q118" i="15" a="1"/>
  <c r="Q118" i="15" s="1"/>
  <c r="N5" i="23"/>
  <c r="Q133" i="15" a="1"/>
  <c r="Q133" i="15" s="1"/>
  <c r="Q117" i="15" a="1"/>
  <c r="Q117" i="15" s="1"/>
  <c r="Q101" i="15" a="1"/>
  <c r="Q101" i="15" s="1"/>
  <c r="R124" i="15" a="1"/>
  <c r="R124" i="15" s="1"/>
  <c r="N14" i="23"/>
  <c r="Q142" i="15" a="1"/>
  <c r="Q142" i="15" s="1"/>
  <c r="N13" i="23"/>
  <c r="Q141" i="15" a="1"/>
  <c r="Q141" i="15" s="1"/>
  <c r="R74" i="15" a="1"/>
  <c r="R74" i="15" s="1"/>
  <c r="R113" i="15" a="1"/>
  <c r="R113" i="15" s="1"/>
  <c r="P10" i="21" s="1"/>
  <c r="S56" i="15" a="1"/>
  <c r="S56" i="15" s="1"/>
  <c r="Q3" i="19" s="1"/>
  <c r="R125" i="15" a="1"/>
  <c r="R125" i="15" s="1"/>
  <c r="P22" i="21" s="1"/>
  <c r="Q23" i="15" a="1"/>
  <c r="Q23" i="15" s="1"/>
  <c r="N19" i="23"/>
  <c r="Q147" i="15" a="1"/>
  <c r="Q147" i="15" s="1"/>
  <c r="S6" i="15" a="1"/>
  <c r="S6" i="15" s="1"/>
  <c r="Q3" i="17" s="1"/>
  <c r="Q155" i="15" a="1"/>
  <c r="Q155" i="15" s="1"/>
  <c r="O2" i="25" s="1"/>
  <c r="R163" i="15" a="1"/>
  <c r="R163" i="15" s="1"/>
  <c r="P10" i="25" s="1"/>
  <c r="Q59" i="15" a="1"/>
  <c r="Q59" i="15" s="1"/>
  <c r="Q194" i="15" a="1"/>
  <c r="Q194" i="15" s="1"/>
  <c r="R39" i="15" a="1"/>
  <c r="R39" i="15" s="1"/>
  <c r="S196" i="15" a="1"/>
  <c r="S196" i="15" s="1"/>
  <c r="Q166" i="15" a="1"/>
  <c r="Q166" i="15" s="1"/>
  <c r="Q76" i="15" a="1"/>
  <c r="Q76" i="15" s="1"/>
  <c r="Q13" i="15" a="1"/>
  <c r="Q13" i="15" s="1"/>
  <c r="O10" i="17" s="1"/>
  <c r="Q151" i="15" a="1"/>
  <c r="Q151" i="15" s="1"/>
  <c r="AX27" i="11" l="1"/>
  <c r="S132" i="15" a="1"/>
  <c r="S132" i="15" s="1"/>
  <c r="S181" i="15" a="1"/>
  <c r="S181" i="15" s="1"/>
  <c r="Q3" i="24" s="1"/>
  <c r="S57" i="15" a="1"/>
  <c r="S57" i="15" s="1"/>
  <c r="Q4" i="19" s="1"/>
  <c r="S125" i="15" a="1"/>
  <c r="S125" i="15" s="1"/>
  <c r="Q22" i="21" s="1"/>
  <c r="R41" i="15" a="1"/>
  <c r="R41" i="15" s="1"/>
  <c r="S173" i="15" a="1"/>
  <c r="S173" i="15" s="1"/>
  <c r="T82" i="15" a="1"/>
  <c r="T82" i="15" s="1"/>
  <c r="R114" i="15" a="1"/>
  <c r="R114" i="15" s="1"/>
  <c r="S186" i="15" a="1"/>
  <c r="S186" i="15" s="1"/>
  <c r="S113" i="15" a="1"/>
  <c r="S113" i="15" s="1"/>
  <c r="Q10" i="21" s="1"/>
  <c r="S161" i="15" a="1"/>
  <c r="S161" i="15" s="1"/>
  <c r="T81" i="15" a="1"/>
  <c r="T81" i="15" s="1"/>
  <c r="R8" i="15" a="1"/>
  <c r="R8" i="15" s="1"/>
  <c r="R194" i="15" a="1"/>
  <c r="R194" i="15" s="1"/>
  <c r="R202" i="15" a="1"/>
  <c r="R202" i="15" s="1"/>
  <c r="P24" i="24" s="1"/>
  <c r="S124" i="15" a="1"/>
  <c r="S124" i="15" s="1"/>
  <c r="R44" i="15" a="1"/>
  <c r="R44" i="15" s="1"/>
  <c r="S11" i="15" a="1"/>
  <c r="S11" i="15" s="1"/>
  <c r="O9" i="23"/>
  <c r="R137" i="15" a="1"/>
  <c r="R137" i="15" s="1"/>
  <c r="T156" i="15" a="1"/>
  <c r="T156" i="15" s="1"/>
  <c r="R3" i="25" s="1"/>
  <c r="R10" i="15" a="1"/>
  <c r="R10" i="15" s="1"/>
  <c r="R112" i="15" a="1"/>
  <c r="R112" i="15" s="1"/>
  <c r="S123" i="15" a="1"/>
  <c r="S123" i="15" s="1"/>
  <c r="S48" i="15" a="1"/>
  <c r="S48" i="15" s="1"/>
  <c r="Q20" i="18" s="1"/>
  <c r="R69" i="15" a="1"/>
  <c r="R69" i="15" s="1"/>
  <c r="S32" i="15" a="1"/>
  <c r="S32" i="15" s="1"/>
  <c r="Q4" i="18" s="1"/>
  <c r="Q17" i="15" a="1"/>
  <c r="Q17" i="15" s="1"/>
  <c r="O24" i="23"/>
  <c r="R152" i="15" a="1"/>
  <c r="R152" i="15" s="1"/>
  <c r="R180" i="15" a="1"/>
  <c r="R180" i="15" s="1"/>
  <c r="P2" i="24" s="1"/>
  <c r="R84" i="15" a="1"/>
  <c r="R84" i="15" s="1"/>
  <c r="S170" i="15" a="1"/>
  <c r="S170" i="15" s="1"/>
  <c r="R20" i="15" a="1"/>
  <c r="R20" i="15" s="1"/>
  <c r="O17" i="23"/>
  <c r="R145" i="15" a="1"/>
  <c r="R145" i="15" s="1"/>
  <c r="R12" i="15" a="1"/>
  <c r="R12" i="15" s="1"/>
  <c r="R79" i="15" a="1"/>
  <c r="R79" i="15" s="1"/>
  <c r="P26" i="19" s="1"/>
  <c r="O22" i="23"/>
  <c r="R150" i="15" a="1"/>
  <c r="R150" i="15" s="1"/>
  <c r="R109" i="15" a="1"/>
  <c r="R109" i="15" s="1"/>
  <c r="R168" i="15" a="1"/>
  <c r="R168" i="15" s="1"/>
  <c r="S95" i="15" a="1"/>
  <c r="S95" i="15" s="1"/>
  <c r="S99" i="15" a="1"/>
  <c r="S99" i="15" s="1"/>
  <c r="U185" i="15" a="1"/>
  <c r="U185" i="15" s="1"/>
  <c r="S28" i="15" a="1"/>
  <c r="S28" i="15" s="1"/>
  <c r="Q25" i="17" s="1"/>
  <c r="R108" i="15" a="1"/>
  <c r="R108" i="15" s="1"/>
  <c r="P5" i="21" s="1"/>
  <c r="T195" i="15" a="1"/>
  <c r="T195" i="15" s="1"/>
  <c r="R67" i="15" a="1"/>
  <c r="R67" i="15" s="1"/>
  <c r="S50" i="15" a="1"/>
  <c r="S50" i="15" s="1"/>
  <c r="R19" i="15" a="1"/>
  <c r="R19" i="15" s="1"/>
  <c r="O16" i="23"/>
  <c r="R144" i="15" a="1"/>
  <c r="R144" i="15" s="1"/>
  <c r="S162" i="15" a="1"/>
  <c r="S162" i="15" s="1"/>
  <c r="R37" i="15" a="1"/>
  <c r="R37" i="15" s="1"/>
  <c r="P9" i="18" s="1"/>
  <c r="S61" i="15" a="1"/>
  <c r="S61" i="15" s="1"/>
  <c r="T187" i="15" a="1"/>
  <c r="T187" i="15" s="1"/>
  <c r="R77" i="15" a="1"/>
  <c r="R77" i="15" s="1"/>
  <c r="P24" i="19" s="1"/>
  <c r="R70" i="15" a="1"/>
  <c r="R70" i="15" s="1"/>
  <c r="R92" i="15" a="1"/>
  <c r="R92" i="15" s="1"/>
  <c r="S198" i="15" a="1"/>
  <c r="S198" i="15" s="1"/>
  <c r="S49" i="15" a="1"/>
  <c r="S49" i="15" s="1"/>
  <c r="S175" i="15" a="1"/>
  <c r="S175" i="15" s="1"/>
  <c r="R33" i="15" a="1"/>
  <c r="R33" i="15" s="1"/>
  <c r="P5" i="18" s="1"/>
  <c r="R155" i="15" a="1"/>
  <c r="R155" i="15" s="1"/>
  <c r="P2" i="25" s="1"/>
  <c r="R68" i="15" a="1"/>
  <c r="R68" i="15" s="1"/>
  <c r="R101" i="15" a="1"/>
  <c r="R101" i="15" s="1"/>
  <c r="R76" i="15" a="1"/>
  <c r="R76" i="15" s="1"/>
  <c r="O19" i="23"/>
  <c r="R147" i="15" a="1"/>
  <c r="R147" i="15" s="1"/>
  <c r="R117" i="15" a="1"/>
  <c r="R117" i="15" s="1"/>
  <c r="S201" i="15" a="1"/>
  <c r="S201" i="15" s="1"/>
  <c r="O7" i="23"/>
  <c r="R135" i="15" a="1"/>
  <c r="R135" i="15" s="1"/>
  <c r="U184" i="15" a="1"/>
  <c r="U184" i="15" s="1"/>
  <c r="O15" i="23"/>
  <c r="R143" i="15" a="1"/>
  <c r="R143" i="15" s="1"/>
  <c r="R5" i="15" a="1"/>
  <c r="R5" i="15" s="1"/>
  <c r="S71" i="15" a="1"/>
  <c r="S71" i="15" s="1"/>
  <c r="T7" i="15" a="1"/>
  <c r="T7" i="15" s="1"/>
  <c r="R4" i="17" s="1"/>
  <c r="T188" i="15" a="1"/>
  <c r="T188" i="15" s="1"/>
  <c r="R10" i="24" s="1"/>
  <c r="S38" i="15" a="1"/>
  <c r="S38" i="15" s="1"/>
  <c r="Q10" i="18" s="1"/>
  <c r="S96" i="15" a="1"/>
  <c r="S96" i="15" s="1"/>
  <c r="R102" i="15" a="1"/>
  <c r="R102" i="15" s="1"/>
  <c r="P24" i="20" s="1"/>
  <c r="S171" i="15" a="1"/>
  <c r="S171" i="15" s="1"/>
  <c r="R129" i="15" a="1"/>
  <c r="R129" i="15" s="1"/>
  <c r="P26" i="21" s="1"/>
  <c r="S122" i="15" a="1"/>
  <c r="S122" i="15" s="1"/>
  <c r="R60" i="15" a="1"/>
  <c r="R60" i="15" s="1"/>
  <c r="S46" i="15" a="1"/>
  <c r="S46" i="15" s="1"/>
  <c r="S65" i="15" a="1"/>
  <c r="S65" i="15" s="1"/>
  <c r="R192" i="15" a="1"/>
  <c r="R192" i="15" s="1"/>
  <c r="P14" i="24" s="1"/>
  <c r="R167" i="15" a="1"/>
  <c r="R167" i="15" s="1"/>
  <c r="T196" i="15" a="1"/>
  <c r="T196" i="15" s="1"/>
  <c r="R34" i="15" a="1"/>
  <c r="R34" i="15" s="1"/>
  <c r="R51" i="15" a="1"/>
  <c r="R51" i="15" s="1"/>
  <c r="S121" i="15" a="1"/>
  <c r="S121" i="15" s="1"/>
  <c r="R110" i="15" a="1"/>
  <c r="R110" i="15" s="1"/>
  <c r="R29" i="15" a="1"/>
  <c r="R29" i="15" s="1"/>
  <c r="P26" i="17" s="1"/>
  <c r="S131" i="15" a="1"/>
  <c r="S131" i="15" s="1"/>
  <c r="R151" i="15" a="1"/>
  <c r="R151" i="15" s="1"/>
  <c r="R63" i="15" a="1"/>
  <c r="R63" i="15" s="1"/>
  <c r="P10" i="19" s="1"/>
  <c r="T6" i="15" a="1"/>
  <c r="T6" i="15" s="1"/>
  <c r="R3" i="17" s="1"/>
  <c r="R64" i="15" a="1"/>
  <c r="R64" i="15" s="1"/>
  <c r="R166" i="15" a="1"/>
  <c r="R166" i="15" s="1"/>
  <c r="O5" i="23"/>
  <c r="R133" i="15" a="1"/>
  <c r="R133" i="15" s="1"/>
  <c r="R93" i="15" a="1"/>
  <c r="R93" i="15" s="1"/>
  <c r="S25" i="15" a="1"/>
  <c r="S25" i="15" s="1"/>
  <c r="R159" i="15" a="1"/>
  <c r="R159" i="15" s="1"/>
  <c r="S73" i="15" a="1"/>
  <c r="S73" i="15" s="1"/>
  <c r="R15" i="15" a="1"/>
  <c r="R15" i="15" s="1"/>
  <c r="R58" i="15" a="1"/>
  <c r="R58" i="15" s="1"/>
  <c r="P5" i="19" s="1"/>
  <c r="T200" i="15" a="1"/>
  <c r="T200" i="15" s="1"/>
  <c r="R139" i="15" a="1"/>
  <c r="R139" i="15" s="1"/>
  <c r="R158" i="15" a="1"/>
  <c r="R158" i="15" s="1"/>
  <c r="P5" i="25" s="1"/>
  <c r="R105" i="15" a="1"/>
  <c r="R105" i="15" s="1"/>
  <c r="P2" i="21" s="1"/>
  <c r="S199" i="15" a="1"/>
  <c r="S199" i="15" s="1"/>
  <c r="S106" i="15" a="1"/>
  <c r="S106" i="15" s="1"/>
  <c r="Q3" i="21" s="1"/>
  <c r="S72" i="15" a="1"/>
  <c r="S72" i="15" s="1"/>
  <c r="S107" i="15" a="1"/>
  <c r="S107" i="15" s="1"/>
  <c r="Q4" i="21" s="1"/>
  <c r="S36" i="15" a="1"/>
  <c r="S36" i="15" s="1"/>
  <c r="T56" i="15" a="1"/>
  <c r="T56" i="15" s="1"/>
  <c r="R3" i="19" s="1"/>
  <c r="S97" i="15" a="1"/>
  <c r="S97" i="15" s="1"/>
  <c r="S182" i="15" a="1"/>
  <c r="S182" i="15" s="1"/>
  <c r="Q4" i="24" s="1"/>
  <c r="R104" i="15" a="1"/>
  <c r="R104" i="15" s="1"/>
  <c r="P26" i="20" s="1"/>
  <c r="S75" i="15" a="1"/>
  <c r="S75" i="15" s="1"/>
  <c r="Q22" i="19" s="1"/>
  <c r="O12" i="23"/>
  <c r="R140" i="15" a="1"/>
  <c r="R140" i="15" s="1"/>
  <c r="S197" i="15" a="1"/>
  <c r="S197" i="15" s="1"/>
  <c r="R85" i="15" a="1"/>
  <c r="R85" i="15" s="1"/>
  <c r="S111" i="15" a="1"/>
  <c r="S111" i="15" s="1"/>
  <c r="R13" i="15" a="1"/>
  <c r="R13" i="15" s="1"/>
  <c r="P10" i="17" s="1"/>
  <c r="R80" i="15" a="1"/>
  <c r="R80" i="15" s="1"/>
  <c r="P2" i="20" s="1"/>
  <c r="T190" i="15" a="1"/>
  <c r="T190" i="15" s="1"/>
  <c r="S45" i="15" a="1"/>
  <c r="S45" i="15" s="1"/>
  <c r="R23" i="15" a="1"/>
  <c r="R23" i="15" s="1"/>
  <c r="S88" i="15" a="1"/>
  <c r="S88" i="15" s="1"/>
  <c r="Q10" i="20" s="1"/>
  <c r="R83" i="15" a="1"/>
  <c r="R83" i="15" s="1"/>
  <c r="P5" i="20" s="1"/>
  <c r="S100" i="15" a="1"/>
  <c r="S100" i="15" s="1"/>
  <c r="S98" i="15" a="1"/>
  <c r="S98" i="15" s="1"/>
  <c r="R118" i="15" a="1"/>
  <c r="R118" i="15" s="1"/>
  <c r="S90" i="15" a="1"/>
  <c r="S90" i="15" s="1"/>
  <c r="T53" i="15" a="1"/>
  <c r="T53" i="15" s="1"/>
  <c r="R25" i="18" s="1"/>
  <c r="O6" i="23"/>
  <c r="R134" i="15" a="1"/>
  <c r="R134" i="15" s="1"/>
  <c r="S172" i="15" a="1"/>
  <c r="S172" i="15" s="1"/>
  <c r="S157" i="15" a="1"/>
  <c r="S157" i="15" s="1"/>
  <c r="Q4" i="25" s="1"/>
  <c r="R91" i="15" a="1"/>
  <c r="R91" i="15" s="1"/>
  <c r="R169" i="15" a="1"/>
  <c r="R169" i="15" s="1"/>
  <c r="R126" i="15" a="1"/>
  <c r="R126" i="15" s="1"/>
  <c r="S39" i="15" a="1"/>
  <c r="S39" i="15" s="1"/>
  <c r="R62" i="15" a="1"/>
  <c r="R62" i="15" s="1"/>
  <c r="S22" i="15" a="1"/>
  <c r="S22" i="15" s="1"/>
  <c r="S74" i="15" a="1"/>
  <c r="S74" i="15" s="1"/>
  <c r="R119" i="15" a="1"/>
  <c r="R119" i="15" s="1"/>
  <c r="T103" i="15" a="1"/>
  <c r="T103" i="15" s="1"/>
  <c r="R52" i="15" a="1"/>
  <c r="R52" i="15" s="1"/>
  <c r="P24" i="18" s="1"/>
  <c r="S189" i="15" a="1"/>
  <c r="S189" i="15" s="1"/>
  <c r="R54" i="15" a="1"/>
  <c r="R54" i="15" s="1"/>
  <c r="P26" i="18" s="1"/>
  <c r="R179" i="15" a="1"/>
  <c r="R179" i="15" s="1"/>
  <c r="P26" i="25" s="1"/>
  <c r="R27" i="15" a="1"/>
  <c r="R27" i="15" s="1"/>
  <c r="P24" i="17" s="1"/>
  <c r="R177" i="15" a="1"/>
  <c r="R177" i="15" s="1"/>
  <c r="P24" i="25" s="1"/>
  <c r="S128" i="15" a="1"/>
  <c r="S128" i="15" s="1"/>
  <c r="Q25" i="21" s="1"/>
  <c r="R59" i="15" a="1"/>
  <c r="R59" i="15" s="1"/>
  <c r="O13" i="23"/>
  <c r="R141" i="15" a="1"/>
  <c r="R141" i="15" s="1"/>
  <c r="S78" i="15" a="1"/>
  <c r="S78" i="15" s="1"/>
  <c r="Q25" i="19" s="1"/>
  <c r="S21" i="15" a="1"/>
  <c r="S21" i="15" s="1"/>
  <c r="Q18" i="15" a="1"/>
  <c r="Q18" i="15" s="1"/>
  <c r="R42" i="15" a="1"/>
  <c r="R42" i="15" s="1"/>
  <c r="S86" i="15" a="1"/>
  <c r="S86" i="15" s="1"/>
  <c r="S40" i="15" a="1"/>
  <c r="S40" i="15" s="1"/>
  <c r="O20" i="23"/>
  <c r="R148" i="15" a="1"/>
  <c r="R148" i="15" s="1"/>
  <c r="O26" i="23"/>
  <c r="R154" i="15" a="1"/>
  <c r="R154" i="15" s="1"/>
  <c r="R16" i="15" a="1"/>
  <c r="R16" i="15" s="1"/>
  <c r="S26" i="15" a="1"/>
  <c r="S26" i="15" s="1"/>
  <c r="R24" i="15" a="1"/>
  <c r="R24" i="15" s="1"/>
  <c r="R14" i="15" a="1"/>
  <c r="R14" i="15" s="1"/>
  <c r="S164" i="15" a="1"/>
  <c r="S164" i="15" s="1"/>
  <c r="T178" i="15" a="1"/>
  <c r="T178" i="15" s="1"/>
  <c r="R25" i="25" s="1"/>
  <c r="R127" i="15" a="1"/>
  <c r="R127" i="15" s="1"/>
  <c r="P24" i="21" s="1"/>
  <c r="S120" i="15" a="1"/>
  <c r="S120" i="15" s="1"/>
  <c r="O8" i="23"/>
  <c r="R136" i="15" a="1"/>
  <c r="R136" i="15" s="1"/>
  <c r="R116" i="15" a="1"/>
  <c r="R116" i="15" s="1"/>
  <c r="R43" i="15" a="1"/>
  <c r="R43" i="15" s="1"/>
  <c r="S165" i="15" a="1"/>
  <c r="S165" i="15" s="1"/>
  <c r="S35" i="15" a="1"/>
  <c r="S35" i="15" s="1"/>
  <c r="R9" i="15" a="1"/>
  <c r="R9" i="15" s="1"/>
  <c r="O10" i="23"/>
  <c r="R138" i="15" a="1"/>
  <c r="R138" i="15" s="1"/>
  <c r="O18" i="23"/>
  <c r="R146" i="15" a="1"/>
  <c r="R146" i="15" s="1"/>
  <c r="Q25" i="23"/>
  <c r="T153" i="15" a="1"/>
  <c r="T153" i="15" s="1"/>
  <c r="R204" i="15" a="1"/>
  <c r="R204" i="15" s="1"/>
  <c r="P26" i="24" s="1"/>
  <c r="S163" i="15" a="1"/>
  <c r="S163" i="15" s="1"/>
  <c r="Q10" i="25" s="1"/>
  <c r="O14" i="23"/>
  <c r="R142" i="15" a="1"/>
  <c r="R142" i="15" s="1"/>
  <c r="S176" i="15" a="1"/>
  <c r="S176" i="15" s="1"/>
  <c r="R89" i="15" a="1"/>
  <c r="R89" i="15" s="1"/>
  <c r="O2" i="23"/>
  <c r="R130" i="15" a="1"/>
  <c r="R130" i="15" s="1"/>
  <c r="S174" i="15" a="1"/>
  <c r="S174" i="15" s="1"/>
  <c r="R47" i="15" a="1"/>
  <c r="R47" i="15" s="1"/>
  <c r="T31" i="15" a="1"/>
  <c r="T31" i="15" s="1"/>
  <c r="R3" i="18" s="1"/>
  <c r="R55" i="15" a="1"/>
  <c r="R55" i="15" s="1"/>
  <c r="P2" i="19" s="1"/>
  <c r="S203" i="15" a="1"/>
  <c r="S203" i="15" s="1"/>
  <c r="Q25" i="24" s="1"/>
  <c r="R87" i="15" a="1"/>
  <c r="R87" i="15" s="1"/>
  <c r="R66" i="15" a="1"/>
  <c r="R66" i="15" s="1"/>
  <c r="S115" i="15" a="1"/>
  <c r="S115" i="15" s="1"/>
  <c r="R160" i="15" a="1"/>
  <c r="R160" i="15" s="1"/>
  <c r="R191" i="15" a="1"/>
  <c r="R191" i="15" s="1"/>
  <c r="R94" i="15" a="1"/>
  <c r="R94" i="15" s="1"/>
  <c r="O21" i="23"/>
  <c r="R149" i="15" a="1"/>
  <c r="R149" i="15" s="1"/>
  <c r="R30" i="15" a="1"/>
  <c r="R30" i="15" s="1"/>
  <c r="P2" i="18" s="1"/>
  <c r="R193" i="15" a="1"/>
  <c r="R193" i="15" s="1"/>
  <c r="P15" i="24" s="1"/>
  <c r="R183" i="15" a="1"/>
  <c r="R183" i="15" s="1"/>
  <c r="P5" i="24" s="1"/>
  <c r="AX29" i="11" l="1"/>
  <c r="AD2" i="17" s="1"/>
  <c r="AY27" i="11"/>
  <c r="AY29" i="11" s="1"/>
  <c r="AE2" i="17" s="1"/>
  <c r="T57" i="15" a="1"/>
  <c r="T57" i="15" s="1"/>
  <c r="R4" i="19" s="1"/>
  <c r="T181" i="15" a="1"/>
  <c r="T181" i="15" s="1"/>
  <c r="R3" i="24" s="1"/>
  <c r="T132" i="15" a="1"/>
  <c r="T132" i="15" s="1"/>
  <c r="T88" i="15" a="1"/>
  <c r="T88" i="15" s="1"/>
  <c r="R10" i="20" s="1"/>
  <c r="S191" i="15" a="1"/>
  <c r="S191" i="15" s="1"/>
  <c r="S51" i="15" a="1"/>
  <c r="S51" i="15" s="1"/>
  <c r="T165" i="15" a="1"/>
  <c r="T165" i="15" s="1"/>
  <c r="T201" i="15" a="1"/>
  <c r="T201" i="15" s="1"/>
  <c r="S16" i="15" a="1"/>
  <c r="S16" i="15" s="1"/>
  <c r="S64" i="15" a="1"/>
  <c r="S64" i="15" s="1"/>
  <c r="S204" i="15" a="1"/>
  <c r="S204" i="15" s="1"/>
  <c r="Q26" i="24" s="1"/>
  <c r="S118" i="15" a="1"/>
  <c r="S118" i="15" s="1"/>
  <c r="T111" i="15" a="1"/>
  <c r="T111" i="15" s="1"/>
  <c r="T36" i="15" a="1"/>
  <c r="T36" i="15" s="1"/>
  <c r="S15" i="15" a="1"/>
  <c r="S15" i="15" s="1"/>
  <c r="S151" i="15" a="1"/>
  <c r="S151" i="15" s="1"/>
  <c r="T65" i="15" a="1"/>
  <c r="T65" i="15" s="1"/>
  <c r="U7" i="15" a="1"/>
  <c r="U7" i="15" s="1"/>
  <c r="S4" i="17" s="1"/>
  <c r="S101" i="15" a="1"/>
  <c r="S101" i="15" s="1"/>
  <c r="S108" i="15" a="1"/>
  <c r="S108" i="15" s="1"/>
  <c r="Q5" i="21" s="1"/>
  <c r="P17" i="23"/>
  <c r="S145" i="15" a="1"/>
  <c r="S145" i="15" s="1"/>
  <c r="T123" i="15" a="1"/>
  <c r="T123" i="15" s="1"/>
  <c r="S8" i="15" a="1"/>
  <c r="S8" i="15" s="1"/>
  <c r="S94" i="15" a="1"/>
  <c r="S94" i="15" s="1"/>
  <c r="T75" i="15" a="1"/>
  <c r="T75" i="15" s="1"/>
  <c r="R22" i="19" s="1"/>
  <c r="T95" i="15" a="1"/>
  <c r="T95" i="15" s="1"/>
  <c r="T35" i="15" a="1"/>
  <c r="T35" i="15" s="1"/>
  <c r="T49" i="15" a="1"/>
  <c r="T49" i="15" s="1"/>
  <c r="S114" i="15" a="1"/>
  <c r="S114" i="15" s="1"/>
  <c r="T45" i="15" a="1"/>
  <c r="T45" i="15" s="1"/>
  <c r="T198" i="15" a="1"/>
  <c r="T198" i="15" s="1"/>
  <c r="S43" i="15" a="1"/>
  <c r="S43" i="15" s="1"/>
  <c r="T96" i="15" a="1"/>
  <c r="T96" i="15" s="1"/>
  <c r="T120" i="15" a="1"/>
  <c r="T120" i="15" s="1"/>
  <c r="S193" i="15" a="1"/>
  <c r="S193" i="15" s="1"/>
  <c r="Q15" i="24" s="1"/>
  <c r="T40" i="15" a="1"/>
  <c r="T40" i="15" s="1"/>
  <c r="T39" i="15" a="1"/>
  <c r="T39" i="15" s="1"/>
  <c r="T73" i="15" a="1"/>
  <c r="T73" i="15" s="1"/>
  <c r="T131" i="15" a="1"/>
  <c r="T131" i="15" s="1"/>
  <c r="T46" i="15" a="1"/>
  <c r="T46" i="15" s="1"/>
  <c r="T71" i="15" a="1"/>
  <c r="T71" i="15" s="1"/>
  <c r="S68" i="15" a="1"/>
  <c r="S68" i="15" s="1"/>
  <c r="U187" i="15" a="1"/>
  <c r="U187" i="15" s="1"/>
  <c r="T28" i="15" a="1"/>
  <c r="T28" i="15" s="1"/>
  <c r="R25" i="17" s="1"/>
  <c r="S20" i="15" a="1"/>
  <c r="S20" i="15" s="1"/>
  <c r="S112" i="15" a="1"/>
  <c r="S112" i="15" s="1"/>
  <c r="U81" i="15" a="1"/>
  <c r="U81" i="15" s="1"/>
  <c r="S14" i="15" a="1"/>
  <c r="S14" i="15" s="1"/>
  <c r="T175" i="15" a="1"/>
  <c r="T175" i="15" s="1"/>
  <c r="S52" i="15" a="1"/>
  <c r="S52" i="15" s="1"/>
  <c r="Q24" i="18" s="1"/>
  <c r="T171" i="15" a="1"/>
  <c r="T171" i="15" s="1"/>
  <c r="P24" i="23"/>
  <c r="S152" i="15" a="1"/>
  <c r="S152" i="15" s="1"/>
  <c r="T78" i="15" a="1"/>
  <c r="T78" i="15" s="1"/>
  <c r="R25" i="19" s="1"/>
  <c r="S158" i="15" a="1"/>
  <c r="S158" i="15" s="1"/>
  <c r="Q5" i="25" s="1"/>
  <c r="S109" i="15" a="1"/>
  <c r="S109" i="15" s="1"/>
  <c r="T176" i="15" a="1"/>
  <c r="T176" i="15" s="1"/>
  <c r="U196" i="15" a="1"/>
  <c r="U196" i="15" s="1"/>
  <c r="S183" i="15" a="1"/>
  <c r="S183" i="15" s="1"/>
  <c r="Q5" i="24" s="1"/>
  <c r="S177" i="15" a="1"/>
  <c r="S177" i="15" s="1"/>
  <c r="Q24" i="25" s="1"/>
  <c r="R25" i="23"/>
  <c r="U153" i="15" a="1"/>
  <c r="U153" i="15" s="1"/>
  <c r="T98" i="15" a="1"/>
  <c r="T98" i="15" s="1"/>
  <c r="S30" i="15" a="1"/>
  <c r="S30" i="15" s="1"/>
  <c r="Q2" i="18" s="1"/>
  <c r="U31" i="15" a="1"/>
  <c r="U31" i="15" s="1"/>
  <c r="S3" i="18" s="1"/>
  <c r="P18" i="23"/>
  <c r="S146" i="15" a="1"/>
  <c r="S146" i="15" s="1"/>
  <c r="U178" i="15" a="1"/>
  <c r="U178" i="15" s="1"/>
  <c r="S25" i="25" s="1"/>
  <c r="T86" i="15" a="1"/>
  <c r="T86" i="15" s="1"/>
  <c r="S179" i="15" a="1"/>
  <c r="S179" i="15" s="1"/>
  <c r="Q26" i="25" s="1"/>
  <c r="S126" i="15" a="1"/>
  <c r="S126" i="15" s="1"/>
  <c r="T100" i="15" a="1"/>
  <c r="T100" i="15" s="1"/>
  <c r="T197" i="15" a="1"/>
  <c r="T197" i="15" s="1"/>
  <c r="T72" i="15" a="1"/>
  <c r="T72" i="15" s="1"/>
  <c r="S159" i="15" a="1"/>
  <c r="S159" i="15" s="1"/>
  <c r="S29" i="15" a="1"/>
  <c r="S29" i="15" s="1"/>
  <c r="Q26" i="17" s="1"/>
  <c r="S60" i="15" a="1"/>
  <c r="S60" i="15" s="1"/>
  <c r="S5" i="15" a="1"/>
  <c r="S5" i="15" s="1"/>
  <c r="S155" i="15" a="1"/>
  <c r="S155" i="15" s="1"/>
  <c r="Q2" i="25" s="1"/>
  <c r="T61" i="15" a="1"/>
  <c r="T61" i="15" s="1"/>
  <c r="V185" i="15" a="1"/>
  <c r="V185" i="15" s="1"/>
  <c r="T170" i="15" a="1"/>
  <c r="T170" i="15" s="1"/>
  <c r="S10" i="15" a="1"/>
  <c r="S10" i="15" s="1"/>
  <c r="T161" i="15" a="1"/>
  <c r="T161" i="15" s="1"/>
  <c r="T189" i="15" a="1"/>
  <c r="T189" i="15" s="1"/>
  <c r="V184" i="15" a="1"/>
  <c r="V184" i="15" s="1"/>
  <c r="S180" i="15" a="1"/>
  <c r="S180" i="15" s="1"/>
  <c r="Q2" i="24" s="1"/>
  <c r="P2" i="23"/>
  <c r="S130" i="15" a="1"/>
  <c r="S130" i="15" s="1"/>
  <c r="T157" i="15" a="1"/>
  <c r="T157" i="15" s="1"/>
  <c r="R4" i="25" s="1"/>
  <c r="P7" i="23"/>
  <c r="S135" i="15" a="1"/>
  <c r="S135" i="15" s="1"/>
  <c r="T11" i="15" a="1"/>
  <c r="T11" i="15" s="1"/>
  <c r="T26" i="15" a="1"/>
  <c r="T26" i="15" s="1"/>
  <c r="S166" i="15" a="1"/>
  <c r="S166" i="15" s="1"/>
  <c r="R17" i="15" a="1"/>
  <c r="R17" i="15" s="1"/>
  <c r="T115" i="15" a="1"/>
  <c r="T115" i="15" s="1"/>
  <c r="S119" i="15" a="1"/>
  <c r="S119" i="15" s="1"/>
  <c r="S139" i="15" a="1"/>
  <c r="S139" i="15" s="1"/>
  <c r="T203" i="15" a="1"/>
  <c r="T203" i="15" s="1"/>
  <c r="R25" i="24" s="1"/>
  <c r="S62" i="15" a="1"/>
  <c r="S62" i="15" s="1"/>
  <c r="S127" i="15" a="1"/>
  <c r="S127" i="15" s="1"/>
  <c r="Q24" i="21" s="1"/>
  <c r="S85" i="15" a="1"/>
  <c r="S85" i="15" s="1"/>
  <c r="P21" i="23"/>
  <c r="S149" i="15" a="1"/>
  <c r="S149" i="15" s="1"/>
  <c r="P10" i="23"/>
  <c r="S138" i="15" a="1"/>
  <c r="S138" i="15" s="1"/>
  <c r="S42" i="15" a="1"/>
  <c r="S42" i="15" s="1"/>
  <c r="S169" i="15" a="1"/>
  <c r="S169" i="15" s="1"/>
  <c r="P12" i="23"/>
  <c r="S140" i="15" a="1"/>
  <c r="S140" i="15" s="1"/>
  <c r="T106" i="15" a="1"/>
  <c r="T106" i="15" s="1"/>
  <c r="R3" i="21" s="1"/>
  <c r="T25" i="15" a="1"/>
  <c r="T25" i="15" s="1"/>
  <c r="T122" i="15" a="1"/>
  <c r="T122" i="15" s="1"/>
  <c r="P15" i="23"/>
  <c r="S143" i="15" a="1"/>
  <c r="S143" i="15" s="1"/>
  <c r="S33" i="15" a="1"/>
  <c r="S33" i="15" s="1"/>
  <c r="Q5" i="18" s="1"/>
  <c r="S37" i="15" a="1"/>
  <c r="S37" i="15" s="1"/>
  <c r="Q9" i="18" s="1"/>
  <c r="T99" i="15" a="1"/>
  <c r="T99" i="15" s="1"/>
  <c r="S84" i="15" a="1"/>
  <c r="S84" i="15" s="1"/>
  <c r="U156" i="15" a="1"/>
  <c r="U156" i="15" s="1"/>
  <c r="S3" i="25" s="1"/>
  <c r="T113" i="15" a="1"/>
  <c r="T113" i="15" s="1"/>
  <c r="R10" i="21" s="1"/>
  <c r="S9" i="15" a="1"/>
  <c r="S9" i="15" s="1"/>
  <c r="S93" i="15" a="1"/>
  <c r="S93" i="15" s="1"/>
  <c r="T186" i="15" a="1"/>
  <c r="T186" i="15" s="1"/>
  <c r="T21" i="15" a="1"/>
  <c r="T21" i="15" s="1"/>
  <c r="P5" i="23"/>
  <c r="S133" i="15" a="1"/>
  <c r="S133" i="15" s="1"/>
  <c r="S168" i="15" a="1"/>
  <c r="S168" i="15" s="1"/>
  <c r="S160" i="15" a="1"/>
  <c r="S160" i="15" s="1"/>
  <c r="T172" i="15" a="1"/>
  <c r="T172" i="15" s="1"/>
  <c r="S34" i="15" a="1"/>
  <c r="S34" i="15" s="1"/>
  <c r="S19" i="15" a="1"/>
  <c r="S19" i="15" s="1"/>
  <c r="U190" i="15" a="1"/>
  <c r="U190" i="15" s="1"/>
  <c r="S117" i="15" a="1"/>
  <c r="S117" i="15" s="1"/>
  <c r="S55" i="15" a="1"/>
  <c r="S55" i="15" s="1"/>
  <c r="Q2" i="19" s="1"/>
  <c r="S27" i="15" a="1"/>
  <c r="S27" i="15" s="1"/>
  <c r="Q24" i="17" s="1"/>
  <c r="T107" i="15" a="1"/>
  <c r="T107" i="15" s="1"/>
  <c r="R4" i="21" s="1"/>
  <c r="S47" i="15" a="1"/>
  <c r="S47" i="15" s="1"/>
  <c r="T164" i="15" a="1"/>
  <c r="T164" i="15" s="1"/>
  <c r="S54" i="15" a="1"/>
  <c r="S54" i="15" s="1"/>
  <c r="Q26" i="18" s="1"/>
  <c r="S83" i="15" a="1"/>
  <c r="S83" i="15" s="1"/>
  <c r="Q5" i="20" s="1"/>
  <c r="S110" i="15" a="1"/>
  <c r="S110" i="15" s="1"/>
  <c r="S91" i="15" a="1"/>
  <c r="S91" i="15" s="1"/>
  <c r="S129" i="15" a="1"/>
  <c r="S129" i="15" s="1"/>
  <c r="Q26" i="21" s="1"/>
  <c r="T121" i="15" a="1"/>
  <c r="T121" i="15" s="1"/>
  <c r="T174" i="15" a="1"/>
  <c r="T174" i="15" s="1"/>
  <c r="T199" i="15" a="1"/>
  <c r="T199" i="15" s="1"/>
  <c r="P9" i="23"/>
  <c r="S137" i="15" a="1"/>
  <c r="S137" i="15" s="1"/>
  <c r="S23" i="15" a="1"/>
  <c r="S23" i="15" s="1"/>
  <c r="U103" i="15" a="1"/>
  <c r="U103" i="15" s="1"/>
  <c r="S102" i="15" a="1"/>
  <c r="S102" i="15" s="1"/>
  <c r="Q24" i="20" s="1"/>
  <c r="S44" i="15" a="1"/>
  <c r="S44" i="15" s="1"/>
  <c r="P13" i="23"/>
  <c r="S141" i="15" a="1"/>
  <c r="S141" i="15" s="1"/>
  <c r="T182" i="15" a="1"/>
  <c r="T182" i="15" s="1"/>
  <c r="R4" i="24" s="1"/>
  <c r="T50" i="15" a="1"/>
  <c r="T50" i="15" s="1"/>
  <c r="P22" i="23"/>
  <c r="S150" i="15" a="1"/>
  <c r="S150" i="15" s="1"/>
  <c r="T32" i="15" a="1"/>
  <c r="T32" i="15" s="1"/>
  <c r="R4" i="18" s="1"/>
  <c r="T124" i="15" a="1"/>
  <c r="T124" i="15" s="1"/>
  <c r="T173" i="15" a="1"/>
  <c r="T173" i="15" s="1"/>
  <c r="S66" i="15" a="1"/>
  <c r="S66" i="15" s="1"/>
  <c r="P14" i="23"/>
  <c r="S142" i="15" a="1"/>
  <c r="S142" i="15" s="1"/>
  <c r="S116" i="15" a="1"/>
  <c r="S116" i="15" s="1"/>
  <c r="P26" i="23"/>
  <c r="S154" i="15" a="1"/>
  <c r="S154" i="15" s="1"/>
  <c r="S59" i="15" a="1"/>
  <c r="S59" i="15" s="1"/>
  <c r="T74" i="15" a="1"/>
  <c r="T74" i="15" s="1"/>
  <c r="U53" i="15" a="1"/>
  <c r="U53" i="15" s="1"/>
  <c r="S25" i="18" s="1"/>
  <c r="S80" i="15" a="1"/>
  <c r="S80" i="15" s="1"/>
  <c r="Q2" i="20" s="1"/>
  <c r="T97" i="15" a="1"/>
  <c r="T97" i="15" s="1"/>
  <c r="U200" i="15" a="1"/>
  <c r="U200" i="15" s="1"/>
  <c r="U6" i="15" a="1"/>
  <c r="U6" i="15" s="1"/>
  <c r="S3" i="17" s="1"/>
  <c r="S167" i="15" a="1"/>
  <c r="S167" i="15" s="1"/>
  <c r="T38" i="15" a="1"/>
  <c r="T38" i="15" s="1"/>
  <c r="R10" i="18" s="1"/>
  <c r="P19" i="23"/>
  <c r="S147" i="15" a="1"/>
  <c r="S147" i="15" s="1"/>
  <c r="S70" i="15" a="1"/>
  <c r="S70" i="15" s="1"/>
  <c r="S67" i="15" a="1"/>
  <c r="S67" i="15" s="1"/>
  <c r="S79" i="15" a="1"/>
  <c r="S79" i="15" s="1"/>
  <c r="Q26" i="19" s="1"/>
  <c r="S69" i="15" a="1"/>
  <c r="S69" i="15" s="1"/>
  <c r="S202" i="15" a="1"/>
  <c r="S202" i="15" s="1"/>
  <c r="Q24" i="24" s="1"/>
  <c r="S41" i="15" a="1"/>
  <c r="S41" i="15" s="1"/>
  <c r="R18" i="15" a="1"/>
  <c r="R18" i="15" s="1"/>
  <c r="T162" i="15" a="1"/>
  <c r="T162" i="15" s="1"/>
  <c r="S24" i="15" a="1"/>
  <c r="S24" i="15" s="1"/>
  <c r="S105" i="15" a="1"/>
  <c r="S105" i="15" s="1"/>
  <c r="Q2" i="21" s="1"/>
  <c r="P16" i="23"/>
  <c r="S144" i="15" a="1"/>
  <c r="S144" i="15" s="1"/>
  <c r="S89" i="15" a="1"/>
  <c r="S89" i="15" s="1"/>
  <c r="S104" i="15" a="1"/>
  <c r="S104" i="15" s="1"/>
  <c r="Q26" i="20" s="1"/>
  <c r="U82" i="15" a="1"/>
  <c r="U82" i="15" s="1"/>
  <c r="P6" i="23"/>
  <c r="S134" i="15" a="1"/>
  <c r="S134" i="15" s="1"/>
  <c r="S92" i="15" a="1"/>
  <c r="S92" i="15" s="1"/>
  <c r="S87" i="15" a="1"/>
  <c r="S87" i="15" s="1"/>
  <c r="T163" i="15" a="1"/>
  <c r="T163" i="15" s="1"/>
  <c r="R10" i="25" s="1"/>
  <c r="P8" i="23"/>
  <c r="S136" i="15" a="1"/>
  <c r="S136" i="15" s="1"/>
  <c r="P20" i="23"/>
  <c r="S148" i="15" a="1"/>
  <c r="S148" i="15" s="1"/>
  <c r="T128" i="15" a="1"/>
  <c r="T128" i="15" s="1"/>
  <c r="R25" i="21" s="1"/>
  <c r="T22" i="15" a="1"/>
  <c r="T22" i="15" s="1"/>
  <c r="T90" i="15" a="1"/>
  <c r="T90" i="15" s="1"/>
  <c r="S13" i="15" a="1"/>
  <c r="S13" i="15" s="1"/>
  <c r="Q10" i="17" s="1"/>
  <c r="U56" i="15" a="1"/>
  <c r="U56" i="15" s="1"/>
  <c r="S3" i="19" s="1"/>
  <c r="S58" i="15" a="1"/>
  <c r="S58" i="15" s="1"/>
  <c r="Q5" i="19" s="1"/>
  <c r="S63" i="15" a="1"/>
  <c r="S63" i="15" s="1"/>
  <c r="Q10" i="19" s="1"/>
  <c r="S192" i="15" a="1"/>
  <c r="S192" i="15" s="1"/>
  <c r="Q14" i="24" s="1"/>
  <c r="U188" i="15" a="1"/>
  <c r="U188" i="15" s="1"/>
  <c r="S10" i="24" s="1"/>
  <c r="S76" i="15" a="1"/>
  <c r="S76" i="15" s="1"/>
  <c r="S77" i="15" a="1"/>
  <c r="S77" i="15" s="1"/>
  <c r="Q24" i="19" s="1"/>
  <c r="U195" i="15" a="1"/>
  <c r="U195" i="15" s="1"/>
  <c r="S12" i="15" a="1"/>
  <c r="S12" i="15" s="1"/>
  <c r="T48" i="15" a="1"/>
  <c r="T48" i="15" s="1"/>
  <c r="R20" i="18" s="1"/>
  <c r="S194" i="15" a="1"/>
  <c r="S194" i="15" s="1"/>
  <c r="T125" i="15" a="1"/>
  <c r="T125" i="15" s="1"/>
  <c r="R22" i="21" s="1"/>
  <c r="AZ27" i="11" l="1"/>
  <c r="AZ29" i="11" s="1"/>
  <c r="AF2" i="17" s="1"/>
  <c r="U132" i="15" a="1"/>
  <c r="U132" i="15" s="1"/>
  <c r="U181" i="15" a="1"/>
  <c r="U181" i="15" s="1"/>
  <c r="S3" i="24" s="1"/>
  <c r="U57" i="15" a="1"/>
  <c r="U57" i="15" s="1"/>
  <c r="S4" i="19" s="1"/>
  <c r="V195" i="15" a="1"/>
  <c r="V195" i="15" s="1"/>
  <c r="U21" i="15" a="1"/>
  <c r="U21" i="15" s="1"/>
  <c r="U39" i="15" a="1"/>
  <c r="U39" i="15" s="1"/>
  <c r="U157" i="15" a="1"/>
  <c r="U157" i="15" s="1"/>
  <c r="S4" i="25" s="1"/>
  <c r="T91" i="15" a="1"/>
  <c r="T91" i="15" s="1"/>
  <c r="Q2" i="23"/>
  <c r="T130" i="15" a="1"/>
  <c r="T130" i="15" s="1"/>
  <c r="U65" i="15" a="1"/>
  <c r="U65" i="15" s="1"/>
  <c r="V188" i="15" a="1"/>
  <c r="V188" i="15" s="1"/>
  <c r="T10" i="24" s="1"/>
  <c r="T60" i="15" a="1"/>
  <c r="T60" i="15" s="1"/>
  <c r="T92" i="15" a="1"/>
  <c r="T92" i="15" s="1"/>
  <c r="T23" i="15" a="1"/>
  <c r="T23" i="15" s="1"/>
  <c r="T84" i="15" a="1"/>
  <c r="T84" i="15" s="1"/>
  <c r="T42" i="15" a="1"/>
  <c r="T42" i="15" s="1"/>
  <c r="S17" i="15" a="1"/>
  <c r="S17" i="15" s="1"/>
  <c r="U161" i="15" a="1"/>
  <c r="U161" i="15" s="1"/>
  <c r="U72" i="15" a="1"/>
  <c r="U72" i="15" s="1"/>
  <c r="U98" i="15" a="1"/>
  <c r="U98" i="15" s="1"/>
  <c r="U171" i="15" a="1"/>
  <c r="U171" i="15" s="1"/>
  <c r="U71" i="15" a="1"/>
  <c r="U71" i="15" s="1"/>
  <c r="U198" i="15" a="1"/>
  <c r="U198" i="15" s="1"/>
  <c r="U123" i="15" a="1"/>
  <c r="U123" i="15" s="1"/>
  <c r="U111" i="15" a="1"/>
  <c r="U111" i="15" s="1"/>
  <c r="T55" i="15" a="1"/>
  <c r="T55" i="15" s="1"/>
  <c r="R2" i="19" s="1"/>
  <c r="U86" i="15" a="1"/>
  <c r="U86" i="15" s="1"/>
  <c r="T105" i="15" a="1"/>
  <c r="T105" i="15" s="1"/>
  <c r="R2" i="21" s="1"/>
  <c r="U165" i="15" a="1"/>
  <c r="U165" i="15" s="1"/>
  <c r="T110" i="15" a="1"/>
  <c r="T110" i="15" s="1"/>
  <c r="T41" i="15" a="1"/>
  <c r="T41" i="15" s="1"/>
  <c r="U173" i="15" a="1"/>
  <c r="U173" i="15" s="1"/>
  <c r="V56" i="15" a="1"/>
  <c r="V56" i="15" s="1"/>
  <c r="T3" i="19" s="1"/>
  <c r="U124" i="15" a="1"/>
  <c r="U124" i="15" s="1"/>
  <c r="T47" i="15" a="1"/>
  <c r="T47" i="15" s="1"/>
  <c r="Q10" i="23"/>
  <c r="T138" i="15" a="1"/>
  <c r="T138" i="15" s="1"/>
  <c r="T166" i="15" a="1"/>
  <c r="T166" i="15" s="1"/>
  <c r="T10" i="15" a="1"/>
  <c r="T10" i="15" s="1"/>
  <c r="U197" i="15" a="1"/>
  <c r="U197" i="15" s="1"/>
  <c r="S25" i="23"/>
  <c r="V153" i="15" a="1"/>
  <c r="V153" i="15" s="1"/>
  <c r="T52" i="15" a="1"/>
  <c r="T52" i="15" s="1"/>
  <c r="R24" i="18" s="1"/>
  <c r="U46" i="15" a="1"/>
  <c r="U46" i="15" s="1"/>
  <c r="U45" i="15" a="1"/>
  <c r="U45" i="15" s="1"/>
  <c r="Q17" i="23"/>
  <c r="T145" i="15" a="1"/>
  <c r="T145" i="15" s="1"/>
  <c r="T118" i="15" a="1"/>
  <c r="T118" i="15" s="1"/>
  <c r="T76" i="15" a="1"/>
  <c r="T76" i="15" s="1"/>
  <c r="T117" i="15" a="1"/>
  <c r="T117" i="15" s="1"/>
  <c r="T5" i="15" a="1"/>
  <c r="T5" i="15" s="1"/>
  <c r="U38" i="15" a="1"/>
  <c r="U38" i="15" s="1"/>
  <c r="S10" i="18" s="1"/>
  <c r="T180" i="15" a="1"/>
  <c r="T180" i="15" s="1"/>
  <c r="R2" i="24" s="1"/>
  <c r="U172" i="15" a="1"/>
  <c r="U172" i="15" s="1"/>
  <c r="Q6" i="23"/>
  <c r="T134" i="15" a="1"/>
  <c r="T134" i="15" s="1"/>
  <c r="Q9" i="23"/>
  <c r="T137" i="15" a="1"/>
  <c r="T137" i="15" s="1"/>
  <c r="U48" i="15" a="1"/>
  <c r="U48" i="15" s="1"/>
  <c r="S20" i="18" s="1"/>
  <c r="T13" i="15" a="1"/>
  <c r="T13" i="15" s="1"/>
  <c r="R10" i="17" s="1"/>
  <c r="V82" i="15" a="1"/>
  <c r="V82" i="15" s="1"/>
  <c r="T69" i="15" a="1"/>
  <c r="T69" i="15" s="1"/>
  <c r="T80" i="15" a="1"/>
  <c r="T80" i="15" s="1"/>
  <c r="R2" i="20" s="1"/>
  <c r="U32" i="15" a="1"/>
  <c r="U32" i="15" s="1"/>
  <c r="S4" i="18" s="1"/>
  <c r="U199" i="15" a="1"/>
  <c r="U199" i="15" s="1"/>
  <c r="U107" i="15" a="1"/>
  <c r="U107" i="15" s="1"/>
  <c r="S4" i="21" s="1"/>
  <c r="T168" i="15" a="1"/>
  <c r="T168" i="15" s="1"/>
  <c r="T37" i="15" a="1"/>
  <c r="T37" i="15" s="1"/>
  <c r="R9" i="18" s="1"/>
  <c r="Q21" i="23"/>
  <c r="T149" i="15" a="1"/>
  <c r="T149" i="15" s="1"/>
  <c r="U26" i="15" a="1"/>
  <c r="U26" i="15" s="1"/>
  <c r="U170" i="15" a="1"/>
  <c r="U170" i="15" s="1"/>
  <c r="U100" i="15" a="1"/>
  <c r="U100" i="15" s="1"/>
  <c r="T177" i="15" a="1"/>
  <c r="T177" i="15" s="1"/>
  <c r="R24" i="25" s="1"/>
  <c r="U175" i="15" a="1"/>
  <c r="U175" i="15" s="1"/>
  <c r="U131" i="15" a="1"/>
  <c r="U131" i="15" s="1"/>
  <c r="T114" i="15" a="1"/>
  <c r="T114" i="15" s="1"/>
  <c r="T108" i="15" a="1"/>
  <c r="T108" i="15" s="1"/>
  <c r="R5" i="21" s="1"/>
  <c r="T204" i="15" a="1"/>
  <c r="T204" i="15" s="1"/>
  <c r="R26" i="24" s="1"/>
  <c r="U121" i="15" a="1"/>
  <c r="U121" i="15" s="1"/>
  <c r="T179" i="15" a="1"/>
  <c r="T179" i="15" s="1"/>
  <c r="R26" i="25" s="1"/>
  <c r="Q16" i="23"/>
  <c r="T144" i="15" a="1"/>
  <c r="T144" i="15" s="1"/>
  <c r="V7" i="15" a="1"/>
  <c r="V7" i="15" s="1"/>
  <c r="T4" i="17" s="1"/>
  <c r="Q19" i="23"/>
  <c r="T147" i="15" a="1"/>
  <c r="T147" i="15" s="1"/>
  <c r="T93" i="15" a="1"/>
  <c r="T93" i="15" s="1"/>
  <c r="T109" i="15" a="1"/>
  <c r="T109" i="15" s="1"/>
  <c r="T116" i="15" a="1"/>
  <c r="T116" i="15" s="1"/>
  <c r="T9" i="15" a="1"/>
  <c r="T9" i="15" s="1"/>
  <c r="T58" i="15" a="1"/>
  <c r="T58" i="15" s="1"/>
  <c r="R5" i="19" s="1"/>
  <c r="U164" i="15" a="1"/>
  <c r="U164" i="15" s="1"/>
  <c r="T202" i="15" a="1"/>
  <c r="T202" i="15" s="1"/>
  <c r="R24" i="24" s="1"/>
  <c r="U99" i="15" a="1"/>
  <c r="U99" i="15" s="1"/>
  <c r="U90" i="15" a="1"/>
  <c r="U90" i="15" s="1"/>
  <c r="T79" i="15" a="1"/>
  <c r="T79" i="15" s="1"/>
  <c r="R26" i="19" s="1"/>
  <c r="Q22" i="23"/>
  <c r="T150" i="15" a="1"/>
  <c r="T150" i="15" s="1"/>
  <c r="T27" i="15" a="1"/>
  <c r="T27" i="15" s="1"/>
  <c r="R24" i="17" s="1"/>
  <c r="Q5" i="23"/>
  <c r="T133" i="15" a="1"/>
  <c r="T133" i="15" s="1"/>
  <c r="T33" i="15" a="1"/>
  <c r="T33" i="15" s="1"/>
  <c r="R5" i="18" s="1"/>
  <c r="U11" i="15" a="1"/>
  <c r="U11" i="15" s="1"/>
  <c r="W185" i="15" a="1"/>
  <c r="W185" i="15" s="1"/>
  <c r="T126" i="15" a="1"/>
  <c r="T126" i="15" s="1"/>
  <c r="T183" i="15" a="1"/>
  <c r="T183" i="15" s="1"/>
  <c r="R5" i="24" s="1"/>
  <c r="T14" i="15" a="1"/>
  <c r="T14" i="15" s="1"/>
  <c r="U73" i="15" a="1"/>
  <c r="U73" i="15" s="1"/>
  <c r="U49" i="15" a="1"/>
  <c r="U49" i="15" s="1"/>
  <c r="T64" i="15" a="1"/>
  <c r="T64" i="15" s="1"/>
  <c r="U74" i="15" a="1"/>
  <c r="U74" i="15" s="1"/>
  <c r="Q7" i="23"/>
  <c r="T135" i="15" a="1"/>
  <c r="T135" i="15" s="1"/>
  <c r="V81" i="15" a="1"/>
  <c r="V81" i="15" s="1"/>
  <c r="U128" i="15" a="1"/>
  <c r="U128" i="15" s="1"/>
  <c r="S25" i="21" s="1"/>
  <c r="U186" i="15" a="1"/>
  <c r="U186" i="15" s="1"/>
  <c r="T62" i="15" a="1"/>
  <c r="T62" i="15" s="1"/>
  <c r="T155" i="15" a="1"/>
  <c r="T155" i="15" s="1"/>
  <c r="R2" i="25" s="1"/>
  <c r="U201" i="15" a="1"/>
  <c r="U201" i="15" s="1"/>
  <c r="Q20" i="23"/>
  <c r="T148" i="15" a="1"/>
  <c r="T148" i="15" s="1"/>
  <c r="U25" i="15" a="1"/>
  <c r="U25" i="15" s="1"/>
  <c r="T193" i="15" a="1"/>
  <c r="T193" i="15" s="1"/>
  <c r="R15" i="24" s="1"/>
  <c r="T24" i="15" a="1"/>
  <c r="T24" i="15" s="1"/>
  <c r="T139" i="15" a="1"/>
  <c r="T139" i="15" s="1"/>
  <c r="U125" i="15" a="1"/>
  <c r="U125" i="15" s="1"/>
  <c r="S22" i="21" s="1"/>
  <c r="V200" i="15" a="1"/>
  <c r="V200" i="15" s="1"/>
  <c r="T194" i="15" a="1"/>
  <c r="T194" i="15" s="1"/>
  <c r="U97" i="15" a="1"/>
  <c r="U97" i="15" s="1"/>
  <c r="T160" i="15" a="1"/>
  <c r="T160" i="15" s="1"/>
  <c r="T12" i="15" a="1"/>
  <c r="T12" i="15" s="1"/>
  <c r="T104" i="15" a="1"/>
  <c r="T104" i="15" s="1"/>
  <c r="R26" i="20" s="1"/>
  <c r="V53" i="15" a="1"/>
  <c r="V53" i="15" s="1"/>
  <c r="T25" i="18" s="1"/>
  <c r="U174" i="15" a="1"/>
  <c r="U174" i="15" s="1"/>
  <c r="T85" i="15" a="1"/>
  <c r="T85" i="15" s="1"/>
  <c r="T89" i="15" a="1"/>
  <c r="T89" i="15" s="1"/>
  <c r="T16" i="15" a="1"/>
  <c r="T16" i="15" s="1"/>
  <c r="U50" i="15" a="1"/>
  <c r="U50" i="15" s="1"/>
  <c r="V196" i="15" a="1"/>
  <c r="V196" i="15" s="1"/>
  <c r="T129" i="15" a="1"/>
  <c r="T129" i="15" s="1"/>
  <c r="R26" i="21" s="1"/>
  <c r="T112" i="15" a="1"/>
  <c r="T112" i="15" s="1"/>
  <c r="V178" i="15" a="1"/>
  <c r="V178" i="15" s="1"/>
  <c r="T25" i="25" s="1"/>
  <c r="U61" i="15" a="1"/>
  <c r="U61" i="15" s="1"/>
  <c r="T77" i="15" a="1"/>
  <c r="T77" i="15" s="1"/>
  <c r="R24" i="19" s="1"/>
  <c r="U176" i="15" a="1"/>
  <c r="U176" i="15" s="1"/>
  <c r="U22" i="15" a="1"/>
  <c r="U22" i="15" s="1"/>
  <c r="Q15" i="23"/>
  <c r="T143" i="15" a="1"/>
  <c r="T143" i="15" s="1"/>
  <c r="T101" i="15" a="1"/>
  <c r="T101" i="15" s="1"/>
  <c r="T70" i="15" a="1"/>
  <c r="T70" i="15" s="1"/>
  <c r="U182" i="15" a="1"/>
  <c r="U182" i="15" s="1"/>
  <c r="S4" i="24" s="1"/>
  <c r="U122" i="15" a="1"/>
  <c r="U122" i="15" s="1"/>
  <c r="U35" i="15" a="1"/>
  <c r="U35" i="15" s="1"/>
  <c r="Q13" i="23"/>
  <c r="T141" i="15" a="1"/>
  <c r="T141" i="15" s="1"/>
  <c r="U203" i="15" a="1"/>
  <c r="U203" i="15" s="1"/>
  <c r="S25" i="24" s="1"/>
  <c r="U95" i="15" a="1"/>
  <c r="U95" i="15" s="1"/>
  <c r="T44" i="15" a="1"/>
  <c r="T44" i="15" s="1"/>
  <c r="U106" i="15" a="1"/>
  <c r="U106" i="15" s="1"/>
  <c r="S3" i="21" s="1"/>
  <c r="Q18" i="23"/>
  <c r="T146" i="15" a="1"/>
  <c r="T146" i="15" s="1"/>
  <c r="T158" i="15" a="1"/>
  <c r="T158" i="15" s="1"/>
  <c r="R5" i="25" s="1"/>
  <c r="U28" i="15" a="1"/>
  <c r="U28" i="15" s="1"/>
  <c r="S25" i="17" s="1"/>
  <c r="U120" i="15" a="1"/>
  <c r="U120" i="15" s="1"/>
  <c r="U75" i="15" a="1"/>
  <c r="U75" i="15" s="1"/>
  <c r="S22" i="19" s="1"/>
  <c r="T151" i="15" a="1"/>
  <c r="T151" i="15" s="1"/>
  <c r="T51" i="15" a="1"/>
  <c r="T51" i="15" s="1"/>
  <c r="T192" i="15" a="1"/>
  <c r="T192" i="15" s="1"/>
  <c r="R14" i="24" s="1"/>
  <c r="U163" i="15" a="1"/>
  <c r="U163" i="15" s="1"/>
  <c r="S10" i="25" s="1"/>
  <c r="U162" i="15" a="1"/>
  <c r="U162" i="15" s="1"/>
  <c r="T167" i="15" a="1"/>
  <c r="T167" i="15" s="1"/>
  <c r="Q14" i="23"/>
  <c r="T142" i="15" a="1"/>
  <c r="T142" i="15" s="1"/>
  <c r="T102" i="15" a="1"/>
  <c r="T102" i="15" s="1"/>
  <c r="R24" i="20" s="1"/>
  <c r="T83" i="15" a="1"/>
  <c r="T83" i="15" s="1"/>
  <c r="R5" i="20" s="1"/>
  <c r="T19" i="15" a="1"/>
  <c r="T19" i="15" s="1"/>
  <c r="U113" i="15" a="1"/>
  <c r="U113" i="15" s="1"/>
  <c r="S10" i="21" s="1"/>
  <c r="Q12" i="23"/>
  <c r="T140" i="15" a="1"/>
  <c r="T140" i="15" s="1"/>
  <c r="T119" i="15" a="1"/>
  <c r="T119" i="15" s="1"/>
  <c r="W184" i="15" a="1"/>
  <c r="W184" i="15" s="1"/>
  <c r="T29" i="15" a="1"/>
  <c r="T29" i="15" s="1"/>
  <c r="R26" i="17" s="1"/>
  <c r="V31" i="15" a="1"/>
  <c r="V31" i="15" s="1"/>
  <c r="T3" i="18" s="1"/>
  <c r="U78" i="15" a="1"/>
  <c r="U78" i="15" s="1"/>
  <c r="S25" i="19" s="1"/>
  <c r="V187" i="15" a="1"/>
  <c r="V187" i="15" s="1"/>
  <c r="U96" i="15" a="1"/>
  <c r="U96" i="15" s="1"/>
  <c r="T94" i="15" a="1"/>
  <c r="T94" i="15" s="1"/>
  <c r="T15" i="15" a="1"/>
  <c r="T15" i="15" s="1"/>
  <c r="T191" i="15" a="1"/>
  <c r="T191" i="15" s="1"/>
  <c r="T67" i="15" a="1"/>
  <c r="T67" i="15" s="1"/>
  <c r="T127" i="15" a="1"/>
  <c r="T127" i="15" s="1"/>
  <c r="R24" i="21" s="1"/>
  <c r="T59" i="15" a="1"/>
  <c r="T59" i="15" s="1"/>
  <c r="U40" i="15" a="1"/>
  <c r="U40" i="15" s="1"/>
  <c r="Q26" i="23"/>
  <c r="T154" i="15" a="1"/>
  <c r="T154" i="15" s="1"/>
  <c r="T20" i="15" a="1"/>
  <c r="T20" i="15" s="1"/>
  <c r="Q8" i="23"/>
  <c r="T136" i="15" a="1"/>
  <c r="T136" i="15" s="1"/>
  <c r="V190" i="15" a="1"/>
  <c r="V190" i="15" s="1"/>
  <c r="T63" i="15" a="1"/>
  <c r="T63" i="15" s="1"/>
  <c r="R10" i="19" s="1"/>
  <c r="T87" i="15" a="1"/>
  <c r="T87" i="15" s="1"/>
  <c r="S18" i="15" a="1"/>
  <c r="S18" i="15" s="1"/>
  <c r="V6" i="15" a="1"/>
  <c r="V6" i="15" s="1"/>
  <c r="T3" i="17" s="1"/>
  <c r="T66" i="15" a="1"/>
  <c r="T66" i="15" s="1"/>
  <c r="V103" i="15" a="1"/>
  <c r="V103" i="15" s="1"/>
  <c r="T54" i="15" a="1"/>
  <c r="T54" i="15" s="1"/>
  <c r="R26" i="18" s="1"/>
  <c r="T34" i="15" a="1"/>
  <c r="T34" i="15" s="1"/>
  <c r="V156" i="15" a="1"/>
  <c r="V156" i="15" s="1"/>
  <c r="T3" i="25" s="1"/>
  <c r="T169" i="15" a="1"/>
  <c r="T169" i="15" s="1"/>
  <c r="U115" i="15" a="1"/>
  <c r="U115" i="15" s="1"/>
  <c r="U189" i="15" a="1"/>
  <c r="U189" i="15" s="1"/>
  <c r="T159" i="15" a="1"/>
  <c r="T159" i="15" s="1"/>
  <c r="T30" i="15" a="1"/>
  <c r="T30" i="15" s="1"/>
  <c r="R2" i="18" s="1"/>
  <c r="Q24" i="23"/>
  <c r="T152" i="15" a="1"/>
  <c r="T152" i="15" s="1"/>
  <c r="T68" i="15" a="1"/>
  <c r="T68" i="15" s="1"/>
  <c r="T43" i="15" a="1"/>
  <c r="T43" i="15" s="1"/>
  <c r="T8" i="15" a="1"/>
  <c r="T8" i="15" s="1"/>
  <c r="U36" i="15" a="1"/>
  <c r="U36" i="15" s="1"/>
  <c r="U88" i="15" a="1"/>
  <c r="U88" i="15" s="1"/>
  <c r="S10" i="20" s="1"/>
  <c r="V57" i="15" l="1" a="1"/>
  <c r="V57" i="15" s="1"/>
  <c r="T4" i="19" s="1"/>
  <c r="V181" i="15" a="1"/>
  <c r="V181" i="15" s="1"/>
  <c r="T3" i="24" s="1"/>
  <c r="V132" i="15" a="1"/>
  <c r="V132" i="15" s="1"/>
  <c r="U158" i="15" a="1"/>
  <c r="U158" i="15" s="1"/>
  <c r="S5" i="25" s="1"/>
  <c r="V175" i="15" a="1"/>
  <c r="V175" i="15" s="1"/>
  <c r="V97" i="15" a="1"/>
  <c r="V97" i="15" s="1"/>
  <c r="U177" i="15" a="1"/>
  <c r="U177" i="15" s="1"/>
  <c r="S24" i="25" s="1"/>
  <c r="U91" i="15" a="1"/>
  <c r="U91" i="15" s="1"/>
  <c r="W6" i="15" a="1"/>
  <c r="W6" i="15" s="1"/>
  <c r="U3" i="17" s="1"/>
  <c r="U14" i="15" a="1"/>
  <c r="U14" i="15" s="1"/>
  <c r="V157" i="15" a="1"/>
  <c r="V157" i="15" s="1"/>
  <c r="T4" i="25" s="1"/>
  <c r="R15" i="23"/>
  <c r="U143" i="15" a="1"/>
  <c r="U143" i="15" s="1"/>
  <c r="W190" i="15" a="1"/>
  <c r="W190" i="15" s="1"/>
  <c r="V174" i="15" a="1"/>
  <c r="V174" i="15" s="1"/>
  <c r="U204" i="15" a="1"/>
  <c r="U204" i="15" s="1"/>
  <c r="S26" i="24" s="1"/>
  <c r="U37" i="15" a="1"/>
  <c r="U37" i="15" s="1"/>
  <c r="S9" i="18" s="1"/>
  <c r="R9" i="23"/>
  <c r="U137" i="15" a="1"/>
  <c r="U137" i="15" s="1"/>
  <c r="V45" i="15" a="1"/>
  <c r="V45" i="15" s="1"/>
  <c r="W56" i="15" a="1"/>
  <c r="W56" i="15" s="1"/>
  <c r="U3" i="19" s="1"/>
  <c r="V198" i="15" a="1"/>
  <c r="V198" i="15" s="1"/>
  <c r="U92" i="15" a="1"/>
  <c r="U92" i="15" s="1"/>
  <c r="R14" i="23"/>
  <c r="U142" i="15" a="1"/>
  <c r="U142" i="15" s="1"/>
  <c r="U93" i="15" a="1"/>
  <c r="U93" i="15" s="1"/>
  <c r="R2" i="23"/>
  <c r="U130" i="15" a="1"/>
  <c r="U130" i="15" s="1"/>
  <c r="U66" i="15" a="1"/>
  <c r="U66" i="15" s="1"/>
  <c r="R19" i="23"/>
  <c r="U147" i="15" a="1"/>
  <c r="U147" i="15" s="1"/>
  <c r="U29" i="15" a="1"/>
  <c r="U29" i="15" s="1"/>
  <c r="S26" i="17" s="1"/>
  <c r="U62" i="15" a="1"/>
  <c r="U62" i="15" s="1"/>
  <c r="V86" i="15" a="1"/>
  <c r="V86" i="15" s="1"/>
  <c r="T18" i="15" a="1"/>
  <c r="T18" i="15" s="1"/>
  <c r="U169" i="15" a="1"/>
  <c r="U169" i="15" s="1"/>
  <c r="U77" i="15" a="1"/>
  <c r="U77" i="15" s="1"/>
  <c r="S24" i="19" s="1"/>
  <c r="V36" i="15" a="1"/>
  <c r="V36" i="15" s="1"/>
  <c r="V75" i="15" a="1"/>
  <c r="V75" i="15" s="1"/>
  <c r="T22" i="19" s="1"/>
  <c r="U193" i="15" a="1"/>
  <c r="U193" i="15" s="1"/>
  <c r="S15" i="24" s="1"/>
  <c r="U9" i="15" a="1"/>
  <c r="U9" i="15" s="1"/>
  <c r="V46" i="15" a="1"/>
  <c r="V46" i="15" s="1"/>
  <c r="V173" i="15" a="1"/>
  <c r="V173" i="15" s="1"/>
  <c r="V71" i="15" a="1"/>
  <c r="V71" i="15" s="1"/>
  <c r="U60" i="15" a="1"/>
  <c r="U60" i="15" s="1"/>
  <c r="V182" i="15" a="1"/>
  <c r="V182" i="15" s="1"/>
  <c r="T4" i="24" s="1"/>
  <c r="V165" i="15" a="1"/>
  <c r="V165" i="15" s="1"/>
  <c r="U167" i="15" a="1"/>
  <c r="U167" i="15" s="1"/>
  <c r="V161" i="15" a="1"/>
  <c r="V161" i="15" s="1"/>
  <c r="V88" i="15" a="1"/>
  <c r="V88" i="15" s="1"/>
  <c r="T10" i="20" s="1"/>
  <c r="R13" i="23"/>
  <c r="U141" i="15" a="1"/>
  <c r="U141" i="15" s="1"/>
  <c r="U58" i="15" a="1"/>
  <c r="U58" i="15" s="1"/>
  <c r="S5" i="19" s="1"/>
  <c r="W156" i="15" a="1"/>
  <c r="W156" i="15" s="1"/>
  <c r="U3" i="25" s="1"/>
  <c r="V35" i="15" a="1"/>
  <c r="V35" i="15" s="1"/>
  <c r="U33" i="15" a="1"/>
  <c r="U33" i="15" s="1"/>
  <c r="S5" i="18" s="1"/>
  <c r="V96" i="15" a="1"/>
  <c r="V96" i="15" s="1"/>
  <c r="V122" i="15" a="1"/>
  <c r="V122" i="15" s="1"/>
  <c r="U104" i="15" a="1"/>
  <c r="U104" i="15" s="1"/>
  <c r="S26" i="20" s="1"/>
  <c r="R5" i="23"/>
  <c r="U133" i="15" a="1"/>
  <c r="U133" i="15" s="1"/>
  <c r="U116" i="15" a="1"/>
  <c r="U116" i="15" s="1"/>
  <c r="U114" i="15" a="1"/>
  <c r="U114" i="15" s="1"/>
  <c r="V107" i="15" a="1"/>
  <c r="V107" i="15" s="1"/>
  <c r="T4" i="21" s="1"/>
  <c r="V172" i="15" a="1"/>
  <c r="V172" i="15" s="1"/>
  <c r="U52" i="15" a="1"/>
  <c r="U52" i="15" s="1"/>
  <c r="S24" i="18" s="1"/>
  <c r="U41" i="15" a="1"/>
  <c r="U41" i="15" s="1"/>
  <c r="V171" i="15" a="1"/>
  <c r="V171" i="15" s="1"/>
  <c r="W188" i="15" a="1"/>
  <c r="W188" i="15" s="1"/>
  <c r="U10" i="24" s="1"/>
  <c r="W103" i="15" a="1"/>
  <c r="W103" i="15" s="1"/>
  <c r="V49" i="15" a="1"/>
  <c r="V49" i="15" s="1"/>
  <c r="V72" i="15" a="1"/>
  <c r="V72" i="15" s="1"/>
  <c r="U59" i="15" a="1"/>
  <c r="U59" i="15" s="1"/>
  <c r="U105" i="15" a="1"/>
  <c r="U105" i="15" s="1"/>
  <c r="S2" i="21" s="1"/>
  <c r="U101" i="15" a="1"/>
  <c r="U101" i="15" s="1"/>
  <c r="W7" i="15" a="1"/>
  <c r="W7" i="15" s="1"/>
  <c r="U4" i="17" s="1"/>
  <c r="X184" i="15" a="1"/>
  <c r="X184" i="15" s="1"/>
  <c r="V113" i="15" a="1"/>
  <c r="V113" i="15" s="1"/>
  <c r="T10" i="21" s="1"/>
  <c r="V11" i="15" a="1"/>
  <c r="V11" i="15" s="1"/>
  <c r="R8" i="23"/>
  <c r="U136" i="15" a="1"/>
  <c r="U136" i="15" s="1"/>
  <c r="V61" i="15" a="1"/>
  <c r="V61" i="15" s="1"/>
  <c r="U108" i="15" a="1"/>
  <c r="U108" i="15" s="1"/>
  <c r="S5" i="21" s="1"/>
  <c r="W178" i="15" a="1"/>
  <c r="W178" i="15" s="1"/>
  <c r="U25" i="25" s="1"/>
  <c r="V40" i="15" a="1"/>
  <c r="V40" i="15" s="1"/>
  <c r="V201" i="15" a="1"/>
  <c r="V201" i="15" s="1"/>
  <c r="V38" i="15" a="1"/>
  <c r="V38" i="15" s="1"/>
  <c r="T10" i="18" s="1"/>
  <c r="U70" i="15" a="1"/>
  <c r="U70" i="15" s="1"/>
  <c r="U30" i="15" a="1"/>
  <c r="U30" i="15" s="1"/>
  <c r="S2" i="18" s="1"/>
  <c r="U194" i="15" a="1"/>
  <c r="U194" i="15" s="1"/>
  <c r="U166" i="15" a="1"/>
  <c r="U166" i="15" s="1"/>
  <c r="U44" i="15" a="1"/>
  <c r="U44" i="15" s="1"/>
  <c r="U151" i="15" a="1"/>
  <c r="U151" i="15" s="1"/>
  <c r="R7" i="23"/>
  <c r="U135" i="15" a="1"/>
  <c r="U135" i="15" s="1"/>
  <c r="U19" i="15" a="1"/>
  <c r="U19" i="15" s="1"/>
  <c r="V74" i="15" a="1"/>
  <c r="V74" i="15" s="1"/>
  <c r="R6" i="23"/>
  <c r="U134" i="15" a="1"/>
  <c r="U134" i="15" s="1"/>
  <c r="U34" i="15" a="1"/>
  <c r="U34" i="15" s="1"/>
  <c r="U83" i="15" a="1"/>
  <c r="U83" i="15" s="1"/>
  <c r="S5" i="20" s="1"/>
  <c r="V25" i="15" a="1"/>
  <c r="V25" i="15" s="1"/>
  <c r="U54" i="15" a="1"/>
  <c r="U54" i="15" s="1"/>
  <c r="S26" i="18" s="1"/>
  <c r="W187" i="15" a="1"/>
  <c r="W187" i="15" s="1"/>
  <c r="V28" i="15" a="1"/>
  <c r="V28" i="15" s="1"/>
  <c r="T25" i="17" s="1"/>
  <c r="U112" i="15" a="1"/>
  <c r="U112" i="15" s="1"/>
  <c r="R20" i="23"/>
  <c r="U148" i="15" a="1"/>
  <c r="U148" i="15" s="1"/>
  <c r="U27" i="15" a="1"/>
  <c r="U27" i="15" s="1"/>
  <c r="S24" i="17" s="1"/>
  <c r="U109" i="15" a="1"/>
  <c r="U109" i="15" s="1"/>
  <c r="V131" i="15" a="1"/>
  <c r="V131" i="15" s="1"/>
  <c r="V199" i="15" a="1"/>
  <c r="V199" i="15" s="1"/>
  <c r="U180" i="15" a="1"/>
  <c r="U180" i="15" s="1"/>
  <c r="S2" i="24" s="1"/>
  <c r="T25" i="23"/>
  <c r="W153" i="15" a="1"/>
  <c r="W153" i="15" s="1"/>
  <c r="U110" i="15" a="1"/>
  <c r="U110" i="15" s="1"/>
  <c r="V98" i="15" a="1"/>
  <c r="V98" i="15" s="1"/>
  <c r="V65" i="15" a="1"/>
  <c r="V65" i="15" s="1"/>
  <c r="V78" i="15" a="1"/>
  <c r="V78" i="15" s="1"/>
  <c r="T25" i="19" s="1"/>
  <c r="U160" i="15" a="1"/>
  <c r="U160" i="15" s="1"/>
  <c r="V32" i="15" a="1"/>
  <c r="V32" i="15" s="1"/>
  <c r="T4" i="18" s="1"/>
  <c r="W196" i="15" a="1"/>
  <c r="W196" i="15" s="1"/>
  <c r="U10" i="15" a="1"/>
  <c r="U10" i="15" s="1"/>
  <c r="V50" i="15" a="1"/>
  <c r="V50" i="15" s="1"/>
  <c r="U69" i="15" a="1"/>
  <c r="U69" i="15" s="1"/>
  <c r="U127" i="15" a="1"/>
  <c r="U127" i="15" s="1"/>
  <c r="S24" i="21" s="1"/>
  <c r="U15" i="15" a="1"/>
  <c r="U15" i="15" s="1"/>
  <c r="U24" i="15" a="1"/>
  <c r="U24" i="15" s="1"/>
  <c r="U94" i="15" a="1"/>
  <c r="U94" i="15" s="1"/>
  <c r="W53" i="15" a="1"/>
  <c r="W53" i="15" s="1"/>
  <c r="U25" i="18" s="1"/>
  <c r="U168" i="15" a="1"/>
  <c r="U168" i="15" s="1"/>
  <c r="U8" i="15" a="1"/>
  <c r="U8" i="15" s="1"/>
  <c r="U20" i="15" a="1"/>
  <c r="U20" i="15" s="1"/>
  <c r="V120" i="15" a="1"/>
  <c r="V120" i="15" s="1"/>
  <c r="U64" i="15" a="1"/>
  <c r="U64" i="15" s="1"/>
  <c r="U43" i="15" a="1"/>
  <c r="U43" i="15" s="1"/>
  <c r="R26" i="23"/>
  <c r="U154" i="15" a="1"/>
  <c r="U154" i="15" s="1"/>
  <c r="U102" i="15" a="1"/>
  <c r="U102" i="15" s="1"/>
  <c r="S24" i="20" s="1"/>
  <c r="U12" i="15" a="1"/>
  <c r="U12" i="15" s="1"/>
  <c r="R24" i="23"/>
  <c r="U152" i="15" a="1"/>
  <c r="U152" i="15" s="1"/>
  <c r="U79" i="15" a="1"/>
  <c r="U79" i="15" s="1"/>
  <c r="S26" i="19" s="1"/>
  <c r="V106" i="15" a="1"/>
  <c r="V106" i="15" s="1"/>
  <c r="T3" i="21" s="1"/>
  <c r="U117" i="15" a="1"/>
  <c r="U117" i="15" s="1"/>
  <c r="U16" i="15" a="1"/>
  <c r="U16" i="15" s="1"/>
  <c r="U183" i="15" a="1"/>
  <c r="U183" i="15" s="1"/>
  <c r="S5" i="24" s="1"/>
  <c r="V170" i="15" a="1"/>
  <c r="V170" i="15" s="1"/>
  <c r="R10" i="23"/>
  <c r="U138" i="15" a="1"/>
  <c r="U138" i="15" s="1"/>
  <c r="U42" i="15" a="1"/>
  <c r="U42" i="15" s="1"/>
  <c r="V189" i="15" a="1"/>
  <c r="V189" i="15" s="1"/>
  <c r="U87" i="15" a="1"/>
  <c r="U87" i="15" s="1"/>
  <c r="U67" i="15" a="1"/>
  <c r="U67" i="15" s="1"/>
  <c r="U119" i="15" a="1"/>
  <c r="U119" i="15" s="1"/>
  <c r="U192" i="15" a="1"/>
  <c r="U192" i="15" s="1"/>
  <c r="S14" i="24" s="1"/>
  <c r="V95" i="15" a="1"/>
  <c r="V95" i="15" s="1"/>
  <c r="V22" i="15" a="1"/>
  <c r="V22" i="15" s="1"/>
  <c r="U89" i="15" a="1"/>
  <c r="U89" i="15" s="1"/>
  <c r="V125" i="15" a="1"/>
  <c r="V125" i="15" s="1"/>
  <c r="T22" i="21" s="1"/>
  <c r="V128" i="15" a="1"/>
  <c r="V128" i="15" s="1"/>
  <c r="T25" i="21" s="1"/>
  <c r="U126" i="15" a="1"/>
  <c r="U126" i="15" s="1"/>
  <c r="U202" i="15" a="1"/>
  <c r="U202" i="15" s="1"/>
  <c r="S24" i="24" s="1"/>
  <c r="U179" i="15" a="1"/>
  <c r="U179" i="15" s="1"/>
  <c r="S26" i="25" s="1"/>
  <c r="V26" i="15" a="1"/>
  <c r="V26" i="15" s="1"/>
  <c r="U13" i="15" a="1"/>
  <c r="U13" i="15" s="1"/>
  <c r="S10" i="17" s="1"/>
  <c r="U118" i="15" a="1"/>
  <c r="U118" i="15" s="1"/>
  <c r="U47" i="15" a="1"/>
  <c r="U47" i="15" s="1"/>
  <c r="V111" i="15" a="1"/>
  <c r="V111" i="15" s="1"/>
  <c r="U84" i="15" a="1"/>
  <c r="U84" i="15" s="1"/>
  <c r="V21" i="15" a="1"/>
  <c r="V21" i="15" s="1"/>
  <c r="U68" i="15" a="1"/>
  <c r="U68" i="15" s="1"/>
  <c r="R22" i="23"/>
  <c r="U150" i="15" a="1"/>
  <c r="U150" i="15" s="1"/>
  <c r="R18" i="23"/>
  <c r="U146" i="15" a="1"/>
  <c r="U146" i="15" s="1"/>
  <c r="V73" i="15" a="1"/>
  <c r="V73" i="15" s="1"/>
  <c r="U80" i="15" a="1"/>
  <c r="U80" i="15" s="1"/>
  <c r="S2" i="20" s="1"/>
  <c r="V100" i="15" a="1"/>
  <c r="V100" i="15" s="1"/>
  <c r="U159" i="15" a="1"/>
  <c r="U159" i="15" s="1"/>
  <c r="W200" i="15" a="1"/>
  <c r="W200" i="15" s="1"/>
  <c r="V99" i="15" a="1"/>
  <c r="V99" i="15" s="1"/>
  <c r="W82" i="15" a="1"/>
  <c r="W82" i="15" s="1"/>
  <c r="U55" i="15" a="1"/>
  <c r="U55" i="15" s="1"/>
  <c r="S2" i="19" s="1"/>
  <c r="U191" i="15" a="1"/>
  <c r="U191" i="15" s="1"/>
  <c r="U51" i="15" a="1"/>
  <c r="U51" i="15" s="1"/>
  <c r="V176" i="15" a="1"/>
  <c r="V176" i="15" s="1"/>
  <c r="U139" i="15" a="1"/>
  <c r="U139" i="15" s="1"/>
  <c r="W81" i="15" a="1"/>
  <c r="W81" i="15" s="1"/>
  <c r="X185" i="15" a="1"/>
  <c r="X185" i="15" s="1"/>
  <c r="V121" i="15" a="1"/>
  <c r="V121" i="15" s="1"/>
  <c r="R21" i="23"/>
  <c r="U149" i="15" a="1"/>
  <c r="U149" i="15" s="1"/>
  <c r="V48" i="15" a="1"/>
  <c r="V48" i="15" s="1"/>
  <c r="T20" i="18" s="1"/>
  <c r="R17" i="23"/>
  <c r="U145" i="15" a="1"/>
  <c r="U145" i="15" s="1"/>
  <c r="V124" i="15" a="1"/>
  <c r="V124" i="15" s="1"/>
  <c r="V123" i="15" a="1"/>
  <c r="V123" i="15" s="1"/>
  <c r="U23" i="15" a="1"/>
  <c r="U23" i="15" s="1"/>
  <c r="W195" i="15" a="1"/>
  <c r="W195" i="15" s="1"/>
  <c r="U129" i="15" a="1"/>
  <c r="U129" i="15" s="1"/>
  <c r="S26" i="21" s="1"/>
  <c r="V197" i="15" a="1"/>
  <c r="V197" i="15" s="1"/>
  <c r="W31" i="15" a="1"/>
  <c r="W31" i="15" s="1"/>
  <c r="U3" i="18" s="1"/>
  <c r="U155" i="15" a="1"/>
  <c r="U155" i="15" s="1"/>
  <c r="S2" i="25" s="1"/>
  <c r="U5" i="15" a="1"/>
  <c r="U5" i="15" s="1"/>
  <c r="V162" i="15" a="1"/>
  <c r="V162" i="15" s="1"/>
  <c r="V90" i="15" a="1"/>
  <c r="V90" i="15" s="1"/>
  <c r="T17" i="15" a="1"/>
  <c r="T17" i="15" s="1"/>
  <c r="V163" i="15" a="1"/>
  <c r="V163" i="15" s="1"/>
  <c r="T10" i="25" s="1"/>
  <c r="V186" i="15" a="1"/>
  <c r="V186" i="15" s="1"/>
  <c r="R16" i="23"/>
  <c r="U144" i="15" a="1"/>
  <c r="U144" i="15" s="1"/>
  <c r="U76" i="15" a="1"/>
  <c r="U76" i="15" s="1"/>
  <c r="V39" i="15" a="1"/>
  <c r="V39" i="15" s="1"/>
  <c r="V115" i="15" a="1"/>
  <c r="V115" i="15" s="1"/>
  <c r="U63" i="15" a="1"/>
  <c r="U63" i="15" s="1"/>
  <c r="S10" i="19" s="1"/>
  <c r="R12" i="23"/>
  <c r="U140" i="15" a="1"/>
  <c r="U140" i="15" s="1"/>
  <c r="V203" i="15" a="1"/>
  <c r="V203" i="15" s="1"/>
  <c r="T25" i="24" s="1"/>
  <c r="U85" i="15" a="1"/>
  <c r="U85" i="15" s="1"/>
  <c r="V164" i="15" a="1"/>
  <c r="V164" i="15" s="1"/>
  <c r="W132" i="15" l="1" a="1"/>
  <c r="W132" i="15" s="1"/>
  <c r="W181" i="15" a="1"/>
  <c r="W181" i="15" s="1"/>
  <c r="U3" i="24" s="1"/>
  <c r="W57" i="15" a="1"/>
  <c r="W57" i="15" s="1"/>
  <c r="U4" i="19" s="1"/>
  <c r="X82" i="15" a="1"/>
  <c r="X82" i="15" s="1"/>
  <c r="V109" i="15" a="1"/>
  <c r="V109" i="15" s="1"/>
  <c r="W71" i="15" a="1"/>
  <c r="W71" i="15" s="1"/>
  <c r="V155" i="15" a="1"/>
  <c r="V155" i="15" s="1"/>
  <c r="T2" i="25" s="1"/>
  <c r="W173" i="15" a="1"/>
  <c r="W173" i="15" s="1"/>
  <c r="W125" i="15" a="1"/>
  <c r="W125" i="15" s="1"/>
  <c r="U22" i="21" s="1"/>
  <c r="W46" i="15" a="1"/>
  <c r="W46" i="15" s="1"/>
  <c r="W163" i="15" a="1"/>
  <c r="W163" i="15" s="1"/>
  <c r="U10" i="25" s="1"/>
  <c r="V117" i="15" a="1"/>
  <c r="V117" i="15" s="1"/>
  <c r="V69" i="15" a="1"/>
  <c r="V69" i="15" s="1"/>
  <c r="X103" i="15" a="1"/>
  <c r="X103" i="15" s="1"/>
  <c r="V104" i="15" a="1"/>
  <c r="V104" i="15" s="1"/>
  <c r="T26" i="20" s="1"/>
  <c r="V167" i="15" a="1"/>
  <c r="V167" i="15" s="1"/>
  <c r="W36" i="15" a="1"/>
  <c r="W36" i="15" s="1"/>
  <c r="V93" i="15" a="1"/>
  <c r="V93" i="15" s="1"/>
  <c r="X190" i="15" a="1"/>
  <c r="X190" i="15" s="1"/>
  <c r="V68" i="15" a="1"/>
  <c r="V68" i="15" s="1"/>
  <c r="X56" i="15" a="1"/>
  <c r="X56" i="15" s="1"/>
  <c r="V3" i="19" s="1"/>
  <c r="X53" i="15" a="1"/>
  <c r="X53" i="15" s="1"/>
  <c r="V25" i="18" s="1"/>
  <c r="W74" i="15" a="1"/>
  <c r="W74" i="15" s="1"/>
  <c r="W45" i="15" a="1"/>
  <c r="W45" i="15" s="1"/>
  <c r="S20" i="23"/>
  <c r="V148" i="15" a="1"/>
  <c r="V148" i="15" s="1"/>
  <c r="V29" i="15" a="1"/>
  <c r="V29" i="15" s="1"/>
  <c r="T26" i="17" s="1"/>
  <c r="W197" i="15" a="1"/>
  <c r="W197" i="15" s="1"/>
  <c r="V23" i="15" a="1"/>
  <c r="V23" i="15" s="1"/>
  <c r="V166" i="15" a="1"/>
  <c r="V166" i="15" s="1"/>
  <c r="V51" i="15" a="1"/>
  <c r="V51" i="15" s="1"/>
  <c r="W106" i="15" a="1"/>
  <c r="W106" i="15" s="1"/>
  <c r="U3" i="21" s="1"/>
  <c r="W25" i="15" a="1"/>
  <c r="W25" i="15" s="1"/>
  <c r="W11" i="15" a="1"/>
  <c r="W11" i="15" s="1"/>
  <c r="W122" i="15" a="1"/>
  <c r="W122" i="15" s="1"/>
  <c r="W165" i="15" a="1"/>
  <c r="W165" i="15" s="1"/>
  <c r="V77" i="15" a="1"/>
  <c r="V77" i="15" s="1"/>
  <c r="T24" i="19" s="1"/>
  <c r="S14" i="23"/>
  <c r="V142" i="15" a="1"/>
  <c r="V142" i="15" s="1"/>
  <c r="S15" i="23"/>
  <c r="V143" i="15" a="1"/>
  <c r="V143" i="15" s="1"/>
  <c r="W32" i="15" a="1"/>
  <c r="W32" i="15" s="1"/>
  <c r="U4" i="18" s="1"/>
  <c r="X6" i="15" a="1"/>
  <c r="X6" i="15" s="1"/>
  <c r="V3" i="17" s="1"/>
  <c r="V42" i="15" a="1"/>
  <c r="V42" i="15" s="1"/>
  <c r="V84" i="15" a="1"/>
  <c r="V84" i="15" s="1"/>
  <c r="W40" i="15" a="1"/>
  <c r="W40" i="15" s="1"/>
  <c r="W111" i="15" a="1"/>
  <c r="W111" i="15" s="1"/>
  <c r="V80" i="15" a="1"/>
  <c r="V80" i="15" s="1"/>
  <c r="T2" i="20" s="1"/>
  <c r="U25" i="23"/>
  <c r="X153" i="15" a="1"/>
  <c r="X153" i="15" s="1"/>
  <c r="V85" i="15" a="1"/>
  <c r="V85" i="15" s="1"/>
  <c r="W26" i="15" a="1"/>
  <c r="W26" i="15" s="1"/>
  <c r="W50" i="15" a="1"/>
  <c r="W50" i="15" s="1"/>
  <c r="W203" i="15" a="1"/>
  <c r="W203" i="15" s="1"/>
  <c r="U25" i="24" s="1"/>
  <c r="W124" i="15" a="1"/>
  <c r="W124" i="15" s="1"/>
  <c r="S18" i="23"/>
  <c r="V146" i="15" a="1"/>
  <c r="V146" i="15" s="1"/>
  <c r="V179" i="15" a="1"/>
  <c r="V179" i="15" s="1"/>
  <c r="T26" i="25" s="1"/>
  <c r="V67" i="15" a="1"/>
  <c r="V67" i="15" s="1"/>
  <c r="V79" i="15" a="1"/>
  <c r="V79" i="15" s="1"/>
  <c r="T26" i="19" s="1"/>
  <c r="V20" i="15" a="1"/>
  <c r="V20" i="15" s="1"/>
  <c r="V10" i="15" a="1"/>
  <c r="V10" i="15" s="1"/>
  <c r="W199" i="15" a="1"/>
  <c r="W199" i="15" s="1"/>
  <c r="V83" i="15" a="1"/>
  <c r="V83" i="15" s="1"/>
  <c r="T5" i="20" s="1"/>
  <c r="V30" i="15" a="1"/>
  <c r="V30" i="15" s="1"/>
  <c r="T2" i="18" s="1"/>
  <c r="W113" i="15" a="1"/>
  <c r="W113" i="15" s="1"/>
  <c r="U10" i="21" s="1"/>
  <c r="W171" i="15" a="1"/>
  <c r="W171" i="15" s="1"/>
  <c r="W96" i="15" a="1"/>
  <c r="W96" i="15" s="1"/>
  <c r="W182" i="15" a="1"/>
  <c r="W182" i="15" s="1"/>
  <c r="U4" i="24" s="1"/>
  <c r="V169" i="15" a="1"/>
  <c r="V169" i="15" s="1"/>
  <c r="V92" i="15" a="1"/>
  <c r="V92" i="15" s="1"/>
  <c r="W157" i="15" a="1"/>
  <c r="W157" i="15" s="1"/>
  <c r="U4" i="25" s="1"/>
  <c r="V63" i="15" a="1"/>
  <c r="V63" i="15" s="1"/>
  <c r="T10" i="19" s="1"/>
  <c r="W189" i="15" a="1"/>
  <c r="W189" i="15" s="1"/>
  <c r="S6" i="23"/>
  <c r="V134" i="15" a="1"/>
  <c r="V134" i="15" s="1"/>
  <c r="V52" i="15" a="1"/>
  <c r="V52" i="15" s="1"/>
  <c r="T24" i="18" s="1"/>
  <c r="W115" i="15" a="1"/>
  <c r="W115" i="15" s="1"/>
  <c r="V160" i="15" a="1"/>
  <c r="V160" i="15" s="1"/>
  <c r="W172" i="15" a="1"/>
  <c r="W172" i="15" s="1"/>
  <c r="S10" i="23"/>
  <c r="V138" i="15" a="1"/>
  <c r="V138" i="15" s="1"/>
  <c r="Y185" i="15" a="1"/>
  <c r="Y185" i="15" s="1"/>
  <c r="V192" i="15" a="1"/>
  <c r="V192" i="15" s="1"/>
  <c r="T14" i="24" s="1"/>
  <c r="S8" i="23"/>
  <c r="V136" i="15" a="1"/>
  <c r="V136" i="15" s="1"/>
  <c r="W73" i="15" a="1"/>
  <c r="W73" i="15" s="1"/>
  <c r="V180" i="15" a="1"/>
  <c r="V180" i="15" s="1"/>
  <c r="T2" i="24" s="1"/>
  <c r="V5" i="15" a="1"/>
  <c r="V5" i="15" s="1"/>
  <c r="V168" i="15" a="1"/>
  <c r="V168" i="15" s="1"/>
  <c r="X7" i="15" a="1"/>
  <c r="X7" i="15" s="1"/>
  <c r="V4" i="17" s="1"/>
  <c r="S21" i="23"/>
  <c r="V149" i="15" a="1"/>
  <c r="V149" i="15" s="1"/>
  <c r="V62" i="15" a="1"/>
  <c r="V62" i="15" s="1"/>
  <c r="W39" i="15" a="1"/>
  <c r="W39" i="15" s="1"/>
  <c r="V94" i="15" a="1"/>
  <c r="V94" i="15" s="1"/>
  <c r="W107" i="15" a="1"/>
  <c r="W107" i="15" s="1"/>
  <c r="U4" i="21" s="1"/>
  <c r="V159" i="15" a="1"/>
  <c r="V159" i="15" s="1"/>
  <c r="W176" i="15" a="1"/>
  <c r="W176" i="15" s="1"/>
  <c r="V54" i="15" a="1"/>
  <c r="V54" i="15" s="1"/>
  <c r="T26" i="18" s="1"/>
  <c r="U17" i="15" a="1"/>
  <c r="U17" i="15" s="1"/>
  <c r="V119" i="15" a="1"/>
  <c r="V119" i="15" s="1"/>
  <c r="V194" i="15" a="1"/>
  <c r="V194" i="15" s="1"/>
  <c r="W90" i="15" a="1"/>
  <c r="W90" i="15" s="1"/>
  <c r="W162" i="15" a="1"/>
  <c r="W162" i="15" s="1"/>
  <c r="S17" i="23"/>
  <c r="V145" i="15" a="1"/>
  <c r="V145" i="15" s="1"/>
  <c r="V55" i="15" a="1"/>
  <c r="V55" i="15" s="1"/>
  <c r="T2" i="19" s="1"/>
  <c r="S22" i="23"/>
  <c r="V150" i="15" a="1"/>
  <c r="V150" i="15" s="1"/>
  <c r="V87" i="15" a="1"/>
  <c r="V87" i="15" s="1"/>
  <c r="S24" i="23"/>
  <c r="V152" i="15" a="1"/>
  <c r="V152" i="15" s="1"/>
  <c r="V8" i="15" a="1"/>
  <c r="V8" i="15" s="1"/>
  <c r="X196" i="15" a="1"/>
  <c r="X196" i="15" s="1"/>
  <c r="W131" i="15" a="1"/>
  <c r="W131" i="15" s="1"/>
  <c r="V34" i="15" a="1"/>
  <c r="V34" i="15" s="1"/>
  <c r="V70" i="15" a="1"/>
  <c r="V70" i="15" s="1"/>
  <c r="Y184" i="15" a="1"/>
  <c r="Y184" i="15" s="1"/>
  <c r="V41" i="15" a="1"/>
  <c r="V41" i="15" s="1"/>
  <c r="V33" i="15" a="1"/>
  <c r="V33" i="15" s="1"/>
  <c r="T5" i="18" s="1"/>
  <c r="V60" i="15" a="1"/>
  <c r="V60" i="15" s="1"/>
  <c r="U18" i="15" a="1"/>
  <c r="U18" i="15" s="1"/>
  <c r="W198" i="15" a="1"/>
  <c r="W198" i="15" s="1"/>
  <c r="V14" i="15" a="1"/>
  <c r="V14" i="15" s="1"/>
  <c r="W48" i="15" a="1"/>
  <c r="W48" i="15" s="1"/>
  <c r="U20" i="18" s="1"/>
  <c r="W35" i="15" a="1"/>
  <c r="W35" i="15" s="1"/>
  <c r="V12" i="15" a="1"/>
  <c r="V12" i="15" s="1"/>
  <c r="W201" i="15" a="1"/>
  <c r="W201" i="15" s="1"/>
  <c r="X31" i="15" a="1"/>
  <c r="X31" i="15" s="1"/>
  <c r="V3" i="18" s="1"/>
  <c r="V105" i="15" a="1"/>
  <c r="V105" i="15" s="1"/>
  <c r="T2" i="21" s="1"/>
  <c r="W164" i="15" a="1"/>
  <c r="W164" i="15" s="1"/>
  <c r="V13" i="15" a="1"/>
  <c r="V13" i="15" s="1"/>
  <c r="T10" i="17" s="1"/>
  <c r="V64" i="15" a="1"/>
  <c r="V64" i="15" s="1"/>
  <c r="W123" i="15" a="1"/>
  <c r="W123" i="15" s="1"/>
  <c r="W120" i="15" a="1"/>
  <c r="W120" i="15" s="1"/>
  <c r="X188" i="15" a="1"/>
  <c r="X188" i="15" s="1"/>
  <c r="V10" i="24" s="1"/>
  <c r="V191" i="15" a="1"/>
  <c r="V191" i="15" s="1"/>
  <c r="S12" i="23"/>
  <c r="V140" i="15" a="1"/>
  <c r="V140" i="15" s="1"/>
  <c r="V202" i="15" a="1"/>
  <c r="V202" i="15" s="1"/>
  <c r="T24" i="24" s="1"/>
  <c r="W86" i="15" a="1"/>
  <c r="W86" i="15" s="1"/>
  <c r="W21" i="15" a="1"/>
  <c r="W21" i="15" s="1"/>
  <c r="V27" i="15" a="1"/>
  <c r="V27" i="15" s="1"/>
  <c r="T24" i="17" s="1"/>
  <c r="V91" i="15" a="1"/>
  <c r="V91" i="15" s="1"/>
  <c r="W78" i="15" a="1"/>
  <c r="W78" i="15" s="1"/>
  <c r="U25" i="19" s="1"/>
  <c r="V177" i="15" a="1"/>
  <c r="V177" i="15" s="1"/>
  <c r="T24" i="25" s="1"/>
  <c r="V76" i="15" a="1"/>
  <c r="V76" i="15" s="1"/>
  <c r="W170" i="15" a="1"/>
  <c r="W170" i="15" s="1"/>
  <c r="W65" i="15" a="1"/>
  <c r="W65" i="15" s="1"/>
  <c r="X178" i="15" a="1"/>
  <c r="X178" i="15" s="1"/>
  <c r="V25" i="25" s="1"/>
  <c r="S13" i="23"/>
  <c r="V141" i="15" a="1"/>
  <c r="V141" i="15" s="1"/>
  <c r="V37" i="15" a="1"/>
  <c r="V37" i="15" s="1"/>
  <c r="T9" i="18" s="1"/>
  <c r="S16" i="23"/>
  <c r="V144" i="15" a="1"/>
  <c r="V144" i="15" s="1"/>
  <c r="V129" i="15" a="1"/>
  <c r="V129" i="15" s="1"/>
  <c r="T26" i="21" s="1"/>
  <c r="X81" i="15" a="1"/>
  <c r="X81" i="15" s="1"/>
  <c r="W100" i="15" a="1"/>
  <c r="W100" i="15" s="1"/>
  <c r="V47" i="15" a="1"/>
  <c r="V47" i="15" s="1"/>
  <c r="W22" i="15" a="1"/>
  <c r="W22" i="15" s="1"/>
  <c r="V183" i="15" a="1"/>
  <c r="V183" i="15" s="1"/>
  <c r="T5" i="24" s="1"/>
  <c r="S26" i="23"/>
  <c r="V154" i="15" a="1"/>
  <c r="V154" i="15" s="1"/>
  <c r="V15" i="15" a="1"/>
  <c r="V15" i="15" s="1"/>
  <c r="W98" i="15" a="1"/>
  <c r="W98" i="15" s="1"/>
  <c r="W28" i="15" a="1"/>
  <c r="W28" i="15" s="1"/>
  <c r="U25" i="17" s="1"/>
  <c r="V151" i="15" a="1"/>
  <c r="V151" i="15" s="1"/>
  <c r="V108" i="15" a="1"/>
  <c r="V108" i="15" s="1"/>
  <c r="T5" i="21" s="1"/>
  <c r="W72" i="15" a="1"/>
  <c r="W72" i="15" s="1"/>
  <c r="V116" i="15" a="1"/>
  <c r="V116" i="15" s="1"/>
  <c r="W88" i="15" a="1"/>
  <c r="W88" i="15" s="1"/>
  <c r="U10" i="20" s="1"/>
  <c r="V193" i="15" a="1"/>
  <c r="V193" i="15" s="1"/>
  <c r="T15" i="24" s="1"/>
  <c r="V66" i="15" a="1"/>
  <c r="V66" i="15" s="1"/>
  <c r="V204" i="15" a="1"/>
  <c r="V204" i="15" s="1"/>
  <c r="T26" i="24" s="1"/>
  <c r="W175" i="15" a="1"/>
  <c r="W175" i="15" s="1"/>
  <c r="W99" i="15" a="1"/>
  <c r="W99" i="15" s="1"/>
  <c r="V101" i="15" a="1"/>
  <c r="V101" i="15" s="1"/>
  <c r="W121" i="15" a="1"/>
  <c r="W121" i="15" s="1"/>
  <c r="V19" i="15" a="1"/>
  <c r="V19" i="15" s="1"/>
  <c r="S9" i="23"/>
  <c r="V137" i="15" a="1"/>
  <c r="V137" i="15" s="1"/>
  <c r="V89" i="15" a="1"/>
  <c r="V89" i="15" s="1"/>
  <c r="V24" i="15" a="1"/>
  <c r="V24" i="15" s="1"/>
  <c r="S7" i="23"/>
  <c r="V135" i="15" a="1"/>
  <c r="V135" i="15" s="1"/>
  <c r="V114" i="15" a="1"/>
  <c r="V114" i="15" s="1"/>
  <c r="S19" i="23"/>
  <c r="V147" i="15" a="1"/>
  <c r="V147" i="15" s="1"/>
  <c r="X195" i="15" a="1"/>
  <c r="X195" i="15" s="1"/>
  <c r="V118" i="15" a="1"/>
  <c r="V118" i="15" s="1"/>
  <c r="V16" i="15" a="1"/>
  <c r="V16" i="15" s="1"/>
  <c r="V127" i="15" a="1"/>
  <c r="V127" i="15" s="1"/>
  <c r="T24" i="21" s="1"/>
  <c r="V110" i="15" a="1"/>
  <c r="V110" i="15" s="1"/>
  <c r="X187" i="15" a="1"/>
  <c r="X187" i="15" s="1"/>
  <c r="V44" i="15" a="1"/>
  <c r="V44" i="15" s="1"/>
  <c r="W61" i="15" a="1"/>
  <c r="W61" i="15" s="1"/>
  <c r="W49" i="15" a="1"/>
  <c r="W49" i="15" s="1"/>
  <c r="S5" i="23"/>
  <c r="V133" i="15" a="1"/>
  <c r="V133" i="15" s="1"/>
  <c r="W161" i="15" a="1"/>
  <c r="W161" i="15" s="1"/>
  <c r="W75" i="15" a="1"/>
  <c r="W75" i="15" s="1"/>
  <c r="U22" i="19" s="1"/>
  <c r="S2" i="23"/>
  <c r="V130" i="15" a="1"/>
  <c r="V130" i="15" s="1"/>
  <c r="W174" i="15" a="1"/>
  <c r="W174" i="15" s="1"/>
  <c r="V158" i="15" a="1"/>
  <c r="V158" i="15" s="1"/>
  <c r="T5" i="25" s="1"/>
  <c r="V126" i="15" a="1"/>
  <c r="V126" i="15" s="1"/>
  <c r="W38" i="15" a="1"/>
  <c r="W38" i="15" s="1"/>
  <c r="U10" i="18" s="1"/>
  <c r="W128" i="15" a="1"/>
  <c r="W128" i="15" s="1"/>
  <c r="U25" i="21" s="1"/>
  <c r="X156" i="15" a="1"/>
  <c r="X156" i="15" s="1"/>
  <c r="V3" i="25" s="1"/>
  <c r="X200" i="15" a="1"/>
  <c r="X200" i="15" s="1"/>
  <c r="V58" i="15" a="1"/>
  <c r="V58" i="15" s="1"/>
  <c r="T5" i="19" s="1"/>
  <c r="V102" i="15" a="1"/>
  <c r="V102" i="15" s="1"/>
  <c r="T24" i="20" s="1"/>
  <c r="V112" i="15" a="1"/>
  <c r="V112" i="15" s="1"/>
  <c r="V59" i="15" a="1"/>
  <c r="V59" i="15" s="1"/>
  <c r="V9" i="15" a="1"/>
  <c r="V9" i="15" s="1"/>
  <c r="W97" i="15" a="1"/>
  <c r="W97" i="15" s="1"/>
  <c r="W186" i="15" a="1"/>
  <c r="W186" i="15" s="1"/>
  <c r="V139" i="15" a="1"/>
  <c r="V139" i="15" s="1"/>
  <c r="W95" i="15" a="1"/>
  <c r="W95" i="15" s="1"/>
  <c r="V43" i="15" a="1"/>
  <c r="V43" i="15" s="1"/>
  <c r="X57" i="15" l="1" a="1"/>
  <c r="X57" i="15" s="1"/>
  <c r="V4" i="19" s="1"/>
  <c r="X181" i="15" a="1"/>
  <c r="X181" i="15" s="1"/>
  <c r="V3" i="24" s="1"/>
  <c r="X132" i="15" a="1"/>
  <c r="X132" i="15" s="1"/>
  <c r="W191" i="15" a="1"/>
  <c r="W191" i="15" s="1"/>
  <c r="W155" i="15" a="1"/>
  <c r="W155" i="15" s="1"/>
  <c r="U2" i="25" s="1"/>
  <c r="X99" i="15" a="1"/>
  <c r="X99" i="15" s="1"/>
  <c r="W160" i="15" a="1"/>
  <c r="W160" i="15" s="1"/>
  <c r="X97" i="15" a="1"/>
  <c r="X97" i="15" s="1"/>
  <c r="X197" i="15" a="1"/>
  <c r="X197" i="15" s="1"/>
  <c r="X28" i="15" a="1"/>
  <c r="X28" i="15" s="1"/>
  <c r="V25" i="17" s="1"/>
  <c r="W119" i="15" a="1"/>
  <c r="W119" i="15" s="1"/>
  <c r="X11" i="15" a="1"/>
  <c r="X11" i="15" s="1"/>
  <c r="X95" i="15" a="1"/>
  <c r="X95" i="15" s="1"/>
  <c r="Y200" i="15" a="1"/>
  <c r="Y200" i="15" s="1"/>
  <c r="T5" i="23"/>
  <c r="W133" i="15" a="1"/>
  <c r="W133" i="15" s="1"/>
  <c r="T19" i="23"/>
  <c r="W147" i="15" a="1"/>
  <c r="W147" i="15" s="1"/>
  <c r="X175" i="15" a="1"/>
  <c r="X175" i="15" s="1"/>
  <c r="X98" i="15" a="1"/>
  <c r="X98" i="15" s="1"/>
  <c r="W37" i="15" a="1"/>
  <c r="W37" i="15" s="1"/>
  <c r="U9" i="18" s="1"/>
  <c r="X21" i="15" a="1"/>
  <c r="X21" i="15" s="1"/>
  <c r="W13" i="15" a="1"/>
  <c r="W13" i="15" s="1"/>
  <c r="U10" i="17" s="1"/>
  <c r="X198" i="15" a="1"/>
  <c r="X198" i="15" s="1"/>
  <c r="W8" i="15" a="1"/>
  <c r="W8" i="15" s="1"/>
  <c r="V17" i="15" a="1"/>
  <c r="V17" i="15" s="1"/>
  <c r="W168" i="15" a="1"/>
  <c r="W168" i="15" s="1"/>
  <c r="X115" i="15" a="1"/>
  <c r="X115" i="15" s="1"/>
  <c r="X171" i="15" a="1"/>
  <c r="X171" i="15" s="1"/>
  <c r="T18" i="23"/>
  <c r="W146" i="15" a="1"/>
  <c r="W146" i="15" s="1"/>
  <c r="W84" i="15" a="1"/>
  <c r="W84" i="15" s="1"/>
  <c r="X25" i="15" a="1"/>
  <c r="X25" i="15" s="1"/>
  <c r="Y53" i="15" a="1"/>
  <c r="Y53" i="15" s="1"/>
  <c r="W25" i="18" s="1"/>
  <c r="W117" i="15" a="1"/>
  <c r="W117" i="15" s="1"/>
  <c r="W89" i="15" a="1"/>
  <c r="W89" i="15" s="1"/>
  <c r="W47" i="15" a="1"/>
  <c r="W47" i="15" s="1"/>
  <c r="X157" i="15" a="1"/>
  <c r="X157" i="15" s="1"/>
  <c r="V4" i="25" s="1"/>
  <c r="W43" i="15" a="1"/>
  <c r="W43" i="15" s="1"/>
  <c r="W27" i="15" a="1"/>
  <c r="W27" i="15" s="1"/>
  <c r="U24" i="17" s="1"/>
  <c r="X96" i="15" a="1"/>
  <c r="X96" i="15" s="1"/>
  <c r="Y187" i="15" a="1"/>
  <c r="Y187" i="15" s="1"/>
  <c r="W94" i="15" a="1"/>
  <c r="W94" i="15" s="1"/>
  <c r="T16" i="23"/>
  <c r="W144" i="15" a="1"/>
  <c r="W144" i="15" s="1"/>
  <c r="W179" i="15" a="1"/>
  <c r="W179" i="15" s="1"/>
  <c r="U26" i="25" s="1"/>
  <c r="Y156" i="15" a="1"/>
  <c r="Y156" i="15" s="1"/>
  <c r="W3" i="25" s="1"/>
  <c r="X49" i="15" a="1"/>
  <c r="X49" i="15" s="1"/>
  <c r="W114" i="15" a="1"/>
  <c r="W114" i="15" s="1"/>
  <c r="W204" i="15" a="1"/>
  <c r="W204" i="15" s="1"/>
  <c r="U26" i="24" s="1"/>
  <c r="W15" i="15" a="1"/>
  <c r="W15" i="15" s="1"/>
  <c r="T13" i="23"/>
  <c r="W141" i="15" a="1"/>
  <c r="W141" i="15" s="1"/>
  <c r="X86" i="15" a="1"/>
  <c r="X86" i="15" s="1"/>
  <c r="X164" i="15" a="1"/>
  <c r="X164" i="15" s="1"/>
  <c r="V18" i="15" a="1"/>
  <c r="V18" i="15" s="1"/>
  <c r="T24" i="23"/>
  <c r="W152" i="15" a="1"/>
  <c r="W152" i="15" s="1"/>
  <c r="W54" i="15" a="1"/>
  <c r="W54" i="15" s="1"/>
  <c r="U26" i="18" s="1"/>
  <c r="W5" i="15" a="1"/>
  <c r="W5" i="15" s="1"/>
  <c r="W52" i="15" a="1"/>
  <c r="W52" i="15" s="1"/>
  <c r="U24" i="18" s="1"/>
  <c r="X113" i="15" a="1"/>
  <c r="X113" i="15" s="1"/>
  <c r="V10" i="21" s="1"/>
  <c r="X124" i="15" a="1"/>
  <c r="X124" i="15" s="1"/>
  <c r="W42" i="15" a="1"/>
  <c r="W42" i="15" s="1"/>
  <c r="X106" i="15" a="1"/>
  <c r="X106" i="15" s="1"/>
  <c r="V3" i="21" s="1"/>
  <c r="Y56" i="15" a="1"/>
  <c r="Y56" i="15" s="1"/>
  <c r="W3" i="19" s="1"/>
  <c r="X163" i="15" a="1"/>
  <c r="X163" i="15" s="1"/>
  <c r="V10" i="25" s="1"/>
  <c r="X186" i="15" a="1"/>
  <c r="X186" i="15" s="1"/>
  <c r="X161" i="15" a="1"/>
  <c r="X161" i="15" s="1"/>
  <c r="Y196" i="15" a="1"/>
  <c r="Y196" i="15" s="1"/>
  <c r="X74" i="15" a="1"/>
  <c r="X74" i="15" s="1"/>
  <c r="W9" i="15" a="1"/>
  <c r="W9" i="15" s="1"/>
  <c r="Z184" i="15" a="1"/>
  <c r="Z184" i="15" s="1"/>
  <c r="W58" i="15" a="1"/>
  <c r="W58" i="15" s="1"/>
  <c r="U5" i="19" s="1"/>
  <c r="W64" i="15" a="1"/>
  <c r="W64" i="15" s="1"/>
  <c r="Y7" i="15" a="1"/>
  <c r="Y7" i="15" s="1"/>
  <c r="W4" i="17" s="1"/>
  <c r="W69" i="15" a="1"/>
  <c r="W69" i="15" s="1"/>
  <c r="W139" i="15" a="1"/>
  <c r="W139" i="15" s="1"/>
  <c r="X128" i="15" a="1"/>
  <c r="X128" i="15" s="1"/>
  <c r="V25" i="21" s="1"/>
  <c r="X61" i="15" a="1"/>
  <c r="X61" i="15" s="1"/>
  <c r="T7" i="23"/>
  <c r="W135" i="15" a="1"/>
  <c r="W135" i="15" s="1"/>
  <c r="W66" i="15" a="1"/>
  <c r="W66" i="15" s="1"/>
  <c r="T26" i="23"/>
  <c r="W154" i="15" a="1"/>
  <c r="W154" i="15" s="1"/>
  <c r="Y178" i="15" a="1"/>
  <c r="Y178" i="15" s="1"/>
  <c r="W25" i="25" s="1"/>
  <c r="W105" i="15" a="1"/>
  <c r="W105" i="15" s="1"/>
  <c r="U2" i="21" s="1"/>
  <c r="W60" i="15" a="1"/>
  <c r="W60" i="15" s="1"/>
  <c r="W87" i="15" a="1"/>
  <c r="W87" i="15" s="1"/>
  <c r="X176" i="15" a="1"/>
  <c r="X176" i="15" s="1"/>
  <c r="W180" i="15" a="1"/>
  <c r="W180" i="15" s="1"/>
  <c r="U2" i="24" s="1"/>
  <c r="T6" i="23"/>
  <c r="W134" i="15" a="1"/>
  <c r="W134" i="15" s="1"/>
  <c r="W30" i="15" a="1"/>
  <c r="W30" i="15" s="1"/>
  <c r="U2" i="18" s="1"/>
  <c r="X203" i="15" a="1"/>
  <c r="X203" i="15" s="1"/>
  <c r="V25" i="24" s="1"/>
  <c r="Y6" i="15" a="1"/>
  <c r="Y6" i="15" s="1"/>
  <c r="W3" i="17" s="1"/>
  <c r="W51" i="15" a="1"/>
  <c r="W51" i="15" s="1"/>
  <c r="W68" i="15" a="1"/>
  <c r="W68" i="15" s="1"/>
  <c r="X46" i="15" a="1"/>
  <c r="X46" i="15" s="1"/>
  <c r="W158" i="15" a="1"/>
  <c r="W158" i="15" s="1"/>
  <c r="U5" i="25" s="1"/>
  <c r="T17" i="23"/>
  <c r="W145" i="15" a="1"/>
  <c r="W145" i="15" s="1"/>
  <c r="Y195" i="15" a="1"/>
  <c r="Y195" i="15" s="1"/>
  <c r="W14" i="15" a="1"/>
  <c r="W14" i="15" s="1"/>
  <c r="X40" i="15" a="1"/>
  <c r="X40" i="15" s="1"/>
  <c r="X65" i="15" a="1"/>
  <c r="X65" i="15" s="1"/>
  <c r="X38" i="15" a="1"/>
  <c r="X38" i="15" s="1"/>
  <c r="V10" i="18" s="1"/>
  <c r="W44" i="15" a="1"/>
  <c r="W44" i="15" s="1"/>
  <c r="W24" i="15" a="1"/>
  <c r="W24" i="15" s="1"/>
  <c r="W193" i="15" a="1"/>
  <c r="W193" i="15" s="1"/>
  <c r="U15" i="24" s="1"/>
  <c r="W183" i="15" a="1"/>
  <c r="W183" i="15" s="1"/>
  <c r="U5" i="24" s="1"/>
  <c r="W202" i="15" a="1"/>
  <c r="W202" i="15" s="1"/>
  <c r="U24" i="24" s="1"/>
  <c r="W33" i="15" a="1"/>
  <c r="W33" i="15" s="1"/>
  <c r="U5" i="18" s="1"/>
  <c r="T22" i="23"/>
  <c r="W150" i="15" a="1"/>
  <c r="W150" i="15" s="1"/>
  <c r="W159" i="15" a="1"/>
  <c r="W159" i="15" s="1"/>
  <c r="X73" i="15" a="1"/>
  <c r="X73" i="15" s="1"/>
  <c r="X189" i="15" a="1"/>
  <c r="X189" i="15" s="1"/>
  <c r="W83" i="15" a="1"/>
  <c r="W83" i="15" s="1"/>
  <c r="U5" i="20" s="1"/>
  <c r="X50" i="15" a="1"/>
  <c r="X50" i="15" s="1"/>
  <c r="X32" i="15" a="1"/>
  <c r="X32" i="15" s="1"/>
  <c r="V4" i="18" s="1"/>
  <c r="W166" i="15" a="1"/>
  <c r="W166" i="15" s="1"/>
  <c r="Y190" i="15" a="1"/>
  <c r="Y190" i="15" s="1"/>
  <c r="X125" i="15" a="1"/>
  <c r="X125" i="15" s="1"/>
  <c r="V22" i="21" s="1"/>
  <c r="W126" i="15" a="1"/>
  <c r="W126" i="15" s="1"/>
  <c r="T8" i="23"/>
  <c r="W136" i="15" a="1"/>
  <c r="W136" i="15" s="1"/>
  <c r="X22" i="15" a="1"/>
  <c r="X22" i="15" s="1"/>
  <c r="T12" i="23"/>
  <c r="W140" i="15" a="1"/>
  <c r="W140" i="15" s="1"/>
  <c r="Y31" i="15" a="1"/>
  <c r="Y31" i="15" s="1"/>
  <c r="W3" i="18" s="1"/>
  <c r="W41" i="15" a="1"/>
  <c r="W41" i="15" s="1"/>
  <c r="W55" i="15" a="1"/>
  <c r="W55" i="15" s="1"/>
  <c r="U2" i="19" s="1"/>
  <c r="X107" i="15" a="1"/>
  <c r="X107" i="15" s="1"/>
  <c r="V4" i="21" s="1"/>
  <c r="W63" i="15" a="1"/>
  <c r="W63" i="15" s="1"/>
  <c r="U10" i="19" s="1"/>
  <c r="X199" i="15" a="1"/>
  <c r="X199" i="15" s="1"/>
  <c r="X26" i="15" a="1"/>
  <c r="X26" i="15" s="1"/>
  <c r="T15" i="23"/>
  <c r="W143" i="15" a="1"/>
  <c r="W143" i="15" s="1"/>
  <c r="W23" i="15" a="1"/>
  <c r="W23" i="15" s="1"/>
  <c r="W93" i="15" a="1"/>
  <c r="W93" i="15" s="1"/>
  <c r="X173" i="15" a="1"/>
  <c r="X173" i="15" s="1"/>
  <c r="T14" i="23"/>
  <c r="W142" i="15" a="1"/>
  <c r="W142" i="15" s="1"/>
  <c r="X170" i="15" a="1"/>
  <c r="X170" i="15" s="1"/>
  <c r="X88" i="15" a="1"/>
  <c r="X88" i="15" s="1"/>
  <c r="V10" i="20" s="1"/>
  <c r="W76" i="15" a="1"/>
  <c r="W76" i="15" s="1"/>
  <c r="W192" i="15" a="1"/>
  <c r="W192" i="15" s="1"/>
  <c r="U14" i="24" s="1"/>
  <c r="W59" i="15" a="1"/>
  <c r="W59" i="15" s="1"/>
  <c r="W19" i="15" a="1"/>
  <c r="W19" i="15" s="1"/>
  <c r="W177" i="15" a="1"/>
  <c r="W177" i="15" s="1"/>
  <c r="U24" i="25" s="1"/>
  <c r="W70" i="15" a="1"/>
  <c r="W70" i="15" s="1"/>
  <c r="X39" i="15" a="1"/>
  <c r="X39" i="15" s="1"/>
  <c r="Z185" i="15" a="1"/>
  <c r="Z185" i="15" s="1"/>
  <c r="W20" i="15" a="1"/>
  <c r="W20" i="15" s="1"/>
  <c r="W77" i="15" a="1"/>
  <c r="W77" i="15" s="1"/>
  <c r="U24" i="19" s="1"/>
  <c r="W29" i="15" a="1"/>
  <c r="W29" i="15" s="1"/>
  <c r="U26" i="17" s="1"/>
  <c r="W112" i="15" a="1"/>
  <c r="W112" i="15" s="1"/>
  <c r="T2" i="23"/>
  <c r="W130" i="15" a="1"/>
  <c r="W130" i="15" s="1"/>
  <c r="W16" i="15" a="1"/>
  <c r="W16" i="15" s="1"/>
  <c r="X121" i="15" a="1"/>
  <c r="X121" i="15" s="1"/>
  <c r="W108" i="15" a="1"/>
  <c r="W108" i="15" s="1"/>
  <c r="U5" i="21" s="1"/>
  <c r="Y81" i="15" a="1"/>
  <c r="Y81" i="15" s="1"/>
  <c r="X78" i="15" a="1"/>
  <c r="X78" i="15" s="1"/>
  <c r="V25" i="19" s="1"/>
  <c r="X120" i="15" a="1"/>
  <c r="X120" i="15" s="1"/>
  <c r="X35" i="15" a="1"/>
  <c r="X35" i="15" s="1"/>
  <c r="W34" i="15" a="1"/>
  <c r="W34" i="15" s="1"/>
  <c r="X90" i="15" a="1"/>
  <c r="X90" i="15" s="1"/>
  <c r="W62" i="15" a="1"/>
  <c r="W62" i="15" s="1"/>
  <c r="T10" i="23"/>
  <c r="W138" i="15" a="1"/>
  <c r="W138" i="15" s="1"/>
  <c r="W169" i="15" a="1"/>
  <c r="W169" i="15" s="1"/>
  <c r="W79" i="15" a="1"/>
  <c r="W79" i="15" s="1"/>
  <c r="U26" i="19" s="1"/>
  <c r="W80" i="15" a="1"/>
  <c r="W80" i="15" s="1"/>
  <c r="U2" i="20" s="1"/>
  <c r="X165" i="15" a="1"/>
  <c r="X165" i="15" s="1"/>
  <c r="T20" i="23"/>
  <c r="W148" i="15" a="1"/>
  <c r="W148" i="15" s="1"/>
  <c r="W104" i="15" a="1"/>
  <c r="W104" i="15" s="1"/>
  <c r="U26" i="20" s="1"/>
  <c r="W109" i="15" a="1"/>
  <c r="W109" i="15" s="1"/>
  <c r="T9" i="23"/>
  <c r="W137" i="15" a="1"/>
  <c r="W137" i="15" s="1"/>
  <c r="W10" i="15" a="1"/>
  <c r="W10" i="15" s="1"/>
  <c r="X174" i="15" a="1"/>
  <c r="X174" i="15" s="1"/>
  <c r="X72" i="15" a="1"/>
  <c r="X72" i="15" s="1"/>
  <c r="Y188" i="15" a="1"/>
  <c r="Y188" i="15" s="1"/>
  <c r="W10" i="24" s="1"/>
  <c r="X162" i="15" a="1"/>
  <c r="X162" i="15" s="1"/>
  <c r="W92" i="15" a="1"/>
  <c r="W92" i="15" s="1"/>
  <c r="V25" i="23"/>
  <c r="Y153" i="15" a="1"/>
  <c r="Y153" i="15" s="1"/>
  <c r="W167" i="15" a="1"/>
  <c r="W167" i="15" s="1"/>
  <c r="W110" i="15" a="1"/>
  <c r="W110" i="15" s="1"/>
  <c r="X201" i="15" a="1"/>
  <c r="X201" i="15" s="1"/>
  <c r="X36" i="15" a="1"/>
  <c r="X36" i="15" s="1"/>
  <c r="W102" i="15" a="1"/>
  <c r="W102" i="15" s="1"/>
  <c r="U24" i="20" s="1"/>
  <c r="X75" i="15" a="1"/>
  <c r="X75" i="15" s="1"/>
  <c r="V22" i="19" s="1"/>
  <c r="W118" i="15" a="1"/>
  <c r="W118" i="15" s="1"/>
  <c r="W101" i="15" a="1"/>
  <c r="W101" i="15" s="1"/>
  <c r="W151" i="15" a="1"/>
  <c r="W151" i="15" s="1"/>
  <c r="W129" i="15" a="1"/>
  <c r="W129" i="15" s="1"/>
  <c r="U26" i="21" s="1"/>
  <c r="W91" i="15" a="1"/>
  <c r="W91" i="15" s="1"/>
  <c r="X123" i="15" a="1"/>
  <c r="X123" i="15" s="1"/>
  <c r="X48" i="15" a="1"/>
  <c r="X48" i="15" s="1"/>
  <c r="V20" i="18" s="1"/>
  <c r="X131" i="15" a="1"/>
  <c r="X131" i="15" s="1"/>
  <c r="W194" i="15" a="1"/>
  <c r="W194" i="15" s="1"/>
  <c r="T21" i="23"/>
  <c r="W149" i="15" a="1"/>
  <c r="W149" i="15" s="1"/>
  <c r="X172" i="15" a="1"/>
  <c r="X172" i="15" s="1"/>
  <c r="X182" i="15" a="1"/>
  <c r="X182" i="15" s="1"/>
  <c r="V4" i="24" s="1"/>
  <c r="W67" i="15" a="1"/>
  <c r="W67" i="15" s="1"/>
  <c r="X111" i="15" a="1"/>
  <c r="X111" i="15" s="1"/>
  <c r="X122" i="15" a="1"/>
  <c r="X122" i="15" s="1"/>
  <c r="X45" i="15" a="1"/>
  <c r="X45" i="15" s="1"/>
  <c r="Y103" i="15" a="1"/>
  <c r="Y103" i="15" s="1"/>
  <c r="Y82" i="15" a="1"/>
  <c r="Y82" i="15" s="1"/>
  <c r="W116" i="15" a="1"/>
  <c r="W116" i="15" s="1"/>
  <c r="W85" i="15" a="1"/>
  <c r="W85" i="15" s="1"/>
  <c r="W127" i="15" a="1"/>
  <c r="W127" i="15" s="1"/>
  <c r="U24" i="21" s="1"/>
  <c r="X100" i="15" a="1"/>
  <c r="X100" i="15" s="1"/>
  <c r="W12" i="15" a="1"/>
  <c r="W12" i="15" s="1"/>
  <c r="X71" i="15" a="1"/>
  <c r="X71" i="15" s="1"/>
  <c r="Y132" i="15" l="1" a="1"/>
  <c r="Y132" i="15" s="1"/>
  <c r="Y181" i="15" a="1"/>
  <c r="Y181" i="15" s="1"/>
  <c r="W3" i="24" s="1"/>
  <c r="Y57" i="15" a="1"/>
  <c r="Y57" i="15" s="1"/>
  <c r="W4" i="19" s="1"/>
  <c r="Y111" i="15" a="1"/>
  <c r="Y111" i="15" s="1"/>
  <c r="Y120" i="15" a="1"/>
  <c r="Y120" i="15" s="1"/>
  <c r="X55" i="15" a="1"/>
  <c r="X55" i="15" s="1"/>
  <c r="V2" i="19" s="1"/>
  <c r="X183" i="15" a="1"/>
  <c r="X183" i="15" s="1"/>
  <c r="V5" i="24" s="1"/>
  <c r="Y186" i="15" a="1"/>
  <c r="Y186" i="15" s="1"/>
  <c r="X89" i="15" a="1"/>
  <c r="X89" i="15" s="1"/>
  <c r="X12" i="15" a="1"/>
  <c r="X12" i="15" s="1"/>
  <c r="X67" i="15" a="1"/>
  <c r="X67" i="15" s="1"/>
  <c r="X151" i="15" a="1"/>
  <c r="X151" i="15" s="1"/>
  <c r="X92" i="15" a="1"/>
  <c r="X92" i="15" s="1"/>
  <c r="Y165" i="15" a="1"/>
  <c r="Y165" i="15" s="1"/>
  <c r="Y78" i="15" a="1"/>
  <c r="Y78" i="15" s="1"/>
  <c r="W25" i="19" s="1"/>
  <c r="AA185" i="15" a="1"/>
  <c r="AA185" i="15" s="1"/>
  <c r="U14" i="23"/>
  <c r="X142" i="15" a="1"/>
  <c r="X142" i="15" s="1"/>
  <c r="X41" i="15" a="1"/>
  <c r="X41" i="15" s="1"/>
  <c r="Y50" i="15" a="1"/>
  <c r="Y50" i="15" s="1"/>
  <c r="X193" i="15" a="1"/>
  <c r="X193" i="15" s="1"/>
  <c r="V15" i="24" s="1"/>
  <c r="Y46" i="15" a="1"/>
  <c r="Y46" i="15" s="1"/>
  <c r="X60" i="15" a="1"/>
  <c r="X60" i="15" s="1"/>
  <c r="X69" i="15" a="1"/>
  <c r="X69" i="15" s="1"/>
  <c r="Y163" i="15" a="1"/>
  <c r="Y163" i="15" s="1"/>
  <c r="W10" i="25" s="1"/>
  <c r="W18" i="15" a="1"/>
  <c r="W18" i="15" s="1"/>
  <c r="X179" i="15" a="1"/>
  <c r="X179" i="15" s="1"/>
  <c r="V26" i="25" s="1"/>
  <c r="X117" i="15" a="1"/>
  <c r="X117" i="15" s="1"/>
  <c r="Y198" i="15" a="1"/>
  <c r="Y198" i="15" s="1"/>
  <c r="Y11" i="15" a="1"/>
  <c r="Y11" i="15" s="1"/>
  <c r="W25" i="23"/>
  <c r="Z153" i="15" a="1"/>
  <c r="Z153" i="15" s="1"/>
  <c r="X8" i="15" a="1"/>
  <c r="X8" i="15" s="1"/>
  <c r="Y100" i="15" a="1"/>
  <c r="Y100" i="15" s="1"/>
  <c r="Y182" i="15" a="1"/>
  <c r="Y182" i="15" s="1"/>
  <c r="W4" i="24" s="1"/>
  <c r="X101" i="15" a="1"/>
  <c r="X101" i="15" s="1"/>
  <c r="Y162" i="15" a="1"/>
  <c r="Y162" i="15" s="1"/>
  <c r="X80" i="15" a="1"/>
  <c r="X80" i="15" s="1"/>
  <c r="V2" i="20" s="1"/>
  <c r="Z81" i="15" a="1"/>
  <c r="Z81" i="15" s="1"/>
  <c r="Y39" i="15" a="1"/>
  <c r="Y39" i="15" s="1"/>
  <c r="Y173" i="15" a="1"/>
  <c r="Y173" i="15" s="1"/>
  <c r="Z31" i="15" a="1"/>
  <c r="Z31" i="15" s="1"/>
  <c r="X3" i="18" s="1"/>
  <c r="X83" i="15" a="1"/>
  <c r="X83" i="15" s="1"/>
  <c r="V5" i="20" s="1"/>
  <c r="X24" i="15" a="1"/>
  <c r="X24" i="15" s="1"/>
  <c r="X68" i="15" a="1"/>
  <c r="X68" i="15" s="1"/>
  <c r="X105" i="15" a="1"/>
  <c r="X105" i="15" s="1"/>
  <c r="V2" i="21" s="1"/>
  <c r="Z7" i="15" a="1"/>
  <c r="Z7" i="15" s="1"/>
  <c r="X4" i="17" s="1"/>
  <c r="Z56" i="15" a="1"/>
  <c r="Z56" i="15" s="1"/>
  <c r="X3" i="19" s="1"/>
  <c r="Y164" i="15" a="1"/>
  <c r="Y164" i="15" s="1"/>
  <c r="U16" i="23"/>
  <c r="X144" i="15" a="1"/>
  <c r="X144" i="15" s="1"/>
  <c r="Z53" i="15" a="1"/>
  <c r="Z53" i="15" s="1"/>
  <c r="X25" i="18" s="1"/>
  <c r="X13" i="15" a="1"/>
  <c r="X13" i="15" s="1"/>
  <c r="V10" i="17" s="1"/>
  <c r="X119" i="15" a="1"/>
  <c r="X119" i="15" s="1"/>
  <c r="U20" i="23"/>
  <c r="X148" i="15" a="1"/>
  <c r="X148" i="15" s="1"/>
  <c r="Y170" i="15" a="1"/>
  <c r="Y170" i="15" s="1"/>
  <c r="X139" i="15" a="1"/>
  <c r="X139" i="15" s="1"/>
  <c r="Y95" i="15" a="1"/>
  <c r="Y95" i="15" s="1"/>
  <c r="Y32" i="15" a="1"/>
  <c r="Y32" i="15" s="1"/>
  <c r="W4" i="18" s="1"/>
  <c r="X127" i="15" a="1"/>
  <c r="X127" i="15" s="1"/>
  <c r="V24" i="21" s="1"/>
  <c r="Y172" i="15" a="1"/>
  <c r="Y172" i="15" s="1"/>
  <c r="X118" i="15" a="1"/>
  <c r="X118" i="15" s="1"/>
  <c r="Z188" i="15" a="1"/>
  <c r="Z188" i="15" s="1"/>
  <c r="X10" i="24" s="1"/>
  <c r="X79" i="15" a="1"/>
  <c r="X79" i="15" s="1"/>
  <c r="V26" i="19" s="1"/>
  <c r="X108" i="15" a="1"/>
  <c r="X108" i="15" s="1"/>
  <c r="V5" i="21" s="1"/>
  <c r="X70" i="15" a="1"/>
  <c r="X70" i="15" s="1"/>
  <c r="X93" i="15" a="1"/>
  <c r="X93" i="15" s="1"/>
  <c r="U12" i="23"/>
  <c r="X140" i="15" a="1"/>
  <c r="X140" i="15" s="1"/>
  <c r="Y189" i="15" a="1"/>
  <c r="Y189" i="15" s="1"/>
  <c r="X44" i="15" a="1"/>
  <c r="X44" i="15" s="1"/>
  <c r="X51" i="15" a="1"/>
  <c r="X51" i="15" s="1"/>
  <c r="X64" i="15" a="1"/>
  <c r="X64" i="15" s="1"/>
  <c r="Y106" i="15" a="1"/>
  <c r="Y106" i="15" s="1"/>
  <c r="W3" i="21" s="1"/>
  <c r="Y86" i="15" a="1"/>
  <c r="Y86" i="15" s="1"/>
  <c r="X94" i="15" a="1"/>
  <c r="X94" i="15" s="1"/>
  <c r="Y25" i="15" a="1"/>
  <c r="Y25" i="15" s="1"/>
  <c r="Y21" i="15" a="1"/>
  <c r="Y21" i="15" s="1"/>
  <c r="Y28" i="15" a="1"/>
  <c r="Y28" i="15" s="1"/>
  <c r="W25" i="17" s="1"/>
  <c r="X20" i="15" a="1"/>
  <c r="X20" i="15" s="1"/>
  <c r="X85" i="15" a="1"/>
  <c r="X85" i="15" s="1"/>
  <c r="U21" i="23"/>
  <c r="X149" i="15" a="1"/>
  <c r="X149" i="15" s="1"/>
  <c r="Y75" i="15" a="1"/>
  <c r="Y75" i="15" s="1"/>
  <c r="W22" i="19" s="1"/>
  <c r="Y72" i="15" a="1"/>
  <c r="Y72" i="15" s="1"/>
  <c r="X169" i="15" a="1"/>
  <c r="X169" i="15" s="1"/>
  <c r="Y121" i="15" a="1"/>
  <c r="Y121" i="15" s="1"/>
  <c r="X177" i="15" a="1"/>
  <c r="X177" i="15" s="1"/>
  <c r="V24" i="25" s="1"/>
  <c r="X23" i="15" a="1"/>
  <c r="X23" i="15" s="1"/>
  <c r="Y22" i="15" a="1"/>
  <c r="Y22" i="15" s="1"/>
  <c r="Y73" i="15" a="1"/>
  <c r="Y73" i="15" s="1"/>
  <c r="Y38" i="15" a="1"/>
  <c r="Y38" i="15" s="1"/>
  <c r="W10" i="18" s="1"/>
  <c r="Z6" i="15" a="1"/>
  <c r="Z6" i="15" s="1"/>
  <c r="X3" i="17" s="1"/>
  <c r="Z178" i="15" a="1"/>
  <c r="Z178" i="15" s="1"/>
  <c r="X25" i="25" s="1"/>
  <c r="X58" i="15" a="1"/>
  <c r="X58" i="15" s="1"/>
  <c r="V5" i="19" s="1"/>
  <c r="X42" i="15" a="1"/>
  <c r="X42" i="15" s="1"/>
  <c r="U13" i="23"/>
  <c r="X141" i="15" a="1"/>
  <c r="X141" i="15" s="1"/>
  <c r="Z187" i="15" a="1"/>
  <c r="Z187" i="15" s="1"/>
  <c r="X84" i="15" a="1"/>
  <c r="X84" i="15" s="1"/>
  <c r="X37" i="15" a="1"/>
  <c r="X37" i="15" s="1"/>
  <c r="V9" i="18" s="1"/>
  <c r="Y197" i="15" a="1"/>
  <c r="Y197" i="15" s="1"/>
  <c r="X158" i="15" a="1"/>
  <c r="X158" i="15" s="1"/>
  <c r="V5" i="25" s="1"/>
  <c r="X129" i="15" a="1"/>
  <c r="X129" i="15" s="1"/>
  <c r="V26" i="21" s="1"/>
  <c r="U24" i="23"/>
  <c r="X152" i="15" a="1"/>
  <c r="X152" i="15" s="1"/>
  <c r="X116" i="15" a="1"/>
  <c r="X116" i="15" s="1"/>
  <c r="X194" i="15" a="1"/>
  <c r="X194" i="15" s="1"/>
  <c r="X102" i="15" a="1"/>
  <c r="X102" i="15" s="1"/>
  <c r="V24" i="20" s="1"/>
  <c r="Y174" i="15" a="1"/>
  <c r="Y174" i="15" s="1"/>
  <c r="U10" i="23"/>
  <c r="X138" i="15" a="1"/>
  <c r="X138" i="15" s="1"/>
  <c r="X16" i="15" a="1"/>
  <c r="X16" i="15" s="1"/>
  <c r="X19" i="15" a="1"/>
  <c r="X19" i="15" s="1"/>
  <c r="U15" i="23"/>
  <c r="X143" i="15" a="1"/>
  <c r="X143" i="15" s="1"/>
  <c r="U8" i="23"/>
  <c r="X136" i="15" a="1"/>
  <c r="X136" i="15" s="1"/>
  <c r="X159" i="15" a="1"/>
  <c r="X159" i="15" s="1"/>
  <c r="Y65" i="15" a="1"/>
  <c r="Y65" i="15" s="1"/>
  <c r="Y203" i="15" a="1"/>
  <c r="Y203" i="15" s="1"/>
  <c r="W25" i="24" s="1"/>
  <c r="U26" i="23"/>
  <c r="X154" i="15" a="1"/>
  <c r="X154" i="15" s="1"/>
  <c r="AA184" i="15" a="1"/>
  <c r="AA184" i="15" s="1"/>
  <c r="Y124" i="15" a="1"/>
  <c r="Y124" i="15" s="1"/>
  <c r="X15" i="15" a="1"/>
  <c r="X15" i="15" s="1"/>
  <c r="Y96" i="15" a="1"/>
  <c r="Y96" i="15" s="1"/>
  <c r="U18" i="23"/>
  <c r="X146" i="15" a="1"/>
  <c r="X146" i="15" s="1"/>
  <c r="Y98" i="15" a="1"/>
  <c r="Y98" i="15" s="1"/>
  <c r="Y97" i="15" a="1"/>
  <c r="Y97" i="15" s="1"/>
  <c r="Y71" i="15" a="1"/>
  <c r="Y71" i="15" s="1"/>
  <c r="X87" i="15" a="1"/>
  <c r="X87" i="15" s="1"/>
  <c r="Z82" i="15" a="1"/>
  <c r="Z82" i="15" s="1"/>
  <c r="Y131" i="15" a="1"/>
  <c r="Y131" i="15" s="1"/>
  <c r="Y36" i="15" a="1"/>
  <c r="Y36" i="15" s="1"/>
  <c r="X10" i="15" a="1"/>
  <c r="X10" i="15" s="1"/>
  <c r="X62" i="15" a="1"/>
  <c r="X62" i="15" s="1"/>
  <c r="U2" i="23"/>
  <c r="X130" i="15" a="1"/>
  <c r="X130" i="15" s="1"/>
  <c r="X59" i="15" a="1"/>
  <c r="X59" i="15" s="1"/>
  <c r="Y26" i="15" a="1"/>
  <c r="Y26" i="15" s="1"/>
  <c r="X126" i="15" a="1"/>
  <c r="X126" i="15" s="1"/>
  <c r="U22" i="23"/>
  <c r="X150" i="15" a="1"/>
  <c r="X150" i="15" s="1"/>
  <c r="Y40" i="15" a="1"/>
  <c r="Y40" i="15" s="1"/>
  <c r="X30" i="15" a="1"/>
  <c r="X30" i="15" s="1"/>
  <c r="V2" i="18" s="1"/>
  <c r="X66" i="15" a="1"/>
  <c r="X66" i="15" s="1"/>
  <c r="X9" i="15" a="1"/>
  <c r="X9" i="15" s="1"/>
  <c r="Y113" i="15" a="1"/>
  <c r="Y113" i="15" s="1"/>
  <c r="W10" i="21" s="1"/>
  <c r="X204" i="15" a="1"/>
  <c r="X204" i="15" s="1"/>
  <c r="V26" i="24" s="1"/>
  <c r="X27" i="15" a="1"/>
  <c r="X27" i="15" s="1"/>
  <c r="V24" i="17" s="1"/>
  <c r="Y171" i="15" a="1"/>
  <c r="Y171" i="15" s="1"/>
  <c r="Y175" i="15" a="1"/>
  <c r="Y175" i="15" s="1"/>
  <c r="X160" i="15" a="1"/>
  <c r="X160" i="15" s="1"/>
  <c r="Y48" i="15" a="1"/>
  <c r="Y48" i="15" s="1"/>
  <c r="W20" i="18" s="1"/>
  <c r="U9" i="23"/>
  <c r="X137" i="15" a="1"/>
  <c r="X137" i="15" s="1"/>
  <c r="X112" i="15" a="1"/>
  <c r="X112" i="15" s="1"/>
  <c r="Y199" i="15" a="1"/>
  <c r="Y199" i="15" s="1"/>
  <c r="X33" i="15" a="1"/>
  <c r="X33" i="15" s="1"/>
  <c r="V5" i="18" s="1"/>
  <c r="U6" i="23"/>
  <c r="X134" i="15" a="1"/>
  <c r="X134" i="15" s="1"/>
  <c r="U7" i="23"/>
  <c r="X135" i="15" a="1"/>
  <c r="X135" i="15" s="1"/>
  <c r="X52" i="15" a="1"/>
  <c r="X52" i="15" s="1"/>
  <c r="V24" i="18" s="1"/>
  <c r="X43" i="15" a="1"/>
  <c r="X43" i="15" s="1"/>
  <c r="Y115" i="15" a="1"/>
  <c r="Y115" i="15" s="1"/>
  <c r="Y45" i="15" a="1"/>
  <c r="Y45" i="15" s="1"/>
  <c r="Y123" i="15" a="1"/>
  <c r="Y123" i="15" s="1"/>
  <c r="X110" i="15" a="1"/>
  <c r="X110" i="15" s="1"/>
  <c r="X109" i="15" a="1"/>
  <c r="X109" i="15" s="1"/>
  <c r="X34" i="15" a="1"/>
  <c r="X34" i="15" s="1"/>
  <c r="X29" i="15" a="1"/>
  <c r="X29" i="15" s="1"/>
  <c r="V26" i="17" s="1"/>
  <c r="X76" i="15" a="1"/>
  <c r="X76" i="15" s="1"/>
  <c r="X63" i="15" a="1"/>
  <c r="X63" i="15" s="1"/>
  <c r="V10" i="19" s="1"/>
  <c r="Z190" i="15" a="1"/>
  <c r="Z190" i="15" s="1"/>
  <c r="Z195" i="15" a="1"/>
  <c r="Z195" i="15" s="1"/>
  <c r="X180" i="15" a="1"/>
  <c r="X180" i="15" s="1"/>
  <c r="V2" i="24" s="1"/>
  <c r="Y61" i="15" a="1"/>
  <c r="Y61" i="15" s="1"/>
  <c r="Z196" i="15" a="1"/>
  <c r="Z196" i="15" s="1"/>
  <c r="X5" i="15" a="1"/>
  <c r="X5" i="15" s="1"/>
  <c r="Y49" i="15" a="1"/>
  <c r="Y49" i="15" s="1"/>
  <c r="Y157" i="15" a="1"/>
  <c r="Y157" i="15" s="1"/>
  <c r="W4" i="25" s="1"/>
  <c r="X168" i="15" a="1"/>
  <c r="X168" i="15" s="1"/>
  <c r="U5" i="23"/>
  <c r="X133" i="15" a="1"/>
  <c r="X133" i="15" s="1"/>
  <c r="X155" i="15" a="1"/>
  <c r="X155" i="15" s="1"/>
  <c r="V2" i="25" s="1"/>
  <c r="Y201" i="15" a="1"/>
  <c r="Y201" i="15" s="1"/>
  <c r="Y90" i="15" a="1"/>
  <c r="Y90" i="15" s="1"/>
  <c r="X192" i="15" a="1"/>
  <c r="X192" i="15" s="1"/>
  <c r="V14" i="24" s="1"/>
  <c r="Y125" i="15" a="1"/>
  <c r="Y125" i="15" s="1"/>
  <c r="W22" i="21" s="1"/>
  <c r="X14" i="15" a="1"/>
  <c r="X14" i="15" s="1"/>
  <c r="Y74" i="15" a="1"/>
  <c r="Y74" i="15" s="1"/>
  <c r="X114" i="15" a="1"/>
  <c r="X114" i="15" s="1"/>
  <c r="U19" i="23"/>
  <c r="X147" i="15" a="1"/>
  <c r="X147" i="15" s="1"/>
  <c r="Z103" i="15" a="1"/>
  <c r="Z103" i="15" s="1"/>
  <c r="Y122" i="15" a="1"/>
  <c r="Y122" i="15" s="1"/>
  <c r="X91" i="15" a="1"/>
  <c r="X91" i="15" s="1"/>
  <c r="X167" i="15" a="1"/>
  <c r="X167" i="15" s="1"/>
  <c r="X104" i="15" a="1"/>
  <c r="X104" i="15" s="1"/>
  <c r="V26" i="20" s="1"/>
  <c r="Y35" i="15" a="1"/>
  <c r="Y35" i="15" s="1"/>
  <c r="X77" i="15" a="1"/>
  <c r="X77" i="15" s="1"/>
  <c r="V24" i="19" s="1"/>
  <c r="Y88" i="15" a="1"/>
  <c r="Y88" i="15" s="1"/>
  <c r="W10" i="20" s="1"/>
  <c r="Y107" i="15" a="1"/>
  <c r="Y107" i="15" s="1"/>
  <c r="W4" i="21" s="1"/>
  <c r="X166" i="15" a="1"/>
  <c r="X166" i="15" s="1"/>
  <c r="X202" i="15" a="1"/>
  <c r="X202" i="15" s="1"/>
  <c r="V24" i="24" s="1"/>
  <c r="U17" i="23"/>
  <c r="X145" i="15" a="1"/>
  <c r="X145" i="15" s="1"/>
  <c r="Y176" i="15" a="1"/>
  <c r="Y176" i="15" s="1"/>
  <c r="Y128" i="15" a="1"/>
  <c r="Y128" i="15" s="1"/>
  <c r="W25" i="21" s="1"/>
  <c r="Y161" i="15" a="1"/>
  <c r="Y161" i="15" s="1"/>
  <c r="X54" i="15" a="1"/>
  <c r="X54" i="15" s="1"/>
  <c r="V26" i="18" s="1"/>
  <c r="Z156" i="15" a="1"/>
  <c r="Z156" i="15" s="1"/>
  <c r="X3" i="25" s="1"/>
  <c r="X47" i="15" a="1"/>
  <c r="X47" i="15" s="1"/>
  <c r="W17" i="15" a="1"/>
  <c r="W17" i="15" s="1"/>
  <c r="Z200" i="15" a="1"/>
  <c r="Z200" i="15" s="1"/>
  <c r="X191" i="15" a="1"/>
  <c r="X191" i="15" s="1"/>
  <c r="Y99" i="15" a="1"/>
  <c r="Y99" i="15" s="1"/>
  <c r="Z57" i="15" l="1" a="1"/>
  <c r="Z57" i="15" s="1"/>
  <c r="X4" i="19" s="1"/>
  <c r="Z181" i="15" a="1"/>
  <c r="Z181" i="15" s="1"/>
  <c r="X3" i="24" s="1"/>
  <c r="Z132" i="15" a="1"/>
  <c r="Z132" i="15" s="1"/>
  <c r="Z122" i="15" a="1"/>
  <c r="Z122" i="15" s="1"/>
  <c r="Y169" i="15" a="1"/>
  <c r="Y169" i="15" s="1"/>
  <c r="Y68" i="15" a="1"/>
  <c r="Y68" i="15" s="1"/>
  <c r="Y191" i="15" a="1"/>
  <c r="Y191" i="15" s="1"/>
  <c r="Y202" i="15" a="1"/>
  <c r="Y202" i="15" s="1"/>
  <c r="W24" i="24" s="1"/>
  <c r="AA103" i="15" a="1"/>
  <c r="AA103" i="15" s="1"/>
  <c r="V5" i="23"/>
  <c r="Y133" i="15" a="1"/>
  <c r="Y133" i="15" s="1"/>
  <c r="AA190" i="15" a="1"/>
  <c r="AA190" i="15" s="1"/>
  <c r="Y43" i="15" a="1"/>
  <c r="Y43" i="15" s="1"/>
  <c r="Z175" i="15" a="1"/>
  <c r="Z175" i="15" s="1"/>
  <c r="Y126" i="15" a="1"/>
  <c r="Y126" i="15" s="1"/>
  <c r="Z71" i="15" a="1"/>
  <c r="Z71" i="15" s="1"/>
  <c r="Z65" i="15" a="1"/>
  <c r="Z65" i="15" s="1"/>
  <c r="Y116" i="15" a="1"/>
  <c r="Y116" i="15" s="1"/>
  <c r="Y58" i="15" a="1"/>
  <c r="Y58" i="15" s="1"/>
  <c r="W5" i="19" s="1"/>
  <c r="Z72" i="15" a="1"/>
  <c r="Z72" i="15" s="1"/>
  <c r="Z86" i="15" a="1"/>
  <c r="Z86" i="15" s="1"/>
  <c r="Y108" i="15" a="1"/>
  <c r="Y108" i="15" s="1"/>
  <c r="W5" i="21" s="1"/>
  <c r="V20" i="23"/>
  <c r="Y148" i="15" a="1"/>
  <c r="Y148" i="15" s="1"/>
  <c r="Y24" i="15" a="1"/>
  <c r="Y24" i="15" s="1"/>
  <c r="Z100" i="15" a="1"/>
  <c r="Z100" i="15" s="1"/>
  <c r="Y60" i="15" a="1"/>
  <c r="Y60" i="15" s="1"/>
  <c r="Y151" i="15" a="1"/>
  <c r="Y151" i="15" s="1"/>
  <c r="Z203" i="15" a="1"/>
  <c r="Z203" i="15" s="1"/>
  <c r="X25" i="24" s="1"/>
  <c r="AA200" i="15" a="1"/>
  <c r="AA200" i="15" s="1"/>
  <c r="Y166" i="15" a="1"/>
  <c r="Y166" i="15" s="1"/>
  <c r="V19" i="23"/>
  <c r="Y147" i="15" a="1"/>
  <c r="Y147" i="15" s="1"/>
  <c r="Y168" i="15" a="1"/>
  <c r="Y168" i="15" s="1"/>
  <c r="Y63" i="15" a="1"/>
  <c r="Y63" i="15" s="1"/>
  <c r="W10" i="19" s="1"/>
  <c r="Y52" i="15" a="1"/>
  <c r="Y52" i="15" s="1"/>
  <c r="W24" i="18" s="1"/>
  <c r="Z171" i="15" a="1"/>
  <c r="Z171" i="15" s="1"/>
  <c r="Z26" i="15" a="1"/>
  <c r="Z26" i="15" s="1"/>
  <c r="Z97" i="15" a="1"/>
  <c r="Z97" i="15" s="1"/>
  <c r="Y159" i="15" a="1"/>
  <c r="Y159" i="15" s="1"/>
  <c r="V24" i="23"/>
  <c r="Y152" i="15" a="1"/>
  <c r="Y152" i="15" s="1"/>
  <c r="AA178" i="15" a="1"/>
  <c r="AA178" i="15" s="1"/>
  <c r="Y25" i="25" s="1"/>
  <c r="Z75" i="15" a="1"/>
  <c r="Z75" i="15" s="1"/>
  <c r="X22" i="19" s="1"/>
  <c r="Z106" i="15" a="1"/>
  <c r="Z106" i="15" s="1"/>
  <c r="X3" i="21" s="1"/>
  <c r="Y79" i="15" a="1"/>
  <c r="Y79" i="15" s="1"/>
  <c r="W26" i="19" s="1"/>
  <c r="Y119" i="15" a="1"/>
  <c r="Y119" i="15" s="1"/>
  <c r="Y83" i="15" a="1"/>
  <c r="Y83" i="15" s="1"/>
  <c r="W5" i="20" s="1"/>
  <c r="Y8" i="15" a="1"/>
  <c r="Y8" i="15" s="1"/>
  <c r="Z46" i="15" a="1"/>
  <c r="Z46" i="15" s="1"/>
  <c r="Y67" i="15" a="1"/>
  <c r="Y67" i="15" s="1"/>
  <c r="Z99" i="15" a="1"/>
  <c r="Z99" i="15" s="1"/>
  <c r="Z115" i="15" a="1"/>
  <c r="Z115" i="15" s="1"/>
  <c r="Y94" i="15" a="1"/>
  <c r="Y94" i="15" s="1"/>
  <c r="V22" i="23"/>
  <c r="Y150" i="15" a="1"/>
  <c r="Y150" i="15" s="1"/>
  <c r="Y70" i="15" a="1"/>
  <c r="Y70" i="15" s="1"/>
  <c r="X17" i="15" a="1"/>
  <c r="X17" i="15" s="1"/>
  <c r="Z107" i="15" a="1"/>
  <c r="Z107" i="15" s="1"/>
  <c r="X4" i="21" s="1"/>
  <c r="Y114" i="15" a="1"/>
  <c r="Y114" i="15" s="1"/>
  <c r="Z157" i="15" a="1"/>
  <c r="Z157" i="15" s="1"/>
  <c r="X4" i="25" s="1"/>
  <c r="Y76" i="15" a="1"/>
  <c r="Y76" i="15" s="1"/>
  <c r="V7" i="23"/>
  <c r="Y135" i="15" a="1"/>
  <c r="Y135" i="15" s="1"/>
  <c r="Y27" i="15" a="1"/>
  <c r="Y27" i="15" s="1"/>
  <c r="W24" i="17" s="1"/>
  <c r="Y59" i="15" a="1"/>
  <c r="Y59" i="15" s="1"/>
  <c r="Z98" i="15" a="1"/>
  <c r="Z98" i="15" s="1"/>
  <c r="V8" i="23"/>
  <c r="Y136" i="15" a="1"/>
  <c r="Y136" i="15" s="1"/>
  <c r="Y129" i="15" a="1"/>
  <c r="Y129" i="15" s="1"/>
  <c r="W26" i="21" s="1"/>
  <c r="AA6" i="15" a="1"/>
  <c r="AA6" i="15" s="1"/>
  <c r="Y3" i="17" s="1"/>
  <c r="V21" i="23"/>
  <c r="Y149" i="15" a="1"/>
  <c r="Y149" i="15" s="1"/>
  <c r="Y64" i="15" a="1"/>
  <c r="Y64" i="15" s="1"/>
  <c r="AA188" i="15" a="1"/>
  <c r="AA188" i="15" s="1"/>
  <c r="Y10" i="24" s="1"/>
  <c r="Y13" i="15" a="1"/>
  <c r="Y13" i="15" s="1"/>
  <c r="W10" i="17" s="1"/>
  <c r="AA31" i="15" a="1"/>
  <c r="AA31" i="15" s="1"/>
  <c r="Y3" i="18" s="1"/>
  <c r="X25" i="23"/>
  <c r="AA153" i="15" a="1"/>
  <c r="AA153" i="15" s="1"/>
  <c r="Y193" i="15" a="1"/>
  <c r="Y193" i="15" s="1"/>
  <c r="W15" i="24" s="1"/>
  <c r="Y12" i="15" a="1"/>
  <c r="Y12" i="15" s="1"/>
  <c r="Y155" i="15" a="1"/>
  <c r="Y155" i="15" s="1"/>
  <c r="W2" i="25" s="1"/>
  <c r="Y160" i="15" a="1"/>
  <c r="Y160" i="15" s="1"/>
  <c r="Y194" i="15" a="1"/>
  <c r="Y194" i="15" s="1"/>
  <c r="Y92" i="15" a="1"/>
  <c r="Y92" i="15" s="1"/>
  <c r="Z170" i="15" a="1"/>
  <c r="Z170" i="15" s="1"/>
  <c r="Y47" i="15" a="1"/>
  <c r="Y47" i="15" s="1"/>
  <c r="Z88" i="15" a="1"/>
  <c r="Z88" i="15" s="1"/>
  <c r="X10" i="20" s="1"/>
  <c r="Z74" i="15" a="1"/>
  <c r="Z74" i="15" s="1"/>
  <c r="Z49" i="15" a="1"/>
  <c r="Z49" i="15" s="1"/>
  <c r="Y29" i="15" a="1"/>
  <c r="Y29" i="15" s="1"/>
  <c r="W26" i="17" s="1"/>
  <c r="V6" i="23"/>
  <c r="Y134" i="15" a="1"/>
  <c r="Y134" i="15" s="1"/>
  <c r="Y204" i="15" a="1"/>
  <c r="Y204" i="15" s="1"/>
  <c r="W26" i="24" s="1"/>
  <c r="V2" i="23"/>
  <c r="Y130" i="15" a="1"/>
  <c r="Y130" i="15" s="1"/>
  <c r="V18" i="23"/>
  <c r="Y146" i="15" a="1"/>
  <c r="Y146" i="15" s="1"/>
  <c r="V15" i="23"/>
  <c r="Y143" i="15" a="1"/>
  <c r="Y143" i="15" s="1"/>
  <c r="Y158" i="15" a="1"/>
  <c r="Y158" i="15" s="1"/>
  <c r="W5" i="25" s="1"/>
  <c r="Z38" i="15" a="1"/>
  <c r="Z38" i="15" s="1"/>
  <c r="X10" i="18" s="1"/>
  <c r="Y85" i="15" a="1"/>
  <c r="Y85" i="15" s="1"/>
  <c r="Y118" i="15" a="1"/>
  <c r="Y118" i="15" s="1"/>
  <c r="AA53" i="15" a="1"/>
  <c r="AA53" i="15" s="1"/>
  <c r="Y25" i="18" s="1"/>
  <c r="Z173" i="15" a="1"/>
  <c r="Z173" i="15" s="1"/>
  <c r="Z11" i="15" a="1"/>
  <c r="Z11" i="15" s="1"/>
  <c r="Z50" i="15" a="1"/>
  <c r="Z50" i="15" s="1"/>
  <c r="Y89" i="15" a="1"/>
  <c r="Y89" i="15" s="1"/>
  <c r="Y42" i="15" a="1"/>
  <c r="Y42" i="15" s="1"/>
  <c r="V17" i="23"/>
  <c r="Y145" i="15" a="1"/>
  <c r="Y145" i="15" s="1"/>
  <c r="Y87" i="15" a="1"/>
  <c r="Y87" i="15" s="1"/>
  <c r="Y69" i="15" a="1"/>
  <c r="Y69" i="15" s="1"/>
  <c r="Y77" i="15" a="1"/>
  <c r="Y77" i="15" s="1"/>
  <c r="W24" i="19" s="1"/>
  <c r="Y14" i="15" a="1"/>
  <c r="Y14" i="15" s="1"/>
  <c r="Y5" i="15" a="1"/>
  <c r="Y5" i="15" s="1"/>
  <c r="Y34" i="15" a="1"/>
  <c r="Y34" i="15" s="1"/>
  <c r="Y33" i="15" a="1"/>
  <c r="Y33" i="15" s="1"/>
  <c r="W5" i="18" s="1"/>
  <c r="Z113" i="15" a="1"/>
  <c r="Z113" i="15" s="1"/>
  <c r="X10" i="21" s="1"/>
  <c r="Y62" i="15" a="1"/>
  <c r="Y62" i="15" s="1"/>
  <c r="Z96" i="15" a="1"/>
  <c r="Z96" i="15" s="1"/>
  <c r="Y19" i="15" a="1"/>
  <c r="Y19" i="15" s="1"/>
  <c r="Z197" i="15" a="1"/>
  <c r="Z197" i="15" s="1"/>
  <c r="Z73" i="15" a="1"/>
  <c r="Z73" i="15" s="1"/>
  <c r="Y51" i="15" a="1"/>
  <c r="Y51" i="15" s="1"/>
  <c r="Z172" i="15" a="1"/>
  <c r="Z172" i="15" s="1"/>
  <c r="V16" i="23"/>
  <c r="Y144" i="15" a="1"/>
  <c r="Y144" i="15" s="1"/>
  <c r="Z39" i="15" a="1"/>
  <c r="Z39" i="15" s="1"/>
  <c r="Z198" i="15" a="1"/>
  <c r="Z198" i="15" s="1"/>
  <c r="Y41" i="15" a="1"/>
  <c r="Y41" i="15" s="1"/>
  <c r="Z186" i="15" a="1"/>
  <c r="Z186" i="15" s="1"/>
  <c r="AA156" i="15" a="1"/>
  <c r="AA156" i="15" s="1"/>
  <c r="Y3" i="25" s="1"/>
  <c r="Z182" i="15" a="1"/>
  <c r="Z182" i="15" s="1"/>
  <c r="X4" i="24" s="1"/>
  <c r="Y54" i="15" a="1"/>
  <c r="Y54" i="15" s="1"/>
  <c r="W26" i="18" s="1"/>
  <c r="Z35" i="15" a="1"/>
  <c r="Z35" i="15" s="1"/>
  <c r="Z125" i="15" a="1"/>
  <c r="Z125" i="15" s="1"/>
  <c r="X22" i="21" s="1"/>
  <c r="AA196" i="15" a="1"/>
  <c r="AA196" i="15" s="1"/>
  <c r="Y109" i="15" a="1"/>
  <c r="Y109" i="15" s="1"/>
  <c r="Z199" i="15" a="1"/>
  <c r="Z199" i="15" s="1"/>
  <c r="Y9" i="15" a="1"/>
  <c r="Y9" i="15" s="1"/>
  <c r="Y10" i="15" a="1"/>
  <c r="Y10" i="15" s="1"/>
  <c r="Y15" i="15" a="1"/>
  <c r="Y15" i="15" s="1"/>
  <c r="Y16" i="15" a="1"/>
  <c r="Y16" i="15" s="1"/>
  <c r="Y37" i="15" a="1"/>
  <c r="Y37" i="15" s="1"/>
  <c r="W9" i="18" s="1"/>
  <c r="Z22" i="15" a="1"/>
  <c r="Z22" i="15" s="1"/>
  <c r="Y20" i="15" a="1"/>
  <c r="Y20" i="15" s="1"/>
  <c r="Y44" i="15" a="1"/>
  <c r="Y44" i="15" s="1"/>
  <c r="Y127" i="15" a="1"/>
  <c r="Y127" i="15" s="1"/>
  <c r="W24" i="21" s="1"/>
  <c r="Z164" i="15" a="1"/>
  <c r="Z164" i="15" s="1"/>
  <c r="AA81" i="15" a="1"/>
  <c r="AA81" i="15" s="1"/>
  <c r="Y117" i="15" a="1"/>
  <c r="Y117" i="15" s="1"/>
  <c r="V14" i="23"/>
  <c r="Y142" i="15" a="1"/>
  <c r="Y142" i="15" s="1"/>
  <c r="Y183" i="15" a="1"/>
  <c r="Y183" i="15" s="1"/>
  <c r="W5" i="24" s="1"/>
  <c r="V10" i="23"/>
  <c r="Y138" i="15" a="1"/>
  <c r="Y138" i="15" s="1"/>
  <c r="Y192" i="15" a="1"/>
  <c r="Y192" i="15" s="1"/>
  <c r="W14" i="24" s="1"/>
  <c r="Y55" i="15" a="1"/>
  <c r="Y55" i="15" s="1"/>
  <c r="W2" i="19" s="1"/>
  <c r="Z90" i="15" a="1"/>
  <c r="Z90" i="15" s="1"/>
  <c r="Z123" i="15" a="1"/>
  <c r="Z123" i="15" s="1"/>
  <c r="V9" i="23"/>
  <c r="Y137" i="15" a="1"/>
  <c r="Y137" i="15" s="1"/>
  <c r="Y30" i="15" a="1"/>
  <c r="Y30" i="15" s="1"/>
  <c r="W2" i="18" s="1"/>
  <c r="Z131" i="15" a="1"/>
  <c r="Z131" i="15" s="1"/>
  <c r="AB184" i="15" a="1"/>
  <c r="AB184" i="15" s="1"/>
  <c r="Z174" i="15" a="1"/>
  <c r="Z174" i="15" s="1"/>
  <c r="AA187" i="15" a="1"/>
  <c r="AA187" i="15" s="1"/>
  <c r="Y177" i="15" a="1"/>
  <c r="Y177" i="15" s="1"/>
  <c r="W24" i="25" s="1"/>
  <c r="Z21" i="15" a="1"/>
  <c r="Z21" i="15" s="1"/>
  <c r="V12" i="23"/>
  <c r="Y140" i="15" a="1"/>
  <c r="Y140" i="15" s="1"/>
  <c r="Z95" i="15" a="1"/>
  <c r="Z95" i="15" s="1"/>
  <c r="AA7" i="15" a="1"/>
  <c r="AA7" i="15" s="1"/>
  <c r="Y4" i="17" s="1"/>
  <c r="Z162" i="15" a="1"/>
  <c r="Z162" i="15" s="1"/>
  <c r="X18" i="15" a="1"/>
  <c r="X18" i="15" s="1"/>
  <c r="Z78" i="15" a="1"/>
  <c r="Z78" i="15" s="1"/>
  <c r="X25" i="19" s="1"/>
  <c r="Z120" i="15" a="1"/>
  <c r="Z120" i="15" s="1"/>
  <c r="Y180" i="15" a="1"/>
  <c r="Y180" i="15" s="1"/>
  <c r="W2" i="24" s="1"/>
  <c r="Z161" i="15" a="1"/>
  <c r="Z161" i="15" s="1"/>
  <c r="Y110" i="15" a="1"/>
  <c r="Y110" i="15" s="1"/>
  <c r="Y23" i="15" a="1"/>
  <c r="Y23" i="15" s="1"/>
  <c r="Y91" i="15" a="1"/>
  <c r="Y91" i="15" s="1"/>
  <c r="AA195" i="15" a="1"/>
  <c r="AA195" i="15" s="1"/>
  <c r="Z45" i="15" a="1"/>
  <c r="Z45" i="15" s="1"/>
  <c r="Z40" i="15" a="1"/>
  <c r="Z40" i="15" s="1"/>
  <c r="AA82" i="15" a="1"/>
  <c r="AA82" i="15" s="1"/>
  <c r="V26" i="23"/>
  <c r="Y154" i="15" a="1"/>
  <c r="Y154" i="15" s="1"/>
  <c r="Y102" i="15" a="1"/>
  <c r="Y102" i="15" s="1"/>
  <c r="W24" i="20" s="1"/>
  <c r="V13" i="23"/>
  <c r="Y141" i="15" a="1"/>
  <c r="Y141" i="15" s="1"/>
  <c r="Z121" i="15" a="1"/>
  <c r="Z121" i="15" s="1"/>
  <c r="Z25" i="15" a="1"/>
  <c r="Z25" i="15" s="1"/>
  <c r="Y93" i="15" a="1"/>
  <c r="Y93" i="15" s="1"/>
  <c r="Y139" i="15" a="1"/>
  <c r="Y139" i="15" s="1"/>
  <c r="Y105" i="15" a="1"/>
  <c r="Y105" i="15" s="1"/>
  <c r="W2" i="21" s="1"/>
  <c r="Y101" i="15" a="1"/>
  <c r="Y101" i="15" s="1"/>
  <c r="Z163" i="15" a="1"/>
  <c r="Z163" i="15" s="1"/>
  <c r="X10" i="25" s="1"/>
  <c r="Z165" i="15" a="1"/>
  <c r="Z165" i="15" s="1"/>
  <c r="Z111" i="15" a="1"/>
  <c r="Z111" i="15" s="1"/>
  <c r="Y104" i="15" a="1"/>
  <c r="Y104" i="15" s="1"/>
  <c r="W26" i="20" s="1"/>
  <c r="Z61" i="15" a="1"/>
  <c r="Z61" i="15" s="1"/>
  <c r="Y112" i="15" a="1"/>
  <c r="Y112" i="15" s="1"/>
  <c r="Y66" i="15" a="1"/>
  <c r="Y66" i="15" s="1"/>
  <c r="Z36" i="15" a="1"/>
  <c r="Z36" i="15" s="1"/>
  <c r="Z124" i="15" a="1"/>
  <c r="Z124" i="15" s="1"/>
  <c r="Y84" i="15" a="1"/>
  <c r="Y84" i="15" s="1"/>
  <c r="Z28" i="15" a="1"/>
  <c r="Z28" i="15" s="1"/>
  <c r="X25" i="17" s="1"/>
  <c r="Z189" i="15" a="1"/>
  <c r="Z189" i="15" s="1"/>
  <c r="Z32" i="15" a="1"/>
  <c r="Z32" i="15" s="1"/>
  <c r="X4" i="18" s="1"/>
  <c r="AA56" i="15" a="1"/>
  <c r="AA56" i="15" s="1"/>
  <c r="Y3" i="19" s="1"/>
  <c r="Y80" i="15" a="1"/>
  <c r="Y80" i="15" s="1"/>
  <c r="W2" i="20" s="1"/>
  <c r="Y179" i="15" a="1"/>
  <c r="Y179" i="15" s="1"/>
  <c r="W26" i="25" s="1"/>
  <c r="AB185" i="15" a="1"/>
  <c r="AB185" i="15" s="1"/>
  <c r="Z128" i="15" a="1"/>
  <c r="Z128" i="15" s="1"/>
  <c r="X25" i="21" s="1"/>
  <c r="Y167" i="15" a="1"/>
  <c r="Y167" i="15" s="1"/>
  <c r="Z176" i="15" a="1"/>
  <c r="Z176" i="15" s="1"/>
  <c r="Z201" i="15" a="1"/>
  <c r="Z201" i="15" s="1"/>
  <c r="Z48" i="15" a="1"/>
  <c r="Z48" i="15" s="1"/>
  <c r="X20" i="18" s="1"/>
  <c r="AA132" i="15" l="1" a="1"/>
  <c r="AA132" i="15" s="1"/>
  <c r="AA181" i="15" a="1"/>
  <c r="AA181" i="15" s="1"/>
  <c r="Y3" i="24" s="1"/>
  <c r="AA57" i="15" a="1"/>
  <c r="AA57" i="15" s="1"/>
  <c r="Y4" i="19" s="1"/>
  <c r="AA48" i="15" a="1"/>
  <c r="AA48" i="15" s="1"/>
  <c r="Y20" i="18" s="1"/>
  <c r="AA120" i="15" a="1"/>
  <c r="AA120" i="15" s="1"/>
  <c r="Z12" i="15" a="1"/>
  <c r="Z12" i="15" s="1"/>
  <c r="AA201" i="15" a="1"/>
  <c r="AA201" i="15" s="1"/>
  <c r="AA28" i="15" a="1"/>
  <c r="AA28" i="15" s="1"/>
  <c r="Y25" i="17" s="1"/>
  <c r="AA163" i="15" a="1"/>
  <c r="AA163" i="15" s="1"/>
  <c r="Y10" i="25" s="1"/>
  <c r="AB82" i="15" a="1"/>
  <c r="AB82" i="15" s="1"/>
  <c r="AA78" i="15" a="1"/>
  <c r="AA78" i="15" s="1"/>
  <c r="Y25" i="19" s="1"/>
  <c r="AC184" i="15" a="1"/>
  <c r="AC184" i="15" s="1"/>
  <c r="W14" i="23"/>
  <c r="Z142" i="15" a="1"/>
  <c r="Z142" i="15" s="1"/>
  <c r="Z15" i="15" a="1"/>
  <c r="Z15" i="15" s="1"/>
  <c r="AB156" i="15" a="1"/>
  <c r="AB156" i="15" s="1"/>
  <c r="Z3" i="25" s="1"/>
  <c r="AA197" i="15" a="1"/>
  <c r="AA197" i="15" s="1"/>
  <c r="Z69" i="15" a="1"/>
  <c r="Z69" i="15" s="1"/>
  <c r="AA49" i="15" a="1"/>
  <c r="AA49" i="15" s="1"/>
  <c r="Z193" i="15" a="1"/>
  <c r="Z193" i="15" s="1"/>
  <c r="X15" i="24" s="1"/>
  <c r="AA98" i="15" a="1"/>
  <c r="AA98" i="15" s="1"/>
  <c r="W22" i="23"/>
  <c r="Z150" i="15" a="1"/>
  <c r="Z150" i="15" s="1"/>
  <c r="Z79" i="15" a="1"/>
  <c r="Z79" i="15" s="1"/>
  <c r="X26" i="19" s="1"/>
  <c r="Z63" i="15" a="1"/>
  <c r="Z63" i="15" s="1"/>
  <c r="X10" i="19" s="1"/>
  <c r="W20" i="23"/>
  <c r="Z148" i="15" a="1"/>
  <c r="Z148" i="15" s="1"/>
  <c r="Z43" i="15" a="1"/>
  <c r="Z43" i="15" s="1"/>
  <c r="AA174" i="15" a="1"/>
  <c r="AA174" i="15" s="1"/>
  <c r="AA182" i="15" a="1"/>
  <c r="AA182" i="15" s="1"/>
  <c r="Y4" i="24" s="1"/>
  <c r="Z29" i="15" a="1"/>
  <c r="Z29" i="15" s="1"/>
  <c r="X26" i="17" s="1"/>
  <c r="AA176" i="15" a="1"/>
  <c r="AA176" i="15" s="1"/>
  <c r="Z84" i="15" a="1"/>
  <c r="Z84" i="15" s="1"/>
  <c r="Z101" i="15" a="1"/>
  <c r="Z101" i="15" s="1"/>
  <c r="AA40" i="15" a="1"/>
  <c r="AA40" i="15" s="1"/>
  <c r="Y18" i="15" a="1"/>
  <c r="Y18" i="15" s="1"/>
  <c r="AA131" i="15" a="1"/>
  <c r="AA131" i="15" s="1"/>
  <c r="Z117" i="15" a="1"/>
  <c r="Z117" i="15" s="1"/>
  <c r="Z10" i="15" a="1"/>
  <c r="Z10" i="15" s="1"/>
  <c r="AA186" i="15" a="1"/>
  <c r="AA186" i="15" s="1"/>
  <c r="Z19" i="15" a="1"/>
  <c r="Z19" i="15" s="1"/>
  <c r="Z87" i="15" a="1"/>
  <c r="Z87" i="15" s="1"/>
  <c r="Z85" i="15" a="1"/>
  <c r="Z85" i="15" s="1"/>
  <c r="AA74" i="15" a="1"/>
  <c r="AA74" i="15" s="1"/>
  <c r="Y25" i="23"/>
  <c r="AB153" i="15" a="1"/>
  <c r="AB153" i="15" s="1"/>
  <c r="Z59" i="15" a="1"/>
  <c r="Z59" i="15" s="1"/>
  <c r="AA106" i="15" a="1"/>
  <c r="AA106" i="15" s="1"/>
  <c r="Y3" i="21" s="1"/>
  <c r="Z168" i="15" a="1"/>
  <c r="Z168" i="15" s="1"/>
  <c r="Z108" i="15" a="1"/>
  <c r="Z108" i="15" s="1"/>
  <c r="X5" i="21" s="1"/>
  <c r="AB190" i="15" a="1"/>
  <c r="AB190" i="15" s="1"/>
  <c r="Z167" i="15" a="1"/>
  <c r="Z167" i="15" s="1"/>
  <c r="AA124" i="15" a="1"/>
  <c r="AA124" i="15" s="1"/>
  <c r="Z105" i="15" a="1"/>
  <c r="Z105" i="15" s="1"/>
  <c r="X2" i="21" s="1"/>
  <c r="AA45" i="15" a="1"/>
  <c r="AA45" i="15" s="1"/>
  <c r="AA162" i="15" a="1"/>
  <c r="AA162" i="15" s="1"/>
  <c r="Z30" i="15" a="1"/>
  <c r="Z30" i="15" s="1"/>
  <c r="X2" i="18" s="1"/>
  <c r="AB81" i="15" a="1"/>
  <c r="AB81" i="15" s="1"/>
  <c r="Z9" i="15" a="1"/>
  <c r="Z9" i="15" s="1"/>
  <c r="Z41" i="15" a="1"/>
  <c r="Z41" i="15" s="1"/>
  <c r="AA96" i="15" a="1"/>
  <c r="AA96" i="15" s="1"/>
  <c r="W17" i="23"/>
  <c r="Z145" i="15" a="1"/>
  <c r="Z145" i="15" s="1"/>
  <c r="AA38" i="15" a="1"/>
  <c r="AA38" i="15" s="1"/>
  <c r="Y10" i="18" s="1"/>
  <c r="AA88" i="15" a="1"/>
  <c r="AA88" i="15" s="1"/>
  <c r="Y10" i="20" s="1"/>
  <c r="AB31" i="15" a="1"/>
  <c r="AB31" i="15" s="1"/>
  <c r="Z3" i="18" s="1"/>
  <c r="Z27" i="15" a="1"/>
  <c r="Z27" i="15" s="1"/>
  <c r="X24" i="17" s="1"/>
  <c r="Z94" i="15" a="1"/>
  <c r="Z94" i="15" s="1"/>
  <c r="AA75" i="15" a="1"/>
  <c r="AA75" i="15" s="1"/>
  <c r="Y22" i="19" s="1"/>
  <c r="W19" i="23"/>
  <c r="Z147" i="15" a="1"/>
  <c r="Z147" i="15" s="1"/>
  <c r="AA86" i="15" a="1"/>
  <c r="AA86" i="15" s="1"/>
  <c r="W5" i="23"/>
  <c r="Z133" i="15" a="1"/>
  <c r="Z133" i="15" s="1"/>
  <c r="Z118" i="15" a="1"/>
  <c r="Z118" i="15" s="1"/>
  <c r="AA73" i="15" a="1"/>
  <c r="AA73" i="15" s="1"/>
  <c r="AA128" i="15" a="1"/>
  <c r="AA128" i="15" s="1"/>
  <c r="Y25" i="21" s="1"/>
  <c r="AA36" i="15" a="1"/>
  <c r="AA36" i="15" s="1"/>
  <c r="Z139" i="15" a="1"/>
  <c r="Z139" i="15" s="1"/>
  <c r="AB195" i="15" a="1"/>
  <c r="AB195" i="15" s="1"/>
  <c r="AB7" i="15" a="1"/>
  <c r="AB7" i="15" s="1"/>
  <c r="Z4" i="17" s="1"/>
  <c r="W9" i="23"/>
  <c r="Z137" i="15" a="1"/>
  <c r="Z137" i="15" s="1"/>
  <c r="AA164" i="15" a="1"/>
  <c r="AA164" i="15" s="1"/>
  <c r="AA199" i="15" a="1"/>
  <c r="AA199" i="15" s="1"/>
  <c r="AA198" i="15" a="1"/>
  <c r="AA198" i="15" s="1"/>
  <c r="Z62" i="15" a="1"/>
  <c r="Z62" i="15" s="1"/>
  <c r="Z42" i="15" a="1"/>
  <c r="Z42" i="15" s="1"/>
  <c r="Z158" i="15" a="1"/>
  <c r="Z158" i="15" s="1"/>
  <c r="X5" i="25" s="1"/>
  <c r="Z47" i="15" a="1"/>
  <c r="Z47" i="15" s="1"/>
  <c r="Z13" i="15" a="1"/>
  <c r="Z13" i="15" s="1"/>
  <c r="X10" i="17" s="1"/>
  <c r="W7" i="23"/>
  <c r="Z135" i="15" a="1"/>
  <c r="Z135" i="15" s="1"/>
  <c r="AA115" i="15" a="1"/>
  <c r="AA115" i="15" s="1"/>
  <c r="AB178" i="15" a="1"/>
  <c r="AB178" i="15" s="1"/>
  <c r="Z25" i="25" s="1"/>
  <c r="Z166" i="15" a="1"/>
  <c r="Z166" i="15" s="1"/>
  <c r="AA72" i="15" a="1"/>
  <c r="AA72" i="15" s="1"/>
  <c r="AB103" i="15" a="1"/>
  <c r="AB103" i="15" s="1"/>
  <c r="Z183" i="15" a="1"/>
  <c r="Z183" i="15" s="1"/>
  <c r="X5" i="24" s="1"/>
  <c r="Z70" i="15" a="1"/>
  <c r="Z70" i="15" s="1"/>
  <c r="AC185" i="15" a="1"/>
  <c r="AC185" i="15" s="1"/>
  <c r="Z66" i="15" a="1"/>
  <c r="Z66" i="15" s="1"/>
  <c r="Z93" i="15" a="1"/>
  <c r="Z93" i="15" s="1"/>
  <c r="Z91" i="15" a="1"/>
  <c r="Z91" i="15" s="1"/>
  <c r="AA95" i="15" a="1"/>
  <c r="AA95" i="15" s="1"/>
  <c r="AA123" i="15" a="1"/>
  <c r="AA123" i="15" s="1"/>
  <c r="Z127" i="15" a="1"/>
  <c r="Z127" i="15" s="1"/>
  <c r="X24" i="21" s="1"/>
  <c r="Z109" i="15" a="1"/>
  <c r="Z109" i="15" s="1"/>
  <c r="AA39" i="15" a="1"/>
  <c r="AA39" i="15" s="1"/>
  <c r="AA113" i="15" a="1"/>
  <c r="AA113" i="15" s="1"/>
  <c r="Y10" i="21" s="1"/>
  <c r="Z89" i="15" a="1"/>
  <c r="Z89" i="15" s="1"/>
  <c r="W15" i="23"/>
  <c r="Z143" i="15" a="1"/>
  <c r="Z143" i="15" s="1"/>
  <c r="AA170" i="15" a="1"/>
  <c r="AA170" i="15" s="1"/>
  <c r="AB188" i="15" a="1"/>
  <c r="AB188" i="15" s="1"/>
  <c r="Z10" i="24" s="1"/>
  <c r="Z76" i="15" a="1"/>
  <c r="Z76" i="15" s="1"/>
  <c r="AA99" i="15" a="1"/>
  <c r="AA99" i="15" s="1"/>
  <c r="W24" i="23"/>
  <c r="Z152" i="15" a="1"/>
  <c r="Z152" i="15" s="1"/>
  <c r="AB200" i="15" a="1"/>
  <c r="AB200" i="15" s="1"/>
  <c r="Z58" i="15" a="1"/>
  <c r="Z58" i="15" s="1"/>
  <c r="X5" i="19" s="1"/>
  <c r="Z202" i="15" a="1"/>
  <c r="Z202" i="15" s="1"/>
  <c r="X24" i="24" s="1"/>
  <c r="Z119" i="15" a="1"/>
  <c r="Z119" i="15" s="1"/>
  <c r="W26" i="23"/>
  <c r="Z154" i="15" a="1"/>
  <c r="Z154" i="15" s="1"/>
  <c r="Z24" i="15" a="1"/>
  <c r="Z24" i="15" s="1"/>
  <c r="Z179" i="15" a="1"/>
  <c r="Z179" i="15" s="1"/>
  <c r="X26" i="25" s="1"/>
  <c r="Z112" i="15" a="1"/>
  <c r="Z112" i="15" s="1"/>
  <c r="AA25" i="15" a="1"/>
  <c r="AA25" i="15" s="1"/>
  <c r="Z23" i="15" a="1"/>
  <c r="Z23" i="15" s="1"/>
  <c r="W12" i="23"/>
  <c r="Z140" i="15" a="1"/>
  <c r="Z140" i="15" s="1"/>
  <c r="AA90" i="15" a="1"/>
  <c r="AA90" i="15" s="1"/>
  <c r="Z44" i="15" a="1"/>
  <c r="Z44" i="15" s="1"/>
  <c r="AB196" i="15" a="1"/>
  <c r="AB196" i="15" s="1"/>
  <c r="W16" i="23"/>
  <c r="Z144" i="15" a="1"/>
  <c r="Z144" i="15" s="1"/>
  <c r="Z33" i="15" a="1"/>
  <c r="Z33" i="15" s="1"/>
  <c r="X5" i="18" s="1"/>
  <c r="AA50" i="15" a="1"/>
  <c r="AA50" i="15" s="1"/>
  <c r="W18" i="23"/>
  <c r="Z146" i="15" a="1"/>
  <c r="Z146" i="15" s="1"/>
  <c r="Z92" i="15" a="1"/>
  <c r="Z92" i="15" s="1"/>
  <c r="Z64" i="15" a="1"/>
  <c r="Z64" i="15" s="1"/>
  <c r="AA157" i="15" a="1"/>
  <c r="AA157" i="15" s="1"/>
  <c r="Y4" i="25" s="1"/>
  <c r="Z67" i="15" a="1"/>
  <c r="Z67" i="15" s="1"/>
  <c r="Z159" i="15" a="1"/>
  <c r="Z159" i="15" s="1"/>
  <c r="AA203" i="15" a="1"/>
  <c r="AA203" i="15" s="1"/>
  <c r="Y25" i="24" s="1"/>
  <c r="Z116" i="15" a="1"/>
  <c r="Z116" i="15" s="1"/>
  <c r="Z191" i="15" a="1"/>
  <c r="Z191" i="15" s="1"/>
  <c r="W8" i="23"/>
  <c r="Z136" i="15" a="1"/>
  <c r="Z136" i="15" s="1"/>
  <c r="Z80" i="15" a="1"/>
  <c r="Z80" i="15" s="1"/>
  <c r="X2" i="20" s="1"/>
  <c r="AA61" i="15" a="1"/>
  <c r="AA61" i="15" s="1"/>
  <c r="Z110" i="15" a="1"/>
  <c r="Z110" i="15" s="1"/>
  <c r="AA21" i="15" a="1"/>
  <c r="AA21" i="15" s="1"/>
  <c r="Z55" i="15" a="1"/>
  <c r="Z55" i="15" s="1"/>
  <c r="X2" i="19" s="1"/>
  <c r="Z20" i="15" a="1"/>
  <c r="Z20" i="15" s="1"/>
  <c r="AA125" i="15" a="1"/>
  <c r="AA125" i="15" s="1"/>
  <c r="Y22" i="21" s="1"/>
  <c r="AA172" i="15" a="1"/>
  <c r="AA172" i="15" s="1"/>
  <c r="Z34" i="15" a="1"/>
  <c r="Z34" i="15" s="1"/>
  <c r="AA11" i="15" a="1"/>
  <c r="AA11" i="15" s="1"/>
  <c r="W2" i="23"/>
  <c r="Z130" i="15" a="1"/>
  <c r="Z130" i="15" s="1"/>
  <c r="Z194" i="15" a="1"/>
  <c r="Z194" i="15" s="1"/>
  <c r="W21" i="23"/>
  <c r="Z149" i="15" a="1"/>
  <c r="Z149" i="15" s="1"/>
  <c r="Z114" i="15" a="1"/>
  <c r="Z114" i="15" s="1"/>
  <c r="AA46" i="15" a="1"/>
  <c r="AA46" i="15" s="1"/>
  <c r="AA97" i="15" a="1"/>
  <c r="AA97" i="15" s="1"/>
  <c r="Z151" i="15" a="1"/>
  <c r="Z151" i="15" s="1"/>
  <c r="AA65" i="15" a="1"/>
  <c r="AA65" i="15" s="1"/>
  <c r="Z68" i="15" a="1"/>
  <c r="Z68" i="15" s="1"/>
  <c r="AA189" i="15" a="1"/>
  <c r="AA189" i="15" s="1"/>
  <c r="Z52" i="15" a="1"/>
  <c r="Z52" i="15" s="1"/>
  <c r="X24" i="18" s="1"/>
  <c r="AA165" i="15" a="1"/>
  <c r="AA165" i="15" s="1"/>
  <c r="Z16" i="15" a="1"/>
  <c r="Z16" i="15" s="1"/>
  <c r="Z77" i="15" a="1"/>
  <c r="Z77" i="15" s="1"/>
  <c r="X24" i="19" s="1"/>
  <c r="AA175" i="15" a="1"/>
  <c r="AA175" i="15" s="1"/>
  <c r="AA121" i="15" a="1"/>
  <c r="AA121" i="15" s="1"/>
  <c r="AB56" i="15" a="1"/>
  <c r="AB56" i="15" s="1"/>
  <c r="Z3" i="19" s="1"/>
  <c r="Z104" i="15" a="1"/>
  <c r="Z104" i="15" s="1"/>
  <c r="X26" i="20" s="1"/>
  <c r="W13" i="23"/>
  <c r="Z141" i="15" a="1"/>
  <c r="Z141" i="15" s="1"/>
  <c r="AA161" i="15" a="1"/>
  <c r="AA161" i="15" s="1"/>
  <c r="Z177" i="15" a="1"/>
  <c r="Z177" i="15" s="1"/>
  <c r="X24" i="25" s="1"/>
  <c r="Z192" i="15" a="1"/>
  <c r="Z192" i="15" s="1"/>
  <c r="X14" i="24" s="1"/>
  <c r="AA22" i="15" a="1"/>
  <c r="AA22" i="15" s="1"/>
  <c r="AA35" i="15" a="1"/>
  <c r="AA35" i="15" s="1"/>
  <c r="Z51" i="15" a="1"/>
  <c r="Z51" i="15" s="1"/>
  <c r="Z5" i="15" a="1"/>
  <c r="Z5" i="15" s="1"/>
  <c r="AA173" i="15" a="1"/>
  <c r="AA173" i="15" s="1"/>
  <c r="Z204" i="15" a="1"/>
  <c r="Z204" i="15" s="1"/>
  <c r="X26" i="24" s="1"/>
  <c r="Z160" i="15" a="1"/>
  <c r="Z160" i="15" s="1"/>
  <c r="AB6" i="15" a="1"/>
  <c r="AB6" i="15" s="1"/>
  <c r="Z3" i="17" s="1"/>
  <c r="AA107" i="15" a="1"/>
  <c r="AA107" i="15" s="1"/>
  <c r="Y4" i="21" s="1"/>
  <c r="Z8" i="15" a="1"/>
  <c r="Z8" i="15" s="1"/>
  <c r="AA26" i="15" a="1"/>
  <c r="AA26" i="15" s="1"/>
  <c r="Z60" i="15" a="1"/>
  <c r="Z60" i="15" s="1"/>
  <c r="AA71" i="15" a="1"/>
  <c r="AA71" i="15" s="1"/>
  <c r="Z169" i="15" a="1"/>
  <c r="Z169" i="15" s="1"/>
  <c r="AA32" i="15" a="1"/>
  <c r="AA32" i="15" s="1"/>
  <c r="Y4" i="18" s="1"/>
  <c r="AA111" i="15" a="1"/>
  <c r="AA111" i="15" s="1"/>
  <c r="Z102" i="15" a="1"/>
  <c r="Z102" i="15" s="1"/>
  <c r="X24" i="20" s="1"/>
  <c r="Z180" i="15" a="1"/>
  <c r="Z180" i="15" s="1"/>
  <c r="X2" i="24" s="1"/>
  <c r="AB187" i="15" a="1"/>
  <c r="AB187" i="15" s="1"/>
  <c r="W10" i="23"/>
  <c r="Z138" i="15" a="1"/>
  <c r="Z138" i="15" s="1"/>
  <c r="Z37" i="15" a="1"/>
  <c r="Z37" i="15" s="1"/>
  <c r="X9" i="18" s="1"/>
  <c r="Z54" i="15" a="1"/>
  <c r="Z54" i="15" s="1"/>
  <c r="X26" i="18" s="1"/>
  <c r="Z14" i="15" a="1"/>
  <c r="Z14" i="15" s="1"/>
  <c r="AB53" i="15" a="1"/>
  <c r="AB53" i="15" s="1"/>
  <c r="Z25" i="18" s="1"/>
  <c r="W6" i="23"/>
  <c r="Z134" i="15" a="1"/>
  <c r="Z134" i="15" s="1"/>
  <c r="Z155" i="15" a="1"/>
  <c r="Z155" i="15" s="1"/>
  <c r="X2" i="25" s="1"/>
  <c r="Z129" i="15" a="1"/>
  <c r="Z129" i="15" s="1"/>
  <c r="X26" i="21" s="1"/>
  <c r="Y17" i="15" a="1"/>
  <c r="Y17" i="15" s="1"/>
  <c r="Z83" i="15" a="1"/>
  <c r="Z83" i="15" s="1"/>
  <c r="X5" i="20" s="1"/>
  <c r="AA171" i="15" a="1"/>
  <c r="AA171" i="15" s="1"/>
  <c r="AA100" i="15" a="1"/>
  <c r="AA100" i="15" s="1"/>
  <c r="Z126" i="15" a="1"/>
  <c r="Z126" i="15" s="1"/>
  <c r="AA122" i="15" a="1"/>
  <c r="AA122" i="15" s="1"/>
  <c r="AB57" i="15" l="1" a="1"/>
  <c r="AB57" i="15" s="1"/>
  <c r="Z4" i="19" s="1"/>
  <c r="AB181" i="15" a="1"/>
  <c r="AB181" i="15" s="1"/>
  <c r="Z3" i="24" s="1"/>
  <c r="AB132" i="15" a="1"/>
  <c r="AB132" i="15" s="1"/>
  <c r="AB122" i="15" a="1"/>
  <c r="AB122" i="15" s="1"/>
  <c r="AB121" i="15" a="1"/>
  <c r="AB121" i="15" s="1"/>
  <c r="AB97" i="15" a="1"/>
  <c r="AB97" i="15" s="1"/>
  <c r="AA20" i="15" a="1"/>
  <c r="AA20" i="15" s="1"/>
  <c r="AA159" i="15" a="1"/>
  <c r="AA159" i="15" s="1"/>
  <c r="AA44" i="15" a="1"/>
  <c r="AA44" i="15" s="1"/>
  <c r="AA202" i="15" a="1"/>
  <c r="AA202" i="15" s="1"/>
  <c r="Y24" i="24" s="1"/>
  <c r="AB113" i="15" a="1"/>
  <c r="AB113" i="15" s="1"/>
  <c r="Z10" i="21" s="1"/>
  <c r="AA70" i="15" a="1"/>
  <c r="AA70" i="15" s="1"/>
  <c r="AA158" i="15" a="1"/>
  <c r="AA158" i="15" s="1"/>
  <c r="Y5" i="25" s="1"/>
  <c r="AB36" i="15" a="1"/>
  <c r="AB36" i="15" s="1"/>
  <c r="AC31" i="15" a="1"/>
  <c r="AC31" i="15" s="1"/>
  <c r="AA3" i="18" s="1"/>
  <c r="AB45" i="15" a="1"/>
  <c r="AB45" i="15" s="1"/>
  <c r="Z25" i="23"/>
  <c r="AC153" i="15" a="1"/>
  <c r="AC153" i="15" s="1"/>
  <c r="AB40" i="15" a="1"/>
  <c r="AB40" i="15" s="1"/>
  <c r="AA79" i="15" a="1"/>
  <c r="AA79" i="15" s="1"/>
  <c r="Y26" i="19" s="1"/>
  <c r="X14" i="23"/>
  <c r="AA142" i="15" a="1"/>
  <c r="AA142" i="15" s="1"/>
  <c r="AA126" i="15" a="1"/>
  <c r="AA126" i="15" s="1"/>
  <c r="AB46" i="15" a="1"/>
  <c r="AB46" i="15" s="1"/>
  <c r="AA58" i="15" a="1"/>
  <c r="AA58" i="15" s="1"/>
  <c r="Y5" i="19" s="1"/>
  <c r="AA42" i="15" a="1"/>
  <c r="AA42" i="15" s="1"/>
  <c r="AB74" i="15" a="1"/>
  <c r="AB74" i="15" s="1"/>
  <c r="AA101" i="15" a="1"/>
  <c r="AA101" i="15" s="1"/>
  <c r="X22" i="23"/>
  <c r="AA150" i="15" a="1"/>
  <c r="AA150" i="15" s="1"/>
  <c r="AD184" i="15" a="1"/>
  <c r="AD184" i="15" s="1"/>
  <c r="AA14" i="15" a="1"/>
  <c r="AA14" i="15" s="1"/>
  <c r="AA105" i="15" a="1"/>
  <c r="AA105" i="15" s="1"/>
  <c r="Y2" i="21" s="1"/>
  <c r="AA60" i="15" a="1"/>
  <c r="AA60" i="15" s="1"/>
  <c r="AB35" i="15" a="1"/>
  <c r="AB35" i="15" s="1"/>
  <c r="AA77" i="15" a="1"/>
  <c r="AA77" i="15" s="1"/>
  <c r="Y24" i="19" s="1"/>
  <c r="AA114" i="15" a="1"/>
  <c r="AA114" i="15" s="1"/>
  <c r="AB21" i="15" a="1"/>
  <c r="AB21" i="15" s="1"/>
  <c r="AB157" i="15" a="1"/>
  <c r="AB157" i="15" s="1"/>
  <c r="Z4" i="25" s="1"/>
  <c r="X12" i="23"/>
  <c r="AA140" i="15" a="1"/>
  <c r="AA140" i="15" s="1"/>
  <c r="AC200" i="15" a="1"/>
  <c r="AC200" i="15" s="1"/>
  <c r="AA109" i="15" a="1"/>
  <c r="AA109" i="15" s="1"/>
  <c r="AC103" i="15" a="1"/>
  <c r="AC103" i="15" s="1"/>
  <c r="AA62" i="15" a="1"/>
  <c r="AA62" i="15" s="1"/>
  <c r="AB73" i="15" a="1"/>
  <c r="AB73" i="15" s="1"/>
  <c r="AB38" i="15" a="1"/>
  <c r="AB38" i="15" s="1"/>
  <c r="Z10" i="18" s="1"/>
  <c r="AB124" i="15" a="1"/>
  <c r="AB124" i="15" s="1"/>
  <c r="AA85" i="15" a="1"/>
  <c r="AA85" i="15" s="1"/>
  <c r="AA84" i="15" a="1"/>
  <c r="AA84" i="15" s="1"/>
  <c r="AB98" i="15" a="1"/>
  <c r="AB98" i="15" s="1"/>
  <c r="AB78" i="15" a="1"/>
  <c r="AB78" i="15" s="1"/>
  <c r="Z25" i="19" s="1"/>
  <c r="AB175" i="15" a="1"/>
  <c r="AB175" i="15" s="1"/>
  <c r="AA55" i="15" a="1"/>
  <c r="AA55" i="15" s="1"/>
  <c r="Y2" i="19" s="1"/>
  <c r="AB39" i="15" a="1"/>
  <c r="AB39" i="15" s="1"/>
  <c r="AB171" i="15" a="1"/>
  <c r="AB171" i="15" s="1"/>
  <c r="AA37" i="15" a="1"/>
  <c r="AA37" i="15" s="1"/>
  <c r="Y9" i="18" s="1"/>
  <c r="AB26" i="15" a="1"/>
  <c r="AB26" i="15" s="1"/>
  <c r="AB22" i="15" a="1"/>
  <c r="AB22" i="15" s="1"/>
  <c r="AA16" i="15" a="1"/>
  <c r="AA16" i="15" s="1"/>
  <c r="X21" i="23"/>
  <c r="AA149" i="15" a="1"/>
  <c r="AA149" i="15" s="1"/>
  <c r="AA110" i="15" a="1"/>
  <c r="AA110" i="15" s="1"/>
  <c r="AA64" i="15" a="1"/>
  <c r="AA64" i="15" s="1"/>
  <c r="AA23" i="15" a="1"/>
  <c r="AA23" i="15" s="1"/>
  <c r="X24" i="23"/>
  <c r="AA152" i="15" a="1"/>
  <c r="AA152" i="15" s="1"/>
  <c r="AA127" i="15" a="1"/>
  <c r="AA127" i="15" s="1"/>
  <c r="Y24" i="21" s="1"/>
  <c r="AB72" i="15" a="1"/>
  <c r="AB72" i="15" s="1"/>
  <c r="AB198" i="15" a="1"/>
  <c r="AB198" i="15" s="1"/>
  <c r="AA118" i="15" a="1"/>
  <c r="AA118" i="15" s="1"/>
  <c r="X17" i="23"/>
  <c r="AA145" i="15" a="1"/>
  <c r="AA145" i="15" s="1"/>
  <c r="AA167" i="15" a="1"/>
  <c r="AA167" i="15" s="1"/>
  <c r="AA87" i="15" a="1"/>
  <c r="AA87" i="15" s="1"/>
  <c r="AB176" i="15" a="1"/>
  <c r="AB176" i="15" s="1"/>
  <c r="AA193" i="15" a="1"/>
  <c r="AA193" i="15" s="1"/>
  <c r="Y15" i="24" s="1"/>
  <c r="AC82" i="15" a="1"/>
  <c r="AC82" i="15" s="1"/>
  <c r="AA83" i="15" a="1"/>
  <c r="AA83" i="15" s="1"/>
  <c r="Y5" i="20" s="1"/>
  <c r="X10" i="23"/>
  <c r="AA138" i="15" a="1"/>
  <c r="AA138" i="15" s="1"/>
  <c r="AA8" i="15" a="1"/>
  <c r="AA8" i="15" s="1"/>
  <c r="AA192" i="15" a="1"/>
  <c r="AA192" i="15" s="1"/>
  <c r="Y14" i="24" s="1"/>
  <c r="AB165" i="15" a="1"/>
  <c r="AB165" i="15" s="1"/>
  <c r="AA194" i="15" a="1"/>
  <c r="AA194" i="15" s="1"/>
  <c r="AB61" i="15" a="1"/>
  <c r="AB61" i="15" s="1"/>
  <c r="AA92" i="15" a="1"/>
  <c r="AA92" i="15" s="1"/>
  <c r="AB25" i="15" a="1"/>
  <c r="AB25" i="15" s="1"/>
  <c r="AB99" i="15" a="1"/>
  <c r="AB99" i="15" s="1"/>
  <c r="AB123" i="15" a="1"/>
  <c r="AB123" i="15" s="1"/>
  <c r="AA166" i="15" a="1"/>
  <c r="AA166" i="15" s="1"/>
  <c r="AB199" i="15" a="1"/>
  <c r="AB199" i="15" s="1"/>
  <c r="X5" i="23"/>
  <c r="AA133" i="15" a="1"/>
  <c r="AA133" i="15" s="1"/>
  <c r="AB96" i="15" a="1"/>
  <c r="AB96" i="15" s="1"/>
  <c r="AC190" i="15" a="1"/>
  <c r="AC190" i="15" s="1"/>
  <c r="AA19" i="15" a="1"/>
  <c r="AA19" i="15" s="1"/>
  <c r="AA29" i="15" a="1"/>
  <c r="AA29" i="15" s="1"/>
  <c r="Y26" i="17" s="1"/>
  <c r="AB49" i="15" a="1"/>
  <c r="AB49" i="15" s="1"/>
  <c r="AB163" i="15" a="1"/>
  <c r="AB163" i="15" s="1"/>
  <c r="Z10" i="25" s="1"/>
  <c r="Z17" i="15" a="1"/>
  <c r="Z17" i="15" s="1"/>
  <c r="AC187" i="15" a="1"/>
  <c r="AC187" i="15" s="1"/>
  <c r="AB107" i="15" a="1"/>
  <c r="AB107" i="15" s="1"/>
  <c r="Z4" i="21" s="1"/>
  <c r="AA177" i="15" a="1"/>
  <c r="AA177" i="15" s="1"/>
  <c r="Y24" i="25" s="1"/>
  <c r="AA52" i="15" a="1"/>
  <c r="AA52" i="15" s="1"/>
  <c r="Y24" i="18" s="1"/>
  <c r="X2" i="23"/>
  <c r="AA130" i="15" a="1"/>
  <c r="AA130" i="15" s="1"/>
  <c r="AA80" i="15" a="1"/>
  <c r="AA80" i="15" s="1"/>
  <c r="Y2" i="20" s="1"/>
  <c r="X18" i="23"/>
  <c r="AA146" i="15" a="1"/>
  <c r="AA146" i="15" s="1"/>
  <c r="AA112" i="15" a="1"/>
  <c r="AA112" i="15" s="1"/>
  <c r="AA76" i="15" a="1"/>
  <c r="AA76" i="15" s="1"/>
  <c r="AB95" i="15" a="1"/>
  <c r="AB95" i="15" s="1"/>
  <c r="AC178" i="15" a="1"/>
  <c r="AC178" i="15" s="1"/>
  <c r="AA25" i="25" s="1"/>
  <c r="AB164" i="15" a="1"/>
  <c r="AB164" i="15" s="1"/>
  <c r="AB86" i="15" a="1"/>
  <c r="AB86" i="15" s="1"/>
  <c r="AA41" i="15" a="1"/>
  <c r="AA41" i="15" s="1"/>
  <c r="AA108" i="15" a="1"/>
  <c r="AA108" i="15" s="1"/>
  <c r="Y5" i="21" s="1"/>
  <c r="AB186" i="15" a="1"/>
  <c r="AB186" i="15" s="1"/>
  <c r="AB182" i="15" a="1"/>
  <c r="AB182" i="15" s="1"/>
  <c r="Z4" i="24" s="1"/>
  <c r="AB28" i="15" a="1"/>
  <c r="AB28" i="15" s="1"/>
  <c r="Z25" i="17" s="1"/>
  <c r="AA54" i="15" a="1"/>
  <c r="AA54" i="15" s="1"/>
  <c r="Y26" i="18" s="1"/>
  <c r="AB71" i="15" a="1"/>
  <c r="AB71" i="15" s="1"/>
  <c r="AA67" i="15" a="1"/>
  <c r="AA67" i="15" s="1"/>
  <c r="AB100" i="15" a="1"/>
  <c r="AB100" i="15" s="1"/>
  <c r="AA129" i="15" a="1"/>
  <c r="AA129" i="15" s="1"/>
  <c r="Y26" i="21" s="1"/>
  <c r="AA180" i="15" a="1"/>
  <c r="AA180" i="15" s="1"/>
  <c r="Y2" i="24" s="1"/>
  <c r="AC6" i="15" a="1"/>
  <c r="AC6" i="15" s="1"/>
  <c r="AA3" i="17" s="1"/>
  <c r="AB161" i="15" a="1"/>
  <c r="AB161" i="15" s="1"/>
  <c r="AB189" i="15" a="1"/>
  <c r="AB189" i="15" s="1"/>
  <c r="AB11" i="15" a="1"/>
  <c r="AB11" i="15" s="1"/>
  <c r="X8" i="23"/>
  <c r="AA136" i="15" a="1"/>
  <c r="AA136" i="15" s="1"/>
  <c r="AB50" i="15" a="1"/>
  <c r="AB50" i="15" s="1"/>
  <c r="AA179" i="15" a="1"/>
  <c r="AA179" i="15" s="1"/>
  <c r="Y26" i="25" s="1"/>
  <c r="AC188" i="15" a="1"/>
  <c r="AC188" i="15" s="1"/>
  <c r="AA10" i="24" s="1"/>
  <c r="AA91" i="15" a="1"/>
  <c r="AA91" i="15" s="1"/>
  <c r="AB115" i="15" a="1"/>
  <c r="AB115" i="15" s="1"/>
  <c r="X9" i="23"/>
  <c r="AA137" i="15" a="1"/>
  <c r="AA137" i="15" s="1"/>
  <c r="X19" i="23"/>
  <c r="AA147" i="15" a="1"/>
  <c r="AA147" i="15" s="1"/>
  <c r="AA9" i="15" a="1"/>
  <c r="AA9" i="15" s="1"/>
  <c r="AA168" i="15" a="1"/>
  <c r="AA168" i="15" s="1"/>
  <c r="AA10" i="15" a="1"/>
  <c r="AA10" i="15" s="1"/>
  <c r="AB174" i="15" a="1"/>
  <c r="AB174" i="15" s="1"/>
  <c r="AA69" i="15" a="1"/>
  <c r="AA69" i="15" s="1"/>
  <c r="AB201" i="15" a="1"/>
  <c r="AB201" i="15" s="1"/>
  <c r="AA169" i="15" a="1"/>
  <c r="AA169" i="15" s="1"/>
  <c r="AB90" i="15" a="1"/>
  <c r="AB90" i="15" s="1"/>
  <c r="AA51" i="15" a="1"/>
  <c r="AA51" i="15" s="1"/>
  <c r="X13" i="23"/>
  <c r="AA141" i="15" a="1"/>
  <c r="AA141" i="15" s="1"/>
  <c r="AA34" i="15" a="1"/>
  <c r="AA34" i="15" s="1"/>
  <c r="AA191" i="15" a="1"/>
  <c r="AA191" i="15" s="1"/>
  <c r="AA33" i="15" a="1"/>
  <c r="AA33" i="15" s="1"/>
  <c r="Y5" i="18" s="1"/>
  <c r="AA24" i="15" a="1"/>
  <c r="AA24" i="15" s="1"/>
  <c r="AB170" i="15" a="1"/>
  <c r="AB170" i="15" s="1"/>
  <c r="AA93" i="15" a="1"/>
  <c r="AA93" i="15" s="1"/>
  <c r="X7" i="23"/>
  <c r="AA135" i="15" a="1"/>
  <c r="AA135" i="15" s="1"/>
  <c r="AC7" i="15" a="1"/>
  <c r="AC7" i="15" s="1"/>
  <c r="AA4" i="17" s="1"/>
  <c r="AB75" i="15" a="1"/>
  <c r="AB75" i="15" s="1"/>
  <c r="Z22" i="19" s="1"/>
  <c r="AC81" i="15" a="1"/>
  <c r="AC81" i="15" s="1"/>
  <c r="AB106" i="15" a="1"/>
  <c r="AB106" i="15" s="1"/>
  <c r="Z3" i="21" s="1"/>
  <c r="AA117" i="15" a="1"/>
  <c r="AA117" i="15" s="1"/>
  <c r="AA43" i="15" a="1"/>
  <c r="AA43" i="15" s="1"/>
  <c r="AB197" i="15" a="1"/>
  <c r="AB197" i="15" s="1"/>
  <c r="AA12" i="15" a="1"/>
  <c r="AA12" i="15" s="1"/>
  <c r="AB128" i="15" a="1"/>
  <c r="AB128" i="15" s="1"/>
  <c r="Z25" i="21" s="1"/>
  <c r="X6" i="23"/>
  <c r="AA134" i="15" a="1"/>
  <c r="AA134" i="15" s="1"/>
  <c r="AB111" i="15" a="1"/>
  <c r="AB111" i="15" s="1"/>
  <c r="AA204" i="15" a="1"/>
  <c r="AA204" i="15" s="1"/>
  <c r="Y26" i="24" s="1"/>
  <c r="AA104" i="15" a="1"/>
  <c r="AA104" i="15" s="1"/>
  <c r="Y26" i="20" s="1"/>
  <c r="AB65" i="15" a="1"/>
  <c r="AB65" i="15" s="1"/>
  <c r="AB172" i="15" a="1"/>
  <c r="AB172" i="15" s="1"/>
  <c r="AA116" i="15" a="1"/>
  <c r="AA116" i="15" s="1"/>
  <c r="X16" i="23"/>
  <c r="AA144" i="15" a="1"/>
  <c r="AA144" i="15" s="1"/>
  <c r="X26" i="23"/>
  <c r="AA154" i="15" a="1"/>
  <c r="AA154" i="15" s="1"/>
  <c r="X15" i="23"/>
  <c r="AA143" i="15" a="1"/>
  <c r="AA143" i="15" s="1"/>
  <c r="AA66" i="15" a="1"/>
  <c r="AA66" i="15" s="1"/>
  <c r="AA13" i="15" a="1"/>
  <c r="AA13" i="15" s="1"/>
  <c r="Y10" i="17" s="1"/>
  <c r="AC195" i="15" a="1"/>
  <c r="AC195" i="15" s="1"/>
  <c r="AA94" i="15" a="1"/>
  <c r="AA94" i="15" s="1"/>
  <c r="AA30" i="15" a="1"/>
  <c r="AA30" i="15" s="1"/>
  <c r="Y2" i="18" s="1"/>
  <c r="AB131" i="15" a="1"/>
  <c r="AB131" i="15" s="1"/>
  <c r="X20" i="23"/>
  <c r="AA148" i="15" a="1"/>
  <c r="AA148" i="15" s="1"/>
  <c r="AC156" i="15" a="1"/>
  <c r="AC156" i="15" s="1"/>
  <c r="AA3" i="25" s="1"/>
  <c r="AB120" i="15" a="1"/>
  <c r="AB120" i="15" s="1"/>
  <c r="AA5" i="15" a="1"/>
  <c r="AA5" i="15" s="1"/>
  <c r="AB88" i="15" a="1"/>
  <c r="AB88" i="15" s="1"/>
  <c r="Z10" i="20" s="1"/>
  <c r="AA155" i="15" a="1"/>
  <c r="AA155" i="15" s="1"/>
  <c r="Y2" i="25" s="1"/>
  <c r="AA68" i="15" a="1"/>
  <c r="AA68" i="15" s="1"/>
  <c r="AA102" i="15" a="1"/>
  <c r="AA102" i="15" s="1"/>
  <c r="Y24" i="20" s="1"/>
  <c r="AC53" i="15" a="1"/>
  <c r="AC53" i="15" s="1"/>
  <c r="AA25" i="18" s="1"/>
  <c r="AB173" i="15" a="1"/>
  <c r="AB173" i="15" s="1"/>
  <c r="AC56" i="15" a="1"/>
  <c r="AC56" i="15" s="1"/>
  <c r="AA3" i="19" s="1"/>
  <c r="AB125" i="15" a="1"/>
  <c r="AB125" i="15" s="1"/>
  <c r="Z22" i="21" s="1"/>
  <c r="AB203" i="15" a="1"/>
  <c r="AB203" i="15" s="1"/>
  <c r="Z25" i="24" s="1"/>
  <c r="AC196" i="15" a="1"/>
  <c r="AC196" i="15" s="1"/>
  <c r="AA119" i="15" a="1"/>
  <c r="AA119" i="15" s="1"/>
  <c r="AA89" i="15" a="1"/>
  <c r="AA89" i="15" s="1"/>
  <c r="AD185" i="15" a="1"/>
  <c r="AD185" i="15" s="1"/>
  <c r="AA47" i="15" a="1"/>
  <c r="AA47" i="15" s="1"/>
  <c r="AA139" i="15" a="1"/>
  <c r="AA139" i="15" s="1"/>
  <c r="AA27" i="15" a="1"/>
  <c r="AA27" i="15" s="1"/>
  <c r="Y24" i="17" s="1"/>
  <c r="AB162" i="15" a="1"/>
  <c r="AB162" i="15" s="1"/>
  <c r="AA59" i="15" a="1"/>
  <c r="AA59" i="15" s="1"/>
  <c r="Z18" i="15" a="1"/>
  <c r="Z18" i="15" s="1"/>
  <c r="AA63" i="15" a="1"/>
  <c r="AA63" i="15" s="1"/>
  <c r="Y10" i="19" s="1"/>
  <c r="AA15" i="15" a="1"/>
  <c r="AA15" i="15" s="1"/>
  <c r="AB48" i="15" a="1"/>
  <c r="AB48" i="15" s="1"/>
  <c r="Z20" i="18" s="1"/>
  <c r="AA183" i="15" a="1"/>
  <c r="AA183" i="15" s="1"/>
  <c r="Y5" i="24" s="1"/>
  <c r="AA160" i="15" a="1"/>
  <c r="AA160" i="15" s="1"/>
  <c r="AB32" i="15" a="1"/>
  <c r="AB32" i="15" s="1"/>
  <c r="Z4" i="18" s="1"/>
  <c r="AA151" i="15" a="1"/>
  <c r="AA151" i="15" s="1"/>
  <c r="AC132" i="15" l="1" a="1"/>
  <c r="AC132" i="15" s="1"/>
  <c r="AC181" i="15" a="1"/>
  <c r="AC181" i="15" s="1"/>
  <c r="AA3" i="24" s="1"/>
  <c r="AC57" i="15" a="1"/>
  <c r="AC57" i="15" s="1"/>
  <c r="AA4" i="19" s="1"/>
  <c r="AC197" i="15" a="1"/>
  <c r="AC197" i="15" s="1"/>
  <c r="AC72" i="15" a="1"/>
  <c r="AC72" i="15" s="1"/>
  <c r="AB158" i="15" a="1"/>
  <c r="AB158" i="15" s="1"/>
  <c r="Z5" i="25" s="1"/>
  <c r="AC32" i="15" a="1"/>
  <c r="AC32" i="15" s="1"/>
  <c r="AA4" i="18" s="1"/>
  <c r="AB116" i="15" a="1"/>
  <c r="AB116" i="15" s="1"/>
  <c r="Y8" i="23"/>
  <c r="AB136" i="15" a="1"/>
  <c r="AB136" i="15" s="1"/>
  <c r="AC95" i="15" a="1"/>
  <c r="AC95" i="15" s="1"/>
  <c r="AA17" i="15" a="1"/>
  <c r="AA17" i="15" s="1"/>
  <c r="AC123" i="15" a="1"/>
  <c r="AC123" i="15" s="1"/>
  <c r="AC35" i="15" a="1"/>
  <c r="AC35" i="15" s="1"/>
  <c r="AB70" i="15" a="1"/>
  <c r="AB70" i="15" s="1"/>
  <c r="AD56" i="15" a="1"/>
  <c r="AD56" i="15" s="1"/>
  <c r="AB3" i="19" s="1"/>
  <c r="AB166" i="15" a="1"/>
  <c r="AB166" i="15" s="1"/>
  <c r="AC73" i="15" a="1"/>
  <c r="AC73" i="15" s="1"/>
  <c r="AB43" i="15" a="1"/>
  <c r="AB43" i="15" s="1"/>
  <c r="AB83" i="15" a="1"/>
  <c r="AB83" i="15" s="1"/>
  <c r="Z5" i="20" s="1"/>
  <c r="AB160" i="15" a="1"/>
  <c r="AB160" i="15" s="1"/>
  <c r="AB139" i="15" a="1"/>
  <c r="AB139" i="15" s="1"/>
  <c r="AD53" i="15" a="1"/>
  <c r="AD53" i="15" s="1"/>
  <c r="AB25" i="18" s="1"/>
  <c r="AC172" i="15" a="1"/>
  <c r="AC172" i="15" s="1"/>
  <c r="AB117" i="15" a="1"/>
  <c r="AB117" i="15" s="1"/>
  <c r="AB191" i="15" a="1"/>
  <c r="AB191" i="15" s="1"/>
  <c r="AB168" i="15" a="1"/>
  <c r="AB168" i="15" s="1"/>
  <c r="AC11" i="15" a="1"/>
  <c r="AC11" i="15" s="1"/>
  <c r="AC28" i="15" a="1"/>
  <c r="AC28" i="15" s="1"/>
  <c r="AA25" i="17" s="1"/>
  <c r="AB76" i="15" a="1"/>
  <c r="AB76" i="15" s="1"/>
  <c r="AC163" i="15" a="1"/>
  <c r="AC163" i="15" s="1"/>
  <c r="AA10" i="25" s="1"/>
  <c r="AC99" i="15" a="1"/>
  <c r="AC99" i="15" s="1"/>
  <c r="AD82" i="15" a="1"/>
  <c r="AD82" i="15" s="1"/>
  <c r="Y24" i="23"/>
  <c r="AB152" i="15" a="1"/>
  <c r="AB152" i="15" s="1"/>
  <c r="AC39" i="15" a="1"/>
  <c r="AC39" i="15" s="1"/>
  <c r="AB62" i="15" a="1"/>
  <c r="AB62" i="15" s="1"/>
  <c r="AB60" i="15" a="1"/>
  <c r="AB60" i="15" s="1"/>
  <c r="AB126" i="15" a="1"/>
  <c r="AB126" i="15" s="1"/>
  <c r="AC113" i="15" a="1"/>
  <c r="AC113" i="15" s="1"/>
  <c r="AA10" i="21" s="1"/>
  <c r="AD178" i="15" a="1"/>
  <c r="AD178" i="15" s="1"/>
  <c r="AB25" i="25" s="1"/>
  <c r="AB151" i="15" a="1"/>
  <c r="AB151" i="15" s="1"/>
  <c r="AB24" i="15" a="1"/>
  <c r="AB24" i="15" s="1"/>
  <c r="Y10" i="23"/>
  <c r="AB138" i="15" a="1"/>
  <c r="AB138" i="15" s="1"/>
  <c r="AB77" i="15" a="1"/>
  <c r="AB77" i="15" s="1"/>
  <c r="Z24" i="19" s="1"/>
  <c r="AC131" i="15" a="1"/>
  <c r="AC131" i="15" s="1"/>
  <c r="AC46" i="15" a="1"/>
  <c r="AC46" i="15" s="1"/>
  <c r="AB183" i="15" a="1"/>
  <c r="AB183" i="15" s="1"/>
  <c r="Z5" i="24" s="1"/>
  <c r="AB47" i="15" a="1"/>
  <c r="AB47" i="15" s="1"/>
  <c r="AB102" i="15" a="1"/>
  <c r="AB102" i="15" s="1"/>
  <c r="Z24" i="20" s="1"/>
  <c r="AB30" i="15" a="1"/>
  <c r="AB30" i="15" s="1"/>
  <c r="Z2" i="18" s="1"/>
  <c r="AC65" i="15" a="1"/>
  <c r="AC65" i="15" s="1"/>
  <c r="AC106" i="15" a="1"/>
  <c r="AC106" i="15" s="1"/>
  <c r="AA3" i="21" s="1"/>
  <c r="AB34" i="15" a="1"/>
  <c r="AB34" i="15" s="1"/>
  <c r="AB9" i="15" a="1"/>
  <c r="AB9" i="15" s="1"/>
  <c r="AC189" i="15" a="1"/>
  <c r="AC189" i="15" s="1"/>
  <c r="AB112" i="15" a="1"/>
  <c r="AB112" i="15" s="1"/>
  <c r="AC49" i="15" a="1"/>
  <c r="AC49" i="15" s="1"/>
  <c r="AC25" i="15" a="1"/>
  <c r="AC25" i="15" s="1"/>
  <c r="AB193" i="15" a="1"/>
  <c r="AB193" i="15" s="1"/>
  <c r="Z15" i="24" s="1"/>
  <c r="AB23" i="15" a="1"/>
  <c r="AB23" i="15" s="1"/>
  <c r="AB55" i="15" a="1"/>
  <c r="AB55" i="15" s="1"/>
  <c r="Z2" i="19" s="1"/>
  <c r="AD103" i="15" a="1"/>
  <c r="AD103" i="15" s="1"/>
  <c r="AB105" i="15" a="1"/>
  <c r="AB105" i="15" s="1"/>
  <c r="Z2" i="21" s="1"/>
  <c r="Y14" i="23"/>
  <c r="AB142" i="15" a="1"/>
  <c r="AB142" i="15" s="1"/>
  <c r="AB202" i="15" a="1"/>
  <c r="AB202" i="15" s="1"/>
  <c r="Z24" i="24" s="1"/>
  <c r="AC162" i="15" a="1"/>
  <c r="AC162" i="15" s="1"/>
  <c r="AC71" i="15" a="1"/>
  <c r="AC71" i="15" s="1"/>
  <c r="AB37" i="15" a="1"/>
  <c r="AB37" i="15" s="1"/>
  <c r="Z9" i="18" s="1"/>
  <c r="AC173" i="15" a="1"/>
  <c r="AC173" i="15" s="1"/>
  <c r="AB33" i="15" a="1"/>
  <c r="AB33" i="15" s="1"/>
  <c r="Z5" i="18" s="1"/>
  <c r="AB54" i="15" a="1"/>
  <c r="AB54" i="15" s="1"/>
  <c r="Z26" i="18" s="1"/>
  <c r="AB127" i="15" a="1"/>
  <c r="AB127" i="15" s="1"/>
  <c r="Z24" i="21" s="1"/>
  <c r="AB27" i="15" a="1"/>
  <c r="AB27" i="15" s="1"/>
  <c r="Z24" i="17" s="1"/>
  <c r="AB10" i="15" a="1"/>
  <c r="AB10" i="15" s="1"/>
  <c r="AC171" i="15" a="1"/>
  <c r="AC171" i="15" s="1"/>
  <c r="AE185" i="15" a="1"/>
  <c r="AE185" i="15" s="1"/>
  <c r="AB68" i="15" a="1"/>
  <c r="AB68" i="15" s="1"/>
  <c r="AB94" i="15" a="1"/>
  <c r="AB94" i="15" s="1"/>
  <c r="AB104" i="15" a="1"/>
  <c r="AB104" i="15" s="1"/>
  <c r="Z26" i="20" s="1"/>
  <c r="AD81" i="15" a="1"/>
  <c r="AD81" i="15" s="1"/>
  <c r="Y13" i="23"/>
  <c r="AB141" i="15" a="1"/>
  <c r="AB141" i="15" s="1"/>
  <c r="Y19" i="23"/>
  <c r="AB147" i="15" a="1"/>
  <c r="AB147" i="15" s="1"/>
  <c r="AC161" i="15" a="1"/>
  <c r="AC161" i="15" s="1"/>
  <c r="AC182" i="15" a="1"/>
  <c r="AC182" i="15" s="1"/>
  <c r="AA4" i="24" s="1"/>
  <c r="Y18" i="23"/>
  <c r="AB146" i="15" a="1"/>
  <c r="AB146" i="15" s="1"/>
  <c r="AB29" i="15" a="1"/>
  <c r="AB29" i="15" s="1"/>
  <c r="Z26" i="17" s="1"/>
  <c r="AB92" i="15" a="1"/>
  <c r="AB92" i="15" s="1"/>
  <c r="AC176" i="15" a="1"/>
  <c r="AC176" i="15" s="1"/>
  <c r="AB64" i="15" a="1"/>
  <c r="AB64" i="15" s="1"/>
  <c r="AC175" i="15" a="1"/>
  <c r="AC175" i="15" s="1"/>
  <c r="AB109" i="15" a="1"/>
  <c r="AB109" i="15" s="1"/>
  <c r="AB14" i="15" a="1"/>
  <c r="AB14" i="15" s="1"/>
  <c r="AB79" i="15" a="1"/>
  <c r="AB79" i="15" s="1"/>
  <c r="Z26" i="19" s="1"/>
  <c r="AB44" i="15" a="1"/>
  <c r="AB44" i="15" s="1"/>
  <c r="AC174" i="15" a="1"/>
  <c r="AC174" i="15" s="1"/>
  <c r="AC48" i="15" a="1"/>
  <c r="AC48" i="15" s="1"/>
  <c r="AA20" i="18" s="1"/>
  <c r="AB89" i="15" a="1"/>
  <c r="AB89" i="15" s="1"/>
  <c r="AB155" i="15" a="1"/>
  <c r="AB155" i="15" s="1"/>
  <c r="Z2" i="25" s="1"/>
  <c r="AD195" i="15" a="1"/>
  <c r="AD195" i="15" s="1"/>
  <c r="AB204" i="15" a="1"/>
  <c r="AB204" i="15" s="1"/>
  <c r="Z26" i="24" s="1"/>
  <c r="AC75" i="15" a="1"/>
  <c r="AC75" i="15" s="1"/>
  <c r="AA22" i="19" s="1"/>
  <c r="AB51" i="15" a="1"/>
  <c r="AB51" i="15" s="1"/>
  <c r="Y9" i="23"/>
  <c r="AB137" i="15" a="1"/>
  <c r="AB137" i="15" s="1"/>
  <c r="AD6" i="15" a="1"/>
  <c r="AD6" i="15" s="1"/>
  <c r="AB3" i="17" s="1"/>
  <c r="AC186" i="15" a="1"/>
  <c r="AC186" i="15" s="1"/>
  <c r="AB80" i="15" a="1"/>
  <c r="AB80" i="15" s="1"/>
  <c r="Z2" i="20" s="1"/>
  <c r="AB19" i="15" a="1"/>
  <c r="AB19" i="15" s="1"/>
  <c r="AC61" i="15" a="1"/>
  <c r="AC61" i="15" s="1"/>
  <c r="AB87" i="15" a="1"/>
  <c r="AB87" i="15" s="1"/>
  <c r="AB110" i="15" a="1"/>
  <c r="AB110" i="15" s="1"/>
  <c r="AC78" i="15" a="1"/>
  <c r="AC78" i="15" s="1"/>
  <c r="AA25" i="19" s="1"/>
  <c r="AD200" i="15" a="1"/>
  <c r="AD200" i="15" s="1"/>
  <c r="AE184" i="15" a="1"/>
  <c r="AE184" i="15" s="1"/>
  <c r="AC40" i="15" a="1"/>
  <c r="AC40" i="15" s="1"/>
  <c r="AB159" i="15" a="1"/>
  <c r="AB159" i="15" s="1"/>
  <c r="Y16" i="23"/>
  <c r="AB144" i="15" a="1"/>
  <c r="AB144" i="15" s="1"/>
  <c r="AC38" i="15" a="1"/>
  <c r="AC38" i="15" s="1"/>
  <c r="AA10" i="18" s="1"/>
  <c r="AB15" i="15" a="1"/>
  <c r="AB15" i="15" s="1"/>
  <c r="AC88" i="15" a="1"/>
  <c r="AC88" i="15" s="1"/>
  <c r="AA10" i="20" s="1"/>
  <c r="AC111" i="15" a="1"/>
  <c r="AC111" i="15" s="1"/>
  <c r="AC90" i="15" a="1"/>
  <c r="AC90" i="15" s="1"/>
  <c r="AC115" i="15" a="1"/>
  <c r="AC115" i="15" s="1"/>
  <c r="AB180" i="15" a="1"/>
  <c r="AB180" i="15" s="1"/>
  <c r="Z2" i="24" s="1"/>
  <c r="AB108" i="15" a="1"/>
  <c r="AB108" i="15" s="1"/>
  <c r="Z5" i="21" s="1"/>
  <c r="AD190" i="15" a="1"/>
  <c r="AD190" i="15" s="1"/>
  <c r="AB194" i="15" a="1"/>
  <c r="AB194" i="15" s="1"/>
  <c r="AB167" i="15" a="1"/>
  <c r="AB167" i="15" s="1"/>
  <c r="Y21" i="23"/>
  <c r="AB149" i="15" a="1"/>
  <c r="AB149" i="15" s="1"/>
  <c r="AC98" i="15" a="1"/>
  <c r="AC98" i="15" s="1"/>
  <c r="Y12" i="23"/>
  <c r="AB140" i="15" a="1"/>
  <c r="AB140" i="15" s="1"/>
  <c r="Y22" i="23"/>
  <c r="AB150" i="15" a="1"/>
  <c r="AB150" i="15" s="1"/>
  <c r="AA25" i="23"/>
  <c r="AD153" i="15" a="1"/>
  <c r="AD153" i="15" s="1"/>
  <c r="AB20" i="15" a="1"/>
  <c r="AB20" i="15" s="1"/>
  <c r="AD187" i="15" a="1"/>
  <c r="AD187" i="15" s="1"/>
  <c r="AB119" i="15" a="1"/>
  <c r="AB119" i="15" s="1"/>
  <c r="AB13" i="15" a="1"/>
  <c r="AB13" i="15" s="1"/>
  <c r="Z10" i="17" s="1"/>
  <c r="AD7" i="15" a="1"/>
  <c r="AD7" i="15" s="1"/>
  <c r="AB4" i="17" s="1"/>
  <c r="Y2" i="23"/>
  <c r="AB130" i="15" a="1"/>
  <c r="AB130" i="15" s="1"/>
  <c r="AC97" i="15" a="1"/>
  <c r="AC97" i="15" s="1"/>
  <c r="AB66" i="15" a="1"/>
  <c r="AB66" i="15" s="1"/>
  <c r="AB52" i="15" a="1"/>
  <c r="AB52" i="15" s="1"/>
  <c r="Z24" i="18" s="1"/>
  <c r="Y20" i="23"/>
  <c r="AB148" i="15" a="1"/>
  <c r="AB148" i="15" s="1"/>
  <c r="AB58" i="15" a="1"/>
  <c r="AB58" i="15" s="1"/>
  <c r="Z5" i="19" s="1"/>
  <c r="AB169" i="15" a="1"/>
  <c r="AB169" i="15" s="1"/>
  <c r="AA18" i="15" a="1"/>
  <c r="AA18" i="15" s="1"/>
  <c r="AC203" i="15" a="1"/>
  <c r="AC203" i="15" s="1"/>
  <c r="AA25" i="24" s="1"/>
  <c r="AC120" i="15" a="1"/>
  <c r="AC120" i="15" s="1"/>
  <c r="Y15" i="23"/>
  <c r="AB143" i="15" a="1"/>
  <c r="AB143" i="15" s="1"/>
  <c r="AC128" i="15" a="1"/>
  <c r="AC128" i="15" s="1"/>
  <c r="AA25" i="21" s="1"/>
  <c r="AB93" i="15" a="1"/>
  <c r="AB93" i="15" s="1"/>
  <c r="AC201" i="15" a="1"/>
  <c r="AC201" i="15" s="1"/>
  <c r="AD188" i="15" a="1"/>
  <c r="AD188" i="15" s="1"/>
  <c r="AB10" i="24" s="1"/>
  <c r="AC100" i="15" a="1"/>
  <c r="AC100" i="15" s="1"/>
  <c r="AC86" i="15" a="1"/>
  <c r="AC86" i="15" s="1"/>
  <c r="AB177" i="15" a="1"/>
  <c r="AB177" i="15" s="1"/>
  <c r="Z24" i="25" s="1"/>
  <c r="Y5" i="23"/>
  <c r="AB133" i="15" a="1"/>
  <c r="AB133" i="15" s="1"/>
  <c r="AB192" i="15" a="1"/>
  <c r="AB192" i="15" s="1"/>
  <c r="Z14" i="24" s="1"/>
  <c r="AB118" i="15" a="1"/>
  <c r="AB118" i="15" s="1"/>
  <c r="AC22" i="15" a="1"/>
  <c r="AC22" i="15" s="1"/>
  <c r="AB85" i="15" a="1"/>
  <c r="AB85" i="15" s="1"/>
  <c r="AC21" i="15" a="1"/>
  <c r="AC21" i="15" s="1"/>
  <c r="AC74" i="15" a="1"/>
  <c r="AC74" i="15" s="1"/>
  <c r="AD31" i="15" a="1"/>
  <c r="AD31" i="15" s="1"/>
  <c r="AB3" i="18" s="1"/>
  <c r="AC121" i="15" a="1"/>
  <c r="AC121" i="15" s="1"/>
  <c r="AC50" i="15" a="1"/>
  <c r="AC50" i="15" s="1"/>
  <c r="AB63" i="15" a="1"/>
  <c r="AB63" i="15" s="1"/>
  <c r="Z10" i="19" s="1"/>
  <c r="AB5" i="15" a="1"/>
  <c r="AB5" i="15" s="1"/>
  <c r="Y6" i="23"/>
  <c r="AB134" i="15" a="1"/>
  <c r="AB134" i="15" s="1"/>
  <c r="Y7" i="23"/>
  <c r="AB135" i="15" a="1"/>
  <c r="AB135" i="15" s="1"/>
  <c r="AB91" i="15" a="1"/>
  <c r="AB91" i="15" s="1"/>
  <c r="AB41" i="15" a="1"/>
  <c r="AB41" i="15" s="1"/>
  <c r="AC96" i="15" a="1"/>
  <c r="AC96" i="15" s="1"/>
  <c r="AC165" i="15" a="1"/>
  <c r="AC165" i="15" s="1"/>
  <c r="Y17" i="23"/>
  <c r="AB145" i="15" a="1"/>
  <c r="AB145" i="15" s="1"/>
  <c r="AB16" i="15" a="1"/>
  <c r="AB16" i="15" s="1"/>
  <c r="AB84" i="15" a="1"/>
  <c r="AB84" i="15" s="1"/>
  <c r="AC157" i="15" a="1"/>
  <c r="AC157" i="15" s="1"/>
  <c r="AA4" i="25" s="1"/>
  <c r="AC45" i="15" a="1"/>
  <c r="AC45" i="15" s="1"/>
  <c r="AB101" i="15" a="1"/>
  <c r="AB101" i="15" s="1"/>
  <c r="AB59" i="15" a="1"/>
  <c r="AB59" i="15" s="1"/>
  <c r="AC125" i="15" a="1"/>
  <c r="AC125" i="15" s="1"/>
  <c r="AA22" i="21" s="1"/>
  <c r="AD156" i="15" a="1"/>
  <c r="AD156" i="15" s="1"/>
  <c r="AB3" i="25" s="1"/>
  <c r="Y26" i="23"/>
  <c r="AB154" i="15" a="1"/>
  <c r="AB154" i="15" s="1"/>
  <c r="AB12" i="15" a="1"/>
  <c r="AB12" i="15" s="1"/>
  <c r="AC170" i="15" a="1"/>
  <c r="AC170" i="15" s="1"/>
  <c r="AB69" i="15" a="1"/>
  <c r="AB69" i="15" s="1"/>
  <c r="AB179" i="15" a="1"/>
  <c r="AB179" i="15" s="1"/>
  <c r="Z26" i="25" s="1"/>
  <c r="AB67" i="15" a="1"/>
  <c r="AB67" i="15" s="1"/>
  <c r="AC164" i="15" a="1"/>
  <c r="AC164" i="15" s="1"/>
  <c r="AC107" i="15" a="1"/>
  <c r="AC107" i="15" s="1"/>
  <c r="AA4" i="21" s="1"/>
  <c r="AC199" i="15" a="1"/>
  <c r="AC199" i="15" s="1"/>
  <c r="AB8" i="15" a="1"/>
  <c r="AB8" i="15" s="1"/>
  <c r="AC198" i="15" a="1"/>
  <c r="AC198" i="15" s="1"/>
  <c r="AC26" i="15" a="1"/>
  <c r="AC26" i="15" s="1"/>
  <c r="AC124" i="15" a="1"/>
  <c r="AC124" i="15" s="1"/>
  <c r="AB114" i="15" a="1"/>
  <c r="AB114" i="15" s="1"/>
  <c r="AB42" i="15" a="1"/>
  <c r="AB42" i="15" s="1"/>
  <c r="AC36" i="15" a="1"/>
  <c r="AC36" i="15" s="1"/>
  <c r="AC122" i="15" a="1"/>
  <c r="AC122" i="15" s="1"/>
  <c r="AD196" i="15" a="1"/>
  <c r="AD196" i="15" s="1"/>
  <c r="AB129" i="15" a="1"/>
  <c r="AB129" i="15" s="1"/>
  <c r="Z26" i="21" s="1"/>
  <c r="AD57" i="15" l="1" a="1"/>
  <c r="AD57" i="15" s="1"/>
  <c r="AB4" i="19" s="1"/>
  <c r="AD181" i="15" a="1"/>
  <c r="AD181" i="15" s="1"/>
  <c r="AB3" i="24" s="1"/>
  <c r="AD132" i="15" a="1"/>
  <c r="AD132" i="15" s="1"/>
  <c r="AC41" i="15" a="1"/>
  <c r="AC41" i="15" s="1"/>
  <c r="AC52" i="15" a="1"/>
  <c r="AC52" i="15" s="1"/>
  <c r="AA24" i="18" s="1"/>
  <c r="AC109" i="15" a="1"/>
  <c r="AC109" i="15" s="1"/>
  <c r="Z13" i="23"/>
  <c r="AC141" i="15" a="1"/>
  <c r="AC141" i="15" s="1"/>
  <c r="AC127" i="15" a="1"/>
  <c r="AC127" i="15" s="1"/>
  <c r="AA24" i="21" s="1"/>
  <c r="AE103" i="15" a="1"/>
  <c r="AE103" i="15" s="1"/>
  <c r="AC34" i="15" a="1"/>
  <c r="AC34" i="15" s="1"/>
  <c r="Z10" i="23"/>
  <c r="AC138" i="15" a="1"/>
  <c r="AC138" i="15" s="1"/>
  <c r="AE82" i="15" a="1"/>
  <c r="AE82" i="15" s="1"/>
  <c r="AD35" i="15" a="1"/>
  <c r="AD35" i="15" s="1"/>
  <c r="AD78" i="15" a="1"/>
  <c r="AD78" i="15" s="1"/>
  <c r="AB25" i="19" s="1"/>
  <c r="AC129" i="15" a="1"/>
  <c r="AC129" i="15" s="1"/>
  <c r="AA26" i="21" s="1"/>
  <c r="AE196" i="15" a="1"/>
  <c r="AE196" i="15" s="1"/>
  <c r="AD107" i="15" a="1"/>
  <c r="AD107" i="15" s="1"/>
  <c r="AB4" i="21" s="1"/>
  <c r="AC59" i="15" a="1"/>
  <c r="AC59" i="15" s="1"/>
  <c r="AC91" i="15" a="1"/>
  <c r="AC91" i="15" s="1"/>
  <c r="AC85" i="15" a="1"/>
  <c r="AC85" i="15" s="1"/>
  <c r="AC93" i="15" a="1"/>
  <c r="AC93" i="15" s="1"/>
  <c r="AC66" i="15" a="1"/>
  <c r="AC66" i="15" s="1"/>
  <c r="Z12" i="23"/>
  <c r="AC140" i="15" a="1"/>
  <c r="AC140" i="15" s="1"/>
  <c r="AD111" i="15" a="1"/>
  <c r="AD111" i="15" s="1"/>
  <c r="AC110" i="15" a="1"/>
  <c r="AC110" i="15" s="1"/>
  <c r="AC204" i="15" a="1"/>
  <c r="AC204" i="15" s="1"/>
  <c r="AA26" i="24" s="1"/>
  <c r="AD175" i="15" a="1"/>
  <c r="AD175" i="15" s="1"/>
  <c r="AE81" i="15" a="1"/>
  <c r="AE81" i="15" s="1"/>
  <c r="AC54" i="15" a="1"/>
  <c r="AC54" i="15" s="1"/>
  <c r="AA26" i="18" s="1"/>
  <c r="AC55" i="15" a="1"/>
  <c r="AC55" i="15" s="1"/>
  <c r="AA2" i="19" s="1"/>
  <c r="AD106" i="15" a="1"/>
  <c r="AD106" i="15" s="1"/>
  <c r="AB3" i="21" s="1"/>
  <c r="AC24" i="15" a="1"/>
  <c r="AC24" i="15" s="1"/>
  <c r="AD99" i="15" a="1"/>
  <c r="AD99" i="15" s="1"/>
  <c r="AE53" i="15" a="1"/>
  <c r="AE53" i="15" s="1"/>
  <c r="AC25" i="18" s="1"/>
  <c r="AD123" i="15" a="1"/>
  <c r="AD123" i="15" s="1"/>
  <c r="AD122" i="15" a="1"/>
  <c r="AD122" i="15" s="1"/>
  <c r="AD164" i="15" a="1"/>
  <c r="AD164" i="15" s="1"/>
  <c r="AC101" i="15" a="1"/>
  <c r="AC101" i="15" s="1"/>
  <c r="Z7" i="23"/>
  <c r="AC135" i="15" a="1"/>
  <c r="AC135" i="15" s="1"/>
  <c r="AD22" i="15" a="1"/>
  <c r="AD22" i="15" s="1"/>
  <c r="AD128" i="15" a="1"/>
  <c r="AD128" i="15" s="1"/>
  <c r="AB25" i="21" s="1"/>
  <c r="AD97" i="15" a="1"/>
  <c r="AD97" i="15" s="1"/>
  <c r="AD98" i="15" a="1"/>
  <c r="AD98" i="15" s="1"/>
  <c r="AD88" i="15" a="1"/>
  <c r="AD88" i="15" s="1"/>
  <c r="AB10" i="20" s="1"/>
  <c r="AC87" i="15" a="1"/>
  <c r="AC87" i="15" s="1"/>
  <c r="AE195" i="15" a="1"/>
  <c r="AE195" i="15" s="1"/>
  <c r="AC64" i="15" a="1"/>
  <c r="AC64" i="15" s="1"/>
  <c r="AC104" i="15" a="1"/>
  <c r="AC104" i="15" s="1"/>
  <c r="AA26" i="20" s="1"/>
  <c r="AC33" i="15" a="1"/>
  <c r="AC33" i="15" s="1"/>
  <c r="AA5" i="18" s="1"/>
  <c r="AC23" i="15" a="1"/>
  <c r="AC23" i="15" s="1"/>
  <c r="AD65" i="15" a="1"/>
  <c r="AD65" i="15" s="1"/>
  <c r="AC151" i="15" a="1"/>
  <c r="AC151" i="15" s="1"/>
  <c r="AD163" i="15" a="1"/>
  <c r="AD163" i="15" s="1"/>
  <c r="AB10" i="25" s="1"/>
  <c r="AC139" i="15" a="1"/>
  <c r="AC139" i="15" s="1"/>
  <c r="AB17" i="15" a="1"/>
  <c r="AB17" i="15" s="1"/>
  <c r="AD36" i="15" a="1"/>
  <c r="AD36" i="15" s="1"/>
  <c r="AC67" i="15" a="1"/>
  <c r="AC67" i="15" s="1"/>
  <c r="AD45" i="15" a="1"/>
  <c r="AD45" i="15" s="1"/>
  <c r="Z6" i="23"/>
  <c r="AC134" i="15" a="1"/>
  <c r="AC134" i="15" s="1"/>
  <c r="AC118" i="15" a="1"/>
  <c r="AC118" i="15" s="1"/>
  <c r="Z15" i="23"/>
  <c r="AC143" i="15" a="1"/>
  <c r="AC143" i="15" s="1"/>
  <c r="Z2" i="23"/>
  <c r="AC130" i="15" a="1"/>
  <c r="AC130" i="15" s="1"/>
  <c r="Z21" i="23"/>
  <c r="AC149" i="15" a="1"/>
  <c r="AC149" i="15" s="1"/>
  <c r="AC15" i="15" a="1"/>
  <c r="AC15" i="15" s="1"/>
  <c r="AD61" i="15" a="1"/>
  <c r="AD61" i="15" s="1"/>
  <c r="AC155" i="15" a="1"/>
  <c r="AC155" i="15" s="1"/>
  <c r="AA2" i="25" s="1"/>
  <c r="AD176" i="15" a="1"/>
  <c r="AD176" i="15" s="1"/>
  <c r="AC94" i="15" a="1"/>
  <c r="AC94" i="15" s="1"/>
  <c r="AD173" i="15" a="1"/>
  <c r="AD173" i="15" s="1"/>
  <c r="AC193" i="15" a="1"/>
  <c r="AC193" i="15" s="1"/>
  <c r="AA15" i="24" s="1"/>
  <c r="AC30" i="15" a="1"/>
  <c r="AC30" i="15" s="1"/>
  <c r="AA2" i="18" s="1"/>
  <c r="AE178" i="15" a="1"/>
  <c r="AE178" i="15" s="1"/>
  <c r="AC25" i="25" s="1"/>
  <c r="AC76" i="15" a="1"/>
  <c r="AC76" i="15" s="1"/>
  <c r="AC160" i="15" a="1"/>
  <c r="AC160" i="15" s="1"/>
  <c r="AD95" i="15" a="1"/>
  <c r="AD95" i="15" s="1"/>
  <c r="AD90" i="15" a="1"/>
  <c r="AD90" i="15" s="1"/>
  <c r="Z22" i="23"/>
  <c r="AC150" i="15" a="1"/>
  <c r="AC150" i="15" s="1"/>
  <c r="AC42" i="15" a="1"/>
  <c r="AC42" i="15" s="1"/>
  <c r="AC179" i="15" a="1"/>
  <c r="AC179" i="15" s="1"/>
  <c r="AA26" i="25" s="1"/>
  <c r="AD157" i="15" a="1"/>
  <c r="AD157" i="15" s="1"/>
  <c r="AB4" i="25" s="1"/>
  <c r="AC5" i="15" a="1"/>
  <c r="AC5" i="15" s="1"/>
  <c r="AC192" i="15" a="1"/>
  <c r="AC192" i="15" s="1"/>
  <c r="AA14" i="24" s="1"/>
  <c r="AD120" i="15" a="1"/>
  <c r="AD120" i="15" s="1"/>
  <c r="AE7" i="15" a="1"/>
  <c r="AE7" i="15" s="1"/>
  <c r="AC4" i="17" s="1"/>
  <c r="AC167" i="15" a="1"/>
  <c r="AC167" i="15" s="1"/>
  <c r="AD38" i="15" a="1"/>
  <c r="AD38" i="15" s="1"/>
  <c r="AB10" i="18" s="1"/>
  <c r="AC19" i="15" a="1"/>
  <c r="AC19" i="15" s="1"/>
  <c r="AC89" i="15" a="1"/>
  <c r="AC89" i="15" s="1"/>
  <c r="AC92" i="15" a="1"/>
  <c r="AC92" i="15" s="1"/>
  <c r="AC68" i="15" a="1"/>
  <c r="AC68" i="15" s="1"/>
  <c r="AC37" i="15" a="1"/>
  <c r="AC37" i="15" s="1"/>
  <c r="AA9" i="18" s="1"/>
  <c r="AD25" i="15" a="1"/>
  <c r="AD25" i="15" s="1"/>
  <c r="AC102" i="15" a="1"/>
  <c r="AC102" i="15" s="1"/>
  <c r="AA24" i="20" s="1"/>
  <c r="AD113" i="15" a="1"/>
  <c r="AD113" i="15" s="1"/>
  <c r="AB10" i="21" s="1"/>
  <c r="AD28" i="15" a="1"/>
  <c r="AD28" i="15" s="1"/>
  <c r="AB25" i="17" s="1"/>
  <c r="AC83" i="15" a="1"/>
  <c r="AC83" i="15" s="1"/>
  <c r="AA5" i="20" s="1"/>
  <c r="Z8" i="23"/>
  <c r="AC136" i="15" a="1"/>
  <c r="AC136" i="15" s="1"/>
  <c r="AD75" i="15" a="1"/>
  <c r="AD75" i="15" s="1"/>
  <c r="AB22" i="19" s="1"/>
  <c r="AC114" i="15" a="1"/>
  <c r="AC114" i="15" s="1"/>
  <c r="AC69" i="15" a="1"/>
  <c r="AC69" i="15" s="1"/>
  <c r="AC84" i="15" a="1"/>
  <c r="AC84" i="15" s="1"/>
  <c r="AC63" i="15" a="1"/>
  <c r="AC63" i="15" s="1"/>
  <c r="AA10" i="19" s="1"/>
  <c r="Z5" i="23"/>
  <c r="AC133" i="15" a="1"/>
  <c r="AC133" i="15" s="1"/>
  <c r="AD203" i="15" a="1"/>
  <c r="AD203" i="15" s="1"/>
  <c r="AB25" i="24" s="1"/>
  <c r="AC13" i="15" a="1"/>
  <c r="AC13" i="15" s="1"/>
  <c r="AA10" i="17" s="1"/>
  <c r="AC194" i="15" a="1"/>
  <c r="AC194" i="15" s="1"/>
  <c r="Z16" i="23"/>
  <c r="AC144" i="15" a="1"/>
  <c r="AC144" i="15" s="1"/>
  <c r="AC80" i="15" a="1"/>
  <c r="AC80" i="15" s="1"/>
  <c r="AA2" i="20" s="1"/>
  <c r="AD48" i="15" a="1"/>
  <c r="AD48" i="15" s="1"/>
  <c r="AB20" i="18" s="1"/>
  <c r="AC29" i="15" a="1"/>
  <c r="AC29" i="15" s="1"/>
  <c r="AA26" i="17" s="1"/>
  <c r="AF185" i="15" a="1"/>
  <c r="AF185" i="15" s="1"/>
  <c r="AD71" i="15" a="1"/>
  <c r="AD71" i="15" s="1"/>
  <c r="AD49" i="15" a="1"/>
  <c r="AD49" i="15" s="1"/>
  <c r="AC47" i="15" a="1"/>
  <c r="AC47" i="15" s="1"/>
  <c r="AC126" i="15" a="1"/>
  <c r="AC126" i="15" s="1"/>
  <c r="AD11" i="15" a="1"/>
  <c r="AD11" i="15" s="1"/>
  <c r="AC43" i="15" a="1"/>
  <c r="AC43" i="15" s="1"/>
  <c r="AC116" i="15" a="1"/>
  <c r="AC116" i="15" s="1"/>
  <c r="AD199" i="15" a="1"/>
  <c r="AD199" i="15" s="1"/>
  <c r="AD124" i="15" a="1"/>
  <c r="AD124" i="15" s="1"/>
  <c r="AD170" i="15" a="1"/>
  <c r="AD170" i="15" s="1"/>
  <c r="AC16" i="15" a="1"/>
  <c r="AC16" i="15" s="1"/>
  <c r="AD50" i="15" a="1"/>
  <c r="AD50" i="15" s="1"/>
  <c r="AC177" i="15" a="1"/>
  <c r="AC177" i="15" s="1"/>
  <c r="AA24" i="25" s="1"/>
  <c r="AB18" i="15" a="1"/>
  <c r="AB18" i="15" s="1"/>
  <c r="AC119" i="15" a="1"/>
  <c r="AC119" i="15" s="1"/>
  <c r="AE190" i="15" a="1"/>
  <c r="AE190" i="15" s="1"/>
  <c r="AC159" i="15" a="1"/>
  <c r="AC159" i="15" s="1"/>
  <c r="AD186" i="15" a="1"/>
  <c r="AD186" i="15" s="1"/>
  <c r="AD174" i="15" a="1"/>
  <c r="AD174" i="15" s="1"/>
  <c r="Z18" i="23"/>
  <c r="AC146" i="15" a="1"/>
  <c r="AC146" i="15" s="1"/>
  <c r="AD162" i="15" a="1"/>
  <c r="AD162" i="15" s="1"/>
  <c r="AC112" i="15" a="1"/>
  <c r="AC112" i="15" s="1"/>
  <c r="AC183" i="15" a="1"/>
  <c r="AC183" i="15" s="1"/>
  <c r="AA5" i="24" s="1"/>
  <c r="AC60" i="15" a="1"/>
  <c r="AC60" i="15" s="1"/>
  <c r="AC168" i="15" a="1"/>
  <c r="AC168" i="15" s="1"/>
  <c r="AD73" i="15" a="1"/>
  <c r="AD73" i="15" s="1"/>
  <c r="AD32" i="15" a="1"/>
  <c r="AD32" i="15" s="1"/>
  <c r="AB4" i="18" s="1"/>
  <c r="AD26" i="15" a="1"/>
  <c r="AD26" i="15" s="1"/>
  <c r="AC12" i="15" a="1"/>
  <c r="AC12" i="15" s="1"/>
  <c r="Z17" i="23"/>
  <c r="AC145" i="15" a="1"/>
  <c r="AC145" i="15" s="1"/>
  <c r="AD121" i="15" a="1"/>
  <c r="AD121" i="15" s="1"/>
  <c r="AD86" i="15" a="1"/>
  <c r="AD86" i="15" s="1"/>
  <c r="AC169" i="15" a="1"/>
  <c r="AC169" i="15" s="1"/>
  <c r="AE187" i="15" a="1"/>
  <c r="AE187" i="15" s="1"/>
  <c r="AC108" i="15" a="1"/>
  <c r="AC108" i="15" s="1"/>
  <c r="AA5" i="21" s="1"/>
  <c r="AD40" i="15" a="1"/>
  <c r="AD40" i="15" s="1"/>
  <c r="AE6" i="15" a="1"/>
  <c r="AE6" i="15" s="1"/>
  <c r="AC3" i="17" s="1"/>
  <c r="AC44" i="15" a="1"/>
  <c r="AC44" i="15" s="1"/>
  <c r="AD182" i="15" a="1"/>
  <c r="AD182" i="15" s="1"/>
  <c r="AB4" i="24" s="1"/>
  <c r="AD171" i="15" a="1"/>
  <c r="AD171" i="15" s="1"/>
  <c r="AC202" i="15" a="1"/>
  <c r="AC202" i="15" s="1"/>
  <c r="AA24" i="24" s="1"/>
  <c r="AD46" i="15" a="1"/>
  <c r="AD46" i="15" s="1"/>
  <c r="AC62" i="15" a="1"/>
  <c r="AC62" i="15" s="1"/>
  <c r="AC191" i="15" a="1"/>
  <c r="AC191" i="15" s="1"/>
  <c r="AC166" i="15" a="1"/>
  <c r="AC166" i="15" s="1"/>
  <c r="AC158" i="15" a="1"/>
  <c r="AC158" i="15" s="1"/>
  <c r="AA5" i="25" s="1"/>
  <c r="AD21" i="15" a="1"/>
  <c r="AD21" i="15" s="1"/>
  <c r="AD201" i="15" a="1"/>
  <c r="AD201" i="15" s="1"/>
  <c r="AD198" i="15" a="1"/>
  <c r="AD198" i="15" s="1"/>
  <c r="Z26" i="23"/>
  <c r="AC154" i="15" a="1"/>
  <c r="AC154" i="15" s="1"/>
  <c r="AD165" i="15" a="1"/>
  <c r="AD165" i="15" s="1"/>
  <c r="AE31" i="15" a="1"/>
  <c r="AE31" i="15" s="1"/>
  <c r="AC3" i="18" s="1"/>
  <c r="AD100" i="15" a="1"/>
  <c r="AD100" i="15" s="1"/>
  <c r="AC58" i="15" a="1"/>
  <c r="AC58" i="15" s="1"/>
  <c r="AA5" i="19" s="1"/>
  <c r="AC20" i="15" a="1"/>
  <c r="AC20" i="15" s="1"/>
  <c r="AC180" i="15" a="1"/>
  <c r="AC180" i="15" s="1"/>
  <c r="AA2" i="24" s="1"/>
  <c r="AF184" i="15" a="1"/>
  <c r="AF184" i="15" s="1"/>
  <c r="Z9" i="23"/>
  <c r="AC137" i="15" a="1"/>
  <c r="AC137" i="15" s="1"/>
  <c r="AC79" i="15" a="1"/>
  <c r="AC79" i="15" s="1"/>
  <c r="AA26" i="19" s="1"/>
  <c r="AD161" i="15" a="1"/>
  <c r="AD161" i="15" s="1"/>
  <c r="AC10" i="15" a="1"/>
  <c r="AC10" i="15" s="1"/>
  <c r="Z14" i="23"/>
  <c r="AC142" i="15" a="1"/>
  <c r="AC142" i="15" s="1"/>
  <c r="AD189" i="15" a="1"/>
  <c r="AD189" i="15" s="1"/>
  <c r="AD131" i="15" a="1"/>
  <c r="AD131" i="15" s="1"/>
  <c r="AD39" i="15" a="1"/>
  <c r="AD39" i="15" s="1"/>
  <c r="AC117" i="15" a="1"/>
  <c r="AC117" i="15" s="1"/>
  <c r="AE56" i="15" a="1"/>
  <c r="AE56" i="15" s="1"/>
  <c r="AC3" i="19" s="1"/>
  <c r="AD72" i="15" a="1"/>
  <c r="AD72" i="15" s="1"/>
  <c r="AD125" i="15" a="1"/>
  <c r="AD125" i="15" s="1"/>
  <c r="AB22" i="21" s="1"/>
  <c r="AC8" i="15" a="1"/>
  <c r="AC8" i="15" s="1"/>
  <c r="AE156" i="15" a="1"/>
  <c r="AE156" i="15" s="1"/>
  <c r="AC3" i="25" s="1"/>
  <c r="AD96" i="15" a="1"/>
  <c r="AD96" i="15" s="1"/>
  <c r="AD74" i="15" a="1"/>
  <c r="AD74" i="15" s="1"/>
  <c r="AE188" i="15" a="1"/>
  <c r="AE188" i="15" s="1"/>
  <c r="AC10" i="24" s="1"/>
  <c r="Z20" i="23"/>
  <c r="AC148" i="15" a="1"/>
  <c r="AC148" i="15" s="1"/>
  <c r="AB25" i="23"/>
  <c r="AE153" i="15" a="1"/>
  <c r="AE153" i="15" s="1"/>
  <c r="AD115" i="15" a="1"/>
  <c r="AD115" i="15" s="1"/>
  <c r="AE200" i="15" a="1"/>
  <c r="AE200" i="15" s="1"/>
  <c r="AC51" i="15" a="1"/>
  <c r="AC51" i="15" s="1"/>
  <c r="AC14" i="15" a="1"/>
  <c r="AC14" i="15" s="1"/>
  <c r="Z19" i="23"/>
  <c r="AC147" i="15" a="1"/>
  <c r="AC147" i="15" s="1"/>
  <c r="AC27" i="15" a="1"/>
  <c r="AC27" i="15" s="1"/>
  <c r="AA24" i="17" s="1"/>
  <c r="AC105" i="15" a="1"/>
  <c r="AC105" i="15" s="1"/>
  <c r="AA2" i="21" s="1"/>
  <c r="AC9" i="15" a="1"/>
  <c r="AC9" i="15" s="1"/>
  <c r="AC77" i="15" a="1"/>
  <c r="AC77" i="15" s="1"/>
  <c r="AA24" i="19" s="1"/>
  <c r="Z24" i="23"/>
  <c r="AC152" i="15" a="1"/>
  <c r="AC152" i="15" s="1"/>
  <c r="AD172" i="15" a="1"/>
  <c r="AD172" i="15" s="1"/>
  <c r="AC70" i="15" a="1"/>
  <c r="AC70" i="15" s="1"/>
  <c r="AD197" i="15" a="1"/>
  <c r="AD197" i="15" s="1"/>
  <c r="AE132" i="15" l="1" a="1"/>
  <c r="AE132" i="15" s="1"/>
  <c r="AE181" i="15" a="1"/>
  <c r="AE181" i="15" s="1"/>
  <c r="AC3" i="24" s="1"/>
  <c r="AE57" i="15" a="1"/>
  <c r="AE57" i="15" s="1"/>
  <c r="AC4" i="19" s="1"/>
  <c r="AF178" i="15" a="1"/>
  <c r="AF178" i="15" s="1"/>
  <c r="AD25" i="25" s="1"/>
  <c r="AD70" i="15" a="1"/>
  <c r="AD70" i="15" s="1"/>
  <c r="AF200" i="15" a="1"/>
  <c r="AF200" i="15" s="1"/>
  <c r="AE72" i="15" a="1"/>
  <c r="AE72" i="15" s="1"/>
  <c r="AA9" i="23"/>
  <c r="AD137" i="15" a="1"/>
  <c r="AD137" i="15" s="1"/>
  <c r="AE201" i="15" a="1"/>
  <c r="AE201" i="15" s="1"/>
  <c r="AE182" i="15" a="1"/>
  <c r="AE182" i="15" s="1"/>
  <c r="AC4" i="24" s="1"/>
  <c r="AD12" i="15" a="1"/>
  <c r="AD12" i="15" s="1"/>
  <c r="AA18" i="23"/>
  <c r="AD146" i="15" a="1"/>
  <c r="AD146" i="15" s="1"/>
  <c r="AE170" i="15" a="1"/>
  <c r="AE170" i="15" s="1"/>
  <c r="AG185" i="15" a="1"/>
  <c r="AG185" i="15" s="1"/>
  <c r="AD84" i="15" a="1"/>
  <c r="AD84" i="15" s="1"/>
  <c r="AD37" i="15" a="1"/>
  <c r="AD37" i="15" s="1"/>
  <c r="AB9" i="18" s="1"/>
  <c r="AD5" i="15" a="1"/>
  <c r="AD5" i="15" s="1"/>
  <c r="AD30" i="15" a="1"/>
  <c r="AD30" i="15" s="1"/>
  <c r="AB2" i="18" s="1"/>
  <c r="AA15" i="23"/>
  <c r="AD143" i="15" a="1"/>
  <c r="AD143" i="15" s="1"/>
  <c r="AE65" i="15" a="1"/>
  <c r="AE65" i="15" s="1"/>
  <c r="AE128" i="15" a="1"/>
  <c r="AE128" i="15" s="1"/>
  <c r="AC25" i="21" s="1"/>
  <c r="AE106" i="15" a="1"/>
  <c r="AE106" i="15" s="1"/>
  <c r="AC3" i="21" s="1"/>
  <c r="AD93" i="15" a="1"/>
  <c r="AD93" i="15" s="1"/>
  <c r="AF82" i="15" a="1"/>
  <c r="AF82" i="15" s="1"/>
  <c r="AE197" i="15" a="1"/>
  <c r="AE197" i="15" s="1"/>
  <c r="AA17" i="23"/>
  <c r="AD145" i="15" a="1"/>
  <c r="AD145" i="15" s="1"/>
  <c r="AD151" i="15" a="1"/>
  <c r="AD151" i="15" s="1"/>
  <c r="AE172" i="15" a="1"/>
  <c r="AE172" i="15" s="1"/>
  <c r="AE115" i="15" a="1"/>
  <c r="AE115" i="15" s="1"/>
  <c r="AF56" i="15" a="1"/>
  <c r="AF56" i="15" s="1"/>
  <c r="AD3" i="19" s="1"/>
  <c r="AG184" i="15" a="1"/>
  <c r="AG184" i="15" s="1"/>
  <c r="AE21" i="15" a="1"/>
  <c r="AE21" i="15" s="1"/>
  <c r="AD44" i="15" a="1"/>
  <c r="AD44" i="15" s="1"/>
  <c r="AE26" i="15" a="1"/>
  <c r="AE26" i="15" s="1"/>
  <c r="AE174" i="15" a="1"/>
  <c r="AE174" i="15" s="1"/>
  <c r="AE124" i="15" a="1"/>
  <c r="AE124" i="15" s="1"/>
  <c r="AD29" i="15" a="1"/>
  <c r="AD29" i="15" s="1"/>
  <c r="AB26" i="17" s="1"/>
  <c r="AD69" i="15" a="1"/>
  <c r="AD69" i="15" s="1"/>
  <c r="AD68" i="15" a="1"/>
  <c r="AD68" i="15" s="1"/>
  <c r="AE157" i="15" a="1"/>
  <c r="AE157" i="15" s="1"/>
  <c r="AC4" i="25" s="1"/>
  <c r="AD193" i="15" a="1"/>
  <c r="AD193" i="15" s="1"/>
  <c r="AB15" i="24" s="1"/>
  <c r="AD118" i="15" a="1"/>
  <c r="AD118" i="15" s="1"/>
  <c r="AD23" i="15" a="1"/>
  <c r="AD23" i="15" s="1"/>
  <c r="AE22" i="15" a="1"/>
  <c r="AE22" i="15" s="1"/>
  <c r="AD55" i="15" a="1"/>
  <c r="AD55" i="15" s="1"/>
  <c r="AB2" i="19" s="1"/>
  <c r="AD85" i="15" a="1"/>
  <c r="AD85" i="15" s="1"/>
  <c r="AA10" i="23"/>
  <c r="AD138" i="15" a="1"/>
  <c r="AD138" i="15" s="1"/>
  <c r="AD51" i="15" a="1"/>
  <c r="AD51" i="15" s="1"/>
  <c r="AE71" i="15" a="1"/>
  <c r="AE71" i="15" s="1"/>
  <c r="AE171" i="15" a="1"/>
  <c r="AE171" i="15" s="1"/>
  <c r="AA24" i="23"/>
  <c r="AD152" i="15" a="1"/>
  <c r="AD152" i="15" s="1"/>
  <c r="AC25" i="23"/>
  <c r="AF153" i="15" a="1"/>
  <c r="AF153" i="15" s="1"/>
  <c r="AD117" i="15" a="1"/>
  <c r="AD117" i="15" s="1"/>
  <c r="AD180" i="15" a="1"/>
  <c r="AD180" i="15" s="1"/>
  <c r="AB2" i="24" s="1"/>
  <c r="AD158" i="15" a="1"/>
  <c r="AD158" i="15" s="1"/>
  <c r="AB5" i="25" s="1"/>
  <c r="AF6" i="15" a="1"/>
  <c r="AF6" i="15" s="1"/>
  <c r="AD3" i="17" s="1"/>
  <c r="AE32" i="15" a="1"/>
  <c r="AE32" i="15" s="1"/>
  <c r="AC4" i="18" s="1"/>
  <c r="AE186" i="15" a="1"/>
  <c r="AE186" i="15" s="1"/>
  <c r="AE199" i="15" a="1"/>
  <c r="AE199" i="15" s="1"/>
  <c r="AE48" i="15" a="1"/>
  <c r="AE48" i="15" s="1"/>
  <c r="AC20" i="18" s="1"/>
  <c r="AD114" i="15" a="1"/>
  <c r="AD114" i="15" s="1"/>
  <c r="AD92" i="15" a="1"/>
  <c r="AD92" i="15" s="1"/>
  <c r="AD179" i="15" a="1"/>
  <c r="AD179" i="15" s="1"/>
  <c r="AB26" i="25" s="1"/>
  <c r="AE173" i="15" a="1"/>
  <c r="AE173" i="15" s="1"/>
  <c r="AA6" i="23"/>
  <c r="AD134" i="15" a="1"/>
  <c r="AD134" i="15" s="1"/>
  <c r="AD33" i="15" a="1"/>
  <c r="AD33" i="15" s="1"/>
  <c r="AB5" i="18" s="1"/>
  <c r="AA7" i="23"/>
  <c r="AD135" i="15" a="1"/>
  <c r="AD135" i="15" s="1"/>
  <c r="AD54" i="15" a="1"/>
  <c r="AD54" i="15" s="1"/>
  <c r="AB26" i="18" s="1"/>
  <c r="AD91" i="15" a="1"/>
  <c r="AD91" i="15" s="1"/>
  <c r="AD34" i="15" a="1"/>
  <c r="AD34" i="15" s="1"/>
  <c r="AE198" i="15" a="1"/>
  <c r="AE198" i="15" s="1"/>
  <c r="AD66" i="15" a="1"/>
  <c r="AD66" i="15" s="1"/>
  <c r="AD77" i="15" a="1"/>
  <c r="AD77" i="15" s="1"/>
  <c r="AB24" i="19" s="1"/>
  <c r="AA20" i="23"/>
  <c r="AD148" i="15" a="1"/>
  <c r="AD148" i="15" s="1"/>
  <c r="AE39" i="15" a="1"/>
  <c r="AE39" i="15" s="1"/>
  <c r="AD20" i="15" a="1"/>
  <c r="AD20" i="15" s="1"/>
  <c r="AD166" i="15" a="1"/>
  <c r="AD166" i="15" s="1"/>
  <c r="AE40" i="15" a="1"/>
  <c r="AE40" i="15" s="1"/>
  <c r="AE73" i="15" a="1"/>
  <c r="AE73" i="15" s="1"/>
  <c r="AD159" i="15" a="1"/>
  <c r="AD159" i="15" s="1"/>
  <c r="AD116" i="15" a="1"/>
  <c r="AD116" i="15" s="1"/>
  <c r="AD80" i="15" a="1"/>
  <c r="AD80" i="15" s="1"/>
  <c r="AB2" i="20" s="1"/>
  <c r="AE75" i="15" a="1"/>
  <c r="AE75" i="15" s="1"/>
  <c r="AC22" i="19" s="1"/>
  <c r="AD89" i="15" a="1"/>
  <c r="AD89" i="15" s="1"/>
  <c r="AD42" i="15" a="1"/>
  <c r="AD42" i="15" s="1"/>
  <c r="AD94" i="15" a="1"/>
  <c r="AD94" i="15" s="1"/>
  <c r="AE45" i="15" a="1"/>
  <c r="AE45" i="15" s="1"/>
  <c r="AD104" i="15" a="1"/>
  <c r="AD104" i="15" s="1"/>
  <c r="AB26" i="20" s="1"/>
  <c r="AD101" i="15" a="1"/>
  <c r="AD101" i="15" s="1"/>
  <c r="AF81" i="15" a="1"/>
  <c r="AF81" i="15" s="1"/>
  <c r="AD59" i="15" a="1"/>
  <c r="AD59" i="15" s="1"/>
  <c r="AF103" i="15" a="1"/>
  <c r="AF103" i="15" s="1"/>
  <c r="AD192" i="15" a="1"/>
  <c r="AD192" i="15" s="1"/>
  <c r="AB14" i="24" s="1"/>
  <c r="AD9" i="15" a="1"/>
  <c r="AD9" i="15" s="1"/>
  <c r="AF188" i="15" a="1"/>
  <c r="AF188" i="15" s="1"/>
  <c r="AD10" i="24" s="1"/>
  <c r="AE131" i="15" a="1"/>
  <c r="AE131" i="15" s="1"/>
  <c r="AD58" i="15" a="1"/>
  <c r="AD58" i="15" s="1"/>
  <c r="AB5" i="19" s="1"/>
  <c r="AD191" i="15" a="1"/>
  <c r="AD191" i="15" s="1"/>
  <c r="AD108" i="15" a="1"/>
  <c r="AD108" i="15" s="1"/>
  <c r="AB5" i="21" s="1"/>
  <c r="AD168" i="15" a="1"/>
  <c r="AD168" i="15" s="1"/>
  <c r="AF190" i="15" a="1"/>
  <c r="AF190" i="15" s="1"/>
  <c r="AD43" i="15" a="1"/>
  <c r="AD43" i="15" s="1"/>
  <c r="AA16" i="23"/>
  <c r="AD144" i="15" a="1"/>
  <c r="AD144" i="15" s="1"/>
  <c r="AA8" i="23"/>
  <c r="AD136" i="15" a="1"/>
  <c r="AD136" i="15" s="1"/>
  <c r="AD19" i="15" a="1"/>
  <c r="AD19" i="15" s="1"/>
  <c r="AA22" i="23"/>
  <c r="AD150" i="15" a="1"/>
  <c r="AD150" i="15" s="1"/>
  <c r="AE176" i="15" a="1"/>
  <c r="AE176" i="15" s="1"/>
  <c r="AD67" i="15" a="1"/>
  <c r="AD67" i="15" s="1"/>
  <c r="AD64" i="15" a="1"/>
  <c r="AD64" i="15" s="1"/>
  <c r="AE164" i="15" a="1"/>
  <c r="AE164" i="15" s="1"/>
  <c r="AE175" i="15" a="1"/>
  <c r="AE175" i="15" s="1"/>
  <c r="AE107" i="15" a="1"/>
  <c r="AE107" i="15" s="1"/>
  <c r="AC4" i="21" s="1"/>
  <c r="AD127" i="15" a="1"/>
  <c r="AD127" i="15" s="1"/>
  <c r="AB24" i="21" s="1"/>
  <c r="AD63" i="15" a="1"/>
  <c r="AD63" i="15" s="1"/>
  <c r="AB10" i="19" s="1"/>
  <c r="AE25" i="15" a="1"/>
  <c r="AE25" i="15" s="1"/>
  <c r="AD105" i="15" a="1"/>
  <c r="AD105" i="15" s="1"/>
  <c r="AB2" i="21" s="1"/>
  <c r="AE74" i="15" a="1"/>
  <c r="AE74" i="15" s="1"/>
  <c r="AE189" i="15" a="1"/>
  <c r="AE189" i="15" s="1"/>
  <c r="AE100" i="15" a="1"/>
  <c r="AE100" i="15" s="1"/>
  <c r="AD62" i="15" a="1"/>
  <c r="AD62" i="15" s="1"/>
  <c r="AF187" i="15" a="1"/>
  <c r="AF187" i="15" s="1"/>
  <c r="AD60" i="15" a="1"/>
  <c r="AD60" i="15" s="1"/>
  <c r="AD119" i="15" a="1"/>
  <c r="AD119" i="15" s="1"/>
  <c r="AE11" i="15" a="1"/>
  <c r="AE11" i="15" s="1"/>
  <c r="AD194" i="15" a="1"/>
  <c r="AD194" i="15" s="1"/>
  <c r="AD83" i="15" a="1"/>
  <c r="AD83" i="15" s="1"/>
  <c r="AB5" i="20" s="1"/>
  <c r="AE38" i="15" a="1"/>
  <c r="AE38" i="15" s="1"/>
  <c r="AC10" i="18" s="1"/>
  <c r="AE90" i="15" a="1"/>
  <c r="AE90" i="15" s="1"/>
  <c r="AD155" i="15" a="1"/>
  <c r="AD155" i="15" s="1"/>
  <c r="AB2" i="25" s="1"/>
  <c r="AE36" i="15" a="1"/>
  <c r="AE36" i="15" s="1"/>
  <c r="AF195" i="15" a="1"/>
  <c r="AF195" i="15" s="1"/>
  <c r="AE122" i="15" a="1"/>
  <c r="AE122" i="15" s="1"/>
  <c r="AD204" i="15" a="1"/>
  <c r="AD204" i="15" s="1"/>
  <c r="AB26" i="24" s="1"/>
  <c r="AF196" i="15" a="1"/>
  <c r="AF196" i="15" s="1"/>
  <c r="AA13" i="23"/>
  <c r="AD141" i="15" a="1"/>
  <c r="AD141" i="15" s="1"/>
  <c r="AD24" i="15" a="1"/>
  <c r="AD24" i="15" s="1"/>
  <c r="AE125" i="15" a="1"/>
  <c r="AE125" i="15" s="1"/>
  <c r="AC22" i="21" s="1"/>
  <c r="AE97" i="15" a="1"/>
  <c r="AE97" i="15" s="1"/>
  <c r="AE96" i="15" a="1"/>
  <c r="AE96" i="15" s="1"/>
  <c r="AE46" i="15" a="1"/>
  <c r="AE46" i="15" s="1"/>
  <c r="AD169" i="15" a="1"/>
  <c r="AD169" i="15" s="1"/>
  <c r="AD183" i="15" a="1"/>
  <c r="AD183" i="15" s="1"/>
  <c r="AB5" i="24" s="1"/>
  <c r="AC18" i="15" a="1"/>
  <c r="AC18" i="15" s="1"/>
  <c r="AD126" i="15" a="1"/>
  <c r="AD126" i="15" s="1"/>
  <c r="AD13" i="15" a="1"/>
  <c r="AD13" i="15" s="1"/>
  <c r="AB10" i="17" s="1"/>
  <c r="AE28" i="15" a="1"/>
  <c r="AE28" i="15" s="1"/>
  <c r="AC25" i="17" s="1"/>
  <c r="AD167" i="15" a="1"/>
  <c r="AD167" i="15" s="1"/>
  <c r="AE95" i="15" a="1"/>
  <c r="AE95" i="15" s="1"/>
  <c r="AE61" i="15" a="1"/>
  <c r="AE61" i="15" s="1"/>
  <c r="AC17" i="15" a="1"/>
  <c r="AC17" i="15" s="1"/>
  <c r="AD87" i="15" a="1"/>
  <c r="AD87" i="15" s="1"/>
  <c r="AE123" i="15" a="1"/>
  <c r="AE123" i="15" s="1"/>
  <c r="AD110" i="15" a="1"/>
  <c r="AD110" i="15" s="1"/>
  <c r="AD129" i="15" a="1"/>
  <c r="AD129" i="15" s="1"/>
  <c r="AB26" i="21" s="1"/>
  <c r="AD109" i="15" a="1"/>
  <c r="AD109" i="15" s="1"/>
  <c r="AA2" i="23"/>
  <c r="AD130" i="15" a="1"/>
  <c r="AD130" i="15" s="1"/>
  <c r="AD27" i="15" a="1"/>
  <c r="AD27" i="15" s="1"/>
  <c r="AB24" i="17" s="1"/>
  <c r="AA19" i="23"/>
  <c r="AD147" i="15" a="1"/>
  <c r="AD147" i="15" s="1"/>
  <c r="AF156" i="15" a="1"/>
  <c r="AF156" i="15" s="1"/>
  <c r="AD3" i="25" s="1"/>
  <c r="AD10" i="15" a="1"/>
  <c r="AD10" i="15" s="1"/>
  <c r="AE165" i="15" a="1"/>
  <c r="AE165" i="15" s="1"/>
  <c r="AE86" i="15" a="1"/>
  <c r="AE86" i="15" s="1"/>
  <c r="AD112" i="15" a="1"/>
  <c r="AD112" i="15" s="1"/>
  <c r="AD177" i="15" a="1"/>
  <c r="AD177" i="15" s="1"/>
  <c r="AB24" i="25" s="1"/>
  <c r="AD47" i="15" a="1"/>
  <c r="AD47" i="15" s="1"/>
  <c r="AE203" i="15" a="1"/>
  <c r="AE203" i="15" s="1"/>
  <c r="AC25" i="24" s="1"/>
  <c r="AE113" i="15" a="1"/>
  <c r="AE113" i="15" s="1"/>
  <c r="AC10" i="21" s="1"/>
  <c r="AF7" i="15" a="1"/>
  <c r="AF7" i="15" s="1"/>
  <c r="AD4" i="17" s="1"/>
  <c r="AD160" i="15" a="1"/>
  <c r="AD160" i="15" s="1"/>
  <c r="AD15" i="15" a="1"/>
  <c r="AD15" i="15" s="1"/>
  <c r="AD139" i="15" a="1"/>
  <c r="AD139" i="15" s="1"/>
  <c r="AE88" i="15" a="1"/>
  <c r="AE88" i="15" s="1"/>
  <c r="AC10" i="20" s="1"/>
  <c r="AF53" i="15" a="1"/>
  <c r="AF53" i="15" s="1"/>
  <c r="AD25" i="18" s="1"/>
  <c r="AE111" i="15" a="1"/>
  <c r="AE111" i="15" s="1"/>
  <c r="AE78" i="15" a="1"/>
  <c r="AE78" i="15" s="1"/>
  <c r="AC25" i="19" s="1"/>
  <c r="AD52" i="15" a="1"/>
  <c r="AD52" i="15" s="1"/>
  <c r="AB24" i="18" s="1"/>
  <c r="AA14" i="23"/>
  <c r="AD142" i="15" a="1"/>
  <c r="AD142" i="15" s="1"/>
  <c r="AD79" i="15" a="1"/>
  <c r="AD79" i="15" s="1"/>
  <c r="AB26" i="19" s="1"/>
  <c r="AD16" i="15" a="1"/>
  <c r="AD16" i="15" s="1"/>
  <c r="AF31" i="15" a="1"/>
  <c r="AF31" i="15" s="1"/>
  <c r="AD3" i="18" s="1"/>
  <c r="AD14" i="15" a="1"/>
  <c r="AD14" i="15" s="1"/>
  <c r="AD8" i="15" a="1"/>
  <c r="AD8" i="15" s="1"/>
  <c r="AE161" i="15" a="1"/>
  <c r="AE161" i="15" s="1"/>
  <c r="AA26" i="23"/>
  <c r="AD154" i="15" a="1"/>
  <c r="AD154" i="15" s="1"/>
  <c r="AD202" i="15" a="1"/>
  <c r="AD202" i="15" s="1"/>
  <c r="AB24" i="24" s="1"/>
  <c r="AE121" i="15" a="1"/>
  <c r="AE121" i="15" s="1"/>
  <c r="AE162" i="15" a="1"/>
  <c r="AE162" i="15" s="1"/>
  <c r="AE50" i="15" a="1"/>
  <c r="AE50" i="15" s="1"/>
  <c r="AE49" i="15" a="1"/>
  <c r="AE49" i="15" s="1"/>
  <c r="AA5" i="23"/>
  <c r="AD133" i="15" a="1"/>
  <c r="AD133" i="15" s="1"/>
  <c r="AD102" i="15" a="1"/>
  <c r="AD102" i="15" s="1"/>
  <c r="AB24" i="20" s="1"/>
  <c r="AE120" i="15" a="1"/>
  <c r="AE120" i="15" s="1"/>
  <c r="AD76" i="15" a="1"/>
  <c r="AD76" i="15" s="1"/>
  <c r="AA21" i="23"/>
  <c r="AD149" i="15" a="1"/>
  <c r="AD149" i="15" s="1"/>
  <c r="AE163" i="15" a="1"/>
  <c r="AE163" i="15" s="1"/>
  <c r="AC10" i="25" s="1"/>
  <c r="AE98" i="15" a="1"/>
  <c r="AE98" i="15" s="1"/>
  <c r="AE99" i="15" a="1"/>
  <c r="AE99" i="15" s="1"/>
  <c r="AA12" i="23"/>
  <c r="AD140" i="15" a="1"/>
  <c r="AD140" i="15" s="1"/>
  <c r="AE35" i="15" a="1"/>
  <c r="AE35" i="15" s="1"/>
  <c r="AD41" i="15" a="1"/>
  <c r="AD41" i="15" s="1"/>
  <c r="AF57" i="15" l="1" a="1"/>
  <c r="AF57" i="15" s="1"/>
  <c r="AD4" i="19" s="1"/>
  <c r="AF181" i="15" a="1"/>
  <c r="AF181" i="15" s="1"/>
  <c r="AD3" i="24" s="1"/>
  <c r="AF132" i="15" a="1"/>
  <c r="AF132" i="15" s="1"/>
  <c r="AE41" i="15" a="1"/>
  <c r="AE41" i="15" s="1"/>
  <c r="AE87" i="15" a="1"/>
  <c r="AE87" i="15" s="1"/>
  <c r="AE59" i="15" a="1"/>
  <c r="AE59" i="15" s="1"/>
  <c r="AE44" i="15" a="1"/>
  <c r="AE44" i="15" s="1"/>
  <c r="AF165" i="15" a="1"/>
  <c r="AF165" i="15" s="1"/>
  <c r="AG190" i="15" a="1"/>
  <c r="AG190" i="15" s="1"/>
  <c r="AE23" i="15" a="1"/>
  <c r="AE23" i="15" s="1"/>
  <c r="AF170" i="15" a="1"/>
  <c r="AF170" i="15" s="1"/>
  <c r="AF35" i="15" a="1"/>
  <c r="AF35" i="15" s="1"/>
  <c r="AF49" i="15" a="1"/>
  <c r="AF49" i="15" s="1"/>
  <c r="AE16" i="15" a="1"/>
  <c r="AE16" i="15" s="1"/>
  <c r="AE160" i="15" a="1"/>
  <c r="AE160" i="15" s="1"/>
  <c r="AE10" i="15" a="1"/>
  <c r="AE10" i="15" s="1"/>
  <c r="AD17" i="15" a="1"/>
  <c r="AD17" i="15" s="1"/>
  <c r="AF46" i="15" a="1"/>
  <c r="AF46" i="15" s="1"/>
  <c r="AF36" i="15" a="1"/>
  <c r="AF36" i="15" s="1"/>
  <c r="AE62" i="15" a="1"/>
  <c r="AE62" i="15" s="1"/>
  <c r="AF164" i="15" a="1"/>
  <c r="AF164" i="15" s="1"/>
  <c r="AE168" i="15" a="1"/>
  <c r="AE168" i="15" s="1"/>
  <c r="AG81" i="15" a="1"/>
  <c r="AG81" i="15" s="1"/>
  <c r="AE159" i="15" a="1"/>
  <c r="AE159" i="15" s="1"/>
  <c r="AF198" i="15" a="1"/>
  <c r="AF198" i="15" s="1"/>
  <c r="AE114" i="15" a="1"/>
  <c r="AE114" i="15" s="1"/>
  <c r="AB24" i="23"/>
  <c r="AE152" i="15" a="1"/>
  <c r="AE152" i="15" s="1"/>
  <c r="AE118" i="15" a="1"/>
  <c r="AE118" i="15" s="1"/>
  <c r="AF21" i="15" a="1"/>
  <c r="AF21" i="15" s="1"/>
  <c r="AF106" i="15" a="1"/>
  <c r="AF106" i="15" s="1"/>
  <c r="AD3" i="21" s="1"/>
  <c r="AB18" i="23"/>
  <c r="AE146" i="15" a="1"/>
  <c r="AE146" i="15" s="1"/>
  <c r="AB5" i="23"/>
  <c r="AE133" i="15" a="1"/>
  <c r="AE133" i="15" s="1"/>
  <c r="AG195" i="15" a="1"/>
  <c r="AG195" i="15" s="1"/>
  <c r="AD25" i="23"/>
  <c r="AG153" i="15" a="1"/>
  <c r="AG153" i="15" s="1"/>
  <c r="AE93" i="15" a="1"/>
  <c r="AE93" i="15" s="1"/>
  <c r="AB12" i="23"/>
  <c r="AE140" i="15" a="1"/>
  <c r="AE140" i="15" s="1"/>
  <c r="AF50" i="15" a="1"/>
  <c r="AF50" i="15" s="1"/>
  <c r="AE79" i="15" a="1"/>
  <c r="AE79" i="15" s="1"/>
  <c r="AC26" i="19" s="1"/>
  <c r="AG7" i="15" a="1"/>
  <c r="AG7" i="15" s="1"/>
  <c r="AE4" i="17" s="1"/>
  <c r="AG156" i="15" a="1"/>
  <c r="AG156" i="15" s="1"/>
  <c r="AE3" i="25" s="1"/>
  <c r="AF61" i="15" a="1"/>
  <c r="AF61" i="15" s="1"/>
  <c r="AF96" i="15" a="1"/>
  <c r="AF96" i="15" s="1"/>
  <c r="AE155" i="15" a="1"/>
  <c r="AE155" i="15" s="1"/>
  <c r="AC2" i="25" s="1"/>
  <c r="AF100" i="15" a="1"/>
  <c r="AF100" i="15" s="1"/>
  <c r="AE64" i="15" a="1"/>
  <c r="AE64" i="15" s="1"/>
  <c r="AE108" i="15" a="1"/>
  <c r="AE108" i="15" s="1"/>
  <c r="AC5" i="21" s="1"/>
  <c r="AE101" i="15" a="1"/>
  <c r="AE101" i="15" s="1"/>
  <c r="AF73" i="15" a="1"/>
  <c r="AF73" i="15" s="1"/>
  <c r="AE34" i="15" a="1"/>
  <c r="AE34" i="15" s="1"/>
  <c r="AF48" i="15" a="1"/>
  <c r="AF48" i="15" s="1"/>
  <c r="AD20" i="18" s="1"/>
  <c r="AF171" i="15" a="1"/>
  <c r="AF171" i="15" s="1"/>
  <c r="AE193" i="15" a="1"/>
  <c r="AE193" i="15" s="1"/>
  <c r="AC15" i="24" s="1"/>
  <c r="AH184" i="15" a="1"/>
  <c r="AH184" i="15" s="1"/>
  <c r="AF128" i="15" a="1"/>
  <c r="AF128" i="15" s="1"/>
  <c r="AD25" i="21" s="1"/>
  <c r="AE12" i="15" a="1"/>
  <c r="AE12" i="15" s="1"/>
  <c r="AE15" i="15" a="1"/>
  <c r="AE15" i="15" s="1"/>
  <c r="AE92" i="15" a="1"/>
  <c r="AE92" i="15" s="1"/>
  <c r="AF99" i="15" a="1"/>
  <c r="AF99" i="15" s="1"/>
  <c r="AF162" i="15" a="1"/>
  <c r="AF162" i="15" s="1"/>
  <c r="AB14" i="23"/>
  <c r="AE142" i="15" a="1"/>
  <c r="AE142" i="15" s="1"/>
  <c r="AF113" i="15" a="1"/>
  <c r="AF113" i="15" s="1"/>
  <c r="AD10" i="21" s="1"/>
  <c r="AB19" i="23"/>
  <c r="AE147" i="15" a="1"/>
  <c r="AE147" i="15" s="1"/>
  <c r="AF95" i="15" a="1"/>
  <c r="AF95" i="15" s="1"/>
  <c r="AF97" i="15" a="1"/>
  <c r="AF97" i="15" s="1"/>
  <c r="AF90" i="15" a="1"/>
  <c r="AF90" i="15" s="1"/>
  <c r="AF189" i="15" a="1"/>
  <c r="AF189" i="15" s="1"/>
  <c r="AE67" i="15" a="1"/>
  <c r="AE67" i="15" s="1"/>
  <c r="AE191" i="15" a="1"/>
  <c r="AE191" i="15" s="1"/>
  <c r="AE104" i="15" a="1"/>
  <c r="AE104" i="15" s="1"/>
  <c r="AC26" i="20" s="1"/>
  <c r="AF40" i="15" a="1"/>
  <c r="AF40" i="15" s="1"/>
  <c r="AE91" i="15" a="1"/>
  <c r="AE91" i="15" s="1"/>
  <c r="AF199" i="15" a="1"/>
  <c r="AF199" i="15" s="1"/>
  <c r="AF157" i="15" a="1"/>
  <c r="AF157" i="15" s="1"/>
  <c r="AD4" i="25" s="1"/>
  <c r="AG56" i="15" a="1"/>
  <c r="AG56" i="15" s="1"/>
  <c r="AE3" i="19" s="1"/>
  <c r="AF65" i="15" a="1"/>
  <c r="AF65" i="15" s="1"/>
  <c r="AF182" i="15" a="1"/>
  <c r="AF182" i="15" s="1"/>
  <c r="AD4" i="24" s="1"/>
  <c r="AE169" i="15" a="1"/>
  <c r="AE169" i="15" s="1"/>
  <c r="AG31" i="15" a="1"/>
  <c r="AG31" i="15" s="1"/>
  <c r="AE3" i="18" s="1"/>
  <c r="AF98" i="15" a="1"/>
  <c r="AF98" i="15" s="1"/>
  <c r="AF121" i="15" a="1"/>
  <c r="AF121" i="15" s="1"/>
  <c r="AE52" i="15" a="1"/>
  <c r="AE52" i="15" s="1"/>
  <c r="AC24" i="18" s="1"/>
  <c r="AF203" i="15" a="1"/>
  <c r="AF203" i="15" s="1"/>
  <c r="AD25" i="24" s="1"/>
  <c r="AE27" i="15" a="1"/>
  <c r="AE27" i="15" s="1"/>
  <c r="AC24" i="17" s="1"/>
  <c r="AE167" i="15" a="1"/>
  <c r="AE167" i="15" s="1"/>
  <c r="AF125" i="15" a="1"/>
  <c r="AF125" i="15" s="1"/>
  <c r="AD22" i="21" s="1"/>
  <c r="AF38" i="15" a="1"/>
  <c r="AF38" i="15" s="1"/>
  <c r="AD10" i="18" s="1"/>
  <c r="AF74" i="15" a="1"/>
  <c r="AF74" i="15" s="1"/>
  <c r="AF176" i="15" a="1"/>
  <c r="AF176" i="15" s="1"/>
  <c r="AE58" i="15" a="1"/>
  <c r="AE58" i="15" s="1"/>
  <c r="AC5" i="19" s="1"/>
  <c r="AF45" i="15" a="1"/>
  <c r="AF45" i="15" s="1"/>
  <c r="AE166" i="15" a="1"/>
  <c r="AE166" i="15" s="1"/>
  <c r="AE54" i="15" a="1"/>
  <c r="AE54" i="15" s="1"/>
  <c r="AC26" i="18" s="1"/>
  <c r="AF186" i="15" a="1"/>
  <c r="AF186" i="15" s="1"/>
  <c r="AF71" i="15" a="1"/>
  <c r="AF71" i="15" s="1"/>
  <c r="AE68" i="15" a="1"/>
  <c r="AE68" i="15" s="1"/>
  <c r="AF115" i="15" a="1"/>
  <c r="AF115" i="15" s="1"/>
  <c r="AB15" i="23"/>
  <c r="AE143" i="15" a="1"/>
  <c r="AE143" i="15" s="1"/>
  <c r="AF201" i="15" a="1"/>
  <c r="AF201" i="15" s="1"/>
  <c r="AF163" i="15" a="1"/>
  <c r="AF163" i="15" s="1"/>
  <c r="AD10" i="25" s="1"/>
  <c r="AE202" i="15" a="1"/>
  <c r="AE202" i="15" s="1"/>
  <c r="AC24" i="24" s="1"/>
  <c r="AF78" i="15" a="1"/>
  <c r="AF78" i="15" s="1"/>
  <c r="AD25" i="19" s="1"/>
  <c r="AE47" i="15" a="1"/>
  <c r="AE47" i="15" s="1"/>
  <c r="AB2" i="23"/>
  <c r="AE130" i="15" a="1"/>
  <c r="AE130" i="15" s="1"/>
  <c r="AF28" i="15" a="1"/>
  <c r="AF28" i="15" s="1"/>
  <c r="AD25" i="17" s="1"/>
  <c r="AE24" i="15" a="1"/>
  <c r="AE24" i="15" s="1"/>
  <c r="AE83" i="15" a="1"/>
  <c r="AE83" i="15" s="1"/>
  <c r="AC5" i="20" s="1"/>
  <c r="AE105" i="15" a="1"/>
  <c r="AE105" i="15" s="1"/>
  <c r="AC2" i="21" s="1"/>
  <c r="AB22" i="23"/>
  <c r="AE150" i="15" a="1"/>
  <c r="AE150" i="15" s="1"/>
  <c r="AF131" i="15" a="1"/>
  <c r="AF131" i="15" s="1"/>
  <c r="AE94" i="15" a="1"/>
  <c r="AE94" i="15" s="1"/>
  <c r="AE20" i="15" a="1"/>
  <c r="AE20" i="15" s="1"/>
  <c r="AB7" i="23"/>
  <c r="AE135" i="15" a="1"/>
  <c r="AE135" i="15" s="1"/>
  <c r="AF32" i="15" a="1"/>
  <c r="AF32" i="15" s="1"/>
  <c r="AD4" i="18" s="1"/>
  <c r="AE51" i="15" a="1"/>
  <c r="AE51" i="15" s="1"/>
  <c r="AE69" i="15" a="1"/>
  <c r="AE69" i="15" s="1"/>
  <c r="AF172" i="15" a="1"/>
  <c r="AF172" i="15" s="1"/>
  <c r="AE30" i="15" a="1"/>
  <c r="AE30" i="15" s="1"/>
  <c r="AC2" i="18" s="1"/>
  <c r="AB9" i="23"/>
  <c r="AE137" i="15" a="1"/>
  <c r="AE137" i="15" s="1"/>
  <c r="AB21" i="23"/>
  <c r="AE149" i="15" a="1"/>
  <c r="AE149" i="15" s="1"/>
  <c r="AB26" i="23"/>
  <c r="AE154" i="15" a="1"/>
  <c r="AE154" i="15" s="1"/>
  <c r="AF111" i="15" a="1"/>
  <c r="AF111" i="15" s="1"/>
  <c r="AE177" i="15" a="1"/>
  <c r="AE177" i="15" s="1"/>
  <c r="AC24" i="25" s="1"/>
  <c r="AE109" i="15" a="1"/>
  <c r="AE109" i="15" s="1"/>
  <c r="AE13" i="15" a="1"/>
  <c r="AE13" i="15" s="1"/>
  <c r="AC10" i="17" s="1"/>
  <c r="AB13" i="23"/>
  <c r="AE141" i="15" a="1"/>
  <c r="AE141" i="15" s="1"/>
  <c r="AE194" i="15" a="1"/>
  <c r="AE194" i="15" s="1"/>
  <c r="AF25" i="15" a="1"/>
  <c r="AF25" i="15" s="1"/>
  <c r="AE19" i="15" a="1"/>
  <c r="AE19" i="15" s="1"/>
  <c r="AG188" i="15" a="1"/>
  <c r="AG188" i="15" s="1"/>
  <c r="AE10" i="24" s="1"/>
  <c r="AE42" i="15" a="1"/>
  <c r="AE42" i="15" s="1"/>
  <c r="AF39" i="15" a="1"/>
  <c r="AF39" i="15" s="1"/>
  <c r="AE33" i="15" a="1"/>
  <c r="AE33" i="15" s="1"/>
  <c r="AC5" i="18" s="1"/>
  <c r="AG6" i="15" a="1"/>
  <c r="AG6" i="15" s="1"/>
  <c r="AE3" i="17" s="1"/>
  <c r="AB10" i="23"/>
  <c r="AE138" i="15" a="1"/>
  <c r="AE138" i="15" s="1"/>
  <c r="AE29" i="15" a="1"/>
  <c r="AE29" i="15" s="1"/>
  <c r="AC26" i="17" s="1"/>
  <c r="AE151" i="15" a="1"/>
  <c r="AE151" i="15" s="1"/>
  <c r="AE5" i="15" a="1"/>
  <c r="AE5" i="15" s="1"/>
  <c r="AF72" i="15" a="1"/>
  <c r="AF72" i="15" s="1"/>
  <c r="AG187" i="15" a="1"/>
  <c r="AG187" i="15" s="1"/>
  <c r="AE76" i="15" a="1"/>
  <c r="AE76" i="15" s="1"/>
  <c r="AF161" i="15" a="1"/>
  <c r="AF161" i="15" s="1"/>
  <c r="AG53" i="15" a="1"/>
  <c r="AG53" i="15" s="1"/>
  <c r="AE25" i="18" s="1"/>
  <c r="AE112" i="15" a="1"/>
  <c r="AE112" i="15" s="1"/>
  <c r="AE129" i="15" a="1"/>
  <c r="AE129" i="15" s="1"/>
  <c r="AC26" i="21" s="1"/>
  <c r="AE126" i="15" a="1"/>
  <c r="AE126" i="15" s="1"/>
  <c r="AG196" i="15" a="1"/>
  <c r="AG196" i="15" s="1"/>
  <c r="AF11" i="15" a="1"/>
  <c r="AF11" i="15" s="1"/>
  <c r="AE63" i="15" a="1"/>
  <c r="AE63" i="15" s="1"/>
  <c r="AC10" i="19" s="1"/>
  <c r="AB8" i="23"/>
  <c r="AE136" i="15" a="1"/>
  <c r="AE136" i="15" s="1"/>
  <c r="AE9" i="15" a="1"/>
  <c r="AE9" i="15" s="1"/>
  <c r="AE89" i="15" a="1"/>
  <c r="AE89" i="15" s="1"/>
  <c r="AB20" i="23"/>
  <c r="AE148" i="15" a="1"/>
  <c r="AE148" i="15" s="1"/>
  <c r="AB6" i="23"/>
  <c r="AE134" i="15" a="1"/>
  <c r="AE134" i="15" s="1"/>
  <c r="AE158" i="15" a="1"/>
  <c r="AE158" i="15" s="1"/>
  <c r="AC5" i="25" s="1"/>
  <c r="AE85" i="15" a="1"/>
  <c r="AE85" i="15" s="1"/>
  <c r="AF124" i="15" a="1"/>
  <c r="AF124" i="15" s="1"/>
  <c r="AB17" i="23"/>
  <c r="AE145" i="15" a="1"/>
  <c r="AE145" i="15" s="1"/>
  <c r="AE37" i="15" a="1"/>
  <c r="AE37" i="15" s="1"/>
  <c r="AC9" i="18" s="1"/>
  <c r="AG200" i="15" a="1"/>
  <c r="AG200" i="15" s="1"/>
  <c r="AF120" i="15" a="1"/>
  <c r="AF120" i="15" s="1"/>
  <c r="AE8" i="15" a="1"/>
  <c r="AE8" i="15" s="1"/>
  <c r="AF88" i="15" a="1"/>
  <c r="AF88" i="15" s="1"/>
  <c r="AD10" i="20" s="1"/>
  <c r="AF86" i="15" a="1"/>
  <c r="AF86" i="15" s="1"/>
  <c r="AE110" i="15" a="1"/>
  <c r="AE110" i="15" s="1"/>
  <c r="AD18" i="15" a="1"/>
  <c r="AD18" i="15" s="1"/>
  <c r="AE204" i="15" a="1"/>
  <c r="AE204" i="15" s="1"/>
  <c r="AC26" i="24" s="1"/>
  <c r="AE119" i="15" a="1"/>
  <c r="AE119" i="15" s="1"/>
  <c r="AE127" i="15" a="1"/>
  <c r="AE127" i="15" s="1"/>
  <c r="AC24" i="21" s="1"/>
  <c r="AB16" i="23"/>
  <c r="AE144" i="15" a="1"/>
  <c r="AE144" i="15" s="1"/>
  <c r="AE192" i="15" a="1"/>
  <c r="AE192" i="15" s="1"/>
  <c r="AC14" i="24" s="1"/>
  <c r="AF75" i="15" a="1"/>
  <c r="AF75" i="15" s="1"/>
  <c r="AD22" i="19" s="1"/>
  <c r="AE77" i="15" a="1"/>
  <c r="AE77" i="15" s="1"/>
  <c r="AC24" i="19" s="1"/>
  <c r="AF173" i="15" a="1"/>
  <c r="AF173" i="15" s="1"/>
  <c r="AE180" i="15" a="1"/>
  <c r="AE180" i="15" s="1"/>
  <c r="AC2" i="24" s="1"/>
  <c r="AE55" i="15" a="1"/>
  <c r="AE55" i="15" s="1"/>
  <c r="AC2" i="19" s="1"/>
  <c r="AF174" i="15" a="1"/>
  <c r="AF174" i="15" s="1"/>
  <c r="AF197" i="15" a="1"/>
  <c r="AF197" i="15" s="1"/>
  <c r="AE84" i="15" a="1"/>
  <c r="AE84" i="15" s="1"/>
  <c r="AE70" i="15" a="1"/>
  <c r="AE70" i="15" s="1"/>
  <c r="AF175" i="15" a="1"/>
  <c r="AF175" i="15" s="1"/>
  <c r="AE116" i="15" a="1"/>
  <c r="AE116" i="15" s="1"/>
  <c r="AE102" i="15" a="1"/>
  <c r="AE102" i="15" s="1"/>
  <c r="AC24" i="20" s="1"/>
  <c r="AE14" i="15" a="1"/>
  <c r="AE14" i="15" s="1"/>
  <c r="AE139" i="15" a="1"/>
  <c r="AE139" i="15" s="1"/>
  <c r="AF123" i="15" a="1"/>
  <c r="AF123" i="15" s="1"/>
  <c r="AE183" i="15" a="1"/>
  <c r="AE183" i="15" s="1"/>
  <c r="AC5" i="24" s="1"/>
  <c r="AF122" i="15" a="1"/>
  <c r="AF122" i="15" s="1"/>
  <c r="AE60" i="15" a="1"/>
  <c r="AE60" i="15" s="1"/>
  <c r="AF107" i="15" a="1"/>
  <c r="AF107" i="15" s="1"/>
  <c r="AD4" i="21" s="1"/>
  <c r="AE43" i="15" a="1"/>
  <c r="AE43" i="15" s="1"/>
  <c r="AG103" i="15" a="1"/>
  <c r="AG103" i="15" s="1"/>
  <c r="AE80" i="15" a="1"/>
  <c r="AE80" i="15" s="1"/>
  <c r="AC2" i="20" s="1"/>
  <c r="AE66" i="15" a="1"/>
  <c r="AE66" i="15" s="1"/>
  <c r="AE179" i="15" a="1"/>
  <c r="AE179" i="15" s="1"/>
  <c r="AC26" i="25" s="1"/>
  <c r="AE117" i="15" a="1"/>
  <c r="AE117" i="15" s="1"/>
  <c r="AF22" i="15" a="1"/>
  <c r="AF22" i="15" s="1"/>
  <c r="AF26" i="15" a="1"/>
  <c r="AF26" i="15" s="1"/>
  <c r="AG82" i="15" a="1"/>
  <c r="AG82" i="15" s="1"/>
  <c r="AH185" i="15" a="1"/>
  <c r="AH185" i="15" s="1"/>
  <c r="AG178" i="15" a="1"/>
  <c r="AG178" i="15" s="1"/>
  <c r="AE25" i="25" s="1"/>
  <c r="AG132" i="15" l="1" a="1"/>
  <c r="AG132" i="15" s="1"/>
  <c r="AG181" i="15" a="1"/>
  <c r="AG181" i="15" s="1"/>
  <c r="AE3" i="24" s="1"/>
  <c r="AG57" i="15" a="1"/>
  <c r="AG57" i="15" s="1"/>
  <c r="AE4" i="19" s="1"/>
  <c r="AH103" i="15" a="1"/>
  <c r="AH103" i="15" s="1"/>
  <c r="AG203" i="15" a="1"/>
  <c r="AG203" i="15" s="1"/>
  <c r="AE25" i="24" s="1"/>
  <c r="AF77" i="15" a="1"/>
  <c r="AF77" i="15" s="1"/>
  <c r="AD24" i="19" s="1"/>
  <c r="AG49" i="15" a="1"/>
  <c r="AG49" i="15" s="1"/>
  <c r="AH178" i="15" a="1"/>
  <c r="AH178" i="15" s="1"/>
  <c r="AF25" i="25" s="1"/>
  <c r="AF43" i="15" a="1"/>
  <c r="AF43" i="15" s="1"/>
  <c r="AF116" i="15" a="1"/>
  <c r="AF116" i="15" s="1"/>
  <c r="AG75" i="15" a="1"/>
  <c r="AG75" i="15" s="1"/>
  <c r="AE22" i="19" s="1"/>
  <c r="AF8" i="15" a="1"/>
  <c r="AF8" i="15" s="1"/>
  <c r="AF89" i="15" a="1"/>
  <c r="AF89" i="15" s="1"/>
  <c r="AG161" i="15" a="1"/>
  <c r="AG161" i="15" s="1"/>
  <c r="AG39" i="15" a="1"/>
  <c r="AG39" i="15" s="1"/>
  <c r="AG111" i="15" a="1"/>
  <c r="AG111" i="15" s="1"/>
  <c r="AF20" i="15" a="1"/>
  <c r="AF20" i="15" s="1"/>
  <c r="AG78" i="15" a="1"/>
  <c r="AG78" i="15" s="1"/>
  <c r="AE25" i="19" s="1"/>
  <c r="AF166" i="15" a="1"/>
  <c r="AF166" i="15" s="1"/>
  <c r="AF52" i="15" a="1"/>
  <c r="AF52" i="15" s="1"/>
  <c r="AD24" i="18" s="1"/>
  <c r="AG199" i="15" a="1"/>
  <c r="AG199" i="15" s="1"/>
  <c r="AC19" i="23"/>
  <c r="AF147" i="15" a="1"/>
  <c r="AF147" i="15" s="1"/>
  <c r="AF193" i="15" a="1"/>
  <c r="AF193" i="15" s="1"/>
  <c r="AD15" i="24" s="1"/>
  <c r="AG96" i="15" a="1"/>
  <c r="AG96" i="15" s="1"/>
  <c r="AC5" i="23"/>
  <c r="AF133" i="15" a="1"/>
  <c r="AF133" i="15" s="1"/>
  <c r="AF168" i="15" a="1"/>
  <c r="AF168" i="15" s="1"/>
  <c r="AG35" i="15" a="1"/>
  <c r="AG35" i="15" s="1"/>
  <c r="AH53" i="15" a="1"/>
  <c r="AH53" i="15" s="1"/>
  <c r="AF25" i="18" s="1"/>
  <c r="AG157" i="15" a="1"/>
  <c r="AG157" i="15" s="1"/>
  <c r="AE4" i="25" s="1"/>
  <c r="AG107" i="15" a="1"/>
  <c r="AG107" i="15" s="1"/>
  <c r="AE4" i="21" s="1"/>
  <c r="AG175" i="15" a="1"/>
  <c r="AG175" i="15" s="1"/>
  <c r="AF192" i="15" a="1"/>
  <c r="AF192" i="15" s="1"/>
  <c r="AD14" i="24" s="1"/>
  <c r="AG120" i="15" a="1"/>
  <c r="AG120" i="15" s="1"/>
  <c r="AF9" i="15" a="1"/>
  <c r="AF9" i="15" s="1"/>
  <c r="AF76" i="15" a="1"/>
  <c r="AF76" i="15" s="1"/>
  <c r="AF42" i="15" a="1"/>
  <c r="AF42" i="15" s="1"/>
  <c r="AC26" i="23"/>
  <c r="AF154" i="15" a="1"/>
  <c r="AF154" i="15" s="1"/>
  <c r="AF94" i="15" a="1"/>
  <c r="AF94" i="15" s="1"/>
  <c r="AF202" i="15" a="1"/>
  <c r="AF202" i="15" s="1"/>
  <c r="AD24" i="24" s="1"/>
  <c r="AG45" i="15" a="1"/>
  <c r="AG45" i="15" s="1"/>
  <c r="AG121" i="15" a="1"/>
  <c r="AG121" i="15" s="1"/>
  <c r="AF91" i="15" a="1"/>
  <c r="AF91" i="15" s="1"/>
  <c r="AG113" i="15" a="1"/>
  <c r="AG113" i="15" s="1"/>
  <c r="AE10" i="21" s="1"/>
  <c r="AG171" i="15" a="1"/>
  <c r="AG171" i="15" s="1"/>
  <c r="AG61" i="15" a="1"/>
  <c r="AG61" i="15" s="1"/>
  <c r="AC18" i="23"/>
  <c r="AF146" i="15" a="1"/>
  <c r="AF146" i="15" s="1"/>
  <c r="AG164" i="15" a="1"/>
  <c r="AG164" i="15" s="1"/>
  <c r="AG170" i="15" a="1"/>
  <c r="AG170" i="15" s="1"/>
  <c r="AF33" i="15" a="1"/>
  <c r="AF33" i="15" s="1"/>
  <c r="AD5" i="18" s="1"/>
  <c r="AH82" i="15" a="1"/>
  <c r="AH82" i="15" s="1"/>
  <c r="AF60" i="15" a="1"/>
  <c r="AF60" i="15" s="1"/>
  <c r="AF70" i="15" a="1"/>
  <c r="AF70" i="15" s="1"/>
  <c r="AC16" i="23"/>
  <c r="AF144" i="15" a="1"/>
  <c r="AF144" i="15" s="1"/>
  <c r="AH200" i="15" a="1"/>
  <c r="AH200" i="15" s="1"/>
  <c r="AC8" i="23"/>
  <c r="AF136" i="15" a="1"/>
  <c r="AF136" i="15" s="1"/>
  <c r="AH187" i="15" a="1"/>
  <c r="AH187" i="15" s="1"/>
  <c r="AH188" i="15" a="1"/>
  <c r="AH188" i="15" s="1"/>
  <c r="AF10" i="24" s="1"/>
  <c r="AC21" i="23"/>
  <c r="AF149" i="15" a="1"/>
  <c r="AF149" i="15" s="1"/>
  <c r="AG131" i="15" a="1"/>
  <c r="AG131" i="15" s="1"/>
  <c r="AG163" i="15" a="1"/>
  <c r="AG163" i="15" s="1"/>
  <c r="AE10" i="25" s="1"/>
  <c r="AF58" i="15" a="1"/>
  <c r="AF58" i="15" s="1"/>
  <c r="AD5" i="19" s="1"/>
  <c r="AG98" i="15" a="1"/>
  <c r="AG98" i="15" s="1"/>
  <c r="AG40" i="15" a="1"/>
  <c r="AG40" i="15" s="1"/>
  <c r="AC14" i="23"/>
  <c r="AF142" i="15" a="1"/>
  <c r="AF142" i="15" s="1"/>
  <c r="AG48" i="15" a="1"/>
  <c r="AG48" i="15" s="1"/>
  <c r="AE20" i="18" s="1"/>
  <c r="AH156" i="15" a="1"/>
  <c r="AH156" i="15" s="1"/>
  <c r="AF3" i="25" s="1"/>
  <c r="AG106" i="15" a="1"/>
  <c r="AG106" i="15" s="1"/>
  <c r="AE3" i="21" s="1"/>
  <c r="AF62" i="15" a="1"/>
  <c r="AF62" i="15" s="1"/>
  <c r="AF23" i="15" a="1"/>
  <c r="AF23" i="15" s="1"/>
  <c r="AF104" i="15" a="1"/>
  <c r="AF104" i="15" s="1"/>
  <c r="AD26" i="20" s="1"/>
  <c r="AG162" i="15" a="1"/>
  <c r="AG162" i="15" s="1"/>
  <c r="AF34" i="15" a="1"/>
  <c r="AF34" i="15" s="1"/>
  <c r="AH7" i="15" a="1"/>
  <c r="AH7" i="15" s="1"/>
  <c r="AF4" i="17" s="1"/>
  <c r="AG21" i="15" a="1"/>
  <c r="AG21" i="15" s="1"/>
  <c r="AG36" i="15" a="1"/>
  <c r="AG36" i="15" s="1"/>
  <c r="AH190" i="15" a="1"/>
  <c r="AH190" i="15" s="1"/>
  <c r="AG88" i="15" a="1"/>
  <c r="AG88" i="15" s="1"/>
  <c r="AE10" i="20" s="1"/>
  <c r="AH195" i="15" a="1"/>
  <c r="AH195" i="15" s="1"/>
  <c r="AF84" i="15" a="1"/>
  <c r="AF84" i="15" s="1"/>
  <c r="AC9" i="23"/>
  <c r="AF137" i="15" a="1"/>
  <c r="AF137" i="15" s="1"/>
  <c r="AF19" i="15" a="1"/>
  <c r="AF19" i="15" s="1"/>
  <c r="AG22" i="15" a="1"/>
  <c r="AG22" i="15" s="1"/>
  <c r="AF183" i="15" a="1"/>
  <c r="AF183" i="15" s="1"/>
  <c r="AD5" i="24" s="1"/>
  <c r="AG197" i="15" a="1"/>
  <c r="AG197" i="15" s="1"/>
  <c r="AF119" i="15" a="1"/>
  <c r="AF119" i="15" s="1"/>
  <c r="AC17" i="23"/>
  <c r="AF145" i="15" a="1"/>
  <c r="AF145" i="15" s="1"/>
  <c r="AG11" i="15" a="1"/>
  <c r="AG11" i="15" s="1"/>
  <c r="AF5" i="15" a="1"/>
  <c r="AF5" i="15" s="1"/>
  <c r="AG25" i="15" a="1"/>
  <c r="AG25" i="15" s="1"/>
  <c r="AF30" i="15" a="1"/>
  <c r="AF30" i="15" s="1"/>
  <c r="AD2" i="18" s="1"/>
  <c r="AF105" i="15" a="1"/>
  <c r="AF105" i="15" s="1"/>
  <c r="AD2" i="21" s="1"/>
  <c r="AC15" i="23"/>
  <c r="AF143" i="15" a="1"/>
  <c r="AF143" i="15" s="1"/>
  <c r="AG74" i="15" a="1"/>
  <c r="AG74" i="15" s="1"/>
  <c r="AH31" i="15" a="1"/>
  <c r="AH31" i="15" s="1"/>
  <c r="AF3" i="18" s="1"/>
  <c r="AF191" i="15" a="1"/>
  <c r="AF191" i="15" s="1"/>
  <c r="AG99" i="15" a="1"/>
  <c r="AG99" i="15" s="1"/>
  <c r="AG73" i="15" a="1"/>
  <c r="AG73" i="15" s="1"/>
  <c r="AF79" i="15" a="1"/>
  <c r="AF79" i="15" s="1"/>
  <c r="AD26" i="19" s="1"/>
  <c r="AF118" i="15" a="1"/>
  <c r="AF118" i="15" s="1"/>
  <c r="AG46" i="15" a="1"/>
  <c r="AG46" i="15" s="1"/>
  <c r="AG165" i="15" a="1"/>
  <c r="AG165" i="15" s="1"/>
  <c r="AH81" i="15" a="1"/>
  <c r="AH81" i="15" s="1"/>
  <c r="AG122" i="15" a="1"/>
  <c r="AG122" i="15" s="1"/>
  <c r="AG72" i="15" a="1"/>
  <c r="AG72" i="15" s="1"/>
  <c r="AF117" i="15" a="1"/>
  <c r="AF117" i="15" s="1"/>
  <c r="AG123" i="15" a="1"/>
  <c r="AG123" i="15" s="1"/>
  <c r="AG174" i="15" a="1"/>
  <c r="AG174" i="15" s="1"/>
  <c r="AF204" i="15" a="1"/>
  <c r="AF204" i="15" s="1"/>
  <c r="AD26" i="24" s="1"/>
  <c r="AG124" i="15" a="1"/>
  <c r="AG124" i="15" s="1"/>
  <c r="AH196" i="15" a="1"/>
  <c r="AH196" i="15" s="1"/>
  <c r="AF151" i="15" a="1"/>
  <c r="AF151" i="15" s="1"/>
  <c r="AF194" i="15" a="1"/>
  <c r="AF194" i="15" s="1"/>
  <c r="AG172" i="15" a="1"/>
  <c r="AG172" i="15" s="1"/>
  <c r="AF83" i="15" a="1"/>
  <c r="AF83" i="15" s="1"/>
  <c r="AD5" i="20" s="1"/>
  <c r="AG115" i="15" a="1"/>
  <c r="AG115" i="15" s="1"/>
  <c r="AG38" i="15" a="1"/>
  <c r="AG38" i="15" s="1"/>
  <c r="AE10" i="18" s="1"/>
  <c r="AF169" i="15" a="1"/>
  <c r="AF169" i="15" s="1"/>
  <c r="AF67" i="15" a="1"/>
  <c r="AF67" i="15" s="1"/>
  <c r="AF92" i="15" a="1"/>
  <c r="AF92" i="15" s="1"/>
  <c r="AF101" i="15" a="1"/>
  <c r="AF101" i="15" s="1"/>
  <c r="AG50" i="15" a="1"/>
  <c r="AG50" i="15" s="1"/>
  <c r="AC24" i="23"/>
  <c r="AF152" i="15" a="1"/>
  <c r="AF152" i="15" s="1"/>
  <c r="AE17" i="15" a="1"/>
  <c r="AE17" i="15" s="1"/>
  <c r="AF44" i="15" a="1"/>
  <c r="AF44" i="15" s="1"/>
  <c r="AF155" i="15" a="1"/>
  <c r="AF155" i="15" s="1"/>
  <c r="AD2" i="25" s="1"/>
  <c r="AF127" i="15" a="1"/>
  <c r="AF127" i="15" s="1"/>
  <c r="AD24" i="21" s="1"/>
  <c r="AF63" i="15" a="1"/>
  <c r="AF63" i="15" s="1"/>
  <c r="AD10" i="19" s="1"/>
  <c r="AF179" i="15" a="1"/>
  <c r="AF179" i="15" s="1"/>
  <c r="AD26" i="25" s="1"/>
  <c r="AF55" i="15" a="1"/>
  <c r="AF55" i="15" s="1"/>
  <c r="AD2" i="19" s="1"/>
  <c r="AE18" i="15" a="1"/>
  <c r="AE18" i="15" s="1"/>
  <c r="AF85" i="15" a="1"/>
  <c r="AF85" i="15" s="1"/>
  <c r="AF126" i="15" a="1"/>
  <c r="AF126" i="15" s="1"/>
  <c r="AF29" i="15" a="1"/>
  <c r="AF29" i="15" s="1"/>
  <c r="AD26" i="17" s="1"/>
  <c r="AC13" i="23"/>
  <c r="AF141" i="15" a="1"/>
  <c r="AF141" i="15" s="1"/>
  <c r="AF69" i="15" a="1"/>
  <c r="AF69" i="15" s="1"/>
  <c r="AF24" i="15" a="1"/>
  <c r="AF24" i="15" s="1"/>
  <c r="AF68" i="15" a="1"/>
  <c r="AF68" i="15" s="1"/>
  <c r="AG125" i="15" a="1"/>
  <c r="AG125" i="15" s="1"/>
  <c r="AE22" i="21" s="1"/>
  <c r="AG182" i="15" a="1"/>
  <c r="AG182" i="15" s="1"/>
  <c r="AE4" i="24" s="1"/>
  <c r="AG189" i="15" a="1"/>
  <c r="AG189" i="15" s="1"/>
  <c r="AF15" i="15" a="1"/>
  <c r="AF15" i="15" s="1"/>
  <c r="AF108" i="15" a="1"/>
  <c r="AF108" i="15" s="1"/>
  <c r="AD5" i="21" s="1"/>
  <c r="AC12" i="23"/>
  <c r="AF140" i="15" a="1"/>
  <c r="AF140" i="15" s="1"/>
  <c r="AF114" i="15" a="1"/>
  <c r="AF114" i="15" s="1"/>
  <c r="AF10" i="15" a="1"/>
  <c r="AF10" i="15" s="1"/>
  <c r="AF59" i="15" a="1"/>
  <c r="AF59" i="15" s="1"/>
  <c r="AF47" i="15" a="1"/>
  <c r="AF47" i="15" s="1"/>
  <c r="AG26" i="15" a="1"/>
  <c r="AG26" i="15" s="1"/>
  <c r="AF102" i="15" a="1"/>
  <c r="AF102" i="15" s="1"/>
  <c r="AD24" i="20" s="1"/>
  <c r="AF177" i="15" a="1"/>
  <c r="AF177" i="15" s="1"/>
  <c r="AD24" i="25" s="1"/>
  <c r="AG95" i="15" a="1"/>
  <c r="AG95" i="15" s="1"/>
  <c r="AG201" i="15" a="1"/>
  <c r="AG201" i="15" s="1"/>
  <c r="AF66" i="15" a="1"/>
  <c r="AF66" i="15" s="1"/>
  <c r="AF139" i="15" a="1"/>
  <c r="AF139" i="15" s="1"/>
  <c r="AF180" i="15" a="1"/>
  <c r="AF180" i="15" s="1"/>
  <c r="AD2" i="24" s="1"/>
  <c r="AF110" i="15" a="1"/>
  <c r="AF110" i="15" s="1"/>
  <c r="AF158" i="15" a="1"/>
  <c r="AF158" i="15" s="1"/>
  <c r="AD5" i="25" s="1"/>
  <c r="AF129" i="15" a="1"/>
  <c r="AF129" i="15" s="1"/>
  <c r="AD26" i="21" s="1"/>
  <c r="AC10" i="23"/>
  <c r="AF138" i="15" a="1"/>
  <c r="AF138" i="15" s="1"/>
  <c r="AF13" i="15" a="1"/>
  <c r="AF13" i="15" s="1"/>
  <c r="AD10" i="17" s="1"/>
  <c r="AF51" i="15" a="1"/>
  <c r="AF51" i="15" s="1"/>
  <c r="AG28" i="15" a="1"/>
  <c r="AG28" i="15" s="1"/>
  <c r="AE25" i="17" s="1"/>
  <c r="AG71" i="15" a="1"/>
  <c r="AG71" i="15" s="1"/>
  <c r="AF167" i="15" a="1"/>
  <c r="AF167" i="15" s="1"/>
  <c r="AG65" i="15" a="1"/>
  <c r="AG65" i="15" s="1"/>
  <c r="AG90" i="15" a="1"/>
  <c r="AG90" i="15" s="1"/>
  <c r="AF12" i="15" a="1"/>
  <c r="AF12" i="15" s="1"/>
  <c r="AF64" i="15" a="1"/>
  <c r="AF64" i="15" s="1"/>
  <c r="AF93" i="15" a="1"/>
  <c r="AF93" i="15" s="1"/>
  <c r="AG198" i="15" a="1"/>
  <c r="AG198" i="15" s="1"/>
  <c r="AF160" i="15" a="1"/>
  <c r="AF160" i="15" s="1"/>
  <c r="AF87" i="15" a="1"/>
  <c r="AF87" i="15" s="1"/>
  <c r="AC7" i="23"/>
  <c r="AF135" i="15" a="1"/>
  <c r="AF135" i="15" s="1"/>
  <c r="AC22" i="23"/>
  <c r="AF150" i="15" a="1"/>
  <c r="AF150" i="15" s="1"/>
  <c r="AG176" i="15" a="1"/>
  <c r="AG176" i="15" s="1"/>
  <c r="AF80" i="15" a="1"/>
  <c r="AF80" i="15" s="1"/>
  <c r="AD2" i="20" s="1"/>
  <c r="AF14" i="15" a="1"/>
  <c r="AF14" i="15" s="1"/>
  <c r="AG173" i="15" a="1"/>
  <c r="AG173" i="15" s="1"/>
  <c r="AG86" i="15" a="1"/>
  <c r="AG86" i="15" s="1"/>
  <c r="AC6" i="23"/>
  <c r="AF134" i="15" a="1"/>
  <c r="AF134" i="15" s="1"/>
  <c r="AF112" i="15" a="1"/>
  <c r="AF112" i="15" s="1"/>
  <c r="AH6" i="15" a="1"/>
  <c r="AH6" i="15" s="1"/>
  <c r="AF3" i="17" s="1"/>
  <c r="AF109" i="15" a="1"/>
  <c r="AF109" i="15" s="1"/>
  <c r="AG32" i="15" a="1"/>
  <c r="AG32" i="15" s="1"/>
  <c r="AE4" i="18" s="1"/>
  <c r="AC2" i="23"/>
  <c r="AF130" i="15" a="1"/>
  <c r="AF130" i="15" s="1"/>
  <c r="AG186" i="15" a="1"/>
  <c r="AG186" i="15" s="1"/>
  <c r="AF27" i="15" a="1"/>
  <c r="AF27" i="15" s="1"/>
  <c r="AD24" i="17" s="1"/>
  <c r="AH56" i="15" a="1"/>
  <c r="AH56" i="15" s="1"/>
  <c r="AF3" i="19" s="1"/>
  <c r="AG97" i="15" a="1"/>
  <c r="AG97" i="15" s="1"/>
  <c r="AG128" i="15" a="1"/>
  <c r="AG128" i="15" s="1"/>
  <c r="AE25" i="21" s="1"/>
  <c r="AG100" i="15" a="1"/>
  <c r="AG100" i="15" s="1"/>
  <c r="AE25" i="23"/>
  <c r="AH153" i="15" a="1"/>
  <c r="AH153" i="15" s="1"/>
  <c r="AF25" i="23" s="1"/>
  <c r="AF159" i="15" a="1"/>
  <c r="AF159" i="15" s="1"/>
  <c r="AF16" i="15" a="1"/>
  <c r="AF16" i="15" s="1"/>
  <c r="AF41" i="15" a="1"/>
  <c r="AF41" i="15" s="1"/>
  <c r="AC20" i="23"/>
  <c r="AF148" i="15" a="1"/>
  <c r="AF148" i="15" s="1"/>
  <c r="AF54" i="15" a="1"/>
  <c r="AF54" i="15" s="1"/>
  <c r="AD26" i="18" s="1"/>
  <c r="AF37" i="15" a="1"/>
  <c r="AF37" i="15" s="1"/>
  <c r="AD9" i="18" s="1"/>
  <c r="AH57" i="15" l="1" a="1"/>
  <c r="AH57" i="15" s="1"/>
  <c r="AF4" i="19" s="1"/>
  <c r="AH181" i="15" a="1"/>
  <c r="AH181" i="15" s="1"/>
  <c r="AF3" i="24" s="1"/>
  <c r="AH132" i="15" a="1"/>
  <c r="AH132" i="15" s="1"/>
  <c r="AH71" i="15" a="1"/>
  <c r="AH71" i="15" s="1"/>
  <c r="AH40" i="15" a="1"/>
  <c r="AH40" i="15" s="1"/>
  <c r="AD7" i="23"/>
  <c r="AG135" i="15" a="1"/>
  <c r="AG135" i="15" s="1"/>
  <c r="AG87" i="15" a="1"/>
  <c r="AG87" i="15" s="1"/>
  <c r="AH28" i="15" a="1"/>
  <c r="AH28" i="15" s="1"/>
  <c r="AF25" i="17" s="1"/>
  <c r="AH201" i="15" a="1"/>
  <c r="AH201" i="15" s="1"/>
  <c r="AG108" i="15" a="1"/>
  <c r="AG108" i="15" s="1"/>
  <c r="AE5" i="21" s="1"/>
  <c r="AG126" i="15" a="1"/>
  <c r="AG126" i="15" s="1"/>
  <c r="AD24" i="23"/>
  <c r="AG152" i="15" a="1"/>
  <c r="AG152" i="15" s="1"/>
  <c r="AG194" i="15" a="1"/>
  <c r="AG194" i="15" s="1"/>
  <c r="AD15" i="23"/>
  <c r="AG143" i="15" a="1"/>
  <c r="AG143" i="15" s="1"/>
  <c r="AH22" i="15" a="1"/>
  <c r="AH22" i="15" s="1"/>
  <c r="AG34" i="15" a="1"/>
  <c r="AG34" i="15" s="1"/>
  <c r="AH98" i="15" a="1"/>
  <c r="AH98" i="15" s="1"/>
  <c r="AG70" i="15" a="1"/>
  <c r="AG70" i="15" s="1"/>
  <c r="AG91" i="15" a="1"/>
  <c r="AG91" i="15" s="1"/>
  <c r="AG192" i="15" a="1"/>
  <c r="AG192" i="15" s="1"/>
  <c r="AE14" i="24" s="1"/>
  <c r="AD19" i="23"/>
  <c r="AG147" i="15" a="1"/>
  <c r="AG147" i="15" s="1"/>
  <c r="AG8" i="15" a="1"/>
  <c r="AG8" i="15" s="1"/>
  <c r="AH74" i="15" a="1"/>
  <c r="AH74" i="15" s="1"/>
  <c r="AH100" i="15" a="1"/>
  <c r="AH100" i="15" s="1"/>
  <c r="AG112" i="15" a="1"/>
  <c r="AG112" i="15" s="1"/>
  <c r="AG160" i="15" a="1"/>
  <c r="AG160" i="15" s="1"/>
  <c r="AG51" i="15" a="1"/>
  <c r="AG51" i="15" s="1"/>
  <c r="AH95" i="15" a="1"/>
  <c r="AH95" i="15" s="1"/>
  <c r="AG15" i="15" a="1"/>
  <c r="AG15" i="15" s="1"/>
  <c r="AG85" i="15" a="1"/>
  <c r="AG85" i="15" s="1"/>
  <c r="AH50" i="15" a="1"/>
  <c r="AH50" i="15" s="1"/>
  <c r="AG151" i="15" a="1"/>
  <c r="AG151" i="15" s="1"/>
  <c r="AH165" i="15" a="1"/>
  <c r="AH165" i="15" s="1"/>
  <c r="AG105" i="15" a="1"/>
  <c r="AG105" i="15" s="1"/>
  <c r="AE2" i="21" s="1"/>
  <c r="AG19" i="15" a="1"/>
  <c r="AG19" i="15" s="1"/>
  <c r="AH162" i="15" a="1"/>
  <c r="AH162" i="15" s="1"/>
  <c r="AG58" i="15" a="1"/>
  <c r="AG58" i="15" s="1"/>
  <c r="AE5" i="19" s="1"/>
  <c r="AG60" i="15" a="1"/>
  <c r="AG60" i="15" s="1"/>
  <c r="AH121" i="15" a="1"/>
  <c r="AH121" i="15" s="1"/>
  <c r="AH175" i="15" a="1"/>
  <c r="AH175" i="15" s="1"/>
  <c r="AH199" i="15" a="1"/>
  <c r="AH199" i="15" s="1"/>
  <c r="AH75" i="15" a="1"/>
  <c r="AH75" i="15" s="1"/>
  <c r="AF22" i="19" s="1"/>
  <c r="AG109" i="15" a="1"/>
  <c r="AG109" i="15" s="1"/>
  <c r="AD12" i="23"/>
  <c r="AG140" i="15" a="1"/>
  <c r="AG140" i="15" s="1"/>
  <c r="AG183" i="15" a="1"/>
  <c r="AG183" i="15" s="1"/>
  <c r="AE5" i="24" s="1"/>
  <c r="AH128" i="15" a="1"/>
  <c r="AH128" i="15" s="1"/>
  <c r="AF25" i="21" s="1"/>
  <c r="AD6" i="23"/>
  <c r="AG134" i="15" a="1"/>
  <c r="AG134" i="15" s="1"/>
  <c r="AH198" i="15" a="1"/>
  <c r="AH198" i="15" s="1"/>
  <c r="AG13" i="15" a="1"/>
  <c r="AG13" i="15" s="1"/>
  <c r="AE10" i="17" s="1"/>
  <c r="AG177" i="15" a="1"/>
  <c r="AG177" i="15" s="1"/>
  <c r="AE24" i="25" s="1"/>
  <c r="AH189" i="15" a="1"/>
  <c r="AH189" i="15" s="1"/>
  <c r="AF18" i="15" a="1"/>
  <c r="AF18" i="15" s="1"/>
  <c r="AG101" i="15" a="1"/>
  <c r="AG101" i="15" s="1"/>
  <c r="AH46" i="15" a="1"/>
  <c r="AH46" i="15" s="1"/>
  <c r="AG30" i="15" a="1"/>
  <c r="AG30" i="15" s="1"/>
  <c r="AE2" i="18" s="1"/>
  <c r="AD9" i="23"/>
  <c r="AG137" i="15" a="1"/>
  <c r="AG137" i="15" s="1"/>
  <c r="AG104" i="15" a="1"/>
  <c r="AG104" i="15" s="1"/>
  <c r="AE26" i="20" s="1"/>
  <c r="AH163" i="15" a="1"/>
  <c r="AH163" i="15" s="1"/>
  <c r="AF10" i="25" s="1"/>
  <c r="AH45" i="15" a="1"/>
  <c r="AH45" i="15" s="1"/>
  <c r="AH107" i="15" a="1"/>
  <c r="AH107" i="15" s="1"/>
  <c r="AF4" i="21" s="1"/>
  <c r="AG52" i="15" a="1"/>
  <c r="AG52" i="15" s="1"/>
  <c r="AE24" i="18" s="1"/>
  <c r="AG116" i="15" a="1"/>
  <c r="AG116" i="15" s="1"/>
  <c r="AH113" i="15" a="1"/>
  <c r="AH113" i="15" s="1"/>
  <c r="AF10" i="21" s="1"/>
  <c r="AH120" i="15" a="1"/>
  <c r="AH120" i="15" s="1"/>
  <c r="AG89" i="15" a="1"/>
  <c r="AG89" i="15" s="1"/>
  <c r="AG29" i="15" a="1"/>
  <c r="AG29" i="15" s="1"/>
  <c r="AE26" i="17" s="1"/>
  <c r="AG193" i="15" a="1"/>
  <c r="AG193" i="15" s="1"/>
  <c r="AE15" i="24" s="1"/>
  <c r="AH97" i="15" a="1"/>
  <c r="AH97" i="15" s="1"/>
  <c r="AH86" i="15" a="1"/>
  <c r="AH86" i="15" s="1"/>
  <c r="AG93" i="15" a="1"/>
  <c r="AG93" i="15" s="1"/>
  <c r="AD10" i="23"/>
  <c r="AG138" i="15" a="1"/>
  <c r="AG138" i="15" s="1"/>
  <c r="AG102" i="15" a="1"/>
  <c r="AG102" i="15" s="1"/>
  <c r="AE24" i="20" s="1"/>
  <c r="AH182" i="15" a="1"/>
  <c r="AH182" i="15" s="1"/>
  <c r="AF4" i="24" s="1"/>
  <c r="AG55" i="15" a="1"/>
  <c r="AG55" i="15" s="1"/>
  <c r="AE2" i="19" s="1"/>
  <c r="AG92" i="15" a="1"/>
  <c r="AG92" i="15" s="1"/>
  <c r="AH124" i="15" a="1"/>
  <c r="AH124" i="15" s="1"/>
  <c r="AG118" i="15" a="1"/>
  <c r="AG118" i="15" s="1"/>
  <c r="AH25" i="15" a="1"/>
  <c r="AH25" i="15" s="1"/>
  <c r="AG84" i="15" a="1"/>
  <c r="AG84" i="15" s="1"/>
  <c r="AG23" i="15" a="1"/>
  <c r="AG23" i="15" s="1"/>
  <c r="AH131" i="15" a="1"/>
  <c r="AH131" i="15" s="1"/>
  <c r="AG33" i="15" a="1"/>
  <c r="AG33" i="15" s="1"/>
  <c r="AE5" i="18" s="1"/>
  <c r="AG202" i="15" a="1"/>
  <c r="AG202" i="15" s="1"/>
  <c r="AE24" i="24" s="1"/>
  <c r="AH157" i="15" a="1"/>
  <c r="AH157" i="15" s="1"/>
  <c r="AF4" i="25" s="1"/>
  <c r="AG166" i="15" a="1"/>
  <c r="AG166" i="15" s="1"/>
  <c r="AG43" i="15" a="1"/>
  <c r="AG43" i="15" s="1"/>
  <c r="AH173" i="15" a="1"/>
  <c r="AH173" i="15" s="1"/>
  <c r="AG64" i="15" a="1"/>
  <c r="AG64" i="15" s="1"/>
  <c r="AG129" i="15" a="1"/>
  <c r="AG129" i="15" s="1"/>
  <c r="AE26" i="21" s="1"/>
  <c r="AH26" i="15" a="1"/>
  <c r="AH26" i="15" s="1"/>
  <c r="AH125" i="15" a="1"/>
  <c r="AH125" i="15" s="1"/>
  <c r="AF22" i="21" s="1"/>
  <c r="AG179" i="15" a="1"/>
  <c r="AG179" i="15" s="1"/>
  <c r="AE26" i="25" s="1"/>
  <c r="AG67" i="15" a="1"/>
  <c r="AG67" i="15" s="1"/>
  <c r="AG204" i="15" a="1"/>
  <c r="AG204" i="15" s="1"/>
  <c r="AE26" i="24" s="1"/>
  <c r="AG79" i="15" a="1"/>
  <c r="AG79" i="15" s="1"/>
  <c r="AE26" i="19" s="1"/>
  <c r="AG5" i="15" a="1"/>
  <c r="AG5" i="15" s="1"/>
  <c r="AG62" i="15" a="1"/>
  <c r="AG62" i="15" s="1"/>
  <c r="AD21" i="23"/>
  <c r="AG149" i="15" a="1"/>
  <c r="AG149" i="15" s="1"/>
  <c r="AH170" i="15" a="1"/>
  <c r="AH170" i="15" s="1"/>
  <c r="AG94" i="15" a="1"/>
  <c r="AG94" i="15" s="1"/>
  <c r="AH78" i="15" a="1"/>
  <c r="AH78" i="15" s="1"/>
  <c r="AF25" i="19" s="1"/>
  <c r="AG66" i="15" a="1"/>
  <c r="AG66" i="15" s="1"/>
  <c r="AD16" i="23"/>
  <c r="AG144" i="15" a="1"/>
  <c r="AG144" i="15" s="1"/>
  <c r="AG37" i="15" a="1"/>
  <c r="AG37" i="15" s="1"/>
  <c r="AE9" i="18" s="1"/>
  <c r="AG54" i="15" a="1"/>
  <c r="AG54" i="15" s="1"/>
  <c r="AE26" i="18" s="1"/>
  <c r="AG27" i="15" a="1"/>
  <c r="AG27" i="15" s="1"/>
  <c r="AE24" i="17" s="1"/>
  <c r="AG14" i="15" a="1"/>
  <c r="AG14" i="15" s="1"/>
  <c r="AG12" i="15" a="1"/>
  <c r="AG12" i="15" s="1"/>
  <c r="AG158" i="15" a="1"/>
  <c r="AG158" i="15" s="1"/>
  <c r="AE5" i="25" s="1"/>
  <c r="AG47" i="15" a="1"/>
  <c r="AG47" i="15" s="1"/>
  <c r="AG68" i="15" a="1"/>
  <c r="AG68" i="15" s="1"/>
  <c r="AG63" i="15" a="1"/>
  <c r="AG63" i="15" s="1"/>
  <c r="AE10" i="19" s="1"/>
  <c r="AG169" i="15" a="1"/>
  <c r="AG169" i="15" s="1"/>
  <c r="AH174" i="15" a="1"/>
  <c r="AH174" i="15" s="1"/>
  <c r="AH73" i="15" a="1"/>
  <c r="AH73" i="15" s="1"/>
  <c r="AH11" i="15" a="1"/>
  <c r="AH11" i="15" s="1"/>
  <c r="AH88" i="15" a="1"/>
  <c r="AH88" i="15" s="1"/>
  <c r="AF10" i="20" s="1"/>
  <c r="AH106" i="15" a="1"/>
  <c r="AH106" i="15" s="1"/>
  <c r="AF3" i="21" s="1"/>
  <c r="AH164" i="15" a="1"/>
  <c r="AH164" i="15" s="1"/>
  <c r="AD26" i="23"/>
  <c r="AG154" i="15" a="1"/>
  <c r="AG154" i="15" s="1"/>
  <c r="AH35" i="15" a="1"/>
  <c r="AH35" i="15" s="1"/>
  <c r="AG20" i="15" a="1"/>
  <c r="AG20" i="15" s="1"/>
  <c r="AH49" i="15" a="1"/>
  <c r="AH49" i="15" s="1"/>
  <c r="AH172" i="15" a="1"/>
  <c r="AH172" i="15" s="1"/>
  <c r="AD20" i="23"/>
  <c r="AG148" i="15" a="1"/>
  <c r="AG148" i="15" s="1"/>
  <c r="AH186" i="15" a="1"/>
  <c r="AH186" i="15" s="1"/>
  <c r="AG80" i="15" a="1"/>
  <c r="AG80" i="15" s="1"/>
  <c r="AE2" i="20" s="1"/>
  <c r="AH90" i="15" a="1"/>
  <c r="AH90" i="15" s="1"/>
  <c r="AG110" i="15" a="1"/>
  <c r="AG110" i="15" s="1"/>
  <c r="AG59" i="15" a="1"/>
  <c r="AG59" i="15" s="1"/>
  <c r="AG24" i="15" a="1"/>
  <c r="AG24" i="15" s="1"/>
  <c r="AG127" i="15" a="1"/>
  <c r="AG127" i="15" s="1"/>
  <c r="AE24" i="21" s="1"/>
  <c r="AH38" i="15" a="1"/>
  <c r="AH38" i="15" s="1"/>
  <c r="AF10" i="18" s="1"/>
  <c r="AH123" i="15" a="1"/>
  <c r="AH123" i="15" s="1"/>
  <c r="AH99" i="15" a="1"/>
  <c r="AH99" i="15" s="1"/>
  <c r="AD17" i="23"/>
  <c r="AG145" i="15" a="1"/>
  <c r="AG145" i="15" s="1"/>
  <c r="AD18" i="23"/>
  <c r="AG146" i="15" a="1"/>
  <c r="AG146" i="15" s="1"/>
  <c r="AG42" i="15" a="1"/>
  <c r="AG42" i="15" s="1"/>
  <c r="AG168" i="15" a="1"/>
  <c r="AG168" i="15" s="1"/>
  <c r="AH111" i="15" a="1"/>
  <c r="AH111" i="15" s="1"/>
  <c r="AG77" i="15" a="1"/>
  <c r="AG77" i="15" s="1"/>
  <c r="AE24" i="19" s="1"/>
  <c r="AH122" i="15" a="1"/>
  <c r="AH122" i="15" s="1"/>
  <c r="AG159" i="15" a="1"/>
  <c r="AG159" i="15" s="1"/>
  <c r="AF17" i="15" a="1"/>
  <c r="AF17" i="15" s="1"/>
  <c r="AG41" i="15" a="1"/>
  <c r="AG41" i="15" s="1"/>
  <c r="AD2" i="23"/>
  <c r="AG130" i="15" a="1"/>
  <c r="AG130" i="15" s="1"/>
  <c r="AH176" i="15" a="1"/>
  <c r="AH176" i="15" s="1"/>
  <c r="AH65" i="15" a="1"/>
  <c r="AH65" i="15" s="1"/>
  <c r="AG180" i="15" a="1"/>
  <c r="AG180" i="15" s="1"/>
  <c r="AE2" i="24" s="1"/>
  <c r="AG10" i="15" a="1"/>
  <c r="AG10" i="15" s="1"/>
  <c r="AG69" i="15" a="1"/>
  <c r="AG69" i="15" s="1"/>
  <c r="AG155" i="15" a="1"/>
  <c r="AG155" i="15" s="1"/>
  <c r="AE2" i="25" s="1"/>
  <c r="AH115" i="15" a="1"/>
  <c r="AH115" i="15" s="1"/>
  <c r="AG117" i="15" a="1"/>
  <c r="AG117" i="15" s="1"/>
  <c r="AG191" i="15" a="1"/>
  <c r="AG191" i="15" s="1"/>
  <c r="AG119" i="15" a="1"/>
  <c r="AG119" i="15" s="1"/>
  <c r="AH36" i="15" a="1"/>
  <c r="AH36" i="15" s="1"/>
  <c r="AH48" i="15" a="1"/>
  <c r="AH48" i="15" s="1"/>
  <c r="AF20" i="18" s="1"/>
  <c r="AD8" i="23"/>
  <c r="AG136" i="15" a="1"/>
  <c r="AG136" i="15" s="1"/>
  <c r="AH61" i="15" a="1"/>
  <c r="AH61" i="15" s="1"/>
  <c r="AG76" i="15" a="1"/>
  <c r="AG76" i="15" s="1"/>
  <c r="AD5" i="23"/>
  <c r="AG133" i="15" a="1"/>
  <c r="AG133" i="15" s="1"/>
  <c r="AH39" i="15" a="1"/>
  <c r="AH39" i="15" s="1"/>
  <c r="AH203" i="15" a="1"/>
  <c r="AH203" i="15" s="1"/>
  <c r="AF25" i="24" s="1"/>
  <c r="AG16" i="15" a="1"/>
  <c r="AG16" i="15" s="1"/>
  <c r="AD22" i="23"/>
  <c r="AG150" i="15" a="1"/>
  <c r="AG150" i="15" s="1"/>
  <c r="AG167" i="15" a="1"/>
  <c r="AG167" i="15" s="1"/>
  <c r="AG139" i="15" a="1"/>
  <c r="AG139" i="15" s="1"/>
  <c r="AG114" i="15" a="1"/>
  <c r="AG114" i="15" s="1"/>
  <c r="AG44" i="15" a="1"/>
  <c r="AG44" i="15" s="1"/>
  <c r="AG83" i="15" a="1"/>
  <c r="AG83" i="15" s="1"/>
  <c r="AE5" i="20" s="1"/>
  <c r="AH72" i="15" a="1"/>
  <c r="AH72" i="15" s="1"/>
  <c r="AH197" i="15" a="1"/>
  <c r="AH197" i="15" s="1"/>
  <c r="AH21" i="15" a="1"/>
  <c r="AH21" i="15" s="1"/>
  <c r="AD14" i="23"/>
  <c r="AG142" i="15" a="1"/>
  <c r="AG142" i="15" s="1"/>
  <c r="AH171" i="15" a="1"/>
  <c r="AH171" i="15" s="1"/>
  <c r="AG9" i="15" a="1"/>
  <c r="AG9" i="15" s="1"/>
  <c r="AH96" i="15" a="1"/>
  <c r="AH96" i="15" s="1"/>
  <c r="AH161" i="15" a="1"/>
  <c r="AH161" i="15" s="1"/>
  <c r="AH32" i="15" a="1"/>
  <c r="AH32" i="15" s="1"/>
  <c r="AF4" i="18" s="1"/>
  <c r="AD13" i="23"/>
  <c r="AG141" i="15" a="1"/>
  <c r="AG141" i="15" s="1"/>
  <c r="AH194" i="15" l="1" a="1"/>
  <c r="AH194" i="15" s="1"/>
  <c r="AE5" i="23"/>
  <c r="AH133" i="15" a="1"/>
  <c r="AH133" i="15" s="1"/>
  <c r="AF5" i="23" s="1"/>
  <c r="AH155" i="15" a="1"/>
  <c r="AH155" i="15" s="1"/>
  <c r="AF2" i="25" s="1"/>
  <c r="AH127" i="15" a="1"/>
  <c r="AH127" i="15" s="1"/>
  <c r="AF24" i="21" s="1"/>
  <c r="AH20" i="15" a="1"/>
  <c r="AH20" i="15" s="1"/>
  <c r="AH63" i="15" a="1"/>
  <c r="AH63" i="15" s="1"/>
  <c r="AF10" i="19" s="1"/>
  <c r="AH66" i="15" a="1"/>
  <c r="AH66" i="15" s="1"/>
  <c r="AH179" i="15" a="1"/>
  <c r="AH179" i="15" s="1"/>
  <c r="AF26" i="25" s="1"/>
  <c r="AH33" i="15" a="1"/>
  <c r="AH33" i="15" s="1"/>
  <c r="AF5" i="18" s="1"/>
  <c r="AH102" i="15" a="1"/>
  <c r="AH102" i="15" s="1"/>
  <c r="AF24" i="20" s="1"/>
  <c r="AH116" i="15" a="1"/>
  <c r="AH116" i="15" s="1"/>
  <c r="AG18" i="15" a="1"/>
  <c r="AG18" i="15" s="1"/>
  <c r="AH151" i="15" a="1"/>
  <c r="AH151" i="15" s="1"/>
  <c r="AH8" i="15" a="1"/>
  <c r="AH8" i="15" s="1"/>
  <c r="AE24" i="23"/>
  <c r="AH152" i="15" a="1"/>
  <c r="AH152" i="15" s="1"/>
  <c r="AF24" i="23" s="1"/>
  <c r="AE19" i="23"/>
  <c r="AH147" i="15" a="1"/>
  <c r="AH147" i="15" s="1"/>
  <c r="AF19" i="23" s="1"/>
  <c r="AH126" i="15" a="1"/>
  <c r="AH126" i="15" s="1"/>
  <c r="AH109" i="15" a="1"/>
  <c r="AH109" i="15" s="1"/>
  <c r="AH76" i="15" a="1"/>
  <c r="AH76" i="15" s="1"/>
  <c r="AH68" i="15" a="1"/>
  <c r="AH68" i="15" s="1"/>
  <c r="AH44" i="15" a="1"/>
  <c r="AH44" i="15" s="1"/>
  <c r="AH10" i="15" a="1"/>
  <c r="AH10" i="15" s="1"/>
  <c r="AH59" i="15" a="1"/>
  <c r="AH59" i="15" s="1"/>
  <c r="AE26" i="23"/>
  <c r="AH154" i="15" a="1"/>
  <c r="AH154" i="15" s="1"/>
  <c r="AF26" i="23" s="1"/>
  <c r="AH47" i="15" a="1"/>
  <c r="AH47" i="15" s="1"/>
  <c r="AH94" i="15" a="1"/>
  <c r="AH94" i="15" s="1"/>
  <c r="AH23" i="15" a="1"/>
  <c r="AH23" i="15" s="1"/>
  <c r="AH93" i="15" a="1"/>
  <c r="AH93" i="15" s="1"/>
  <c r="AH177" i="15" a="1"/>
  <c r="AH177" i="15" s="1"/>
  <c r="AF24" i="25" s="1"/>
  <c r="AH85" i="15" a="1"/>
  <c r="AH85" i="15" s="1"/>
  <c r="AH192" i="15" a="1"/>
  <c r="AH192" i="15" s="1"/>
  <c r="AF14" i="24" s="1"/>
  <c r="AH108" i="15" a="1"/>
  <c r="AH108" i="15" s="1"/>
  <c r="AF5" i="21" s="1"/>
  <c r="AH202" i="15" a="1"/>
  <c r="AH202" i="15" s="1"/>
  <c r="AF24" i="24" s="1"/>
  <c r="AH69" i="15" a="1"/>
  <c r="AH69" i="15" s="1"/>
  <c r="AH24" i="15" a="1"/>
  <c r="AH24" i="15" s="1"/>
  <c r="AE8" i="23"/>
  <c r="AH136" i="15" a="1"/>
  <c r="AH136" i="15" s="1"/>
  <c r="AF8" i="23" s="1"/>
  <c r="AH110" i="15" a="1"/>
  <c r="AH110" i="15" s="1"/>
  <c r="AH84" i="15" a="1"/>
  <c r="AH84" i="15" s="1"/>
  <c r="AH13" i="15" a="1"/>
  <c r="AH13" i="15" s="1"/>
  <c r="AF10" i="17" s="1"/>
  <c r="AH15" i="15" a="1"/>
  <c r="AH15" i="15" s="1"/>
  <c r="AH91" i="15" a="1"/>
  <c r="AH91" i="15" s="1"/>
  <c r="AH169" i="15" a="1"/>
  <c r="AH169" i="15" s="1"/>
  <c r="AH101" i="15" a="1"/>
  <c r="AH101" i="15" s="1"/>
  <c r="AE10" i="23"/>
  <c r="AH138" i="15" a="1"/>
  <c r="AH138" i="15" s="1"/>
  <c r="AF10" i="23" s="1"/>
  <c r="AH114" i="15" a="1"/>
  <c r="AH114" i="15" s="1"/>
  <c r="AH180" i="15" a="1"/>
  <c r="AH180" i="15" s="1"/>
  <c r="AF2" i="24" s="1"/>
  <c r="AH168" i="15" a="1"/>
  <c r="AH168" i="15" s="1"/>
  <c r="AH158" i="15" a="1"/>
  <c r="AH158" i="15" s="1"/>
  <c r="AF5" i="25" s="1"/>
  <c r="AH129" i="15" a="1"/>
  <c r="AH129" i="15" s="1"/>
  <c r="AF26" i="21" s="1"/>
  <c r="AH77" i="15" a="1"/>
  <c r="AH77" i="15" s="1"/>
  <c r="AF24" i="19" s="1"/>
  <c r="AH12" i="15" a="1"/>
  <c r="AH12" i="15" s="1"/>
  <c r="AH60" i="15" a="1"/>
  <c r="AH60" i="15" s="1"/>
  <c r="AH70" i="15" a="1"/>
  <c r="AH70" i="15" s="1"/>
  <c r="AH67" i="15" a="1"/>
  <c r="AH67" i="15" s="1"/>
  <c r="AH83" i="15" a="1"/>
  <c r="AH83" i="15" s="1"/>
  <c r="AF5" i="20" s="1"/>
  <c r="AH9" i="15" a="1"/>
  <c r="AH9" i="15" s="1"/>
  <c r="AH167" i="15" a="1"/>
  <c r="AH167" i="15" s="1"/>
  <c r="AE18" i="23"/>
  <c r="AH146" i="15" a="1"/>
  <c r="AH146" i="15" s="1"/>
  <c r="AF18" i="23" s="1"/>
  <c r="AH80" i="15" a="1"/>
  <c r="AH80" i="15" s="1"/>
  <c r="AF2" i="20" s="1"/>
  <c r="AH14" i="15" a="1"/>
  <c r="AH14" i="15" s="1"/>
  <c r="AH62" i="15" a="1"/>
  <c r="AH62" i="15" s="1"/>
  <c r="AH118" i="15" a="1"/>
  <c r="AH118" i="15" s="1"/>
  <c r="AH193" i="15" a="1"/>
  <c r="AH193" i="15" s="1"/>
  <c r="AF15" i="24" s="1"/>
  <c r="AH104" i="15" a="1"/>
  <c r="AH104" i="15" s="1"/>
  <c r="AF26" i="20" s="1"/>
  <c r="AE6" i="23"/>
  <c r="AH134" i="15" a="1"/>
  <c r="AH134" i="15" s="1"/>
  <c r="AF6" i="23" s="1"/>
  <c r="AH58" i="15" a="1"/>
  <c r="AH58" i="15" s="1"/>
  <c r="AF5" i="19" s="1"/>
  <c r="AH51" i="15" a="1"/>
  <c r="AH51" i="15" s="1"/>
  <c r="AH87" i="15" a="1"/>
  <c r="AH87" i="15" s="1"/>
  <c r="AH42" i="15" a="1"/>
  <c r="AH42" i="15" s="1"/>
  <c r="AH64" i="15" a="1"/>
  <c r="AH64" i="15" s="1"/>
  <c r="AH27" i="15" a="1"/>
  <c r="AH27" i="15" s="1"/>
  <c r="AF24" i="17" s="1"/>
  <c r="AH5" i="15" a="1"/>
  <c r="AH5" i="15" s="1"/>
  <c r="AH43" i="15" a="1"/>
  <c r="AH43" i="15" s="1"/>
  <c r="AH29" i="15" a="1"/>
  <c r="AH29" i="15" s="1"/>
  <c r="AF26" i="17" s="1"/>
  <c r="AE9" i="23"/>
  <c r="AH137" i="15" a="1"/>
  <c r="AH137" i="15" s="1"/>
  <c r="AF9" i="23" s="1"/>
  <c r="AH160" i="15" a="1"/>
  <c r="AH160" i="15" s="1"/>
  <c r="AH34" i="15" a="1"/>
  <c r="AH34" i="15" s="1"/>
  <c r="AE7" i="23"/>
  <c r="AH135" i="15" a="1"/>
  <c r="AH135" i="15" s="1"/>
  <c r="AF7" i="23" s="1"/>
  <c r="AE13" i="23"/>
  <c r="AH141" i="15" a="1"/>
  <c r="AH141" i="15" s="1"/>
  <c r="AF13" i="23" s="1"/>
  <c r="AH52" i="15" a="1"/>
  <c r="AH52" i="15" s="1"/>
  <c r="AF24" i="18" s="1"/>
  <c r="AH139" i="15" a="1"/>
  <c r="AH139" i="15" s="1"/>
  <c r="AE21" i="23"/>
  <c r="AH149" i="15" a="1"/>
  <c r="AH149" i="15" s="1"/>
  <c r="AF21" i="23" s="1"/>
  <c r="AE22" i="23"/>
  <c r="AH150" i="15" a="1"/>
  <c r="AH150" i="15" s="1"/>
  <c r="AF22" i="23" s="1"/>
  <c r="AH119" i="15" a="1"/>
  <c r="AH119" i="15" s="1"/>
  <c r="AE2" i="23"/>
  <c r="AH130" i="15" a="1"/>
  <c r="AH130" i="15" s="1"/>
  <c r="AF2" i="23" s="1"/>
  <c r="AE17" i="23"/>
  <c r="AH145" i="15" a="1"/>
  <c r="AH145" i="15" s="1"/>
  <c r="AF17" i="23" s="1"/>
  <c r="AE16" i="23"/>
  <c r="AH144" i="15" a="1"/>
  <c r="AH144" i="15" s="1"/>
  <c r="AF16" i="23" s="1"/>
  <c r="AE14" i="23"/>
  <c r="AH142" i="15" a="1"/>
  <c r="AH142" i="15" s="1"/>
  <c r="AF14" i="23" s="1"/>
  <c r="AH16" i="15" a="1"/>
  <c r="AH16" i="15" s="1"/>
  <c r="AH41" i="15" a="1"/>
  <c r="AH41" i="15" s="1"/>
  <c r="AE20" i="23"/>
  <c r="AH148" i="15" a="1"/>
  <c r="AH148" i="15" s="1"/>
  <c r="AF20" i="23" s="1"/>
  <c r="AH54" i="15" a="1"/>
  <c r="AH54" i="15" s="1"/>
  <c r="AF26" i="18" s="1"/>
  <c r="AH79" i="15" a="1"/>
  <c r="AH79" i="15" s="1"/>
  <c r="AF26" i="19" s="1"/>
  <c r="AH166" i="15" a="1"/>
  <c r="AH166" i="15" s="1"/>
  <c r="AH92" i="15" a="1"/>
  <c r="AH92" i="15" s="1"/>
  <c r="AH89" i="15" a="1"/>
  <c r="AH89" i="15" s="1"/>
  <c r="AH30" i="15" a="1"/>
  <c r="AH30" i="15" s="1"/>
  <c r="AF2" i="18" s="1"/>
  <c r="AH183" i="15" a="1"/>
  <c r="AH183" i="15" s="1"/>
  <c r="AF5" i="24" s="1"/>
  <c r="AH19" i="15" a="1"/>
  <c r="AH19" i="15" s="1"/>
  <c r="AH112" i="15" a="1"/>
  <c r="AH112" i="15" s="1"/>
  <c r="AH159" i="15" a="1"/>
  <c r="AH159" i="15" s="1"/>
  <c r="AH191" i="15" a="1"/>
  <c r="AH191" i="15" s="1"/>
  <c r="AH117" i="15" a="1"/>
  <c r="AH117" i="15" s="1"/>
  <c r="AG17" i="15" a="1"/>
  <c r="AG17" i="15" s="1"/>
  <c r="AH37" i="15" a="1"/>
  <c r="AH37" i="15" s="1"/>
  <c r="AF9" i="18" s="1"/>
  <c r="AH204" i="15" a="1"/>
  <c r="AH204" i="15" s="1"/>
  <c r="AF26" i="24" s="1"/>
  <c r="AH55" i="15" a="1"/>
  <c r="AH55" i="15" s="1"/>
  <c r="AF2" i="19" s="1"/>
  <c r="AE12" i="23"/>
  <c r="AH140" i="15" a="1"/>
  <c r="AH140" i="15" s="1"/>
  <c r="AF12" i="23" s="1"/>
  <c r="AH105" i="15" a="1"/>
  <c r="AH105" i="15" s="1"/>
  <c r="AF2" i="21" s="1"/>
  <c r="AE15" i="23"/>
  <c r="AH143" i="15" a="1"/>
  <c r="AH143" i="15" s="1"/>
  <c r="AF15" i="23" s="1"/>
  <c r="C10" i="16" l="1"/>
  <c r="C8" i="16"/>
  <c r="C5" i="16"/>
  <c r="C4" i="16"/>
  <c r="C6" i="16"/>
  <c r="C9" i="16"/>
  <c r="AH18" i="15" a="1"/>
  <c r="AH18" i="15" s="1"/>
  <c r="C3" i="16"/>
  <c r="AH17" i="15" a="1"/>
  <c r="AH17" i="15" s="1"/>
  <c r="C2"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60" authorId="0" shapeId="0" xr:uid="{00000000-0006-0000-0700-000001000000}">
      <text>
        <r>
          <rPr>
            <sz val="11"/>
            <color theme="1"/>
            <rFont val="Calibri"/>
            <family val="2"/>
            <scheme val="minor"/>
          </rPr>
          <t>======
ID#AAABLHLn2Ws
tc={6CE84BA6-04ED-4CF7-9EA9-C086D3FDEC01}    (2024-04-09 15:45:54)
[Threaded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t>
        </r>
      </text>
    </comment>
  </commentList>
  <extLst>
    <ext xmlns:r="http://schemas.openxmlformats.org/officeDocument/2006/relationships" uri="GoogleSheetsCustomDataVersion2">
      <go:sheetsCustomData xmlns:go="http://customooxmlschemas.google.com/" r:id="rId1" roundtripDataSignature="AMtx7mgRTQqF38tvP5rls6LSoIUdapgk6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00000000-0006-0000-1400-000001000000}">
      <text>
        <r>
          <rPr>
            <sz val="11"/>
            <color theme="1"/>
            <rFont val="Calibri"/>
            <family val="2"/>
            <scheme val="minor"/>
          </rPr>
          <t>======
ID#AAAA-fQMrK4
tc={A0239EEA-25E2-45C4-96FB-951B3708CFE8}    (2023-10-17 14:44:59)
[Threaded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t>
        </r>
      </text>
    </comment>
  </commentList>
  <extLst>
    <ext xmlns:r="http://schemas.openxmlformats.org/officeDocument/2006/relationships" uri="GoogleSheetsCustomDataVersion2">
      <go:sheetsCustomData xmlns:go="http://customooxmlschemas.google.com/" r:id="rId1" roundtripDataSignature="AMtx7mgzxUn2Y/QfKVd/1/4RmOZB6DrpJA=="/>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00000000-0006-0000-1700-000001000000}">
      <text>
        <r>
          <rPr>
            <sz val="11"/>
            <color theme="1"/>
            <rFont val="Calibri"/>
            <family val="2"/>
            <scheme val="minor"/>
          </rPr>
          <t>======
ID#AAAA-fQMrK8
tc={46D00525-FBC2-40E2-BEC4-8C95DA6828FF}    (2023-10-17 14:44:59)
[Threaded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t>
        </r>
      </text>
    </comment>
  </commentList>
  <extLst>
    <ext xmlns:r="http://schemas.openxmlformats.org/officeDocument/2006/relationships" uri="GoogleSheetsCustomDataVersion2">
      <go:sheetsCustomData xmlns:go="http://customooxmlschemas.google.com/" r:id="rId1" roundtripDataSignature="AMtx7miZ5QbKZ2tWb+/gzEgwByFw9wZtB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00000000-0006-0000-1800-000001000000}">
      <text>
        <r>
          <rPr>
            <sz val="11"/>
            <color theme="1"/>
            <rFont val="Calibri"/>
            <family val="2"/>
            <scheme val="minor"/>
          </rPr>
          <t>======
ID#AAAA-fQMrLA
tc={BBA0FA4A-1046-48E6-9CBA-AC86B63DE03E}    (2023-10-17 14:44:59)
[Threaded comment]
Your version of Excel allows you to read this threaded comment; however, any edits to it will get removed if the file is opened in a newer version of Excel. Learn more: https://go.microsoft.com/fwlink/?linkid=870924
Comment:
    As noted on the "About" tab, we assign crude oil to the refining sector instead of the secondary products they produce and consume within the same sector.</t>
        </r>
      </text>
    </comment>
  </commentList>
  <extLst>
    <ext xmlns:r="http://schemas.openxmlformats.org/officeDocument/2006/relationships" uri="GoogleSheetsCustomDataVersion2">
      <go:sheetsCustomData xmlns:go="http://customooxmlschemas.google.com/" r:id="rId1" roundtripDataSignature="AMtx7mhOhbPgSPFmUOL8+YA1ZeZyKOg0oA=="/>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<sst xmlns="http://schemas.openxmlformats.org/spreadsheetml/2006/main" count="4877" uniqueCount="446">
  <si>
    <t>BIFUbC BAU Industrial Fuel Use before CCS</t>
  </si>
  <si>
    <t>Sources:</t>
  </si>
  <si>
    <t>Energy consumption</t>
  </si>
  <si>
    <t>IEA</t>
  </si>
  <si>
    <t>World Energy Balances</t>
  </si>
  <si>
    <t>https://www.iea.org/data-and-statistics/data-product/world-energy-balances</t>
  </si>
  <si>
    <t>Electricity consumption</t>
  </si>
  <si>
    <t>Statistik Industri Manufaktur Indonesia, 2020</t>
  </si>
  <si>
    <t>Badan Pusat Statistik</t>
  </si>
  <si>
    <t>https://www.bps.go.id/publication/2022/09/30/206f24701aea1e4a26b6f1ff/statistik-industri-manufaktur-indonesia-2020.html</t>
  </si>
  <si>
    <t>Population</t>
  </si>
  <si>
    <t>World Bank</t>
  </si>
  <si>
    <t>https://data.worldbank.org/indicator/SP.POP.TOTL?locations=IN</t>
  </si>
  <si>
    <t>Note:</t>
  </si>
  <si>
    <t>IEA data processed and estimated by sector</t>
  </si>
  <si>
    <t>Forecasted using IO file change in output</t>
  </si>
  <si>
    <t>Electricity data from Stastik Industri Manufaktur Indonesia</t>
  </si>
  <si>
    <t>toe_to_btu</t>
  </si>
  <si>
    <t>ktoe</t>
  </si>
  <si>
    <t>fuel</t>
  </si>
  <si>
    <t>biomass</t>
  </si>
  <si>
    <t>coal</t>
  </si>
  <si>
    <t>briquette</t>
  </si>
  <si>
    <t>gas</t>
  </si>
  <si>
    <t>kerosene</t>
  </si>
  <si>
    <t>gasoil cn 48</t>
  </si>
  <si>
    <t>biogasoil</t>
  </si>
  <si>
    <t>mdf</t>
  </si>
  <si>
    <t>fuel oil</t>
  </si>
  <si>
    <t>total fuel</t>
  </si>
  <si>
    <t>lpg</t>
  </si>
  <si>
    <t>electricity</t>
  </si>
  <si>
    <t>total</t>
  </si>
  <si>
    <t>btus</t>
  </si>
  <si>
    <t>COMPARE VALUES</t>
  </si>
  <si>
    <t>generated (kwh)</t>
  </si>
  <si>
    <t>purchased (kwh)</t>
  </si>
  <si>
    <t>sold (kwh)</t>
  </si>
  <si>
    <t>Total</t>
  </si>
  <si>
    <t>percent of total</t>
  </si>
  <si>
    <t>food beverage and tobacco 1T12</t>
  </si>
  <si>
    <t>food industry</t>
  </si>
  <si>
    <t>beverages</t>
  </si>
  <si>
    <t>tobacco products</t>
  </si>
  <si>
    <t>textiles apparel and leather 13T15</t>
  </si>
  <si>
    <t>textiles</t>
  </si>
  <si>
    <t>wearing apparels</t>
  </si>
  <si>
    <t>leather and related products and footwear</t>
  </si>
  <si>
    <t>wood products 16</t>
  </si>
  <si>
    <t>wood and wood products</t>
  </si>
  <si>
    <t>pulp paper and printing 17T18</t>
  </si>
  <si>
    <t>paper and paper products</t>
  </si>
  <si>
    <t>printing and reproduction of recorded media</t>
  </si>
  <si>
    <t>refined petroleum and coke 19</t>
  </si>
  <si>
    <t>coke and refined petroleum products</t>
  </si>
  <si>
    <t>chemicals 2</t>
  </si>
  <si>
    <t>chemicals</t>
  </si>
  <si>
    <t>other manufacturing 31T33 and rubber and plastic products 22</t>
  </si>
  <si>
    <t>pharmaceuticals</t>
  </si>
  <si>
    <t>rubber and plastic products</t>
  </si>
  <si>
    <t>cement and other nonmetallic minerals 239 &amp; glass and glass products 231</t>
  </si>
  <si>
    <t>other non-metallic mineral products</t>
  </si>
  <si>
    <t>iron and steel 241</t>
  </si>
  <si>
    <t>basic metals</t>
  </si>
  <si>
    <t>metal products except machinery and vehicles 25, computers and electronics 26, appliances and electrical equipment 27, and other machinery 28</t>
  </si>
  <si>
    <t>fabricated metal products</t>
  </si>
  <si>
    <t>computers, electronics</t>
  </si>
  <si>
    <t>electrical equipment</t>
  </si>
  <si>
    <t>machinery and equipment</t>
  </si>
  <si>
    <t>road vehicles 29 and nonroad vehicles 3</t>
  </si>
  <si>
    <t>motor vehicles, trailers, and semi-trailers</t>
  </si>
  <si>
    <t>other transport equipment</t>
  </si>
  <si>
    <t>furntiture</t>
  </si>
  <si>
    <t>other manufacturing</t>
  </si>
  <si>
    <t>repair and installation of machinery and equipment</t>
  </si>
  <si>
    <t>TOTAL</t>
  </si>
  <si>
    <t>EPS FUEL</t>
  </si>
  <si>
    <t>Assigned EPS Sector</t>
  </si>
  <si>
    <t>FUEL</t>
  </si>
  <si>
    <t>SECTOR</t>
  </si>
  <si>
    <t>hard coal</t>
  </si>
  <si>
    <t>agriculture and forestry 1T3</t>
  </si>
  <si>
    <t>coal mining 05</t>
  </si>
  <si>
    <t>construction 41T43</t>
  </si>
  <si>
    <t>energy pipelines and gas processing 352T353</t>
  </si>
  <si>
    <t>many</t>
  </si>
  <si>
    <t>oil and gas extraction 06</t>
  </si>
  <si>
    <t>other metals 242</t>
  </si>
  <si>
    <t>other mining and quarrying 7T8</t>
  </si>
  <si>
    <t>natural gas</t>
  </si>
  <si>
    <t>crude oil</t>
  </si>
  <si>
    <t>petroleum diesel</t>
  </si>
  <si>
    <t>residual fuel oil</t>
  </si>
  <si>
    <t>Fuel (BTU)</t>
  </si>
  <si>
    <t>electricity (not used in this variable)</t>
  </si>
  <si>
    <t>nuclear</t>
  </si>
  <si>
    <t>hydro (is not a fuel)</t>
  </si>
  <si>
    <t>wind (is not a fuel)</t>
  </si>
  <si>
    <t>solar (is not a fuel)</t>
  </si>
  <si>
    <t>petroleum gasoline</t>
  </si>
  <si>
    <t>biofuel gasoline</t>
  </si>
  <si>
    <t>biofuel diesel</t>
  </si>
  <si>
    <t>jet fuel or kerosene</t>
  </si>
  <si>
    <t>heat (not used in this variable)</t>
  </si>
  <si>
    <t>geothermal (is not a fuel)</t>
  </si>
  <si>
    <t>lignite</t>
  </si>
  <si>
    <t>heavy fuel oil</t>
  </si>
  <si>
    <t>LPG propane or butane</t>
  </si>
  <si>
    <t>municipal solid waste</t>
  </si>
  <si>
    <t>hydrogen</t>
  </si>
  <si>
    <t>BTU/yr</t>
  </si>
  <si>
    <t>agriculture and forestry 01T03</t>
  </si>
  <si>
    <t>other mining and quarrying 07T08</t>
  </si>
  <si>
    <t>food beverage and tobacco 10T12</t>
  </si>
  <si>
    <t>chemicals 20</t>
  </si>
  <si>
    <t>rubber and plastic products 22</t>
  </si>
  <si>
    <t>glass and glass products 231</t>
  </si>
  <si>
    <t>cement and other nonmetallic minerals 239</t>
  </si>
  <si>
    <t>metal products except machinery and vehicles 25</t>
  </si>
  <si>
    <t>computers and electronics 26</t>
  </si>
  <si>
    <t>appliances and electrical equipment 27</t>
  </si>
  <si>
    <t>other machinery 28</t>
  </si>
  <si>
    <t>road vehicles 29</t>
  </si>
  <si>
    <t>nonroad vehicles 30</t>
  </si>
  <si>
    <t>other manufacturing 31T33</t>
  </si>
  <si>
    <t>water and waste 36T39</t>
  </si>
  <si>
    <t>heat</t>
  </si>
  <si>
    <t>heavy or residual</t>
  </si>
  <si>
    <t>LPG</t>
  </si>
  <si>
    <t>Indonesia population</t>
  </si>
  <si>
    <t>China population</t>
  </si>
  <si>
    <t>output energy</t>
  </si>
  <si>
    <t>output nonenergy</t>
  </si>
  <si>
    <t>percent nonenergy</t>
  </si>
  <si>
    <t>ISIC 01T03</t>
  </si>
  <si>
    <t>ISIC 05</t>
  </si>
  <si>
    <t>ISIC 06</t>
  </si>
  <si>
    <t>ISIC 07T08</t>
  </si>
  <si>
    <t>ISIC 10T12</t>
  </si>
  <si>
    <t>ISIC 13T15</t>
  </si>
  <si>
    <t>ISIC 16</t>
  </si>
  <si>
    <t>ISIC 17T18</t>
  </si>
  <si>
    <t>ISIC 19</t>
  </si>
  <si>
    <t>ISIC 20</t>
  </si>
  <si>
    <t>ISIC 22</t>
  </si>
  <si>
    <t>ISIC 231</t>
  </si>
  <si>
    <t>ISIC 239</t>
  </si>
  <si>
    <t>ISIC 241</t>
  </si>
  <si>
    <t>ISIC 242</t>
  </si>
  <si>
    <t>ISIC 25</t>
  </si>
  <si>
    <t>ISIC 26</t>
  </si>
  <si>
    <t>ISIC 27</t>
  </si>
  <si>
    <t>ISIC 28</t>
  </si>
  <si>
    <t>ISIC 29</t>
  </si>
  <si>
    <t>ISIC 30</t>
  </si>
  <si>
    <t>ISIC 31T33</t>
  </si>
  <si>
    <t>ISIC 352T353</t>
  </si>
  <si>
    <t>ISIC 36T39</t>
  </si>
  <si>
    <t>ISIC 41T43</t>
  </si>
  <si>
    <t>splits</t>
  </si>
  <si>
    <t>ASSIGNED EPS ISIC CODE</t>
  </si>
  <si>
    <t>Energy consumption 2019 in original unit</t>
  </si>
  <si>
    <t>Energy consumption 2019 in BOE</t>
  </si>
  <si>
    <t>KBLI Category</t>
  </si>
  <si>
    <t>ISIC Code</t>
  </si>
  <si>
    <t>Electricity generated (kWh)</t>
  </si>
  <si>
    <t>Electricity Purchased (kWh)</t>
  </si>
  <si>
    <t>Benzene (litre)</t>
  </si>
  <si>
    <t>Diesel Fuel (litre)</t>
  </si>
  <si>
    <t>Coal (kg)</t>
  </si>
  <si>
    <t>Briquettes (kg)</t>
  </si>
  <si>
    <t>Gas (PGN)</t>
  </si>
  <si>
    <t>Gas (non PGN)</t>
  </si>
  <si>
    <t>LPG (kg)</t>
  </si>
  <si>
    <t xml:space="preserve">Electricity generated </t>
  </si>
  <si>
    <t xml:space="preserve">Electricity Purchased </t>
  </si>
  <si>
    <t>Benzene</t>
  </si>
  <si>
    <t xml:space="preserve">Diesel Fuel </t>
  </si>
  <si>
    <t xml:space="preserve">Coal </t>
  </si>
  <si>
    <t xml:space="preserve">Briquettes </t>
  </si>
  <si>
    <t>Gas</t>
  </si>
  <si>
    <t xml:space="preserve">Gas </t>
  </si>
  <si>
    <t>Total (ratio to HEESI)</t>
  </si>
  <si>
    <t>Food Industry</t>
  </si>
  <si>
    <t>Beverages</t>
  </si>
  <si>
    <t>Tobacco</t>
  </si>
  <si>
    <t>Textiles</t>
  </si>
  <si>
    <t>Wearing Apparels</t>
  </si>
  <si>
    <t>Leather and Related Products</t>
  </si>
  <si>
    <t>Wood and of Products of Wood</t>
  </si>
  <si>
    <t>Paper and Paper Product</t>
  </si>
  <si>
    <t>Printing</t>
  </si>
  <si>
    <t>Coke and Refined</t>
  </si>
  <si>
    <t>Chemicals</t>
  </si>
  <si>
    <t>Pharmaceuticals</t>
  </si>
  <si>
    <t>Rubber and Plastic Products</t>
  </si>
  <si>
    <t>Non-Metallic Mineral</t>
  </si>
  <si>
    <t>Basic metals</t>
  </si>
  <si>
    <t>Fabricated Metal</t>
  </si>
  <si>
    <t>Computers, Electronic</t>
  </si>
  <si>
    <t>Electrical equipment</t>
  </si>
  <si>
    <t>Machinery</t>
  </si>
  <si>
    <t>Motor vehicle</t>
  </si>
  <si>
    <t>Other transport</t>
  </si>
  <si>
    <t>Furniture</t>
  </si>
  <si>
    <t>Mother manufacturing</t>
  </si>
  <si>
    <t>Repair and installation</t>
  </si>
  <si>
    <t>Check BPS</t>
  </si>
  <si>
    <t xml:space="preserve">Electricity </t>
  </si>
  <si>
    <t xml:space="preserve">Natural Gas </t>
  </si>
  <si>
    <t>original sector</t>
  </si>
  <si>
    <t>bifubc sector used</t>
  </si>
  <si>
    <t>bifubc sector grouped</t>
  </si>
  <si>
    <t>Unit: dimensionless (% change)</t>
  </si>
  <si>
    <t>ISIC 09</t>
  </si>
  <si>
    <t>ISIC 21</t>
  </si>
  <si>
    <t>ISIC 351</t>
  </si>
  <si>
    <t>ISIC 45T47</t>
  </si>
  <si>
    <t>ISIC 49T53</t>
  </si>
  <si>
    <t>ISIC 55T56</t>
  </si>
  <si>
    <t>ISIC 58T60</t>
  </si>
  <si>
    <t>ISIC 61</t>
  </si>
  <si>
    <t>ISIC 62T63</t>
  </si>
  <si>
    <t>ISIC 64T66</t>
  </si>
  <si>
    <t>ISIC 68</t>
  </si>
  <si>
    <t>ISIC 69T82</t>
  </si>
  <si>
    <t>ISIC 84</t>
  </si>
  <si>
    <t>ISIC 85</t>
  </si>
  <si>
    <t>ISIC 86T88</t>
  </si>
  <si>
    <t>ISIC 90T96</t>
  </si>
  <si>
    <t>ISIC 97T98</t>
  </si>
  <si>
    <t>BOE to BTU</t>
  </si>
  <si>
    <t>TJ to BTU</t>
  </si>
  <si>
    <t>start year energy consumption</t>
  </si>
  <si>
    <t>forecasted energy consumption using BPCiObIC</t>
  </si>
  <si>
    <t>elec</t>
  </si>
  <si>
    <t>CHECK ENERGY INDUSTRY</t>
  </si>
  <si>
    <t>nat gas</t>
  </si>
  <si>
    <t>petro diesel</t>
  </si>
  <si>
    <t>Unit: BTU</t>
  </si>
  <si>
    <t>Variable: Tobacco: Total Final Energy Consumption (Million Gigajoule)</t>
  </si>
  <si>
    <t>Scenario: Business-as-usual</t>
  </si>
  <si>
    <t>Branch: Demand\Industry\Tobacco Products\Tobacco</t>
  </si>
  <si>
    <t>Region: Indonesia</t>
  </si>
  <si>
    <t>Branch</t>
  </si>
  <si>
    <t>Traditional Biomass</t>
  </si>
  <si>
    <t>Industrial Biomass</t>
  </si>
  <si>
    <t>Coal</t>
  </si>
  <si>
    <t>Kerosene</t>
  </si>
  <si>
    <t>Gasoil CN48</t>
  </si>
  <si>
    <t>BioGasoil</t>
  </si>
  <si>
    <t>MDF</t>
  </si>
  <si>
    <t>Fuel Oil</t>
  </si>
  <si>
    <t>Electricity</t>
  </si>
  <si>
    <t>Captive Electricity</t>
  </si>
  <si>
    <t>Variable: Beverages: Total Final Energy Consumption (Million Gigajoule)</t>
  </si>
  <si>
    <t>Branch: Demand\Industry\Food Products and Beverages\Beverages</t>
  </si>
  <si>
    <t>Variable: Food: Total Final Energy Consumption (Million Gigajoule)</t>
  </si>
  <si>
    <t>Branch: Demand\Industry\Food Products and Beverages\Food</t>
  </si>
  <si>
    <t>Variable: Total Final Energy Consumption (BTU)</t>
  </si>
  <si>
    <t>GJ to BTU</t>
  </si>
  <si>
    <t>Year</t>
  </si>
  <si>
    <t>Variable: Leather and Footwear Products: Total Final Energy Consumption (Million Gigajoule)</t>
  </si>
  <si>
    <t>Branch: Demand\Industry\Leather and Footwear\Leather and Footwear Products</t>
  </si>
  <si>
    <t>Variable: Wearing Apparel: Total Final Energy Consumption (Million Gigajoule)</t>
  </si>
  <si>
    <t>Branch: Demand\Industry\Textiles and Wearing Apparel\Wearing Apparel</t>
  </si>
  <si>
    <t>Variable: Other Textiles: Total Final Energy Consumption (Thousand Gigajoule)</t>
  </si>
  <si>
    <t>Branch: Demand\Industry\Textiles and Wearing Apparel\Other Textiles</t>
  </si>
  <si>
    <t>Variable: Rope and Goods from Rope: Total Final Energy Consumption (Million Gigajoule)</t>
  </si>
  <si>
    <t>Branch: Demand\Industry\Textiles and Wearing Apparel\Rope and Goods from Rope</t>
  </si>
  <si>
    <t>Variable: Carpet and Rugs: Total Final Energy Consumption (Thousand Gigajoule)</t>
  </si>
  <si>
    <t>Branch: Demand\Industry\Textiles and Wearing Apparel\Carpet and Rugs</t>
  </si>
  <si>
    <t>Variable: Made Up Textile Articles: Total Final Energy Consumption (Thousand Gigajoule)</t>
  </si>
  <si>
    <t>Branch: Demand\Industry\Textiles and Wearing Apparel\Made Up Textile Articles</t>
  </si>
  <si>
    <t>Variable: Knit and Cracheted Fabrics: Total Final Energy Consumption (Million Gigajoule)</t>
  </si>
  <si>
    <t>Branch: Demand\Industry\Textiles and Wearing Apparel\Knit and Cracheted Fabrics</t>
  </si>
  <si>
    <t>Variable: Weaving: Total Final Energy Consumption (Million Gigajoule)</t>
  </si>
  <si>
    <t>Branch: Demand\Industry\Textiles and Wearing Apparel\Weaving</t>
  </si>
  <si>
    <t>Variable: Finishing: Total Final Energy Consumption (Million Gigajoule)</t>
  </si>
  <si>
    <t>Branch: Demand\Industry\Textiles and Wearing Apparel\Finishing</t>
  </si>
  <si>
    <t>Variable: Preparation and Spinning: Total Final Energy Consumption (Million Gigajoule)</t>
  </si>
  <si>
    <t>Branch: Demand\Industry\Textiles and Wearing Apparel\Preparation and Spinning</t>
  </si>
  <si>
    <t>Variable: Furniture: Total Final Energy Consumption (Million Gigajoule)</t>
  </si>
  <si>
    <t>Branch: Demand\Industry\Furniture\Furniture</t>
  </si>
  <si>
    <t>Wood</t>
  </si>
  <si>
    <t>Variable: Wood Products: Total Final Energy Consumption (Million Gigajoule)</t>
  </si>
  <si>
    <t>Branch: Demand\Industry\Wood Products\Wood Products</t>
  </si>
  <si>
    <t>Variable: Printing and Reproduction of Recorded Media: Total Final Energy Consumption (Thousand Gigajoule)</t>
  </si>
  <si>
    <t>Branch: Demand\Industry\Paper and Paper Products\Printing and Reproduction of Recorded Media</t>
  </si>
  <si>
    <t>Variable: Other Articles of Paper and Paperboard: Total Final Energy Consumption (Million Gigajoule)</t>
  </si>
  <si>
    <t>Branch: Demand\Industry\Paper and Paper Products\Other Articles of Paper and Paperboard</t>
  </si>
  <si>
    <t>Variable: Currogated Paper and Paperboard: Total Final Energy Consumption (Million Gigajoule)</t>
  </si>
  <si>
    <t>Branch: Demand\Industry\Paper and Paper Products\Currogated Paper and Paperboard</t>
  </si>
  <si>
    <t>Variable: Pulp Paper and Paperboard: Total Final Energy Consumption (Million Gigajoule)</t>
  </si>
  <si>
    <t>Branch: Demand\Industry\Paper and Paper Products\Pulp Paper and Paperboard</t>
  </si>
  <si>
    <t>Variable: Pharmaceuticals Medicinal Chemical and Botanical Products: Total Final Energy Consumption (Million Gigajoule)</t>
  </si>
  <si>
    <t>Branch: Demand\Industry\Chemicals and Pharmaceuticals\Pharmaceuticals Medicinal Chemical and Botanical Products</t>
  </si>
  <si>
    <t>Variable: Man Made Fibres: Total Final Energy Consumption (Million Gigajoule)</t>
  </si>
  <si>
    <t>Branch: Demand\Industry\Chemicals and Pharmaceuticals\Man Made Fibres</t>
  </si>
  <si>
    <t>Variable: Other Chemical Products: Total Final Energy Consumption (Million Gigajoule)</t>
  </si>
  <si>
    <t>Branch: Demand\Industry\Chemicals and Pharmaceuticals\Other Chemical Products</t>
  </si>
  <si>
    <t>Variable: Fertilizer and Nitrogen Compounds: Total Final Energy Consumption (Million Gigajoule)</t>
  </si>
  <si>
    <t>Branch: Demand\Industry\Chemicals and Pharmaceuticals\Fertilizer and Nitrogen Compounds</t>
  </si>
  <si>
    <t>Variable: Basic Chemicals: Total Final Energy Consumption (Million Gigajoule)</t>
  </si>
  <si>
    <t>Branch: Demand\Industry\Chemicals and Pharmaceuticals\Basic Chemicals</t>
  </si>
  <si>
    <t>Variable: Chemicals and Pharmaceuticals: Total Final Energy Consumption (Million Gigajoule)</t>
  </si>
  <si>
    <t>Branch: Demand\Industry\Chemicals and Pharmaceuticals</t>
  </si>
  <si>
    <t>Ammonia</t>
  </si>
  <si>
    <t>Basic Chemicals</t>
  </si>
  <si>
    <t>Fertilizer and Nitrogen Compounds</t>
  </si>
  <si>
    <t>Plastics and Synthetic Rubber in Primary Forms</t>
  </si>
  <si>
    <t>Other Chemical Products</t>
  </si>
  <si>
    <t>Man Made Fibres</t>
  </si>
  <si>
    <t>Pharmaceuticals Medicinal Chemical and Botanical Products</t>
  </si>
  <si>
    <t>Variable: Rubber and Plastics Products: Total Final Energy Consumption (Million Gigajoule)</t>
  </si>
  <si>
    <t>Branch: Demand\Industry\Rubber and Plastics Products\Rubber and Plastics Products</t>
  </si>
  <si>
    <t>Variable: Plastics and Synthetic Rubber in Primary Forms: Total Final Energy Consumption (Million Gigajoule)</t>
  </si>
  <si>
    <t>Branch: Demand\Industry\Chemicals and Pharmaceuticals\Plastics and Synthetic Rubber in Primary Forms</t>
  </si>
  <si>
    <t>Variable: Glass: Total Final Energy Consumption (Million Gigajoule)</t>
  </si>
  <si>
    <t>Branch: Demand\Industry\Non Metallic Products\Glass</t>
  </si>
  <si>
    <t>Variable: Other Non Metalic Mineral Products: Total Final Energy Consumption (Thousand Gigajoule)</t>
  </si>
  <si>
    <t>Branch: Demand\Industry\Non Metallic Products\Other Non Metalic Mineral Products</t>
  </si>
  <si>
    <t>Variable: Cutting Shaping and Finishing of Stone: Total Final Energy Consumption (Thousand Gigajoule)</t>
  </si>
  <si>
    <t>Branch: Demand\Industry\Non Metallic Products\Cutting Shaping and Finishing of Stone</t>
  </si>
  <si>
    <t>Variable: Articles of Concrete Cement and Plaster: Total Final Energy Consumption (Million Gigajoule)</t>
  </si>
  <si>
    <t>Branch: Demand\Industry\Non Metallic Products\Articles of Concrete Cement and Plaster</t>
  </si>
  <si>
    <t>Variable: Cement Lime and Plaster: Total Final Energy Consumption (Million Gigajoule)</t>
  </si>
  <si>
    <t>Branch: Demand\Industry\Non Metallic Products\Cement Lime and Plaster</t>
  </si>
  <si>
    <t>Variable: Other Procelain and Ceramic: Total Final Energy Consumption (Million Gigajoule)</t>
  </si>
  <si>
    <t>Branch: Demand\Industry\Non Metallic Products\Other Procelain and Ceramic</t>
  </si>
  <si>
    <t>Variable: Clay Building Materials: Total Final Energy Consumption (Million Gigajoule)</t>
  </si>
  <si>
    <t>Branch: Demand\Industry\Non Metallic Products\Clay Building Materials</t>
  </si>
  <si>
    <t>Variable: Refractory: Total Final Energy Consumption (Million Gigajoule)</t>
  </si>
  <si>
    <t>Branch: Demand\Industry\Non Metallic Products\Refractory</t>
  </si>
  <si>
    <t>Variable: Basic Iron and Steel: Total Final Energy Consumption (Million Gigajoule)</t>
  </si>
  <si>
    <t>Branch: Demand\Industry\Basic Metals\Basic Iron and Steel</t>
  </si>
  <si>
    <t>Variable: Basic Precious and Other Non Ferrous Metals: Total Final Energy Consumption (Million Gigajoule)</t>
  </si>
  <si>
    <t>Branch: Demand\Industry\Basic Metals\Basic Precious and Other Non Ferrous Metals</t>
  </si>
  <si>
    <t>Variable: Fabricated Metal: Total Final Energy Consumption (Million Gigajoule)</t>
  </si>
  <si>
    <t>Branch: Demand\Industry\Fabricated Metal and Electronics Products\Fabricated Metal</t>
  </si>
  <si>
    <t>Variable: Casting of Metals: Total Final Energy Consumption (Million Gigajoule)</t>
  </si>
  <si>
    <t>Branch: Demand\Industry\Basic Metals\Casting of Metals</t>
  </si>
  <si>
    <t>Variable: Computers and Pheriperal Equipment: Total Final Energy Consumption (Thousand Gigajoule)</t>
  </si>
  <si>
    <t>Branch: Demand\Industry\Fabricated Metal and Electronics Products\Computers and Pheriperal Equipment</t>
  </si>
  <si>
    <t>Variable: Consumer Electronics: Total Final Energy Consumption (Million Gigajoule)</t>
  </si>
  <si>
    <t>Branch: Demand\Industry\Fabricated Metal and Electronics Products\Consumer Electronics</t>
  </si>
  <si>
    <t>Variable: Other Electrical Equipmet: Total Final Energy Consumption (Thousand Gigajoule)</t>
  </si>
  <si>
    <t>Scenario: Indonesia Emas GDP target</t>
  </si>
  <si>
    <t>Branch: Demand\Industry\Fabricated Metal and Electronics Products\Other Electrical Equipmet</t>
  </si>
  <si>
    <t>Variable: Domestic Appliances: Total Final Energy Consumption (Thousand Gigajoule)</t>
  </si>
  <si>
    <t>Branch: Demand\Industry\Fabricated Metal and Electronics Products\Domestic Appliances</t>
  </si>
  <si>
    <t>Variable: Electric Lighting Equipment: Total Final Energy Consumption (Million Gigajoule)</t>
  </si>
  <si>
    <t>Branch: Demand\Industry\Fabricated Metal and Electronics Products\Electric Lighting Equipment</t>
  </si>
  <si>
    <t>Variable: Wiring and Wiring Devices: Total Final Energy Consumption (Thousand Gigajoule)</t>
  </si>
  <si>
    <t>Branch: Demand\Industry\Fabricated Metal and Electronics Products\Wiring and Wiring Devices</t>
  </si>
  <si>
    <t>Variable: Batteries and Accumulators: Total Final Energy Consumption (Thousand Gigajoule)</t>
  </si>
  <si>
    <t>Branch: Demand\Industry\Fabricated Metal and Electronics Products\Batteries and Accumulators</t>
  </si>
  <si>
    <t>Variable: Electricity Distribution and Control Apparatus: Total Final Energy Consumption (Thousand Gigajoule)</t>
  </si>
  <si>
    <t>Branch: Demand\Industry\Fabricated Metal and Electronics Products\Electricity Distribution and Control Apparatus</t>
  </si>
  <si>
    <t>Variable: Electric Motos Generators and Transformers: Total Final Energy Consumption (Thousand Gigajoule)</t>
  </si>
  <si>
    <t>Branch: Demand\Industry\Fabricated Metal and Electronics Products\Electric Motos Generators and Transformers</t>
  </si>
  <si>
    <t>Variable: Magnetic and Optical Media: Total Final Energy Consumption (Million Gigajoule)</t>
  </si>
  <si>
    <t>Branch: Demand\Industry\Fabricated Metal and Electronics Products\Magnetic and Optical Media</t>
  </si>
  <si>
    <t>Variable: Optical Instruments and Photographic Equipment: Total Final Energy Consumption (Thousand Gigajoule)</t>
  </si>
  <si>
    <t>Branch: Demand\Industry\Fabricated Metal and Electronics Products\Optical Instruments and Photographic Equipment</t>
  </si>
  <si>
    <t>Variable: Irradiation Electromedical and Electrotherapeutic Equipment: Total Final Energy Consumption (Gigajoule)</t>
  </si>
  <si>
    <t>Branch: Demand\Industry\Fabricated Metal and Electronics Products\Irradiation Electromedical and Electrotherapeutic Equipment</t>
  </si>
  <si>
    <t>Variable: Measuring Testing Navigating and Control Equipment: Total Final Energy Consumption (Thousand Gigajoule)</t>
  </si>
  <si>
    <t>Branch: Demand\Industry\Fabricated Metal and Electronics Products\Measuring Testing Navigating and Control Equipment</t>
  </si>
  <si>
    <t>Variable: Communication Equipment: Total Final Energy Consumption (Thousand Gigajoule)</t>
  </si>
  <si>
    <t>Branch: Demand\Industry\Fabricated Metal and Electronics Products\Communication Equipment</t>
  </si>
  <si>
    <t>Variable: Semi Conductor and Other Electronic Components: Total Final Energy Consumption (Million Gigajoule)</t>
  </si>
  <si>
    <t>Branch: Demand\Industry\Fabricated Metal and Electronics Products\Semi Conductor and Other Electronic Components</t>
  </si>
  <si>
    <t>Variable: Electron Tubes and Electronic Connectors: Total Final Energy Consumption (Thousand Gigajoule)</t>
  </si>
  <si>
    <t>Branch: Demand\Industry\Fabricated Metal and Electronics Products\Electron Tubes and Electronic Connectors</t>
  </si>
  <si>
    <t>Variable: Repair and Installation of Machinery and Equipmet: Total Final Energy Consumption (Thousand Gigajoule)</t>
  </si>
  <si>
    <t>Branch: Demand\Industry\Others\Repair and Installation of Machinery and Equipmet</t>
  </si>
  <si>
    <t>Variable: Machineries: Total Final Energy Consumption (Million Gigajoule)</t>
  </si>
  <si>
    <t>Branch: Demand\Industry\Machineries\Machineries</t>
  </si>
  <si>
    <t>Tradisional Biomass</t>
  </si>
  <si>
    <t>Variable: Railway Locomotives and Rolling Stok: Total Final Energy Consumption (Thousand Gigajoule)</t>
  </si>
  <si>
    <t>Branch: Demand\Industry\Transport Equipment\Railway Locomotives and Rolling Stok</t>
  </si>
  <si>
    <t>Variable: Bodies Coachwork for Motor Vehicles and Trailers: Total Final Energy Consumption (Thousand Gigajoule)</t>
  </si>
  <si>
    <t>Branch: Demand\Industry\Transport Equipment\Bodies Coachwork for Motor Vehicles and Trailers</t>
  </si>
  <si>
    <t>Variable: Motor Vehicles: Total Final Energy Consumption (Million Gigajoule)</t>
  </si>
  <si>
    <t>Branch: Demand\Industry\Transport Equipment\Motor Vehicles</t>
  </si>
  <si>
    <t>Variable: Parts and Accesories for Motor Vehicles: Total Final Energy Consumption (Million Gigajoule)</t>
  </si>
  <si>
    <t>Branch: Demand\Industry\Transport Equipment\Parts and Accesories for Motor Vehicles</t>
  </si>
  <si>
    <t>Variable: Ships and Boats: Total Final Energy Consumption (Million Gigajoule)</t>
  </si>
  <si>
    <t>Branch: Demand\Industry\Transport Equipment\Ships and Boats</t>
  </si>
  <si>
    <t>Variable: Air and Spacecraft and Related Machinery: Total Final Energy Consumption (Thousand Gigajoule)</t>
  </si>
  <si>
    <t>Branch: Demand\Industry\Transport Equipment\Air and Spacecraft and Related Machinery</t>
  </si>
  <si>
    <t>Variable: Other Manufacturing: Total Final Energy Consumption (Million Gigajoule)</t>
  </si>
  <si>
    <t>Branch: Demand\Industry\Others\Other Manufacturing</t>
  </si>
  <si>
    <t>Variable: Manufacture of Other Transport Equipment: Total Final Energy Consumption (Thousand Gigajoule)</t>
  </si>
  <si>
    <t>Branch: Demand\Industry\Transport Equipment\Manufacture of Other Transport Equipment</t>
  </si>
  <si>
    <t>Variable: Manufacture of Bicycle and Wheelchair: Total Final Energy Consumption (Thousand Gigajoule)</t>
  </si>
  <si>
    <t>Branch: Demand\Industry\Transport Equipment\Manufacture of Bicycle and Wheelchair</t>
  </si>
  <si>
    <t>Variable: Manufacture of Motorcycles: Total Final Energy Consumption (Million Gigajoule)</t>
  </si>
  <si>
    <t>Branch: Demand\Industry\Transport Equipment\Manufacture of Motorcycles</t>
  </si>
  <si>
    <t>Source</t>
  </si>
  <si>
    <t>IESR (2024)</t>
  </si>
  <si>
    <t>https://iesr.or.id/en/</t>
  </si>
  <si>
    <t>Comments</t>
  </si>
  <si>
    <t>These data come from the LEAP (Long-range Energy Alternatives Planning) Indonesia model and represent BAU (Business As Usual) scenarios projected for the country. The BAU scenarios assume no significant changes to current energy policies or interventions, providing a baseline for analyzing future energy consumption, emissions, and sectoral growth under existing conditions. This model helps evaluate long-term trends in Indonesia's energy use and environmental impacts, serving as a foundation for comparing potential outcomes from alternative policy scenarios aimed at sustainable development and climate goals.</t>
  </si>
  <si>
    <t>Elec Consumption Agr&amp;Forestry (TJ)</t>
  </si>
  <si>
    <t>Elec Consumption Agr&amp;Forestry (BTU)</t>
  </si>
  <si>
    <t>Total Crude oil consumption (bpd)</t>
  </si>
  <si>
    <t>Crude oil Consumption</t>
  </si>
  <si>
    <t>Source: Statistical Review of World Energy 2023</t>
  </si>
  <si>
    <t>https://www.indonesia-investments.com/business/commodities/crude-oil/item267?</t>
  </si>
  <si>
    <t>1 bpd to BTU</t>
  </si>
  <si>
    <t>Total Crude oil consumption (BTU)</t>
  </si>
  <si>
    <t>Transport Sector</t>
  </si>
  <si>
    <t>Industry Sector</t>
  </si>
  <si>
    <t>Commercial and Public Services</t>
  </si>
  <si>
    <t>Residential</t>
  </si>
  <si>
    <t>Agriculture/Forestry</t>
  </si>
  <si>
    <t>Non-specified (Other)</t>
  </si>
  <si>
    <t>Non-energy use</t>
  </si>
  <si>
    <t>Energy Consumption by Sector (TJ)</t>
  </si>
  <si>
    <t xml:space="preserve">Share of Industry Sector </t>
  </si>
  <si>
    <t>Industry Crude oil consumption (BTU)</t>
  </si>
  <si>
    <t>other mining and quarrying 07T08 (kwh)</t>
  </si>
  <si>
    <t>other mining and quarrying 07T08 (BTU)</t>
  </si>
  <si>
    <t>kWh to BTU</t>
  </si>
  <si>
    <t>GDP Growth by industry (Percent)</t>
  </si>
  <si>
    <t>Agriculture, Forestry and Fishing</t>
  </si>
  <si>
    <t>Mining and Quarrying</t>
  </si>
  <si>
    <t>Manufacturing</t>
  </si>
  <si>
    <t>Electricity and Gas</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</si>
  <si>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</si>
  <si>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</si>
  <si>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</si>
  <si>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</si>
  <si>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</si>
  <si>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</si>
  <si>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</si>
  <si>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</si>
  <si>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Business Activities</t>
  </si>
  <si>
    <t>Public Administration and Defence; Compulsory Social Security</t>
  </si>
  <si>
    <t>Education</t>
  </si>
  <si>
    <t>Human Health and Social Work Activities</t>
  </si>
  <si>
    <t>Other Services Activities</t>
  </si>
  <si>
    <t>Historical data</t>
  </si>
  <si>
    <t>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</si>
</sst>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_);_(* \(#,##0\);_(* &quot;-&quot;??_);_(@_)"/>
    <numFmt numFmtId="165" formatCode="0.0000E+00"/>
    <numFmt numFmtId="166" formatCode="0.000E+00"/>
    <numFmt numFmtId="167" formatCode="_-* #,##0_-;\-* #,##0_-;_-* &quot;-&quot;_-;_-@"/>
    <numFmt numFmtId="168" formatCode="#,##0.0"/>
    <numFmt numFmtId="169" formatCode="#,##0.00000"/>
    <numFmt numFmtId="170" formatCode="_ * #,##0.0_ ;_ * \-#,##0.0_ ;_ * &quot;&quot;\-&quot;&quot;??_ ;_ @_ "/>
  </numFmts>
  <fonts count="23" x14ac:knownFonts="1">
    <font>
      <sz val="11"/>
      <color theme="1"/>
      <name val="Calibri"/>
      <scheme val="minor"/>
    </font>
    <font>
      <b/>
      <sz val="11"/>
      <color theme="1"/>
      <name val="Calibri"/>
      <family val="2"/>
    </font>
    <font>
      <sz val="11"/>
      <color theme="1"/>
      <name val="Calibri"/>
      <family val="2"/>
    </font>
    <font>
      <u/>
      <sz val="11"/>
      <color theme="4"/>
      <name val="Calibri"/>
      <family val="2"/>
    </font>
    <font>
      <i/>
      <sz val="11"/>
      <color theme="1"/>
      <name val="Calibri"/>
      <family val="2"/>
    </font>
    <font>
      <b/>
      <sz val="9"/>
      <color rgb="FF000000"/>
      <name val="Calibri"/>
      <family val="2"/>
    </font>
    <font>
      <sz val="11"/>
      <name val="Calibri"/>
      <family val="2"/>
    </font>
    <font>
      <sz val="11"/>
      <color theme="1"/>
      <name val="Calibri"/>
      <family val="2"/>
      <scheme val="minor"/>
    </font>
    <font>
      <sz val="11"/>
      <color rgb="FF000000"/>
      <name val="Calibri"/>
      <family val="2"/>
    </font>
    <font>
      <sz val="11"/>
      <color rgb="FFFF0000"/>
      <name val="Calibri"/>
      <family val="2"/>
    </font>
    <font>
      <b/>
      <sz val="9"/>
      <color theme="1"/>
      <name val="Calibri"/>
      <family val="2"/>
    </font>
    <font>
      <sz val="9"/>
      <color rgb="FF000000"/>
      <name val="Calibri"/>
      <family val="2"/>
    </font>
    <font>
      <sz val="9"/>
      <color theme="1"/>
      <name val="Calibri"/>
      <family val="2"/>
    </font>
    <font>
      <sz val="11"/>
      <color theme="1"/>
      <name val="Calibri"/>
      <family val="2"/>
      <scheme val="minor"/>
    </font>
    <font>
      <b/>
      <sz val="12"/>
      <color theme="1"/>
      <name val="Calibri"/>
      <family val="2"/>
      <scheme val="minor"/>
    </font>
    <font>
      <sz val="12"/>
      <color rgb="FF000000"/>
      <name val="Calibri"/>
      <family val="2"/>
      <scheme val="minor"/>
    </font>
    <font>
      <u/>
      <sz val="11"/>
      <color theme="10"/>
      <name val="Calibri"/>
      <family val="2"/>
      <scheme val="minor"/>
    </font>
    <font>
      <b/>
      <sz val="11"/>
      <color theme="1"/>
      <name val="Calibri"/>
      <family val="2"/>
      <scheme val="minor"/>
    </font>
    <font>
      <sz val="11"/>
      <color theme="1"/>
      <name val="Calibri (Body)"/>
    </font>
    <font>
      <b/>
      <sz val="11"/>
      <color theme="1"/>
      <name val="Calibri (Body)"/>
    </font>
    <font>
      <sz val="11"/>
      <color rgb="FF000000"/>
      <name val="Calibri"/>
      <family val="2"/>
      <scheme val="minor"/>
    </font>
    <font>
      <sz val="10"/>
      <color rgb="FF222222"/>
      <name val="Arial"/>
      <family val="2"/>
    </font>
    <font>
      <b/>
      <sz val="11"/>
      <color rgb="FF000000"/>
      <name val="Calibri"/>
      <family val="2"/>
      <scheme val="minor"/>
    </font>
  </fonts>
  <fills count="16">
    <fill>
      <patternFill patternType="none"/>
    </fill>
    <fill>
      <patternFill patternType="gray125"/>
    </fill>
    <fill>
      <patternFill patternType="solid">
        <fgColor rgb="FFBFBFBF"/>
        <bgColor rgb="FFBFBFBF"/>
      </patternFill>
    </fill>
    <fill>
      <patternFill patternType="solid">
        <fgColor rgb="FFFFFF00"/>
        <bgColor rgb="FFFFFF00"/>
      </patternFill>
    </fill>
    <fill>
      <patternFill patternType="solid">
        <fgColor rgb="FFD99594"/>
        <bgColor rgb="FFD99594"/>
      </patternFill>
    </fill>
    <fill>
      <patternFill patternType="solid">
        <fgColor rgb="FFB2A1C7"/>
        <bgColor rgb="FFB2A1C7"/>
      </patternFill>
    </fill>
    <fill>
      <patternFill patternType="solid">
        <fgColor rgb="FFEEECE1"/>
        <bgColor rgb="FFEEECE1"/>
      </patternFill>
    </fill>
    <fill>
      <patternFill patternType="solid">
        <fgColor rgb="FFFABF8F"/>
        <bgColor rgb="FFFABF8F"/>
      </patternFill>
    </fill>
    <fill>
      <patternFill patternType="solid">
        <fgColor rgb="FFDAEEF3"/>
        <bgColor rgb="FFDAEEF3"/>
      </patternFill>
    </fill>
    <fill>
      <patternFill patternType="solid">
        <fgColor rgb="FF95B3D7"/>
        <bgColor rgb="FF95B3D7"/>
      </patternFill>
    </fill>
    <fill>
      <patternFill patternType="solid">
        <fgColor rgb="FFDBE5F1"/>
        <bgColor rgb="FFDBE5F1"/>
      </patternFill>
    </fill>
    <fill>
      <patternFill patternType="solid">
        <fgColor rgb="FFFFFF00"/>
        <bgColor indexed="64"/>
      </patternFill>
    </fill>
    <fill>
      <patternFill patternType="solid">
        <fgColor rgb="FFDCDCDC"/>
        <bgColor indexed="64"/>
      </patternFill>
    </fill>
    <fill>
      <patternFill patternType="solid">
        <fgColor rgb="FFE2EDFA"/>
        <bgColor indexed="64"/>
      </patternFill>
    </fill>
    <fill>
      <patternFill patternType="solid">
        <fgColor rgb="FF92D050"/>
        <bgColor indexed="64"/>
      </patternFill>
    </fill>
    <fill>
      <patternFill patternType="solid">
        <fgColor rgb="FF00B0F0"/>
        <bgColor indexed="64"/>
      </patternFill>
    </fill>
  </fills>
  <borders count="19">
    <border>
      <left/>
      <right/>
      <top/>
      <bottom/>
      <diagonal/>
    </border>
    <border>
      <left/>
      <right/>
      <top/>
      <bottom/>
      <diagonal/>
    </border>
    <border>
      <left/>
      <right/>
      <top/>
      <bottom style="dotted">
        <color rgb="FFBFBFBF"/>
      </bottom>
      <diagonal/>
    </border>
    <border>
      <left/>
      <right/>
      <top/>
      <bottom style="thin">
        <color rgb="FFBFBFBF"/>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s>
  <cellStyleXfs count="3">
    <xf numFmtId="0" fontId="0" fillId="0" borderId="0"/>
    <xf numFmtId="43" fontId="13" fillId="0" borderId="0" applyFont="0" applyFill="0" applyBorder="0" applyAlignment="0" applyProtection="0"/>
    <xf numFmtId="0" fontId="16" fillId="0" borderId="0" applyNumberFormat="0" applyFill="0" applyBorder="0" applyAlignment="0" applyProtection="0"/>
  </cellStyleXfs>
  <cellXfs count="127">
    <xf numFmtId="0" fontId="0" fillId="0" borderId="0" xfId="0"/>
    <xf numFmtId="0" fontId="1" fillId="0" borderId="0" xfId="0" applyFont="1"/>
    <xf numFmtId="0" fontId="1" fillId="2" borderId="1" xfId="0" applyFont="1" applyFill="1" applyBorder="1"/>
    <xf numFmtId="0" fontId="2" fillId="0" borderId="0" xfId="0" applyFont="1"/>
    <xf numFmtId="0" fontId="2" fillId="0" borderId="0" xfId="0" applyFont="1" applyAlignment="1">
      <alignment horizontal="left"/>
    </xf>
    <xf numFmtId="17" fontId="2" fillId="0" borderId="0" xfId="0" applyNumberFormat="1" applyFont="1" applyAlignment="1">
      <alignment horizontal="left"/>
    </xf>
    <xf numFmtId="0" fontId="3" fillId="0" borderId="0" xfId="0" applyFont="1"/>
    <xf numFmtId="11" fontId="2" fillId="0" borderId="0" xfId="0" applyNumberFormat="1" applyFont="1" applyAlignment="1">
      <alignment horizontal="left"/>
    </xf>
    <xf numFmtId="0" fontId="4" fillId="0" borderId="0" xfId="0" applyFont="1"/>
    <xf numFmtId="0" fontId="1" fillId="3" borderId="1" xfId="0" applyFont="1" applyFill="1" applyBorder="1"/>
    <xf numFmtId="0" fontId="2" fillId="3" borderId="1" xfId="0" applyFont="1" applyFill="1" applyBorder="1"/>
    <xf numFmtId="0" fontId="1" fillId="4" borderId="1" xfId="0" applyFont="1" applyFill="1" applyBorder="1"/>
    <xf numFmtId="0" fontId="2" fillId="4" borderId="1" xfId="0" applyFont="1" applyFill="1" applyBorder="1"/>
    <xf numFmtId="0" fontId="1" fillId="5" borderId="1" xfId="0" applyFont="1" applyFill="1" applyBorder="1"/>
    <xf numFmtId="0" fontId="2" fillId="5" borderId="1" xfId="0" applyFont="1" applyFill="1" applyBorder="1"/>
    <xf numFmtId="0" fontId="2" fillId="0" borderId="2" xfId="0" applyFont="1" applyBorder="1" applyAlignment="1">
      <alignment wrapText="1"/>
    </xf>
    <xf numFmtId="0" fontId="2" fillId="0" borderId="2" xfId="0" applyFont="1" applyBorder="1"/>
    <xf numFmtId="0" fontId="5" fillId="0" borderId="3" xfId="0" applyFont="1" applyBorder="1" applyAlignment="1">
      <alignment wrapText="1"/>
    </xf>
    <xf numFmtId="0" fontId="2" fillId="6" borderId="1" xfId="0" applyFont="1" applyFill="1" applyBorder="1"/>
    <xf numFmtId="164" fontId="2" fillId="0" borderId="0" xfId="0" applyNumberFormat="1" applyFont="1"/>
    <xf numFmtId="11" fontId="2" fillId="0" borderId="0" xfId="0" applyNumberFormat="1" applyFont="1"/>
    <xf numFmtId="0" fontId="2" fillId="7" borderId="1" xfId="0" applyFont="1" applyFill="1" applyBorder="1"/>
    <xf numFmtId="0" fontId="1" fillId="0" borderId="0" xfId="0" applyFont="1" applyAlignment="1">
      <alignment horizontal="left"/>
    </xf>
    <xf numFmtId="164" fontId="2" fillId="7" borderId="1" xfId="0" applyNumberFormat="1" applyFont="1" applyFill="1" applyBorder="1"/>
    <xf numFmtId="9" fontId="2" fillId="0" borderId="0" xfId="0" applyNumberFormat="1" applyFont="1"/>
    <xf numFmtId="0" fontId="1" fillId="0" borderId="7" xfId="0" applyFont="1" applyBorder="1" applyAlignment="1">
      <alignment horizontal="left" wrapText="1"/>
    </xf>
    <xf numFmtId="0" fontId="1" fillId="7" borderId="1" xfId="0" applyFont="1" applyFill="1" applyBorder="1"/>
    <xf numFmtId="0" fontId="1" fillId="0" borderId="0" xfId="0" applyFont="1" applyAlignment="1">
      <alignment wrapText="1"/>
    </xf>
    <xf numFmtId="0" fontId="1" fillId="0" borderId="0" xfId="0" applyFont="1" applyAlignment="1">
      <alignment horizontal="right"/>
    </xf>
    <xf numFmtId="0" fontId="1" fillId="0" borderId="7" xfId="0" applyFont="1" applyBorder="1" applyAlignment="1">
      <alignment wrapText="1"/>
    </xf>
    <xf numFmtId="0" fontId="2" fillId="0" borderId="7" xfId="0" applyFont="1" applyBorder="1" applyAlignment="1">
      <alignment horizontal="right" wrapText="1"/>
    </xf>
    <xf numFmtId="0" fontId="2" fillId="0" borderId="7" xfId="0" applyFont="1" applyBorder="1" applyAlignment="1">
      <alignment wrapText="1"/>
    </xf>
    <xf numFmtId="11" fontId="2" fillId="0" borderId="7" xfId="0" applyNumberFormat="1" applyFont="1" applyBorder="1" applyAlignment="1">
      <alignment horizontal="right" wrapText="1"/>
    </xf>
    <xf numFmtId="11" fontId="2" fillId="3" borderId="7" xfId="0" applyNumberFormat="1" applyFont="1" applyFill="1" applyBorder="1" applyAlignment="1">
      <alignment horizontal="right" wrapText="1"/>
    </xf>
    <xf numFmtId="0" fontId="7" fillId="0" borderId="0" xfId="0" applyFont="1"/>
    <xf numFmtId="165" fontId="2" fillId="0" borderId="0" xfId="0" applyNumberFormat="1" applyFont="1"/>
    <xf numFmtId="1" fontId="2" fillId="0" borderId="0" xfId="0" applyNumberFormat="1" applyFont="1"/>
    <xf numFmtId="166" fontId="2" fillId="0" borderId="0" xfId="0" applyNumberFormat="1" applyFont="1"/>
    <xf numFmtId="0" fontId="8" fillId="0" borderId="0" xfId="0" applyFont="1"/>
    <xf numFmtId="0" fontId="8" fillId="0" borderId="0" xfId="0" applyFont="1" applyAlignment="1">
      <alignment horizontal="right"/>
    </xf>
    <xf numFmtId="164" fontId="8" fillId="0" borderId="0" xfId="0" applyNumberFormat="1" applyFont="1"/>
    <xf numFmtId="0" fontId="2" fillId="0" borderId="8" xfId="0" applyFont="1" applyBorder="1"/>
    <xf numFmtId="0" fontId="2" fillId="0" borderId="9" xfId="0" applyFont="1" applyBorder="1"/>
    <xf numFmtId="0" fontId="2" fillId="0" borderId="0" xfId="0" applyFont="1" applyAlignment="1">
      <alignment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7" borderId="1" xfId="0" applyFont="1" applyFill="1" applyBorder="1" applyAlignment="1">
      <alignment horizontal="center" vertical="center" wrapText="1"/>
    </xf>
    <xf numFmtId="167" fontId="2" fillId="0" borderId="0" xfId="0" applyNumberFormat="1" applyFont="1" applyAlignment="1">
      <alignment vertical="center"/>
    </xf>
    <xf numFmtId="167" fontId="2" fillId="7" borderId="1" xfId="0" applyNumberFormat="1" applyFont="1" applyFill="1" applyBorder="1" applyAlignment="1">
      <alignment vertical="center"/>
    </xf>
    <xf numFmtId="167" fontId="2" fillId="0" borderId="0" xfId="0" applyNumberFormat="1" applyFont="1"/>
    <xf numFmtId="3" fontId="2" fillId="0" borderId="0" xfId="0" applyNumberFormat="1" applyFont="1" applyAlignment="1">
      <alignment vertical="center"/>
    </xf>
    <xf numFmtId="0" fontId="2" fillId="3" borderId="1" xfId="0" applyFont="1" applyFill="1" applyBorder="1" applyAlignment="1">
      <alignment vertical="center"/>
    </xf>
    <xf numFmtId="167" fontId="2" fillId="3" borderId="1" xfId="0" applyNumberFormat="1" applyFont="1" applyFill="1" applyBorder="1" applyAlignment="1">
      <alignment vertical="center"/>
    </xf>
    <xf numFmtId="167" fontId="9" fillId="7" borderId="1" xfId="0" applyNumberFormat="1" applyFont="1" applyFill="1" applyBorder="1" applyAlignment="1">
      <alignment vertical="center"/>
    </xf>
    <xf numFmtId="167" fontId="2" fillId="3" borderId="1" xfId="0" applyNumberFormat="1" applyFont="1" applyFill="1" applyBorder="1"/>
    <xf numFmtId="0" fontId="2" fillId="7" borderId="1" xfId="0" applyFont="1" applyFill="1" applyBorder="1" applyAlignment="1">
      <alignment vertical="center"/>
    </xf>
    <xf numFmtId="0" fontId="2" fillId="9" borderId="1" xfId="0" applyFont="1" applyFill="1" applyBorder="1"/>
    <xf numFmtId="0" fontId="2" fillId="10" borderId="1" xfId="0" applyFont="1" applyFill="1" applyBorder="1"/>
    <xf numFmtId="0" fontId="2" fillId="0" borderId="16" xfId="0" applyFont="1" applyBorder="1"/>
    <xf numFmtId="0" fontId="1" fillId="0" borderId="17" xfId="0" applyFont="1" applyBorder="1"/>
    <xf numFmtId="11" fontId="2" fillId="0" borderId="17" xfId="0" applyNumberFormat="1" applyFont="1" applyBorder="1"/>
    <xf numFmtId="11" fontId="2" fillId="0" borderId="18" xfId="0" applyNumberFormat="1" applyFont="1" applyBorder="1"/>
    <xf numFmtId="11" fontId="2" fillId="0" borderId="9" xfId="0" applyNumberFormat="1" applyFont="1" applyBorder="1"/>
    <xf numFmtId="11" fontId="2" fillId="0" borderId="8" xfId="0" applyNumberFormat="1" applyFont="1" applyBorder="1"/>
    <xf numFmtId="0" fontId="2" fillId="0" borderId="17" xfId="0" applyFont="1" applyBorder="1"/>
    <xf numFmtId="11" fontId="2" fillId="0" borderId="2" xfId="0" applyNumberFormat="1" applyFont="1" applyBorder="1" applyAlignment="1">
      <alignment horizontal="right" wrapText="1"/>
    </xf>
    <xf numFmtId="168" fontId="2" fillId="0" borderId="2" xfId="0" applyNumberFormat="1" applyFont="1" applyBorder="1" applyAlignment="1">
      <alignment horizontal="right" wrapText="1"/>
    </xf>
    <xf numFmtId="11" fontId="10" fillId="0" borderId="3" xfId="0" applyNumberFormat="1" applyFont="1" applyBorder="1" applyAlignment="1">
      <alignment horizontal="right" wrapText="1"/>
    </xf>
    <xf numFmtId="168" fontId="10" fillId="0" borderId="3" xfId="0" applyNumberFormat="1" applyFont="1" applyBorder="1" applyAlignment="1">
      <alignment horizontal="right" wrapText="1"/>
    </xf>
    <xf numFmtId="0" fontId="9" fillId="0" borderId="2" xfId="0" applyFont="1" applyBorder="1" applyAlignment="1">
      <alignment wrapText="1"/>
    </xf>
    <xf numFmtId="9" fontId="2" fillId="0" borderId="2" xfId="0" applyNumberFormat="1" applyFont="1" applyBorder="1" applyAlignment="1">
      <alignment horizontal="right" wrapText="1"/>
    </xf>
    <xf numFmtId="0" fontId="11" fillId="0" borderId="0" xfId="0" applyFont="1" applyAlignment="1">
      <alignment wrapText="1"/>
    </xf>
    <xf numFmtId="11" fontId="12" fillId="0" borderId="0" xfId="0" applyNumberFormat="1" applyFont="1" applyAlignment="1">
      <alignment horizontal="right"/>
    </xf>
    <xf numFmtId="0" fontId="12" fillId="0" borderId="0" xfId="0" applyFont="1" applyAlignment="1">
      <alignment horizontal="right"/>
    </xf>
    <xf numFmtId="0" fontId="12" fillId="0" borderId="0" xfId="0" applyFont="1"/>
    <xf numFmtId="11" fontId="12" fillId="0" borderId="0" xfId="0" applyNumberFormat="1" applyFont="1"/>
    <xf numFmtId="1" fontId="12" fillId="0" borderId="0" xfId="0" applyNumberFormat="1" applyFont="1"/>
    <xf numFmtId="4" fontId="2" fillId="0" borderId="2" xfId="0" applyNumberFormat="1" applyFont="1" applyBorder="1" applyAlignment="1">
      <alignment horizontal="right" wrapText="1"/>
    </xf>
    <xf numFmtId="4" fontId="10" fillId="0" borderId="3" xfId="0" applyNumberFormat="1" applyFont="1" applyBorder="1" applyAlignment="1">
      <alignment horizontal="right" wrapText="1"/>
    </xf>
    <xf numFmtId="169" fontId="2" fillId="0" borderId="0" xfId="0" applyNumberFormat="1" applyFont="1"/>
    <xf numFmtId="1" fontId="1" fillId="0" borderId="0" xfId="0" applyNumberFormat="1" applyFont="1"/>
    <xf numFmtId="0" fontId="14" fillId="11" borderId="0" xfId="0" applyFont="1" applyFill="1"/>
    <xf numFmtId="0" fontId="0" fillId="12" borderId="0" xfId="0" applyFill="1"/>
    <xf numFmtId="11" fontId="0" fillId="0" borderId="0" xfId="0" applyNumberFormat="1"/>
    <xf numFmtId="0" fontId="0" fillId="13" borderId="0" xfId="0" applyFill="1"/>
    <xf numFmtId="170" fontId="0" fillId="0" borderId="0" xfId="1" applyNumberFormat="1" applyFont="1"/>
    <xf numFmtId="11" fontId="0" fillId="0" borderId="0" xfId="0" applyNumberFormat="1" applyAlignment="1">
      <alignment horizontal="right"/>
    </xf>
    <xf numFmtId="0" fontId="0" fillId="0" borderId="0" xfId="0" applyAlignment="1">
      <alignment horizontal="right"/>
    </xf>
    <xf numFmtId="0" fontId="14" fillId="0" borderId="0" xfId="0" applyFont="1"/>
    <xf numFmtId="0" fontId="0" fillId="11" borderId="0" xfId="0" applyFill="1" applyAlignment="1">
      <alignment horizontal="left"/>
    </xf>
    <xf numFmtId="0" fontId="0" fillId="11" borderId="0" xfId="0" applyFill="1"/>
    <xf numFmtId="0" fontId="0" fillId="0" borderId="0" xfId="0" applyAlignment="1">
      <alignment horizontal="left"/>
    </xf>
    <xf numFmtId="11" fontId="15" fillId="0" borderId="0" xfId="0" applyNumberFormat="1" applyFont="1"/>
    <xf numFmtId="11" fontId="0" fillId="11" borderId="0" xfId="0" applyNumberFormat="1" applyFill="1"/>
    <xf numFmtId="11" fontId="0" fillId="0" borderId="0" xfId="0" applyNumberFormat="1" applyAlignment="1">
      <alignment horizontal="center"/>
    </xf>
    <xf numFmtId="0" fontId="14" fillId="11" borderId="0" xfId="0" applyFont="1" applyFill="1" applyAlignment="1">
      <alignment wrapText="1"/>
    </xf>
    <xf numFmtId="0" fontId="17" fillId="0" borderId="0" xfId="0" applyFont="1"/>
    <xf numFmtId="0" fontId="16" fillId="0" borderId="0" xfId="2"/>
    <xf numFmtId="0" fontId="14" fillId="0" borderId="0" xfId="0" applyFont="1" applyAlignment="1">
      <alignment vertical="top" wrapText="1"/>
    </xf>
    <xf numFmtId="0" fontId="0" fillId="0" borderId="0" xfId="0" applyAlignment="1">
      <alignment vertical="top" wrapText="1"/>
    </xf>
    <xf numFmtId="11" fontId="7" fillId="0" borderId="0" xfId="0" applyNumberFormat="1" applyFont="1"/>
    <xf numFmtId="10" fontId="2" fillId="0" borderId="0" xfId="0" applyNumberFormat="1" applyFont="1"/>
    <xf numFmtId="0" fontId="18" fillId="0" borderId="0" xfId="0" applyFont="1"/>
    <xf numFmtId="0" fontId="19" fillId="0" borderId="0" xfId="0" applyFont="1"/>
    <xf numFmtId="11" fontId="18" fillId="0" borderId="0" xfId="0" applyNumberFormat="1" applyFont="1"/>
    <xf numFmtId="0" fontId="20" fillId="0" borderId="0" xfId="0" applyFont="1"/>
    <xf numFmtId="11" fontId="20" fillId="0" borderId="0" xfId="0" applyNumberFormat="1" applyFont="1"/>
    <xf numFmtId="0" fontId="21" fillId="0" borderId="0" xfId="0" applyFont="1"/>
    <xf numFmtId="11" fontId="7" fillId="0" borderId="0" xfId="0" applyNumberFormat="1" applyFont="1" applyAlignment="1">
      <alignment horizontal="left"/>
    </xf>
    <xf numFmtId="0" fontId="22" fillId="0" borderId="0" xfId="0" applyFont="1"/>
    <xf numFmtId="0" fontId="2" fillId="11" borderId="0" xfId="0" applyFont="1" applyFill="1"/>
    <xf numFmtId="3" fontId="7" fillId="0" borderId="0" xfId="0" applyNumberFormat="1" applyFont="1"/>
    <xf numFmtId="4" fontId="7" fillId="0" borderId="0" xfId="0" applyNumberFormat="1" applyFont="1"/>
    <xf numFmtId="0" fontId="0" fillId="14" borderId="0" xfId="0" applyFill="1"/>
    <xf numFmtId="0" fontId="0" fillId="15" borderId="0" xfId="0" applyFill="1"/>
    <xf numFmtId="0" fontId="2" fillId="6" borderId="4" xfId="0" applyFont="1" applyFill="1" applyBorder="1" applyAlignment="1">
      <alignment horizontal="center"/>
    </xf>
    <xf numFmtId="0" fontId="6" fillId="0" borderId="5" xfId="0" applyFont="1" applyBorder="1"/>
    <xf numFmtId="0" fontId="6" fillId="0" borderId="6" xfId="0" applyFont="1" applyBorder="1"/>
    <xf numFmtId="0" fontId="2" fillId="0" borderId="0" xfId="0" applyFont="1" applyAlignment="1">
      <alignment horizontal="center" vertical="center"/>
    </xf>
    <xf numFmtId="0" fontId="0" fillId="0" borderId="0" xfId="0"/>
    <xf numFmtId="0" fontId="1" fillId="8" borderId="10" xfId="0" applyFont="1" applyFill="1" applyBorder="1" applyAlignment="1">
      <alignment horizontal="center" vertical="center"/>
    </xf>
    <xf numFmtId="0" fontId="6" fillId="0" borderId="11" xfId="0" applyFont="1" applyBorder="1"/>
    <xf numFmtId="0" fontId="6" fillId="0" borderId="12" xfId="0" applyFont="1" applyBorder="1"/>
    <xf numFmtId="0" fontId="6" fillId="0" borderId="13" xfId="0" applyFont="1" applyBorder="1"/>
    <xf numFmtId="0" fontId="6" fillId="0" borderId="14" xfId="0" applyFont="1" applyBorder="1"/>
    <xf numFmtId="0" fontId="6" fillId="0" borderId="15" xfId="0" applyFont="1"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lineChart>
        <c:grouping val="standard"/>
        <c:varyColors val="1"/>
        <c:ser>
          <c:idx val="0"/>
          <c:order val="0"/>
          <c:tx>
            <c:v>agriculture and forestry 01T03</c:v>
          </c:tx>
          <c:spPr>
            <a:ln w="28575" cmpd="sng">
              <a:solidFill>
                <a:schemeClr val="accent1"/>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calcs!$D$5:$AH$5</c:f>
              <c:numCache>
                <c:formatCode>0.00E+00</c:formatCode>
                <c:ptCount val="31"/>
                <c:pt idx="0">
                  <c:v>7738900000000</c:v>
                </c:pt>
                <c:pt idx="1">
                  <c:v>7987318690000</c:v>
                </c:pt>
                <c:pt idx="2">
                  <c:v>8357131545347</c:v>
                </c:pt>
                <c:pt idx="3">
                  <c:v>8706459643942.5049</c:v>
                </c:pt>
                <c:pt idx="4">
                  <c:v>9424742564567.7617</c:v>
                </c:pt>
                <c:pt idx="5">
                  <c:v>9779609161993.0332</c:v>
                </c:pt>
                <c:pt idx="6">
                  <c:v>10134475759418.305</c:v>
                </c:pt>
                <c:pt idx="7">
                  <c:v>10489342356843.574</c:v>
                </c:pt>
                <c:pt idx="8">
                  <c:v>10844208954268.934</c:v>
                </c:pt>
                <c:pt idx="9">
                  <c:v>11199075551694.203</c:v>
                </c:pt>
                <c:pt idx="10">
                  <c:v>11553942149119.473</c:v>
                </c:pt>
                <c:pt idx="11">
                  <c:v>11908808746544.744</c:v>
                </c:pt>
                <c:pt idx="12">
                  <c:v>12263675343970.102</c:v>
                </c:pt>
                <c:pt idx="13">
                  <c:v>12618541941395.371</c:v>
                </c:pt>
                <c:pt idx="14">
                  <c:v>12973408538820.643</c:v>
                </c:pt>
                <c:pt idx="15">
                  <c:v>13328275136246</c:v>
                </c:pt>
                <c:pt idx="16">
                  <c:v>13683141733671.271</c:v>
                </c:pt>
                <c:pt idx="17">
                  <c:v>14038008331096.543</c:v>
                </c:pt>
                <c:pt idx="18">
                  <c:v>14392874928521.812</c:v>
                </c:pt>
                <c:pt idx="19">
                  <c:v>14747741525947.17</c:v>
                </c:pt>
                <c:pt idx="20">
                  <c:v>15102608123372.439</c:v>
                </c:pt>
                <c:pt idx="21">
                  <c:v>15457474720797.709</c:v>
                </c:pt>
                <c:pt idx="22">
                  <c:v>15812341318222.979</c:v>
                </c:pt>
                <c:pt idx="23">
                  <c:v>16167207915648.336</c:v>
                </c:pt>
                <c:pt idx="24">
                  <c:v>16522074513073.607</c:v>
                </c:pt>
                <c:pt idx="25">
                  <c:v>16876941110498.879</c:v>
                </c:pt>
                <c:pt idx="26">
                  <c:v>17231807707924.148</c:v>
                </c:pt>
                <c:pt idx="27">
                  <c:v>17586674305349.508</c:v>
                </c:pt>
                <c:pt idx="28">
                  <c:v>17941540902774.777</c:v>
                </c:pt>
                <c:pt idx="29">
                  <c:v>18296407500200.047</c:v>
                </c:pt>
                <c:pt idx="30">
                  <c:v>18651274097625.402</c:v>
                </c:pt>
              </c:numCache>
            </c:numRef>
          </c:val>
          <c:smooth val="0"/>
          <c:extLst>
            <c:ext xmlns:c16="http://schemas.microsoft.com/office/drawing/2014/chart" uri="{C3380CC4-5D6E-409C-BE32-E72D297353CC}">
              <c16:uniqueId val="{00000000-DB85-4585-B1F4-706085AB79D9}"/>
            </c:ext>
          </c:extLst>
        </c:ser>
        <c:ser>
          <c:idx val="1"/>
          <c:order val="1"/>
          <c:tx>
            <c:v>coal mining 05</c:v>
          </c:tx>
          <c:spPr>
            <a:ln w="28575" cmpd="sng">
              <a:solidFill>
                <a:schemeClr val="accent2"/>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calcs!$D$6:$AH$6</c:f>
              <c:numCache>
                <c:formatCode>0.00E+00</c:formatCode>
                <c:ptCount val="31"/>
                <c:pt idx="0">
                  <c:v>212047012172518.31</c:v>
                </c:pt>
                <c:pt idx="1">
                  <c:v>269681390081008.81</c:v>
                </c:pt>
                <c:pt idx="2">
                  <c:v>360590986677316.88</c:v>
                </c:pt>
                <c:pt idx="3">
                  <c:v>372454430139000.56</c:v>
                </c:pt>
                <c:pt idx="4">
                  <c:v>379046873552460.88</c:v>
                </c:pt>
                <c:pt idx="5">
                  <c:v>393357298960857.31</c:v>
                </c:pt>
                <c:pt idx="6">
                  <c:v>407667724369258.81</c:v>
                </c:pt>
                <c:pt idx="7">
                  <c:v>421978149777655.31</c:v>
                </c:pt>
                <c:pt idx="8">
                  <c:v>436288575186056.75</c:v>
                </c:pt>
                <c:pt idx="9">
                  <c:v>450599000594453.25</c:v>
                </c:pt>
                <c:pt idx="10">
                  <c:v>464909426002849.75</c:v>
                </c:pt>
                <c:pt idx="11">
                  <c:v>479219851411251.19</c:v>
                </c:pt>
                <c:pt idx="12">
                  <c:v>493530276819647.62</c:v>
                </c:pt>
                <c:pt idx="13">
                  <c:v>507840702228049.12</c:v>
                </c:pt>
                <c:pt idx="14">
                  <c:v>522151127636445.56</c:v>
                </c:pt>
                <c:pt idx="15">
                  <c:v>536461553044847.06</c:v>
                </c:pt>
                <c:pt idx="16">
                  <c:v>550771978453243.5</c:v>
                </c:pt>
                <c:pt idx="17">
                  <c:v>565082403861645</c:v>
                </c:pt>
                <c:pt idx="18">
                  <c:v>579392829270041.5</c:v>
                </c:pt>
                <c:pt idx="19">
                  <c:v>593703254678442.88</c:v>
                </c:pt>
                <c:pt idx="20">
                  <c:v>608013680086839.38</c:v>
                </c:pt>
                <c:pt idx="21">
                  <c:v>622324105495240.88</c:v>
                </c:pt>
                <c:pt idx="22">
                  <c:v>636634530903637.38</c:v>
                </c:pt>
                <c:pt idx="23">
                  <c:v>650944956312038.88</c:v>
                </c:pt>
                <c:pt idx="24">
                  <c:v>665255381720435.38</c:v>
                </c:pt>
                <c:pt idx="25">
                  <c:v>679565807128836.88</c:v>
                </c:pt>
                <c:pt idx="26">
                  <c:v>693876232537233.38</c:v>
                </c:pt>
                <c:pt idx="27">
                  <c:v>708186657945634.75</c:v>
                </c:pt>
                <c:pt idx="28">
                  <c:v>722497083354031.25</c:v>
                </c:pt>
                <c:pt idx="29">
                  <c:v>736807508762427.62</c:v>
                </c:pt>
                <c:pt idx="30">
                  <c:v>751117934170829</c:v>
                </c:pt>
              </c:numCache>
            </c:numRef>
          </c:val>
          <c:smooth val="0"/>
          <c:extLst>
            <c:ext xmlns:c16="http://schemas.microsoft.com/office/drawing/2014/chart" uri="{C3380CC4-5D6E-409C-BE32-E72D297353CC}">
              <c16:uniqueId val="{00000001-DB85-4585-B1F4-706085AB79D9}"/>
            </c:ext>
          </c:extLst>
        </c:ser>
        <c:ser>
          <c:idx val="2"/>
          <c:order val="2"/>
          <c:tx>
            <c:v>oil and gas extraction 06</c:v>
          </c:tx>
          <c:spPr>
            <a:ln w="28575" cmpd="sng">
              <a:solidFill>
                <a:schemeClr val="accent3"/>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calcs!$D$7:$AH$7</c:f>
              <c:numCache>
                <c:formatCode>0.00E+00</c:formatCode>
                <c:ptCount val="31"/>
                <c:pt idx="0">
                  <c:v>3551988150.3279796</c:v>
                </c:pt>
                <c:pt idx="1">
                  <c:v>4517418529.5871248</c:v>
                </c:pt>
                <c:pt idx="2">
                  <c:v>6040240315.910944</c:v>
                </c:pt>
                <c:pt idx="3">
                  <c:v>6238964222.3044138</c:v>
                </c:pt>
                <c:pt idx="4">
                  <c:v>6349393889.0392027</c:v>
                </c:pt>
                <c:pt idx="5">
                  <c:v>6589107059.0386066</c:v>
                </c:pt>
                <c:pt idx="6">
                  <c:v>6828820229.0380955</c:v>
                </c:pt>
                <c:pt idx="7">
                  <c:v>7068533399.0375004</c:v>
                </c:pt>
                <c:pt idx="8">
                  <c:v>7308246569.0369883</c:v>
                </c:pt>
                <c:pt idx="9">
                  <c:v>7547959739.0363932</c:v>
                </c:pt>
                <c:pt idx="10">
                  <c:v>7787672909.0357981</c:v>
                </c:pt>
                <c:pt idx="11">
                  <c:v>8027386079.0352859</c:v>
                </c:pt>
                <c:pt idx="12">
                  <c:v>8267099249.0346899</c:v>
                </c:pt>
                <c:pt idx="13">
                  <c:v>8506812419.0341787</c:v>
                </c:pt>
                <c:pt idx="14">
                  <c:v>8746525589.0335827</c:v>
                </c:pt>
                <c:pt idx="15">
                  <c:v>8986238759.0330715</c:v>
                </c:pt>
                <c:pt idx="16">
                  <c:v>9225951929.0324764</c:v>
                </c:pt>
                <c:pt idx="17">
                  <c:v>9465665099.0319653</c:v>
                </c:pt>
                <c:pt idx="18">
                  <c:v>9705378269.0313702</c:v>
                </c:pt>
                <c:pt idx="19">
                  <c:v>9945091439.0308571</c:v>
                </c:pt>
                <c:pt idx="20">
                  <c:v>10184804609.030262</c:v>
                </c:pt>
                <c:pt idx="21">
                  <c:v>10424517779.029751</c:v>
                </c:pt>
                <c:pt idx="22">
                  <c:v>10664230949.029156</c:v>
                </c:pt>
                <c:pt idx="23">
                  <c:v>10903944119.028645</c:v>
                </c:pt>
                <c:pt idx="24">
                  <c:v>11143657289.028049</c:v>
                </c:pt>
                <c:pt idx="25">
                  <c:v>11383370459.027538</c:v>
                </c:pt>
                <c:pt idx="26">
                  <c:v>11623083629.026943</c:v>
                </c:pt>
                <c:pt idx="27">
                  <c:v>11862796799.02643</c:v>
                </c:pt>
                <c:pt idx="28">
                  <c:v>12102509969.025835</c:v>
                </c:pt>
                <c:pt idx="29">
                  <c:v>12342223139.02524</c:v>
                </c:pt>
                <c:pt idx="30">
                  <c:v>12581936309.024727</c:v>
                </c:pt>
              </c:numCache>
            </c:numRef>
          </c:val>
          <c:smooth val="0"/>
          <c:extLst>
            <c:ext xmlns:c16="http://schemas.microsoft.com/office/drawing/2014/chart" uri="{C3380CC4-5D6E-409C-BE32-E72D297353CC}">
              <c16:uniqueId val="{00000002-DB85-4585-B1F4-706085AB79D9}"/>
            </c:ext>
          </c:extLst>
        </c:ser>
        <c:ser>
          <c:idx val="3"/>
          <c:order val="3"/>
          <c:tx>
            <c:v>other mining and quarrying 07T08</c:v>
          </c:tx>
          <c:spPr>
            <a:ln w="28575" cmpd="sng">
              <a:solidFill>
                <a:schemeClr val="accent4"/>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calcs!$D$8:$AH$8</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3-DB85-4585-B1F4-706085AB79D9}"/>
            </c:ext>
          </c:extLst>
        </c:ser>
        <c:ser>
          <c:idx val="4"/>
          <c:order val="4"/>
          <c:tx>
            <c:v>food beverage and tobacco 10T12</c:v>
          </c:tx>
          <c:spPr>
            <a:ln w="28575" cmpd="sng">
              <a:solidFill>
                <a:schemeClr val="accent5"/>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calcs!$D$9:$AH$9</c:f>
              <c:numCache>
                <c:formatCode>0.00E+00</c:formatCode>
                <c:ptCount val="31"/>
                <c:pt idx="0">
                  <c:v>22923987545051.707</c:v>
                </c:pt>
                <c:pt idx="1">
                  <c:v>23219706984382.871</c:v>
                </c:pt>
                <c:pt idx="2">
                  <c:v>23519241204481.406</c:v>
                </c:pt>
                <c:pt idx="3">
                  <c:v>24015497193895.961</c:v>
                </c:pt>
                <c:pt idx="4">
                  <c:v>24198014972569.57</c:v>
                </c:pt>
                <c:pt idx="5">
                  <c:v>25118588214284.996</c:v>
                </c:pt>
                <c:pt idx="6">
                  <c:v>26039161456000.422</c:v>
                </c:pt>
                <c:pt idx="7">
                  <c:v>26959734697715.848</c:v>
                </c:pt>
                <c:pt idx="8">
                  <c:v>27880307939430.875</c:v>
                </c:pt>
                <c:pt idx="9">
                  <c:v>28800881181146.301</c:v>
                </c:pt>
                <c:pt idx="10">
                  <c:v>29721454422861.727</c:v>
                </c:pt>
                <c:pt idx="11">
                  <c:v>30642027664577.152</c:v>
                </c:pt>
                <c:pt idx="12">
                  <c:v>31562600906292.578</c:v>
                </c:pt>
                <c:pt idx="13">
                  <c:v>32483174148008.004</c:v>
                </c:pt>
                <c:pt idx="14">
                  <c:v>33403747389723.031</c:v>
                </c:pt>
                <c:pt idx="15">
                  <c:v>34324320631438.461</c:v>
                </c:pt>
                <c:pt idx="16">
                  <c:v>35244893873153.891</c:v>
                </c:pt>
                <c:pt idx="17">
                  <c:v>36165467114869.312</c:v>
                </c:pt>
                <c:pt idx="18">
                  <c:v>37086040356584.742</c:v>
                </c:pt>
                <c:pt idx="19">
                  <c:v>38006613598300.172</c:v>
                </c:pt>
                <c:pt idx="20">
                  <c:v>38927186840015.195</c:v>
                </c:pt>
                <c:pt idx="21">
                  <c:v>39847760081730.617</c:v>
                </c:pt>
                <c:pt idx="22">
                  <c:v>40768333323446.047</c:v>
                </c:pt>
                <c:pt idx="23">
                  <c:v>41688906565161.469</c:v>
                </c:pt>
                <c:pt idx="24">
                  <c:v>42609479806876.891</c:v>
                </c:pt>
                <c:pt idx="25">
                  <c:v>43530053048592.32</c:v>
                </c:pt>
                <c:pt idx="26">
                  <c:v>44450626290307.352</c:v>
                </c:pt>
                <c:pt idx="27">
                  <c:v>45371199532022.781</c:v>
                </c:pt>
                <c:pt idx="28">
                  <c:v>46291772773738.203</c:v>
                </c:pt>
                <c:pt idx="29">
                  <c:v>47212346015453.633</c:v>
                </c:pt>
                <c:pt idx="30">
                  <c:v>48132919257169.062</c:v>
                </c:pt>
              </c:numCache>
            </c:numRef>
          </c:val>
          <c:smooth val="0"/>
          <c:extLst>
            <c:ext xmlns:c16="http://schemas.microsoft.com/office/drawing/2014/chart" uri="{C3380CC4-5D6E-409C-BE32-E72D297353CC}">
              <c16:uniqueId val="{00000004-DB85-4585-B1F4-706085AB79D9}"/>
            </c:ext>
          </c:extLst>
        </c:ser>
        <c:ser>
          <c:idx val="5"/>
          <c:order val="5"/>
          <c:tx>
            <c:v>textiles apparel and leather 13T15</c:v>
          </c:tx>
          <c:spPr>
            <a:ln w="28575" cmpd="sng">
              <a:solidFill>
                <a:schemeClr val="accent6"/>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calcs!$D$10:$AH$10</c:f>
              <c:numCache>
                <c:formatCode>0.00E+00</c:formatCode>
                <c:ptCount val="31"/>
                <c:pt idx="0">
                  <c:v>28072398180200.34</c:v>
                </c:pt>
                <c:pt idx="1">
                  <c:v>28434532116724.922</c:v>
                </c:pt>
                <c:pt idx="2">
                  <c:v>28801337581030.672</c:v>
                </c:pt>
                <c:pt idx="3">
                  <c:v>29409045803990.418</c:v>
                </c:pt>
                <c:pt idx="4">
                  <c:v>29632554552100.746</c:v>
                </c:pt>
                <c:pt idx="5">
                  <c:v>30737444776292.781</c:v>
                </c:pt>
                <c:pt idx="6">
                  <c:v>31842335000484.82</c:v>
                </c:pt>
                <c:pt idx="7">
                  <c:v>32947225224676.855</c:v>
                </c:pt>
                <c:pt idx="8">
                  <c:v>34052115448868.504</c:v>
                </c:pt>
                <c:pt idx="9">
                  <c:v>35157005673060.539</c:v>
                </c:pt>
                <c:pt idx="10">
                  <c:v>36261895897252.57</c:v>
                </c:pt>
                <c:pt idx="11">
                  <c:v>37366786121444.609</c:v>
                </c:pt>
                <c:pt idx="12">
                  <c:v>38471676345636.258</c:v>
                </c:pt>
                <c:pt idx="13">
                  <c:v>39576566569828.289</c:v>
                </c:pt>
                <c:pt idx="14">
                  <c:v>40681456794020.32</c:v>
                </c:pt>
                <c:pt idx="15">
                  <c:v>41786347018211.969</c:v>
                </c:pt>
                <c:pt idx="16">
                  <c:v>42891237242404.008</c:v>
                </c:pt>
                <c:pt idx="17">
                  <c:v>43996127466596.047</c:v>
                </c:pt>
                <c:pt idx="18">
                  <c:v>45101017690788.086</c:v>
                </c:pt>
                <c:pt idx="19">
                  <c:v>46205907914979.734</c:v>
                </c:pt>
                <c:pt idx="20">
                  <c:v>47310798139171.773</c:v>
                </c:pt>
                <c:pt idx="21">
                  <c:v>48415688363363.812</c:v>
                </c:pt>
                <c:pt idx="22">
                  <c:v>49520578587555.844</c:v>
                </c:pt>
                <c:pt idx="23">
                  <c:v>50625468811747.5</c:v>
                </c:pt>
                <c:pt idx="24">
                  <c:v>51730359035939.531</c:v>
                </c:pt>
                <c:pt idx="25">
                  <c:v>52835249260131.57</c:v>
                </c:pt>
                <c:pt idx="26">
                  <c:v>53940139484323.602</c:v>
                </c:pt>
                <c:pt idx="27">
                  <c:v>55045029708515.25</c:v>
                </c:pt>
                <c:pt idx="28">
                  <c:v>56149919932707.281</c:v>
                </c:pt>
                <c:pt idx="29">
                  <c:v>57254810156899.312</c:v>
                </c:pt>
                <c:pt idx="30">
                  <c:v>58359700381090.961</c:v>
                </c:pt>
              </c:numCache>
            </c:numRef>
          </c:val>
          <c:smooth val="0"/>
          <c:extLst>
            <c:ext xmlns:c16="http://schemas.microsoft.com/office/drawing/2014/chart" uri="{C3380CC4-5D6E-409C-BE32-E72D297353CC}">
              <c16:uniqueId val="{00000005-DB85-4585-B1F4-706085AB79D9}"/>
            </c:ext>
          </c:extLst>
        </c:ser>
        <c:ser>
          <c:idx val="6"/>
          <c:order val="6"/>
          <c:tx>
            <c:v>wood products 16</c:v>
          </c:tx>
          <c:spPr>
            <a:ln w="28575" cmpd="sng">
              <a:solidFill>
                <a:schemeClr val="accent1"/>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calcs!$D$11:$AH$11</c:f>
              <c:numCache>
                <c:formatCode>0.00E+00</c:formatCode>
                <c:ptCount val="31"/>
                <c:pt idx="0">
                  <c:v>3259621933790.1987</c:v>
                </c:pt>
                <c:pt idx="1">
                  <c:v>3301671056736.0918</c:v>
                </c:pt>
                <c:pt idx="2">
                  <c:v>3344262613367.9873</c:v>
                </c:pt>
                <c:pt idx="3">
                  <c:v>3414826554510.0513</c:v>
                </c:pt>
                <c:pt idx="4">
                  <c:v>3440779236324.3276</c:v>
                </c:pt>
                <c:pt idx="5">
                  <c:v>3571778555891.6714</c:v>
                </c:pt>
                <c:pt idx="6">
                  <c:v>3702777875458.98</c:v>
                </c:pt>
                <c:pt idx="7">
                  <c:v>3833777195026.3237</c:v>
                </c:pt>
                <c:pt idx="8">
                  <c:v>3964776514593.6318</c:v>
                </c:pt>
                <c:pt idx="9">
                  <c:v>4095775834160.9761</c:v>
                </c:pt>
                <c:pt idx="10">
                  <c:v>4226775153728.2842</c:v>
                </c:pt>
                <c:pt idx="11">
                  <c:v>4357774473295.6274</c:v>
                </c:pt>
                <c:pt idx="12">
                  <c:v>4488773792862.9355</c:v>
                </c:pt>
                <c:pt idx="13">
                  <c:v>4619773112430.2793</c:v>
                </c:pt>
                <c:pt idx="14">
                  <c:v>4750772431997.5879</c:v>
                </c:pt>
                <c:pt idx="15">
                  <c:v>4881771751564.9316</c:v>
                </c:pt>
                <c:pt idx="16">
                  <c:v>5012771071132.2393</c:v>
                </c:pt>
                <c:pt idx="17">
                  <c:v>5143770390699.583</c:v>
                </c:pt>
                <c:pt idx="18">
                  <c:v>5274769710266.8916</c:v>
                </c:pt>
                <c:pt idx="19">
                  <c:v>5405769029834.2354</c:v>
                </c:pt>
                <c:pt idx="20">
                  <c:v>5536768349401.543</c:v>
                </c:pt>
                <c:pt idx="21">
                  <c:v>5667767668968.8867</c:v>
                </c:pt>
                <c:pt idx="22">
                  <c:v>5798766988536.1943</c:v>
                </c:pt>
                <c:pt idx="23">
                  <c:v>5929766308103.5381</c:v>
                </c:pt>
                <c:pt idx="24">
                  <c:v>6060765627670.8457</c:v>
                </c:pt>
                <c:pt idx="25">
                  <c:v>6191764947238.1895</c:v>
                </c:pt>
                <c:pt idx="26">
                  <c:v>6322764266805.4971</c:v>
                </c:pt>
                <c:pt idx="27">
                  <c:v>6453763586372.8408</c:v>
                </c:pt>
                <c:pt idx="28">
                  <c:v>6584762905940.1484</c:v>
                </c:pt>
                <c:pt idx="29">
                  <c:v>6715762225507.457</c:v>
                </c:pt>
                <c:pt idx="30">
                  <c:v>6846761545074.8008</c:v>
                </c:pt>
              </c:numCache>
            </c:numRef>
          </c:val>
          <c:smooth val="0"/>
          <c:extLst>
            <c:ext xmlns:c16="http://schemas.microsoft.com/office/drawing/2014/chart" uri="{C3380CC4-5D6E-409C-BE32-E72D297353CC}">
              <c16:uniqueId val="{00000006-DB85-4585-B1F4-706085AB79D9}"/>
            </c:ext>
          </c:extLst>
        </c:ser>
        <c:ser>
          <c:idx val="7"/>
          <c:order val="7"/>
          <c:tx>
            <c:v>pulp paper and printing 17T18</c:v>
          </c:tx>
          <c:spPr>
            <a:ln w="28575" cmpd="sng">
              <a:solidFill>
                <a:schemeClr val="accent2"/>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calcs!$D$12:$AH$12</c:f>
              <c:numCache>
                <c:formatCode>0.00E+00</c:formatCode>
                <c:ptCount val="31"/>
                <c:pt idx="0">
                  <c:v>22638054815227.676</c:v>
                </c:pt>
                <c:pt idx="1">
                  <c:v>22930085722344.109</c:v>
                </c:pt>
                <c:pt idx="2">
                  <c:v>23225883828162.348</c:v>
                </c:pt>
                <c:pt idx="3">
                  <c:v>23715949976936.57</c:v>
                </c:pt>
                <c:pt idx="4">
                  <c:v>23896191196761.289</c:v>
                </c:pt>
                <c:pt idx="5">
                  <c:v>24814563665764.105</c:v>
                </c:pt>
                <c:pt idx="6">
                  <c:v>25732936134766.617</c:v>
                </c:pt>
                <c:pt idx="7">
                  <c:v>26651308603769.129</c:v>
                </c:pt>
                <c:pt idx="8">
                  <c:v>27569681072771.641</c:v>
                </c:pt>
                <c:pt idx="9">
                  <c:v>28488053541774.457</c:v>
                </c:pt>
                <c:pt idx="10">
                  <c:v>29406426010776.969</c:v>
                </c:pt>
                <c:pt idx="11">
                  <c:v>30324798479779.48</c:v>
                </c:pt>
                <c:pt idx="12">
                  <c:v>31243170948782.297</c:v>
                </c:pt>
                <c:pt idx="13">
                  <c:v>32161543417784.809</c:v>
                </c:pt>
                <c:pt idx="14">
                  <c:v>33079915886787.324</c:v>
                </c:pt>
                <c:pt idx="15">
                  <c:v>33998288355790.145</c:v>
                </c:pt>
                <c:pt idx="16">
                  <c:v>34916660824792.656</c:v>
                </c:pt>
                <c:pt idx="17">
                  <c:v>35835033293795.164</c:v>
                </c:pt>
                <c:pt idx="18">
                  <c:v>36753405762797.977</c:v>
                </c:pt>
                <c:pt idx="19">
                  <c:v>37671778231800.484</c:v>
                </c:pt>
                <c:pt idx="20">
                  <c:v>38590150700803</c:v>
                </c:pt>
                <c:pt idx="21">
                  <c:v>39508523169805.82</c:v>
                </c:pt>
                <c:pt idx="22">
                  <c:v>40426895638808.328</c:v>
                </c:pt>
                <c:pt idx="23">
                  <c:v>41345268107810.836</c:v>
                </c:pt>
                <c:pt idx="24">
                  <c:v>42263640576813.656</c:v>
                </c:pt>
                <c:pt idx="25">
                  <c:v>43182013045816.164</c:v>
                </c:pt>
                <c:pt idx="26">
                  <c:v>44100385514818.68</c:v>
                </c:pt>
                <c:pt idx="27">
                  <c:v>45018757983821.492</c:v>
                </c:pt>
                <c:pt idx="28">
                  <c:v>45937130452824.008</c:v>
                </c:pt>
                <c:pt idx="29">
                  <c:v>46855502921826.516</c:v>
                </c:pt>
                <c:pt idx="30">
                  <c:v>47773875390829.336</c:v>
                </c:pt>
              </c:numCache>
            </c:numRef>
          </c:val>
          <c:smooth val="0"/>
          <c:extLst>
            <c:ext xmlns:c16="http://schemas.microsoft.com/office/drawing/2014/chart" uri="{C3380CC4-5D6E-409C-BE32-E72D297353CC}">
              <c16:uniqueId val="{00000007-DB85-4585-B1F4-706085AB79D9}"/>
            </c:ext>
          </c:extLst>
        </c:ser>
        <c:ser>
          <c:idx val="8"/>
          <c:order val="8"/>
          <c:tx>
            <c:v>refined petroleum and coke 19</c:v>
          </c:tx>
          <c:spPr>
            <a:ln w="28575" cmpd="sng">
              <a:solidFill>
                <a:schemeClr val="accent3"/>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calcs!$D$13:$AH$13</c:f>
              <c:numCache>
                <c:formatCode>0.00E+00</c:formatCode>
                <c:ptCount val="31"/>
                <c:pt idx="0">
                  <c:v>560789991086.29492</c:v>
                </c:pt>
                <c:pt idx="1">
                  <c:v>568024181971.30811</c:v>
                </c:pt>
                <c:pt idx="2">
                  <c:v>575351693918.73792</c:v>
                </c:pt>
                <c:pt idx="3">
                  <c:v>587491614660.42322</c:v>
                </c:pt>
                <c:pt idx="4">
                  <c:v>591956550931.84241</c:v>
                </c:pt>
                <c:pt idx="5">
                  <c:v>614551889496.29456</c:v>
                </c:pt>
                <c:pt idx="6">
                  <c:v>637147228060.73792</c:v>
                </c:pt>
                <c:pt idx="7">
                  <c:v>659742566625.19019</c:v>
                </c:pt>
                <c:pt idx="8">
                  <c:v>682337905189.63354</c:v>
                </c:pt>
                <c:pt idx="9">
                  <c:v>704933243754.08569</c:v>
                </c:pt>
                <c:pt idx="10">
                  <c:v>727528582318.52917</c:v>
                </c:pt>
                <c:pt idx="11">
                  <c:v>750123920882.98132</c:v>
                </c:pt>
                <c:pt idx="12">
                  <c:v>772719259447.42468</c:v>
                </c:pt>
                <c:pt idx="13">
                  <c:v>795314598011.87683</c:v>
                </c:pt>
                <c:pt idx="14">
                  <c:v>817909936576.32019</c:v>
                </c:pt>
                <c:pt idx="15">
                  <c:v>840505275140.77234</c:v>
                </c:pt>
                <c:pt idx="16">
                  <c:v>863100613705.2157</c:v>
                </c:pt>
                <c:pt idx="17">
                  <c:v>885695952269.66785</c:v>
                </c:pt>
                <c:pt idx="18">
                  <c:v>908291290834.12</c:v>
                </c:pt>
                <c:pt idx="19">
                  <c:v>930886629398.56348</c:v>
                </c:pt>
                <c:pt idx="20">
                  <c:v>953481967963.01562</c:v>
                </c:pt>
                <c:pt idx="21">
                  <c:v>976077306527.45911</c:v>
                </c:pt>
                <c:pt idx="22">
                  <c:v>998672645091.91125</c:v>
                </c:pt>
                <c:pt idx="23">
                  <c:v>1021267983656.3546</c:v>
                </c:pt>
                <c:pt idx="24">
                  <c:v>1043863322220.8066</c:v>
                </c:pt>
                <c:pt idx="25">
                  <c:v>1066458660785.25</c:v>
                </c:pt>
                <c:pt idx="26">
                  <c:v>1089053999349.7021</c:v>
                </c:pt>
                <c:pt idx="27">
                  <c:v>1111649337914.1458</c:v>
                </c:pt>
                <c:pt idx="28">
                  <c:v>1134244676478.5979</c:v>
                </c:pt>
                <c:pt idx="29">
                  <c:v>1156840015043.05</c:v>
                </c:pt>
                <c:pt idx="30">
                  <c:v>1179435353607.4934</c:v>
                </c:pt>
              </c:numCache>
            </c:numRef>
          </c:val>
          <c:smooth val="0"/>
          <c:extLst>
            <c:ext xmlns:c16="http://schemas.microsoft.com/office/drawing/2014/chart" uri="{C3380CC4-5D6E-409C-BE32-E72D297353CC}">
              <c16:uniqueId val="{00000008-DB85-4585-B1F4-706085AB79D9}"/>
            </c:ext>
          </c:extLst>
        </c:ser>
        <c:ser>
          <c:idx val="9"/>
          <c:order val="9"/>
          <c:tx>
            <c:v>chemicals 20</c:v>
          </c:tx>
          <c:spPr>
            <a:ln w="28575" cmpd="sng">
              <a:solidFill>
                <a:schemeClr val="accent4"/>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calcs!$D$14:$AH$14</c:f>
              <c:numCache>
                <c:formatCode>0.00E+00</c:formatCode>
                <c:ptCount val="31"/>
                <c:pt idx="0">
                  <c:v>17304153343306.941</c:v>
                </c:pt>
                <c:pt idx="1">
                  <c:v>17527376921435.6</c:v>
                </c:pt>
                <c:pt idx="2">
                  <c:v>17753480083722.117</c:v>
                </c:pt>
                <c:pt idx="3">
                  <c:v>18128078513488.652</c:v>
                </c:pt>
                <c:pt idx="4">
                  <c:v>18265851910191.168</c:v>
                </c:pt>
                <c:pt idx="5">
                  <c:v>18961279875305.969</c:v>
                </c:pt>
                <c:pt idx="6">
                  <c:v>19656707840420.77</c:v>
                </c:pt>
                <c:pt idx="7">
                  <c:v>20352135805535.27</c:v>
                </c:pt>
                <c:pt idx="8">
                  <c:v>21047563770650.074</c:v>
                </c:pt>
                <c:pt idx="9">
                  <c:v>21742991735764.875</c:v>
                </c:pt>
                <c:pt idx="10">
                  <c:v>22438419700879.375</c:v>
                </c:pt>
                <c:pt idx="11">
                  <c:v>23133847665994.176</c:v>
                </c:pt>
                <c:pt idx="12">
                  <c:v>23829275631108.676</c:v>
                </c:pt>
                <c:pt idx="13">
                  <c:v>24524703596223.477</c:v>
                </c:pt>
                <c:pt idx="14">
                  <c:v>25220131561338.277</c:v>
                </c:pt>
                <c:pt idx="15">
                  <c:v>25915559526452.777</c:v>
                </c:pt>
                <c:pt idx="16">
                  <c:v>26610987491567.578</c:v>
                </c:pt>
                <c:pt idx="17">
                  <c:v>27306415456682.383</c:v>
                </c:pt>
                <c:pt idx="18">
                  <c:v>28001843421796.883</c:v>
                </c:pt>
                <c:pt idx="19">
                  <c:v>28697271386911.688</c:v>
                </c:pt>
                <c:pt idx="20">
                  <c:v>29392699352026.492</c:v>
                </c:pt>
                <c:pt idx="21">
                  <c:v>30088127317140.992</c:v>
                </c:pt>
                <c:pt idx="22">
                  <c:v>30783555282255.797</c:v>
                </c:pt>
                <c:pt idx="23">
                  <c:v>31478983247370.598</c:v>
                </c:pt>
                <c:pt idx="24">
                  <c:v>32174411212485.102</c:v>
                </c:pt>
                <c:pt idx="25">
                  <c:v>32869839177599.902</c:v>
                </c:pt>
                <c:pt idx="26">
                  <c:v>33565267142714.707</c:v>
                </c:pt>
                <c:pt idx="27">
                  <c:v>34260695107829.207</c:v>
                </c:pt>
                <c:pt idx="28">
                  <c:v>34956123072944.012</c:v>
                </c:pt>
                <c:pt idx="29">
                  <c:v>35651551038058.82</c:v>
                </c:pt>
                <c:pt idx="30">
                  <c:v>36346979003173.32</c:v>
                </c:pt>
              </c:numCache>
            </c:numRef>
          </c:val>
          <c:smooth val="0"/>
          <c:extLst>
            <c:ext xmlns:c16="http://schemas.microsoft.com/office/drawing/2014/chart" uri="{C3380CC4-5D6E-409C-BE32-E72D297353CC}">
              <c16:uniqueId val="{00000009-DB85-4585-B1F4-706085AB79D9}"/>
            </c:ext>
          </c:extLst>
        </c:ser>
        <c:ser>
          <c:idx val="10"/>
          <c:order val="10"/>
          <c:tx>
            <c:v>rubber and plastic products 22</c:v>
          </c:tx>
          <c:spPr>
            <a:ln w="28575" cmpd="sng">
              <a:solidFill>
                <a:schemeClr val="accent5"/>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calcs!$D$15:$AH$15</c:f>
              <c:numCache>
                <c:formatCode>0.00E+00</c:formatCode>
                <c:ptCount val="31"/>
                <c:pt idx="0">
                  <c:v>8091313904903.4141</c:v>
                </c:pt>
                <c:pt idx="1">
                  <c:v>8195691854276.667</c:v>
                </c:pt>
                <c:pt idx="2">
                  <c:v>8301416279196.835</c:v>
                </c:pt>
                <c:pt idx="3">
                  <c:v>8476576162687.8877</c:v>
                </c:pt>
                <c:pt idx="4">
                  <c:v>8540998141524.3164</c:v>
                </c:pt>
                <c:pt idx="5">
                  <c:v>8866176336563.166</c:v>
                </c:pt>
                <c:pt idx="6">
                  <c:v>9191354531602.0137</c:v>
                </c:pt>
                <c:pt idx="7">
                  <c:v>9516532726640.959</c:v>
                </c:pt>
                <c:pt idx="8">
                  <c:v>9841710921679.8066</c:v>
                </c:pt>
                <c:pt idx="9">
                  <c:v>10166889116718.654</c:v>
                </c:pt>
                <c:pt idx="10">
                  <c:v>10492067311757.504</c:v>
                </c:pt>
                <c:pt idx="11">
                  <c:v>10817245506796.352</c:v>
                </c:pt>
                <c:pt idx="12">
                  <c:v>11142423701835.297</c:v>
                </c:pt>
                <c:pt idx="13">
                  <c:v>11467601896874.145</c:v>
                </c:pt>
                <c:pt idx="14">
                  <c:v>11792780091912.992</c:v>
                </c:pt>
                <c:pt idx="15">
                  <c:v>12117958286951.84</c:v>
                </c:pt>
                <c:pt idx="16">
                  <c:v>12443136481990.689</c:v>
                </c:pt>
                <c:pt idx="17">
                  <c:v>12768314677029.633</c:v>
                </c:pt>
                <c:pt idx="18">
                  <c:v>13093492872068.482</c:v>
                </c:pt>
                <c:pt idx="19">
                  <c:v>13418671067107.332</c:v>
                </c:pt>
                <c:pt idx="20">
                  <c:v>13743849262146.182</c:v>
                </c:pt>
                <c:pt idx="21">
                  <c:v>14069027457185.127</c:v>
                </c:pt>
                <c:pt idx="22">
                  <c:v>14394205652223.977</c:v>
                </c:pt>
                <c:pt idx="23">
                  <c:v>14719383847262.826</c:v>
                </c:pt>
                <c:pt idx="24">
                  <c:v>15044562042301.676</c:v>
                </c:pt>
                <c:pt idx="25">
                  <c:v>15369740237340.525</c:v>
                </c:pt>
                <c:pt idx="26">
                  <c:v>15694918432379.469</c:v>
                </c:pt>
                <c:pt idx="27">
                  <c:v>16020096627418.318</c:v>
                </c:pt>
                <c:pt idx="28">
                  <c:v>16345274822457.166</c:v>
                </c:pt>
                <c:pt idx="29">
                  <c:v>16670453017496.016</c:v>
                </c:pt>
                <c:pt idx="30">
                  <c:v>16995631212534.865</c:v>
                </c:pt>
              </c:numCache>
            </c:numRef>
          </c:val>
          <c:smooth val="0"/>
          <c:extLst>
            <c:ext xmlns:c16="http://schemas.microsoft.com/office/drawing/2014/chart" uri="{C3380CC4-5D6E-409C-BE32-E72D297353CC}">
              <c16:uniqueId val="{0000000A-DB85-4585-B1F4-706085AB79D9}"/>
            </c:ext>
          </c:extLst>
        </c:ser>
        <c:ser>
          <c:idx val="11"/>
          <c:order val="11"/>
          <c:tx>
            <c:v>glass and glass products 231</c:v>
          </c:tx>
          <c:spPr>
            <a:ln w="28575" cmpd="sng">
              <a:solidFill>
                <a:schemeClr val="accent6"/>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calcs!$D$16:$AH$16</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B-DB85-4585-B1F4-706085AB79D9}"/>
            </c:ext>
          </c:extLst>
        </c:ser>
        <c:ser>
          <c:idx val="12"/>
          <c:order val="12"/>
          <c:tx>
            <c:v>cement and other nonmetallic minerals 239</c:v>
          </c:tx>
          <c:spPr>
            <a:ln w="28575" cmpd="sng">
              <a:solidFill>
                <a:schemeClr val="accent1"/>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calcs!$D$17:$AH$17</c:f>
              <c:numCache>
                <c:formatCode>0.00E+00</c:formatCode>
                <c:ptCount val="31"/>
                <c:pt idx="0">
                  <c:v>48223072325600.016</c:v>
                </c:pt>
                <c:pt idx="1">
                  <c:v>48845149958600.25</c:v>
                </c:pt>
                <c:pt idx="2">
                  <c:v>49475252393066.188</c:v>
                </c:pt>
                <c:pt idx="3">
                  <c:v>50519180218559.883</c:v>
                </c:pt>
                <c:pt idx="4">
                  <c:v>50903125988220.938</c:v>
                </c:pt>
                <c:pt idx="5">
                  <c:v>52841144394034.352</c:v>
                </c:pt>
                <c:pt idx="6">
                  <c:v>54779162799847.766</c:v>
                </c:pt>
                <c:pt idx="7">
                  <c:v>56717181205661.688</c:v>
                </c:pt>
                <c:pt idx="8">
                  <c:v>58655199611475.102</c:v>
                </c:pt>
                <c:pt idx="9">
                  <c:v>60593218017288.508</c:v>
                </c:pt>
                <c:pt idx="10">
                  <c:v>62531236423102.43</c:v>
                </c:pt>
                <c:pt idx="11">
                  <c:v>64469254828915.836</c:v>
                </c:pt>
                <c:pt idx="12">
                  <c:v>66407273234729.25</c:v>
                </c:pt>
                <c:pt idx="13">
                  <c:v>68345291640543.172</c:v>
                </c:pt>
                <c:pt idx="14">
                  <c:v>70283310046356.586</c:v>
                </c:pt>
                <c:pt idx="15">
                  <c:v>72221328452170</c:v>
                </c:pt>
                <c:pt idx="16">
                  <c:v>74159346857983.406</c:v>
                </c:pt>
                <c:pt idx="17">
                  <c:v>76097365263797.328</c:v>
                </c:pt>
                <c:pt idx="18">
                  <c:v>78035383669610.734</c:v>
                </c:pt>
                <c:pt idx="19">
                  <c:v>79973402075424.141</c:v>
                </c:pt>
                <c:pt idx="20">
                  <c:v>81911420481238.062</c:v>
                </c:pt>
                <c:pt idx="21">
                  <c:v>83849438887051.469</c:v>
                </c:pt>
                <c:pt idx="22">
                  <c:v>85787457292864.891</c:v>
                </c:pt>
                <c:pt idx="23">
                  <c:v>87725475698678.812</c:v>
                </c:pt>
                <c:pt idx="24">
                  <c:v>89663494104492.219</c:v>
                </c:pt>
                <c:pt idx="25">
                  <c:v>91601512510305.625</c:v>
                </c:pt>
                <c:pt idx="26">
                  <c:v>93539530916119.031</c:v>
                </c:pt>
                <c:pt idx="27">
                  <c:v>95477549321932.938</c:v>
                </c:pt>
                <c:pt idx="28">
                  <c:v>97415567727746.344</c:v>
                </c:pt>
                <c:pt idx="29">
                  <c:v>99353586133559.766</c:v>
                </c:pt>
                <c:pt idx="30">
                  <c:v>101291604539373.69</c:v>
                </c:pt>
              </c:numCache>
            </c:numRef>
          </c:val>
          <c:smooth val="0"/>
          <c:extLst>
            <c:ext xmlns:c16="http://schemas.microsoft.com/office/drawing/2014/chart" uri="{C3380CC4-5D6E-409C-BE32-E72D297353CC}">
              <c16:uniqueId val="{0000000C-DB85-4585-B1F4-706085AB79D9}"/>
            </c:ext>
          </c:extLst>
        </c:ser>
        <c:ser>
          <c:idx val="13"/>
          <c:order val="13"/>
          <c:tx>
            <c:v>iron and steel 241</c:v>
          </c:tx>
          <c:spPr>
            <a:ln w="28575" cmpd="sng">
              <a:solidFill>
                <a:schemeClr val="accent2"/>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calcs!$D$18:$AH$18</c:f>
              <c:numCache>
                <c:formatCode>0.00E+00</c:formatCode>
                <c:ptCount val="31"/>
                <c:pt idx="0">
                  <c:v>57815887824821.188</c:v>
                </c:pt>
                <c:pt idx="1">
                  <c:v>58561712777761.375</c:v>
                </c:pt>
                <c:pt idx="2">
                  <c:v>59317158872594.492</c:v>
                </c:pt>
                <c:pt idx="3">
                  <c:v>60568750924806.227</c:v>
                </c:pt>
                <c:pt idx="4">
                  <c:v>61029073431834.758</c:v>
                </c:pt>
                <c:pt idx="5">
                  <c:v>63350814213388.297</c:v>
                </c:pt>
                <c:pt idx="6">
                  <c:v>65672554994941.844</c:v>
                </c:pt>
                <c:pt idx="7">
                  <c:v>67994295776494.57</c:v>
                </c:pt>
                <c:pt idx="8">
                  <c:v>70316036558048.117</c:v>
                </c:pt>
                <c:pt idx="9">
                  <c:v>72637777339601.656</c:v>
                </c:pt>
                <c:pt idx="10">
                  <c:v>74959518121155.203</c:v>
                </c:pt>
                <c:pt idx="11">
                  <c:v>77281258902708.75</c:v>
                </c:pt>
                <c:pt idx="12">
                  <c:v>79602999684262.297</c:v>
                </c:pt>
                <c:pt idx="13">
                  <c:v>81924740465815.844</c:v>
                </c:pt>
                <c:pt idx="14">
                  <c:v>84246481247369.375</c:v>
                </c:pt>
                <c:pt idx="15">
                  <c:v>86568222028922.109</c:v>
                </c:pt>
                <c:pt idx="16">
                  <c:v>88889962810475.656</c:v>
                </c:pt>
                <c:pt idx="17">
                  <c:v>91211703592029.188</c:v>
                </c:pt>
                <c:pt idx="18">
                  <c:v>93533444373582.734</c:v>
                </c:pt>
                <c:pt idx="19">
                  <c:v>95855185155136.281</c:v>
                </c:pt>
                <c:pt idx="20">
                  <c:v>98176925936689.828</c:v>
                </c:pt>
                <c:pt idx="21">
                  <c:v>100498666718243.38</c:v>
                </c:pt>
                <c:pt idx="22">
                  <c:v>102820407499796.92</c:v>
                </c:pt>
                <c:pt idx="23">
                  <c:v>105142148281350.47</c:v>
                </c:pt>
                <c:pt idx="24">
                  <c:v>107463889062903.2</c:v>
                </c:pt>
                <c:pt idx="25">
                  <c:v>109785629844456.75</c:v>
                </c:pt>
                <c:pt idx="26">
                  <c:v>112107370626010.3</c:v>
                </c:pt>
                <c:pt idx="27">
                  <c:v>114429111407563.84</c:v>
                </c:pt>
                <c:pt idx="28">
                  <c:v>116750852189117.38</c:v>
                </c:pt>
                <c:pt idx="29">
                  <c:v>119072592970670.92</c:v>
                </c:pt>
                <c:pt idx="30">
                  <c:v>121394333752224.48</c:v>
                </c:pt>
              </c:numCache>
            </c:numRef>
          </c:val>
          <c:smooth val="0"/>
          <c:extLst>
            <c:ext xmlns:c16="http://schemas.microsoft.com/office/drawing/2014/chart" uri="{C3380CC4-5D6E-409C-BE32-E72D297353CC}">
              <c16:uniqueId val="{0000000D-DB85-4585-B1F4-706085AB79D9}"/>
            </c:ext>
          </c:extLst>
        </c:ser>
        <c:ser>
          <c:idx val="14"/>
          <c:order val="14"/>
          <c:tx>
            <c:v>other metals 242</c:v>
          </c:tx>
          <c:spPr>
            <a:ln w="28575" cmpd="sng">
              <a:solidFill>
                <a:schemeClr val="accent3"/>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calcs!$D$19:$AH$19</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0E-DB85-4585-B1F4-706085AB79D9}"/>
            </c:ext>
          </c:extLst>
        </c:ser>
        <c:ser>
          <c:idx val="15"/>
          <c:order val="15"/>
          <c:tx>
            <c:v>metal products except machinery and vehicles 25</c:v>
          </c:tx>
          <c:spPr>
            <a:ln w="28575" cmpd="sng">
              <a:solidFill>
                <a:schemeClr val="accent4"/>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calcs!$D$20:$AH$20</c:f>
              <c:numCache>
                <c:formatCode>0.00E+00</c:formatCode>
                <c:ptCount val="31"/>
                <c:pt idx="0">
                  <c:v>1877131619876.457</c:v>
                </c:pt>
                <c:pt idx="1">
                  <c:v>1901346617772.8633</c:v>
                </c:pt>
                <c:pt idx="2">
                  <c:v>1925873989142.1331</c:v>
                </c:pt>
                <c:pt idx="3">
                  <c:v>1966509930313.032</c:v>
                </c:pt>
                <c:pt idx="4">
                  <c:v>1981455405783.4111</c:v>
                </c:pt>
                <c:pt idx="5">
                  <c:v>2056894582123.8916</c:v>
                </c:pt>
                <c:pt idx="6">
                  <c:v>2132333758464.3972</c:v>
                </c:pt>
                <c:pt idx="7">
                  <c:v>2207772934804.8774</c:v>
                </c:pt>
                <c:pt idx="8">
                  <c:v>2283212111145.3833</c:v>
                </c:pt>
                <c:pt idx="9">
                  <c:v>2358651287485.8638</c:v>
                </c:pt>
                <c:pt idx="10">
                  <c:v>2434090463826.3442</c:v>
                </c:pt>
                <c:pt idx="11">
                  <c:v>2509529640166.8496</c:v>
                </c:pt>
                <c:pt idx="12">
                  <c:v>2584968816507.3301</c:v>
                </c:pt>
                <c:pt idx="13">
                  <c:v>2660407992847.8101</c:v>
                </c:pt>
                <c:pt idx="14">
                  <c:v>2735847169188.3159</c:v>
                </c:pt>
                <c:pt idx="15">
                  <c:v>2811286345528.7964</c:v>
                </c:pt>
                <c:pt idx="16">
                  <c:v>2886725521869.3022</c:v>
                </c:pt>
                <c:pt idx="17">
                  <c:v>2962164698209.7827</c:v>
                </c:pt>
                <c:pt idx="18">
                  <c:v>3037603874550.2632</c:v>
                </c:pt>
                <c:pt idx="19">
                  <c:v>3113043050890.769</c:v>
                </c:pt>
                <c:pt idx="20">
                  <c:v>3188482227231.2495</c:v>
                </c:pt>
                <c:pt idx="21">
                  <c:v>3263921403571.73</c:v>
                </c:pt>
                <c:pt idx="22">
                  <c:v>3339360579912.2358</c:v>
                </c:pt>
                <c:pt idx="23">
                  <c:v>3414799756252.7158</c:v>
                </c:pt>
                <c:pt idx="24">
                  <c:v>3490238932593.2217</c:v>
                </c:pt>
                <c:pt idx="25">
                  <c:v>3565678108933.7021</c:v>
                </c:pt>
                <c:pt idx="26">
                  <c:v>3641117285274.1826</c:v>
                </c:pt>
                <c:pt idx="27">
                  <c:v>3716556461614.6885</c:v>
                </c:pt>
                <c:pt idx="28">
                  <c:v>3791995637955.1689</c:v>
                </c:pt>
                <c:pt idx="29">
                  <c:v>3867434814295.6494</c:v>
                </c:pt>
                <c:pt idx="30">
                  <c:v>3942873990636.1548</c:v>
                </c:pt>
              </c:numCache>
            </c:numRef>
          </c:val>
          <c:smooth val="0"/>
          <c:extLst>
            <c:ext xmlns:c16="http://schemas.microsoft.com/office/drawing/2014/chart" uri="{C3380CC4-5D6E-409C-BE32-E72D297353CC}">
              <c16:uniqueId val="{0000000F-DB85-4585-B1F4-706085AB79D9}"/>
            </c:ext>
          </c:extLst>
        </c:ser>
        <c:ser>
          <c:idx val="16"/>
          <c:order val="16"/>
          <c:tx>
            <c:v>computers and electronics 26</c:v>
          </c:tx>
          <c:spPr>
            <a:ln w="28575" cmpd="sng">
              <a:solidFill>
                <a:schemeClr val="accent5"/>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calcs!$D$21:$AH$21</c:f>
              <c:numCache>
                <c:formatCode>0.00E+00</c:formatCode>
                <c:ptCount val="31"/>
                <c:pt idx="0">
                  <c:v>834742839885.23389</c:v>
                </c:pt>
                <c:pt idx="1">
                  <c:v>845511022519.7533</c:v>
                </c:pt>
                <c:pt idx="2">
                  <c:v>856418114710.25806</c:v>
                </c:pt>
                <c:pt idx="3">
                  <c:v>874488536930.64441</c:v>
                </c:pt>
                <c:pt idx="4">
                  <c:v>881134649811.31738</c:v>
                </c:pt>
                <c:pt idx="5">
                  <c:v>912357164902.55286</c:v>
                </c:pt>
                <c:pt idx="6">
                  <c:v>943579679993.78052</c:v>
                </c:pt>
                <c:pt idx="7">
                  <c:v>974802195085.01611</c:v>
                </c:pt>
                <c:pt idx="8">
                  <c:v>1006024710176.2517</c:v>
                </c:pt>
                <c:pt idx="9">
                  <c:v>1037247225267.4792</c:v>
                </c:pt>
                <c:pt idx="10">
                  <c:v>1068469740358.7147</c:v>
                </c:pt>
                <c:pt idx="11">
                  <c:v>1099692255449.9504</c:v>
                </c:pt>
                <c:pt idx="12">
                  <c:v>1130914770541.178</c:v>
                </c:pt>
                <c:pt idx="13">
                  <c:v>1162137285632.4133</c:v>
                </c:pt>
                <c:pt idx="14">
                  <c:v>1193359800723.6487</c:v>
                </c:pt>
                <c:pt idx="15">
                  <c:v>1224582315814.8762</c:v>
                </c:pt>
                <c:pt idx="16">
                  <c:v>1255804830906.1118</c:v>
                </c:pt>
                <c:pt idx="17">
                  <c:v>1287027345997.3472</c:v>
                </c:pt>
                <c:pt idx="18">
                  <c:v>1318249861088.5745</c:v>
                </c:pt>
                <c:pt idx="19">
                  <c:v>1349472376179.8098</c:v>
                </c:pt>
                <c:pt idx="20">
                  <c:v>1380694891271.0452</c:v>
                </c:pt>
                <c:pt idx="21">
                  <c:v>1411917406362.2727</c:v>
                </c:pt>
                <c:pt idx="22">
                  <c:v>1443139921453.5081</c:v>
                </c:pt>
                <c:pt idx="23">
                  <c:v>1474362436544.7434</c:v>
                </c:pt>
                <c:pt idx="24">
                  <c:v>1505584951635.9709</c:v>
                </c:pt>
                <c:pt idx="25">
                  <c:v>1536807466727.2065</c:v>
                </c:pt>
                <c:pt idx="26">
                  <c:v>1568029981818.4419</c:v>
                </c:pt>
                <c:pt idx="27">
                  <c:v>1599252496909.6692</c:v>
                </c:pt>
                <c:pt idx="28">
                  <c:v>1630475012000.9048</c:v>
                </c:pt>
                <c:pt idx="29">
                  <c:v>1661697527092.1401</c:v>
                </c:pt>
                <c:pt idx="30">
                  <c:v>1692920042183.3674</c:v>
                </c:pt>
              </c:numCache>
            </c:numRef>
          </c:val>
          <c:smooth val="0"/>
          <c:extLst>
            <c:ext xmlns:c16="http://schemas.microsoft.com/office/drawing/2014/chart" uri="{C3380CC4-5D6E-409C-BE32-E72D297353CC}">
              <c16:uniqueId val="{00000010-DB85-4585-B1F4-706085AB79D9}"/>
            </c:ext>
          </c:extLst>
        </c:ser>
        <c:ser>
          <c:idx val="17"/>
          <c:order val="17"/>
          <c:tx>
            <c:v>appliances and electrical equipment 27</c:v>
          </c:tx>
          <c:spPr>
            <a:ln w="28575" cmpd="sng">
              <a:solidFill>
                <a:schemeClr val="accent6"/>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calcs!$D$22:$AH$22</c:f>
              <c:numCache>
                <c:formatCode>0.00E+00</c:formatCode>
                <c:ptCount val="31"/>
                <c:pt idx="0">
                  <c:v>1001581012530.0811</c:v>
                </c:pt>
                <c:pt idx="1">
                  <c:v>1014501407591.719</c:v>
                </c:pt>
                <c:pt idx="2">
                  <c:v>1027588475749.6521</c:v>
                </c:pt>
                <c:pt idx="3">
                  <c:v>1049270592587.9696</c:v>
                </c:pt>
                <c:pt idx="4">
                  <c:v>1057245049091.6382</c:v>
                </c:pt>
                <c:pt idx="5">
                  <c:v>1097829678989.0928</c:v>
                </c:pt>
                <c:pt idx="6">
                  <c:v>1138414308886.5474</c:v>
                </c:pt>
                <c:pt idx="7">
                  <c:v>1178998938783.9897</c:v>
                </c:pt>
                <c:pt idx="8">
                  <c:v>1219583568681.4443</c:v>
                </c:pt>
                <c:pt idx="9">
                  <c:v>1260168198578.8989</c:v>
                </c:pt>
                <c:pt idx="10">
                  <c:v>1300752828476.3533</c:v>
                </c:pt>
                <c:pt idx="11">
                  <c:v>1341337458373.7959</c:v>
                </c:pt>
                <c:pt idx="12">
                  <c:v>1381922088271.2505</c:v>
                </c:pt>
                <c:pt idx="13">
                  <c:v>1422506718168.7051</c:v>
                </c:pt>
                <c:pt idx="14">
                  <c:v>1463091348066.1597</c:v>
                </c:pt>
                <c:pt idx="15">
                  <c:v>1503675977963.6023</c:v>
                </c:pt>
                <c:pt idx="16">
                  <c:v>1544260607861.0569</c:v>
                </c:pt>
                <c:pt idx="17">
                  <c:v>1584845237758.5115</c:v>
                </c:pt>
                <c:pt idx="18">
                  <c:v>1625429867655.9658</c:v>
                </c:pt>
                <c:pt idx="19">
                  <c:v>1666014497553.4084</c:v>
                </c:pt>
                <c:pt idx="20">
                  <c:v>1706599127450.863</c:v>
                </c:pt>
                <c:pt idx="21">
                  <c:v>1747183757348.3176</c:v>
                </c:pt>
                <c:pt idx="22">
                  <c:v>1787768387245.7725</c:v>
                </c:pt>
                <c:pt idx="23">
                  <c:v>1828353017143.2148</c:v>
                </c:pt>
                <c:pt idx="24">
                  <c:v>1868937647040.6694</c:v>
                </c:pt>
                <c:pt idx="25">
                  <c:v>1909522276938.124</c:v>
                </c:pt>
                <c:pt idx="26">
                  <c:v>1950106906835.5789</c:v>
                </c:pt>
                <c:pt idx="27">
                  <c:v>1990691536733.0215</c:v>
                </c:pt>
                <c:pt idx="28">
                  <c:v>2031276166630.4758</c:v>
                </c:pt>
                <c:pt idx="29">
                  <c:v>2071860796527.9304</c:v>
                </c:pt>
                <c:pt idx="30">
                  <c:v>2112445426425.373</c:v>
                </c:pt>
              </c:numCache>
            </c:numRef>
          </c:val>
          <c:smooth val="0"/>
          <c:extLst>
            <c:ext xmlns:c16="http://schemas.microsoft.com/office/drawing/2014/chart" uri="{C3380CC4-5D6E-409C-BE32-E72D297353CC}">
              <c16:uniqueId val="{00000011-DB85-4585-B1F4-706085AB79D9}"/>
            </c:ext>
          </c:extLst>
        </c:ser>
        <c:ser>
          <c:idx val="18"/>
          <c:order val="18"/>
          <c:tx>
            <c:v>other machinery 28</c:v>
          </c:tx>
          <c:spPr>
            <a:ln w="28575" cmpd="sng">
              <a:solidFill>
                <a:schemeClr val="accent1"/>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calcs!$D$23:$AH$23</c:f>
              <c:numCache>
                <c:formatCode>0.00E+00</c:formatCode>
                <c:ptCount val="31"/>
                <c:pt idx="0">
                  <c:v>1072024719279.3932</c:v>
                </c:pt>
                <c:pt idx="1">
                  <c:v>1085853838158.0973</c:v>
                </c:pt>
                <c:pt idx="2">
                  <c:v>1099861352670.3367</c:v>
                </c:pt>
                <c:pt idx="3">
                  <c:v>1123068427211.6807</c:v>
                </c:pt>
                <c:pt idx="4">
                  <c:v>1131603747258.4895</c:v>
                </c:pt>
                <c:pt idx="5">
                  <c:v>1174686921306.8047</c:v>
                </c:pt>
                <c:pt idx="6">
                  <c:v>1217770095355.1199</c:v>
                </c:pt>
                <c:pt idx="7">
                  <c:v>1260853269403.4351</c:v>
                </c:pt>
                <c:pt idx="8">
                  <c:v>1303936443451.7505</c:v>
                </c:pt>
                <c:pt idx="9">
                  <c:v>1347019617500.0818</c:v>
                </c:pt>
                <c:pt idx="10">
                  <c:v>1390102791548.397</c:v>
                </c:pt>
                <c:pt idx="11">
                  <c:v>1433185965596.7122</c:v>
                </c:pt>
                <c:pt idx="12">
                  <c:v>1476269139645.0273</c:v>
                </c:pt>
                <c:pt idx="13">
                  <c:v>1519352313693.3428</c:v>
                </c:pt>
                <c:pt idx="14">
                  <c:v>1562435487741.6743</c:v>
                </c:pt>
                <c:pt idx="15">
                  <c:v>1605518661789.9897</c:v>
                </c:pt>
                <c:pt idx="16">
                  <c:v>1648601835838.3049</c:v>
                </c:pt>
                <c:pt idx="17">
                  <c:v>1691685009886.6201</c:v>
                </c:pt>
                <c:pt idx="18">
                  <c:v>1734768183934.9353</c:v>
                </c:pt>
                <c:pt idx="19">
                  <c:v>1777851357983.2505</c:v>
                </c:pt>
                <c:pt idx="20">
                  <c:v>1820934532031.5818</c:v>
                </c:pt>
                <c:pt idx="21">
                  <c:v>1864017706079.8972</c:v>
                </c:pt>
                <c:pt idx="22">
                  <c:v>1907100880128.2124</c:v>
                </c:pt>
                <c:pt idx="23">
                  <c:v>1950184054176.5276</c:v>
                </c:pt>
                <c:pt idx="24">
                  <c:v>1993267228224.843</c:v>
                </c:pt>
                <c:pt idx="25">
                  <c:v>2036350402273.1584</c:v>
                </c:pt>
                <c:pt idx="26">
                  <c:v>2079433576321.4897</c:v>
                </c:pt>
                <c:pt idx="27">
                  <c:v>2122516750369.8049</c:v>
                </c:pt>
                <c:pt idx="28">
                  <c:v>2165599924418.1201</c:v>
                </c:pt>
                <c:pt idx="29">
                  <c:v>2208683098466.4351</c:v>
                </c:pt>
                <c:pt idx="30">
                  <c:v>2251766272514.7505</c:v>
                </c:pt>
              </c:numCache>
            </c:numRef>
          </c:val>
          <c:smooth val="0"/>
          <c:extLst>
            <c:ext xmlns:c16="http://schemas.microsoft.com/office/drawing/2014/chart" uri="{C3380CC4-5D6E-409C-BE32-E72D297353CC}">
              <c16:uniqueId val="{00000012-DB85-4585-B1F4-706085AB79D9}"/>
            </c:ext>
          </c:extLst>
        </c:ser>
        <c:ser>
          <c:idx val="19"/>
          <c:order val="19"/>
          <c:tx>
            <c:v>road vehicles 29</c:v>
          </c:tx>
          <c:spPr>
            <a:ln w="28575" cmpd="sng">
              <a:solidFill>
                <a:schemeClr val="accent2"/>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calcs!$D$24:$AH$24</c:f>
              <c:numCache>
                <c:formatCode>0.00E+00</c:formatCode>
                <c:ptCount val="31"/>
                <c:pt idx="0">
                  <c:v>2559118213229.0703</c:v>
                </c:pt>
                <c:pt idx="1">
                  <c:v>2592130838179.7251</c:v>
                </c:pt>
                <c:pt idx="2">
                  <c:v>2625569325992.2432</c:v>
                </c:pt>
                <c:pt idx="3">
                  <c:v>2680968838770.6792</c:v>
                </c:pt>
                <c:pt idx="4">
                  <c:v>2701344201945.3364</c:v>
                </c:pt>
                <c:pt idx="5">
                  <c:v>2804191344721.9048</c:v>
                </c:pt>
                <c:pt idx="6">
                  <c:v>2907038487498.4458</c:v>
                </c:pt>
                <c:pt idx="7">
                  <c:v>3009885630275.0142</c:v>
                </c:pt>
                <c:pt idx="8">
                  <c:v>3112732773051.5552</c:v>
                </c:pt>
                <c:pt idx="9">
                  <c:v>3215579915828.1235</c:v>
                </c:pt>
                <c:pt idx="10">
                  <c:v>3318427058604.6919</c:v>
                </c:pt>
                <c:pt idx="11">
                  <c:v>3421274201381.2334</c:v>
                </c:pt>
                <c:pt idx="12">
                  <c:v>3524121344157.8018</c:v>
                </c:pt>
                <c:pt idx="13">
                  <c:v>3626968486934.3428</c:v>
                </c:pt>
                <c:pt idx="14">
                  <c:v>3729815629710.9111</c:v>
                </c:pt>
                <c:pt idx="15">
                  <c:v>3832662772487.4521</c:v>
                </c:pt>
                <c:pt idx="16">
                  <c:v>3935509915264.0205</c:v>
                </c:pt>
                <c:pt idx="17">
                  <c:v>4038357058040.5615</c:v>
                </c:pt>
                <c:pt idx="18">
                  <c:v>4141204200817.1299</c:v>
                </c:pt>
                <c:pt idx="19">
                  <c:v>4244051343593.6714</c:v>
                </c:pt>
                <c:pt idx="20">
                  <c:v>4346898486370.2397</c:v>
                </c:pt>
                <c:pt idx="21">
                  <c:v>4449745629146.7812</c:v>
                </c:pt>
                <c:pt idx="22">
                  <c:v>4552592771923.3496</c:v>
                </c:pt>
                <c:pt idx="23">
                  <c:v>4655439914699.8906</c:v>
                </c:pt>
                <c:pt idx="24">
                  <c:v>4758287057476.459</c:v>
                </c:pt>
                <c:pt idx="25">
                  <c:v>4861134200253</c:v>
                </c:pt>
                <c:pt idx="26">
                  <c:v>4963981343029.5684</c:v>
                </c:pt>
                <c:pt idx="27">
                  <c:v>5066828485806.1094</c:v>
                </c:pt>
                <c:pt idx="28">
                  <c:v>5169675628582.6777</c:v>
                </c:pt>
                <c:pt idx="29">
                  <c:v>5272522771359.2461</c:v>
                </c:pt>
                <c:pt idx="30">
                  <c:v>5375369914135.7871</c:v>
                </c:pt>
              </c:numCache>
            </c:numRef>
          </c:val>
          <c:smooth val="0"/>
          <c:extLst>
            <c:ext xmlns:c16="http://schemas.microsoft.com/office/drawing/2014/chart" uri="{C3380CC4-5D6E-409C-BE32-E72D297353CC}">
              <c16:uniqueId val="{00000013-DB85-4585-B1F4-706085AB79D9}"/>
            </c:ext>
          </c:extLst>
        </c:ser>
        <c:ser>
          <c:idx val="20"/>
          <c:order val="20"/>
          <c:tx>
            <c:v>nonroad vehicles 30</c:v>
          </c:tx>
          <c:spPr>
            <a:ln w="28575" cmpd="sng">
              <a:solidFill>
                <a:schemeClr val="accent3"/>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calcs!$D$25:$AH$25</c:f>
              <c:numCache>
                <c:formatCode>0.00E+00</c:formatCode>
                <c:ptCount val="31"/>
                <c:pt idx="0">
                  <c:v>1633183441311.624</c:v>
                </c:pt>
                <c:pt idx="1">
                  <c:v>1654251507704.5439</c:v>
                </c:pt>
                <c:pt idx="2">
                  <c:v>1675591352153.9324</c:v>
                </c:pt>
                <c:pt idx="3">
                  <c:v>1710946329684.3801</c:v>
                </c:pt>
                <c:pt idx="4">
                  <c:v>1723949521789.9814</c:v>
                </c:pt>
                <c:pt idx="5">
                  <c:v>1786741093473.5955</c:v>
                </c:pt>
                <c:pt idx="6">
                  <c:v>1849532665157.2095</c:v>
                </c:pt>
                <c:pt idx="7">
                  <c:v>1912324236840.8235</c:v>
                </c:pt>
                <c:pt idx="8">
                  <c:v>1975115808524.458</c:v>
                </c:pt>
                <c:pt idx="9">
                  <c:v>2037907380208.072</c:v>
                </c:pt>
                <c:pt idx="10">
                  <c:v>2100698951891.686</c:v>
                </c:pt>
                <c:pt idx="11">
                  <c:v>2163490523575.3</c:v>
                </c:pt>
                <c:pt idx="12">
                  <c:v>2226282095258.9141</c:v>
                </c:pt>
                <c:pt idx="13">
                  <c:v>2289073666942.5283</c:v>
                </c:pt>
                <c:pt idx="14">
                  <c:v>2351865238626.1626</c:v>
                </c:pt>
                <c:pt idx="15">
                  <c:v>2414656810309.7764</c:v>
                </c:pt>
                <c:pt idx="16">
                  <c:v>2477448381993.3901</c:v>
                </c:pt>
                <c:pt idx="17">
                  <c:v>2540239953677.0039</c:v>
                </c:pt>
                <c:pt idx="18">
                  <c:v>2603031525360.6177</c:v>
                </c:pt>
                <c:pt idx="19">
                  <c:v>2665823097044.2319</c:v>
                </c:pt>
                <c:pt idx="20">
                  <c:v>2728614668727.8662</c:v>
                </c:pt>
                <c:pt idx="21">
                  <c:v>2791406240411.48</c:v>
                </c:pt>
                <c:pt idx="22">
                  <c:v>2854197812095.0938</c:v>
                </c:pt>
                <c:pt idx="23">
                  <c:v>2916989383778.708</c:v>
                </c:pt>
                <c:pt idx="24">
                  <c:v>2979780955462.3223</c:v>
                </c:pt>
                <c:pt idx="25">
                  <c:v>3042572527145.9365</c:v>
                </c:pt>
                <c:pt idx="26">
                  <c:v>3105364098829.5708</c:v>
                </c:pt>
                <c:pt idx="27">
                  <c:v>3168155670513.1851</c:v>
                </c:pt>
                <c:pt idx="28">
                  <c:v>3230947242196.7988</c:v>
                </c:pt>
                <c:pt idx="29">
                  <c:v>3293738813880.4131</c:v>
                </c:pt>
                <c:pt idx="30">
                  <c:v>3356530385564.0269</c:v>
                </c:pt>
              </c:numCache>
            </c:numRef>
          </c:val>
          <c:smooth val="0"/>
          <c:extLst>
            <c:ext xmlns:c16="http://schemas.microsoft.com/office/drawing/2014/chart" uri="{C3380CC4-5D6E-409C-BE32-E72D297353CC}">
              <c16:uniqueId val="{00000014-DB85-4585-B1F4-706085AB79D9}"/>
            </c:ext>
          </c:extLst>
        </c:ser>
        <c:ser>
          <c:idx val="21"/>
          <c:order val="21"/>
          <c:tx>
            <c:v>other manufacturing 31T33</c:v>
          </c:tx>
          <c:spPr>
            <a:ln w="28575" cmpd="sng">
              <a:solidFill>
                <a:schemeClr val="accent4"/>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calcs!$D$26:$AH$26</c:f>
              <c:numCache>
                <c:formatCode>0.00E+00</c:formatCode>
                <c:ptCount val="31"/>
                <c:pt idx="0">
                  <c:v>1452053446601.3489</c:v>
                </c:pt>
                <c:pt idx="1">
                  <c:v>1470784936062.5061</c:v>
                </c:pt>
                <c:pt idx="2">
                  <c:v>1489758061737.7124</c:v>
                </c:pt>
                <c:pt idx="3">
                  <c:v>1521191956840.3779</c:v>
                </c:pt>
                <c:pt idx="4">
                  <c:v>1532753015712.365</c:v>
                </c:pt>
                <c:pt idx="5">
                  <c:v>1591895814620.8557</c:v>
                </c:pt>
                <c:pt idx="6">
                  <c:v>1651038613529.3254</c:v>
                </c:pt>
                <c:pt idx="7">
                  <c:v>1710181412437.8164</c:v>
                </c:pt>
                <c:pt idx="8">
                  <c:v>1769324211346.2861</c:v>
                </c:pt>
                <c:pt idx="9">
                  <c:v>1828467010254.7556</c:v>
                </c:pt>
                <c:pt idx="10">
                  <c:v>1887609809163.2466</c:v>
                </c:pt>
                <c:pt idx="11">
                  <c:v>1946752608071.7163</c:v>
                </c:pt>
                <c:pt idx="12">
                  <c:v>2005895406980.186</c:v>
                </c:pt>
                <c:pt idx="13">
                  <c:v>2065038205888.6768</c:v>
                </c:pt>
                <c:pt idx="14">
                  <c:v>2124181004797.1467</c:v>
                </c:pt>
                <c:pt idx="15">
                  <c:v>2183323803705.6162</c:v>
                </c:pt>
                <c:pt idx="16">
                  <c:v>2242466602614.1069</c:v>
                </c:pt>
                <c:pt idx="17">
                  <c:v>2301609401522.5767</c:v>
                </c:pt>
                <c:pt idx="18">
                  <c:v>2360752200431.0464</c:v>
                </c:pt>
                <c:pt idx="19">
                  <c:v>2419894999339.5371</c:v>
                </c:pt>
                <c:pt idx="20">
                  <c:v>2479037798248.0068</c:v>
                </c:pt>
                <c:pt idx="21">
                  <c:v>2538180597156.498</c:v>
                </c:pt>
                <c:pt idx="22">
                  <c:v>2597323396064.9678</c:v>
                </c:pt>
                <c:pt idx="23">
                  <c:v>2656466194973.4375</c:v>
                </c:pt>
                <c:pt idx="24">
                  <c:v>2715608993881.9282</c:v>
                </c:pt>
                <c:pt idx="25">
                  <c:v>2774751792790.3979</c:v>
                </c:pt>
                <c:pt idx="26">
                  <c:v>2833894591698.8677</c:v>
                </c:pt>
                <c:pt idx="27">
                  <c:v>2893037390607.3584</c:v>
                </c:pt>
                <c:pt idx="28">
                  <c:v>2952180189515.8286</c:v>
                </c:pt>
                <c:pt idx="29">
                  <c:v>3011322988424.2983</c:v>
                </c:pt>
                <c:pt idx="30">
                  <c:v>3070465787332.7891</c:v>
                </c:pt>
              </c:numCache>
            </c:numRef>
          </c:val>
          <c:smooth val="0"/>
          <c:extLst>
            <c:ext xmlns:c16="http://schemas.microsoft.com/office/drawing/2014/chart" uri="{C3380CC4-5D6E-409C-BE32-E72D297353CC}">
              <c16:uniqueId val="{00000015-DB85-4585-B1F4-706085AB79D9}"/>
            </c:ext>
          </c:extLst>
        </c:ser>
        <c:ser>
          <c:idx val="22"/>
          <c:order val="22"/>
          <c:tx>
            <c:v>energy pipelines and gas processing 352T353</c:v>
          </c:tx>
          <c:spPr>
            <a:ln w="28575" cmpd="sng">
              <a:solidFill>
                <a:schemeClr val="accent5"/>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calcs!$D$27:$AH$27</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6-DB85-4585-B1F4-706085AB79D9}"/>
            </c:ext>
          </c:extLst>
        </c:ser>
        <c:ser>
          <c:idx val="23"/>
          <c:order val="23"/>
          <c:tx>
            <c:v>water and waste 36T39</c:v>
          </c:tx>
          <c:spPr>
            <a:ln w="28575" cmpd="sng">
              <a:solidFill>
                <a:schemeClr val="accent6"/>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calcs!$D$28:$AH$28</c:f>
              <c:numCache>
                <c:formatCode>0.00E+00</c:formatCode>
                <c:ptCount val="31"/>
                <c:pt idx="0">
                  <c:v>37628701378598.93</c:v>
                </c:pt>
                <c:pt idx="1">
                  <c:v>39287150776024.289</c:v>
                </c:pt>
                <c:pt idx="2">
                  <c:v>40945600173450.281</c:v>
                </c:pt>
                <c:pt idx="3">
                  <c:v>42604049570876.273</c:v>
                </c:pt>
                <c:pt idx="4">
                  <c:v>44262498968301.633</c:v>
                </c:pt>
                <c:pt idx="5">
                  <c:v>45920948365727.625</c:v>
                </c:pt>
                <c:pt idx="6">
                  <c:v>47579397763153.617</c:v>
                </c:pt>
                <c:pt idx="7">
                  <c:v>49237847160579.609</c:v>
                </c:pt>
                <c:pt idx="8">
                  <c:v>50896296558004.969</c:v>
                </c:pt>
                <c:pt idx="9">
                  <c:v>52554745955430.961</c:v>
                </c:pt>
                <c:pt idx="10">
                  <c:v>54213195352856.945</c:v>
                </c:pt>
                <c:pt idx="11">
                  <c:v>55871644750282.938</c:v>
                </c:pt>
                <c:pt idx="12">
                  <c:v>57530094147708.305</c:v>
                </c:pt>
                <c:pt idx="13">
                  <c:v>59188543545134.297</c:v>
                </c:pt>
                <c:pt idx="14">
                  <c:v>60846992942560.281</c:v>
                </c:pt>
                <c:pt idx="15">
                  <c:v>62505442339985.648</c:v>
                </c:pt>
                <c:pt idx="16">
                  <c:v>64163891737411.641</c:v>
                </c:pt>
                <c:pt idx="17">
                  <c:v>65822341134837.625</c:v>
                </c:pt>
                <c:pt idx="18">
                  <c:v>67480790532263.617</c:v>
                </c:pt>
                <c:pt idx="19">
                  <c:v>69139239929688.977</c:v>
                </c:pt>
                <c:pt idx="20">
                  <c:v>70797689327114.953</c:v>
                </c:pt>
                <c:pt idx="21">
                  <c:v>72456138724540.953</c:v>
                </c:pt>
                <c:pt idx="22">
                  <c:v>74114588121966.938</c:v>
                </c:pt>
                <c:pt idx="23">
                  <c:v>75773037519392.297</c:v>
                </c:pt>
                <c:pt idx="24">
                  <c:v>77431486916818.281</c:v>
                </c:pt>
                <c:pt idx="25">
                  <c:v>79089936314244.266</c:v>
                </c:pt>
                <c:pt idx="26">
                  <c:v>80748385711670.25</c:v>
                </c:pt>
                <c:pt idx="27">
                  <c:v>82406835109095.609</c:v>
                </c:pt>
                <c:pt idx="28">
                  <c:v>84065284506521.594</c:v>
                </c:pt>
                <c:pt idx="29">
                  <c:v>85723733903947.578</c:v>
                </c:pt>
                <c:pt idx="30">
                  <c:v>87382183301372.953</c:v>
                </c:pt>
              </c:numCache>
            </c:numRef>
          </c:val>
          <c:smooth val="0"/>
          <c:extLst>
            <c:ext xmlns:c16="http://schemas.microsoft.com/office/drawing/2014/chart" uri="{C3380CC4-5D6E-409C-BE32-E72D297353CC}">
              <c16:uniqueId val="{00000017-DB85-4585-B1F4-706085AB79D9}"/>
            </c:ext>
          </c:extLst>
        </c:ser>
        <c:ser>
          <c:idx val="24"/>
          <c:order val="24"/>
          <c:tx>
            <c:v>construction 41T43</c:v>
          </c:tx>
          <c:spPr>
            <a:ln w="28575" cmpd="sng">
              <a:solidFill>
                <a:schemeClr val="accent1"/>
              </a:solidFill>
            </a:ln>
          </c:spPr>
          <c:marker>
            <c:symbol val="none"/>
          </c:marker>
          <c:cat>
            <c:numRef>
              <c:f>calcs!$D$4:$AH$4</c:f>
              <c:numCache>
                <c:formatCode>General</c:formatCode>
                <c:ptCount val="31"/>
                <c:pt idx="0">
                  <c:v>2020</c:v>
                </c:pt>
                <c:pt idx="1">
                  <c:v>2021</c:v>
                </c:pt>
                <c:pt idx="2">
                  <c:v>2022</c:v>
                </c:pt>
                <c:pt idx="3">
                  <c:v>2023</c:v>
                </c:pt>
                <c:pt idx="4">
                  <c:v>2024</c:v>
                </c:pt>
                <c:pt idx="5">
                  <c:v>2025</c:v>
                </c:pt>
                <c:pt idx="6">
                  <c:v>2026</c:v>
                </c:pt>
                <c:pt idx="7">
                  <c:v>2027</c:v>
                </c:pt>
                <c:pt idx="8">
                  <c:v>2028</c:v>
                </c:pt>
                <c:pt idx="9">
                  <c:v>2029</c:v>
                </c:pt>
                <c:pt idx="10">
                  <c:v>2030</c:v>
                </c:pt>
                <c:pt idx="11">
                  <c:v>2031</c:v>
                </c:pt>
                <c:pt idx="12">
                  <c:v>2032</c:v>
                </c:pt>
                <c:pt idx="13">
                  <c:v>2033</c:v>
                </c:pt>
                <c:pt idx="14">
                  <c:v>2034</c:v>
                </c:pt>
                <c:pt idx="15">
                  <c:v>2035</c:v>
                </c:pt>
                <c:pt idx="16">
                  <c:v>2036</c:v>
                </c:pt>
                <c:pt idx="17">
                  <c:v>2037</c:v>
                </c:pt>
                <c:pt idx="18">
                  <c:v>2038</c:v>
                </c:pt>
                <c:pt idx="19">
                  <c:v>2039</c:v>
                </c:pt>
                <c:pt idx="20">
                  <c:v>2040</c:v>
                </c:pt>
                <c:pt idx="21">
                  <c:v>2041</c:v>
                </c:pt>
                <c:pt idx="22">
                  <c:v>2042</c:v>
                </c:pt>
                <c:pt idx="23">
                  <c:v>2043</c:v>
                </c:pt>
                <c:pt idx="24">
                  <c:v>2044</c:v>
                </c:pt>
                <c:pt idx="25">
                  <c:v>2045</c:v>
                </c:pt>
                <c:pt idx="26">
                  <c:v>2046</c:v>
                </c:pt>
                <c:pt idx="27">
                  <c:v>2047</c:v>
                </c:pt>
                <c:pt idx="28">
                  <c:v>2048</c:v>
                </c:pt>
                <c:pt idx="29">
                  <c:v>2049</c:v>
                </c:pt>
                <c:pt idx="30">
                  <c:v>2050</c:v>
                </c:pt>
              </c:numCache>
            </c:numRef>
          </c:cat>
          <c:val>
            <c:numRef>
              <c:f>calcs!$D$29:$AH$29</c:f>
              <c:numCache>
                <c:formatCode>0.00E+00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extLst>
            <c:ext xmlns:c16="http://schemas.microsoft.com/office/drawing/2014/chart" uri="{C3380CC4-5D6E-409C-BE32-E72D297353CC}">
              <c16:uniqueId val="{00000018-DB85-4585-B1F4-706085AB79D9}"/>
            </c:ext>
          </c:extLst>
        </c:ser>
        <c:dLbls>
          <c:showLegendKey val="0"/>
          <c:showVal val="0"/>
          <c:showCatName val="0"/>
          <c:showSerName val="0"/>
          <c:showPercent val="0"/>
          <c:showBubbleSize val="0"/>
        </c:dLbls>
        <c:smooth val="0"/>
        <c:axId val="2054893362"/>
        <c:axId val="1459182639"/>
      </c:lineChart>
      <c:catAx>
        <c:axId val="205489336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459182639"/>
        <c:crosses val="autoZero"/>
        <c:auto val="1"/>
        <c:lblAlgn val="ctr"/>
        <c:lblOffset val="100"/>
        <c:noMultiLvlLbl val="1"/>
      </c:catAx>
      <c:valAx>
        <c:axId val="145918263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0E+00" sourceLinked="1"/>
        <c:majorTickMark val="none"/>
        <c:minorTickMark val="none"/>
        <c:tickLblPos val="nextTo"/>
        <c:spPr>
          <a:ln/>
        </c:spPr>
        <c:txPr>
          <a:bodyPr/>
          <a:lstStyle/>
          <a:p>
            <a:pPr lvl="0">
              <a:defRPr sz="900" b="0" i="0">
                <a:solidFill>
                  <a:srgbClr val="000000"/>
                </a:solidFill>
                <a:latin typeface="+mn-lt"/>
              </a:defRPr>
            </a:pPr>
            <a:endParaRPr lang="en-US"/>
          </a:p>
        </c:txPr>
        <c:crossAx val="2054893362"/>
        <c:crosses val="autoZero"/>
        <c:crossBetween val="between"/>
      </c:valAx>
    </c:plotArea>
    <c:legend>
      <c:legendPos val="b"/>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123825</xdr:rowOff>
    </xdr:from>
    <xdr:ext cx="10182225" cy="61531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133350</xdr:colOff>
      <xdr:row>206</xdr:row>
      <xdr:rowOff>19050</xdr:rowOff>
    </xdr:from>
    <xdr:ext cx="8410575" cy="6553200"/>
    <xdr:graphicFrame macro="">
      <xdr:nvGraphicFramePr>
        <xdr:cNvPr id="1063035198" name="Chart 1">
          <a:extLst>
            <a:ext uri="{FF2B5EF4-FFF2-40B4-BE49-F238E27FC236}">
              <a16:creationId xmlns:a16="http://schemas.microsoft.com/office/drawing/2014/main" id="{00000000-0008-0000-0E00-00003EA15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esr.or.id/e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9.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7"/>
  <sheetViews>
    <sheetView topLeftCell="A11" workbookViewId="0">
      <selection activeCell="C42" sqref="C42"/>
    </sheetView>
  </sheetViews>
  <sheetFormatPr baseColWidth="10" defaultColWidth="14.5" defaultRowHeight="15" customHeight="1" x14ac:dyDescent="0.2"/>
  <cols>
    <col min="1" max="1" width="11.5" customWidth="1"/>
    <col min="2" max="2" width="76.5" customWidth="1"/>
    <col min="3" max="3" width="42.5" customWidth="1"/>
    <col min="4" max="4" width="57.83203125" customWidth="1"/>
    <col min="5" max="5" width="60.5" customWidth="1"/>
    <col min="6" max="26" width="8.83203125" customWidth="1"/>
  </cols>
  <sheetData>
    <row r="1" spans="1:2" x14ac:dyDescent="0.2">
      <c r="A1" s="1" t="s">
        <v>0</v>
      </c>
    </row>
    <row r="3" spans="1:2" x14ac:dyDescent="0.2">
      <c r="A3" s="1" t="s">
        <v>1</v>
      </c>
      <c r="B3" s="2" t="s">
        <v>2</v>
      </c>
    </row>
    <row r="4" spans="1:2" x14ac:dyDescent="0.2">
      <c r="B4" s="3" t="s">
        <v>3</v>
      </c>
    </row>
    <row r="5" spans="1:2" x14ac:dyDescent="0.2">
      <c r="B5" s="4" t="s">
        <v>4</v>
      </c>
    </row>
    <row r="6" spans="1:2" x14ac:dyDescent="0.2">
      <c r="B6" s="5">
        <v>44774</v>
      </c>
    </row>
    <row r="7" spans="1:2" x14ac:dyDescent="0.2">
      <c r="B7" s="6" t="s">
        <v>5</v>
      </c>
    </row>
    <row r="10" spans="1:2" x14ac:dyDescent="0.2">
      <c r="B10" s="2" t="s">
        <v>6</v>
      </c>
    </row>
    <row r="11" spans="1:2" x14ac:dyDescent="0.2">
      <c r="B11" s="4" t="s">
        <v>7</v>
      </c>
    </row>
    <row r="12" spans="1:2" x14ac:dyDescent="0.2">
      <c r="B12" s="4">
        <v>2022</v>
      </c>
    </row>
    <row r="13" spans="1:2" x14ac:dyDescent="0.2">
      <c r="B13" s="4" t="s">
        <v>8</v>
      </c>
    </row>
    <row r="14" spans="1:2" x14ac:dyDescent="0.2">
      <c r="B14" s="4" t="s">
        <v>9</v>
      </c>
    </row>
    <row r="15" spans="1:2" x14ac:dyDescent="0.2">
      <c r="B15" s="4"/>
    </row>
    <row r="16" spans="1:2" ht="15" customHeight="1" x14ac:dyDescent="0.2">
      <c r="B16" s="2" t="s">
        <v>10</v>
      </c>
    </row>
    <row r="17" spans="1:2" x14ac:dyDescent="0.2">
      <c r="B17" s="4" t="s">
        <v>11</v>
      </c>
    </row>
    <row r="18" spans="1:2" ht="15" customHeight="1" x14ac:dyDescent="0.2">
      <c r="B18" s="6" t="s">
        <v>12</v>
      </c>
    </row>
    <row r="19" spans="1:2" ht="15" customHeight="1" x14ac:dyDescent="0.2">
      <c r="B19" s="6"/>
    </row>
    <row r="20" spans="1:2" ht="15" customHeight="1" x14ac:dyDescent="0.2">
      <c r="A20" s="97" t="s">
        <v>0</v>
      </c>
    </row>
    <row r="22" spans="1:2" ht="15" customHeight="1" x14ac:dyDescent="0.2">
      <c r="A22" s="89" t="s">
        <v>400</v>
      </c>
      <c r="B22" t="s">
        <v>401</v>
      </c>
    </row>
    <row r="23" spans="1:2" ht="15" customHeight="1" x14ac:dyDescent="0.2">
      <c r="B23" s="98" t="s">
        <v>402</v>
      </c>
    </row>
    <row r="25" spans="1:2" ht="172" customHeight="1" x14ac:dyDescent="0.2">
      <c r="A25" s="99" t="s">
        <v>403</v>
      </c>
      <c r="B25" s="100" t="s">
        <v>404</v>
      </c>
    </row>
    <row r="27" spans="1:2" x14ac:dyDescent="0.2">
      <c r="A27" s="1" t="s">
        <v>13</v>
      </c>
    </row>
    <row r="28" spans="1:2" ht="15.75" customHeight="1" x14ac:dyDescent="0.2">
      <c r="A28" s="3" t="s">
        <v>14</v>
      </c>
    </row>
    <row r="29" spans="1:2" ht="15.75" customHeight="1" x14ac:dyDescent="0.2">
      <c r="A29" s="3" t="s">
        <v>15</v>
      </c>
    </row>
    <row r="30" spans="1:2" ht="15.75" customHeight="1" x14ac:dyDescent="0.2">
      <c r="A30" s="3" t="s">
        <v>16</v>
      </c>
    </row>
    <row r="31" spans="1:2" ht="15.75" customHeight="1" x14ac:dyDescent="0.2"/>
    <row r="32" spans="1:2" ht="15.75" customHeight="1" x14ac:dyDescent="0.2">
      <c r="A32" s="4" t="s">
        <v>17</v>
      </c>
      <c r="B32" s="7">
        <v>39680000</v>
      </c>
    </row>
    <row r="33" spans="1:3" ht="15.75" customHeight="1" x14ac:dyDescent="0.2"/>
    <row r="34" spans="1:3" ht="15.75" customHeight="1" x14ac:dyDescent="0.2"/>
    <row r="35" spans="1:3" ht="15.75" customHeight="1" x14ac:dyDescent="0.2"/>
    <row r="36" spans="1:3" ht="15.75" customHeight="1" x14ac:dyDescent="0.2">
      <c r="A36" s="1" t="s">
        <v>408</v>
      </c>
    </row>
    <row r="37" spans="1:3" ht="15.75" customHeight="1" x14ac:dyDescent="0.2"/>
    <row r="38" spans="1:3" ht="15.75" customHeight="1" x14ac:dyDescent="0.2">
      <c r="A38" s="97" t="s">
        <v>400</v>
      </c>
      <c r="B38" s="108" t="s">
        <v>409</v>
      </c>
    </row>
    <row r="39" spans="1:3" ht="15.75" customHeight="1" x14ac:dyDescent="0.2">
      <c r="B39" s="3" t="s">
        <v>410</v>
      </c>
      <c r="C39" s="1"/>
    </row>
    <row r="40" spans="1:3" ht="15.75" customHeight="1" x14ac:dyDescent="0.2"/>
    <row r="41" spans="1:3" ht="15.75" customHeight="1" x14ac:dyDescent="0.2"/>
    <row r="42" spans="1:3" ht="15.75" customHeight="1" x14ac:dyDescent="0.2"/>
    <row r="43" spans="1:3" ht="15.75" customHeight="1" x14ac:dyDescent="0.2"/>
    <row r="44" spans="1:3" ht="15.75" customHeight="1" x14ac:dyDescent="0.2"/>
    <row r="45" spans="1:3" ht="15.75" customHeight="1" x14ac:dyDescent="0.2">
      <c r="C45" s="8"/>
    </row>
    <row r="46" spans="1:3" ht="15.75" customHeight="1" x14ac:dyDescent="0.2"/>
    <row r="47" spans="1:3" ht="15.75" customHeight="1" x14ac:dyDescent="0.2"/>
    <row r="48" spans="1:3" ht="15.75" customHeight="1" x14ac:dyDescent="0.2"/>
    <row r="49" spans="3:3" ht="15.75" customHeight="1" x14ac:dyDescent="0.2"/>
    <row r="50" spans="3:3" ht="15.75" customHeight="1" x14ac:dyDescent="0.2"/>
    <row r="51" spans="3:3" ht="15.75" customHeight="1" x14ac:dyDescent="0.2"/>
    <row r="52" spans="3:3" ht="15.75" customHeight="1" x14ac:dyDescent="0.2"/>
    <row r="53" spans="3:3" ht="15.75" customHeight="1" x14ac:dyDescent="0.2"/>
    <row r="54" spans="3:3" ht="15.75" customHeight="1" x14ac:dyDescent="0.2"/>
    <row r="55" spans="3:3" ht="15.75" customHeight="1" x14ac:dyDescent="0.2"/>
    <row r="56" spans="3:3" ht="15.75" customHeight="1" x14ac:dyDescent="0.2"/>
    <row r="57" spans="3:3" ht="15.75" customHeight="1" x14ac:dyDescent="0.2"/>
    <row r="58" spans="3:3" ht="15.75" customHeight="1" x14ac:dyDescent="0.2"/>
    <row r="59" spans="3:3" ht="15.75" customHeight="1" x14ac:dyDescent="0.2"/>
    <row r="60" spans="3:3" ht="15.75" customHeight="1" x14ac:dyDescent="0.2"/>
    <row r="61" spans="3:3" ht="15.75" customHeight="1" x14ac:dyDescent="0.2"/>
    <row r="62" spans="3:3" ht="15.75" customHeight="1" x14ac:dyDescent="0.2"/>
    <row r="63" spans="3:3" ht="15.75" customHeight="1" x14ac:dyDescent="0.2">
      <c r="C63" s="8"/>
    </row>
    <row r="64" spans="3:3" ht="15.75" customHeight="1" x14ac:dyDescent="0.2"/>
    <row r="65" spans="2:3" ht="15.75" customHeight="1" x14ac:dyDescent="0.2"/>
    <row r="66" spans="2:3" ht="15.75" customHeight="1" x14ac:dyDescent="0.2"/>
    <row r="67" spans="2:3" ht="15.75" customHeight="1" x14ac:dyDescent="0.2"/>
    <row r="68" spans="2:3" ht="15.75" customHeight="1" x14ac:dyDescent="0.2"/>
    <row r="69" spans="2:3" ht="15.75" customHeight="1" x14ac:dyDescent="0.2"/>
    <row r="70" spans="2:3" ht="15.75" customHeight="1" x14ac:dyDescent="0.2"/>
    <row r="71" spans="2:3" ht="15.75" customHeight="1" x14ac:dyDescent="0.2"/>
    <row r="72" spans="2:3" ht="15.75" customHeight="1" x14ac:dyDescent="0.2">
      <c r="B72" s="2"/>
      <c r="C72" s="2"/>
    </row>
    <row r="73" spans="2:3" ht="15.75" customHeight="1" x14ac:dyDescent="0.2"/>
    <row r="74" spans="2:3" ht="15.75" customHeight="1" x14ac:dyDescent="0.2"/>
    <row r="75" spans="2:3" ht="15.75" customHeight="1" x14ac:dyDescent="0.2"/>
    <row r="76" spans="2:3" ht="15.75" customHeight="1" x14ac:dyDescent="0.2"/>
    <row r="77" spans="2:3" ht="15.75" customHeight="1" x14ac:dyDescent="0.2"/>
    <row r="78" spans="2:3" ht="15.75" customHeight="1" x14ac:dyDescent="0.2"/>
    <row r="79" spans="2:3" ht="15.75" customHeight="1" x14ac:dyDescent="0.2"/>
    <row r="80" spans="2:3" ht="15.75" customHeight="1" x14ac:dyDescent="0.2"/>
    <row r="81" spans="1:3" ht="15.75" customHeight="1" x14ac:dyDescent="0.2">
      <c r="A81" s="9"/>
      <c r="B81" s="10"/>
      <c r="C81" s="10"/>
    </row>
    <row r="82" spans="1:3" ht="15.75" customHeight="1" x14ac:dyDescent="0.2"/>
    <row r="83" spans="1:3" ht="15.75" customHeight="1" x14ac:dyDescent="0.2"/>
    <row r="84" spans="1:3" ht="15.75" customHeight="1" x14ac:dyDescent="0.2"/>
    <row r="85" spans="1:3" ht="15.75" customHeight="1" x14ac:dyDescent="0.2"/>
    <row r="86" spans="1:3" ht="15.75" customHeight="1" x14ac:dyDescent="0.2"/>
    <row r="87" spans="1:3" ht="15.75" customHeight="1" x14ac:dyDescent="0.2">
      <c r="A87" s="1"/>
    </row>
    <row r="88" spans="1:3" ht="15.75" customHeight="1" x14ac:dyDescent="0.2"/>
    <row r="89" spans="1:3" ht="15.75" customHeight="1" x14ac:dyDescent="0.2"/>
    <row r="90" spans="1:3" ht="15.75" customHeight="1" x14ac:dyDescent="0.2"/>
    <row r="91" spans="1:3" ht="15.75" customHeight="1" x14ac:dyDescent="0.2"/>
    <row r="92" spans="1:3" ht="15.75" customHeight="1" x14ac:dyDescent="0.2"/>
    <row r="93" spans="1:3" ht="15.75" customHeight="1" x14ac:dyDescent="0.2"/>
    <row r="94" spans="1:3" ht="15.75" customHeight="1" x14ac:dyDescent="0.2"/>
    <row r="95" spans="1:3" ht="15.75" customHeight="1" x14ac:dyDescent="0.2"/>
    <row r="96" spans="1:3" ht="15.75" customHeight="1" x14ac:dyDescent="0.2"/>
    <row r="97" spans="1:3" ht="15.75" customHeight="1" x14ac:dyDescent="0.2"/>
    <row r="98" spans="1:3" ht="15.75" customHeight="1" x14ac:dyDescent="0.2"/>
    <row r="99" spans="1:3" ht="15.75" customHeight="1" x14ac:dyDescent="0.2"/>
    <row r="100" spans="1:3" ht="15.75" customHeight="1" x14ac:dyDescent="0.2"/>
    <row r="101" spans="1:3" ht="15.75" customHeight="1" x14ac:dyDescent="0.2"/>
    <row r="102" spans="1:3" ht="15.75" customHeight="1" x14ac:dyDescent="0.2">
      <c r="A102" s="11"/>
      <c r="B102" s="12"/>
      <c r="C102" s="12"/>
    </row>
    <row r="103" spans="1:3" ht="15.75" customHeight="1" x14ac:dyDescent="0.2"/>
    <row r="104" spans="1:3" ht="15.75" customHeight="1" x14ac:dyDescent="0.2"/>
    <row r="105" spans="1:3" ht="15.75" customHeight="1" x14ac:dyDescent="0.2"/>
    <row r="106" spans="1:3" ht="15.75" customHeight="1" x14ac:dyDescent="0.2"/>
    <row r="107" spans="1:3" ht="15.75" customHeight="1" x14ac:dyDescent="0.2"/>
    <row r="108" spans="1:3" ht="15.75" customHeight="1" x14ac:dyDescent="0.2"/>
    <row r="109" spans="1:3" ht="15.75" customHeight="1" x14ac:dyDescent="0.2">
      <c r="A109" s="13"/>
      <c r="B109" s="14"/>
      <c r="C109" s="14"/>
    </row>
    <row r="110" spans="1:3" ht="15.75" customHeight="1" x14ac:dyDescent="0.2"/>
    <row r="111" spans="1:3" ht="15.75" customHeight="1" x14ac:dyDescent="0.2"/>
    <row r="112" spans="1:3" ht="15.75" customHeight="1" x14ac:dyDescent="0.2"/>
    <row r="113" spans="1:4" ht="15.75" customHeight="1" x14ac:dyDescent="0.2"/>
    <row r="114" spans="1:4" ht="15.75" customHeight="1" x14ac:dyDescent="0.2"/>
    <row r="115" spans="1:4" ht="15.75" customHeight="1" x14ac:dyDescent="0.2"/>
    <row r="116" spans="1:4" ht="15.75" customHeight="1" x14ac:dyDescent="0.2">
      <c r="A116" s="1"/>
      <c r="D116" s="15"/>
    </row>
    <row r="117" spans="1:4" ht="15.75" customHeight="1" x14ac:dyDescent="0.2">
      <c r="B117" s="2"/>
      <c r="C117" s="2"/>
      <c r="D117" s="15"/>
    </row>
    <row r="118" spans="1:4" ht="15.75" customHeight="1" x14ac:dyDescent="0.2">
      <c r="B118" s="16"/>
      <c r="D118" s="15"/>
    </row>
    <row r="119" spans="1:4" ht="15.75" customHeight="1" x14ac:dyDescent="0.2">
      <c r="B119" s="16"/>
      <c r="D119" s="15"/>
    </row>
    <row r="120" spans="1:4" ht="15.75" customHeight="1" x14ac:dyDescent="0.2">
      <c r="B120" s="16"/>
      <c r="D120" s="15"/>
    </row>
    <row r="121" spans="1:4" ht="15.75" customHeight="1" x14ac:dyDescent="0.2">
      <c r="B121" s="16"/>
      <c r="D121" s="15"/>
    </row>
    <row r="122" spans="1:4" ht="15.75" customHeight="1" x14ac:dyDescent="0.2">
      <c r="B122" s="16"/>
      <c r="D122" s="15"/>
    </row>
    <row r="123" spans="1:4" ht="15.75" customHeight="1" x14ac:dyDescent="0.2">
      <c r="B123" s="16"/>
      <c r="D123" s="15"/>
    </row>
    <row r="124" spans="1:4" ht="15.75" customHeight="1" x14ac:dyDescent="0.2">
      <c r="B124" s="16"/>
      <c r="D124" s="15"/>
    </row>
    <row r="125" spans="1:4" ht="15.75" customHeight="1" x14ac:dyDescent="0.2">
      <c r="B125" s="16"/>
      <c r="D125" s="15"/>
    </row>
    <row r="126" spans="1:4" ht="15.75" customHeight="1" x14ac:dyDescent="0.2">
      <c r="B126" s="16"/>
      <c r="D126" s="15"/>
    </row>
    <row r="127" spans="1:4" ht="15.75" customHeight="1" x14ac:dyDescent="0.2">
      <c r="B127" s="16"/>
      <c r="D127" s="15"/>
    </row>
    <row r="128" spans="1:4" ht="15.75" customHeight="1" x14ac:dyDescent="0.2">
      <c r="D128" s="15"/>
    </row>
    <row r="129" spans="4:4" ht="15.75" customHeight="1" x14ac:dyDescent="0.2">
      <c r="D129" s="15"/>
    </row>
    <row r="130" spans="4:4" ht="15.75" customHeight="1" x14ac:dyDescent="0.2">
      <c r="D130" s="15"/>
    </row>
    <row r="131" spans="4:4" ht="15.75" customHeight="1" x14ac:dyDescent="0.2">
      <c r="D131" s="15"/>
    </row>
    <row r="132" spans="4:4" ht="15.75" customHeight="1" x14ac:dyDescent="0.2">
      <c r="D132" s="15"/>
    </row>
    <row r="133" spans="4:4" ht="15.75" customHeight="1" x14ac:dyDescent="0.2">
      <c r="D133" s="15"/>
    </row>
    <row r="134" spans="4:4" ht="15.75" customHeight="1" x14ac:dyDescent="0.2">
      <c r="D134" s="15"/>
    </row>
    <row r="135" spans="4:4" ht="15.75" customHeight="1" x14ac:dyDescent="0.2">
      <c r="D135" s="15"/>
    </row>
    <row r="136" spans="4:4" ht="15.75" customHeight="1" x14ac:dyDescent="0.2">
      <c r="D136" s="17"/>
    </row>
    <row r="137" spans="4:4" ht="15.75" customHeight="1" x14ac:dyDescent="0.2">
      <c r="D137" s="15"/>
    </row>
    <row r="138" spans="4:4" ht="15.75" customHeight="1" x14ac:dyDescent="0.2">
      <c r="D138" s="17"/>
    </row>
    <row r="139" spans="4:4" ht="15.75" customHeight="1" x14ac:dyDescent="0.2"/>
    <row r="140" spans="4:4" ht="15.75" customHeight="1" x14ac:dyDescent="0.2"/>
    <row r="141" spans="4:4" ht="15.75" customHeight="1" x14ac:dyDescent="0.2"/>
    <row r="142" spans="4:4" ht="15.75" customHeight="1" x14ac:dyDescent="0.2"/>
    <row r="143" spans="4:4" ht="15.75" customHeight="1" x14ac:dyDescent="0.2"/>
    <row r="144" spans="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sheetData>
  <hyperlinks>
    <hyperlink ref="B23" r:id="rId1" xr:uid="{E030B485-8BC8-CD46-B140-42DC67088418}"/>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21:N1000"/>
  <sheetViews>
    <sheetView workbookViewId="0"/>
  </sheetViews>
  <sheetFormatPr baseColWidth="10" defaultColWidth="14.5" defaultRowHeight="15" customHeight="1" x14ac:dyDescent="0.2"/>
  <cols>
    <col min="1" max="1" width="8.6640625" customWidth="1"/>
    <col min="2" max="2" width="22" customWidth="1"/>
    <col min="3" max="3" width="10.83203125" customWidth="1"/>
    <col min="4" max="5" width="9.33203125" customWidth="1"/>
    <col min="6" max="26" width="8.6640625" customWidth="1"/>
  </cols>
  <sheetData>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spans="1:14" ht="15.75" customHeight="1" x14ac:dyDescent="0.2">
      <c r="A33" s="18" t="s">
        <v>18</v>
      </c>
      <c r="B33" s="18"/>
      <c r="C33" s="18"/>
      <c r="D33" s="18"/>
      <c r="E33" s="18"/>
      <c r="F33" s="116" t="s">
        <v>19</v>
      </c>
      <c r="G33" s="117"/>
      <c r="H33" s="117"/>
      <c r="I33" s="117"/>
      <c r="J33" s="117"/>
      <c r="K33" s="118"/>
      <c r="L33" s="18"/>
      <c r="M33" s="18"/>
      <c r="N33" s="18"/>
    </row>
    <row r="34" spans="1:14" ht="15.75" customHeight="1" x14ac:dyDescent="0.2">
      <c r="A34" s="18"/>
      <c r="B34" s="18" t="s">
        <v>20</v>
      </c>
      <c r="C34" s="18" t="s">
        <v>21</v>
      </c>
      <c r="D34" s="18" t="s">
        <v>22</v>
      </c>
      <c r="E34" s="18" t="s">
        <v>23</v>
      </c>
      <c r="F34" s="18" t="s">
        <v>24</v>
      </c>
      <c r="G34" s="18" t="s">
        <v>25</v>
      </c>
      <c r="H34" s="18" t="s">
        <v>26</v>
      </c>
      <c r="I34" s="18" t="s">
        <v>27</v>
      </c>
      <c r="J34" s="18" t="s">
        <v>28</v>
      </c>
      <c r="K34" s="18" t="s">
        <v>29</v>
      </c>
      <c r="L34" s="18" t="s">
        <v>30</v>
      </c>
      <c r="M34" s="18" t="s">
        <v>31</v>
      </c>
      <c r="N34" s="18" t="s">
        <v>32</v>
      </c>
    </row>
    <row r="35" spans="1:14" ht="15.75" customHeight="1" x14ac:dyDescent="0.2">
      <c r="A35" s="3">
        <v>2018</v>
      </c>
      <c r="B35" s="19">
        <v>43176</v>
      </c>
      <c r="C35" s="19">
        <v>100506</v>
      </c>
      <c r="D35" s="19">
        <v>36</v>
      </c>
      <c r="E35" s="19">
        <v>93939</v>
      </c>
      <c r="F35" s="19">
        <v>203</v>
      </c>
      <c r="G35" s="19">
        <v>18517</v>
      </c>
      <c r="H35" s="19">
        <v>0</v>
      </c>
      <c r="I35" s="19">
        <v>394</v>
      </c>
      <c r="J35" s="19">
        <v>13174</v>
      </c>
      <c r="K35" s="19">
        <v>32288</v>
      </c>
      <c r="L35" s="19">
        <v>934</v>
      </c>
      <c r="M35" s="19">
        <v>57338</v>
      </c>
      <c r="N35" s="19">
        <v>328217</v>
      </c>
    </row>
    <row r="36" spans="1:14" ht="15.75" customHeight="1" x14ac:dyDescent="0.2">
      <c r="A36" s="3">
        <v>2019</v>
      </c>
      <c r="B36" s="19">
        <v>42862</v>
      </c>
      <c r="C36" s="19">
        <v>167412</v>
      </c>
      <c r="D36" s="19">
        <v>28</v>
      </c>
      <c r="E36" s="19">
        <v>92958</v>
      </c>
      <c r="F36" s="19">
        <v>192</v>
      </c>
      <c r="G36" s="19">
        <v>1099</v>
      </c>
      <c r="H36" s="19">
        <v>13323</v>
      </c>
      <c r="I36" s="19">
        <v>314</v>
      </c>
      <c r="J36" s="19">
        <v>9883</v>
      </c>
      <c r="K36" s="19">
        <v>24811</v>
      </c>
      <c r="L36" s="19">
        <v>959</v>
      </c>
      <c r="M36" s="19">
        <v>57794</v>
      </c>
      <c r="N36" s="19">
        <v>386825</v>
      </c>
    </row>
    <row r="37" spans="1:14" ht="15.75" customHeight="1" x14ac:dyDescent="0.2">
      <c r="A37" s="3">
        <v>2020</v>
      </c>
      <c r="B37" s="19">
        <v>52164</v>
      </c>
      <c r="C37" s="19">
        <v>113416</v>
      </c>
      <c r="D37" s="19">
        <v>188</v>
      </c>
      <c r="E37" s="19">
        <v>96400</v>
      </c>
      <c r="F37" s="19">
        <v>178</v>
      </c>
      <c r="G37" s="19">
        <v>2048</v>
      </c>
      <c r="H37" s="19">
        <v>12449</v>
      </c>
      <c r="I37" s="19">
        <v>234</v>
      </c>
      <c r="J37" s="19">
        <v>7669</v>
      </c>
      <c r="K37" s="19">
        <v>22578</v>
      </c>
      <c r="L37" s="19">
        <v>991</v>
      </c>
      <c r="M37" s="19">
        <v>54172</v>
      </c>
      <c r="N37" s="19">
        <v>339909</v>
      </c>
    </row>
    <row r="38" spans="1:14" ht="15.75" customHeight="1" x14ac:dyDescent="0.2">
      <c r="A38" s="1">
        <v>2021</v>
      </c>
      <c r="B38" s="19">
        <v>53461</v>
      </c>
      <c r="C38" s="19">
        <v>87820</v>
      </c>
      <c r="D38" s="19">
        <v>0</v>
      </c>
      <c r="E38" s="19">
        <v>88481</v>
      </c>
      <c r="F38" s="19">
        <v>177</v>
      </c>
      <c r="G38" s="19">
        <v>3706</v>
      </c>
      <c r="H38" s="19">
        <v>13473</v>
      </c>
      <c r="I38" s="19">
        <v>301</v>
      </c>
      <c r="J38" s="19">
        <v>8118</v>
      </c>
      <c r="K38" s="19">
        <v>25776</v>
      </c>
      <c r="L38" s="19">
        <v>1057</v>
      </c>
      <c r="M38" s="19">
        <v>60973</v>
      </c>
      <c r="N38" s="19">
        <v>317568</v>
      </c>
    </row>
    <row r="39" spans="1:14" ht="15.75" customHeight="1" x14ac:dyDescent="0.2"/>
    <row r="40" spans="1:14" ht="15.75" customHeight="1" x14ac:dyDescent="0.2"/>
    <row r="41" spans="1:14" ht="15.75" customHeight="1" x14ac:dyDescent="0.2">
      <c r="A41" s="3" t="s">
        <v>33</v>
      </c>
    </row>
    <row r="42" spans="1:14" ht="15.75" customHeight="1" x14ac:dyDescent="0.2">
      <c r="A42" s="18"/>
      <c r="B42" s="18" t="s">
        <v>20</v>
      </c>
      <c r="C42" s="18" t="s">
        <v>21</v>
      </c>
      <c r="D42" s="18" t="s">
        <v>22</v>
      </c>
      <c r="E42" s="18" t="s">
        <v>23</v>
      </c>
      <c r="F42" s="18" t="s">
        <v>24</v>
      </c>
      <c r="G42" s="18" t="s">
        <v>25</v>
      </c>
      <c r="H42" s="18" t="s">
        <v>26</v>
      </c>
      <c r="I42" s="18" t="s">
        <v>27</v>
      </c>
      <c r="J42" s="18" t="s">
        <v>28</v>
      </c>
      <c r="K42" s="18" t="s">
        <v>29</v>
      </c>
      <c r="L42" s="18" t="s">
        <v>30</v>
      </c>
      <c r="M42" s="18" t="s">
        <v>31</v>
      </c>
      <c r="N42" s="18" t="s">
        <v>32</v>
      </c>
    </row>
    <row r="43" spans="1:14" ht="15.75" customHeight="1" x14ac:dyDescent="0.2">
      <c r="A43" s="1">
        <v>2018</v>
      </c>
      <c r="B43" s="20">
        <f>B35*1000*About!$B$32</f>
        <v>1713223680000000</v>
      </c>
      <c r="C43" s="20">
        <f>C35*1000*About!$B$32</f>
        <v>3988078080000000</v>
      </c>
      <c r="D43" s="20">
        <f>D35*1000*About!$B$32</f>
        <v>1428480000000</v>
      </c>
      <c r="E43" s="20">
        <f>E35*1000*About!$B$32</f>
        <v>3727499520000000</v>
      </c>
      <c r="F43" s="20">
        <f>F35*1000*About!$B$32</f>
        <v>8055040000000</v>
      </c>
      <c r="G43" s="20">
        <f>G35*1000*About!$B$32</f>
        <v>734754560000000</v>
      </c>
      <c r="H43" s="20">
        <f>H35*1000*About!$B$32</f>
        <v>0</v>
      </c>
      <c r="I43" s="20">
        <f>I35*1000*About!$B$32</f>
        <v>15633920000000</v>
      </c>
      <c r="J43" s="20">
        <f>J35*1000*About!$B$32</f>
        <v>522744320000000</v>
      </c>
      <c r="K43" s="20">
        <f>K35*1000*About!$B$32</f>
        <v>1281187840000000</v>
      </c>
      <c r="L43" s="20">
        <f>L35*1000*About!$B$32</f>
        <v>37061120000000</v>
      </c>
      <c r="M43" s="20">
        <f>M35*1000*About!$B$32</f>
        <v>2275171840000000</v>
      </c>
      <c r="N43" s="20">
        <f>N35*1000*About!$B$32</f>
        <v>1.302365056E+16</v>
      </c>
    </row>
    <row r="44" spans="1:14" ht="15.75" customHeight="1" x14ac:dyDescent="0.2">
      <c r="A44" s="1">
        <v>2019</v>
      </c>
      <c r="B44" s="20">
        <f>B36*1000*About!$B$32</f>
        <v>1700764160000000</v>
      </c>
      <c r="C44" s="20">
        <f>C36*1000*About!$B$32</f>
        <v>6642908160000000</v>
      </c>
      <c r="D44" s="20">
        <f>D36*1000*About!$B$32</f>
        <v>1111040000000</v>
      </c>
      <c r="E44" s="20">
        <f>E36*1000*About!$B$32</f>
        <v>3688573440000000</v>
      </c>
      <c r="F44" s="20">
        <f>F36*1000*About!$B$32</f>
        <v>7618560000000</v>
      </c>
      <c r="G44" s="20">
        <f>G36*1000*About!$B$32</f>
        <v>43608320000000</v>
      </c>
      <c r="H44" s="20">
        <f>H36*1000*About!$B$32</f>
        <v>528656640000000</v>
      </c>
      <c r="I44" s="20">
        <f>I36*1000*About!$B$32</f>
        <v>12459520000000</v>
      </c>
      <c r="J44" s="20">
        <f>J36*1000*About!$B$32</f>
        <v>392157440000000</v>
      </c>
      <c r="K44" s="20">
        <f>K36*1000*About!$B$32</f>
        <v>984500480000000</v>
      </c>
      <c r="L44" s="20">
        <f>L36*1000*About!$B$32</f>
        <v>38053120000000</v>
      </c>
      <c r="M44" s="20">
        <f>M36*1000*About!$B$32</f>
        <v>2293265920000000</v>
      </c>
      <c r="N44" s="20">
        <f>N36*1000*About!$B$32</f>
        <v>1.5349216E+16</v>
      </c>
    </row>
    <row r="45" spans="1:14" ht="15.75" customHeight="1" x14ac:dyDescent="0.2">
      <c r="A45" s="1">
        <v>2020</v>
      </c>
      <c r="B45" s="20">
        <f>B37*1000*About!$B$32</f>
        <v>2069867520000000</v>
      </c>
      <c r="C45" s="20">
        <f>C37*1000*About!$B$32</f>
        <v>4500346880000000</v>
      </c>
      <c r="D45" s="20">
        <f>D37*1000*About!$B$32</f>
        <v>7459840000000</v>
      </c>
      <c r="E45" s="20">
        <f>E37*1000*About!$B$32</f>
        <v>3825152000000000</v>
      </c>
      <c r="F45" s="20">
        <f>F37*1000*About!$B$32</f>
        <v>7063040000000</v>
      </c>
      <c r="G45" s="20">
        <f>G37*1000*About!$B$32</f>
        <v>81264640000000</v>
      </c>
      <c r="H45" s="20">
        <f>H37*1000*About!$B$32</f>
        <v>493976320000000</v>
      </c>
      <c r="I45" s="20">
        <f>I37*1000*About!$B$32</f>
        <v>9285120000000</v>
      </c>
      <c r="J45" s="20">
        <f>J37*1000*About!$B$32</f>
        <v>304305920000000</v>
      </c>
      <c r="K45" s="20">
        <f>K37*1000*About!$B$32</f>
        <v>895895040000000</v>
      </c>
      <c r="L45" s="20">
        <f>L37*1000*About!$B$32</f>
        <v>39322880000000</v>
      </c>
      <c r="M45" s="20">
        <f>M37*1000*About!$B$32</f>
        <v>2149544960000000</v>
      </c>
      <c r="N45" s="20">
        <f>N37*1000*About!$B$32</f>
        <v>1.348758912E+16</v>
      </c>
    </row>
    <row r="46" spans="1:14" ht="15.75" customHeight="1" x14ac:dyDescent="0.2">
      <c r="A46" s="1">
        <v>2021</v>
      </c>
      <c r="B46" s="20">
        <f>B38*1000*About!$B$32</f>
        <v>2121332480000000</v>
      </c>
      <c r="C46" s="20">
        <f>C38*1000*About!$B$32</f>
        <v>3484697600000000</v>
      </c>
      <c r="D46" s="20">
        <f>D38*1000*About!$B$32</f>
        <v>0</v>
      </c>
      <c r="E46" s="20">
        <f>E38*1000*About!$B$32</f>
        <v>3510926080000000</v>
      </c>
      <c r="F46" s="20">
        <f>F38*1000*About!$B$32</f>
        <v>7023360000000</v>
      </c>
      <c r="G46" s="20">
        <f>G38*1000*About!$B$32</f>
        <v>147054080000000</v>
      </c>
      <c r="H46" s="20">
        <f>H38*1000*About!$B$32</f>
        <v>534608640000000</v>
      </c>
      <c r="I46" s="20">
        <f>I38*1000*About!$B$32</f>
        <v>11943680000000</v>
      </c>
      <c r="J46" s="20">
        <f>J38*1000*About!$B$32</f>
        <v>322122240000000</v>
      </c>
      <c r="K46" s="20">
        <f>K38*1000*About!$B$32</f>
        <v>1022791680000000</v>
      </c>
      <c r="L46" s="20">
        <f>L38*1000*About!$B$32</f>
        <v>41941760000000</v>
      </c>
      <c r="M46" s="20">
        <f>M38*1000*About!$B$32</f>
        <v>2419408640000000</v>
      </c>
      <c r="N46" s="20">
        <f>N38*1000*About!$B$32</f>
        <v>1.260109824E+16</v>
      </c>
    </row>
    <row r="47" spans="1:14" ht="15.75" customHeight="1" x14ac:dyDescent="0.2"/>
    <row r="48" spans="1:14" ht="15.75" customHeight="1" x14ac:dyDescent="0.2"/>
    <row r="49" spans="1:13" ht="15.75" customHeight="1" x14ac:dyDescent="0.2">
      <c r="A49" s="3" t="s">
        <v>34</v>
      </c>
      <c r="B49" s="20">
        <f>SUM(calcs!D80:D104)</f>
        <v>43800742713986.648</v>
      </c>
      <c r="C49" s="20">
        <f>SUM(calcs!D30:D53)</f>
        <v>783025269278770.62</v>
      </c>
      <c r="E49" s="20">
        <f>SUM(calcs!D55:D79)</f>
        <v>1599480726653238</v>
      </c>
      <c r="J49" s="20">
        <f>SUM(calcs!D180:D204)</f>
        <v>22153245693534.016</v>
      </c>
      <c r="L49" s="20">
        <f>SUM(calcs!D155:D179)</f>
        <v>15644402343550.633</v>
      </c>
      <c r="M49" s="20">
        <f>SUM(calcs!D5:D29)</f>
        <v>476737280695968.56</v>
      </c>
    </row>
    <row r="50" spans="1:13" ht="15.75" customHeight="1" x14ac:dyDescent="0.2"/>
    <row r="51" spans="1:13" ht="15.75" customHeight="1" x14ac:dyDescent="0.2"/>
    <row r="52" spans="1:13" ht="15.75" customHeight="1" x14ac:dyDescent="0.2"/>
    <row r="53" spans="1:13" ht="15.75" customHeight="1" x14ac:dyDescent="0.2"/>
    <row r="54" spans="1:13" ht="15.75" customHeight="1" x14ac:dyDescent="0.2"/>
    <row r="55" spans="1:13" ht="15.75" customHeight="1" x14ac:dyDescent="0.2"/>
    <row r="56" spans="1:13" ht="15.75" customHeight="1" x14ac:dyDescent="0.2"/>
    <row r="57" spans="1:13" ht="15.75" customHeight="1" x14ac:dyDescent="0.2"/>
    <row r="58" spans="1:13" ht="15.75" customHeight="1" x14ac:dyDescent="0.2"/>
    <row r="59" spans="1:13" ht="15.75" customHeight="1" x14ac:dyDescent="0.2"/>
    <row r="60" spans="1:13" ht="15.75" customHeight="1" x14ac:dyDescent="0.2"/>
    <row r="61" spans="1:13" ht="15.75" customHeight="1" x14ac:dyDescent="0.2"/>
    <row r="62" spans="1:13" ht="15.75" customHeight="1" x14ac:dyDescent="0.2"/>
    <row r="63" spans="1:13" ht="15.75" customHeight="1" x14ac:dyDescent="0.2"/>
    <row r="64" spans="1:13"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F33:K33"/>
  </mergeCells>
  <pageMargins left="0.7" right="0.7" top="0.75" bottom="0.75"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workbookViewId="0"/>
  </sheetViews>
  <sheetFormatPr baseColWidth="10" defaultColWidth="14.5" defaultRowHeight="15" customHeight="1" x14ac:dyDescent="0.2"/>
  <cols>
    <col min="1" max="1" width="37.6640625" customWidth="1"/>
    <col min="2" max="2" width="3.83203125" customWidth="1"/>
    <col min="3" max="3" width="28.1640625" customWidth="1"/>
    <col min="4" max="4" width="15.83203125" customWidth="1"/>
    <col min="5" max="5" width="16.5" customWidth="1"/>
    <col min="6" max="6" width="12.5" customWidth="1"/>
    <col min="7" max="7" width="17.83203125" customWidth="1"/>
    <col min="8" max="10" width="8.6640625" customWidth="1"/>
    <col min="11" max="11" width="65.83203125" customWidth="1"/>
    <col min="12" max="26" width="8.6640625" customWidth="1"/>
  </cols>
  <sheetData>
    <row r="1" spans="1:11" x14ac:dyDescent="0.2">
      <c r="D1" s="3" t="s">
        <v>35</v>
      </c>
      <c r="E1" s="3" t="s">
        <v>36</v>
      </c>
      <c r="F1" s="3" t="s">
        <v>37</v>
      </c>
      <c r="G1" s="21" t="s">
        <v>38</v>
      </c>
      <c r="H1" s="3" t="s">
        <v>39</v>
      </c>
    </row>
    <row r="2" spans="1:11" x14ac:dyDescent="0.2">
      <c r="A2" s="22" t="s">
        <v>40</v>
      </c>
      <c r="B2" s="3">
        <v>10</v>
      </c>
      <c r="C2" s="3" t="s">
        <v>41</v>
      </c>
      <c r="D2" s="19">
        <v>1446993803</v>
      </c>
      <c r="E2" s="19">
        <v>5289689785</v>
      </c>
      <c r="F2" s="19">
        <v>69495534</v>
      </c>
      <c r="G2" s="23">
        <f t="shared" ref="G2:G25" si="0">SUM(D2:F2)</f>
        <v>6806179122</v>
      </c>
      <c r="H2" s="24">
        <f t="shared" ref="H2:H25" si="1">G2/SUM($G$2:$G$25)</f>
        <v>0.11476602715016038</v>
      </c>
    </row>
    <row r="3" spans="1:11" x14ac:dyDescent="0.2">
      <c r="A3" s="22" t="s">
        <v>40</v>
      </c>
      <c r="B3" s="3">
        <v>11</v>
      </c>
      <c r="C3" s="3" t="s">
        <v>42</v>
      </c>
      <c r="D3" s="19">
        <v>10874632</v>
      </c>
      <c r="E3" s="19">
        <v>724494110</v>
      </c>
      <c r="F3" s="19"/>
      <c r="G3" s="23">
        <f t="shared" si="0"/>
        <v>735368742</v>
      </c>
      <c r="H3" s="24">
        <f t="shared" si="1"/>
        <v>1.2399813095860994E-2</v>
      </c>
    </row>
    <row r="4" spans="1:11" x14ac:dyDescent="0.2">
      <c r="A4" s="22" t="s">
        <v>40</v>
      </c>
      <c r="B4" s="3">
        <v>12</v>
      </c>
      <c r="C4" s="3" t="s">
        <v>43</v>
      </c>
      <c r="D4" s="19">
        <v>2484100</v>
      </c>
      <c r="E4" s="19">
        <v>181149874</v>
      </c>
      <c r="F4" s="19"/>
      <c r="G4" s="23">
        <f t="shared" si="0"/>
        <v>183633974</v>
      </c>
      <c r="H4" s="24">
        <f t="shared" si="1"/>
        <v>3.0964424044695083E-3</v>
      </c>
      <c r="K4" s="4"/>
    </row>
    <row r="5" spans="1:11" x14ac:dyDescent="0.2">
      <c r="A5" s="22" t="s">
        <v>44</v>
      </c>
      <c r="B5" s="3">
        <v>13</v>
      </c>
      <c r="C5" s="3" t="s">
        <v>45</v>
      </c>
      <c r="D5" s="19">
        <v>3746167</v>
      </c>
      <c r="E5" s="19">
        <v>3939696246</v>
      </c>
      <c r="F5" s="19"/>
      <c r="G5" s="23">
        <f t="shared" si="0"/>
        <v>3943442413</v>
      </c>
      <c r="H5" s="24">
        <f t="shared" si="1"/>
        <v>6.6494462006233976E-2</v>
      </c>
    </row>
    <row r="6" spans="1:11" x14ac:dyDescent="0.2">
      <c r="A6" s="22" t="s">
        <v>44</v>
      </c>
      <c r="B6" s="3">
        <v>14</v>
      </c>
      <c r="C6" s="3" t="s">
        <v>46</v>
      </c>
      <c r="D6" s="19">
        <v>32717171</v>
      </c>
      <c r="E6" s="19">
        <v>2688662145</v>
      </c>
      <c r="F6" s="19">
        <v>26</v>
      </c>
      <c r="G6" s="23">
        <f t="shared" si="0"/>
        <v>2721379342</v>
      </c>
      <c r="H6" s="24">
        <f t="shared" si="1"/>
        <v>4.5887992345120886E-2</v>
      </c>
    </row>
    <row r="7" spans="1:11" x14ac:dyDescent="0.2">
      <c r="A7" s="22" t="s">
        <v>44</v>
      </c>
      <c r="B7" s="3">
        <v>15</v>
      </c>
      <c r="C7" s="3" t="s">
        <v>47</v>
      </c>
      <c r="D7" s="19">
        <v>7197930</v>
      </c>
      <c r="E7" s="19">
        <v>745185904</v>
      </c>
      <c r="F7" s="19">
        <v>25</v>
      </c>
      <c r="G7" s="23">
        <f t="shared" si="0"/>
        <v>752383859</v>
      </c>
      <c r="H7" s="24">
        <f t="shared" si="1"/>
        <v>1.2686722585691073E-2</v>
      </c>
    </row>
    <row r="8" spans="1:11" x14ac:dyDescent="0.2">
      <c r="A8" s="22" t="s">
        <v>48</v>
      </c>
      <c r="B8" s="3">
        <v>16</v>
      </c>
      <c r="C8" s="3" t="s">
        <v>49</v>
      </c>
      <c r="D8" s="19">
        <v>90604474</v>
      </c>
      <c r="E8" s="19">
        <v>894994253</v>
      </c>
      <c r="F8" s="19">
        <v>620781</v>
      </c>
      <c r="G8" s="23">
        <f t="shared" si="0"/>
        <v>986219508</v>
      </c>
      <c r="H8" s="24">
        <f t="shared" si="1"/>
        <v>1.6629667365834249E-2</v>
      </c>
    </row>
    <row r="9" spans="1:11" x14ac:dyDescent="0.2">
      <c r="A9" s="22" t="s">
        <v>50</v>
      </c>
      <c r="B9" s="3">
        <v>17</v>
      </c>
      <c r="C9" s="3" t="s">
        <v>51</v>
      </c>
      <c r="D9" s="19">
        <v>716317698</v>
      </c>
      <c r="E9" s="19">
        <v>2906539245</v>
      </c>
      <c r="F9" s="19">
        <v>314557786</v>
      </c>
      <c r="G9" s="23">
        <f t="shared" si="0"/>
        <v>3937414729</v>
      </c>
      <c r="H9" s="24">
        <f t="shared" si="1"/>
        <v>6.6392822990686981E-2</v>
      </c>
    </row>
    <row r="10" spans="1:11" x14ac:dyDescent="0.2">
      <c r="A10" s="22" t="s">
        <v>50</v>
      </c>
      <c r="B10" s="3">
        <v>18</v>
      </c>
      <c r="C10" s="3" t="s">
        <v>52</v>
      </c>
      <c r="D10" s="19">
        <v>1345693</v>
      </c>
      <c r="E10" s="19">
        <v>204796190</v>
      </c>
      <c r="F10" s="19"/>
      <c r="G10" s="23">
        <f t="shared" si="0"/>
        <v>206141883</v>
      </c>
      <c r="H10" s="24">
        <f t="shared" si="1"/>
        <v>3.4759715424902368E-3</v>
      </c>
    </row>
    <row r="11" spans="1:11" x14ac:dyDescent="0.2">
      <c r="A11" s="1" t="s">
        <v>53</v>
      </c>
      <c r="B11" s="3">
        <v>19</v>
      </c>
      <c r="C11" s="3" t="s">
        <v>54</v>
      </c>
      <c r="D11" s="19">
        <v>1731917983</v>
      </c>
      <c r="E11" s="19">
        <v>1903553790</v>
      </c>
      <c r="F11" s="19"/>
      <c r="G11" s="23">
        <f t="shared" si="0"/>
        <v>3635471773</v>
      </c>
      <c r="H11" s="24">
        <f t="shared" si="1"/>
        <v>6.130145045038967E-2</v>
      </c>
    </row>
    <row r="12" spans="1:11" x14ac:dyDescent="0.2">
      <c r="A12" s="22" t="s">
        <v>55</v>
      </c>
      <c r="B12" s="3">
        <v>20</v>
      </c>
      <c r="C12" s="3" t="s">
        <v>56</v>
      </c>
      <c r="D12" s="19">
        <v>1095954589</v>
      </c>
      <c r="E12" s="19">
        <v>4890031989</v>
      </c>
      <c r="F12" s="19">
        <v>651990</v>
      </c>
      <c r="G12" s="23">
        <f t="shared" si="0"/>
        <v>5986638568</v>
      </c>
      <c r="H12" s="24">
        <f t="shared" si="1"/>
        <v>0.10094690605665274</v>
      </c>
    </row>
    <row r="13" spans="1:11" x14ac:dyDescent="0.2">
      <c r="A13" s="22" t="s">
        <v>57</v>
      </c>
      <c r="B13" s="3">
        <v>21</v>
      </c>
      <c r="C13" s="3" t="s">
        <v>58</v>
      </c>
      <c r="D13" s="19">
        <v>70276995</v>
      </c>
      <c r="E13" s="19">
        <v>961022320</v>
      </c>
      <c r="F13" s="19"/>
      <c r="G13" s="23">
        <f t="shared" si="0"/>
        <v>1031299315</v>
      </c>
      <c r="H13" s="24">
        <f t="shared" si="1"/>
        <v>1.7389804626601158E-2</v>
      </c>
    </row>
    <row r="14" spans="1:11" x14ac:dyDescent="0.2">
      <c r="A14" s="22" t="s">
        <v>57</v>
      </c>
      <c r="B14" s="3">
        <v>22</v>
      </c>
      <c r="C14" s="3" t="s">
        <v>59</v>
      </c>
      <c r="D14" s="19">
        <v>46767718</v>
      </c>
      <c r="E14" s="19">
        <v>3210602634</v>
      </c>
      <c r="F14" s="19">
        <v>2550</v>
      </c>
      <c r="G14" s="23">
        <f t="shared" si="0"/>
        <v>3257372902</v>
      </c>
      <c r="H14" s="24">
        <f t="shared" si="1"/>
        <v>5.492593424418675E-2</v>
      </c>
    </row>
    <row r="15" spans="1:11" x14ac:dyDescent="0.2">
      <c r="A15" s="22" t="s">
        <v>60</v>
      </c>
      <c r="B15" s="3">
        <v>23</v>
      </c>
      <c r="C15" s="3" t="s">
        <v>61</v>
      </c>
      <c r="D15" s="19">
        <v>1258964689</v>
      </c>
      <c r="E15" s="19">
        <v>7777749770</v>
      </c>
      <c r="F15" s="19">
        <v>66455455</v>
      </c>
      <c r="G15" s="23">
        <f t="shared" si="0"/>
        <v>9103169914</v>
      </c>
      <c r="H15" s="24">
        <f t="shared" si="1"/>
        <v>0.1534979651249101</v>
      </c>
    </row>
    <row r="16" spans="1:11" x14ac:dyDescent="0.2">
      <c r="A16" s="1" t="s">
        <v>62</v>
      </c>
      <c r="B16" s="3">
        <v>24</v>
      </c>
      <c r="C16" s="3" t="s">
        <v>63</v>
      </c>
      <c r="D16" s="19">
        <v>5623272221</v>
      </c>
      <c r="E16" s="19">
        <v>5245970518</v>
      </c>
      <c r="F16" s="19">
        <v>44782959</v>
      </c>
      <c r="G16" s="23">
        <f t="shared" si="0"/>
        <v>10914025698</v>
      </c>
      <c r="H16" s="24">
        <f t="shared" si="1"/>
        <v>0.18403267782440477</v>
      </c>
    </row>
    <row r="17" spans="1:8" x14ac:dyDescent="0.2">
      <c r="A17" s="22" t="s">
        <v>64</v>
      </c>
      <c r="B17" s="3">
        <v>25</v>
      </c>
      <c r="C17" s="3" t="s">
        <v>65</v>
      </c>
      <c r="D17" s="19">
        <v>2672759</v>
      </c>
      <c r="E17" s="19">
        <v>697453265</v>
      </c>
      <c r="F17" s="19"/>
      <c r="G17" s="23">
        <f t="shared" si="0"/>
        <v>700126024</v>
      </c>
      <c r="H17" s="24">
        <f t="shared" si="1"/>
        <v>1.1805549169165378E-2</v>
      </c>
    </row>
    <row r="18" spans="1:8" x14ac:dyDescent="0.2">
      <c r="A18" s="22" t="s">
        <v>64</v>
      </c>
      <c r="B18" s="3">
        <v>26</v>
      </c>
      <c r="C18" s="3" t="s">
        <v>66</v>
      </c>
      <c r="D18" s="19">
        <v>1142023</v>
      </c>
      <c r="E18" s="19">
        <v>586300435</v>
      </c>
      <c r="F18" s="19"/>
      <c r="G18" s="23">
        <f t="shared" si="0"/>
        <v>587442458</v>
      </c>
      <c r="H18" s="24">
        <f t="shared" si="1"/>
        <v>9.9054749919913945E-3</v>
      </c>
    </row>
    <row r="19" spans="1:8" x14ac:dyDescent="0.2">
      <c r="A19" s="22" t="s">
        <v>64</v>
      </c>
      <c r="B19" s="3">
        <v>27</v>
      </c>
      <c r="C19" s="3" t="s">
        <v>67</v>
      </c>
      <c r="D19" s="19">
        <v>5053647</v>
      </c>
      <c r="E19" s="19">
        <v>1176542830</v>
      </c>
      <c r="F19" s="19"/>
      <c r="G19" s="23">
        <f t="shared" si="0"/>
        <v>1181596477</v>
      </c>
      <c r="H19" s="24">
        <f t="shared" si="1"/>
        <v>1.9924120557095713E-2</v>
      </c>
    </row>
    <row r="20" spans="1:8" x14ac:dyDescent="0.2">
      <c r="A20" s="22" t="s">
        <v>64</v>
      </c>
      <c r="B20" s="3">
        <v>28</v>
      </c>
      <c r="C20" s="3" t="s">
        <v>68</v>
      </c>
      <c r="D20" s="19">
        <v>6295645</v>
      </c>
      <c r="E20" s="19">
        <v>491681038</v>
      </c>
      <c r="F20" s="19"/>
      <c r="G20" s="23">
        <f t="shared" si="0"/>
        <v>497976683</v>
      </c>
      <c r="H20" s="24">
        <f t="shared" si="1"/>
        <v>8.3969000076111727E-3</v>
      </c>
    </row>
    <row r="21" spans="1:8" ht="15.75" customHeight="1" x14ac:dyDescent="0.2">
      <c r="A21" s="25" t="s">
        <v>69</v>
      </c>
      <c r="B21" s="3">
        <v>29</v>
      </c>
      <c r="C21" s="3" t="s">
        <v>70</v>
      </c>
      <c r="D21" s="19">
        <v>1763488</v>
      </c>
      <c r="E21" s="19">
        <v>986190413</v>
      </c>
      <c r="F21" s="19"/>
      <c r="G21" s="23">
        <f t="shared" si="0"/>
        <v>987953901</v>
      </c>
      <c r="H21" s="24">
        <f t="shared" si="1"/>
        <v>1.6658912760432177E-2</v>
      </c>
    </row>
    <row r="22" spans="1:8" ht="15.75" customHeight="1" x14ac:dyDescent="0.2">
      <c r="A22" s="25" t="s">
        <v>69</v>
      </c>
      <c r="B22" s="3">
        <v>30</v>
      </c>
      <c r="C22" s="3" t="s">
        <v>71</v>
      </c>
      <c r="D22" s="19">
        <v>1864277</v>
      </c>
      <c r="E22" s="19">
        <v>422697029</v>
      </c>
      <c r="F22" s="19"/>
      <c r="G22" s="23">
        <f t="shared" si="0"/>
        <v>424561306</v>
      </c>
      <c r="H22" s="24">
        <f t="shared" si="1"/>
        <v>7.1589673880028031E-3</v>
      </c>
    </row>
    <row r="23" spans="1:8" ht="15.75" customHeight="1" x14ac:dyDescent="0.2">
      <c r="A23" s="22" t="s">
        <v>57</v>
      </c>
      <c r="B23" s="3">
        <v>31</v>
      </c>
      <c r="C23" s="3" t="s">
        <v>72</v>
      </c>
      <c r="D23" s="19">
        <v>7551270</v>
      </c>
      <c r="E23" s="19">
        <v>299696458</v>
      </c>
      <c r="F23" s="19">
        <v>200</v>
      </c>
      <c r="G23" s="23">
        <f t="shared" si="0"/>
        <v>307247928</v>
      </c>
      <c r="H23" s="24">
        <f t="shared" si="1"/>
        <v>5.1808251611686748E-3</v>
      </c>
    </row>
    <row r="24" spans="1:8" ht="15.75" customHeight="1" x14ac:dyDescent="0.2">
      <c r="A24" s="22" t="s">
        <v>57</v>
      </c>
      <c r="B24" s="3">
        <v>32</v>
      </c>
      <c r="C24" s="3" t="s">
        <v>73</v>
      </c>
      <c r="D24" s="19">
        <v>503898</v>
      </c>
      <c r="E24" s="19">
        <v>328090178</v>
      </c>
      <c r="F24" s="19"/>
      <c r="G24" s="23">
        <f t="shared" si="0"/>
        <v>328594076</v>
      </c>
      <c r="H24" s="24">
        <f t="shared" si="1"/>
        <v>5.5407646451297527E-3</v>
      </c>
    </row>
    <row r="25" spans="1:8" ht="15.75" customHeight="1" x14ac:dyDescent="0.2">
      <c r="A25" s="22" t="s">
        <v>57</v>
      </c>
      <c r="B25" s="3">
        <v>33</v>
      </c>
      <c r="C25" s="3" t="s">
        <v>74</v>
      </c>
      <c r="D25" s="19">
        <v>3581429</v>
      </c>
      <c r="E25" s="19">
        <v>85602679</v>
      </c>
      <c r="F25" s="19"/>
      <c r="G25" s="23">
        <f t="shared" si="0"/>
        <v>89184108</v>
      </c>
      <c r="H25" s="24">
        <f t="shared" si="1"/>
        <v>1.5038255057094625E-3</v>
      </c>
    </row>
    <row r="26" spans="1:8" ht="15.75" customHeight="1" x14ac:dyDescent="0.2"/>
    <row r="27" spans="1:8" ht="15.75" customHeight="1" x14ac:dyDescent="0.2">
      <c r="C27" s="3" t="s">
        <v>75</v>
      </c>
      <c r="D27" s="19">
        <f t="shared" ref="D27:F27" si="2">SUM(D2:D25)</f>
        <v>12169864299</v>
      </c>
      <c r="E27" s="19">
        <f t="shared" si="2"/>
        <v>46638393098</v>
      </c>
      <c r="F27" s="19">
        <f t="shared" si="2"/>
        <v>496567306</v>
      </c>
      <c r="H27" s="24">
        <f>SUM(H1:H25)</f>
        <v>1</v>
      </c>
    </row>
    <row r="28" spans="1:8" ht="15.75" customHeight="1" x14ac:dyDescent="0.2"/>
    <row r="29" spans="1:8" ht="15.75" customHeight="1" x14ac:dyDescent="0.2">
      <c r="D29" s="19">
        <f>SUM(D27:F27)</f>
        <v>59304824703</v>
      </c>
    </row>
    <row r="30" spans="1:8" ht="15.75" customHeight="1" x14ac:dyDescent="0.2"/>
    <row r="31" spans="1:8" ht="15.75" customHeight="1" x14ac:dyDescent="0.2">
      <c r="A31" s="4"/>
    </row>
    <row r="32" spans="1:8" ht="15.75" customHeight="1" x14ac:dyDescent="0.2">
      <c r="A32" s="4"/>
    </row>
    <row r="33" spans="1:1" ht="15.75" customHeight="1" x14ac:dyDescent="0.2">
      <c r="A33" s="4"/>
    </row>
    <row r="34" spans="1:1" ht="15.75" customHeight="1" x14ac:dyDescent="0.2">
      <c r="A34" s="4"/>
    </row>
    <row r="35" spans="1:1" ht="15.75" customHeight="1" x14ac:dyDescent="0.2">
      <c r="A35" s="4"/>
    </row>
    <row r="36" spans="1:1" ht="15.75" customHeight="1" x14ac:dyDescent="0.2">
      <c r="A36" s="4"/>
    </row>
    <row r="37" spans="1:1" ht="15.75" customHeight="1" x14ac:dyDescent="0.2">
      <c r="A37" s="4"/>
    </row>
    <row r="38" spans="1:1" ht="15.75" customHeight="1" x14ac:dyDescent="0.2">
      <c r="A38" s="4"/>
    </row>
    <row r="39" spans="1:1" ht="15.75" customHeight="1" x14ac:dyDescent="0.2"/>
    <row r="40" spans="1:1" ht="15.75" customHeight="1" x14ac:dyDescent="0.2"/>
    <row r="41" spans="1:1" ht="15.75" customHeight="1" x14ac:dyDescent="0.2"/>
    <row r="42" spans="1:1" ht="15.75" customHeight="1" x14ac:dyDescent="0.2"/>
    <row r="43" spans="1:1" ht="15.75" customHeight="1" x14ac:dyDescent="0.2"/>
    <row r="44" spans="1:1" ht="15.75" customHeight="1" x14ac:dyDescent="0.2"/>
    <row r="45" spans="1:1" ht="15.75" customHeight="1" x14ac:dyDescent="0.2"/>
    <row r="46" spans="1:1" ht="15.75" customHeight="1" x14ac:dyDescent="0.2">
      <c r="A46" s="4"/>
    </row>
    <row r="47" spans="1:1" ht="15.75" customHeight="1" x14ac:dyDescent="0.2">
      <c r="A47" s="4" t="s">
        <v>69</v>
      </c>
    </row>
    <row r="48" spans="1:1" ht="15.75" customHeight="1" x14ac:dyDescent="0.2">
      <c r="A48" s="4" t="s">
        <v>44</v>
      </c>
    </row>
    <row r="49" spans="1:1" ht="15.75" customHeight="1" x14ac:dyDescent="0.2">
      <c r="A49" s="4"/>
    </row>
    <row r="50" spans="1:1" ht="15.75" customHeight="1" x14ac:dyDescent="0.2"/>
    <row r="51" spans="1:1" ht="15.75" customHeight="1" x14ac:dyDescent="0.2"/>
    <row r="52" spans="1:1" ht="15.75" customHeight="1" x14ac:dyDescent="0.2"/>
    <row r="53" spans="1:1" ht="15.75" customHeight="1" x14ac:dyDescent="0.2"/>
    <row r="54" spans="1:1" ht="15.75" customHeight="1" x14ac:dyDescent="0.2"/>
    <row r="55" spans="1:1" ht="15.75" customHeight="1" x14ac:dyDescent="0.2"/>
    <row r="56" spans="1:1" ht="15.75" customHeight="1" x14ac:dyDescent="0.2"/>
    <row r="57" spans="1:1" ht="15.75" customHeight="1" x14ac:dyDescent="0.2"/>
    <row r="58" spans="1:1" ht="15.75" customHeight="1" x14ac:dyDescent="0.2"/>
    <row r="59" spans="1:1" ht="15.75" customHeight="1" x14ac:dyDescent="0.2"/>
    <row r="60" spans="1:1" ht="15.75" customHeight="1" x14ac:dyDescent="0.2"/>
    <row r="61" spans="1:1" ht="15.75" customHeight="1" x14ac:dyDescent="0.2"/>
    <row r="62" spans="1:1" ht="15.75" customHeight="1" x14ac:dyDescent="0.2"/>
    <row r="63" spans="1:1" ht="15.75" customHeight="1" x14ac:dyDescent="0.2"/>
    <row r="64" spans="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baseColWidth="10" defaultColWidth="14.5" defaultRowHeight="15" customHeight="1" x14ac:dyDescent="0.2"/>
  <cols>
    <col min="1" max="1" width="17.83203125" customWidth="1"/>
    <col min="2" max="2" width="28.5" customWidth="1"/>
    <col min="3" max="3" width="10.33203125" customWidth="1"/>
    <col min="4" max="4" width="67.5" customWidth="1"/>
    <col min="5" max="26" width="8.6640625" customWidth="1"/>
  </cols>
  <sheetData>
    <row r="1" spans="1:7" x14ac:dyDescent="0.2">
      <c r="A1" s="26" t="s">
        <v>76</v>
      </c>
      <c r="B1" s="26" t="s">
        <v>77</v>
      </c>
      <c r="C1" s="1" t="s">
        <v>78</v>
      </c>
      <c r="D1" s="1" t="s">
        <v>79</v>
      </c>
      <c r="E1" s="1">
        <v>2018</v>
      </c>
      <c r="F1" s="1">
        <v>2019</v>
      </c>
      <c r="G1" s="1">
        <v>2020</v>
      </c>
    </row>
    <row r="2" spans="1:7" x14ac:dyDescent="0.2">
      <c r="A2" s="3" t="str">
        <f t="shared" ref="A2:A161" si="0">C2</f>
        <v>hard coal</v>
      </c>
      <c r="B2" s="3" t="str">
        <f t="array" ref="B2">IFERROR(INDEX(crosswalk!C:C,MATCH(D2,crosswalk!B:B,0)),"")</f>
        <v>agriculture and forestry 01T03</v>
      </c>
      <c r="C2" s="3" t="s">
        <v>80</v>
      </c>
      <c r="D2" s="3" t="s">
        <v>81</v>
      </c>
      <c r="E2" s="3">
        <v>0</v>
      </c>
      <c r="F2" s="3">
        <v>0</v>
      </c>
      <c r="G2" s="3">
        <v>0</v>
      </c>
    </row>
    <row r="3" spans="1:7" x14ac:dyDescent="0.2">
      <c r="A3" s="3" t="str">
        <f t="shared" si="0"/>
        <v>hard coal</v>
      </c>
      <c r="B3" s="3" t="str">
        <f t="array" ref="B3">IFERROR(INDEX(crosswalk!C:C,MATCH(D3,crosswalk!B:B,0)),"")</f>
        <v>cement and other nonmetallic minerals 239</v>
      </c>
      <c r="C3" s="3" t="s">
        <v>80</v>
      </c>
      <c r="D3" s="3" t="s">
        <v>60</v>
      </c>
      <c r="E3" s="3">
        <v>338706730112000.06</v>
      </c>
      <c r="F3" s="3">
        <v>400738989951999.94</v>
      </c>
      <c r="G3" s="3">
        <v>115903236480000</v>
      </c>
    </row>
    <row r="4" spans="1:7" x14ac:dyDescent="0.2">
      <c r="A4" s="3" t="str">
        <f t="shared" si="0"/>
        <v>hard coal</v>
      </c>
      <c r="B4" s="3" t="str">
        <f t="array" ref="B4">IFERROR(INDEX(crosswalk!C:C,MATCH(D4,crosswalk!B:B,0)),"")</f>
        <v>chemicals 20</v>
      </c>
      <c r="C4" s="3" t="s">
        <v>80</v>
      </c>
      <c r="D4" s="3" t="s">
        <v>55</v>
      </c>
      <c r="E4" s="3">
        <v>0</v>
      </c>
      <c r="F4" s="3">
        <v>0</v>
      </c>
      <c r="G4" s="3">
        <v>0</v>
      </c>
    </row>
    <row r="5" spans="1:7" x14ac:dyDescent="0.2">
      <c r="A5" s="3" t="str">
        <f t="shared" si="0"/>
        <v>hard coal</v>
      </c>
      <c r="B5" s="3" t="str">
        <f t="array" ref="B5">IFERROR(INDEX(crosswalk!C:C,MATCH(D5,crosswalk!B:B,0)),"")</f>
        <v>coal mining 05</v>
      </c>
      <c r="C5" s="3" t="s">
        <v>80</v>
      </c>
      <c r="D5" s="3" t="s">
        <v>82</v>
      </c>
      <c r="E5" s="3">
        <v>0</v>
      </c>
      <c r="F5" s="3">
        <v>0</v>
      </c>
      <c r="G5" s="3">
        <v>0</v>
      </c>
    </row>
    <row r="6" spans="1:7" x14ac:dyDescent="0.2">
      <c r="A6" s="3" t="str">
        <f t="shared" si="0"/>
        <v>hard coal</v>
      </c>
      <c r="B6" s="3" t="str">
        <f t="array" ref="B6">IFERROR(INDEX(crosswalk!C:C,MATCH(D6,crosswalk!B:B,0)),"")</f>
        <v>construction 41T43</v>
      </c>
      <c r="C6" s="3" t="s">
        <v>80</v>
      </c>
      <c r="D6" s="3" t="s">
        <v>83</v>
      </c>
      <c r="E6" s="3">
        <v>0</v>
      </c>
      <c r="F6" s="3">
        <v>0</v>
      </c>
      <c r="G6" s="3">
        <v>0</v>
      </c>
    </row>
    <row r="7" spans="1:7" x14ac:dyDescent="0.2">
      <c r="A7" s="3" t="str">
        <f t="shared" si="0"/>
        <v>hard coal</v>
      </c>
      <c r="B7" s="3" t="str">
        <f t="array" ref="B7">IFERROR(INDEX(crosswalk!C:C,MATCH(D7,crosswalk!B:B,0)),"")</f>
        <v>energy pipelines and gas processing 352T353</v>
      </c>
      <c r="C7" s="3" t="s">
        <v>80</v>
      </c>
      <c r="D7" s="3" t="s">
        <v>84</v>
      </c>
      <c r="E7" s="3">
        <v>0</v>
      </c>
      <c r="F7" s="3">
        <v>0</v>
      </c>
      <c r="G7" s="3">
        <v>0</v>
      </c>
    </row>
    <row r="8" spans="1:7" x14ac:dyDescent="0.2">
      <c r="A8" s="3" t="str">
        <f t="shared" si="0"/>
        <v>hard coal</v>
      </c>
      <c r="B8" s="3" t="str">
        <f t="array" ref="B8">IFERROR(INDEX(crosswalk!C:C,MATCH(D8,crosswalk!B:B,0)),"")</f>
        <v>food beverage and tobacco 10T12</v>
      </c>
      <c r="C8" s="3" t="s">
        <v>80</v>
      </c>
      <c r="D8" s="3" t="s">
        <v>40</v>
      </c>
      <c r="E8" s="3">
        <v>0</v>
      </c>
      <c r="F8" s="3">
        <v>0</v>
      </c>
      <c r="G8" s="3">
        <v>0</v>
      </c>
    </row>
    <row r="9" spans="1:7" x14ac:dyDescent="0.2">
      <c r="A9" s="3" t="str">
        <f t="shared" si="0"/>
        <v>hard coal</v>
      </c>
      <c r="B9" s="3" t="str">
        <f t="array" ref="B9">IFERROR(INDEX(crosswalk!C:C,MATCH(D9,crosswalk!B:B,0)),"")</f>
        <v>iron and steel 241</v>
      </c>
      <c r="C9" s="3" t="s">
        <v>80</v>
      </c>
      <c r="D9" s="3" t="s">
        <v>62</v>
      </c>
      <c r="E9" s="3">
        <v>84090153600000</v>
      </c>
      <c r="F9" s="3">
        <v>289971734272000</v>
      </c>
      <c r="G9" s="3">
        <v>368405579264000</v>
      </c>
    </row>
    <row r="10" spans="1:7" x14ac:dyDescent="0.2">
      <c r="A10" s="3" t="str">
        <f t="shared" si="0"/>
        <v>hard coal</v>
      </c>
      <c r="B10" s="3" t="str">
        <f t="array" ref="B10">IFERROR(INDEX(crosswalk!C:C,MATCH(D10,crosswalk!B:B,0)),"")</f>
        <v/>
      </c>
      <c r="C10" s="3" t="s">
        <v>80</v>
      </c>
      <c r="D10" s="3" t="s">
        <v>85</v>
      </c>
      <c r="E10" s="3">
        <v>0</v>
      </c>
      <c r="F10" s="3">
        <v>0</v>
      </c>
      <c r="G10" s="3">
        <v>0</v>
      </c>
    </row>
    <row r="11" spans="1:7" x14ac:dyDescent="0.2">
      <c r="A11" s="3" t="str">
        <f t="shared" si="0"/>
        <v>hard coal</v>
      </c>
      <c r="B11" s="3" t="str">
        <f t="array" ref="B11">IFERROR(INDEX(crosswalk!C:C,MATCH(D11,crosswalk!B:B,0)),"")</f>
        <v>metal products except machinery and vehicles 25</v>
      </c>
      <c r="C11" s="3" t="s">
        <v>80</v>
      </c>
      <c r="D11" s="3" t="s">
        <v>64</v>
      </c>
      <c r="E11" s="3">
        <v>0</v>
      </c>
      <c r="F11" s="3">
        <v>0</v>
      </c>
      <c r="G11" s="3">
        <v>0</v>
      </c>
    </row>
    <row r="12" spans="1:7" x14ac:dyDescent="0.2">
      <c r="A12" s="3" t="str">
        <f t="shared" si="0"/>
        <v>hard coal</v>
      </c>
      <c r="B12" s="3" t="str">
        <f t="array" ref="B12">IFERROR(INDEX(crosswalk!C:C,MATCH(D12,crosswalk!B:B,0)),"")</f>
        <v>oil and gas extraction 06</v>
      </c>
      <c r="C12" s="3" t="s">
        <v>80</v>
      </c>
      <c r="D12" s="3" t="s">
        <v>86</v>
      </c>
      <c r="E12" s="3">
        <v>0</v>
      </c>
      <c r="F12" s="3">
        <v>0</v>
      </c>
      <c r="G12" s="3">
        <v>0</v>
      </c>
    </row>
    <row r="13" spans="1:7" x14ac:dyDescent="0.2">
      <c r="A13" s="3" t="str">
        <f t="shared" si="0"/>
        <v>hard coal</v>
      </c>
      <c r="B13" s="3" t="str">
        <f t="array" ref="B13">IFERROR(INDEX(crosswalk!C:C,MATCH(D13,crosswalk!B:B,0)),"")</f>
        <v>other manufacturing 31T33</v>
      </c>
      <c r="C13" s="3" t="s">
        <v>80</v>
      </c>
      <c r="D13" s="3" t="s">
        <v>57</v>
      </c>
      <c r="E13" s="3">
        <v>189547392000</v>
      </c>
      <c r="F13" s="3">
        <v>70901493760000</v>
      </c>
      <c r="G13" s="3">
        <v>95000368000000</v>
      </c>
    </row>
    <row r="14" spans="1:7" x14ac:dyDescent="0.2">
      <c r="A14" s="3" t="str">
        <f t="shared" si="0"/>
        <v>hard coal</v>
      </c>
      <c r="B14" s="3" t="str">
        <f t="array" ref="B14">IFERROR(INDEX(crosswalk!C:C,MATCH(D14,crosswalk!B:B,0)),"")</f>
        <v>other metals 242</v>
      </c>
      <c r="C14" s="3" t="s">
        <v>80</v>
      </c>
      <c r="D14" s="3" t="s">
        <v>87</v>
      </c>
      <c r="E14" s="3">
        <v>104858510848000</v>
      </c>
      <c r="F14" s="3">
        <v>153667117056000</v>
      </c>
      <c r="G14" s="3">
        <v>188640783360000</v>
      </c>
    </row>
    <row r="15" spans="1:7" x14ac:dyDescent="0.2">
      <c r="A15" s="3" t="str">
        <f t="shared" si="0"/>
        <v>hard coal</v>
      </c>
      <c r="B15" s="3" t="str">
        <f t="array" ref="B15">IFERROR(INDEX(crosswalk!C:C,MATCH(D15,crosswalk!B:B,0)),"")</f>
        <v>other mining and quarrying 07T08</v>
      </c>
      <c r="C15" s="3" t="s">
        <v>80</v>
      </c>
      <c r="D15" s="3" t="s">
        <v>88</v>
      </c>
      <c r="E15" s="3">
        <v>0</v>
      </c>
      <c r="F15" s="3">
        <v>0</v>
      </c>
      <c r="G15" s="3">
        <v>0</v>
      </c>
    </row>
    <row r="16" spans="1:7" x14ac:dyDescent="0.2">
      <c r="A16" s="3" t="str">
        <f t="shared" si="0"/>
        <v>hard coal</v>
      </c>
      <c r="B16" s="3" t="str">
        <f t="array" ref="B16">IFERROR(INDEX(crosswalk!C:C,MATCH(D16,crosswalk!B:B,0)),"")</f>
        <v>pulp paper and printing 17T18</v>
      </c>
      <c r="C16" s="3" t="s">
        <v>80</v>
      </c>
      <c r="D16" s="3" t="s">
        <v>50</v>
      </c>
      <c r="E16" s="3">
        <v>56065486976000.008</v>
      </c>
      <c r="F16" s="3">
        <v>58823909632000</v>
      </c>
      <c r="G16" s="3">
        <v>35604022784000</v>
      </c>
    </row>
    <row r="17" spans="1:7" x14ac:dyDescent="0.2">
      <c r="A17" s="3" t="str">
        <f t="shared" si="0"/>
        <v>hard coal</v>
      </c>
      <c r="B17" s="3" t="str">
        <f t="array" ref="B17">IFERROR(INDEX(crosswalk!C:C,MATCH(D17,crosswalk!B:B,0)),"")</f>
        <v>refined petroleum and coke 19</v>
      </c>
      <c r="C17" s="3" t="s">
        <v>80</v>
      </c>
      <c r="D17" s="3" t="s">
        <v>53</v>
      </c>
      <c r="E17" s="3">
        <v>0</v>
      </c>
      <c r="F17" s="3">
        <v>0</v>
      </c>
      <c r="G17" s="3">
        <v>0</v>
      </c>
    </row>
    <row r="18" spans="1:7" x14ac:dyDescent="0.2">
      <c r="A18" s="3" t="str">
        <f t="shared" si="0"/>
        <v>hard coal</v>
      </c>
      <c r="B18" s="3" t="str">
        <f t="array" ref="B18">IFERROR(INDEX(crosswalk!C:C,MATCH(D18,crosswalk!B:B,0)),"")</f>
        <v>road vehicles 29</v>
      </c>
      <c r="C18" s="3" t="s">
        <v>80</v>
      </c>
      <c r="D18" s="3" t="s">
        <v>69</v>
      </c>
      <c r="E18" s="3">
        <v>0</v>
      </c>
      <c r="F18" s="3">
        <v>0</v>
      </c>
      <c r="G18" s="3">
        <v>0</v>
      </c>
    </row>
    <row r="19" spans="1:7" x14ac:dyDescent="0.2">
      <c r="A19" s="3" t="str">
        <f t="shared" si="0"/>
        <v>hard coal</v>
      </c>
      <c r="B19" s="3" t="str">
        <f t="array" ref="B19">IFERROR(INDEX(crosswalk!C:C,MATCH(D19,crosswalk!B:B,0)),"")</f>
        <v>textiles apparel and leather 13T15</v>
      </c>
      <c r="C19" s="3" t="s">
        <v>80</v>
      </c>
      <c r="D19" s="3" t="s">
        <v>44</v>
      </c>
      <c r="E19" s="3">
        <v>0</v>
      </c>
      <c r="F19" s="3">
        <v>0</v>
      </c>
      <c r="G19" s="3">
        <v>0</v>
      </c>
    </row>
    <row r="20" spans="1:7" x14ac:dyDescent="0.2">
      <c r="A20" s="3" t="str">
        <f t="shared" si="0"/>
        <v>hard coal</v>
      </c>
      <c r="B20" s="3" t="str">
        <f t="array" ref="B20">IFERROR(INDEX(crosswalk!C:C,MATCH(D20,crosswalk!B:B,0)),"")</f>
        <v>wood products 16</v>
      </c>
      <c r="C20" s="3" t="s">
        <v>80</v>
      </c>
      <c r="D20" s="3" t="s">
        <v>48</v>
      </c>
      <c r="E20" s="3">
        <v>0</v>
      </c>
      <c r="F20" s="3">
        <v>0</v>
      </c>
      <c r="G20" s="3">
        <v>0</v>
      </c>
    </row>
    <row r="21" spans="1:7" ht="15.75" customHeight="1" x14ac:dyDescent="0.2">
      <c r="A21" s="3">
        <f t="shared" si="0"/>
        <v>0</v>
      </c>
      <c r="B21" s="3" t="str">
        <f t="array" ref="B21">IFERROR(INDEX(crosswalk!C:C,MATCH(D21,crosswalk!B:B,0)),"")</f>
        <v/>
      </c>
    </row>
    <row r="22" spans="1:7" ht="15.75" customHeight="1" x14ac:dyDescent="0.2">
      <c r="A22" s="3" t="str">
        <f t="shared" si="0"/>
        <v>natural gas</v>
      </c>
      <c r="B22" s="3" t="str">
        <f t="array" ref="B22">IFERROR(INDEX(crosswalk!C:C,MATCH(D22,crosswalk!B:B,0)),"")</f>
        <v>agriculture and forestry 01T03</v>
      </c>
      <c r="C22" s="3" t="s">
        <v>89</v>
      </c>
      <c r="D22" s="3" t="s">
        <v>81</v>
      </c>
      <c r="E22" s="3">
        <v>0</v>
      </c>
      <c r="F22" s="3">
        <v>0</v>
      </c>
      <c r="G22" s="3">
        <v>0</v>
      </c>
    </row>
    <row r="23" spans="1:7" ht="15.75" customHeight="1" x14ac:dyDescent="0.2">
      <c r="A23" s="3" t="str">
        <f t="shared" si="0"/>
        <v>natural gas</v>
      </c>
      <c r="B23" s="3" t="str">
        <f t="array" ref="B23">IFERROR(INDEX(crosswalk!C:C,MATCH(D23,crosswalk!B:B,0)),"")</f>
        <v>cement and other nonmetallic minerals 239</v>
      </c>
      <c r="C23" s="3" t="s">
        <v>89</v>
      </c>
      <c r="D23" s="3" t="s">
        <v>60</v>
      </c>
      <c r="E23" s="3">
        <v>0</v>
      </c>
      <c r="F23" s="3">
        <v>0</v>
      </c>
      <c r="G23" s="3">
        <v>0</v>
      </c>
    </row>
    <row r="24" spans="1:7" ht="15.75" customHeight="1" x14ac:dyDescent="0.2">
      <c r="A24" s="3" t="str">
        <f t="shared" si="0"/>
        <v>natural gas</v>
      </c>
      <c r="B24" s="3" t="str">
        <f t="array" ref="B24">IFERROR(INDEX(crosswalk!C:C,MATCH(D24,crosswalk!B:B,0)),"")</f>
        <v>chemicals 20</v>
      </c>
      <c r="C24" s="3" t="s">
        <v>89</v>
      </c>
      <c r="D24" s="3" t="s">
        <v>55</v>
      </c>
      <c r="E24" s="3">
        <v>120052839936000</v>
      </c>
      <c r="F24" s="3">
        <v>118799134464000</v>
      </c>
      <c r="G24" s="3">
        <v>123197968000000</v>
      </c>
    </row>
    <row r="25" spans="1:7" ht="15.75" customHeight="1" x14ac:dyDescent="0.2">
      <c r="A25" s="3" t="str">
        <f t="shared" si="0"/>
        <v>natural gas</v>
      </c>
      <c r="B25" s="3" t="str">
        <f t="array" ref="B25">IFERROR(INDEX(crosswalk!C:C,MATCH(D25,crosswalk!B:B,0)),"")</f>
        <v>coal mining 05</v>
      </c>
      <c r="C25" s="3" t="s">
        <v>89</v>
      </c>
      <c r="D25" s="3" t="s">
        <v>82</v>
      </c>
      <c r="E25" s="3">
        <v>0</v>
      </c>
      <c r="F25" s="3">
        <v>0</v>
      </c>
      <c r="G25" s="3">
        <v>0</v>
      </c>
    </row>
    <row r="26" spans="1:7" ht="15.75" customHeight="1" x14ac:dyDescent="0.2">
      <c r="A26" s="3" t="str">
        <f t="shared" si="0"/>
        <v>natural gas</v>
      </c>
      <c r="B26" s="3" t="str">
        <f t="array" ref="B26">IFERROR(INDEX(crosswalk!C:C,MATCH(D26,crosswalk!B:B,0)),"")</f>
        <v>construction 41T43</v>
      </c>
      <c r="C26" s="3" t="s">
        <v>89</v>
      </c>
      <c r="D26" s="3" t="s">
        <v>83</v>
      </c>
      <c r="E26" s="3">
        <v>0</v>
      </c>
      <c r="F26" s="3">
        <v>0</v>
      </c>
      <c r="G26" s="3">
        <v>0</v>
      </c>
    </row>
    <row r="27" spans="1:7" ht="15.75" customHeight="1" x14ac:dyDescent="0.2">
      <c r="A27" s="3" t="str">
        <f t="shared" si="0"/>
        <v>natural gas</v>
      </c>
      <c r="B27" s="3" t="str">
        <f t="array" ref="B27">IFERROR(INDEX(crosswalk!C:C,MATCH(D27,crosswalk!B:B,0)),"")</f>
        <v>energy pipelines and gas processing 352T353</v>
      </c>
      <c r="C27" s="3" t="s">
        <v>89</v>
      </c>
      <c r="D27" s="3" t="s">
        <v>84</v>
      </c>
      <c r="E27" s="3">
        <v>36927664256000</v>
      </c>
      <c r="F27" s="3">
        <v>20041641856000</v>
      </c>
      <c r="G27" s="3">
        <v>55402438144000</v>
      </c>
    </row>
    <row r="28" spans="1:7" ht="15.75" customHeight="1" x14ac:dyDescent="0.2">
      <c r="A28" s="3" t="str">
        <f t="shared" si="0"/>
        <v>natural gas</v>
      </c>
      <c r="B28" s="3" t="str">
        <f t="array" ref="B28">IFERROR(INDEX(crosswalk!C:C,MATCH(D28,crosswalk!B:B,0)),"")</f>
        <v>food beverage and tobacco 10T12</v>
      </c>
      <c r="C28" s="3" t="s">
        <v>89</v>
      </c>
      <c r="D28" s="3" t="s">
        <v>40</v>
      </c>
      <c r="E28" s="3">
        <v>0</v>
      </c>
      <c r="F28" s="3">
        <v>0</v>
      </c>
      <c r="G28" s="3">
        <v>0</v>
      </c>
    </row>
    <row r="29" spans="1:7" ht="15.75" customHeight="1" x14ac:dyDescent="0.2">
      <c r="A29" s="3" t="str">
        <f t="shared" si="0"/>
        <v>natural gas</v>
      </c>
      <c r="B29" s="3" t="str">
        <f t="array" ref="B29">IFERROR(INDEX(crosswalk!C:C,MATCH(D29,crosswalk!B:B,0)),"")</f>
        <v>iron and steel 241</v>
      </c>
      <c r="C29" s="3" t="s">
        <v>89</v>
      </c>
      <c r="D29" s="3" t="s">
        <v>62</v>
      </c>
      <c r="E29" s="3">
        <v>4466027648000</v>
      </c>
      <c r="F29" s="3">
        <v>6186421504000</v>
      </c>
      <c r="G29" s="3">
        <v>9297111296000</v>
      </c>
    </row>
    <row r="30" spans="1:7" ht="15.75" customHeight="1" x14ac:dyDescent="0.2">
      <c r="A30" s="3" t="str">
        <f t="shared" si="0"/>
        <v>natural gas</v>
      </c>
      <c r="B30" s="3" t="str">
        <f t="array" ref="B30">IFERROR(INDEX(crosswalk!C:C,MATCH(D30,crosswalk!B:B,0)),"")</f>
        <v/>
      </c>
      <c r="C30" s="3" t="s">
        <v>89</v>
      </c>
      <c r="D30" s="3" t="s">
        <v>85</v>
      </c>
      <c r="E30" s="3">
        <v>0</v>
      </c>
      <c r="F30" s="3">
        <v>0</v>
      </c>
      <c r="G30" s="3">
        <v>0</v>
      </c>
    </row>
    <row r="31" spans="1:7" ht="15.75" customHeight="1" x14ac:dyDescent="0.2">
      <c r="A31" s="3" t="str">
        <f t="shared" si="0"/>
        <v>natural gas</v>
      </c>
      <c r="B31" s="3" t="str">
        <f t="array" ref="B31">IFERROR(INDEX(crosswalk!C:C,MATCH(D31,crosswalk!B:B,0)),"")</f>
        <v>metal products except machinery and vehicles 25</v>
      </c>
      <c r="C31" s="3" t="s">
        <v>89</v>
      </c>
      <c r="D31" s="3" t="s">
        <v>64</v>
      </c>
      <c r="E31" s="3">
        <v>0</v>
      </c>
      <c r="F31" s="3">
        <v>0</v>
      </c>
      <c r="G31" s="3">
        <v>0</v>
      </c>
    </row>
    <row r="32" spans="1:7" ht="15.75" customHeight="1" x14ac:dyDescent="0.2">
      <c r="A32" s="3" t="str">
        <f t="shared" si="0"/>
        <v>natural gas</v>
      </c>
      <c r="B32" s="3" t="str">
        <f t="array" ref="B32">IFERROR(INDEX(crosswalk!C:C,MATCH(D32,crosswalk!B:B,0)),"")</f>
        <v>oil and gas extraction 06</v>
      </c>
      <c r="C32" s="3" t="s">
        <v>89</v>
      </c>
      <c r="D32" s="3" t="s">
        <v>86</v>
      </c>
      <c r="E32" s="3">
        <v>192617798656000</v>
      </c>
      <c r="F32" s="3">
        <v>178811444224000</v>
      </c>
      <c r="G32" s="3">
        <v>157525151872000</v>
      </c>
    </row>
    <row r="33" spans="1:7" ht="15.75" customHeight="1" x14ac:dyDescent="0.2">
      <c r="A33" s="3" t="str">
        <f t="shared" si="0"/>
        <v>natural gas</v>
      </c>
      <c r="B33" s="3" t="str">
        <f t="array" ref="B33">IFERROR(INDEX(crosswalk!C:C,MATCH(D33,crosswalk!B:B,0)),"")</f>
        <v>other manufacturing 31T33</v>
      </c>
      <c r="C33" s="3" t="s">
        <v>89</v>
      </c>
      <c r="D33" s="3" t="s">
        <v>57</v>
      </c>
      <c r="E33" s="3">
        <v>388392680960000</v>
      </c>
      <c r="F33" s="3">
        <v>382569688576000</v>
      </c>
      <c r="G33" s="3">
        <v>393853652864000.06</v>
      </c>
    </row>
    <row r="34" spans="1:7" ht="15.75" customHeight="1" x14ac:dyDescent="0.2">
      <c r="A34" s="3" t="str">
        <f t="shared" si="0"/>
        <v>natural gas</v>
      </c>
      <c r="B34" s="3" t="str">
        <f t="array" ref="B34">IFERROR(INDEX(crosswalk!C:C,MATCH(D34,crosswalk!B:B,0)),"")</f>
        <v>other metals 242</v>
      </c>
      <c r="C34" s="3" t="s">
        <v>89</v>
      </c>
      <c r="D34" s="3" t="s">
        <v>87</v>
      </c>
      <c r="E34" s="3">
        <v>0</v>
      </c>
      <c r="F34" s="3">
        <v>0</v>
      </c>
      <c r="G34" s="3">
        <v>0</v>
      </c>
    </row>
    <row r="35" spans="1:7" ht="15.75" customHeight="1" x14ac:dyDescent="0.2">
      <c r="A35" s="3" t="str">
        <f t="shared" si="0"/>
        <v>natural gas</v>
      </c>
      <c r="B35" s="3" t="str">
        <f t="array" ref="B35">IFERROR(INDEX(crosswalk!C:C,MATCH(D35,crosswalk!B:B,0)),"")</f>
        <v>other mining and quarrying 07T08</v>
      </c>
      <c r="C35" s="3" t="s">
        <v>89</v>
      </c>
      <c r="D35" s="3" t="s">
        <v>88</v>
      </c>
      <c r="E35" s="3">
        <v>0</v>
      </c>
      <c r="F35" s="3">
        <v>0</v>
      </c>
      <c r="G35" s="3">
        <v>0</v>
      </c>
    </row>
    <row r="36" spans="1:7" ht="15.75" customHeight="1" x14ac:dyDescent="0.2">
      <c r="A36" s="3" t="str">
        <f t="shared" si="0"/>
        <v>natural gas</v>
      </c>
      <c r="B36" s="3" t="str">
        <f t="array" ref="B36">IFERROR(INDEX(crosswalk!C:C,MATCH(D36,crosswalk!B:B,0)),"")</f>
        <v>pulp paper and printing 17T18</v>
      </c>
      <c r="C36" s="3" t="s">
        <v>89</v>
      </c>
      <c r="D36" s="3" t="s">
        <v>50</v>
      </c>
      <c r="E36" s="3">
        <v>0</v>
      </c>
      <c r="F36" s="3">
        <v>0</v>
      </c>
      <c r="G36" s="3">
        <v>0</v>
      </c>
    </row>
    <row r="37" spans="1:7" ht="15.75" customHeight="1" x14ac:dyDescent="0.2">
      <c r="A37" s="3" t="str">
        <f t="shared" si="0"/>
        <v>natural gas</v>
      </c>
      <c r="B37" s="3" t="str">
        <f t="array" ref="B37">IFERROR(INDEX(crosswalk!C:C,MATCH(D37,crosswalk!B:B,0)),"")</f>
        <v>refined petroleum and coke 19</v>
      </c>
      <c r="C37" s="3" t="s">
        <v>89</v>
      </c>
      <c r="D37" s="3" t="s">
        <v>53</v>
      </c>
      <c r="E37" s="3">
        <v>36332083328000</v>
      </c>
      <c r="F37" s="3">
        <v>40124257280000</v>
      </c>
      <c r="G37" s="3">
        <v>34895119744000</v>
      </c>
    </row>
    <row r="38" spans="1:7" ht="15.75" customHeight="1" x14ac:dyDescent="0.2">
      <c r="A38" s="3" t="str">
        <f t="shared" si="0"/>
        <v>natural gas</v>
      </c>
      <c r="B38" s="3" t="str">
        <f t="array" ref="B38">IFERROR(INDEX(crosswalk!C:C,MATCH(D38,crosswalk!B:B,0)),"")</f>
        <v>road vehicles 29</v>
      </c>
      <c r="C38" s="3" t="s">
        <v>89</v>
      </c>
      <c r="D38" s="3" t="s">
        <v>69</v>
      </c>
      <c r="E38" s="3">
        <v>0</v>
      </c>
      <c r="F38" s="3">
        <v>0</v>
      </c>
      <c r="G38" s="3">
        <v>0</v>
      </c>
    </row>
    <row r="39" spans="1:7" ht="15.75" customHeight="1" x14ac:dyDescent="0.2">
      <c r="A39" s="3" t="str">
        <f t="shared" si="0"/>
        <v>natural gas</v>
      </c>
      <c r="B39" s="3" t="str">
        <f t="array" ref="B39">IFERROR(INDEX(crosswalk!C:C,MATCH(D39,crosswalk!B:B,0)),"")</f>
        <v>textiles apparel and leather 13T15</v>
      </c>
      <c r="C39" s="3" t="s">
        <v>89</v>
      </c>
      <c r="D39" s="3" t="s">
        <v>44</v>
      </c>
      <c r="E39" s="3">
        <v>0</v>
      </c>
      <c r="F39" s="3">
        <v>0</v>
      </c>
      <c r="G39" s="3">
        <v>0</v>
      </c>
    </row>
    <row r="40" spans="1:7" ht="15.75" customHeight="1" x14ac:dyDescent="0.2">
      <c r="A40" s="3" t="str">
        <f t="shared" si="0"/>
        <v>natural gas</v>
      </c>
      <c r="B40" s="3" t="str">
        <f t="array" ref="B40">IFERROR(INDEX(crosswalk!C:C,MATCH(D40,crosswalk!B:B,0)),"")</f>
        <v>wood products 16</v>
      </c>
      <c r="C40" s="3" t="s">
        <v>89</v>
      </c>
      <c r="D40" s="3" t="s">
        <v>48</v>
      </c>
      <c r="E40" s="3">
        <v>0</v>
      </c>
      <c r="F40" s="3">
        <v>0</v>
      </c>
      <c r="G40" s="3">
        <v>0</v>
      </c>
    </row>
    <row r="41" spans="1:7" ht="15.75" customHeight="1" x14ac:dyDescent="0.2">
      <c r="A41" s="3">
        <f t="shared" si="0"/>
        <v>0</v>
      </c>
      <c r="B41" s="3" t="str">
        <f t="array" ref="B41">IFERROR(INDEX(crosswalk!C:C,MATCH(D41,crosswalk!B:B,0)),"")</f>
        <v/>
      </c>
    </row>
    <row r="42" spans="1:7" ht="15.75" customHeight="1" x14ac:dyDescent="0.2">
      <c r="A42" s="3" t="str">
        <f t="shared" si="0"/>
        <v>crude oil</v>
      </c>
      <c r="B42" s="3" t="str">
        <f t="array" ref="B42">IFERROR(INDEX(crosswalk!C:C,MATCH(D42,crosswalk!B:B,0)),"")</f>
        <v>agriculture and forestry 01T03</v>
      </c>
      <c r="C42" s="3" t="s">
        <v>90</v>
      </c>
      <c r="D42" s="3" t="s">
        <v>81</v>
      </c>
      <c r="E42" s="3">
        <v>0</v>
      </c>
      <c r="F42" s="3">
        <v>0</v>
      </c>
      <c r="G42" s="3">
        <v>0</v>
      </c>
    </row>
    <row r="43" spans="1:7" ht="15.75" customHeight="1" x14ac:dyDescent="0.2">
      <c r="A43" s="3" t="str">
        <f t="shared" si="0"/>
        <v>crude oil</v>
      </c>
      <c r="B43" s="3" t="str">
        <f t="array" ref="B43">IFERROR(INDEX(crosswalk!C:C,MATCH(D43,crosswalk!B:B,0)),"")</f>
        <v>cement and other nonmetallic minerals 239</v>
      </c>
      <c r="C43" s="3" t="s">
        <v>90</v>
      </c>
      <c r="D43" s="3" t="s">
        <v>60</v>
      </c>
      <c r="E43" s="3">
        <v>0</v>
      </c>
      <c r="F43" s="3">
        <v>0</v>
      </c>
      <c r="G43" s="3">
        <v>0</v>
      </c>
    </row>
    <row r="44" spans="1:7" ht="15.75" customHeight="1" x14ac:dyDescent="0.2">
      <c r="A44" s="3" t="str">
        <f t="shared" si="0"/>
        <v>crude oil</v>
      </c>
      <c r="B44" s="3" t="str">
        <f t="array" ref="B44">IFERROR(INDEX(crosswalk!C:C,MATCH(D44,crosswalk!B:B,0)),"")</f>
        <v>chemicals 20</v>
      </c>
      <c r="C44" s="3" t="s">
        <v>90</v>
      </c>
      <c r="D44" s="3" t="s">
        <v>55</v>
      </c>
      <c r="E44" s="3">
        <v>0</v>
      </c>
      <c r="F44" s="3">
        <v>0</v>
      </c>
      <c r="G44" s="3">
        <v>0</v>
      </c>
    </row>
    <row r="45" spans="1:7" ht="15.75" customHeight="1" x14ac:dyDescent="0.2">
      <c r="A45" s="3" t="str">
        <f t="shared" si="0"/>
        <v>crude oil</v>
      </c>
      <c r="B45" s="3" t="str">
        <f t="array" ref="B45">IFERROR(INDEX(crosswalk!C:C,MATCH(D45,crosswalk!B:B,0)),"")</f>
        <v>coal mining 05</v>
      </c>
      <c r="C45" s="3" t="s">
        <v>90</v>
      </c>
      <c r="D45" s="3" t="s">
        <v>82</v>
      </c>
      <c r="E45" s="3">
        <v>0</v>
      </c>
      <c r="F45" s="3">
        <v>0</v>
      </c>
      <c r="G45" s="3">
        <v>0</v>
      </c>
    </row>
    <row r="46" spans="1:7" ht="15.75" customHeight="1" x14ac:dyDescent="0.2">
      <c r="A46" s="3" t="str">
        <f t="shared" si="0"/>
        <v>crude oil</v>
      </c>
      <c r="B46" s="3" t="str">
        <f t="array" ref="B46">IFERROR(INDEX(crosswalk!C:C,MATCH(D46,crosswalk!B:B,0)),"")</f>
        <v>construction 41T43</v>
      </c>
      <c r="C46" s="3" t="s">
        <v>90</v>
      </c>
      <c r="D46" s="3" t="s">
        <v>83</v>
      </c>
      <c r="E46" s="3">
        <v>0</v>
      </c>
      <c r="F46" s="3">
        <v>0</v>
      </c>
      <c r="G46" s="3">
        <v>0</v>
      </c>
    </row>
    <row r="47" spans="1:7" ht="15.75" customHeight="1" x14ac:dyDescent="0.2">
      <c r="A47" s="3" t="str">
        <f t="shared" si="0"/>
        <v>crude oil</v>
      </c>
      <c r="B47" s="3" t="str">
        <f t="array" ref="B47">IFERROR(INDEX(crosswalk!C:C,MATCH(D47,crosswalk!B:B,0)),"")</f>
        <v>energy pipelines and gas processing 352T353</v>
      </c>
      <c r="C47" s="3" t="s">
        <v>90</v>
      </c>
      <c r="D47" s="3" t="s">
        <v>84</v>
      </c>
      <c r="E47" s="3">
        <v>0</v>
      </c>
      <c r="F47" s="3">
        <v>0</v>
      </c>
      <c r="G47" s="3">
        <v>0</v>
      </c>
    </row>
    <row r="48" spans="1:7" ht="15.75" customHeight="1" x14ac:dyDescent="0.2">
      <c r="A48" s="3" t="str">
        <f t="shared" si="0"/>
        <v>crude oil</v>
      </c>
      <c r="B48" s="3" t="str">
        <f t="array" ref="B48">IFERROR(INDEX(crosswalk!C:C,MATCH(D48,crosswalk!B:B,0)),"")</f>
        <v>food beverage and tobacco 10T12</v>
      </c>
      <c r="C48" s="3" t="s">
        <v>90</v>
      </c>
      <c r="D48" s="3" t="s">
        <v>40</v>
      </c>
      <c r="E48" s="3">
        <v>0</v>
      </c>
      <c r="F48" s="3">
        <v>0</v>
      </c>
      <c r="G48" s="3">
        <v>0</v>
      </c>
    </row>
    <row r="49" spans="1:7" ht="15.75" customHeight="1" x14ac:dyDescent="0.2">
      <c r="A49" s="3" t="str">
        <f t="shared" si="0"/>
        <v>crude oil</v>
      </c>
      <c r="B49" s="3" t="str">
        <f t="array" ref="B49">IFERROR(INDEX(crosswalk!C:C,MATCH(D49,crosswalk!B:B,0)),"")</f>
        <v>iron and steel 241</v>
      </c>
      <c r="C49" s="3" t="s">
        <v>90</v>
      </c>
      <c r="D49" s="3" t="s">
        <v>62</v>
      </c>
      <c r="E49" s="3">
        <v>0</v>
      </c>
      <c r="F49" s="3">
        <v>0</v>
      </c>
      <c r="G49" s="3">
        <v>0</v>
      </c>
    </row>
    <row r="50" spans="1:7" ht="15.75" customHeight="1" x14ac:dyDescent="0.2">
      <c r="A50" s="3" t="str">
        <f t="shared" si="0"/>
        <v>crude oil</v>
      </c>
      <c r="B50" s="3" t="str">
        <f t="array" ref="B50">IFERROR(INDEX(crosswalk!C:C,MATCH(D50,crosswalk!B:B,0)),"")</f>
        <v/>
      </c>
      <c r="C50" s="3" t="s">
        <v>90</v>
      </c>
      <c r="D50" s="3" t="s">
        <v>85</v>
      </c>
      <c r="E50" s="3">
        <v>0</v>
      </c>
      <c r="F50" s="3">
        <v>0</v>
      </c>
      <c r="G50" s="3">
        <v>0</v>
      </c>
    </row>
    <row r="51" spans="1:7" ht="15.75" customHeight="1" x14ac:dyDescent="0.2">
      <c r="A51" s="3" t="str">
        <f t="shared" si="0"/>
        <v>crude oil</v>
      </c>
      <c r="B51" s="3" t="str">
        <f t="array" ref="B51">IFERROR(INDEX(crosswalk!C:C,MATCH(D51,crosswalk!B:B,0)),"")</f>
        <v>metal products except machinery and vehicles 25</v>
      </c>
      <c r="C51" s="3" t="s">
        <v>90</v>
      </c>
      <c r="D51" s="3" t="s">
        <v>64</v>
      </c>
      <c r="E51" s="3">
        <v>0</v>
      </c>
      <c r="F51" s="3">
        <v>0</v>
      </c>
      <c r="G51" s="3">
        <v>0</v>
      </c>
    </row>
    <row r="52" spans="1:7" ht="15.75" customHeight="1" x14ac:dyDescent="0.2">
      <c r="A52" s="3" t="str">
        <f t="shared" si="0"/>
        <v>crude oil</v>
      </c>
      <c r="B52" s="3" t="str">
        <f t="array" ref="B52">IFERROR(INDEX(crosswalk!C:C,MATCH(D52,crosswalk!B:B,0)),"")</f>
        <v>oil and gas extraction 06</v>
      </c>
      <c r="C52" s="3" t="s">
        <v>90</v>
      </c>
      <c r="D52" s="3" t="s">
        <v>86</v>
      </c>
      <c r="E52" s="3">
        <v>0</v>
      </c>
      <c r="F52" s="3">
        <v>0</v>
      </c>
      <c r="G52" s="3">
        <v>0</v>
      </c>
    </row>
    <row r="53" spans="1:7" ht="15.75" customHeight="1" x14ac:dyDescent="0.2">
      <c r="A53" s="3" t="str">
        <f t="shared" si="0"/>
        <v>crude oil</v>
      </c>
      <c r="B53" s="3" t="str">
        <f t="array" ref="B53">IFERROR(INDEX(crosswalk!C:C,MATCH(D53,crosswalk!B:B,0)),"")</f>
        <v>other manufacturing 31T33</v>
      </c>
      <c r="C53" s="3" t="s">
        <v>90</v>
      </c>
      <c r="D53" s="3" t="s">
        <v>57</v>
      </c>
      <c r="E53" s="3">
        <v>115629309568000</v>
      </c>
      <c r="F53" s="3">
        <v>119614102144000</v>
      </c>
      <c r="G53" s="3">
        <v>142666904448000</v>
      </c>
    </row>
    <row r="54" spans="1:7" ht="15.75" customHeight="1" x14ac:dyDescent="0.2">
      <c r="A54" s="3" t="str">
        <f t="shared" si="0"/>
        <v>crude oil</v>
      </c>
      <c r="B54" s="3" t="str">
        <f t="array" ref="B54">IFERROR(INDEX(crosswalk!C:C,MATCH(D54,crosswalk!B:B,0)),"")</f>
        <v>other metals 242</v>
      </c>
      <c r="C54" s="3" t="s">
        <v>90</v>
      </c>
      <c r="D54" s="3" t="s">
        <v>87</v>
      </c>
      <c r="E54" s="3">
        <v>0</v>
      </c>
      <c r="F54" s="3">
        <v>0</v>
      </c>
      <c r="G54" s="3">
        <v>0</v>
      </c>
    </row>
    <row r="55" spans="1:7" ht="15.75" customHeight="1" x14ac:dyDescent="0.2">
      <c r="A55" s="3" t="str">
        <f t="shared" si="0"/>
        <v>crude oil</v>
      </c>
      <c r="B55" s="3" t="str">
        <f t="array" ref="B55">IFERROR(INDEX(crosswalk!C:C,MATCH(D55,crosswalk!B:B,0)),"")</f>
        <v>other mining and quarrying 07T08</v>
      </c>
      <c r="C55" s="3" t="s">
        <v>90</v>
      </c>
      <c r="D55" s="3" t="s">
        <v>88</v>
      </c>
      <c r="E55" s="3">
        <v>0</v>
      </c>
      <c r="F55" s="3">
        <v>0</v>
      </c>
      <c r="G55" s="3">
        <v>0</v>
      </c>
    </row>
    <row r="56" spans="1:7" ht="15.75" customHeight="1" x14ac:dyDescent="0.2">
      <c r="A56" s="3" t="str">
        <f t="shared" si="0"/>
        <v>crude oil</v>
      </c>
      <c r="B56" s="3" t="str">
        <f t="array" ref="B56">IFERROR(INDEX(crosswalk!C:C,MATCH(D56,crosswalk!B:B,0)),"")</f>
        <v>pulp paper and printing 17T18</v>
      </c>
      <c r="C56" s="3" t="s">
        <v>90</v>
      </c>
      <c r="D56" s="3" t="s">
        <v>50</v>
      </c>
      <c r="E56" s="3">
        <v>0</v>
      </c>
      <c r="F56" s="3">
        <v>0</v>
      </c>
      <c r="G56" s="3">
        <v>0</v>
      </c>
    </row>
    <row r="57" spans="1:7" ht="15.75" customHeight="1" x14ac:dyDescent="0.2">
      <c r="A57" s="3" t="str">
        <f t="shared" si="0"/>
        <v>crude oil</v>
      </c>
      <c r="B57" s="3" t="str">
        <f t="array" ref="B57">IFERROR(INDEX(crosswalk!C:C,MATCH(D57,crosswalk!B:B,0)),"")</f>
        <v>refined petroleum and coke 19</v>
      </c>
      <c r="C57" s="3" t="s">
        <v>90</v>
      </c>
      <c r="D57" s="3" t="s">
        <v>53</v>
      </c>
      <c r="E57" s="3">
        <v>0</v>
      </c>
      <c r="F57" s="3">
        <v>0</v>
      </c>
      <c r="G57" s="3">
        <v>0</v>
      </c>
    </row>
    <row r="58" spans="1:7" ht="15.75" customHeight="1" x14ac:dyDescent="0.2">
      <c r="A58" s="3" t="str">
        <f t="shared" si="0"/>
        <v>crude oil</v>
      </c>
      <c r="B58" s="3" t="str">
        <f t="array" ref="B58">IFERROR(INDEX(crosswalk!C:C,MATCH(D58,crosswalk!B:B,0)),"")</f>
        <v>road vehicles 29</v>
      </c>
      <c r="C58" s="3" t="s">
        <v>90</v>
      </c>
      <c r="D58" s="3" t="s">
        <v>69</v>
      </c>
      <c r="E58" s="3">
        <v>0</v>
      </c>
      <c r="F58" s="3">
        <v>0</v>
      </c>
      <c r="G58" s="3">
        <v>0</v>
      </c>
    </row>
    <row r="59" spans="1:7" ht="15.75" customHeight="1" x14ac:dyDescent="0.2">
      <c r="A59" s="3" t="str">
        <f t="shared" si="0"/>
        <v>crude oil</v>
      </c>
      <c r="B59" s="3" t="str">
        <f t="array" ref="B59">IFERROR(INDEX(crosswalk!C:C,MATCH(D59,crosswalk!B:B,0)),"")</f>
        <v>textiles apparel and leather 13T15</v>
      </c>
      <c r="C59" s="3" t="s">
        <v>90</v>
      </c>
      <c r="D59" s="3" t="s">
        <v>44</v>
      </c>
      <c r="E59" s="3">
        <v>0</v>
      </c>
      <c r="F59" s="3">
        <v>0</v>
      </c>
      <c r="G59" s="3">
        <v>0</v>
      </c>
    </row>
    <row r="60" spans="1:7" ht="15.75" customHeight="1" x14ac:dyDescent="0.2">
      <c r="A60" s="3" t="str">
        <f t="shared" si="0"/>
        <v>crude oil</v>
      </c>
      <c r="B60" s="3" t="str">
        <f t="array" ref="B60">IFERROR(INDEX(crosswalk!C:C,MATCH(D60,crosswalk!B:B,0)),"")</f>
        <v>wood products 16</v>
      </c>
      <c r="C60" s="3" t="s">
        <v>90</v>
      </c>
      <c r="D60" s="3" t="s">
        <v>48</v>
      </c>
      <c r="E60" s="3">
        <v>0</v>
      </c>
      <c r="F60" s="3">
        <v>0</v>
      </c>
      <c r="G60" s="3">
        <v>0</v>
      </c>
    </row>
    <row r="61" spans="1:7" ht="15.75" customHeight="1" x14ac:dyDescent="0.2">
      <c r="A61" s="3">
        <f t="shared" si="0"/>
        <v>0</v>
      </c>
      <c r="B61" s="3" t="str">
        <f t="array" ref="B61">IFERROR(INDEX(crosswalk!C:C,MATCH(D61,crosswalk!B:B,0)),"")</f>
        <v/>
      </c>
    </row>
    <row r="62" spans="1:7" ht="15.75" customHeight="1" x14ac:dyDescent="0.2">
      <c r="A62" s="3" t="str">
        <f t="shared" si="0"/>
        <v>biomass</v>
      </c>
      <c r="B62" s="3" t="str">
        <f t="array" ref="B62">IFERROR(INDEX(crosswalk!C:C,MATCH(D62,crosswalk!B:B,0)),"")</f>
        <v>agriculture and forestry 01T03</v>
      </c>
      <c r="C62" s="3" t="s">
        <v>20</v>
      </c>
      <c r="D62" s="3" t="s">
        <v>81</v>
      </c>
      <c r="E62" s="3">
        <v>0</v>
      </c>
      <c r="F62" s="3">
        <v>0</v>
      </c>
      <c r="G62" s="3">
        <v>0</v>
      </c>
    </row>
    <row r="63" spans="1:7" ht="15.75" customHeight="1" x14ac:dyDescent="0.2">
      <c r="A63" s="3" t="str">
        <f t="shared" si="0"/>
        <v>biomass</v>
      </c>
      <c r="B63" s="3" t="str">
        <f t="array" ref="B63">IFERROR(INDEX(crosswalk!C:C,MATCH(D63,crosswalk!B:B,0)),"")</f>
        <v>cement and other nonmetallic minerals 239</v>
      </c>
      <c r="C63" s="3" t="s">
        <v>20</v>
      </c>
      <c r="D63" s="3" t="s">
        <v>60</v>
      </c>
      <c r="E63" s="3">
        <v>0</v>
      </c>
      <c r="F63" s="3">
        <v>0</v>
      </c>
      <c r="G63" s="3">
        <v>0</v>
      </c>
    </row>
    <row r="64" spans="1:7" ht="15.75" customHeight="1" x14ac:dyDescent="0.2">
      <c r="A64" s="3" t="str">
        <f t="shared" si="0"/>
        <v>biomass</v>
      </c>
      <c r="B64" s="3" t="str">
        <f t="array" ref="B64">IFERROR(INDEX(crosswalk!C:C,MATCH(D64,crosswalk!B:B,0)),"")</f>
        <v>chemicals 20</v>
      </c>
      <c r="C64" s="3" t="s">
        <v>20</v>
      </c>
      <c r="D64" s="3" t="s">
        <v>55</v>
      </c>
      <c r="E64" s="3">
        <v>0</v>
      </c>
      <c r="F64" s="3">
        <v>0</v>
      </c>
      <c r="G64" s="3">
        <v>0</v>
      </c>
    </row>
    <row r="65" spans="1:7" ht="15.75" customHeight="1" x14ac:dyDescent="0.2">
      <c r="A65" s="3" t="str">
        <f t="shared" si="0"/>
        <v>biomass</v>
      </c>
      <c r="B65" s="3" t="str">
        <f t="array" ref="B65">IFERROR(INDEX(crosswalk!C:C,MATCH(D65,crosswalk!B:B,0)),"")</f>
        <v>coal mining 05</v>
      </c>
      <c r="C65" s="3" t="s">
        <v>20</v>
      </c>
      <c r="D65" s="3" t="s">
        <v>82</v>
      </c>
      <c r="E65" s="3">
        <v>0</v>
      </c>
      <c r="F65" s="3">
        <v>0</v>
      </c>
      <c r="G65" s="3">
        <v>0</v>
      </c>
    </row>
    <row r="66" spans="1:7" ht="15.75" customHeight="1" x14ac:dyDescent="0.2">
      <c r="A66" s="3" t="str">
        <f t="shared" si="0"/>
        <v>biomass</v>
      </c>
      <c r="B66" s="3" t="str">
        <f t="array" ref="B66">IFERROR(INDEX(crosswalk!C:C,MATCH(D66,crosswalk!B:B,0)),"")</f>
        <v>construction 41T43</v>
      </c>
      <c r="C66" s="3" t="s">
        <v>20</v>
      </c>
      <c r="D66" s="3" t="s">
        <v>83</v>
      </c>
      <c r="E66" s="3">
        <v>0</v>
      </c>
      <c r="F66" s="3">
        <v>0</v>
      </c>
      <c r="G66" s="3">
        <v>0</v>
      </c>
    </row>
    <row r="67" spans="1:7" ht="15.75" customHeight="1" x14ac:dyDescent="0.2">
      <c r="A67" s="3" t="str">
        <f t="shared" si="0"/>
        <v>biomass</v>
      </c>
      <c r="B67" s="3" t="str">
        <f t="array" ref="B67">IFERROR(INDEX(crosswalk!C:C,MATCH(D67,crosswalk!B:B,0)),"")</f>
        <v>energy pipelines and gas processing 352T353</v>
      </c>
      <c r="C67" s="3" t="s">
        <v>20</v>
      </c>
      <c r="D67" s="3" t="s">
        <v>84</v>
      </c>
      <c r="E67" s="3">
        <v>0</v>
      </c>
      <c r="F67" s="3">
        <v>0</v>
      </c>
      <c r="G67" s="3">
        <v>0</v>
      </c>
    </row>
    <row r="68" spans="1:7" ht="15.75" customHeight="1" x14ac:dyDescent="0.2">
      <c r="A68" s="3" t="str">
        <f t="shared" si="0"/>
        <v>biomass</v>
      </c>
      <c r="B68" s="3" t="str">
        <f t="array" ref="B68">IFERROR(INDEX(crosswalk!C:C,MATCH(D68,crosswalk!B:B,0)),"")</f>
        <v>food beverage and tobacco 10T12</v>
      </c>
      <c r="C68" s="3" t="s">
        <v>20</v>
      </c>
      <c r="D68" s="3" t="s">
        <v>40</v>
      </c>
      <c r="E68" s="3">
        <v>0</v>
      </c>
      <c r="F68" s="3">
        <v>0</v>
      </c>
      <c r="G68" s="3">
        <v>0</v>
      </c>
    </row>
    <row r="69" spans="1:7" ht="15.75" customHeight="1" x14ac:dyDescent="0.2">
      <c r="A69" s="3" t="str">
        <f t="shared" si="0"/>
        <v>biomass</v>
      </c>
      <c r="B69" s="3" t="str">
        <f t="array" ref="B69">IFERROR(INDEX(crosswalk!C:C,MATCH(D69,crosswalk!B:B,0)),"")</f>
        <v>iron and steel 241</v>
      </c>
      <c r="C69" s="3" t="s">
        <v>20</v>
      </c>
      <c r="D69" s="3" t="s">
        <v>62</v>
      </c>
      <c r="E69" s="3">
        <v>0</v>
      </c>
      <c r="F69" s="3">
        <v>0</v>
      </c>
      <c r="G69" s="3">
        <v>0</v>
      </c>
    </row>
    <row r="70" spans="1:7" ht="15.75" customHeight="1" x14ac:dyDescent="0.2">
      <c r="A70" s="3" t="str">
        <f t="shared" si="0"/>
        <v>biomass</v>
      </c>
      <c r="B70" s="3" t="str">
        <f t="array" ref="B70">IFERROR(INDEX(crosswalk!C:C,MATCH(D70,crosswalk!B:B,0)),"")</f>
        <v/>
      </c>
      <c r="C70" s="3" t="s">
        <v>20</v>
      </c>
      <c r="D70" s="3" t="s">
        <v>85</v>
      </c>
      <c r="E70" s="3">
        <v>0</v>
      </c>
      <c r="F70" s="3">
        <v>0</v>
      </c>
      <c r="G70" s="3">
        <v>0</v>
      </c>
    </row>
    <row r="71" spans="1:7" ht="15.75" customHeight="1" x14ac:dyDescent="0.2">
      <c r="A71" s="3" t="str">
        <f t="shared" si="0"/>
        <v>biomass</v>
      </c>
      <c r="B71" s="3" t="str">
        <f t="array" ref="B71">IFERROR(INDEX(crosswalk!C:C,MATCH(D71,crosswalk!B:B,0)),"")</f>
        <v>metal products except machinery and vehicles 25</v>
      </c>
      <c r="C71" s="3" t="s">
        <v>20</v>
      </c>
      <c r="D71" s="3" t="s">
        <v>64</v>
      </c>
      <c r="E71" s="3">
        <v>0</v>
      </c>
      <c r="F71" s="3">
        <v>0</v>
      </c>
      <c r="G71" s="3">
        <v>0</v>
      </c>
    </row>
    <row r="72" spans="1:7" ht="15.75" customHeight="1" x14ac:dyDescent="0.2">
      <c r="A72" s="3" t="str">
        <f t="shared" si="0"/>
        <v>biomass</v>
      </c>
      <c r="B72" s="3" t="str">
        <f t="array" ref="B72">IFERROR(INDEX(crosswalk!C:C,MATCH(D72,crosswalk!B:B,0)),"")</f>
        <v>oil and gas extraction 06</v>
      </c>
      <c r="C72" s="3" t="s">
        <v>20</v>
      </c>
      <c r="D72" s="3" t="s">
        <v>86</v>
      </c>
      <c r="E72" s="3">
        <v>0</v>
      </c>
      <c r="F72" s="3">
        <v>0</v>
      </c>
      <c r="G72" s="3">
        <v>0</v>
      </c>
    </row>
    <row r="73" spans="1:7" ht="15.75" customHeight="1" x14ac:dyDescent="0.2">
      <c r="A73" s="3" t="str">
        <f t="shared" si="0"/>
        <v>biomass</v>
      </c>
      <c r="B73" s="3" t="str">
        <f t="array" ref="B73">IFERROR(INDEX(crosswalk!C:C,MATCH(D73,crosswalk!B:B,0)),"")</f>
        <v>other manufacturing 31T33</v>
      </c>
      <c r="C73" s="3" t="s">
        <v>20</v>
      </c>
      <c r="D73" s="3" t="s">
        <v>57</v>
      </c>
      <c r="E73" s="3">
        <v>250340786688000</v>
      </c>
      <c r="F73" s="3">
        <v>248520169088000</v>
      </c>
      <c r="G73" s="3">
        <v>302454530560000</v>
      </c>
    </row>
    <row r="74" spans="1:7" ht="15.75" customHeight="1" x14ac:dyDescent="0.2">
      <c r="A74" s="3" t="str">
        <f t="shared" si="0"/>
        <v>biomass</v>
      </c>
      <c r="B74" s="3" t="str">
        <f t="array" ref="B74">IFERROR(INDEX(crosswalk!C:C,MATCH(D74,crosswalk!B:B,0)),"")</f>
        <v>other metals 242</v>
      </c>
      <c r="C74" s="3" t="s">
        <v>20</v>
      </c>
      <c r="D74" s="3" t="s">
        <v>87</v>
      </c>
      <c r="E74" s="3">
        <v>0</v>
      </c>
      <c r="F74" s="3">
        <v>0</v>
      </c>
      <c r="G74" s="3">
        <v>0</v>
      </c>
    </row>
    <row r="75" spans="1:7" ht="15.75" customHeight="1" x14ac:dyDescent="0.2">
      <c r="A75" s="3" t="str">
        <f t="shared" si="0"/>
        <v>biomass</v>
      </c>
      <c r="B75" s="3" t="str">
        <f t="array" ref="B75">IFERROR(INDEX(crosswalk!C:C,MATCH(D75,crosswalk!B:B,0)),"")</f>
        <v>other mining and quarrying 07T08</v>
      </c>
      <c r="C75" s="3" t="s">
        <v>20</v>
      </c>
      <c r="D75" s="3" t="s">
        <v>88</v>
      </c>
      <c r="E75" s="3">
        <v>0</v>
      </c>
      <c r="F75" s="3">
        <v>0</v>
      </c>
      <c r="G75" s="3">
        <v>0</v>
      </c>
    </row>
    <row r="76" spans="1:7" ht="15.75" customHeight="1" x14ac:dyDescent="0.2">
      <c r="A76" s="3" t="str">
        <f t="shared" si="0"/>
        <v>biomass</v>
      </c>
      <c r="B76" s="3" t="str">
        <f t="array" ref="B76">IFERROR(INDEX(crosswalk!C:C,MATCH(D76,crosswalk!B:B,0)),"")</f>
        <v>pulp paper and printing 17T18</v>
      </c>
      <c r="C76" s="3" t="s">
        <v>20</v>
      </c>
      <c r="D76" s="3" t="s">
        <v>50</v>
      </c>
      <c r="E76" s="3">
        <v>0</v>
      </c>
      <c r="F76" s="3">
        <v>0</v>
      </c>
      <c r="G76" s="3">
        <v>0</v>
      </c>
    </row>
    <row r="77" spans="1:7" ht="15.75" customHeight="1" x14ac:dyDescent="0.2">
      <c r="A77" s="3" t="str">
        <f t="shared" si="0"/>
        <v>biomass</v>
      </c>
      <c r="B77" s="3" t="str">
        <f t="array" ref="B77">IFERROR(INDEX(crosswalk!C:C,MATCH(D77,crosswalk!B:B,0)),"")</f>
        <v>refined petroleum and coke 19</v>
      </c>
      <c r="C77" s="3" t="s">
        <v>20</v>
      </c>
      <c r="D77" s="3" t="s">
        <v>53</v>
      </c>
      <c r="E77" s="3">
        <v>0</v>
      </c>
      <c r="F77" s="3">
        <v>0</v>
      </c>
      <c r="G77" s="3">
        <v>0</v>
      </c>
    </row>
    <row r="78" spans="1:7" ht="15.75" customHeight="1" x14ac:dyDescent="0.2">
      <c r="A78" s="3" t="str">
        <f t="shared" si="0"/>
        <v>biomass</v>
      </c>
      <c r="B78" s="3" t="str">
        <f t="array" ref="B78">IFERROR(INDEX(crosswalk!C:C,MATCH(D78,crosswalk!B:B,0)),"")</f>
        <v>road vehicles 29</v>
      </c>
      <c r="C78" s="3" t="s">
        <v>20</v>
      </c>
      <c r="D78" s="3" t="s">
        <v>69</v>
      </c>
      <c r="E78" s="3">
        <v>0</v>
      </c>
      <c r="F78" s="3">
        <v>0</v>
      </c>
      <c r="G78" s="3">
        <v>0</v>
      </c>
    </row>
    <row r="79" spans="1:7" ht="15.75" customHeight="1" x14ac:dyDescent="0.2">
      <c r="A79" s="3" t="str">
        <f t="shared" si="0"/>
        <v>biomass</v>
      </c>
      <c r="B79" s="3" t="str">
        <f t="array" ref="B79">IFERROR(INDEX(crosswalk!C:C,MATCH(D79,crosswalk!B:B,0)),"")</f>
        <v>textiles apparel and leather 13T15</v>
      </c>
      <c r="C79" s="3" t="s">
        <v>20</v>
      </c>
      <c r="D79" s="3" t="s">
        <v>44</v>
      </c>
      <c r="E79" s="3">
        <v>0</v>
      </c>
      <c r="F79" s="3">
        <v>0</v>
      </c>
      <c r="G79" s="3">
        <v>0</v>
      </c>
    </row>
    <row r="80" spans="1:7" ht="15.75" customHeight="1" x14ac:dyDescent="0.2">
      <c r="A80" s="3" t="str">
        <f t="shared" si="0"/>
        <v>biomass</v>
      </c>
      <c r="B80" s="3" t="str">
        <f t="array" ref="B80">IFERROR(INDEX(crosswalk!C:C,MATCH(D80,crosswalk!B:B,0)),"")</f>
        <v>wood products 16</v>
      </c>
      <c r="C80" s="3" t="s">
        <v>20</v>
      </c>
      <c r="D80" s="3" t="s">
        <v>48</v>
      </c>
      <c r="E80" s="3">
        <v>0</v>
      </c>
      <c r="F80" s="3">
        <v>0</v>
      </c>
      <c r="G80" s="3">
        <v>0</v>
      </c>
    </row>
    <row r="81" spans="1:7" ht="15.75" customHeight="1" x14ac:dyDescent="0.2">
      <c r="A81" s="3">
        <f t="shared" si="0"/>
        <v>0</v>
      </c>
      <c r="B81" s="3" t="str">
        <f t="array" ref="B81">IFERROR(INDEX(crosswalk!C:C,MATCH(D81,crosswalk!B:B,0)),"")</f>
        <v/>
      </c>
    </row>
    <row r="82" spans="1:7" ht="15.75" customHeight="1" x14ac:dyDescent="0.2">
      <c r="A82" s="3" t="str">
        <f t="shared" si="0"/>
        <v>petroleum diesel</v>
      </c>
      <c r="B82" s="3" t="str">
        <f t="array" ref="B82">IFERROR(INDEX(crosswalk!C:C,MATCH(D82,crosswalk!B:B,0)),"")</f>
        <v>agriculture and forestry 01T03</v>
      </c>
      <c r="C82" s="3" t="s">
        <v>91</v>
      </c>
      <c r="D82" s="3" t="s">
        <v>81</v>
      </c>
      <c r="E82" s="3">
        <v>50412844799999.992</v>
      </c>
      <c r="F82" s="3">
        <v>32168333952000</v>
      </c>
      <c r="G82" s="3">
        <v>29405590144000</v>
      </c>
    </row>
    <row r="83" spans="1:7" ht="15.75" customHeight="1" x14ac:dyDescent="0.2">
      <c r="A83" s="3" t="str">
        <f t="shared" si="0"/>
        <v>petroleum diesel</v>
      </c>
      <c r="B83" s="3" t="str">
        <f t="array" ref="B83">IFERROR(INDEX(crosswalk!C:C,MATCH(D83,crosswalk!B:B,0)),"")</f>
        <v>cement and other nonmetallic minerals 239</v>
      </c>
      <c r="C83" s="3" t="s">
        <v>91</v>
      </c>
      <c r="D83" s="3" t="s">
        <v>60</v>
      </c>
      <c r="E83" s="3">
        <v>13608537728000.002</v>
      </c>
      <c r="F83" s="3">
        <v>8714612864000</v>
      </c>
      <c r="G83" s="3">
        <v>7939868800000</v>
      </c>
    </row>
    <row r="84" spans="1:7" ht="15.75" customHeight="1" x14ac:dyDescent="0.2">
      <c r="A84" s="3" t="str">
        <f t="shared" si="0"/>
        <v>petroleum diesel</v>
      </c>
      <c r="B84" s="3" t="str">
        <f t="array" ref="B84">IFERROR(INDEX(crosswalk!C:C,MATCH(D84,crosswalk!B:B,0)),"")</f>
        <v>chemicals 20</v>
      </c>
      <c r="C84" s="3" t="s">
        <v>91</v>
      </c>
      <c r="D84" s="3" t="s">
        <v>55</v>
      </c>
      <c r="E84" s="3">
        <v>9322823936000</v>
      </c>
      <c r="F84" s="3">
        <v>5970125823999.999</v>
      </c>
      <c r="G84" s="3">
        <v>5439393920000</v>
      </c>
    </row>
    <row r="85" spans="1:7" ht="15.75" customHeight="1" x14ac:dyDescent="0.2">
      <c r="A85" s="3" t="str">
        <f t="shared" si="0"/>
        <v>petroleum diesel</v>
      </c>
      <c r="B85" s="3" t="str">
        <f t="array" ref="B85">IFERROR(INDEX(crosswalk!C:C,MATCH(D85,crosswalk!B:B,0)),"")</f>
        <v>coal mining 05</v>
      </c>
      <c r="C85" s="3" t="s">
        <v>91</v>
      </c>
      <c r="D85" s="3" t="s">
        <v>82</v>
      </c>
      <c r="E85" s="3">
        <v>0</v>
      </c>
      <c r="F85" s="3">
        <v>0</v>
      </c>
      <c r="G85" s="3">
        <v>0</v>
      </c>
    </row>
    <row r="86" spans="1:7" ht="15.75" customHeight="1" x14ac:dyDescent="0.2">
      <c r="A86" s="3" t="str">
        <f t="shared" si="0"/>
        <v>petroleum diesel</v>
      </c>
      <c r="B86" s="3" t="str">
        <f t="array" ref="B86">IFERROR(INDEX(crosswalk!C:C,MATCH(D86,crosswalk!B:B,0)),"")</f>
        <v>construction 41T43</v>
      </c>
      <c r="C86" s="3" t="s">
        <v>91</v>
      </c>
      <c r="D86" s="3" t="s">
        <v>83</v>
      </c>
      <c r="E86" s="3">
        <v>7291279360000</v>
      </c>
      <c r="F86" s="3">
        <v>4669169408000</v>
      </c>
      <c r="G86" s="3">
        <v>4254076928000</v>
      </c>
    </row>
    <row r="87" spans="1:7" ht="15.75" customHeight="1" x14ac:dyDescent="0.2">
      <c r="A87" s="3" t="str">
        <f t="shared" si="0"/>
        <v>petroleum diesel</v>
      </c>
      <c r="B87" s="3" t="str">
        <f t="array" ref="B87">IFERROR(INDEX(crosswalk!C:C,MATCH(D87,crosswalk!B:B,0)),"")</f>
        <v>energy pipelines and gas processing 352T353</v>
      </c>
      <c r="C87" s="3" t="s">
        <v>91</v>
      </c>
      <c r="D87" s="3" t="s">
        <v>84</v>
      </c>
      <c r="E87" s="3">
        <v>0</v>
      </c>
      <c r="F87" s="3">
        <v>0</v>
      </c>
      <c r="G87" s="3">
        <v>0</v>
      </c>
    </row>
    <row r="88" spans="1:7" ht="15.75" customHeight="1" x14ac:dyDescent="0.2">
      <c r="A88" s="3" t="str">
        <f t="shared" si="0"/>
        <v>petroleum diesel</v>
      </c>
      <c r="B88" s="3" t="str">
        <f t="array" ref="B88">IFERROR(INDEX(crosswalk!C:C,MATCH(D88,crosswalk!B:B,0)),"")</f>
        <v>food beverage and tobacco 10T12</v>
      </c>
      <c r="C88" s="3" t="s">
        <v>91</v>
      </c>
      <c r="D88" s="3" t="s">
        <v>40</v>
      </c>
      <c r="E88" s="3">
        <v>11688327296000</v>
      </c>
      <c r="F88" s="3">
        <v>7484933632000</v>
      </c>
      <c r="G88" s="3">
        <v>6819515904000</v>
      </c>
    </row>
    <row r="89" spans="1:7" ht="15.75" customHeight="1" x14ac:dyDescent="0.2">
      <c r="A89" s="3" t="str">
        <f t="shared" si="0"/>
        <v>petroleum diesel</v>
      </c>
      <c r="B89" s="3" t="str">
        <f t="array" ref="B89">IFERROR(INDEX(crosswalk!C:C,MATCH(D89,crosswalk!B:B,0)),"")</f>
        <v>iron and steel 241</v>
      </c>
      <c r="C89" s="3" t="s">
        <v>91</v>
      </c>
      <c r="D89" s="3" t="s">
        <v>62</v>
      </c>
      <c r="E89" s="3">
        <v>4452695168000</v>
      </c>
      <c r="F89" s="3">
        <v>2851384960000</v>
      </c>
      <c r="G89" s="3">
        <v>2597897216000</v>
      </c>
    </row>
    <row r="90" spans="1:7" ht="15.75" customHeight="1" x14ac:dyDescent="0.2">
      <c r="A90" s="3" t="str">
        <f t="shared" si="0"/>
        <v>petroleum diesel</v>
      </c>
      <c r="B90" s="3" t="str">
        <f t="array" ref="B90">IFERROR(INDEX(crosswalk!C:C,MATCH(D90,crosswalk!B:B,0)),"")</f>
        <v/>
      </c>
      <c r="C90" s="3" t="s">
        <v>91</v>
      </c>
      <c r="D90" s="3" t="s">
        <v>85</v>
      </c>
      <c r="E90" s="3">
        <v>0</v>
      </c>
      <c r="F90" s="3">
        <v>0</v>
      </c>
      <c r="G90" s="3">
        <v>0</v>
      </c>
    </row>
    <row r="91" spans="1:7" ht="15.75" customHeight="1" x14ac:dyDescent="0.2">
      <c r="A91" s="3" t="str">
        <f t="shared" si="0"/>
        <v>petroleum diesel</v>
      </c>
      <c r="B91" s="3" t="str">
        <f t="array" ref="B91">IFERROR(INDEX(crosswalk!C:C,MATCH(D91,crosswalk!B:B,0)),"")</f>
        <v>metal products except machinery and vehicles 25</v>
      </c>
      <c r="C91" s="3" t="s">
        <v>91</v>
      </c>
      <c r="D91" s="3" t="s">
        <v>64</v>
      </c>
      <c r="E91" s="3">
        <v>1502780800000</v>
      </c>
      <c r="F91" s="3">
        <v>962363008000</v>
      </c>
      <c r="G91" s="3">
        <v>876801024000.00012</v>
      </c>
    </row>
    <row r="92" spans="1:7" ht="15.75" customHeight="1" x14ac:dyDescent="0.2">
      <c r="A92" s="3" t="str">
        <f t="shared" si="0"/>
        <v>petroleum diesel</v>
      </c>
      <c r="B92" s="3" t="str">
        <f t="array" ref="B92">IFERROR(INDEX(crosswalk!C:C,MATCH(D92,crosswalk!B:B,0)),"")</f>
        <v>oil and gas extraction 06</v>
      </c>
      <c r="C92" s="3" t="s">
        <v>91</v>
      </c>
      <c r="D92" s="3" t="s">
        <v>86</v>
      </c>
      <c r="E92" s="3">
        <v>0</v>
      </c>
      <c r="F92" s="3">
        <v>0</v>
      </c>
      <c r="G92" s="3">
        <v>0</v>
      </c>
    </row>
    <row r="93" spans="1:7" ht="15.75" customHeight="1" x14ac:dyDescent="0.2">
      <c r="A93" s="3" t="str">
        <f t="shared" si="0"/>
        <v>petroleum diesel</v>
      </c>
      <c r="B93" s="3" t="str">
        <f t="array" ref="B93">IFERROR(INDEX(crosswalk!C:C,MATCH(D93,crosswalk!B:B,0)),"")</f>
        <v>other manufacturing 31T33</v>
      </c>
      <c r="C93" s="3" t="s">
        <v>91</v>
      </c>
      <c r="D93" s="3" t="s">
        <v>57</v>
      </c>
      <c r="E93" s="3">
        <v>11174522880000</v>
      </c>
      <c r="F93" s="3">
        <v>20059747840000</v>
      </c>
      <c r="G93" s="3">
        <v>24542623616000</v>
      </c>
    </row>
    <row r="94" spans="1:7" ht="15.75" customHeight="1" x14ac:dyDescent="0.2">
      <c r="A94" s="3" t="str">
        <f t="shared" si="0"/>
        <v>petroleum diesel</v>
      </c>
      <c r="B94" s="3" t="str">
        <f t="array" ref="B94">IFERROR(INDEX(crosswalk!C:C,MATCH(D94,crosswalk!B:B,0)),"")</f>
        <v>other metals 242</v>
      </c>
      <c r="C94" s="3" t="s">
        <v>91</v>
      </c>
      <c r="D94" s="3" t="s">
        <v>87</v>
      </c>
      <c r="E94" s="3">
        <v>0</v>
      </c>
      <c r="F94" s="3">
        <v>0</v>
      </c>
      <c r="G94" s="3">
        <v>0</v>
      </c>
    </row>
    <row r="95" spans="1:7" ht="15.75" customHeight="1" x14ac:dyDescent="0.2">
      <c r="A95" s="3" t="str">
        <f t="shared" si="0"/>
        <v>petroleum diesel</v>
      </c>
      <c r="B95" s="3" t="str">
        <f t="array" ref="B95">IFERROR(INDEX(crosswalk!C:C,MATCH(D95,crosswalk!B:B,0)),"")</f>
        <v>other mining and quarrying 07T08</v>
      </c>
      <c r="C95" s="3" t="s">
        <v>91</v>
      </c>
      <c r="D95" s="3" t="s">
        <v>88</v>
      </c>
      <c r="E95" s="3">
        <v>20398916608000</v>
      </c>
      <c r="F95" s="3">
        <v>13062989312000</v>
      </c>
      <c r="G95" s="3">
        <v>11901722368000.002</v>
      </c>
    </row>
    <row r="96" spans="1:7" ht="15.75" customHeight="1" x14ac:dyDescent="0.2">
      <c r="A96" s="3" t="str">
        <f t="shared" si="0"/>
        <v>petroleum diesel</v>
      </c>
      <c r="B96" s="3" t="str">
        <f t="array" ref="B96">IFERROR(INDEX(crosswalk!C:C,MATCH(D96,crosswalk!B:B,0)),"")</f>
        <v>pulp paper and printing 17T18</v>
      </c>
      <c r="C96" s="3" t="s">
        <v>91</v>
      </c>
      <c r="D96" s="3" t="s">
        <v>50</v>
      </c>
      <c r="E96" s="3">
        <v>0</v>
      </c>
      <c r="F96" s="3">
        <v>0</v>
      </c>
      <c r="G96" s="3">
        <v>0</v>
      </c>
    </row>
    <row r="97" spans="1:7" ht="15.75" customHeight="1" x14ac:dyDescent="0.2">
      <c r="A97" s="3" t="str">
        <f t="shared" si="0"/>
        <v>petroleum diesel</v>
      </c>
      <c r="B97" s="3" t="str">
        <f t="array" ref="B97">IFERROR(INDEX(crosswalk!C:C,MATCH(D97,crosswalk!B:B,0)),"")</f>
        <v>refined petroleum and coke 19</v>
      </c>
      <c r="C97" s="3" t="s">
        <v>91</v>
      </c>
      <c r="D97" s="3" t="s">
        <v>53</v>
      </c>
      <c r="E97" s="3">
        <v>36424172672000</v>
      </c>
      <c r="F97" s="3">
        <v>36625588352000</v>
      </c>
      <c r="G97" s="3">
        <v>33400465408000</v>
      </c>
    </row>
    <row r="98" spans="1:7" ht="15.75" customHeight="1" x14ac:dyDescent="0.2">
      <c r="A98" s="3" t="str">
        <f t="shared" si="0"/>
        <v>petroleum diesel</v>
      </c>
      <c r="B98" s="3" t="str">
        <f t="array" ref="B98">IFERROR(INDEX(crosswalk!C:C,MATCH(D98,crosswalk!B:B,0)),"")</f>
        <v>road vehicles 29</v>
      </c>
      <c r="C98" s="3" t="s">
        <v>91</v>
      </c>
      <c r="D98" s="3" t="s">
        <v>69</v>
      </c>
      <c r="E98" s="3">
        <v>0</v>
      </c>
      <c r="F98" s="3">
        <v>0</v>
      </c>
      <c r="G98" s="3">
        <v>0</v>
      </c>
    </row>
    <row r="99" spans="1:7" ht="15.75" customHeight="1" x14ac:dyDescent="0.2">
      <c r="A99" s="3" t="str">
        <f t="shared" si="0"/>
        <v>petroleum diesel</v>
      </c>
      <c r="B99" s="3" t="str">
        <f t="array" ref="B99">IFERROR(INDEX(crosswalk!C:C,MATCH(D99,crosswalk!B:B,0)),"")</f>
        <v>textiles apparel and leather 13T15</v>
      </c>
      <c r="C99" s="3" t="s">
        <v>91</v>
      </c>
      <c r="D99" s="3" t="s">
        <v>44</v>
      </c>
      <c r="E99" s="3">
        <v>22541755648000</v>
      </c>
      <c r="F99" s="3">
        <v>14435234816000</v>
      </c>
      <c r="G99" s="3">
        <v>13151959808000</v>
      </c>
    </row>
    <row r="100" spans="1:7" ht="15.75" customHeight="1" x14ac:dyDescent="0.2">
      <c r="A100" s="3" t="str">
        <f t="shared" si="0"/>
        <v>petroleum diesel</v>
      </c>
      <c r="B100" s="3" t="str">
        <f t="array" ref="B100">IFERROR(INDEX(crosswalk!C:C,MATCH(D100,crosswalk!B:B,0)),"")</f>
        <v>wood products 16</v>
      </c>
      <c r="C100" s="3" t="s">
        <v>91</v>
      </c>
      <c r="D100" s="3" t="s">
        <v>48</v>
      </c>
      <c r="E100" s="3">
        <v>0</v>
      </c>
      <c r="F100" s="3">
        <v>0</v>
      </c>
      <c r="G100" s="3">
        <v>0</v>
      </c>
    </row>
    <row r="101" spans="1:7" ht="15.75" customHeight="1" x14ac:dyDescent="0.2">
      <c r="A101" s="3">
        <f t="shared" si="0"/>
        <v>0</v>
      </c>
      <c r="B101" s="3" t="str">
        <f t="array" ref="B101">IFERROR(INDEX(crosswalk!C:C,MATCH(D101,crosswalk!B:B,0)),"")</f>
        <v/>
      </c>
    </row>
    <row r="102" spans="1:7" ht="15.75" customHeight="1" x14ac:dyDescent="0.2">
      <c r="A102" s="3" t="str">
        <f t="shared" si="0"/>
        <v>lpg</v>
      </c>
      <c r="B102" s="3" t="str">
        <f t="array" ref="B102">IFERROR(INDEX(crosswalk!C:C,MATCH(D102,crosswalk!B:B,0)),"")</f>
        <v>agriculture and forestry 01T03</v>
      </c>
      <c r="C102" s="3" t="s">
        <v>30</v>
      </c>
      <c r="D102" s="3" t="s">
        <v>81</v>
      </c>
      <c r="E102" s="3">
        <v>0</v>
      </c>
      <c r="F102" s="3">
        <v>0</v>
      </c>
      <c r="G102" s="3">
        <v>0</v>
      </c>
    </row>
    <row r="103" spans="1:7" ht="15.75" customHeight="1" x14ac:dyDescent="0.2">
      <c r="A103" s="3" t="str">
        <f t="shared" si="0"/>
        <v>lpg</v>
      </c>
      <c r="B103" s="3" t="str">
        <f t="array" ref="B103">IFERROR(INDEX(crosswalk!C:C,MATCH(D103,crosswalk!B:B,0)),"")</f>
        <v>cement and other nonmetallic minerals 239</v>
      </c>
      <c r="C103" s="3" t="s">
        <v>30</v>
      </c>
      <c r="D103" s="3" t="s">
        <v>60</v>
      </c>
      <c r="E103" s="3">
        <v>0</v>
      </c>
      <c r="F103" s="3">
        <v>0</v>
      </c>
      <c r="G103" s="3">
        <v>0</v>
      </c>
    </row>
    <row r="104" spans="1:7" ht="15.75" customHeight="1" x14ac:dyDescent="0.2">
      <c r="A104" s="3" t="str">
        <f t="shared" si="0"/>
        <v>lpg</v>
      </c>
      <c r="B104" s="3" t="str">
        <f t="array" ref="B104">IFERROR(INDEX(crosswalk!C:C,MATCH(D104,crosswalk!B:B,0)),"")</f>
        <v>chemicals 20</v>
      </c>
      <c r="C104" s="3" t="s">
        <v>30</v>
      </c>
      <c r="D104" s="3" t="s">
        <v>55</v>
      </c>
      <c r="E104" s="3">
        <v>0</v>
      </c>
      <c r="F104" s="3">
        <v>0</v>
      </c>
      <c r="G104" s="3">
        <v>0</v>
      </c>
    </row>
    <row r="105" spans="1:7" ht="15.75" customHeight="1" x14ac:dyDescent="0.2">
      <c r="A105" s="3" t="str">
        <f t="shared" si="0"/>
        <v>lpg</v>
      </c>
      <c r="B105" s="3" t="str">
        <f t="array" ref="B105">IFERROR(INDEX(crosswalk!C:C,MATCH(D105,crosswalk!B:B,0)),"")</f>
        <v>coal mining 05</v>
      </c>
      <c r="C105" s="3" t="s">
        <v>30</v>
      </c>
      <c r="D105" s="3" t="s">
        <v>82</v>
      </c>
      <c r="E105" s="3">
        <v>0</v>
      </c>
      <c r="F105" s="3">
        <v>0</v>
      </c>
      <c r="G105" s="3">
        <v>0</v>
      </c>
    </row>
    <row r="106" spans="1:7" ht="15.75" customHeight="1" x14ac:dyDescent="0.2">
      <c r="A106" s="3" t="str">
        <f t="shared" si="0"/>
        <v>lpg</v>
      </c>
      <c r="B106" s="3" t="str">
        <f t="array" ref="B106">IFERROR(INDEX(crosswalk!C:C,MATCH(D106,crosswalk!B:B,0)),"")</f>
        <v>construction 41T43</v>
      </c>
      <c r="C106" s="3" t="s">
        <v>30</v>
      </c>
      <c r="D106" s="3" t="s">
        <v>83</v>
      </c>
      <c r="E106" s="3">
        <v>0</v>
      </c>
      <c r="F106" s="3">
        <v>0</v>
      </c>
      <c r="G106" s="3">
        <v>0</v>
      </c>
    </row>
    <row r="107" spans="1:7" ht="15.75" customHeight="1" x14ac:dyDescent="0.2">
      <c r="A107" s="3" t="str">
        <f t="shared" si="0"/>
        <v>lpg</v>
      </c>
      <c r="B107" s="3" t="str">
        <f t="array" ref="B107">IFERROR(INDEX(crosswalk!C:C,MATCH(D107,crosswalk!B:B,0)),"")</f>
        <v>energy pipelines and gas processing 352T353</v>
      </c>
      <c r="C107" s="3" t="s">
        <v>30</v>
      </c>
      <c r="D107" s="3" t="s">
        <v>84</v>
      </c>
      <c r="E107" s="3">
        <v>0</v>
      </c>
      <c r="F107" s="3">
        <v>0</v>
      </c>
      <c r="G107" s="3">
        <v>0</v>
      </c>
    </row>
    <row r="108" spans="1:7" ht="15.75" customHeight="1" x14ac:dyDescent="0.2">
      <c r="A108" s="3" t="str">
        <f t="shared" si="0"/>
        <v>lpg</v>
      </c>
      <c r="B108" s="3" t="str">
        <f t="array" ref="B108">IFERROR(INDEX(crosswalk!C:C,MATCH(D108,crosswalk!B:B,0)),"")</f>
        <v>food beverage and tobacco 10T12</v>
      </c>
      <c r="C108" s="3" t="s">
        <v>30</v>
      </c>
      <c r="D108" s="3" t="s">
        <v>40</v>
      </c>
      <c r="E108" s="3">
        <v>0</v>
      </c>
      <c r="F108" s="3">
        <v>0</v>
      </c>
      <c r="G108" s="3">
        <v>0</v>
      </c>
    </row>
    <row r="109" spans="1:7" ht="15.75" customHeight="1" x14ac:dyDescent="0.2">
      <c r="A109" s="3" t="str">
        <f t="shared" si="0"/>
        <v>lpg</v>
      </c>
      <c r="B109" s="3" t="str">
        <f t="array" ref="B109">IFERROR(INDEX(crosswalk!C:C,MATCH(D109,crosswalk!B:B,0)),"")</f>
        <v>iron and steel 241</v>
      </c>
      <c r="C109" s="3" t="s">
        <v>30</v>
      </c>
      <c r="D109" s="3" t="s">
        <v>62</v>
      </c>
      <c r="E109" s="3">
        <v>0</v>
      </c>
      <c r="F109" s="3">
        <v>0</v>
      </c>
      <c r="G109" s="3">
        <v>0</v>
      </c>
    </row>
    <row r="110" spans="1:7" ht="15.75" customHeight="1" x14ac:dyDescent="0.2">
      <c r="A110" s="3" t="str">
        <f t="shared" si="0"/>
        <v>lpg</v>
      </c>
      <c r="B110" s="3" t="str">
        <f t="array" ref="B110">IFERROR(INDEX(crosswalk!C:C,MATCH(D110,crosswalk!B:B,0)),"")</f>
        <v/>
      </c>
      <c r="C110" s="3" t="s">
        <v>30</v>
      </c>
      <c r="D110" s="3" t="s">
        <v>85</v>
      </c>
      <c r="E110" s="3">
        <v>0</v>
      </c>
      <c r="F110" s="3">
        <v>0</v>
      </c>
      <c r="G110" s="3">
        <v>0</v>
      </c>
    </row>
    <row r="111" spans="1:7" ht="15.75" customHeight="1" x14ac:dyDescent="0.2">
      <c r="A111" s="3" t="str">
        <f t="shared" si="0"/>
        <v>lpg</v>
      </c>
      <c r="B111" s="3" t="str">
        <f t="array" ref="B111">IFERROR(INDEX(crosswalk!C:C,MATCH(D111,crosswalk!B:B,0)),"")</f>
        <v>metal products except machinery and vehicles 25</v>
      </c>
      <c r="C111" s="3" t="s">
        <v>30</v>
      </c>
      <c r="D111" s="3" t="s">
        <v>64</v>
      </c>
      <c r="E111" s="3">
        <v>0</v>
      </c>
      <c r="F111" s="3">
        <v>0</v>
      </c>
      <c r="G111" s="3">
        <v>0</v>
      </c>
    </row>
    <row r="112" spans="1:7" ht="15.75" customHeight="1" x14ac:dyDescent="0.2">
      <c r="A112" s="3" t="str">
        <f t="shared" si="0"/>
        <v>lpg</v>
      </c>
      <c r="B112" s="3" t="str">
        <f t="array" ref="B112">IFERROR(INDEX(crosswalk!C:C,MATCH(D112,crosswalk!B:B,0)),"")</f>
        <v>oil and gas extraction 06</v>
      </c>
      <c r="C112" s="3" t="s">
        <v>30</v>
      </c>
      <c r="D112" s="3" t="s">
        <v>86</v>
      </c>
      <c r="E112" s="3">
        <v>0</v>
      </c>
      <c r="F112" s="3">
        <v>0</v>
      </c>
      <c r="G112" s="3">
        <v>0</v>
      </c>
    </row>
    <row r="113" spans="1:7" ht="15.75" customHeight="1" x14ac:dyDescent="0.2">
      <c r="A113" s="3" t="str">
        <f t="shared" si="0"/>
        <v>lpg</v>
      </c>
      <c r="B113" s="3" t="str">
        <f t="array" ref="B113">IFERROR(INDEX(crosswalk!C:C,MATCH(D113,crosswalk!B:B,0)),"")</f>
        <v>other manufacturing 31T33</v>
      </c>
      <c r="C113" s="3" t="s">
        <v>30</v>
      </c>
      <c r="D113" s="3" t="s">
        <v>57</v>
      </c>
      <c r="E113" s="3">
        <v>4931093120000</v>
      </c>
      <c r="F113" s="3">
        <v>5065576576000</v>
      </c>
      <c r="G113" s="3">
        <v>5200064000000</v>
      </c>
    </row>
    <row r="114" spans="1:7" ht="15.75" customHeight="1" x14ac:dyDescent="0.2">
      <c r="A114" s="3" t="str">
        <f t="shared" si="0"/>
        <v>lpg</v>
      </c>
      <c r="B114" s="3" t="str">
        <f t="array" ref="B114">IFERROR(INDEX(crosswalk!C:C,MATCH(D114,crosswalk!B:B,0)),"")</f>
        <v>other metals 242</v>
      </c>
      <c r="C114" s="3" t="s">
        <v>30</v>
      </c>
      <c r="D114" s="3" t="s">
        <v>87</v>
      </c>
      <c r="E114" s="3">
        <v>0</v>
      </c>
      <c r="F114" s="3">
        <v>0</v>
      </c>
      <c r="G114" s="3">
        <v>0</v>
      </c>
    </row>
    <row r="115" spans="1:7" ht="15.75" customHeight="1" x14ac:dyDescent="0.2">
      <c r="A115" s="3" t="str">
        <f t="shared" si="0"/>
        <v>lpg</v>
      </c>
      <c r="B115" s="3" t="str">
        <f t="array" ref="B115">IFERROR(INDEX(crosswalk!C:C,MATCH(D115,crosswalk!B:B,0)),"")</f>
        <v>other mining and quarrying 07T08</v>
      </c>
      <c r="C115" s="3" t="s">
        <v>30</v>
      </c>
      <c r="D115" s="3" t="s">
        <v>88</v>
      </c>
      <c r="E115" s="3">
        <v>0</v>
      </c>
      <c r="F115" s="3">
        <v>0</v>
      </c>
      <c r="G115" s="3">
        <v>0</v>
      </c>
    </row>
    <row r="116" spans="1:7" ht="15.75" customHeight="1" x14ac:dyDescent="0.2">
      <c r="A116" s="3" t="str">
        <f t="shared" si="0"/>
        <v>lpg</v>
      </c>
      <c r="B116" s="3" t="str">
        <f t="array" ref="B116">IFERROR(INDEX(crosswalk!C:C,MATCH(D116,crosswalk!B:B,0)),"")</f>
        <v>pulp paper and printing 17T18</v>
      </c>
      <c r="C116" s="3" t="s">
        <v>30</v>
      </c>
      <c r="D116" s="3" t="s">
        <v>50</v>
      </c>
      <c r="E116" s="3">
        <v>0</v>
      </c>
      <c r="F116" s="3">
        <v>0</v>
      </c>
      <c r="G116" s="3">
        <v>0</v>
      </c>
    </row>
    <row r="117" spans="1:7" ht="15.75" customHeight="1" x14ac:dyDescent="0.2">
      <c r="A117" s="3" t="str">
        <f t="shared" si="0"/>
        <v>lpg</v>
      </c>
      <c r="B117" s="3" t="str">
        <f t="array" ref="B117">IFERROR(INDEX(crosswalk!C:C,MATCH(D117,crosswalk!B:B,0)),"")</f>
        <v>refined petroleum and coke 19</v>
      </c>
      <c r="C117" s="3" t="s">
        <v>30</v>
      </c>
      <c r="D117" s="3" t="s">
        <v>53</v>
      </c>
      <c r="E117" s="3">
        <v>0</v>
      </c>
      <c r="F117" s="3">
        <v>0</v>
      </c>
      <c r="G117" s="3">
        <v>0</v>
      </c>
    </row>
    <row r="118" spans="1:7" ht="15.75" customHeight="1" x14ac:dyDescent="0.2">
      <c r="A118" s="3" t="str">
        <f t="shared" si="0"/>
        <v>lpg</v>
      </c>
      <c r="B118" s="3" t="str">
        <f t="array" ref="B118">IFERROR(INDEX(crosswalk!C:C,MATCH(D118,crosswalk!B:B,0)),"")</f>
        <v>road vehicles 29</v>
      </c>
      <c r="C118" s="3" t="s">
        <v>30</v>
      </c>
      <c r="D118" s="3" t="s">
        <v>69</v>
      </c>
      <c r="E118" s="3">
        <v>0</v>
      </c>
      <c r="F118" s="3">
        <v>0</v>
      </c>
      <c r="G118" s="3">
        <v>0</v>
      </c>
    </row>
    <row r="119" spans="1:7" ht="15.75" customHeight="1" x14ac:dyDescent="0.2">
      <c r="A119" s="3" t="str">
        <f t="shared" si="0"/>
        <v>lpg</v>
      </c>
      <c r="B119" s="3" t="str">
        <f t="array" ref="B119">IFERROR(INDEX(crosswalk!C:C,MATCH(D119,crosswalk!B:B,0)),"")</f>
        <v>textiles apparel and leather 13T15</v>
      </c>
      <c r="C119" s="3" t="s">
        <v>30</v>
      </c>
      <c r="D119" s="3" t="s">
        <v>44</v>
      </c>
      <c r="E119" s="3">
        <v>0</v>
      </c>
      <c r="F119" s="3">
        <v>0</v>
      </c>
      <c r="G119" s="3">
        <v>0</v>
      </c>
    </row>
    <row r="120" spans="1:7" ht="15.75" customHeight="1" x14ac:dyDescent="0.2">
      <c r="A120" s="3" t="str">
        <f t="shared" si="0"/>
        <v>lpg</v>
      </c>
      <c r="B120" s="3" t="str">
        <f t="array" ref="B120">IFERROR(INDEX(crosswalk!C:C,MATCH(D120,crosswalk!B:B,0)),"")</f>
        <v>wood products 16</v>
      </c>
      <c r="C120" s="3" t="s">
        <v>30</v>
      </c>
      <c r="D120" s="3" t="s">
        <v>48</v>
      </c>
      <c r="E120" s="3">
        <v>0</v>
      </c>
      <c r="F120" s="3">
        <v>0</v>
      </c>
      <c r="G120" s="3">
        <v>0</v>
      </c>
    </row>
    <row r="121" spans="1:7" ht="15.75" customHeight="1" x14ac:dyDescent="0.2">
      <c r="A121" s="3">
        <f t="shared" si="0"/>
        <v>0</v>
      </c>
      <c r="B121" s="3" t="str">
        <f t="array" ref="B121">IFERROR(INDEX(crosswalk!C:C,MATCH(D121,crosswalk!B:B,0)),"")</f>
        <v/>
      </c>
    </row>
    <row r="122" spans="1:7" ht="15.75" customHeight="1" x14ac:dyDescent="0.2">
      <c r="A122" s="3" t="str">
        <f t="shared" si="0"/>
        <v>residual fuel oil</v>
      </c>
      <c r="B122" s="3" t="str">
        <f t="array" ref="B122">IFERROR(INDEX(crosswalk!C:C,MATCH(D122,crosswalk!B:B,0)),"")</f>
        <v>agriculture and forestry 01T03</v>
      </c>
      <c r="C122" s="3" t="s">
        <v>92</v>
      </c>
      <c r="D122" s="3" t="s">
        <v>81</v>
      </c>
      <c r="E122" s="3">
        <v>0</v>
      </c>
      <c r="F122" s="3">
        <v>0</v>
      </c>
      <c r="G122" s="3">
        <v>0</v>
      </c>
    </row>
    <row r="123" spans="1:7" ht="15.75" customHeight="1" x14ac:dyDescent="0.2">
      <c r="A123" s="3" t="str">
        <f t="shared" si="0"/>
        <v>residual fuel oil</v>
      </c>
      <c r="B123" s="3" t="str">
        <f t="array" ref="B123">IFERROR(INDEX(crosswalk!C:C,MATCH(D123,crosswalk!B:B,0)),"")</f>
        <v>cement and other nonmetallic minerals 239</v>
      </c>
      <c r="C123" s="3" t="s">
        <v>92</v>
      </c>
      <c r="D123" s="3" t="s">
        <v>60</v>
      </c>
      <c r="E123" s="3">
        <v>14570531712000</v>
      </c>
      <c r="F123" s="3">
        <v>10930728960000</v>
      </c>
      <c r="G123" s="3">
        <v>8482056320000.001</v>
      </c>
    </row>
    <row r="124" spans="1:7" ht="15.75" customHeight="1" x14ac:dyDescent="0.2">
      <c r="A124" s="3" t="str">
        <f t="shared" si="0"/>
        <v>residual fuel oil</v>
      </c>
      <c r="B124" s="3" t="str">
        <f t="array" ref="B124">IFERROR(INDEX(crosswalk!C:C,MATCH(D124,crosswalk!B:B,0)),"")</f>
        <v>chemicals 20</v>
      </c>
      <c r="C124" s="3" t="s">
        <v>92</v>
      </c>
      <c r="D124" s="3" t="s">
        <v>55</v>
      </c>
      <c r="E124" s="3">
        <v>11639449472000</v>
      </c>
      <c r="F124" s="3">
        <v>8731833984000</v>
      </c>
      <c r="G124" s="3">
        <v>6775744896000</v>
      </c>
    </row>
    <row r="125" spans="1:7" ht="15.75" customHeight="1" x14ac:dyDescent="0.2">
      <c r="A125" s="3" t="str">
        <f t="shared" si="0"/>
        <v>residual fuel oil</v>
      </c>
      <c r="B125" s="3" t="str">
        <f t="array" ref="B125">IFERROR(INDEX(crosswalk!C:C,MATCH(D125,crosswalk!B:B,0)),"")</f>
        <v>coal mining 05</v>
      </c>
      <c r="C125" s="3" t="s">
        <v>92</v>
      </c>
      <c r="D125" s="3" t="s">
        <v>82</v>
      </c>
      <c r="E125" s="3">
        <v>0</v>
      </c>
      <c r="F125" s="3">
        <v>0</v>
      </c>
      <c r="G125" s="3">
        <v>0</v>
      </c>
    </row>
    <row r="126" spans="1:7" ht="15.75" customHeight="1" x14ac:dyDescent="0.2">
      <c r="A126" s="3" t="str">
        <f t="shared" si="0"/>
        <v>residual fuel oil</v>
      </c>
      <c r="B126" s="3" t="str">
        <f t="array" ref="B126">IFERROR(INDEX(crosswalk!C:C,MATCH(D126,crosswalk!B:B,0)),"")</f>
        <v>construction 41T43</v>
      </c>
      <c r="C126" s="3" t="s">
        <v>92</v>
      </c>
      <c r="D126" s="3" t="s">
        <v>83</v>
      </c>
      <c r="E126" s="3">
        <v>0</v>
      </c>
      <c r="F126" s="3">
        <v>0</v>
      </c>
      <c r="G126" s="3">
        <v>0</v>
      </c>
    </row>
    <row r="127" spans="1:7" ht="15.75" customHeight="1" x14ac:dyDescent="0.2">
      <c r="A127" s="3" t="str">
        <f t="shared" si="0"/>
        <v>residual fuel oil</v>
      </c>
      <c r="B127" s="3" t="str">
        <f t="array" ref="B127">IFERROR(INDEX(crosswalk!C:C,MATCH(D127,crosswalk!B:B,0)),"")</f>
        <v>energy pipelines and gas processing 352T353</v>
      </c>
      <c r="C127" s="3" t="s">
        <v>92</v>
      </c>
      <c r="D127" s="3" t="s">
        <v>84</v>
      </c>
      <c r="E127" s="3">
        <v>0</v>
      </c>
      <c r="F127" s="3">
        <v>0</v>
      </c>
      <c r="G127" s="3">
        <v>0</v>
      </c>
    </row>
    <row r="128" spans="1:7" ht="15.75" customHeight="1" x14ac:dyDescent="0.2">
      <c r="A128" s="3" t="str">
        <f t="shared" si="0"/>
        <v>residual fuel oil</v>
      </c>
      <c r="B128" s="3" t="str">
        <f t="array" ref="B128">IFERROR(INDEX(crosswalk!C:C,MATCH(D128,crosswalk!B:B,0)),"")</f>
        <v>food beverage and tobacco 10T12</v>
      </c>
      <c r="C128" s="3" t="s">
        <v>92</v>
      </c>
      <c r="D128" s="3" t="s">
        <v>40</v>
      </c>
      <c r="E128" s="3">
        <v>4502826880000</v>
      </c>
      <c r="F128" s="3">
        <v>3377986176000</v>
      </c>
      <c r="G128" s="3">
        <v>2621260800000</v>
      </c>
    </row>
    <row r="129" spans="1:7" ht="15.75" customHeight="1" x14ac:dyDescent="0.2">
      <c r="A129" s="3" t="str">
        <f t="shared" si="0"/>
        <v>residual fuel oil</v>
      </c>
      <c r="B129" s="3" t="str">
        <f t="array" ref="B129">IFERROR(INDEX(crosswalk!C:C,MATCH(D129,crosswalk!B:B,0)),"")</f>
        <v>iron and steel 241</v>
      </c>
      <c r="C129" s="3" t="s">
        <v>92</v>
      </c>
      <c r="D129" s="3" t="s">
        <v>62</v>
      </c>
      <c r="E129" s="3">
        <v>18733550976000</v>
      </c>
      <c r="F129" s="3">
        <v>14053790976000</v>
      </c>
      <c r="G129" s="3">
        <v>10905468672000</v>
      </c>
    </row>
    <row r="130" spans="1:7" ht="15.75" customHeight="1" x14ac:dyDescent="0.2">
      <c r="A130" s="3" t="str">
        <f t="shared" si="0"/>
        <v>residual fuel oil</v>
      </c>
      <c r="B130" s="3" t="str">
        <f t="array" ref="B130">IFERROR(INDEX(crosswalk!C:C,MATCH(D130,crosswalk!B:B,0)),"")</f>
        <v/>
      </c>
      <c r="C130" s="3" t="s">
        <v>92</v>
      </c>
      <c r="D130" s="3" t="s">
        <v>85</v>
      </c>
      <c r="E130" s="3">
        <v>0</v>
      </c>
      <c r="F130" s="3">
        <v>0</v>
      </c>
      <c r="G130" s="3">
        <v>0</v>
      </c>
    </row>
    <row r="131" spans="1:7" ht="15.75" customHeight="1" x14ac:dyDescent="0.2">
      <c r="A131" s="3" t="str">
        <f t="shared" si="0"/>
        <v>residual fuel oil</v>
      </c>
      <c r="B131" s="3" t="str">
        <f t="array" ref="B131">IFERROR(INDEX(crosswalk!C:C,MATCH(D131,crosswalk!B:B,0)),"")</f>
        <v>metal products except machinery and vehicles 25</v>
      </c>
      <c r="C131" s="3" t="s">
        <v>92</v>
      </c>
      <c r="D131" s="3" t="s">
        <v>64</v>
      </c>
      <c r="E131" s="3">
        <v>0</v>
      </c>
      <c r="F131" s="3">
        <v>0</v>
      </c>
      <c r="G131" s="3">
        <v>0</v>
      </c>
    </row>
    <row r="132" spans="1:7" ht="15.75" customHeight="1" x14ac:dyDescent="0.2">
      <c r="A132" s="3" t="str">
        <f t="shared" si="0"/>
        <v>residual fuel oil</v>
      </c>
      <c r="B132" s="3" t="str">
        <f t="array" ref="B132">IFERROR(INDEX(crosswalk!C:C,MATCH(D132,crosswalk!B:B,0)),"")</f>
        <v>oil and gas extraction 06</v>
      </c>
      <c r="C132" s="3" t="s">
        <v>92</v>
      </c>
      <c r="D132" s="3" t="s">
        <v>86</v>
      </c>
      <c r="E132" s="3">
        <v>0</v>
      </c>
      <c r="F132" s="3">
        <v>0</v>
      </c>
      <c r="G132" s="3">
        <v>0</v>
      </c>
    </row>
    <row r="133" spans="1:7" ht="15.75" customHeight="1" x14ac:dyDescent="0.2">
      <c r="A133" s="3" t="str">
        <f t="shared" si="0"/>
        <v>residual fuel oil</v>
      </c>
      <c r="B133" s="3" t="str">
        <f t="array" ref="B133">IFERROR(INDEX(crosswalk!C:C,MATCH(D133,crosswalk!B:B,0)),"")</f>
        <v>other manufacturing 31T33</v>
      </c>
      <c r="C133" s="3" t="s">
        <v>92</v>
      </c>
      <c r="D133" s="3" t="s">
        <v>57</v>
      </c>
      <c r="E133" s="3">
        <v>10577394432000</v>
      </c>
      <c r="F133" s="3">
        <v>7935142912000</v>
      </c>
      <c r="G133" s="3">
        <v>6157510656000</v>
      </c>
    </row>
    <row r="134" spans="1:7" ht="15.75" customHeight="1" x14ac:dyDescent="0.2">
      <c r="A134" s="3" t="str">
        <f t="shared" si="0"/>
        <v>residual fuel oil</v>
      </c>
      <c r="B134" s="3" t="str">
        <f t="array" ref="B134">IFERROR(INDEX(crosswalk!C:C,MATCH(D134,crosswalk!B:B,0)),"")</f>
        <v>other metals 242</v>
      </c>
      <c r="C134" s="3" t="s">
        <v>92</v>
      </c>
      <c r="D134" s="3" t="s">
        <v>87</v>
      </c>
      <c r="E134" s="3">
        <v>0</v>
      </c>
      <c r="F134" s="3">
        <v>0</v>
      </c>
      <c r="G134" s="3">
        <v>0</v>
      </c>
    </row>
    <row r="135" spans="1:7" ht="15.75" customHeight="1" x14ac:dyDescent="0.2">
      <c r="A135" s="3" t="str">
        <f t="shared" si="0"/>
        <v>residual fuel oil</v>
      </c>
      <c r="B135" s="3" t="str">
        <f t="array" ref="B135">IFERROR(INDEX(crosswalk!C:C,MATCH(D135,crosswalk!B:B,0)),"")</f>
        <v>other mining and quarrying 07T08</v>
      </c>
      <c r="C135" s="3" t="s">
        <v>92</v>
      </c>
      <c r="D135" s="3" t="s">
        <v>88</v>
      </c>
      <c r="E135" s="3">
        <v>3355888384000</v>
      </c>
      <c r="F135" s="3">
        <v>2517553152000</v>
      </c>
      <c r="G135" s="3">
        <v>1953573375999.9998</v>
      </c>
    </row>
    <row r="136" spans="1:7" ht="15.75" customHeight="1" x14ac:dyDescent="0.2">
      <c r="A136" s="3" t="str">
        <f t="shared" si="0"/>
        <v>residual fuel oil</v>
      </c>
      <c r="B136" s="3" t="str">
        <f t="array" ref="B136">IFERROR(INDEX(crosswalk!C:C,MATCH(D136,crosswalk!B:B,0)),"")</f>
        <v>pulp paper and printing 17T18</v>
      </c>
      <c r="C136" s="3" t="s">
        <v>92</v>
      </c>
      <c r="D136" s="3" t="s">
        <v>50</v>
      </c>
      <c r="E136" s="3">
        <v>0</v>
      </c>
      <c r="F136" s="3">
        <v>0</v>
      </c>
      <c r="G136" s="3">
        <v>0</v>
      </c>
    </row>
    <row r="137" spans="1:7" ht="15.75" customHeight="1" x14ac:dyDescent="0.2">
      <c r="A137" s="3" t="str">
        <f t="shared" si="0"/>
        <v>residual fuel oil</v>
      </c>
      <c r="B137" s="3" t="str">
        <f t="array" ref="B137">IFERROR(INDEX(crosswalk!C:C,MATCH(D137,crosswalk!B:B,0)),"")</f>
        <v>refined petroleum and coke 19</v>
      </c>
      <c r="C137" s="3" t="s">
        <v>92</v>
      </c>
      <c r="D137" s="3" t="s">
        <v>53</v>
      </c>
      <c r="E137" s="3">
        <v>59253655936000</v>
      </c>
      <c r="F137" s="3">
        <v>59581345280000</v>
      </c>
      <c r="G137" s="3">
        <v>54334788224000</v>
      </c>
    </row>
    <row r="138" spans="1:7" ht="15.75" customHeight="1" x14ac:dyDescent="0.2">
      <c r="A138" s="3" t="str">
        <f t="shared" si="0"/>
        <v>residual fuel oil</v>
      </c>
      <c r="B138" s="3" t="str">
        <f t="array" ref="B138">IFERROR(INDEX(crosswalk!C:C,MATCH(D138,crosswalk!B:B,0)),"")</f>
        <v>road vehicles 29</v>
      </c>
      <c r="C138" s="3" t="s">
        <v>92</v>
      </c>
      <c r="D138" s="3" t="s">
        <v>69</v>
      </c>
      <c r="E138" s="3">
        <v>0</v>
      </c>
      <c r="F138" s="3">
        <v>0</v>
      </c>
      <c r="G138" s="3">
        <v>0</v>
      </c>
    </row>
    <row r="139" spans="1:7" ht="15.75" customHeight="1" x14ac:dyDescent="0.2">
      <c r="A139" s="3" t="str">
        <f t="shared" si="0"/>
        <v>residual fuel oil</v>
      </c>
      <c r="B139" s="3" t="str">
        <f t="array" ref="B139">IFERROR(INDEX(crosswalk!C:C,MATCH(D139,crosswalk!B:B,0)),"")</f>
        <v>textiles apparel and leather 13T15</v>
      </c>
      <c r="C139" s="3" t="s">
        <v>92</v>
      </c>
      <c r="D139" s="3" t="s">
        <v>44</v>
      </c>
      <c r="E139" s="3">
        <v>4715229952000</v>
      </c>
      <c r="F139" s="3">
        <v>3537356928000</v>
      </c>
      <c r="G139" s="3">
        <v>2744931456000</v>
      </c>
    </row>
    <row r="140" spans="1:7" ht="15.75" customHeight="1" x14ac:dyDescent="0.2">
      <c r="A140" s="3" t="str">
        <f t="shared" si="0"/>
        <v>residual fuel oil</v>
      </c>
      <c r="B140" s="3" t="str">
        <f t="array" ref="B140">IFERROR(INDEX(crosswalk!C:C,MATCH(D140,crosswalk!B:B,0)),"")</f>
        <v>wood products 16</v>
      </c>
      <c r="C140" s="3" t="s">
        <v>92</v>
      </c>
      <c r="D140" s="3" t="s">
        <v>48</v>
      </c>
      <c r="E140" s="3">
        <v>0</v>
      </c>
      <c r="F140" s="3">
        <v>0</v>
      </c>
      <c r="G140" s="3">
        <v>0</v>
      </c>
    </row>
    <row r="141" spans="1:7" ht="15.75" customHeight="1" x14ac:dyDescent="0.2">
      <c r="A141" s="3">
        <f t="shared" si="0"/>
        <v>0</v>
      </c>
      <c r="B141" s="3" t="str">
        <f t="array" ref="B141">IFERROR(INDEX(crosswalk!C:C,MATCH(D141,crosswalk!B:B,0)),"")</f>
        <v/>
      </c>
    </row>
    <row r="142" spans="1:7" ht="15.75" customHeight="1" x14ac:dyDescent="0.2">
      <c r="A142" s="3">
        <f t="shared" si="0"/>
        <v>0</v>
      </c>
      <c r="B142" s="3" t="str">
        <f t="array" ref="B142">IFERROR(INDEX(crosswalk!C:C,MATCH(D142,crosswalk!B:B,0)),"")</f>
        <v/>
      </c>
    </row>
    <row r="143" spans="1:7" ht="15.75" customHeight="1" x14ac:dyDescent="0.2">
      <c r="A143" s="3" t="str">
        <f t="shared" si="0"/>
        <v>electricity</v>
      </c>
      <c r="B143" s="3" t="str">
        <f t="array" ref="B143">IFERROR(INDEX(crosswalk!C:C,MATCH(D143,crosswalk!B:B,0)),"")</f>
        <v>agriculture and forestry 01T03</v>
      </c>
      <c r="C143" s="3" t="s">
        <v>31</v>
      </c>
      <c r="D143" s="3" t="s">
        <v>81</v>
      </c>
      <c r="E143" s="3">
        <v>8383415808000</v>
      </c>
      <c r="F143" s="3">
        <v>8383415808000</v>
      </c>
      <c r="G143" s="3">
        <v>8383415808000</v>
      </c>
    </row>
    <row r="144" spans="1:7" ht="15.75" customHeight="1" x14ac:dyDescent="0.2">
      <c r="A144" s="3" t="str">
        <f t="shared" si="0"/>
        <v>electricity</v>
      </c>
      <c r="B144" s="3" t="str">
        <f t="array" ref="B144">IFERROR(INDEX(crosswalk!C:C,MATCH(D144,crosswalk!B:B,0)),"")</f>
        <v>cement and other nonmetallic minerals 239</v>
      </c>
      <c r="C144" s="3" t="s">
        <v>31</v>
      </c>
      <c r="D144" s="3" t="s">
        <v>60</v>
      </c>
      <c r="E144" s="3">
        <v>0</v>
      </c>
      <c r="F144" s="3">
        <v>0</v>
      </c>
      <c r="G144" s="3">
        <v>0</v>
      </c>
    </row>
    <row r="145" spans="1:7" ht="15.75" customHeight="1" x14ac:dyDescent="0.2">
      <c r="A145" s="3" t="str">
        <f t="shared" si="0"/>
        <v>electricity</v>
      </c>
      <c r="B145" s="3" t="str">
        <f t="array" ref="B145">IFERROR(INDEX(crosswalk!C:C,MATCH(D145,crosswalk!B:B,0)),"")</f>
        <v>chemicals 20</v>
      </c>
      <c r="C145" s="3" t="s">
        <v>31</v>
      </c>
      <c r="D145" s="3" t="s">
        <v>55</v>
      </c>
      <c r="E145" s="3">
        <v>0</v>
      </c>
      <c r="F145" s="3">
        <v>0</v>
      </c>
      <c r="G145" s="3">
        <v>0</v>
      </c>
    </row>
    <row r="146" spans="1:7" ht="15.75" customHeight="1" x14ac:dyDescent="0.2">
      <c r="A146" s="3" t="str">
        <f t="shared" si="0"/>
        <v>electricity</v>
      </c>
      <c r="B146" s="3" t="str">
        <f t="array" ref="B146">IFERROR(INDEX(crosswalk!C:C,MATCH(D146,crosswalk!B:B,0)),"")</f>
        <v>coal mining 05</v>
      </c>
      <c r="C146" s="3" t="s">
        <v>31</v>
      </c>
      <c r="D146" s="3" t="s">
        <v>82</v>
      </c>
      <c r="E146" s="3">
        <v>0</v>
      </c>
      <c r="F146" s="3">
        <v>0</v>
      </c>
      <c r="G146" s="3">
        <v>0</v>
      </c>
    </row>
    <row r="147" spans="1:7" ht="15.75" customHeight="1" x14ac:dyDescent="0.2">
      <c r="A147" s="3" t="str">
        <f t="shared" si="0"/>
        <v>electricity</v>
      </c>
      <c r="B147" s="3" t="str">
        <f t="array" ref="B147">IFERROR(INDEX(crosswalk!C:C,MATCH(D147,crosswalk!B:B,0)),"")</f>
        <v>construction 41T43</v>
      </c>
      <c r="C147" s="3" t="s">
        <v>31</v>
      </c>
      <c r="D147" s="3" t="s">
        <v>83</v>
      </c>
      <c r="E147" s="3">
        <v>0</v>
      </c>
      <c r="F147" s="3">
        <v>0</v>
      </c>
      <c r="G147" s="3">
        <v>0</v>
      </c>
    </row>
    <row r="148" spans="1:7" ht="15.75" customHeight="1" x14ac:dyDescent="0.2">
      <c r="A148" s="3" t="str">
        <f t="shared" si="0"/>
        <v>electricity</v>
      </c>
      <c r="B148" s="3" t="str">
        <f t="array" ref="B148">IFERROR(INDEX(crosswalk!C:C,MATCH(D148,crosswalk!B:B,0)),"")</f>
        <v>energy pipelines and gas processing 352T353</v>
      </c>
      <c r="C148" s="3" t="s">
        <v>31</v>
      </c>
      <c r="D148" s="3" t="s">
        <v>84</v>
      </c>
      <c r="E148" s="3">
        <v>0</v>
      </c>
      <c r="F148" s="3">
        <v>0</v>
      </c>
      <c r="G148" s="3">
        <v>0</v>
      </c>
    </row>
    <row r="149" spans="1:7" ht="15.75" customHeight="1" x14ac:dyDescent="0.2">
      <c r="A149" s="3" t="str">
        <f t="shared" si="0"/>
        <v>electricity</v>
      </c>
      <c r="B149" s="3" t="str">
        <f t="array" ref="B149">IFERROR(INDEX(crosswalk!C:C,MATCH(D149,crosswalk!B:B,0)),"")</f>
        <v>food beverage and tobacco 10T12</v>
      </c>
      <c r="C149" s="3" t="s">
        <v>31</v>
      </c>
      <c r="D149" s="3" t="s">
        <v>40</v>
      </c>
      <c r="E149" s="3">
        <v>0</v>
      </c>
      <c r="F149" s="3">
        <v>0</v>
      </c>
      <c r="G149" s="3">
        <v>0</v>
      </c>
    </row>
    <row r="150" spans="1:7" ht="15.75" customHeight="1" x14ac:dyDescent="0.2">
      <c r="A150" s="3" t="str">
        <f t="shared" si="0"/>
        <v>electricity</v>
      </c>
      <c r="B150" s="3" t="str">
        <f t="array" ref="B150">IFERROR(INDEX(crosswalk!C:C,MATCH(D150,crosswalk!B:B,0)),"")</f>
        <v>iron and steel 241</v>
      </c>
      <c r="C150" s="3" t="s">
        <v>31</v>
      </c>
      <c r="D150" s="3" t="s">
        <v>62</v>
      </c>
      <c r="E150" s="3">
        <v>0</v>
      </c>
      <c r="F150" s="3">
        <v>0</v>
      </c>
      <c r="G150" s="3">
        <v>0</v>
      </c>
    </row>
    <row r="151" spans="1:7" ht="15.75" customHeight="1" x14ac:dyDescent="0.2">
      <c r="A151" s="3" t="str">
        <f t="shared" si="0"/>
        <v>electricity</v>
      </c>
      <c r="B151" s="3" t="str">
        <f t="array" ref="B151">IFERROR(INDEX(crosswalk!C:C,MATCH(D151,crosswalk!B:B,0)),"")</f>
        <v/>
      </c>
      <c r="C151" s="3" t="s">
        <v>31</v>
      </c>
      <c r="D151" s="3" t="s">
        <v>85</v>
      </c>
      <c r="E151" s="3">
        <v>0</v>
      </c>
      <c r="F151" s="3">
        <v>0</v>
      </c>
      <c r="G151" s="3">
        <v>0</v>
      </c>
    </row>
    <row r="152" spans="1:7" ht="15.75" customHeight="1" x14ac:dyDescent="0.2">
      <c r="A152" s="3" t="str">
        <f t="shared" si="0"/>
        <v>electricity</v>
      </c>
      <c r="B152" s="3" t="str">
        <f t="array" ref="B152">IFERROR(INDEX(crosswalk!C:C,MATCH(D152,crosswalk!B:B,0)),"")</f>
        <v>metal products except machinery and vehicles 25</v>
      </c>
      <c r="C152" s="3" t="s">
        <v>31</v>
      </c>
      <c r="D152" s="3" t="s">
        <v>64</v>
      </c>
      <c r="E152" s="3">
        <v>0</v>
      </c>
      <c r="F152" s="3">
        <v>0</v>
      </c>
      <c r="G152" s="3">
        <v>0</v>
      </c>
    </row>
    <row r="153" spans="1:7" ht="15.75" customHeight="1" x14ac:dyDescent="0.2">
      <c r="A153" s="3" t="str">
        <f t="shared" si="0"/>
        <v>electricity</v>
      </c>
      <c r="B153" s="3" t="str">
        <f t="array" ref="B153">IFERROR(INDEX(crosswalk!C:C,MATCH(D153,crosswalk!B:B,0)),"")</f>
        <v>oil and gas extraction 06</v>
      </c>
      <c r="C153" s="3" t="s">
        <v>31</v>
      </c>
      <c r="D153" s="3" t="s">
        <v>86</v>
      </c>
      <c r="E153" s="3">
        <v>0</v>
      </c>
      <c r="F153" s="3">
        <v>0</v>
      </c>
      <c r="G153" s="3">
        <v>0</v>
      </c>
    </row>
    <row r="154" spans="1:7" ht="15.75" customHeight="1" x14ac:dyDescent="0.2">
      <c r="A154" s="3" t="str">
        <f t="shared" si="0"/>
        <v>electricity</v>
      </c>
      <c r="B154" s="3" t="str">
        <f t="array" ref="B154">IFERROR(INDEX(crosswalk!C:C,MATCH(D154,crosswalk!B:B,0)),"")</f>
        <v>other manufacturing 31T33</v>
      </c>
      <c r="C154" s="3" t="s">
        <v>31</v>
      </c>
      <c r="D154" s="3" t="s">
        <v>57</v>
      </c>
      <c r="E154" s="3">
        <v>332448344960000</v>
      </c>
      <c r="F154" s="3">
        <v>332477335168000</v>
      </c>
      <c r="G154" s="3">
        <v>314160987648000</v>
      </c>
    </row>
    <row r="155" spans="1:7" ht="15.75" customHeight="1" x14ac:dyDescent="0.2">
      <c r="A155" s="3" t="str">
        <f t="shared" si="0"/>
        <v>electricity</v>
      </c>
      <c r="B155" s="3" t="str">
        <f t="array" ref="B155">IFERROR(INDEX(crosswalk!C:C,MATCH(D155,crosswalk!B:B,0)),"")</f>
        <v>other metals 242</v>
      </c>
      <c r="C155" s="3" t="s">
        <v>31</v>
      </c>
      <c r="D155" s="3" t="s">
        <v>87</v>
      </c>
      <c r="E155" s="3">
        <v>0</v>
      </c>
      <c r="F155" s="3">
        <v>0</v>
      </c>
      <c r="G155" s="3">
        <v>0</v>
      </c>
    </row>
    <row r="156" spans="1:7" ht="15.75" customHeight="1" x14ac:dyDescent="0.2">
      <c r="A156" s="3" t="str">
        <f t="shared" si="0"/>
        <v>electricity</v>
      </c>
      <c r="B156" s="3" t="str">
        <f t="array" ref="B156">IFERROR(INDEX(crosswalk!C:C,MATCH(D156,crosswalk!B:B,0)),"")</f>
        <v>other mining and quarrying 07T08</v>
      </c>
      <c r="C156" s="3" t="s">
        <v>31</v>
      </c>
      <c r="D156" s="3" t="s">
        <v>88</v>
      </c>
      <c r="E156" s="3">
        <v>0</v>
      </c>
      <c r="F156" s="3">
        <v>0</v>
      </c>
      <c r="G156" s="3">
        <v>0</v>
      </c>
    </row>
    <row r="157" spans="1:7" ht="15.75" customHeight="1" x14ac:dyDescent="0.2">
      <c r="A157" s="3" t="str">
        <f t="shared" si="0"/>
        <v>electricity</v>
      </c>
      <c r="B157" s="3" t="str">
        <f t="array" ref="B157">IFERROR(INDEX(crosswalk!C:C,MATCH(D157,crosswalk!B:B,0)),"")</f>
        <v>pulp paper and printing 17T18</v>
      </c>
      <c r="C157" s="3" t="s">
        <v>31</v>
      </c>
      <c r="D157" s="3" t="s">
        <v>50</v>
      </c>
      <c r="E157" s="3">
        <v>0</v>
      </c>
      <c r="F157" s="3">
        <v>0</v>
      </c>
      <c r="G157" s="3">
        <v>0</v>
      </c>
    </row>
    <row r="158" spans="1:7" ht="15.75" customHeight="1" x14ac:dyDescent="0.2">
      <c r="A158" s="3" t="str">
        <f t="shared" si="0"/>
        <v>electricity</v>
      </c>
      <c r="B158" s="3" t="str">
        <f t="array" ref="B158">IFERROR(INDEX(crosswalk!C:C,MATCH(D158,crosswalk!B:B,0)),"")</f>
        <v>refined petroleum and coke 19</v>
      </c>
      <c r="C158" s="3" t="s">
        <v>31</v>
      </c>
      <c r="D158" s="3" t="s">
        <v>53</v>
      </c>
      <c r="E158" s="3">
        <v>0</v>
      </c>
      <c r="F158" s="3">
        <v>0</v>
      </c>
      <c r="G158" s="3">
        <v>0</v>
      </c>
    </row>
    <row r="159" spans="1:7" ht="15.75" customHeight="1" x14ac:dyDescent="0.2">
      <c r="A159" s="3" t="str">
        <f t="shared" si="0"/>
        <v>electricity</v>
      </c>
      <c r="B159" s="3" t="str">
        <f t="array" ref="B159">IFERROR(INDEX(crosswalk!C:C,MATCH(D159,crosswalk!B:B,0)),"")</f>
        <v>road vehicles 29</v>
      </c>
      <c r="C159" s="3" t="s">
        <v>31</v>
      </c>
      <c r="D159" s="3" t="s">
        <v>69</v>
      </c>
      <c r="E159" s="3">
        <v>0</v>
      </c>
      <c r="F159" s="3">
        <v>0</v>
      </c>
      <c r="G159" s="3">
        <v>0</v>
      </c>
    </row>
    <row r="160" spans="1:7" ht="15.75" customHeight="1" x14ac:dyDescent="0.2">
      <c r="A160" s="3" t="str">
        <f t="shared" si="0"/>
        <v>electricity</v>
      </c>
      <c r="B160" s="3" t="str">
        <f t="array" ref="B160">IFERROR(INDEX(crosswalk!C:C,MATCH(D160,crosswalk!B:B,0)),"")</f>
        <v>textiles apparel and leather 13T15</v>
      </c>
      <c r="C160" s="3" t="s">
        <v>31</v>
      </c>
      <c r="D160" s="3" t="s">
        <v>44</v>
      </c>
      <c r="E160" s="3">
        <v>0</v>
      </c>
      <c r="F160" s="3">
        <v>0</v>
      </c>
      <c r="G160" s="3">
        <v>0</v>
      </c>
    </row>
    <row r="161" spans="1:7" ht="15.75" customHeight="1" x14ac:dyDescent="0.2">
      <c r="A161" s="3" t="str">
        <f t="shared" si="0"/>
        <v>electricity</v>
      </c>
      <c r="B161" s="3" t="str">
        <f t="array" ref="B161">IFERROR(INDEX(crosswalk!C:C,MATCH(D161,crosswalk!B:B,0)),"")</f>
        <v>wood products 16</v>
      </c>
      <c r="C161" s="3" t="s">
        <v>31</v>
      </c>
      <c r="D161" s="3" t="s">
        <v>48</v>
      </c>
      <c r="E161" s="3">
        <v>0</v>
      </c>
      <c r="F161" s="3">
        <v>0</v>
      </c>
      <c r="G161" s="3">
        <v>0</v>
      </c>
    </row>
    <row r="162" spans="1:7" ht="15.75" customHeight="1" x14ac:dyDescent="0.2"/>
    <row r="163" spans="1:7" ht="15.75" customHeight="1" x14ac:dyDescent="0.2"/>
    <row r="164" spans="1:7" ht="15.75" customHeight="1" x14ac:dyDescent="0.2"/>
    <row r="165" spans="1:7" ht="15.75" customHeight="1" x14ac:dyDescent="0.2"/>
    <row r="166" spans="1:7" ht="15.75" customHeight="1" x14ac:dyDescent="0.2"/>
    <row r="167" spans="1:7" ht="15.75" customHeight="1" x14ac:dyDescent="0.2"/>
    <row r="168" spans="1:7" ht="15.75" customHeight="1" x14ac:dyDescent="0.2"/>
    <row r="169" spans="1:7" ht="15.75" customHeight="1" x14ac:dyDescent="0.2"/>
    <row r="170" spans="1:7" ht="15.75" customHeight="1" x14ac:dyDescent="0.2"/>
    <row r="171" spans="1:7" ht="15.75" customHeight="1" x14ac:dyDescent="0.2"/>
    <row r="172" spans="1:7" ht="15.75" customHeight="1" x14ac:dyDescent="0.2"/>
    <row r="173" spans="1:7" ht="15.75" customHeight="1" x14ac:dyDescent="0.2"/>
    <row r="174" spans="1:7" ht="15.75" customHeight="1" x14ac:dyDescent="0.2"/>
    <row r="175" spans="1:7" ht="15.75" customHeight="1" x14ac:dyDescent="0.2"/>
    <row r="176" spans="1:7"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heetViews>
  <sheetFormatPr baseColWidth="10" defaultColWidth="14.5" defaultRowHeight="15" customHeight="1" x14ac:dyDescent="0.2"/>
  <cols>
    <col min="1" max="5" width="11.1640625" customWidth="1"/>
    <col min="6" max="26" width="8.6640625" customWidth="1"/>
  </cols>
  <sheetData>
    <row r="1" spans="1:5" x14ac:dyDescent="0.2">
      <c r="A1" s="26" t="s">
        <v>76</v>
      </c>
      <c r="B1" s="26" t="s">
        <v>77</v>
      </c>
      <c r="C1" s="3" t="s">
        <v>78</v>
      </c>
      <c r="D1" s="3" t="s">
        <v>79</v>
      </c>
      <c r="E1" s="3">
        <v>2020</v>
      </c>
    </row>
    <row r="2" spans="1:5" x14ac:dyDescent="0.2">
      <c r="A2" s="3" t="str">
        <f t="shared" ref="A2:A153" si="0">C2</f>
        <v>hard coal</v>
      </c>
      <c r="B2" s="3" t="str">
        <f t="array" ref="B2">IFERROR(INDEX(crosswalk!C:C,MATCH(D2,crosswalk!B:B,0)),"")</f>
        <v>agriculture and forestry 01T03</v>
      </c>
      <c r="C2" s="3" t="s">
        <v>80</v>
      </c>
      <c r="D2" s="3" t="s">
        <v>81</v>
      </c>
      <c r="E2" s="3">
        <v>0</v>
      </c>
    </row>
    <row r="3" spans="1:5" x14ac:dyDescent="0.2">
      <c r="A3" s="3" t="str">
        <f t="shared" si="0"/>
        <v>hard coal</v>
      </c>
      <c r="B3" s="3" t="str">
        <f t="array" ref="B3">IFERROR(INDEX(crosswalk!C:C,MATCH(D3,crosswalk!B:B,0)),"")</f>
        <v>cement and other nonmetallic minerals 239</v>
      </c>
      <c r="C3" s="3" t="s">
        <v>80</v>
      </c>
      <c r="D3" s="3" t="s">
        <v>60</v>
      </c>
      <c r="E3" s="3">
        <v>0</v>
      </c>
    </row>
    <row r="4" spans="1:5" x14ac:dyDescent="0.2">
      <c r="A4" s="3" t="str">
        <f t="shared" si="0"/>
        <v>hard coal</v>
      </c>
      <c r="B4" s="3" t="str">
        <f t="array" ref="B4">IFERROR(INDEX(crosswalk!C:C,MATCH(D4,crosswalk!B:B,0)),"")</f>
        <v>chemicals 20</v>
      </c>
      <c r="C4" s="3" t="s">
        <v>80</v>
      </c>
      <c r="D4" s="3" t="s">
        <v>55</v>
      </c>
      <c r="E4" s="3">
        <v>0</v>
      </c>
    </row>
    <row r="5" spans="1:5" x14ac:dyDescent="0.2">
      <c r="A5" s="3" t="str">
        <f t="shared" si="0"/>
        <v>hard coal</v>
      </c>
      <c r="B5" s="3" t="str">
        <f t="array" ref="B5">IFERROR(INDEX(crosswalk!C:C,MATCH(D5,crosswalk!B:B,0)),"")</f>
        <v>coal mining 05</v>
      </c>
      <c r="C5" s="3" t="s">
        <v>80</v>
      </c>
      <c r="D5" s="3" t="s">
        <v>82</v>
      </c>
      <c r="E5" s="3">
        <v>0</v>
      </c>
    </row>
    <row r="6" spans="1:5" x14ac:dyDescent="0.2">
      <c r="A6" s="3" t="str">
        <f t="shared" si="0"/>
        <v>hard coal</v>
      </c>
      <c r="B6" s="3" t="str">
        <f t="array" ref="B6">IFERROR(INDEX(crosswalk!C:C,MATCH(D6,crosswalk!B:B,0)),"")</f>
        <v>construction 41T43</v>
      </c>
      <c r="C6" s="3" t="s">
        <v>80</v>
      </c>
      <c r="D6" s="3" t="s">
        <v>83</v>
      </c>
      <c r="E6" s="3">
        <v>0</v>
      </c>
    </row>
    <row r="7" spans="1:5" x14ac:dyDescent="0.2">
      <c r="A7" s="3" t="str">
        <f t="shared" si="0"/>
        <v>hard coal</v>
      </c>
      <c r="B7" s="3" t="str">
        <f t="array" ref="B7">IFERROR(INDEX(crosswalk!C:C,MATCH(D7,crosswalk!B:B,0)),"")</f>
        <v>energy pipelines and gas processing 352T353</v>
      </c>
      <c r="C7" s="3" t="s">
        <v>80</v>
      </c>
      <c r="D7" s="3" t="s">
        <v>84</v>
      </c>
      <c r="E7" s="3">
        <v>0</v>
      </c>
    </row>
    <row r="8" spans="1:5" x14ac:dyDescent="0.2">
      <c r="A8" s="3" t="str">
        <f t="shared" si="0"/>
        <v>hard coal</v>
      </c>
      <c r="B8" s="3" t="str">
        <f t="array" ref="B8">IFERROR(INDEX(crosswalk!C:C,MATCH(D8,crosswalk!B:B,0)),"")</f>
        <v>food beverage and tobacco 10T12</v>
      </c>
      <c r="C8" s="3" t="s">
        <v>80</v>
      </c>
      <c r="D8" s="3" t="s">
        <v>40</v>
      </c>
      <c r="E8" s="3">
        <v>0</v>
      </c>
    </row>
    <row r="9" spans="1:5" x14ac:dyDescent="0.2">
      <c r="A9" s="3" t="str">
        <f t="shared" si="0"/>
        <v>hard coal</v>
      </c>
      <c r="B9" s="3" t="str">
        <f t="array" ref="B9">IFERROR(INDEX(crosswalk!C:C,MATCH(D9,crosswalk!B:B,0)),"")</f>
        <v>iron and steel 241</v>
      </c>
      <c r="C9" s="3" t="s">
        <v>80</v>
      </c>
      <c r="D9" s="3" t="s">
        <v>62</v>
      </c>
      <c r="E9" s="3">
        <v>0</v>
      </c>
    </row>
    <row r="10" spans="1:5" x14ac:dyDescent="0.2">
      <c r="A10" s="3" t="str">
        <f t="shared" si="0"/>
        <v>hard coal</v>
      </c>
      <c r="B10" s="3" t="str">
        <f t="array" ref="B10">IFERROR(INDEX(crosswalk!C:C,MATCH(D10,crosswalk!B:B,0)),"")</f>
        <v>metal products except machinery and vehicles 25</v>
      </c>
      <c r="C10" s="3" t="s">
        <v>80</v>
      </c>
      <c r="D10" s="3" t="s">
        <v>64</v>
      </c>
      <c r="E10" s="3">
        <v>0</v>
      </c>
    </row>
    <row r="11" spans="1:5" x14ac:dyDescent="0.2">
      <c r="A11" s="3" t="str">
        <f t="shared" si="0"/>
        <v>hard coal</v>
      </c>
      <c r="B11" s="3" t="str">
        <f t="array" ref="B11">IFERROR(INDEX(crosswalk!C:C,MATCH(D11,crosswalk!B:B,0)),"")</f>
        <v>oil and gas extraction 06</v>
      </c>
      <c r="C11" s="3" t="s">
        <v>80</v>
      </c>
      <c r="D11" s="3" t="s">
        <v>86</v>
      </c>
      <c r="E11" s="3">
        <v>0</v>
      </c>
    </row>
    <row r="12" spans="1:5" x14ac:dyDescent="0.2">
      <c r="A12" s="3" t="str">
        <f t="shared" si="0"/>
        <v>hard coal</v>
      </c>
      <c r="B12" s="3" t="str">
        <f t="array" ref="B12">IFERROR(INDEX(crosswalk!C:C,MATCH(D12,crosswalk!B:B,0)),"")</f>
        <v>other manufacturing 31T33</v>
      </c>
      <c r="C12" s="3" t="s">
        <v>80</v>
      </c>
      <c r="D12" s="3" t="s">
        <v>57</v>
      </c>
      <c r="E12" s="3">
        <v>0</v>
      </c>
    </row>
    <row r="13" spans="1:5" x14ac:dyDescent="0.2">
      <c r="A13" s="3" t="str">
        <f t="shared" si="0"/>
        <v>hard coal</v>
      </c>
      <c r="B13" s="3" t="str">
        <f t="array" ref="B13">IFERROR(INDEX(crosswalk!C:C,MATCH(D13,crosswalk!B:B,0)),"")</f>
        <v>other metals 242</v>
      </c>
      <c r="C13" s="3" t="s">
        <v>80</v>
      </c>
      <c r="D13" s="3" t="s">
        <v>87</v>
      </c>
      <c r="E13" s="3">
        <v>0</v>
      </c>
    </row>
    <row r="14" spans="1:5" x14ac:dyDescent="0.2">
      <c r="A14" s="3" t="str">
        <f t="shared" si="0"/>
        <v>hard coal</v>
      </c>
      <c r="B14" s="3" t="str">
        <f t="array" ref="B14">IFERROR(INDEX(crosswalk!C:C,MATCH(D14,crosswalk!B:B,0)),"")</f>
        <v>other mining and quarrying 07T08</v>
      </c>
      <c r="C14" s="3" t="s">
        <v>80</v>
      </c>
      <c r="D14" s="3" t="s">
        <v>88</v>
      </c>
      <c r="E14" s="3">
        <v>0</v>
      </c>
    </row>
    <row r="15" spans="1:5" x14ac:dyDescent="0.2">
      <c r="A15" s="3" t="str">
        <f t="shared" si="0"/>
        <v>hard coal</v>
      </c>
      <c r="B15" s="3" t="str">
        <f t="array" ref="B15">IFERROR(INDEX(crosswalk!C:C,MATCH(D15,crosswalk!B:B,0)),"")</f>
        <v>pulp paper and printing 17T18</v>
      </c>
      <c r="C15" s="3" t="s">
        <v>80</v>
      </c>
      <c r="D15" s="3" t="s">
        <v>50</v>
      </c>
      <c r="E15" s="3">
        <v>0</v>
      </c>
    </row>
    <row r="16" spans="1:5" x14ac:dyDescent="0.2">
      <c r="A16" s="3" t="str">
        <f t="shared" si="0"/>
        <v>hard coal</v>
      </c>
      <c r="B16" s="3" t="str">
        <f t="array" ref="B16">IFERROR(INDEX(crosswalk!C:C,MATCH(D16,crosswalk!B:B,0)),"")</f>
        <v>refined petroleum and coke 19</v>
      </c>
      <c r="C16" s="3" t="s">
        <v>80</v>
      </c>
      <c r="D16" s="3" t="s">
        <v>53</v>
      </c>
      <c r="E16" s="3">
        <v>0</v>
      </c>
    </row>
    <row r="17" spans="1:5" x14ac:dyDescent="0.2">
      <c r="A17" s="3" t="str">
        <f t="shared" si="0"/>
        <v>hard coal</v>
      </c>
      <c r="B17" s="3" t="str">
        <f t="array" ref="B17">IFERROR(INDEX(crosswalk!C:C,MATCH(D17,crosswalk!B:B,0)),"")</f>
        <v>road vehicles 29</v>
      </c>
      <c r="C17" s="3" t="s">
        <v>80</v>
      </c>
      <c r="D17" s="3" t="s">
        <v>69</v>
      </c>
      <c r="E17" s="3">
        <v>0</v>
      </c>
    </row>
    <row r="18" spans="1:5" x14ac:dyDescent="0.2">
      <c r="A18" s="3" t="str">
        <f t="shared" si="0"/>
        <v>hard coal</v>
      </c>
      <c r="B18" s="3" t="str">
        <f t="array" ref="B18">IFERROR(INDEX(crosswalk!C:C,MATCH(D18,crosswalk!B:B,0)),"")</f>
        <v>textiles apparel and leather 13T15</v>
      </c>
      <c r="C18" s="3" t="s">
        <v>80</v>
      </c>
      <c r="D18" s="3" t="s">
        <v>44</v>
      </c>
      <c r="E18" s="3">
        <v>0</v>
      </c>
    </row>
    <row r="19" spans="1:5" x14ac:dyDescent="0.2">
      <c r="A19" s="3" t="str">
        <f t="shared" si="0"/>
        <v>hard coal</v>
      </c>
      <c r="B19" s="3" t="str">
        <f t="array" ref="B19">IFERROR(INDEX(crosswalk!C:C,MATCH(D19,crosswalk!B:B,0)),"")</f>
        <v>wood products 16</v>
      </c>
      <c r="C19" s="3" t="s">
        <v>80</v>
      </c>
      <c r="D19" s="3" t="s">
        <v>48</v>
      </c>
      <c r="E19" s="3">
        <v>0</v>
      </c>
    </row>
    <row r="20" spans="1:5" x14ac:dyDescent="0.2">
      <c r="A20" s="3">
        <f t="shared" si="0"/>
        <v>0</v>
      </c>
      <c r="B20" s="3" t="str">
        <f t="array" ref="B20">IFERROR(INDEX(crosswalk!C:C,MATCH(D20,crosswalk!B:B,0)),"")</f>
        <v/>
      </c>
    </row>
    <row r="21" spans="1:5" ht="15.75" customHeight="1" x14ac:dyDescent="0.2">
      <c r="A21" s="3" t="str">
        <f t="shared" si="0"/>
        <v>natural gas</v>
      </c>
      <c r="B21" s="3" t="str">
        <f t="array" ref="B21">IFERROR(INDEX(crosswalk!C:C,MATCH(D21,crosswalk!B:B,0)),"")</f>
        <v>agriculture and forestry 01T03</v>
      </c>
      <c r="C21" s="3" t="s">
        <v>89</v>
      </c>
      <c r="D21" s="3" t="s">
        <v>81</v>
      </c>
      <c r="E21" s="3">
        <v>0</v>
      </c>
    </row>
    <row r="22" spans="1:5" ht="15.75" customHeight="1" x14ac:dyDescent="0.2">
      <c r="A22" s="3" t="str">
        <f t="shared" si="0"/>
        <v>natural gas</v>
      </c>
      <c r="B22" s="3" t="str">
        <f t="array" ref="B22">IFERROR(INDEX(crosswalk!C:C,MATCH(D22,crosswalk!B:B,0)),"")</f>
        <v>cement and other nonmetallic minerals 239</v>
      </c>
      <c r="C22" s="3" t="s">
        <v>89</v>
      </c>
      <c r="D22" s="3" t="s">
        <v>60</v>
      </c>
      <c r="E22" s="3">
        <v>0</v>
      </c>
    </row>
    <row r="23" spans="1:5" ht="15.75" customHeight="1" x14ac:dyDescent="0.2">
      <c r="A23" s="3" t="str">
        <f t="shared" si="0"/>
        <v>natural gas</v>
      </c>
      <c r="B23" s="3" t="str">
        <f t="array" ref="B23">IFERROR(INDEX(crosswalk!C:C,MATCH(D23,crosswalk!B:B,0)),"")</f>
        <v>chemicals 20</v>
      </c>
      <c r="C23" s="3" t="s">
        <v>89</v>
      </c>
      <c r="D23" s="3" t="s">
        <v>55</v>
      </c>
      <c r="E23" s="3">
        <v>134404568191999.98</v>
      </c>
    </row>
    <row r="24" spans="1:5" ht="15.75" customHeight="1" x14ac:dyDescent="0.2">
      <c r="A24" s="3" t="str">
        <f t="shared" si="0"/>
        <v>natural gas</v>
      </c>
      <c r="B24" s="3" t="str">
        <f t="array" ref="B24">IFERROR(INDEX(crosswalk!C:C,MATCH(D24,crosswalk!B:B,0)),"")</f>
        <v>coal mining 05</v>
      </c>
      <c r="C24" s="3" t="s">
        <v>89</v>
      </c>
      <c r="D24" s="3" t="s">
        <v>82</v>
      </c>
      <c r="E24" s="3">
        <v>0</v>
      </c>
    </row>
    <row r="25" spans="1:5" ht="15.75" customHeight="1" x14ac:dyDescent="0.2">
      <c r="A25" s="3" t="str">
        <f t="shared" si="0"/>
        <v>natural gas</v>
      </c>
      <c r="B25" s="3" t="str">
        <f t="array" ref="B25">IFERROR(INDEX(crosswalk!C:C,MATCH(D25,crosswalk!B:B,0)),"")</f>
        <v>construction 41T43</v>
      </c>
      <c r="C25" s="3" t="s">
        <v>89</v>
      </c>
      <c r="D25" s="3" t="s">
        <v>83</v>
      </c>
      <c r="E25" s="3">
        <v>0</v>
      </c>
    </row>
    <row r="26" spans="1:5" ht="15.75" customHeight="1" x14ac:dyDescent="0.2">
      <c r="A26" s="3" t="str">
        <f t="shared" si="0"/>
        <v>natural gas</v>
      </c>
      <c r="B26" s="3" t="str">
        <f t="array" ref="B26">IFERROR(INDEX(crosswalk!C:C,MATCH(D26,crosswalk!B:B,0)),"")</f>
        <v>energy pipelines and gas processing 352T353</v>
      </c>
      <c r="C26" s="3" t="s">
        <v>89</v>
      </c>
      <c r="D26" s="3" t="s">
        <v>84</v>
      </c>
      <c r="E26" s="3">
        <v>0</v>
      </c>
    </row>
    <row r="27" spans="1:5" ht="15.75" customHeight="1" x14ac:dyDescent="0.2">
      <c r="A27" s="3" t="str">
        <f t="shared" si="0"/>
        <v>natural gas</v>
      </c>
      <c r="B27" s="3" t="str">
        <f t="array" ref="B27">IFERROR(INDEX(crosswalk!C:C,MATCH(D27,crosswalk!B:B,0)),"")</f>
        <v>food beverage and tobacco 10T12</v>
      </c>
      <c r="C27" s="3" t="s">
        <v>89</v>
      </c>
      <c r="D27" s="3" t="s">
        <v>40</v>
      </c>
      <c r="E27" s="3">
        <v>0</v>
      </c>
    </row>
    <row r="28" spans="1:5" ht="15.75" customHeight="1" x14ac:dyDescent="0.2">
      <c r="A28" s="3" t="str">
        <f t="shared" si="0"/>
        <v>natural gas</v>
      </c>
      <c r="B28" s="3" t="str">
        <f t="array" ref="B28">IFERROR(INDEX(crosswalk!C:C,MATCH(D28,crosswalk!B:B,0)),"")</f>
        <v>iron and steel 241</v>
      </c>
      <c r="C28" s="3" t="s">
        <v>89</v>
      </c>
      <c r="D28" s="3" t="s">
        <v>62</v>
      </c>
      <c r="E28" s="3">
        <v>0</v>
      </c>
    </row>
    <row r="29" spans="1:5" ht="15.75" customHeight="1" x14ac:dyDescent="0.2">
      <c r="A29" s="3" t="str">
        <f t="shared" si="0"/>
        <v>natural gas</v>
      </c>
      <c r="B29" s="3" t="str">
        <f t="array" ref="B29">IFERROR(INDEX(crosswalk!C:C,MATCH(D29,crosswalk!B:B,0)),"")</f>
        <v>metal products except machinery and vehicles 25</v>
      </c>
      <c r="C29" s="3" t="s">
        <v>89</v>
      </c>
      <c r="D29" s="3" t="s">
        <v>64</v>
      </c>
      <c r="E29" s="3">
        <v>0</v>
      </c>
    </row>
    <row r="30" spans="1:5" ht="15.75" customHeight="1" x14ac:dyDescent="0.2">
      <c r="A30" s="3" t="str">
        <f t="shared" si="0"/>
        <v>natural gas</v>
      </c>
      <c r="B30" s="3" t="str">
        <f t="array" ref="B30">IFERROR(INDEX(crosswalk!C:C,MATCH(D30,crosswalk!B:B,0)),"")</f>
        <v>oil and gas extraction 06</v>
      </c>
      <c r="C30" s="3" t="s">
        <v>89</v>
      </c>
      <c r="D30" s="3" t="s">
        <v>86</v>
      </c>
      <c r="E30" s="3">
        <v>0</v>
      </c>
    </row>
    <row r="31" spans="1:5" ht="15.75" customHeight="1" x14ac:dyDescent="0.2">
      <c r="A31" s="3" t="str">
        <f t="shared" si="0"/>
        <v>natural gas</v>
      </c>
      <c r="B31" s="3" t="str">
        <f t="array" ref="B31">IFERROR(INDEX(crosswalk!C:C,MATCH(D31,crosswalk!B:B,0)),"")</f>
        <v>other manufacturing 31T33</v>
      </c>
      <c r="C31" s="3" t="s">
        <v>89</v>
      </c>
      <c r="D31" s="3" t="s">
        <v>57</v>
      </c>
      <c r="E31" s="3">
        <v>0</v>
      </c>
    </row>
    <row r="32" spans="1:5" ht="15.75" customHeight="1" x14ac:dyDescent="0.2">
      <c r="A32" s="3" t="str">
        <f t="shared" si="0"/>
        <v>natural gas</v>
      </c>
      <c r="B32" s="3" t="str">
        <f t="array" ref="B32">IFERROR(INDEX(crosswalk!C:C,MATCH(D32,crosswalk!B:B,0)),"")</f>
        <v>other metals 242</v>
      </c>
      <c r="C32" s="3" t="s">
        <v>89</v>
      </c>
      <c r="D32" s="3" t="s">
        <v>87</v>
      </c>
      <c r="E32" s="3">
        <v>0</v>
      </c>
    </row>
    <row r="33" spans="1:5" ht="15.75" customHeight="1" x14ac:dyDescent="0.2">
      <c r="A33" s="3" t="str">
        <f t="shared" si="0"/>
        <v>natural gas</v>
      </c>
      <c r="B33" s="3" t="str">
        <f t="array" ref="B33">IFERROR(INDEX(crosswalk!C:C,MATCH(D33,crosswalk!B:B,0)),"")</f>
        <v>other mining and quarrying 07T08</v>
      </c>
      <c r="C33" s="3" t="s">
        <v>89</v>
      </c>
      <c r="D33" s="3" t="s">
        <v>88</v>
      </c>
      <c r="E33" s="3">
        <v>0</v>
      </c>
    </row>
    <row r="34" spans="1:5" ht="15.75" customHeight="1" x14ac:dyDescent="0.2">
      <c r="A34" s="3" t="str">
        <f t="shared" si="0"/>
        <v>natural gas</v>
      </c>
      <c r="B34" s="3" t="str">
        <f t="array" ref="B34">IFERROR(INDEX(crosswalk!C:C,MATCH(D34,crosswalk!B:B,0)),"")</f>
        <v>pulp paper and printing 17T18</v>
      </c>
      <c r="C34" s="3" t="s">
        <v>89</v>
      </c>
      <c r="D34" s="3" t="s">
        <v>50</v>
      </c>
      <c r="E34" s="3">
        <v>0</v>
      </c>
    </row>
    <row r="35" spans="1:5" ht="15.75" customHeight="1" x14ac:dyDescent="0.2">
      <c r="A35" s="3" t="str">
        <f t="shared" si="0"/>
        <v>natural gas</v>
      </c>
      <c r="B35" s="3" t="str">
        <f t="array" ref="B35">IFERROR(INDEX(crosswalk!C:C,MATCH(D35,crosswalk!B:B,0)),"")</f>
        <v>refined petroleum and coke 19</v>
      </c>
      <c r="C35" s="3" t="s">
        <v>89</v>
      </c>
      <c r="D35" s="3" t="s">
        <v>53</v>
      </c>
      <c r="E35" s="3">
        <v>0</v>
      </c>
    </row>
    <row r="36" spans="1:5" ht="15.75" customHeight="1" x14ac:dyDescent="0.2">
      <c r="A36" s="3" t="str">
        <f t="shared" si="0"/>
        <v>natural gas</v>
      </c>
      <c r="B36" s="3" t="str">
        <f t="array" ref="B36">IFERROR(INDEX(crosswalk!C:C,MATCH(D36,crosswalk!B:B,0)),"")</f>
        <v>road vehicles 29</v>
      </c>
      <c r="C36" s="3" t="s">
        <v>89</v>
      </c>
      <c r="D36" s="3" t="s">
        <v>69</v>
      </c>
      <c r="E36" s="3">
        <v>0</v>
      </c>
    </row>
    <row r="37" spans="1:5" ht="15.75" customHeight="1" x14ac:dyDescent="0.2">
      <c r="A37" s="3" t="str">
        <f t="shared" si="0"/>
        <v>natural gas</v>
      </c>
      <c r="B37" s="3" t="str">
        <f t="array" ref="B37">IFERROR(INDEX(crosswalk!C:C,MATCH(D37,crosswalk!B:B,0)),"")</f>
        <v>textiles apparel and leather 13T15</v>
      </c>
      <c r="C37" s="3" t="s">
        <v>89</v>
      </c>
      <c r="D37" s="3" t="s">
        <v>44</v>
      </c>
      <c r="E37" s="3">
        <v>0</v>
      </c>
    </row>
    <row r="38" spans="1:5" ht="15.75" customHeight="1" x14ac:dyDescent="0.2">
      <c r="A38" s="3" t="str">
        <f t="shared" si="0"/>
        <v>natural gas</v>
      </c>
      <c r="B38" s="3" t="str">
        <f t="array" ref="B38">IFERROR(INDEX(crosswalk!C:C,MATCH(D38,crosswalk!B:B,0)),"")</f>
        <v>wood products 16</v>
      </c>
      <c r="C38" s="3" t="s">
        <v>89</v>
      </c>
      <c r="D38" s="3" t="s">
        <v>48</v>
      </c>
      <c r="E38" s="3">
        <v>0</v>
      </c>
    </row>
    <row r="39" spans="1:5" ht="15.75" customHeight="1" x14ac:dyDescent="0.2">
      <c r="A39" s="3">
        <f t="shared" si="0"/>
        <v>0</v>
      </c>
      <c r="B39" s="3" t="str">
        <f t="array" ref="B39">IFERROR(INDEX(crosswalk!C:C,MATCH(D39,crosswalk!B:B,0)),"")</f>
        <v/>
      </c>
    </row>
    <row r="40" spans="1:5" ht="15.75" customHeight="1" x14ac:dyDescent="0.2">
      <c r="A40" s="3" t="str">
        <f t="shared" si="0"/>
        <v>crude oil</v>
      </c>
      <c r="B40" s="3" t="str">
        <f t="array" ref="B40">IFERROR(INDEX(crosswalk!C:C,MATCH(D40,crosswalk!B:B,0)),"")</f>
        <v>agriculture and forestry 01T03</v>
      </c>
      <c r="C40" s="3" t="s">
        <v>90</v>
      </c>
      <c r="D40" s="3" t="s">
        <v>81</v>
      </c>
      <c r="E40" s="3">
        <v>0</v>
      </c>
    </row>
    <row r="41" spans="1:5" ht="15.75" customHeight="1" x14ac:dyDescent="0.2">
      <c r="A41" s="3" t="str">
        <f t="shared" si="0"/>
        <v>crude oil</v>
      </c>
      <c r="B41" s="3" t="str">
        <f t="array" ref="B41">IFERROR(INDEX(crosswalk!C:C,MATCH(D41,crosswalk!B:B,0)),"")</f>
        <v>cement and other nonmetallic minerals 239</v>
      </c>
      <c r="C41" s="3" t="s">
        <v>90</v>
      </c>
      <c r="D41" s="3" t="s">
        <v>60</v>
      </c>
      <c r="E41" s="3">
        <v>0</v>
      </c>
    </row>
    <row r="42" spans="1:5" ht="15.75" customHeight="1" x14ac:dyDescent="0.2">
      <c r="A42" s="3" t="str">
        <f t="shared" si="0"/>
        <v>crude oil</v>
      </c>
      <c r="B42" s="3" t="str">
        <f t="array" ref="B42">IFERROR(INDEX(crosswalk!C:C,MATCH(D42,crosswalk!B:B,0)),"")</f>
        <v>chemicals 20</v>
      </c>
      <c r="C42" s="3" t="s">
        <v>90</v>
      </c>
      <c r="D42" s="3" t="s">
        <v>55</v>
      </c>
      <c r="E42" s="3">
        <v>86482790144000</v>
      </c>
    </row>
    <row r="43" spans="1:5" ht="15.75" customHeight="1" x14ac:dyDescent="0.2">
      <c r="A43" s="3" t="str">
        <f t="shared" si="0"/>
        <v>crude oil</v>
      </c>
      <c r="B43" s="3" t="str">
        <f t="array" ref="B43">IFERROR(INDEX(crosswalk!C:C,MATCH(D43,crosswalk!B:B,0)),"")</f>
        <v>coal mining 05</v>
      </c>
      <c r="C43" s="3" t="s">
        <v>90</v>
      </c>
      <c r="D43" s="3" t="s">
        <v>82</v>
      </c>
      <c r="E43" s="3">
        <v>0</v>
      </c>
    </row>
    <row r="44" spans="1:5" ht="15.75" customHeight="1" x14ac:dyDescent="0.2">
      <c r="A44" s="3" t="str">
        <f t="shared" si="0"/>
        <v>crude oil</v>
      </c>
      <c r="B44" s="3" t="str">
        <f t="array" ref="B44">IFERROR(INDEX(crosswalk!C:C,MATCH(D44,crosswalk!B:B,0)),"")</f>
        <v>construction 41T43</v>
      </c>
      <c r="C44" s="3" t="s">
        <v>90</v>
      </c>
      <c r="D44" s="3" t="s">
        <v>83</v>
      </c>
      <c r="E44" s="3">
        <v>0</v>
      </c>
    </row>
    <row r="45" spans="1:5" ht="15.75" customHeight="1" x14ac:dyDescent="0.2">
      <c r="A45" s="3" t="str">
        <f t="shared" si="0"/>
        <v>crude oil</v>
      </c>
      <c r="B45" s="3" t="str">
        <f t="array" ref="B45">IFERROR(INDEX(crosswalk!C:C,MATCH(D45,crosswalk!B:B,0)),"")</f>
        <v>energy pipelines and gas processing 352T353</v>
      </c>
      <c r="C45" s="3" t="s">
        <v>90</v>
      </c>
      <c r="D45" s="3" t="s">
        <v>84</v>
      </c>
      <c r="E45" s="3">
        <v>0</v>
      </c>
    </row>
    <row r="46" spans="1:5" ht="15.75" customHeight="1" x14ac:dyDescent="0.2">
      <c r="A46" s="3" t="str">
        <f t="shared" si="0"/>
        <v>crude oil</v>
      </c>
      <c r="B46" s="3" t="str">
        <f t="array" ref="B46">IFERROR(INDEX(crosswalk!C:C,MATCH(D46,crosswalk!B:B,0)),"")</f>
        <v>food beverage and tobacco 10T12</v>
      </c>
      <c r="C46" s="3" t="s">
        <v>90</v>
      </c>
      <c r="D46" s="3" t="s">
        <v>40</v>
      </c>
      <c r="E46" s="3">
        <v>0</v>
      </c>
    </row>
    <row r="47" spans="1:5" ht="15.75" customHeight="1" x14ac:dyDescent="0.2">
      <c r="A47" s="3" t="str">
        <f t="shared" si="0"/>
        <v>crude oil</v>
      </c>
      <c r="B47" s="3" t="str">
        <f t="array" ref="B47">IFERROR(INDEX(crosswalk!C:C,MATCH(D47,crosswalk!B:B,0)),"")</f>
        <v>iron and steel 241</v>
      </c>
      <c r="C47" s="3" t="s">
        <v>90</v>
      </c>
      <c r="D47" s="3" t="s">
        <v>62</v>
      </c>
      <c r="E47" s="3">
        <v>0</v>
      </c>
    </row>
    <row r="48" spans="1:5" ht="15.75" customHeight="1" x14ac:dyDescent="0.2">
      <c r="A48" s="3" t="str">
        <f t="shared" si="0"/>
        <v>crude oil</v>
      </c>
      <c r="B48" s="3" t="str">
        <f t="array" ref="B48">IFERROR(INDEX(crosswalk!C:C,MATCH(D48,crosswalk!B:B,0)),"")</f>
        <v>metal products except machinery and vehicles 25</v>
      </c>
      <c r="C48" s="3" t="s">
        <v>90</v>
      </c>
      <c r="D48" s="3" t="s">
        <v>64</v>
      </c>
      <c r="E48" s="3">
        <v>0</v>
      </c>
    </row>
    <row r="49" spans="1:5" ht="15.75" customHeight="1" x14ac:dyDescent="0.2">
      <c r="A49" s="3" t="str">
        <f t="shared" si="0"/>
        <v>crude oil</v>
      </c>
      <c r="B49" s="3" t="str">
        <f t="array" ref="B49">IFERROR(INDEX(crosswalk!C:C,MATCH(D49,crosswalk!B:B,0)),"")</f>
        <v>oil and gas extraction 06</v>
      </c>
      <c r="C49" s="3" t="s">
        <v>90</v>
      </c>
      <c r="D49" s="3" t="s">
        <v>86</v>
      </c>
      <c r="E49" s="3">
        <v>0</v>
      </c>
    </row>
    <row r="50" spans="1:5" ht="15.75" customHeight="1" x14ac:dyDescent="0.2">
      <c r="A50" s="3" t="str">
        <f t="shared" si="0"/>
        <v>crude oil</v>
      </c>
      <c r="B50" s="3" t="str">
        <f t="array" ref="B50">IFERROR(INDEX(crosswalk!C:C,MATCH(D50,crosswalk!B:B,0)),"")</f>
        <v>other manufacturing 31T33</v>
      </c>
      <c r="C50" s="3" t="s">
        <v>90</v>
      </c>
      <c r="D50" s="3" t="s">
        <v>57</v>
      </c>
      <c r="E50" s="3">
        <v>0</v>
      </c>
    </row>
    <row r="51" spans="1:5" ht="15.75" customHeight="1" x14ac:dyDescent="0.2">
      <c r="A51" s="3" t="str">
        <f t="shared" si="0"/>
        <v>crude oil</v>
      </c>
      <c r="B51" s="3" t="str">
        <f t="array" ref="B51">IFERROR(INDEX(crosswalk!C:C,MATCH(D51,crosswalk!B:B,0)),"")</f>
        <v>other metals 242</v>
      </c>
      <c r="C51" s="3" t="s">
        <v>90</v>
      </c>
      <c r="D51" s="3" t="s">
        <v>87</v>
      </c>
      <c r="E51" s="3">
        <v>0</v>
      </c>
    </row>
    <row r="52" spans="1:5" ht="15.75" customHeight="1" x14ac:dyDescent="0.2">
      <c r="A52" s="3" t="str">
        <f t="shared" si="0"/>
        <v>crude oil</v>
      </c>
      <c r="B52" s="3" t="str">
        <f t="array" ref="B52">IFERROR(INDEX(crosswalk!C:C,MATCH(D52,crosswalk!B:B,0)),"")</f>
        <v>other mining and quarrying 07T08</v>
      </c>
      <c r="C52" s="3" t="s">
        <v>90</v>
      </c>
      <c r="D52" s="3" t="s">
        <v>88</v>
      </c>
      <c r="E52" s="3">
        <v>0</v>
      </c>
    </row>
    <row r="53" spans="1:5" ht="15.75" customHeight="1" x14ac:dyDescent="0.2">
      <c r="A53" s="3" t="str">
        <f t="shared" si="0"/>
        <v>crude oil</v>
      </c>
      <c r="B53" s="3" t="str">
        <f t="array" ref="B53">IFERROR(INDEX(crosswalk!C:C,MATCH(D53,crosswalk!B:B,0)),"")</f>
        <v>pulp paper and printing 17T18</v>
      </c>
      <c r="C53" s="3" t="s">
        <v>90</v>
      </c>
      <c r="D53" s="3" t="s">
        <v>50</v>
      </c>
      <c r="E53" s="3">
        <v>0</v>
      </c>
    </row>
    <row r="54" spans="1:5" ht="15.75" customHeight="1" x14ac:dyDescent="0.2">
      <c r="A54" s="3" t="str">
        <f t="shared" si="0"/>
        <v>crude oil</v>
      </c>
      <c r="B54" s="3" t="str">
        <f t="array" ref="B54">IFERROR(INDEX(crosswalk!C:C,MATCH(D54,crosswalk!B:B,0)),"")</f>
        <v>refined petroleum and coke 19</v>
      </c>
      <c r="C54" s="3" t="s">
        <v>90</v>
      </c>
      <c r="D54" s="3" t="s">
        <v>53</v>
      </c>
      <c r="E54" s="3">
        <v>0</v>
      </c>
    </row>
    <row r="55" spans="1:5" ht="15.75" customHeight="1" x14ac:dyDescent="0.2">
      <c r="A55" s="3" t="str">
        <f t="shared" si="0"/>
        <v>crude oil</v>
      </c>
      <c r="B55" s="3" t="str">
        <f t="array" ref="B55">IFERROR(INDEX(crosswalk!C:C,MATCH(D55,crosswalk!B:B,0)),"")</f>
        <v>road vehicles 29</v>
      </c>
      <c r="C55" s="3" t="s">
        <v>90</v>
      </c>
      <c r="D55" s="3" t="s">
        <v>69</v>
      </c>
      <c r="E55" s="3">
        <v>0</v>
      </c>
    </row>
    <row r="56" spans="1:5" ht="15.75" customHeight="1" x14ac:dyDescent="0.2">
      <c r="A56" s="3" t="str">
        <f t="shared" si="0"/>
        <v>crude oil</v>
      </c>
      <c r="B56" s="3" t="str">
        <f t="array" ref="B56">IFERROR(INDEX(crosswalk!C:C,MATCH(D56,crosswalk!B:B,0)),"")</f>
        <v>textiles apparel and leather 13T15</v>
      </c>
      <c r="C56" s="3" t="s">
        <v>90</v>
      </c>
      <c r="D56" s="3" t="s">
        <v>44</v>
      </c>
      <c r="E56" s="3">
        <v>0</v>
      </c>
    </row>
    <row r="57" spans="1:5" ht="15.75" customHeight="1" x14ac:dyDescent="0.2">
      <c r="A57" s="3" t="str">
        <f t="shared" si="0"/>
        <v>crude oil</v>
      </c>
      <c r="B57" s="3" t="str">
        <f t="array" ref="B57">IFERROR(INDEX(crosswalk!C:C,MATCH(D57,crosswalk!B:B,0)),"")</f>
        <v>wood products 16</v>
      </c>
      <c r="C57" s="3" t="s">
        <v>90</v>
      </c>
      <c r="D57" s="3" t="s">
        <v>48</v>
      </c>
      <c r="E57" s="3">
        <v>0</v>
      </c>
    </row>
    <row r="58" spans="1:5" ht="15.75" customHeight="1" x14ac:dyDescent="0.2">
      <c r="A58" s="3">
        <f t="shared" si="0"/>
        <v>0</v>
      </c>
      <c r="B58" s="3" t="str">
        <f t="array" ref="B58">IFERROR(INDEX(crosswalk!C:C,MATCH(D58,crosswalk!B:B,0)),"")</f>
        <v/>
      </c>
    </row>
    <row r="59" spans="1:5" ht="15.75" customHeight="1" x14ac:dyDescent="0.2">
      <c r="A59" s="3" t="str">
        <f t="shared" si="0"/>
        <v>biomass</v>
      </c>
      <c r="B59" s="3" t="str">
        <f t="array" ref="B59">IFERROR(INDEX(crosswalk!C:C,MATCH(D59,crosswalk!B:B,0)),"")</f>
        <v>agriculture and forestry 01T03</v>
      </c>
      <c r="C59" s="3" t="s">
        <v>20</v>
      </c>
      <c r="D59" s="3" t="s">
        <v>81</v>
      </c>
      <c r="E59" s="3">
        <v>0</v>
      </c>
    </row>
    <row r="60" spans="1:5" ht="15.75" customHeight="1" x14ac:dyDescent="0.2">
      <c r="A60" s="3" t="str">
        <f t="shared" si="0"/>
        <v>biomass</v>
      </c>
      <c r="B60" s="3" t="str">
        <f t="array" ref="B60">IFERROR(INDEX(crosswalk!C:C,MATCH(D60,crosswalk!B:B,0)),"")</f>
        <v>cement and other nonmetallic minerals 239</v>
      </c>
      <c r="C60" s="3" t="s">
        <v>20</v>
      </c>
      <c r="D60" s="3" t="s">
        <v>60</v>
      </c>
      <c r="E60" s="3">
        <v>0</v>
      </c>
    </row>
    <row r="61" spans="1:5" ht="15.75" customHeight="1" x14ac:dyDescent="0.2">
      <c r="A61" s="3" t="str">
        <f t="shared" si="0"/>
        <v>biomass</v>
      </c>
      <c r="B61" s="3" t="str">
        <f t="array" ref="B61">IFERROR(INDEX(crosswalk!C:C,MATCH(D61,crosswalk!B:B,0)),"")</f>
        <v>chemicals 20</v>
      </c>
      <c r="C61" s="3" t="s">
        <v>20</v>
      </c>
      <c r="D61" s="3" t="s">
        <v>55</v>
      </c>
      <c r="E61" s="3">
        <v>0</v>
      </c>
    </row>
    <row r="62" spans="1:5" ht="15.75" customHeight="1" x14ac:dyDescent="0.2">
      <c r="A62" s="3" t="str">
        <f t="shared" si="0"/>
        <v>biomass</v>
      </c>
      <c r="B62" s="3" t="str">
        <f t="array" ref="B62">IFERROR(INDEX(crosswalk!C:C,MATCH(D62,crosswalk!B:B,0)),"")</f>
        <v>coal mining 05</v>
      </c>
      <c r="C62" s="3" t="s">
        <v>20</v>
      </c>
      <c r="D62" s="3" t="s">
        <v>82</v>
      </c>
      <c r="E62" s="3">
        <v>0</v>
      </c>
    </row>
    <row r="63" spans="1:5" ht="15.75" customHeight="1" x14ac:dyDescent="0.2">
      <c r="A63" s="3" t="str">
        <f t="shared" si="0"/>
        <v>biomass</v>
      </c>
      <c r="B63" s="3" t="str">
        <f t="array" ref="B63">IFERROR(INDEX(crosswalk!C:C,MATCH(D63,crosswalk!B:B,0)),"")</f>
        <v>construction 41T43</v>
      </c>
      <c r="C63" s="3" t="s">
        <v>20</v>
      </c>
      <c r="D63" s="3" t="s">
        <v>83</v>
      </c>
      <c r="E63" s="3">
        <v>0</v>
      </c>
    </row>
    <row r="64" spans="1:5" ht="15.75" customHeight="1" x14ac:dyDescent="0.2">
      <c r="A64" s="3" t="str">
        <f t="shared" si="0"/>
        <v>biomass</v>
      </c>
      <c r="B64" s="3" t="str">
        <f t="array" ref="B64">IFERROR(INDEX(crosswalk!C:C,MATCH(D64,crosswalk!B:B,0)),"")</f>
        <v>energy pipelines and gas processing 352T353</v>
      </c>
      <c r="C64" s="3" t="s">
        <v>20</v>
      </c>
      <c r="D64" s="3" t="s">
        <v>84</v>
      </c>
      <c r="E64" s="3">
        <v>0</v>
      </c>
    </row>
    <row r="65" spans="1:5" ht="15.75" customHeight="1" x14ac:dyDescent="0.2">
      <c r="A65" s="3" t="str">
        <f t="shared" si="0"/>
        <v>biomass</v>
      </c>
      <c r="B65" s="3" t="str">
        <f t="array" ref="B65">IFERROR(INDEX(crosswalk!C:C,MATCH(D65,crosswalk!B:B,0)),"")</f>
        <v>food beverage and tobacco 10T12</v>
      </c>
      <c r="C65" s="3" t="s">
        <v>20</v>
      </c>
      <c r="D65" s="3" t="s">
        <v>40</v>
      </c>
      <c r="E65" s="3">
        <v>0</v>
      </c>
    </row>
    <row r="66" spans="1:5" ht="15.75" customHeight="1" x14ac:dyDescent="0.2">
      <c r="A66" s="3" t="str">
        <f t="shared" si="0"/>
        <v>biomass</v>
      </c>
      <c r="B66" s="3" t="str">
        <f t="array" ref="B66">IFERROR(INDEX(crosswalk!C:C,MATCH(D66,crosswalk!B:B,0)),"")</f>
        <v>iron and steel 241</v>
      </c>
      <c r="C66" s="3" t="s">
        <v>20</v>
      </c>
      <c r="D66" s="3" t="s">
        <v>62</v>
      </c>
      <c r="E66" s="3">
        <v>0</v>
      </c>
    </row>
    <row r="67" spans="1:5" ht="15.75" customHeight="1" x14ac:dyDescent="0.2">
      <c r="A67" s="3" t="str">
        <f t="shared" si="0"/>
        <v>biomass</v>
      </c>
      <c r="B67" s="3" t="str">
        <f t="array" ref="B67">IFERROR(INDEX(crosswalk!C:C,MATCH(D67,crosswalk!B:B,0)),"")</f>
        <v>metal products except machinery and vehicles 25</v>
      </c>
      <c r="C67" s="3" t="s">
        <v>20</v>
      </c>
      <c r="D67" s="3" t="s">
        <v>64</v>
      </c>
      <c r="E67" s="3">
        <v>0</v>
      </c>
    </row>
    <row r="68" spans="1:5" ht="15.75" customHeight="1" x14ac:dyDescent="0.2">
      <c r="A68" s="3" t="str">
        <f t="shared" si="0"/>
        <v>biomass</v>
      </c>
      <c r="B68" s="3" t="str">
        <f t="array" ref="B68">IFERROR(INDEX(crosswalk!C:C,MATCH(D68,crosswalk!B:B,0)),"")</f>
        <v>oil and gas extraction 06</v>
      </c>
      <c r="C68" s="3" t="s">
        <v>20</v>
      </c>
      <c r="D68" s="3" t="s">
        <v>86</v>
      </c>
      <c r="E68" s="3">
        <v>0</v>
      </c>
    </row>
    <row r="69" spans="1:5" ht="15.75" customHeight="1" x14ac:dyDescent="0.2">
      <c r="A69" s="3" t="str">
        <f t="shared" si="0"/>
        <v>biomass</v>
      </c>
      <c r="B69" s="3" t="str">
        <f t="array" ref="B69">IFERROR(INDEX(crosswalk!C:C,MATCH(D69,crosswalk!B:B,0)),"")</f>
        <v>other manufacturing 31T33</v>
      </c>
      <c r="C69" s="3" t="s">
        <v>20</v>
      </c>
      <c r="D69" s="3" t="s">
        <v>57</v>
      </c>
      <c r="E69" s="3">
        <v>0</v>
      </c>
    </row>
    <row r="70" spans="1:5" ht="15.75" customHeight="1" x14ac:dyDescent="0.2">
      <c r="A70" s="3" t="str">
        <f t="shared" si="0"/>
        <v>biomass</v>
      </c>
      <c r="B70" s="3" t="str">
        <f t="array" ref="B70">IFERROR(INDEX(crosswalk!C:C,MATCH(D70,crosswalk!B:B,0)),"")</f>
        <v>other metals 242</v>
      </c>
      <c r="C70" s="3" t="s">
        <v>20</v>
      </c>
      <c r="D70" s="3" t="s">
        <v>87</v>
      </c>
      <c r="E70" s="3">
        <v>0</v>
      </c>
    </row>
    <row r="71" spans="1:5" ht="15.75" customHeight="1" x14ac:dyDescent="0.2">
      <c r="A71" s="3" t="str">
        <f t="shared" si="0"/>
        <v>biomass</v>
      </c>
      <c r="B71" s="3" t="str">
        <f t="array" ref="B71">IFERROR(INDEX(crosswalk!C:C,MATCH(D71,crosswalk!B:B,0)),"")</f>
        <v>other mining and quarrying 07T08</v>
      </c>
      <c r="C71" s="3" t="s">
        <v>20</v>
      </c>
      <c r="D71" s="3" t="s">
        <v>88</v>
      </c>
      <c r="E71" s="3">
        <v>0</v>
      </c>
    </row>
    <row r="72" spans="1:5" ht="15.75" customHeight="1" x14ac:dyDescent="0.2">
      <c r="A72" s="3" t="str">
        <f t="shared" si="0"/>
        <v>biomass</v>
      </c>
      <c r="B72" s="3" t="str">
        <f t="array" ref="B72">IFERROR(INDEX(crosswalk!C:C,MATCH(D72,crosswalk!B:B,0)),"")</f>
        <v>pulp paper and printing 17T18</v>
      </c>
      <c r="C72" s="3" t="s">
        <v>20</v>
      </c>
      <c r="D72" s="3" t="s">
        <v>50</v>
      </c>
      <c r="E72" s="3">
        <v>0</v>
      </c>
    </row>
    <row r="73" spans="1:5" ht="15.75" customHeight="1" x14ac:dyDescent="0.2">
      <c r="A73" s="3" t="str">
        <f t="shared" si="0"/>
        <v>biomass</v>
      </c>
      <c r="B73" s="3" t="str">
        <f t="array" ref="B73">IFERROR(INDEX(crosswalk!C:C,MATCH(D73,crosswalk!B:B,0)),"")</f>
        <v>refined petroleum and coke 19</v>
      </c>
      <c r="C73" s="3" t="s">
        <v>20</v>
      </c>
      <c r="D73" s="3" t="s">
        <v>53</v>
      </c>
      <c r="E73" s="3">
        <v>0</v>
      </c>
    </row>
    <row r="74" spans="1:5" ht="15.75" customHeight="1" x14ac:dyDescent="0.2">
      <c r="A74" s="3" t="str">
        <f t="shared" si="0"/>
        <v>biomass</v>
      </c>
      <c r="B74" s="3" t="str">
        <f t="array" ref="B74">IFERROR(INDEX(crosswalk!C:C,MATCH(D74,crosswalk!B:B,0)),"")</f>
        <v>road vehicles 29</v>
      </c>
      <c r="C74" s="3" t="s">
        <v>20</v>
      </c>
      <c r="D74" s="3" t="s">
        <v>69</v>
      </c>
      <c r="E74" s="3">
        <v>0</v>
      </c>
    </row>
    <row r="75" spans="1:5" ht="15.75" customHeight="1" x14ac:dyDescent="0.2">
      <c r="A75" s="3" t="str">
        <f t="shared" si="0"/>
        <v>biomass</v>
      </c>
      <c r="B75" s="3" t="str">
        <f t="array" ref="B75">IFERROR(INDEX(crosswalk!C:C,MATCH(D75,crosswalk!B:B,0)),"")</f>
        <v>textiles apparel and leather 13T15</v>
      </c>
      <c r="C75" s="3" t="s">
        <v>20</v>
      </c>
      <c r="D75" s="3" t="s">
        <v>44</v>
      </c>
      <c r="E75" s="3">
        <v>0</v>
      </c>
    </row>
    <row r="76" spans="1:5" ht="15.75" customHeight="1" x14ac:dyDescent="0.2">
      <c r="A76" s="3" t="str">
        <f t="shared" si="0"/>
        <v>biomass</v>
      </c>
      <c r="B76" s="3" t="str">
        <f t="array" ref="B76">IFERROR(INDEX(crosswalk!C:C,MATCH(D76,crosswalk!B:B,0)),"")</f>
        <v>wood products 16</v>
      </c>
      <c r="C76" s="3" t="s">
        <v>20</v>
      </c>
      <c r="D76" s="3" t="s">
        <v>48</v>
      </c>
      <c r="E76" s="3">
        <v>0</v>
      </c>
    </row>
    <row r="77" spans="1:5" ht="15.75" customHeight="1" x14ac:dyDescent="0.2">
      <c r="A77" s="3">
        <f t="shared" si="0"/>
        <v>0</v>
      </c>
      <c r="B77" s="3" t="str">
        <f t="array" ref="B77">IFERROR(INDEX(crosswalk!C:C,MATCH(D77,crosswalk!B:B,0)),"")</f>
        <v/>
      </c>
    </row>
    <row r="78" spans="1:5" ht="15.75" customHeight="1" x14ac:dyDescent="0.2">
      <c r="A78" s="3" t="str">
        <f t="shared" si="0"/>
        <v>petroleum diesel</v>
      </c>
      <c r="B78" s="3" t="str">
        <f t="array" ref="B78">IFERROR(INDEX(crosswalk!C:C,MATCH(D78,crosswalk!B:B,0)),"")</f>
        <v>agriculture and forestry 01T03</v>
      </c>
      <c r="C78" s="3" t="s">
        <v>91</v>
      </c>
      <c r="D78" s="3" t="s">
        <v>81</v>
      </c>
      <c r="E78" s="3">
        <v>0</v>
      </c>
    </row>
    <row r="79" spans="1:5" ht="15.75" customHeight="1" x14ac:dyDescent="0.2">
      <c r="A79" s="3" t="str">
        <f t="shared" si="0"/>
        <v>petroleum diesel</v>
      </c>
      <c r="B79" s="3" t="str">
        <f t="array" ref="B79">IFERROR(INDEX(crosswalk!C:C,MATCH(D79,crosswalk!B:B,0)),"")</f>
        <v>cement and other nonmetallic minerals 239</v>
      </c>
      <c r="C79" s="3" t="s">
        <v>91</v>
      </c>
      <c r="D79" s="3" t="s">
        <v>60</v>
      </c>
      <c r="E79" s="3">
        <v>0</v>
      </c>
    </row>
    <row r="80" spans="1:5" ht="15.75" customHeight="1" x14ac:dyDescent="0.2">
      <c r="A80" s="3" t="str">
        <f t="shared" si="0"/>
        <v>petroleum diesel</v>
      </c>
      <c r="B80" s="3" t="str">
        <f t="array" ref="B80">IFERROR(INDEX(crosswalk!C:C,MATCH(D80,crosswalk!B:B,0)),"")</f>
        <v>chemicals 20</v>
      </c>
      <c r="C80" s="3" t="s">
        <v>91</v>
      </c>
      <c r="D80" s="3" t="s">
        <v>55</v>
      </c>
      <c r="E80" s="3">
        <v>77951494912000</v>
      </c>
    </row>
    <row r="81" spans="1:5" ht="15.75" customHeight="1" x14ac:dyDescent="0.2">
      <c r="A81" s="3" t="str">
        <f t="shared" si="0"/>
        <v>petroleum diesel</v>
      </c>
      <c r="B81" s="3" t="str">
        <f t="array" ref="B81">IFERROR(INDEX(crosswalk!C:C,MATCH(D81,crosswalk!B:B,0)),"")</f>
        <v>coal mining 05</v>
      </c>
      <c r="C81" s="3" t="s">
        <v>91</v>
      </c>
      <c r="D81" s="3" t="s">
        <v>82</v>
      </c>
      <c r="E81" s="3">
        <v>0</v>
      </c>
    </row>
    <row r="82" spans="1:5" ht="15.75" customHeight="1" x14ac:dyDescent="0.2">
      <c r="A82" s="3" t="str">
        <f t="shared" si="0"/>
        <v>petroleum diesel</v>
      </c>
      <c r="B82" s="3" t="str">
        <f t="array" ref="B82">IFERROR(INDEX(crosswalk!C:C,MATCH(D82,crosswalk!B:B,0)),"")</f>
        <v>construction 41T43</v>
      </c>
      <c r="C82" s="3" t="s">
        <v>91</v>
      </c>
      <c r="D82" s="3" t="s">
        <v>83</v>
      </c>
      <c r="E82" s="3">
        <v>0</v>
      </c>
    </row>
    <row r="83" spans="1:5" ht="15.75" customHeight="1" x14ac:dyDescent="0.2">
      <c r="A83" s="3" t="str">
        <f t="shared" si="0"/>
        <v>petroleum diesel</v>
      </c>
      <c r="B83" s="3" t="str">
        <f t="array" ref="B83">IFERROR(INDEX(crosswalk!C:C,MATCH(D83,crosswalk!B:B,0)),"")</f>
        <v>energy pipelines and gas processing 352T353</v>
      </c>
      <c r="C83" s="3" t="s">
        <v>91</v>
      </c>
      <c r="D83" s="3" t="s">
        <v>84</v>
      </c>
      <c r="E83" s="3">
        <v>0</v>
      </c>
    </row>
    <row r="84" spans="1:5" ht="15.75" customHeight="1" x14ac:dyDescent="0.2">
      <c r="A84" s="3" t="str">
        <f t="shared" si="0"/>
        <v>petroleum diesel</v>
      </c>
      <c r="B84" s="3" t="str">
        <f t="array" ref="B84">IFERROR(INDEX(crosswalk!C:C,MATCH(D84,crosswalk!B:B,0)),"")</f>
        <v>food beverage and tobacco 10T12</v>
      </c>
      <c r="C84" s="3" t="s">
        <v>91</v>
      </c>
      <c r="D84" s="3" t="s">
        <v>40</v>
      </c>
      <c r="E84" s="3">
        <v>0</v>
      </c>
    </row>
    <row r="85" spans="1:5" ht="15.75" customHeight="1" x14ac:dyDescent="0.2">
      <c r="A85" s="3" t="str">
        <f t="shared" si="0"/>
        <v>petroleum diesel</v>
      </c>
      <c r="B85" s="3" t="str">
        <f t="array" ref="B85">IFERROR(INDEX(crosswalk!C:C,MATCH(D85,crosswalk!B:B,0)),"")</f>
        <v>iron and steel 241</v>
      </c>
      <c r="C85" s="3" t="s">
        <v>91</v>
      </c>
      <c r="D85" s="3" t="s">
        <v>62</v>
      </c>
      <c r="E85" s="3">
        <v>0</v>
      </c>
    </row>
    <row r="86" spans="1:5" ht="15.75" customHeight="1" x14ac:dyDescent="0.2">
      <c r="A86" s="3" t="str">
        <f t="shared" si="0"/>
        <v>petroleum diesel</v>
      </c>
      <c r="B86" s="3" t="str">
        <f t="array" ref="B86">IFERROR(INDEX(crosswalk!C:C,MATCH(D86,crosswalk!B:B,0)),"")</f>
        <v>metal products except machinery and vehicles 25</v>
      </c>
      <c r="C86" s="3" t="s">
        <v>91</v>
      </c>
      <c r="D86" s="3" t="s">
        <v>64</v>
      </c>
      <c r="E86" s="3">
        <v>0</v>
      </c>
    </row>
    <row r="87" spans="1:5" ht="15.75" customHeight="1" x14ac:dyDescent="0.2">
      <c r="A87" s="3" t="str">
        <f t="shared" si="0"/>
        <v>petroleum diesel</v>
      </c>
      <c r="B87" s="3" t="str">
        <f t="array" ref="B87">IFERROR(INDEX(crosswalk!C:C,MATCH(D87,crosswalk!B:B,0)),"")</f>
        <v>oil and gas extraction 06</v>
      </c>
      <c r="C87" s="3" t="s">
        <v>91</v>
      </c>
      <c r="D87" s="3" t="s">
        <v>86</v>
      </c>
      <c r="E87" s="3">
        <v>0</v>
      </c>
    </row>
    <row r="88" spans="1:5" ht="15.75" customHeight="1" x14ac:dyDescent="0.2">
      <c r="A88" s="3" t="str">
        <f t="shared" si="0"/>
        <v>petroleum diesel</v>
      </c>
      <c r="B88" s="3" t="str">
        <f t="array" ref="B88">IFERROR(INDEX(crosswalk!C:C,MATCH(D88,crosswalk!B:B,0)),"")</f>
        <v>other manufacturing 31T33</v>
      </c>
      <c r="C88" s="3" t="s">
        <v>91</v>
      </c>
      <c r="D88" s="3" t="s">
        <v>57</v>
      </c>
      <c r="E88" s="3">
        <v>0</v>
      </c>
    </row>
    <row r="89" spans="1:5" ht="15.75" customHeight="1" x14ac:dyDescent="0.2">
      <c r="A89" s="3" t="str">
        <f t="shared" si="0"/>
        <v>petroleum diesel</v>
      </c>
      <c r="B89" s="3" t="str">
        <f t="array" ref="B89">IFERROR(INDEX(crosswalk!C:C,MATCH(D89,crosswalk!B:B,0)),"")</f>
        <v>other metals 242</v>
      </c>
      <c r="C89" s="3" t="s">
        <v>91</v>
      </c>
      <c r="D89" s="3" t="s">
        <v>87</v>
      </c>
      <c r="E89" s="3">
        <v>0</v>
      </c>
    </row>
    <row r="90" spans="1:5" ht="15.75" customHeight="1" x14ac:dyDescent="0.2">
      <c r="A90" s="3" t="str">
        <f t="shared" si="0"/>
        <v>petroleum diesel</v>
      </c>
      <c r="B90" s="3" t="str">
        <f t="array" ref="B90">IFERROR(INDEX(crosswalk!C:C,MATCH(D90,crosswalk!B:B,0)),"")</f>
        <v>other mining and quarrying 07T08</v>
      </c>
      <c r="C90" s="3" t="s">
        <v>91</v>
      </c>
      <c r="D90" s="3" t="s">
        <v>88</v>
      </c>
      <c r="E90" s="3">
        <v>0</v>
      </c>
    </row>
    <row r="91" spans="1:5" ht="15.75" customHeight="1" x14ac:dyDescent="0.2">
      <c r="A91" s="3" t="str">
        <f t="shared" si="0"/>
        <v>petroleum diesel</v>
      </c>
      <c r="B91" s="3" t="str">
        <f t="array" ref="B91">IFERROR(INDEX(crosswalk!C:C,MATCH(D91,crosswalk!B:B,0)),"")</f>
        <v>pulp paper and printing 17T18</v>
      </c>
      <c r="C91" s="3" t="s">
        <v>91</v>
      </c>
      <c r="D91" s="3" t="s">
        <v>50</v>
      </c>
      <c r="E91" s="3">
        <v>0</v>
      </c>
    </row>
    <row r="92" spans="1:5" ht="15.75" customHeight="1" x14ac:dyDescent="0.2">
      <c r="A92" s="3" t="str">
        <f t="shared" si="0"/>
        <v>petroleum diesel</v>
      </c>
      <c r="B92" s="3" t="str">
        <f t="array" ref="B92">IFERROR(INDEX(crosswalk!C:C,MATCH(D92,crosswalk!B:B,0)),"")</f>
        <v>refined petroleum and coke 19</v>
      </c>
      <c r="C92" s="3" t="s">
        <v>91</v>
      </c>
      <c r="D92" s="3" t="s">
        <v>53</v>
      </c>
      <c r="E92" s="3">
        <v>16707621119999.998</v>
      </c>
    </row>
    <row r="93" spans="1:5" ht="15.75" customHeight="1" x14ac:dyDescent="0.2">
      <c r="A93" s="3" t="str">
        <f t="shared" si="0"/>
        <v>petroleum diesel</v>
      </c>
      <c r="B93" s="3" t="str">
        <f t="array" ref="B93">IFERROR(INDEX(crosswalk!C:C,MATCH(D93,crosswalk!B:B,0)),"")</f>
        <v>road vehicles 29</v>
      </c>
      <c r="C93" s="3" t="s">
        <v>91</v>
      </c>
      <c r="D93" s="3" t="s">
        <v>69</v>
      </c>
      <c r="E93" s="3">
        <v>0</v>
      </c>
    </row>
    <row r="94" spans="1:5" ht="15.75" customHeight="1" x14ac:dyDescent="0.2">
      <c r="A94" s="3" t="str">
        <f t="shared" si="0"/>
        <v>petroleum diesel</v>
      </c>
      <c r="B94" s="3" t="str">
        <f t="array" ref="B94">IFERROR(INDEX(crosswalk!C:C,MATCH(D94,crosswalk!B:B,0)),"")</f>
        <v>textiles apparel and leather 13T15</v>
      </c>
      <c r="C94" s="3" t="s">
        <v>91</v>
      </c>
      <c r="D94" s="3" t="s">
        <v>44</v>
      </c>
      <c r="E94" s="3">
        <v>0</v>
      </c>
    </row>
    <row r="95" spans="1:5" ht="15.75" customHeight="1" x14ac:dyDescent="0.2">
      <c r="A95" s="3" t="str">
        <f t="shared" si="0"/>
        <v>petroleum diesel</v>
      </c>
      <c r="B95" s="3" t="str">
        <f t="array" ref="B95">IFERROR(INDEX(crosswalk!C:C,MATCH(D95,crosswalk!B:B,0)),"")</f>
        <v>wood products 16</v>
      </c>
      <c r="C95" s="3" t="s">
        <v>91</v>
      </c>
      <c r="D95" s="3" t="s">
        <v>48</v>
      </c>
      <c r="E95" s="3">
        <v>0</v>
      </c>
    </row>
    <row r="96" spans="1:5" ht="15.75" customHeight="1" x14ac:dyDescent="0.2">
      <c r="A96" s="3">
        <f t="shared" si="0"/>
        <v>0</v>
      </c>
      <c r="B96" s="3" t="str">
        <f t="array" ref="B96">IFERROR(INDEX(crosswalk!C:C,MATCH(D96,crosswalk!B:B,0)),"")</f>
        <v/>
      </c>
    </row>
    <row r="97" spans="1:5" ht="15.75" customHeight="1" x14ac:dyDescent="0.2">
      <c r="A97" s="3" t="str">
        <f t="shared" si="0"/>
        <v>lpg</v>
      </c>
      <c r="B97" s="3" t="str">
        <f t="array" ref="B97">IFERROR(INDEX(crosswalk!C:C,MATCH(D97,crosswalk!B:B,0)),"")</f>
        <v>agriculture and forestry 01T03</v>
      </c>
      <c r="C97" s="3" t="s">
        <v>30</v>
      </c>
      <c r="D97" s="3" t="s">
        <v>81</v>
      </c>
      <c r="E97" s="3">
        <v>0</v>
      </c>
    </row>
    <row r="98" spans="1:5" ht="15.75" customHeight="1" x14ac:dyDescent="0.2">
      <c r="A98" s="3" t="str">
        <f t="shared" si="0"/>
        <v>lpg</v>
      </c>
      <c r="B98" s="3" t="str">
        <f t="array" ref="B98">IFERROR(INDEX(crosswalk!C:C,MATCH(D98,crosswalk!B:B,0)),"")</f>
        <v>cement and other nonmetallic minerals 239</v>
      </c>
      <c r="C98" s="3" t="s">
        <v>30</v>
      </c>
      <c r="D98" s="3" t="s">
        <v>60</v>
      </c>
      <c r="E98" s="3">
        <v>0</v>
      </c>
    </row>
    <row r="99" spans="1:5" ht="15.75" customHeight="1" x14ac:dyDescent="0.2">
      <c r="A99" s="3" t="str">
        <f t="shared" si="0"/>
        <v>lpg</v>
      </c>
      <c r="B99" s="3" t="str">
        <f t="array" ref="B99">IFERROR(INDEX(crosswalk!C:C,MATCH(D99,crosswalk!B:B,0)),"")</f>
        <v>chemicals 20</v>
      </c>
      <c r="C99" s="3" t="s">
        <v>30</v>
      </c>
      <c r="D99" s="3" t="s">
        <v>55</v>
      </c>
      <c r="E99" s="3">
        <v>0</v>
      </c>
    </row>
    <row r="100" spans="1:5" ht="15.75" customHeight="1" x14ac:dyDescent="0.2">
      <c r="A100" s="3" t="str">
        <f t="shared" si="0"/>
        <v>lpg</v>
      </c>
      <c r="B100" s="3" t="str">
        <f t="array" ref="B100">IFERROR(INDEX(crosswalk!C:C,MATCH(D100,crosswalk!B:B,0)),"")</f>
        <v>coal mining 05</v>
      </c>
      <c r="C100" s="3" t="s">
        <v>30</v>
      </c>
      <c r="D100" s="3" t="s">
        <v>82</v>
      </c>
      <c r="E100" s="3">
        <v>0</v>
      </c>
    </row>
    <row r="101" spans="1:5" ht="15.75" customHeight="1" x14ac:dyDescent="0.2">
      <c r="A101" s="3" t="str">
        <f t="shared" si="0"/>
        <v>lpg</v>
      </c>
      <c r="B101" s="3" t="str">
        <f t="array" ref="B101">IFERROR(INDEX(crosswalk!C:C,MATCH(D101,crosswalk!B:B,0)),"")</f>
        <v>construction 41T43</v>
      </c>
      <c r="C101" s="3" t="s">
        <v>30</v>
      </c>
      <c r="D101" s="3" t="s">
        <v>83</v>
      </c>
      <c r="E101" s="3">
        <v>0</v>
      </c>
    </row>
    <row r="102" spans="1:5" ht="15.75" customHeight="1" x14ac:dyDescent="0.2">
      <c r="A102" s="3" t="str">
        <f t="shared" si="0"/>
        <v>lpg</v>
      </c>
      <c r="B102" s="3" t="str">
        <f t="array" ref="B102">IFERROR(INDEX(crosswalk!C:C,MATCH(D102,crosswalk!B:B,0)),"")</f>
        <v>energy pipelines and gas processing 352T353</v>
      </c>
      <c r="C102" s="3" t="s">
        <v>30</v>
      </c>
      <c r="D102" s="3" t="s">
        <v>84</v>
      </c>
      <c r="E102" s="3">
        <v>0</v>
      </c>
    </row>
    <row r="103" spans="1:5" ht="15.75" customHeight="1" x14ac:dyDescent="0.2">
      <c r="A103" s="3" t="str">
        <f t="shared" si="0"/>
        <v>lpg</v>
      </c>
      <c r="B103" s="3" t="str">
        <f t="array" ref="B103">IFERROR(INDEX(crosswalk!C:C,MATCH(D103,crosswalk!B:B,0)),"")</f>
        <v>food beverage and tobacco 10T12</v>
      </c>
      <c r="C103" s="3" t="s">
        <v>30</v>
      </c>
      <c r="D103" s="3" t="s">
        <v>40</v>
      </c>
      <c r="E103" s="3">
        <v>0</v>
      </c>
    </row>
    <row r="104" spans="1:5" ht="15.75" customHeight="1" x14ac:dyDescent="0.2">
      <c r="A104" s="3" t="str">
        <f t="shared" si="0"/>
        <v>lpg</v>
      </c>
      <c r="B104" s="3" t="str">
        <f t="array" ref="B104">IFERROR(INDEX(crosswalk!C:C,MATCH(D104,crosswalk!B:B,0)),"")</f>
        <v>iron and steel 241</v>
      </c>
      <c r="C104" s="3" t="s">
        <v>30</v>
      </c>
      <c r="D104" s="3" t="s">
        <v>62</v>
      </c>
      <c r="E104" s="3">
        <v>0</v>
      </c>
    </row>
    <row r="105" spans="1:5" ht="15.75" customHeight="1" x14ac:dyDescent="0.2">
      <c r="A105" s="3" t="str">
        <f t="shared" si="0"/>
        <v>lpg</v>
      </c>
      <c r="B105" s="3" t="str">
        <f t="array" ref="B105">IFERROR(INDEX(crosswalk!C:C,MATCH(D105,crosswalk!B:B,0)),"")</f>
        <v>metal products except machinery and vehicles 25</v>
      </c>
      <c r="C105" s="3" t="s">
        <v>30</v>
      </c>
      <c r="D105" s="3" t="s">
        <v>64</v>
      </c>
      <c r="E105" s="3">
        <v>0</v>
      </c>
    </row>
    <row r="106" spans="1:5" ht="15.75" customHeight="1" x14ac:dyDescent="0.2">
      <c r="A106" s="3" t="str">
        <f t="shared" si="0"/>
        <v>lpg</v>
      </c>
      <c r="B106" s="3" t="str">
        <f t="array" ref="B106">IFERROR(INDEX(crosswalk!C:C,MATCH(D106,crosswalk!B:B,0)),"")</f>
        <v>oil and gas extraction 06</v>
      </c>
      <c r="C106" s="3" t="s">
        <v>30</v>
      </c>
      <c r="D106" s="3" t="s">
        <v>86</v>
      </c>
      <c r="E106" s="3">
        <v>0</v>
      </c>
    </row>
    <row r="107" spans="1:5" ht="15.75" customHeight="1" x14ac:dyDescent="0.2">
      <c r="A107" s="3" t="str">
        <f t="shared" si="0"/>
        <v>lpg</v>
      </c>
      <c r="B107" s="3" t="str">
        <f t="array" ref="B107">IFERROR(INDEX(crosswalk!C:C,MATCH(D107,crosswalk!B:B,0)),"")</f>
        <v>other manufacturing 31T33</v>
      </c>
      <c r="C107" s="3" t="s">
        <v>30</v>
      </c>
      <c r="D107" s="3" t="s">
        <v>57</v>
      </c>
      <c r="E107" s="3">
        <v>0</v>
      </c>
    </row>
    <row r="108" spans="1:5" ht="15.75" customHeight="1" x14ac:dyDescent="0.2">
      <c r="A108" s="3" t="str">
        <f t="shared" si="0"/>
        <v>lpg</v>
      </c>
      <c r="B108" s="3" t="str">
        <f t="array" ref="B108">IFERROR(INDEX(crosswalk!C:C,MATCH(D108,crosswalk!B:B,0)),"")</f>
        <v>other metals 242</v>
      </c>
      <c r="C108" s="3" t="s">
        <v>30</v>
      </c>
      <c r="D108" s="3" t="s">
        <v>87</v>
      </c>
      <c r="E108" s="3">
        <v>0</v>
      </c>
    </row>
    <row r="109" spans="1:5" ht="15.75" customHeight="1" x14ac:dyDescent="0.2">
      <c r="A109" s="3" t="str">
        <f t="shared" si="0"/>
        <v>lpg</v>
      </c>
      <c r="B109" s="3" t="str">
        <f t="array" ref="B109">IFERROR(INDEX(crosswalk!C:C,MATCH(D109,crosswalk!B:B,0)),"")</f>
        <v>other mining and quarrying 07T08</v>
      </c>
      <c r="C109" s="3" t="s">
        <v>30</v>
      </c>
      <c r="D109" s="3" t="s">
        <v>88</v>
      </c>
      <c r="E109" s="3">
        <v>0</v>
      </c>
    </row>
    <row r="110" spans="1:5" ht="15.75" customHeight="1" x14ac:dyDescent="0.2">
      <c r="A110" s="3" t="str">
        <f t="shared" si="0"/>
        <v>lpg</v>
      </c>
      <c r="B110" s="3" t="str">
        <f t="array" ref="B110">IFERROR(INDEX(crosswalk!C:C,MATCH(D110,crosswalk!B:B,0)),"")</f>
        <v>pulp paper and printing 17T18</v>
      </c>
      <c r="C110" s="3" t="s">
        <v>30</v>
      </c>
      <c r="D110" s="3" t="s">
        <v>50</v>
      </c>
      <c r="E110" s="3">
        <v>0</v>
      </c>
    </row>
    <row r="111" spans="1:5" ht="15.75" customHeight="1" x14ac:dyDescent="0.2">
      <c r="A111" s="3" t="str">
        <f t="shared" si="0"/>
        <v>lpg</v>
      </c>
      <c r="B111" s="3" t="str">
        <f t="array" ref="B111">IFERROR(INDEX(crosswalk!C:C,MATCH(D111,crosswalk!B:B,0)),"")</f>
        <v>refined petroleum and coke 19</v>
      </c>
      <c r="C111" s="3" t="s">
        <v>30</v>
      </c>
      <c r="D111" s="3" t="s">
        <v>53</v>
      </c>
      <c r="E111" s="3">
        <v>0</v>
      </c>
    </row>
    <row r="112" spans="1:5" ht="15.75" customHeight="1" x14ac:dyDescent="0.2">
      <c r="A112" s="3" t="str">
        <f t="shared" si="0"/>
        <v>lpg</v>
      </c>
      <c r="B112" s="3" t="str">
        <f t="array" ref="B112">IFERROR(INDEX(crosswalk!C:C,MATCH(D112,crosswalk!B:B,0)),"")</f>
        <v>road vehicles 29</v>
      </c>
      <c r="C112" s="3" t="s">
        <v>30</v>
      </c>
      <c r="D112" s="3" t="s">
        <v>69</v>
      </c>
      <c r="E112" s="3">
        <v>0</v>
      </c>
    </row>
    <row r="113" spans="1:5" ht="15.75" customHeight="1" x14ac:dyDescent="0.2">
      <c r="A113" s="3" t="str">
        <f t="shared" si="0"/>
        <v>lpg</v>
      </c>
      <c r="B113" s="3" t="str">
        <f t="array" ref="B113">IFERROR(INDEX(crosswalk!C:C,MATCH(D113,crosswalk!B:B,0)),"")</f>
        <v>textiles apparel and leather 13T15</v>
      </c>
      <c r="C113" s="3" t="s">
        <v>30</v>
      </c>
      <c r="D113" s="3" t="s">
        <v>44</v>
      </c>
      <c r="E113" s="3">
        <v>0</v>
      </c>
    </row>
    <row r="114" spans="1:5" ht="15.75" customHeight="1" x14ac:dyDescent="0.2">
      <c r="A114" s="3" t="str">
        <f t="shared" si="0"/>
        <v>lpg</v>
      </c>
      <c r="B114" s="3" t="str">
        <f t="array" ref="B114">IFERROR(INDEX(crosswalk!C:C,MATCH(D114,crosswalk!B:B,0)),"")</f>
        <v>wood products 16</v>
      </c>
      <c r="C114" s="3" t="s">
        <v>30</v>
      </c>
      <c r="D114" s="3" t="s">
        <v>48</v>
      </c>
      <c r="E114" s="3">
        <v>0</v>
      </c>
    </row>
    <row r="115" spans="1:5" ht="15.75" customHeight="1" x14ac:dyDescent="0.2">
      <c r="A115" s="3">
        <f t="shared" si="0"/>
        <v>0</v>
      </c>
      <c r="B115" s="3" t="str">
        <f t="array" ref="B115">IFERROR(INDEX(crosswalk!C:C,MATCH(D115,crosswalk!B:B,0)),"")</f>
        <v/>
      </c>
    </row>
    <row r="116" spans="1:5" ht="15.75" customHeight="1" x14ac:dyDescent="0.2">
      <c r="A116" s="3" t="str">
        <f t="shared" si="0"/>
        <v>residual fuel oil</v>
      </c>
      <c r="B116" s="3" t="str">
        <f t="array" ref="B116">IFERROR(INDEX(crosswalk!C:C,MATCH(D116,crosswalk!B:B,0)),"")</f>
        <v>agriculture and forestry 01T03</v>
      </c>
      <c r="C116" s="3" t="s">
        <v>92</v>
      </c>
      <c r="D116" s="3" t="s">
        <v>81</v>
      </c>
      <c r="E116" s="3">
        <v>0</v>
      </c>
    </row>
    <row r="117" spans="1:5" ht="15.75" customHeight="1" x14ac:dyDescent="0.2">
      <c r="A117" s="3" t="str">
        <f t="shared" si="0"/>
        <v>residual fuel oil</v>
      </c>
      <c r="B117" s="3" t="str">
        <f t="array" ref="B117">IFERROR(INDEX(crosswalk!C:C,MATCH(D117,crosswalk!B:B,0)),"")</f>
        <v>cement and other nonmetallic minerals 239</v>
      </c>
      <c r="C117" s="3" t="s">
        <v>92</v>
      </c>
      <c r="D117" s="3" t="s">
        <v>60</v>
      </c>
      <c r="E117" s="3">
        <v>0</v>
      </c>
    </row>
    <row r="118" spans="1:5" ht="15.75" customHeight="1" x14ac:dyDescent="0.2">
      <c r="A118" s="3" t="str">
        <f t="shared" si="0"/>
        <v>residual fuel oil</v>
      </c>
      <c r="B118" s="3" t="str">
        <f t="array" ref="B118">IFERROR(INDEX(crosswalk!C:C,MATCH(D118,crosswalk!B:B,0)),"")</f>
        <v>chemicals 20</v>
      </c>
      <c r="C118" s="3" t="s">
        <v>92</v>
      </c>
      <c r="D118" s="3" t="s">
        <v>55</v>
      </c>
      <c r="E118" s="3">
        <v>0</v>
      </c>
    </row>
    <row r="119" spans="1:5" ht="15.75" customHeight="1" x14ac:dyDescent="0.2">
      <c r="A119" s="3" t="str">
        <f t="shared" si="0"/>
        <v>residual fuel oil</v>
      </c>
      <c r="B119" s="3" t="str">
        <f t="array" ref="B119">IFERROR(INDEX(crosswalk!C:C,MATCH(D119,crosswalk!B:B,0)),"")</f>
        <v>coal mining 05</v>
      </c>
      <c r="C119" s="3" t="s">
        <v>92</v>
      </c>
      <c r="D119" s="3" t="s">
        <v>82</v>
      </c>
      <c r="E119" s="3">
        <v>0</v>
      </c>
    </row>
    <row r="120" spans="1:5" ht="15.75" customHeight="1" x14ac:dyDescent="0.2">
      <c r="A120" s="3" t="str">
        <f t="shared" si="0"/>
        <v>residual fuel oil</v>
      </c>
      <c r="B120" s="3" t="str">
        <f t="array" ref="B120">IFERROR(INDEX(crosswalk!C:C,MATCH(D120,crosswalk!B:B,0)),"")</f>
        <v>construction 41T43</v>
      </c>
      <c r="C120" s="3" t="s">
        <v>92</v>
      </c>
      <c r="D120" s="3" t="s">
        <v>83</v>
      </c>
      <c r="E120" s="3">
        <v>0</v>
      </c>
    </row>
    <row r="121" spans="1:5" ht="15.75" customHeight="1" x14ac:dyDescent="0.2">
      <c r="A121" s="3" t="str">
        <f t="shared" si="0"/>
        <v>residual fuel oil</v>
      </c>
      <c r="B121" s="3" t="str">
        <f t="array" ref="B121">IFERROR(INDEX(crosswalk!C:C,MATCH(D121,crosswalk!B:B,0)),"")</f>
        <v>energy pipelines and gas processing 352T353</v>
      </c>
      <c r="C121" s="3" t="s">
        <v>92</v>
      </c>
      <c r="D121" s="3" t="s">
        <v>84</v>
      </c>
      <c r="E121" s="3">
        <v>0</v>
      </c>
    </row>
    <row r="122" spans="1:5" ht="15.75" customHeight="1" x14ac:dyDescent="0.2">
      <c r="A122" s="3" t="str">
        <f t="shared" si="0"/>
        <v>residual fuel oil</v>
      </c>
      <c r="B122" s="3" t="str">
        <f t="array" ref="B122">IFERROR(INDEX(crosswalk!C:C,MATCH(D122,crosswalk!B:B,0)),"")</f>
        <v>food beverage and tobacco 10T12</v>
      </c>
      <c r="C122" s="3" t="s">
        <v>92</v>
      </c>
      <c r="D122" s="3" t="s">
        <v>40</v>
      </c>
      <c r="E122" s="3">
        <v>0</v>
      </c>
    </row>
    <row r="123" spans="1:5" ht="15.75" customHeight="1" x14ac:dyDescent="0.2">
      <c r="A123" s="3" t="str">
        <f t="shared" si="0"/>
        <v>residual fuel oil</v>
      </c>
      <c r="B123" s="3" t="str">
        <f t="array" ref="B123">IFERROR(INDEX(crosswalk!C:C,MATCH(D123,crosswalk!B:B,0)),"")</f>
        <v>iron and steel 241</v>
      </c>
      <c r="C123" s="3" t="s">
        <v>92</v>
      </c>
      <c r="D123" s="3" t="s">
        <v>62</v>
      </c>
      <c r="E123" s="3">
        <v>0</v>
      </c>
    </row>
    <row r="124" spans="1:5" ht="15.75" customHeight="1" x14ac:dyDescent="0.2">
      <c r="A124" s="3" t="str">
        <f t="shared" si="0"/>
        <v>residual fuel oil</v>
      </c>
      <c r="B124" s="3" t="str">
        <f t="array" ref="B124">IFERROR(INDEX(crosswalk!C:C,MATCH(D124,crosswalk!B:B,0)),"")</f>
        <v>metal products except machinery and vehicles 25</v>
      </c>
      <c r="C124" s="3" t="s">
        <v>92</v>
      </c>
      <c r="D124" s="3" t="s">
        <v>64</v>
      </c>
      <c r="E124" s="3">
        <v>0</v>
      </c>
    </row>
    <row r="125" spans="1:5" ht="15.75" customHeight="1" x14ac:dyDescent="0.2">
      <c r="A125" s="3" t="str">
        <f t="shared" si="0"/>
        <v>residual fuel oil</v>
      </c>
      <c r="B125" s="3" t="str">
        <f t="array" ref="B125">IFERROR(INDEX(crosswalk!C:C,MATCH(D125,crosswalk!B:B,0)),"")</f>
        <v>oil and gas extraction 06</v>
      </c>
      <c r="C125" s="3" t="s">
        <v>92</v>
      </c>
      <c r="D125" s="3" t="s">
        <v>86</v>
      </c>
      <c r="E125" s="3">
        <v>0</v>
      </c>
    </row>
    <row r="126" spans="1:5" ht="15.75" customHeight="1" x14ac:dyDescent="0.2">
      <c r="A126" s="3" t="str">
        <f t="shared" si="0"/>
        <v>residual fuel oil</v>
      </c>
      <c r="B126" s="3" t="str">
        <f t="array" ref="B126">IFERROR(INDEX(crosswalk!C:C,MATCH(D126,crosswalk!B:B,0)),"")</f>
        <v>other manufacturing 31T33</v>
      </c>
      <c r="C126" s="3" t="s">
        <v>92</v>
      </c>
      <c r="D126" s="3" t="s">
        <v>57</v>
      </c>
      <c r="E126" s="3">
        <v>0</v>
      </c>
    </row>
    <row r="127" spans="1:5" ht="15.75" customHeight="1" x14ac:dyDescent="0.2">
      <c r="A127" s="3" t="str">
        <f t="shared" si="0"/>
        <v>residual fuel oil</v>
      </c>
      <c r="B127" s="3" t="str">
        <f t="array" ref="B127">IFERROR(INDEX(crosswalk!C:C,MATCH(D127,crosswalk!B:B,0)),"")</f>
        <v>other metals 242</v>
      </c>
      <c r="C127" s="3" t="s">
        <v>92</v>
      </c>
      <c r="D127" s="3" t="s">
        <v>87</v>
      </c>
      <c r="E127" s="3">
        <v>0</v>
      </c>
    </row>
    <row r="128" spans="1:5" ht="15.75" customHeight="1" x14ac:dyDescent="0.2">
      <c r="A128" s="3" t="str">
        <f t="shared" si="0"/>
        <v>residual fuel oil</v>
      </c>
      <c r="B128" s="3" t="str">
        <f t="array" ref="B128">IFERROR(INDEX(crosswalk!C:C,MATCH(D128,crosswalk!B:B,0)),"")</f>
        <v>other mining and quarrying 07T08</v>
      </c>
      <c r="C128" s="3" t="s">
        <v>92</v>
      </c>
      <c r="D128" s="3" t="s">
        <v>88</v>
      </c>
      <c r="E128" s="3">
        <v>0</v>
      </c>
    </row>
    <row r="129" spans="1:5" ht="15.75" customHeight="1" x14ac:dyDescent="0.2">
      <c r="A129" s="3" t="str">
        <f t="shared" si="0"/>
        <v>residual fuel oil</v>
      </c>
      <c r="B129" s="3" t="str">
        <f t="array" ref="B129">IFERROR(INDEX(crosswalk!C:C,MATCH(D129,crosswalk!B:B,0)),"")</f>
        <v>pulp paper and printing 17T18</v>
      </c>
      <c r="C129" s="3" t="s">
        <v>92</v>
      </c>
      <c r="D129" s="3" t="s">
        <v>50</v>
      </c>
      <c r="E129" s="3">
        <v>0</v>
      </c>
    </row>
    <row r="130" spans="1:5" ht="15.75" customHeight="1" x14ac:dyDescent="0.2">
      <c r="A130" s="3" t="str">
        <f t="shared" si="0"/>
        <v>residual fuel oil</v>
      </c>
      <c r="B130" s="3" t="str">
        <f t="array" ref="B130">IFERROR(INDEX(crosswalk!C:C,MATCH(D130,crosswalk!B:B,0)),"")</f>
        <v>refined petroleum and coke 19</v>
      </c>
      <c r="C130" s="3" t="s">
        <v>92</v>
      </c>
      <c r="D130" s="3" t="s">
        <v>53</v>
      </c>
      <c r="E130" s="3">
        <v>0</v>
      </c>
    </row>
    <row r="131" spans="1:5" ht="15.75" customHeight="1" x14ac:dyDescent="0.2">
      <c r="A131" s="3" t="str">
        <f t="shared" si="0"/>
        <v>residual fuel oil</v>
      </c>
      <c r="B131" s="3" t="str">
        <f t="array" ref="B131">IFERROR(INDEX(crosswalk!C:C,MATCH(D131,crosswalk!B:B,0)),"")</f>
        <v>road vehicles 29</v>
      </c>
      <c r="C131" s="3" t="s">
        <v>92</v>
      </c>
      <c r="D131" s="3" t="s">
        <v>69</v>
      </c>
      <c r="E131" s="3">
        <v>0</v>
      </c>
    </row>
    <row r="132" spans="1:5" ht="15.75" customHeight="1" x14ac:dyDescent="0.2">
      <c r="A132" s="3" t="str">
        <f t="shared" si="0"/>
        <v>residual fuel oil</v>
      </c>
      <c r="B132" s="3" t="str">
        <f t="array" ref="B132">IFERROR(INDEX(crosswalk!C:C,MATCH(D132,crosswalk!B:B,0)),"")</f>
        <v>textiles apparel and leather 13T15</v>
      </c>
      <c r="C132" s="3" t="s">
        <v>92</v>
      </c>
      <c r="D132" s="3" t="s">
        <v>44</v>
      </c>
      <c r="E132" s="3">
        <v>0</v>
      </c>
    </row>
    <row r="133" spans="1:5" ht="15.75" customHeight="1" x14ac:dyDescent="0.2">
      <c r="A133" s="3" t="str">
        <f t="shared" si="0"/>
        <v>residual fuel oil</v>
      </c>
      <c r="B133" s="3" t="str">
        <f t="array" ref="B133">IFERROR(INDEX(crosswalk!C:C,MATCH(D133,crosswalk!B:B,0)),"")</f>
        <v>wood products 16</v>
      </c>
      <c r="C133" s="3" t="s">
        <v>92</v>
      </c>
      <c r="D133" s="3" t="s">
        <v>48</v>
      </c>
      <c r="E133" s="3">
        <v>0</v>
      </c>
    </row>
    <row r="134" spans="1:5" ht="15.75" customHeight="1" x14ac:dyDescent="0.2">
      <c r="A134" s="3">
        <f t="shared" si="0"/>
        <v>0</v>
      </c>
      <c r="B134" s="3" t="str">
        <f t="array" ref="B134">IFERROR(INDEX(crosswalk!C:C,MATCH(D134,crosswalk!B:B,0)),"")</f>
        <v/>
      </c>
    </row>
    <row r="135" spans="1:5" ht="15.75" customHeight="1" x14ac:dyDescent="0.2">
      <c r="A135" s="3">
        <f t="shared" si="0"/>
        <v>0</v>
      </c>
      <c r="B135" s="3" t="str">
        <f t="array" ref="B135">IFERROR(INDEX(crosswalk!C:C,MATCH(D135,crosswalk!B:B,0)),"")</f>
        <v/>
      </c>
    </row>
    <row r="136" spans="1:5" ht="15.75" customHeight="1" x14ac:dyDescent="0.2">
      <c r="A136" s="3" t="str">
        <f t="shared" si="0"/>
        <v>electricity</v>
      </c>
      <c r="B136" s="3" t="str">
        <f t="array" ref="B136">IFERROR(INDEX(crosswalk!C:C,MATCH(D136,crosswalk!B:B,0)),"")</f>
        <v>agriculture and forestry 01T03</v>
      </c>
      <c r="C136" s="3" t="s">
        <v>31</v>
      </c>
      <c r="D136" s="3" t="s">
        <v>81</v>
      </c>
      <c r="E136" s="3">
        <v>0</v>
      </c>
    </row>
    <row r="137" spans="1:5" ht="15.75" customHeight="1" x14ac:dyDescent="0.2">
      <c r="A137" s="3" t="str">
        <f t="shared" si="0"/>
        <v>electricity</v>
      </c>
      <c r="B137" s="3" t="str">
        <f t="array" ref="B137">IFERROR(INDEX(crosswalk!C:C,MATCH(D137,crosswalk!B:B,0)),"")</f>
        <v>cement and other nonmetallic minerals 239</v>
      </c>
      <c r="C137" s="3" t="s">
        <v>31</v>
      </c>
      <c r="D137" s="3" t="s">
        <v>60</v>
      </c>
      <c r="E137" s="3">
        <v>0</v>
      </c>
    </row>
    <row r="138" spans="1:5" ht="15.75" customHeight="1" x14ac:dyDescent="0.2">
      <c r="A138" s="3" t="str">
        <f t="shared" si="0"/>
        <v>electricity</v>
      </c>
      <c r="B138" s="3" t="str">
        <f t="array" ref="B138">IFERROR(INDEX(crosswalk!C:C,MATCH(D138,crosswalk!B:B,0)),"")</f>
        <v>chemicals 20</v>
      </c>
      <c r="C138" s="3" t="s">
        <v>31</v>
      </c>
      <c r="D138" s="3" t="s">
        <v>55</v>
      </c>
      <c r="E138" s="3">
        <v>0</v>
      </c>
    </row>
    <row r="139" spans="1:5" ht="15.75" customHeight="1" x14ac:dyDescent="0.2">
      <c r="A139" s="3" t="str">
        <f t="shared" si="0"/>
        <v>electricity</v>
      </c>
      <c r="B139" s="3" t="str">
        <f t="array" ref="B139">IFERROR(INDEX(crosswalk!C:C,MATCH(D139,crosswalk!B:B,0)),"")</f>
        <v>coal mining 05</v>
      </c>
      <c r="C139" s="3" t="s">
        <v>31</v>
      </c>
      <c r="D139" s="3" t="s">
        <v>82</v>
      </c>
      <c r="E139" s="3">
        <v>0</v>
      </c>
    </row>
    <row r="140" spans="1:5" ht="15.75" customHeight="1" x14ac:dyDescent="0.2">
      <c r="A140" s="3" t="str">
        <f t="shared" si="0"/>
        <v>electricity</v>
      </c>
      <c r="B140" s="3" t="str">
        <f t="array" ref="B140">IFERROR(INDEX(crosswalk!C:C,MATCH(D140,crosswalk!B:B,0)),"")</f>
        <v>construction 41T43</v>
      </c>
      <c r="C140" s="3" t="s">
        <v>31</v>
      </c>
      <c r="D140" s="3" t="s">
        <v>83</v>
      </c>
      <c r="E140" s="3">
        <v>0</v>
      </c>
    </row>
    <row r="141" spans="1:5" ht="15.75" customHeight="1" x14ac:dyDescent="0.2">
      <c r="A141" s="3" t="str">
        <f t="shared" si="0"/>
        <v>electricity</v>
      </c>
      <c r="B141" s="3" t="str">
        <f t="array" ref="B141">IFERROR(INDEX(crosswalk!C:C,MATCH(D141,crosswalk!B:B,0)),"")</f>
        <v>energy pipelines and gas processing 352T353</v>
      </c>
      <c r="C141" s="3" t="s">
        <v>31</v>
      </c>
      <c r="D141" s="3" t="s">
        <v>84</v>
      </c>
      <c r="E141" s="3">
        <v>0</v>
      </c>
    </row>
    <row r="142" spans="1:5" ht="15.75" customHeight="1" x14ac:dyDescent="0.2">
      <c r="A142" s="3" t="str">
        <f t="shared" si="0"/>
        <v>electricity</v>
      </c>
      <c r="B142" s="3" t="str">
        <f t="array" ref="B142">IFERROR(INDEX(crosswalk!C:C,MATCH(D142,crosswalk!B:B,0)),"")</f>
        <v>food beverage and tobacco 10T12</v>
      </c>
      <c r="C142" s="3" t="s">
        <v>31</v>
      </c>
      <c r="D142" s="3" t="s">
        <v>40</v>
      </c>
      <c r="E142" s="3">
        <v>0</v>
      </c>
    </row>
    <row r="143" spans="1:5" ht="15.75" customHeight="1" x14ac:dyDescent="0.2">
      <c r="A143" s="3" t="str">
        <f t="shared" si="0"/>
        <v>electricity</v>
      </c>
      <c r="B143" s="3" t="str">
        <f t="array" ref="B143">IFERROR(INDEX(crosswalk!C:C,MATCH(D143,crosswalk!B:B,0)),"")</f>
        <v>iron and steel 241</v>
      </c>
      <c r="C143" s="3" t="s">
        <v>31</v>
      </c>
      <c r="D143" s="3" t="s">
        <v>62</v>
      </c>
      <c r="E143" s="3">
        <v>0</v>
      </c>
    </row>
    <row r="144" spans="1:5" ht="15.75" customHeight="1" x14ac:dyDescent="0.2">
      <c r="A144" s="3" t="str">
        <f t="shared" si="0"/>
        <v>electricity</v>
      </c>
      <c r="B144" s="3" t="str">
        <f t="array" ref="B144">IFERROR(INDEX(crosswalk!C:C,MATCH(D144,crosswalk!B:B,0)),"")</f>
        <v>metal products except machinery and vehicles 25</v>
      </c>
      <c r="C144" s="3" t="s">
        <v>31</v>
      </c>
      <c r="D144" s="3" t="s">
        <v>64</v>
      </c>
      <c r="E144" s="3">
        <v>0</v>
      </c>
    </row>
    <row r="145" spans="1:5" ht="15.75" customHeight="1" x14ac:dyDescent="0.2">
      <c r="A145" s="3" t="str">
        <f t="shared" si="0"/>
        <v>electricity</v>
      </c>
      <c r="B145" s="3" t="str">
        <f t="array" ref="B145">IFERROR(INDEX(crosswalk!C:C,MATCH(D145,crosswalk!B:B,0)),"")</f>
        <v>oil and gas extraction 06</v>
      </c>
      <c r="C145" s="3" t="s">
        <v>31</v>
      </c>
      <c r="D145" s="3" t="s">
        <v>86</v>
      </c>
      <c r="E145" s="3">
        <v>0</v>
      </c>
    </row>
    <row r="146" spans="1:5" ht="15.75" customHeight="1" x14ac:dyDescent="0.2">
      <c r="A146" s="3" t="str">
        <f t="shared" si="0"/>
        <v>electricity</v>
      </c>
      <c r="B146" s="3" t="str">
        <f t="array" ref="B146">IFERROR(INDEX(crosswalk!C:C,MATCH(D146,crosswalk!B:B,0)),"")</f>
        <v>other manufacturing 31T33</v>
      </c>
      <c r="C146" s="3" t="s">
        <v>31</v>
      </c>
      <c r="D146" s="3" t="s">
        <v>57</v>
      </c>
      <c r="E146" s="3">
        <v>0</v>
      </c>
    </row>
    <row r="147" spans="1:5" ht="15.75" customHeight="1" x14ac:dyDescent="0.2">
      <c r="A147" s="3" t="str">
        <f t="shared" si="0"/>
        <v>electricity</v>
      </c>
      <c r="B147" s="3" t="str">
        <f t="array" ref="B147">IFERROR(INDEX(crosswalk!C:C,MATCH(D147,crosswalk!B:B,0)),"")</f>
        <v>other metals 242</v>
      </c>
      <c r="C147" s="3" t="s">
        <v>31</v>
      </c>
      <c r="D147" s="3" t="s">
        <v>87</v>
      </c>
      <c r="E147" s="3">
        <v>0</v>
      </c>
    </row>
    <row r="148" spans="1:5" ht="15.75" customHeight="1" x14ac:dyDescent="0.2">
      <c r="A148" s="3" t="str">
        <f t="shared" si="0"/>
        <v>electricity</v>
      </c>
      <c r="B148" s="3" t="str">
        <f t="array" ref="B148">IFERROR(INDEX(crosswalk!C:C,MATCH(D148,crosswalk!B:B,0)),"")</f>
        <v>other mining and quarrying 07T08</v>
      </c>
      <c r="C148" s="3" t="s">
        <v>31</v>
      </c>
      <c r="D148" s="3" t="s">
        <v>88</v>
      </c>
      <c r="E148" s="3">
        <v>0</v>
      </c>
    </row>
    <row r="149" spans="1:5" ht="15.75" customHeight="1" x14ac:dyDescent="0.2">
      <c r="A149" s="3" t="str">
        <f t="shared" si="0"/>
        <v>electricity</v>
      </c>
      <c r="B149" s="3" t="str">
        <f t="array" ref="B149">IFERROR(INDEX(crosswalk!C:C,MATCH(D149,crosswalk!B:B,0)),"")</f>
        <v>pulp paper and printing 17T18</v>
      </c>
      <c r="C149" s="3" t="s">
        <v>31</v>
      </c>
      <c r="D149" s="3" t="s">
        <v>50</v>
      </c>
      <c r="E149" s="3">
        <v>0</v>
      </c>
    </row>
    <row r="150" spans="1:5" ht="15.75" customHeight="1" x14ac:dyDescent="0.2">
      <c r="A150" s="3" t="str">
        <f t="shared" si="0"/>
        <v>electricity</v>
      </c>
      <c r="B150" s="3" t="str">
        <f t="array" ref="B150">IFERROR(INDEX(crosswalk!C:C,MATCH(D150,crosswalk!B:B,0)),"")</f>
        <v>refined petroleum and coke 19</v>
      </c>
      <c r="C150" s="3" t="s">
        <v>31</v>
      </c>
      <c r="D150" s="3" t="s">
        <v>53</v>
      </c>
      <c r="E150" s="3">
        <v>0</v>
      </c>
    </row>
    <row r="151" spans="1:5" ht="15.75" customHeight="1" x14ac:dyDescent="0.2">
      <c r="A151" s="3" t="str">
        <f t="shared" si="0"/>
        <v>electricity</v>
      </c>
      <c r="B151" s="3" t="str">
        <f t="array" ref="B151">IFERROR(INDEX(crosswalk!C:C,MATCH(D151,crosswalk!B:B,0)),"")</f>
        <v>road vehicles 29</v>
      </c>
      <c r="C151" s="3" t="s">
        <v>31</v>
      </c>
      <c r="D151" s="3" t="s">
        <v>69</v>
      </c>
      <c r="E151" s="3">
        <v>0</v>
      </c>
    </row>
    <row r="152" spans="1:5" ht="15.75" customHeight="1" x14ac:dyDescent="0.2">
      <c r="A152" s="3" t="str">
        <f t="shared" si="0"/>
        <v>electricity</v>
      </c>
      <c r="B152" s="3" t="str">
        <f t="array" ref="B152">IFERROR(INDEX(crosswalk!C:C,MATCH(D152,crosswalk!B:B,0)),"")</f>
        <v>textiles apparel and leather 13T15</v>
      </c>
      <c r="C152" s="3" t="s">
        <v>31</v>
      </c>
      <c r="D152" s="3" t="s">
        <v>44</v>
      </c>
      <c r="E152" s="3">
        <v>0</v>
      </c>
    </row>
    <row r="153" spans="1:5" ht="15.75" customHeight="1" x14ac:dyDescent="0.2">
      <c r="A153" s="3" t="str">
        <f t="shared" si="0"/>
        <v>electricity</v>
      </c>
      <c r="B153" s="3" t="str">
        <f t="array" ref="B153">IFERROR(INDEX(crosswalk!C:C,MATCH(D153,crosswalk!B:B,0)),"")</f>
        <v>wood products 16</v>
      </c>
      <c r="C153" s="3" t="s">
        <v>31</v>
      </c>
      <c r="D153" s="3" t="s">
        <v>48</v>
      </c>
      <c r="E153" s="3">
        <v>0</v>
      </c>
    </row>
    <row r="154" spans="1:5" ht="15.75" customHeight="1" x14ac:dyDescent="0.2"/>
    <row r="155" spans="1:5" ht="15.75" customHeight="1" x14ac:dyDescent="0.2"/>
    <row r="156" spans="1:5" ht="15.75" customHeight="1" x14ac:dyDescent="0.2"/>
    <row r="157" spans="1:5" ht="15.75" customHeight="1" x14ac:dyDescent="0.2"/>
    <row r="158" spans="1:5" ht="15.75" customHeight="1" x14ac:dyDescent="0.2"/>
    <row r="159" spans="1:5" ht="15.75" customHeight="1" x14ac:dyDescent="0.2"/>
    <row r="160" spans="1:5"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00"/>
  </sheetPr>
  <dimension ref="A1:AS1000"/>
  <sheetViews>
    <sheetView workbookViewId="0"/>
  </sheetViews>
  <sheetFormatPr baseColWidth="10" defaultColWidth="14.5" defaultRowHeight="15" customHeight="1" x14ac:dyDescent="0.2"/>
  <cols>
    <col min="1" max="1" width="36.5" customWidth="1"/>
    <col min="2" max="35" width="13" customWidth="1"/>
    <col min="36" max="45" width="8.5" customWidth="1"/>
  </cols>
  <sheetData>
    <row r="1" spans="1:45" ht="14.25" customHeight="1" x14ac:dyDescent="0.2">
      <c r="A1" s="27" t="s">
        <v>93</v>
      </c>
      <c r="B1" s="28">
        <v>2017</v>
      </c>
      <c r="C1" s="1">
        <v>2018</v>
      </c>
      <c r="D1" s="28">
        <v>2019</v>
      </c>
      <c r="E1" s="1">
        <v>2020</v>
      </c>
      <c r="F1" s="28">
        <v>2021</v>
      </c>
      <c r="G1" s="1">
        <v>2022</v>
      </c>
      <c r="H1" s="28">
        <v>2023</v>
      </c>
      <c r="I1" s="1">
        <v>2024</v>
      </c>
      <c r="J1" s="28">
        <v>2025</v>
      </c>
      <c r="K1" s="1">
        <v>2026</v>
      </c>
      <c r="L1" s="28">
        <v>2027</v>
      </c>
      <c r="M1" s="1">
        <v>2028</v>
      </c>
      <c r="N1" s="28">
        <v>2029</v>
      </c>
      <c r="O1" s="1">
        <v>2030</v>
      </c>
      <c r="P1" s="28">
        <v>2031</v>
      </c>
      <c r="Q1" s="1">
        <v>2032</v>
      </c>
      <c r="R1" s="28">
        <v>2033</v>
      </c>
      <c r="S1" s="1">
        <v>2034</v>
      </c>
      <c r="T1" s="28">
        <v>2035</v>
      </c>
      <c r="U1" s="1">
        <v>2036</v>
      </c>
      <c r="V1" s="28">
        <v>2037</v>
      </c>
      <c r="W1" s="1">
        <v>2038</v>
      </c>
      <c r="X1" s="28">
        <v>2039</v>
      </c>
      <c r="Y1" s="1">
        <v>2040</v>
      </c>
      <c r="Z1" s="28">
        <v>2041</v>
      </c>
      <c r="AA1" s="1">
        <v>2042</v>
      </c>
      <c r="AB1" s="28">
        <v>2043</v>
      </c>
      <c r="AC1" s="1">
        <v>2044</v>
      </c>
      <c r="AD1" s="28">
        <v>2045</v>
      </c>
      <c r="AE1" s="1">
        <v>2046</v>
      </c>
      <c r="AF1" s="28">
        <v>2047</v>
      </c>
      <c r="AG1" s="1">
        <v>2048</v>
      </c>
      <c r="AH1" s="28">
        <v>2049</v>
      </c>
      <c r="AI1" s="1">
        <v>2050</v>
      </c>
      <c r="AJ1" s="1">
        <v>2051</v>
      </c>
      <c r="AK1" s="1">
        <v>2052</v>
      </c>
      <c r="AL1" s="1">
        <v>2053</v>
      </c>
      <c r="AM1" s="1">
        <v>2054</v>
      </c>
      <c r="AN1" s="1">
        <v>2055</v>
      </c>
      <c r="AO1" s="1">
        <v>2056</v>
      </c>
      <c r="AP1" s="1">
        <v>2057</v>
      </c>
      <c r="AQ1" s="1">
        <v>2058</v>
      </c>
      <c r="AR1" s="1">
        <v>2059</v>
      </c>
      <c r="AS1" s="1">
        <v>2060</v>
      </c>
    </row>
    <row r="2" spans="1:45" ht="14.25" customHeight="1" x14ac:dyDescent="0.2">
      <c r="A2" s="27" t="s">
        <v>94</v>
      </c>
      <c r="B2" s="3">
        <v>0</v>
      </c>
      <c r="C2" s="3">
        <v>0</v>
      </c>
      <c r="D2" s="3">
        <v>0</v>
      </c>
      <c r="E2" s="3">
        <v>0</v>
      </c>
      <c r="F2" s="3">
        <v>0</v>
      </c>
      <c r="G2" s="3">
        <v>0</v>
      </c>
      <c r="H2" s="3">
        <v>0</v>
      </c>
      <c r="I2" s="3">
        <v>0</v>
      </c>
      <c r="J2" s="3">
        <v>0</v>
      </c>
      <c r="K2" s="3">
        <v>0</v>
      </c>
      <c r="L2" s="3">
        <v>0</v>
      </c>
      <c r="M2" s="3">
        <v>0</v>
      </c>
      <c r="N2" s="3">
        <v>0</v>
      </c>
      <c r="O2" s="3">
        <v>0</v>
      </c>
      <c r="P2" s="3">
        <v>0</v>
      </c>
      <c r="Q2" s="3">
        <v>0</v>
      </c>
      <c r="R2" s="3">
        <v>0</v>
      </c>
      <c r="S2" s="3">
        <v>0</v>
      </c>
      <c r="T2" s="3">
        <v>0</v>
      </c>
      <c r="U2" s="3">
        <v>0</v>
      </c>
      <c r="V2" s="3">
        <v>0</v>
      </c>
      <c r="W2" s="3">
        <v>0</v>
      </c>
      <c r="X2" s="3">
        <v>0</v>
      </c>
      <c r="Y2" s="3">
        <v>0</v>
      </c>
      <c r="Z2" s="3">
        <v>0</v>
      </c>
      <c r="AA2" s="3">
        <v>0</v>
      </c>
      <c r="AB2" s="3">
        <v>0</v>
      </c>
      <c r="AC2" s="3">
        <v>0</v>
      </c>
      <c r="AD2" s="3">
        <v>0</v>
      </c>
      <c r="AE2" s="3">
        <v>0</v>
      </c>
      <c r="AF2" s="3">
        <v>0</v>
      </c>
      <c r="AG2" s="3">
        <v>0</v>
      </c>
      <c r="AH2" s="3">
        <v>0</v>
      </c>
      <c r="AI2" s="3">
        <v>0</v>
      </c>
      <c r="AJ2" s="3">
        <f t="array" ref="AJ2">TREND(AE2:AI2,AE$1:AI$1,AJ$1)</f>
        <v>0</v>
      </c>
      <c r="AK2" s="3">
        <f t="array" ref="AK2">TREND(AF2:AJ2,AF$1:AJ$1,AK$1)</f>
        <v>0</v>
      </c>
      <c r="AL2" s="3">
        <f t="array" ref="AL2">TREND(AG2:AK2,AG$1:AK$1,AL$1)</f>
        <v>0</v>
      </c>
      <c r="AM2" s="3">
        <f t="array" ref="AM2">TREND(AH2:AL2,AH$1:AL$1,AM$1)</f>
        <v>0</v>
      </c>
      <c r="AN2" s="3">
        <f t="array" ref="AN2">TREND(AI2:AM2,AI$1:AM$1,AN$1)</f>
        <v>0</v>
      </c>
      <c r="AO2" s="3">
        <f t="array" ref="AO2">TREND(AJ2:AN2,AJ$1:AN$1,AO$1)</f>
        <v>0</v>
      </c>
      <c r="AP2" s="3">
        <f t="array" ref="AP2">TREND(AK2:AO2,AK$1:AO$1,AP$1)</f>
        <v>0</v>
      </c>
      <c r="AQ2" s="3">
        <f t="array" ref="AQ2">TREND(AL2:AP2,AL$1:AP$1,AQ$1)</f>
        <v>0</v>
      </c>
      <c r="AR2" s="3">
        <f t="array" ref="AR2">TREND(AM2:AQ2,AM$1:AQ$1,AR$1)</f>
        <v>0</v>
      </c>
      <c r="AS2" s="3">
        <f t="array" ref="AS2">TREND(AN2:AR2,AN$1:AR$1,AS$1)</f>
        <v>0</v>
      </c>
    </row>
    <row r="3" spans="1:45" ht="14.25" customHeight="1" x14ac:dyDescent="0.2">
      <c r="A3" s="1" t="s">
        <v>80</v>
      </c>
      <c r="B3" s="3">
        <v>6.9332358891543296E+16</v>
      </c>
      <c r="C3" s="3">
        <v>6.9662954154100384E+16</v>
      </c>
      <c r="D3" s="3">
        <v>6.9993549416657472E+16</v>
      </c>
      <c r="E3" s="3">
        <v>7.032414467921456E+16</v>
      </c>
      <c r="F3" s="3">
        <v>7.0654739941771648E+16</v>
      </c>
      <c r="G3" s="3">
        <v>7.0985335204328736E+16</v>
      </c>
      <c r="H3" s="3">
        <v>7.1315930466885824E+16</v>
      </c>
      <c r="I3" s="3">
        <v>7.1646525729442912E+16</v>
      </c>
      <c r="J3" s="3">
        <v>7.1977120992E+16</v>
      </c>
      <c r="K3" s="3">
        <v>7.18824578872016E+16</v>
      </c>
      <c r="L3" s="3">
        <v>7.1787919281734176E+16</v>
      </c>
      <c r="M3" s="3">
        <v>7.169350501185832E+16</v>
      </c>
      <c r="N3" s="3">
        <v>7.1599214914049928E+16</v>
      </c>
      <c r="O3" s="3">
        <v>7.1505048825E+16</v>
      </c>
      <c r="P3" s="3">
        <v>7.1106307358774904E+16</v>
      </c>
      <c r="Q3" s="3">
        <v>7.0709789438432232E+16</v>
      </c>
      <c r="R3" s="3">
        <v>7.03154826645686E+16</v>
      </c>
      <c r="S3" s="3">
        <v>6.9923374706924744E+16</v>
      </c>
      <c r="T3" s="3">
        <v>6.9533453304E+16</v>
      </c>
      <c r="U3" s="3">
        <v>6.8755363958999912E+16</v>
      </c>
      <c r="V3" s="3">
        <v>6.7985981545700112E+16</v>
      </c>
      <c r="W3" s="3">
        <v>6.722520863228236E+16</v>
      </c>
      <c r="X3" s="3">
        <v>6.6472948877204472E+16</v>
      </c>
      <c r="Y3" s="3">
        <v>6.5729107017E+16</v>
      </c>
      <c r="Z3" s="3">
        <v>6.4993588854214376E+16</v>
      </c>
      <c r="AA3" s="3">
        <v>6.4266301245476104E+16</v>
      </c>
      <c r="AB3" s="3">
        <v>6.3547152089701408E+16</v>
      </c>
      <c r="AC3" s="3">
        <v>6.2836050316430896E+16</v>
      </c>
      <c r="AD3" s="3">
        <v>6.2132905874296712E+16</v>
      </c>
      <c r="AE3" s="3">
        <v>6.1437629719618776E+16</v>
      </c>
      <c r="AF3" s="3">
        <v>6.075013380512856E+16</v>
      </c>
      <c r="AG3" s="3">
        <v>6.0070331068819184E+16</v>
      </c>
      <c r="AH3" s="3">
        <v>5.9398135422920096E+16</v>
      </c>
      <c r="AI3" s="3">
        <v>5.8733461742995336E+16</v>
      </c>
      <c r="AJ3" s="3">
        <f t="array" ref="AJ3">TREND(AE3:AI3,AE$1:AI$1,AJ$1)</f>
        <v>5.8049838051259648E+16</v>
      </c>
      <c r="AK3" s="3">
        <f t="array" ref="AK3">TREND(AF3:AJ3,AF$1:AJ$1,AK$1)</f>
        <v>5.737914176815616E+16</v>
      </c>
      <c r="AL3" s="3">
        <f t="array" ref="AL3">TREND(AG3:AK3,AG$1:AK$1,AL$1)</f>
        <v>5.6706978818934272E+16</v>
      </c>
      <c r="AM3" s="3">
        <f t="array" ref="AM3">TREND(AH3:AL3,AH$1:AL$1,AM$1)</f>
        <v>5.60325212060096E+16</v>
      </c>
      <c r="AN3" s="3">
        <f t="array" ref="AN3">TREND(AI3:AM3,AI$1:AM$1,AN$1)</f>
        <v>5.535696622558208E+16</v>
      </c>
      <c r="AO3" s="3">
        <f t="array" ref="AO3">TREND(AJ3:AN3,AJ$1:AN$1,AO$1)</f>
        <v>5.4685379949937664E+16</v>
      </c>
      <c r="AP3" s="3">
        <f t="array" ref="AP3">TREND(AK3:AO3,AK$1:AO$1,AP$1)</f>
        <v>5.4010936724786944E+16</v>
      </c>
      <c r="AQ3" s="3">
        <f t="array" ref="AQ3">TREND(AL3:AP3,AL$1:AP$1,AQ$1)</f>
        <v>5.333678895174016E+16</v>
      </c>
      <c r="AR3" s="3">
        <f t="array" ref="AR3">TREND(AM3:AQ3,AM$1:AQ$1,AR$1)</f>
        <v>5.2663270408811264E+16</v>
      </c>
      <c r="AS3" s="3">
        <f t="array" ref="AS3">TREND(AN3:AR3,AN$1:AR$1,AS$1)</f>
        <v>5.1989873662649856E+16</v>
      </c>
    </row>
    <row r="4" spans="1:45" ht="14.25" customHeight="1" x14ac:dyDescent="0.2">
      <c r="A4" s="1" t="s">
        <v>89</v>
      </c>
      <c r="B4" s="3">
        <v>5902748722741499</v>
      </c>
      <c r="C4" s="3">
        <v>6101170026552562</v>
      </c>
      <c r="D4" s="3">
        <v>6299591330363625</v>
      </c>
      <c r="E4" s="3">
        <v>6498012634174688</v>
      </c>
      <c r="F4" s="3">
        <v>6696433937985751</v>
      </c>
      <c r="G4" s="3">
        <v>6894855241796814</v>
      </c>
      <c r="H4" s="3">
        <v>7093276545607877</v>
      </c>
      <c r="I4" s="3">
        <v>7291697849418940</v>
      </c>
      <c r="J4" s="3">
        <v>7490119153230000</v>
      </c>
      <c r="K4" s="3">
        <v>7736530341479070</v>
      </c>
      <c r="L4" s="3">
        <v>7991048006067457</v>
      </c>
      <c r="M4" s="3">
        <v>8253938835204843</v>
      </c>
      <c r="N4" s="3">
        <v>8525478290654080</v>
      </c>
      <c r="O4" s="3">
        <v>8805950896365000</v>
      </c>
      <c r="P4" s="3">
        <v>9042560242726808</v>
      </c>
      <c r="Q4" s="3">
        <v>9285527106118244</v>
      </c>
      <c r="R4" s="3">
        <v>9535022308290038</v>
      </c>
      <c r="S4" s="3">
        <v>9791221260846204</v>
      </c>
      <c r="T4" s="3">
        <v>1.0054304088570002E+16</v>
      </c>
      <c r="U4" s="3">
        <v>1.0298562733228778E+16</v>
      </c>
      <c r="V4" s="3">
        <v>1.0548755382366134E+16</v>
      </c>
      <c r="W4" s="3">
        <v>1.0805026196321614E+16</v>
      </c>
      <c r="X4" s="3">
        <v>1.1067522837657186E+16</v>
      </c>
      <c r="Y4" s="3">
        <v>1.133639655624E+16</v>
      </c>
      <c r="Z4" s="3">
        <v>1.1611802276392184E+16</v>
      </c>
      <c r="AA4" s="3">
        <v>1.1893898686157792E+16</v>
      </c>
      <c r="AB4" s="3">
        <v>1.2182848328738466E+16</v>
      </c>
      <c r="AC4" s="3">
        <v>1.2478817696150384E+16</v>
      </c>
      <c r="AD4" s="3">
        <v>1.2781977325156514E+16</v>
      </c>
      <c r="AE4" s="3">
        <v>1.3092501895529442E+16</v>
      </c>
      <c r="AF4" s="3">
        <v>1.3410570330701402E+16</v>
      </c>
      <c r="AG4" s="3">
        <v>1.3736365900859482E+16</v>
      </c>
      <c r="AH4" s="3">
        <v>1.4070076328545402E+16</v>
      </c>
      <c r="AI4" s="3">
        <v>1.441189389682077E+16</v>
      </c>
      <c r="AJ4" s="3">
        <f t="array" ref="AJ4">TREND(AE4:AI4,AE$1:AI$1,AJ$1)</f>
        <v>1.4733768670619264E+16</v>
      </c>
      <c r="AK4" s="3">
        <f t="array" ref="AK4">TREND(AF4:AJ4,AF$1:AJ$1,AK$1)</f>
        <v>1.5069112428248448E+16</v>
      </c>
      <c r="AL4" s="3">
        <f t="array" ref="AL4">TREND(AG4:AK4,AG$1:AK$1,AL$1)</f>
        <v>1.5402999064074112E+16</v>
      </c>
      <c r="AM4" s="3">
        <f t="array" ref="AM4">TREND(AH4:AL4,AH$1:AL$1,AM$1)</f>
        <v>1.5734489278407168E+16</v>
      </c>
      <c r="AN4" s="3">
        <f t="array" ref="AN4">TREND(AI4:AM4,AI$1:AM$1,AN$1)</f>
        <v>1.6064779014622208E+16</v>
      </c>
      <c r="AO4" s="3">
        <f t="array" ref="AO4">TREND(AJ4:AN4,AJ$1:AN$1,AO$1)</f>
        <v>1.6399248952643712E+16</v>
      </c>
      <c r="AP4" s="3">
        <f t="array" ref="AP4">TREND(AK4:AO4,AK$1:AO$1,AP$1)</f>
        <v>1.6730741647400704E+16</v>
      </c>
      <c r="AQ4" s="3">
        <f t="array" ref="AQ4">TREND(AL4:AP4,AL$1:AP$1,AQ$1)</f>
        <v>1.7062525043696512E+16</v>
      </c>
      <c r="AR4" s="3">
        <f t="array" ref="AR4">TREND(AM4:AQ4,AM$1:AQ$1,AR$1)</f>
        <v>1.7394967036361344E+16</v>
      </c>
      <c r="AS4" s="3">
        <f t="array" ref="AS4">TREND(AN4:AR4,AN$1:AR$1,AS$1)</f>
        <v>1.7727547979304192E+16</v>
      </c>
    </row>
    <row r="5" spans="1:45" ht="14.25" customHeight="1" x14ac:dyDescent="0.2">
      <c r="A5" s="1" t="s">
        <v>95</v>
      </c>
      <c r="B5" s="20">
        <v>1021146361660731.5</v>
      </c>
      <c r="C5" s="20">
        <v>1268973537768173.5</v>
      </c>
      <c r="D5" s="20">
        <v>1419252430418778.8</v>
      </c>
      <c r="E5" s="20">
        <v>1587328184000000</v>
      </c>
      <c r="F5" s="20">
        <v>1614842197006708.2</v>
      </c>
      <c r="G5" s="20">
        <v>1642833125196655</v>
      </c>
      <c r="H5" s="20">
        <v>1671309235197176.5</v>
      </c>
      <c r="I5" s="20">
        <v>1700278936925502.5</v>
      </c>
      <c r="J5" s="20">
        <v>1729750786072483.8</v>
      </c>
      <c r="K5" s="20">
        <v>1759733486629359.5</v>
      </c>
      <c r="L5" s="20">
        <v>1790235893458331</v>
      </c>
      <c r="M5" s="20">
        <v>1821267014907685.8</v>
      </c>
      <c r="N5" s="20">
        <v>1852836015472258.2</v>
      </c>
      <c r="O5" s="20">
        <v>1884952218500000</v>
      </c>
      <c r="P5" s="20">
        <v>2876437663418198.5</v>
      </c>
      <c r="Q5" s="20">
        <v>2926296504256542</v>
      </c>
      <c r="R5" s="20">
        <v>2977019575194970.5</v>
      </c>
      <c r="S5" s="20">
        <v>3028621856398552</v>
      </c>
      <c r="T5" s="20">
        <v>3081118587691612.5</v>
      </c>
      <c r="U5" s="20">
        <v>3134525273058547.5</v>
      </c>
      <c r="V5" s="20">
        <v>3188857685222652</v>
      </c>
      <c r="W5" s="20">
        <v>3244131870304315.5</v>
      </c>
      <c r="X5" s="20">
        <v>3300364152559960.5</v>
      </c>
      <c r="Y5" s="20">
        <v>3357571139203125</v>
      </c>
      <c r="Z5" s="20">
        <v>4476761518937500</v>
      </c>
      <c r="AA5" s="20">
        <v>4476761518937500</v>
      </c>
      <c r="AB5" s="20">
        <v>4476761518937500</v>
      </c>
      <c r="AC5" s="20">
        <v>4476761518937500</v>
      </c>
      <c r="AD5" s="20">
        <v>4476761518937500</v>
      </c>
      <c r="AE5" s="20">
        <v>4476761518937500</v>
      </c>
      <c r="AF5" s="20">
        <v>4476761518937500</v>
      </c>
      <c r="AG5" s="20">
        <v>4476761518937500</v>
      </c>
      <c r="AH5" s="20">
        <v>4476761518937500</v>
      </c>
      <c r="AI5" s="20">
        <v>4476761518937500</v>
      </c>
      <c r="AJ5" s="3">
        <f t="array" ref="AJ5">TREND(AE5:AI5,AE$1:AI$1,AJ$1)</f>
        <v>4476761518937500</v>
      </c>
      <c r="AK5" s="3">
        <f t="array" ref="AK5">TREND(AF5:AJ5,AF$1:AJ$1,AK$1)</f>
        <v>4476761518937500</v>
      </c>
      <c r="AL5" s="3">
        <f t="array" ref="AL5">TREND(AG5:AK5,AG$1:AK$1,AL$1)</f>
        <v>4476761518937500</v>
      </c>
      <c r="AM5" s="3">
        <f t="array" ref="AM5">TREND(AH5:AL5,AH$1:AL$1,AM$1)</f>
        <v>4476761518937500</v>
      </c>
      <c r="AN5" s="3">
        <f t="array" ref="AN5">TREND(AI5:AM5,AI$1:AM$1,AN$1)</f>
        <v>4476761518937500</v>
      </c>
      <c r="AO5" s="3">
        <f t="array" ref="AO5">TREND(AJ5:AN5,AJ$1:AN$1,AO$1)</f>
        <v>4476761518937500</v>
      </c>
      <c r="AP5" s="3">
        <f t="array" ref="AP5">TREND(AK5:AO5,AK$1:AO$1,AP$1)</f>
        <v>4476761518937500</v>
      </c>
      <c r="AQ5" s="3">
        <f t="array" ref="AQ5">TREND(AL5:AP5,AL$1:AP$1,AQ$1)</f>
        <v>4476761518937500</v>
      </c>
      <c r="AR5" s="3">
        <f t="array" ref="AR5">TREND(AM5:AQ5,AM$1:AQ$1,AR$1)</f>
        <v>4476761518937500</v>
      </c>
      <c r="AS5" s="3">
        <f t="array" ref="AS5">TREND(AN5:AR5,AN$1:AR$1,AS$1)</f>
        <v>4476761518937500</v>
      </c>
    </row>
    <row r="6" spans="1:45" ht="14.25" customHeight="1" x14ac:dyDescent="0.2">
      <c r="A6" s="1" t="s">
        <v>96</v>
      </c>
      <c r="B6" s="3">
        <v>0</v>
      </c>
      <c r="C6" s="3">
        <v>0</v>
      </c>
      <c r="D6" s="3">
        <v>0</v>
      </c>
      <c r="E6" s="3">
        <v>0</v>
      </c>
      <c r="F6" s="3">
        <v>0</v>
      </c>
      <c r="G6" s="3">
        <v>0</v>
      </c>
      <c r="H6" s="3">
        <v>0</v>
      </c>
      <c r="I6" s="3">
        <v>0</v>
      </c>
      <c r="J6" s="3">
        <v>0</v>
      </c>
      <c r="K6" s="3">
        <v>0</v>
      </c>
      <c r="L6" s="3">
        <v>0</v>
      </c>
      <c r="M6" s="3">
        <v>0</v>
      </c>
      <c r="N6" s="3">
        <v>0</v>
      </c>
      <c r="O6" s="3">
        <v>0</v>
      </c>
      <c r="P6" s="3">
        <v>0</v>
      </c>
      <c r="Q6" s="3">
        <v>0</v>
      </c>
      <c r="R6" s="3">
        <v>0</v>
      </c>
      <c r="S6" s="3">
        <v>0</v>
      </c>
      <c r="T6" s="3">
        <v>0</v>
      </c>
      <c r="U6" s="3">
        <v>0</v>
      </c>
      <c r="V6" s="3">
        <v>0</v>
      </c>
      <c r="W6" s="3">
        <v>0</v>
      </c>
      <c r="X6" s="3">
        <v>0</v>
      </c>
      <c r="Y6" s="3">
        <v>0</v>
      </c>
      <c r="Z6" s="3">
        <v>0</v>
      </c>
      <c r="AA6" s="3">
        <v>0</v>
      </c>
      <c r="AB6" s="3">
        <v>0</v>
      </c>
      <c r="AC6" s="3">
        <v>0</v>
      </c>
      <c r="AD6" s="3">
        <v>0</v>
      </c>
      <c r="AE6" s="3">
        <v>0</v>
      </c>
      <c r="AF6" s="3">
        <v>0</v>
      </c>
      <c r="AG6" s="3">
        <v>0</v>
      </c>
      <c r="AH6" s="3">
        <v>0</v>
      </c>
      <c r="AI6" s="3">
        <v>0</v>
      </c>
      <c r="AJ6" s="3">
        <f t="array" ref="AJ6">TREND(AE6:AI6,AE$1:AI$1,AJ$1)</f>
        <v>0</v>
      </c>
      <c r="AK6" s="3">
        <f t="array" ref="AK6">TREND(AF6:AJ6,AF$1:AJ$1,AK$1)</f>
        <v>0</v>
      </c>
      <c r="AL6" s="3">
        <f t="array" ref="AL6">TREND(AG6:AK6,AG$1:AK$1,AL$1)</f>
        <v>0</v>
      </c>
      <c r="AM6" s="3">
        <f t="array" ref="AM6">TREND(AH6:AL6,AH$1:AL$1,AM$1)</f>
        <v>0</v>
      </c>
      <c r="AN6" s="3">
        <f t="array" ref="AN6">TREND(AI6:AM6,AI$1:AM$1,AN$1)</f>
        <v>0</v>
      </c>
      <c r="AO6" s="3">
        <f t="array" ref="AO6">TREND(AJ6:AN6,AJ$1:AN$1,AO$1)</f>
        <v>0</v>
      </c>
      <c r="AP6" s="3">
        <f t="array" ref="AP6">TREND(AK6:AO6,AK$1:AO$1,AP$1)</f>
        <v>0</v>
      </c>
      <c r="AQ6" s="3">
        <f t="array" ref="AQ6">TREND(AL6:AP6,AL$1:AP$1,AQ$1)</f>
        <v>0</v>
      </c>
      <c r="AR6" s="3">
        <f t="array" ref="AR6">TREND(AM6:AQ6,AM$1:AQ$1,AR$1)</f>
        <v>0</v>
      </c>
      <c r="AS6" s="3">
        <f t="array" ref="AS6">TREND(AN6:AR6,AN$1:AR$1,AS$1)</f>
        <v>0</v>
      </c>
    </row>
    <row r="7" spans="1:45" ht="14.25" customHeight="1" x14ac:dyDescent="0.2">
      <c r="A7" s="1" t="s">
        <v>97</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s="3">
        <v>0</v>
      </c>
      <c r="AC7" s="3">
        <v>0</v>
      </c>
      <c r="AD7" s="3">
        <v>0</v>
      </c>
      <c r="AE7" s="3">
        <v>0</v>
      </c>
      <c r="AF7" s="3">
        <v>0</v>
      </c>
      <c r="AG7" s="3">
        <v>0</v>
      </c>
      <c r="AH7" s="3">
        <v>0</v>
      </c>
      <c r="AI7" s="3">
        <v>0</v>
      </c>
      <c r="AJ7" s="3">
        <f t="array" ref="AJ7">TREND(AE7:AI7,AE$1:AI$1,AJ$1)</f>
        <v>0</v>
      </c>
      <c r="AK7" s="3">
        <f t="array" ref="AK7">TREND(AF7:AJ7,AF$1:AJ$1,AK$1)</f>
        <v>0</v>
      </c>
      <c r="AL7" s="3">
        <f t="array" ref="AL7">TREND(AG7:AK7,AG$1:AK$1,AL$1)</f>
        <v>0</v>
      </c>
      <c r="AM7" s="3">
        <f t="array" ref="AM7">TREND(AH7:AL7,AH$1:AL$1,AM$1)</f>
        <v>0</v>
      </c>
      <c r="AN7" s="3">
        <f t="array" ref="AN7">TREND(AI7:AM7,AI$1:AM$1,AN$1)</f>
        <v>0</v>
      </c>
      <c r="AO7" s="3">
        <f t="array" ref="AO7">TREND(AJ7:AN7,AJ$1:AN$1,AO$1)</f>
        <v>0</v>
      </c>
      <c r="AP7" s="3">
        <f t="array" ref="AP7">TREND(AK7:AO7,AK$1:AO$1,AP$1)</f>
        <v>0</v>
      </c>
      <c r="AQ7" s="3">
        <f t="array" ref="AQ7">TREND(AL7:AP7,AL$1:AP$1,AQ$1)</f>
        <v>0</v>
      </c>
      <c r="AR7" s="3">
        <f t="array" ref="AR7">TREND(AM7:AQ7,AM$1:AQ$1,AR$1)</f>
        <v>0</v>
      </c>
      <c r="AS7" s="3">
        <f t="array" ref="AS7">TREND(AN7:AR7,AN$1:AR$1,AS$1)</f>
        <v>0</v>
      </c>
    </row>
    <row r="8" spans="1:45" ht="14.25" customHeight="1" x14ac:dyDescent="0.2">
      <c r="A8" s="1" t="s">
        <v>98</v>
      </c>
      <c r="B8" s="3">
        <v>0</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s="3">
        <v>0</v>
      </c>
      <c r="AC8" s="3">
        <v>0</v>
      </c>
      <c r="AD8" s="3">
        <v>0</v>
      </c>
      <c r="AE8" s="3">
        <v>0</v>
      </c>
      <c r="AF8" s="3">
        <v>0</v>
      </c>
      <c r="AG8" s="3">
        <v>0</v>
      </c>
      <c r="AH8" s="3">
        <v>0</v>
      </c>
      <c r="AI8" s="3">
        <v>0</v>
      </c>
      <c r="AJ8" s="3">
        <f t="array" ref="AJ8">TREND(AE8:AI8,AE$1:AI$1,AJ$1)</f>
        <v>0</v>
      </c>
      <c r="AK8" s="3">
        <f t="array" ref="AK8">TREND(AF8:AJ8,AF$1:AJ$1,AK$1)</f>
        <v>0</v>
      </c>
      <c r="AL8" s="3">
        <f t="array" ref="AL8">TREND(AG8:AK8,AG$1:AK$1,AL$1)</f>
        <v>0</v>
      </c>
      <c r="AM8" s="3">
        <f t="array" ref="AM8">TREND(AH8:AL8,AH$1:AL$1,AM$1)</f>
        <v>0</v>
      </c>
      <c r="AN8" s="3">
        <f t="array" ref="AN8">TREND(AI8:AM8,AI$1:AM$1,AN$1)</f>
        <v>0</v>
      </c>
      <c r="AO8" s="3">
        <f t="array" ref="AO8">TREND(AJ8:AN8,AJ$1:AN$1,AO$1)</f>
        <v>0</v>
      </c>
      <c r="AP8" s="3">
        <f t="array" ref="AP8">TREND(AK8:AO8,AK$1:AO$1,AP$1)</f>
        <v>0</v>
      </c>
      <c r="AQ8" s="3">
        <f t="array" ref="AQ8">TREND(AL8:AP8,AL$1:AP$1,AQ$1)</f>
        <v>0</v>
      </c>
      <c r="AR8" s="3">
        <f t="array" ref="AR8">TREND(AM8:AQ8,AM$1:AQ$1,AR$1)</f>
        <v>0</v>
      </c>
      <c r="AS8" s="3">
        <f t="array" ref="AS8">TREND(AN8:AR8,AN$1:AR$1,AS$1)</f>
        <v>0</v>
      </c>
    </row>
    <row r="9" spans="1:45" ht="14.25" customHeight="1" x14ac:dyDescent="0.2">
      <c r="A9" s="1" t="s">
        <v>20</v>
      </c>
      <c r="B9" s="3">
        <v>0</v>
      </c>
      <c r="C9" s="3">
        <f t="shared" ref="C9:AI9" si="0">$B$9</f>
        <v>0</v>
      </c>
      <c r="D9" s="3">
        <f t="shared" si="0"/>
        <v>0</v>
      </c>
      <c r="E9" s="3">
        <f t="shared" si="0"/>
        <v>0</v>
      </c>
      <c r="F9" s="3">
        <f t="shared" si="0"/>
        <v>0</v>
      </c>
      <c r="G9" s="3">
        <f t="shared" si="0"/>
        <v>0</v>
      </c>
      <c r="H9" s="3">
        <f t="shared" si="0"/>
        <v>0</v>
      </c>
      <c r="I9" s="3">
        <f t="shared" si="0"/>
        <v>0</v>
      </c>
      <c r="J9" s="3">
        <f t="shared" si="0"/>
        <v>0</v>
      </c>
      <c r="K9" s="3">
        <f t="shared" si="0"/>
        <v>0</v>
      </c>
      <c r="L9" s="3">
        <f t="shared" si="0"/>
        <v>0</v>
      </c>
      <c r="M9" s="3">
        <f t="shared" si="0"/>
        <v>0</v>
      </c>
      <c r="N9" s="3">
        <f t="shared" si="0"/>
        <v>0</v>
      </c>
      <c r="O9" s="3">
        <f t="shared" si="0"/>
        <v>0</v>
      </c>
      <c r="P9" s="3">
        <f t="shared" si="0"/>
        <v>0</v>
      </c>
      <c r="Q9" s="3">
        <f t="shared" si="0"/>
        <v>0</v>
      </c>
      <c r="R9" s="3">
        <f t="shared" si="0"/>
        <v>0</v>
      </c>
      <c r="S9" s="3">
        <f t="shared" si="0"/>
        <v>0</v>
      </c>
      <c r="T9" s="3">
        <f t="shared" si="0"/>
        <v>0</v>
      </c>
      <c r="U9" s="3">
        <f t="shared" si="0"/>
        <v>0</v>
      </c>
      <c r="V9" s="3">
        <f t="shared" si="0"/>
        <v>0</v>
      </c>
      <c r="W9" s="3">
        <f t="shared" si="0"/>
        <v>0</v>
      </c>
      <c r="X9" s="3">
        <f t="shared" si="0"/>
        <v>0</v>
      </c>
      <c r="Y9" s="3">
        <f t="shared" si="0"/>
        <v>0</v>
      </c>
      <c r="Z9" s="3">
        <f t="shared" si="0"/>
        <v>0</v>
      </c>
      <c r="AA9" s="3">
        <f t="shared" si="0"/>
        <v>0</v>
      </c>
      <c r="AB9" s="3">
        <f t="shared" si="0"/>
        <v>0</v>
      </c>
      <c r="AC9" s="3">
        <f t="shared" si="0"/>
        <v>0</v>
      </c>
      <c r="AD9" s="3">
        <f t="shared" si="0"/>
        <v>0</v>
      </c>
      <c r="AE9" s="3">
        <f t="shared" si="0"/>
        <v>0</v>
      </c>
      <c r="AF9" s="3">
        <f t="shared" si="0"/>
        <v>0</v>
      </c>
      <c r="AG9" s="3">
        <f t="shared" si="0"/>
        <v>0</v>
      </c>
      <c r="AH9" s="3">
        <f t="shared" si="0"/>
        <v>0</v>
      </c>
      <c r="AI9" s="3">
        <f t="shared" si="0"/>
        <v>0</v>
      </c>
      <c r="AJ9" s="3">
        <f t="array" ref="AJ9">TREND(AE9:AI9,AE$1:AI$1,AJ$1)</f>
        <v>0</v>
      </c>
      <c r="AK9" s="3">
        <f t="array" ref="AK9">TREND(AF9:AJ9,AF$1:AJ$1,AK$1)</f>
        <v>0</v>
      </c>
      <c r="AL9" s="3">
        <f t="array" ref="AL9">TREND(AG9:AK9,AG$1:AK$1,AL$1)</f>
        <v>0</v>
      </c>
      <c r="AM9" s="3">
        <f t="array" ref="AM9">TREND(AH9:AL9,AH$1:AL$1,AM$1)</f>
        <v>0</v>
      </c>
      <c r="AN9" s="3">
        <f t="array" ref="AN9">TREND(AI9:AM9,AI$1:AM$1,AN$1)</f>
        <v>0</v>
      </c>
      <c r="AO9" s="3">
        <f t="array" ref="AO9">TREND(AJ9:AN9,AJ$1:AN$1,AO$1)</f>
        <v>0</v>
      </c>
      <c r="AP9" s="3">
        <f t="array" ref="AP9">TREND(AK9:AO9,AK$1:AO$1,AP$1)</f>
        <v>0</v>
      </c>
      <c r="AQ9" s="3">
        <f t="array" ref="AQ9">TREND(AL9:AP9,AL$1:AP$1,AQ$1)</f>
        <v>0</v>
      </c>
      <c r="AR9" s="3">
        <f t="array" ref="AR9">TREND(AM9:AQ9,AM$1:AQ$1,AR$1)</f>
        <v>0</v>
      </c>
      <c r="AS9" s="3">
        <f t="array" ref="AS9">TREND(AN9:AR9,AN$1:AR$1,AS$1)</f>
        <v>0</v>
      </c>
    </row>
    <row r="10" spans="1:45" ht="14.25" customHeight="1" x14ac:dyDescent="0.2">
      <c r="A10" s="1" t="s">
        <v>99</v>
      </c>
      <c r="B10" s="20">
        <v>7.0098084559915864E+16</v>
      </c>
      <c r="C10" s="20">
        <v>7.0330254831239336E+16</v>
      </c>
      <c r="D10" s="20">
        <v>7.0563194068437176E+16</v>
      </c>
      <c r="E10" s="20">
        <v>7.0796904818383792E+16</v>
      </c>
      <c r="F10" s="20">
        <v>7.1031389636389008E+16</v>
      </c>
      <c r="G10" s="20">
        <v>7.1266651086226016E+16</v>
      </c>
      <c r="H10" s="20">
        <v>7.150269174015944E+16</v>
      </c>
      <c r="I10" s="20">
        <v>7.1739514178973464E+16</v>
      </c>
      <c r="J10" s="20">
        <v>7.1977120992E+16</v>
      </c>
      <c r="K10" s="20">
        <v>7.18824578872016E+16</v>
      </c>
      <c r="L10" s="20">
        <v>7.1787919281734176E+16</v>
      </c>
      <c r="M10" s="20">
        <v>7.169350501185832E+16</v>
      </c>
      <c r="N10" s="20">
        <v>7.1599214914049928E+16</v>
      </c>
      <c r="O10" s="20">
        <v>7.1505048825E+16</v>
      </c>
      <c r="P10" s="20">
        <v>7.1106307358774904E+16</v>
      </c>
      <c r="Q10" s="20">
        <v>7.0709789438432232E+16</v>
      </c>
      <c r="R10" s="20">
        <v>7.03154826645686E+16</v>
      </c>
      <c r="S10" s="20">
        <v>6.9923374706924744E+16</v>
      </c>
      <c r="T10" s="20">
        <v>6.9533453304E+16</v>
      </c>
      <c r="U10" s="20">
        <v>6.8755363958999912E+16</v>
      </c>
      <c r="V10" s="20">
        <v>6.7985981545700112E+16</v>
      </c>
      <c r="W10" s="20">
        <v>6.722520863228236E+16</v>
      </c>
      <c r="X10" s="20">
        <v>6.6472948877204472E+16</v>
      </c>
      <c r="Y10" s="20">
        <v>6.5729107017E+16</v>
      </c>
      <c r="Z10" s="20">
        <v>6.4993588854214376E+16</v>
      </c>
      <c r="AA10" s="20">
        <v>6.4266301245476104E+16</v>
      </c>
      <c r="AB10" s="20">
        <v>6.3547152089701408E+16</v>
      </c>
      <c r="AC10" s="20">
        <v>6.2836050316430896E+16</v>
      </c>
      <c r="AD10" s="20">
        <v>6.2132905874296712E+16</v>
      </c>
      <c r="AE10" s="20">
        <v>6.1437629719618776E+16</v>
      </c>
      <c r="AF10" s="20">
        <v>6.075013380512856E+16</v>
      </c>
      <c r="AG10" s="20">
        <v>6.0070331068819184E+16</v>
      </c>
      <c r="AH10" s="20">
        <v>5.9398135422920096E+16</v>
      </c>
      <c r="AI10" s="20">
        <v>5.8733461742995336E+16</v>
      </c>
      <c r="AJ10" s="3">
        <f t="array" ref="AJ10">TREND(AE10:AI10,AE$1:AI$1,AJ$1)</f>
        <v>5.8049838051259648E+16</v>
      </c>
      <c r="AK10" s="3">
        <f t="array" ref="AK10">TREND(AF10:AJ10,AF$1:AJ$1,AK$1)</f>
        <v>5.737914176815616E+16</v>
      </c>
      <c r="AL10" s="3">
        <f t="array" ref="AL10">TREND(AG10:AK10,AG$1:AK$1,AL$1)</f>
        <v>5.6706978818934272E+16</v>
      </c>
      <c r="AM10" s="3">
        <f t="array" ref="AM10">TREND(AH10:AL10,AH$1:AL$1,AM$1)</f>
        <v>5.60325212060096E+16</v>
      </c>
      <c r="AN10" s="3">
        <f t="array" ref="AN10">TREND(AI10:AM10,AI$1:AM$1,AN$1)</f>
        <v>5.535696622558208E+16</v>
      </c>
      <c r="AO10" s="3">
        <f t="array" ref="AO10">TREND(AJ10:AN10,AJ$1:AN$1,AO$1)</f>
        <v>5.4685379949937664E+16</v>
      </c>
      <c r="AP10" s="3">
        <f t="array" ref="AP10">TREND(AK10:AO10,AK$1:AO$1,AP$1)</f>
        <v>5.4010936724786944E+16</v>
      </c>
      <c r="AQ10" s="3">
        <f t="array" ref="AQ10">TREND(AL10:AP10,AL$1:AP$1,AQ$1)</f>
        <v>5.333678895174016E+16</v>
      </c>
      <c r="AR10" s="3">
        <f t="array" ref="AR10">TREND(AM10:AQ10,AM$1:AQ$1,AR$1)</f>
        <v>5.2663270408811264E+16</v>
      </c>
      <c r="AS10" s="3">
        <f t="array" ref="AS10">TREND(AN10:AR10,AN$1:AR$1,AS$1)</f>
        <v>5.1989873662649856E+16</v>
      </c>
    </row>
    <row r="11" spans="1:45" ht="14.25" customHeight="1" x14ac:dyDescent="0.2">
      <c r="A11" s="1" t="s">
        <v>91</v>
      </c>
      <c r="B11" s="20">
        <v>8343289239720132</v>
      </c>
      <c r="C11" s="20">
        <v>8220415131982727</v>
      </c>
      <c r="D11" s="20">
        <v>8099350627858294</v>
      </c>
      <c r="E11" s="20">
        <v>7980069076774988</v>
      </c>
      <c r="F11" s="20">
        <v>7862544220651881</v>
      </c>
      <c r="G11" s="20">
        <v>7746750188118629</v>
      </c>
      <c r="H11" s="20">
        <v>7632661488820273</v>
      </c>
      <c r="I11" s="20">
        <v>7520253007805908</v>
      </c>
      <c r="J11" s="20">
        <v>7409500000000000</v>
      </c>
      <c r="K11" s="20">
        <v>7322815320403161</v>
      </c>
      <c r="L11" s="20">
        <v>7237144775859541</v>
      </c>
      <c r="M11" s="20">
        <v>7152476501874615</v>
      </c>
      <c r="N11" s="20">
        <v>7068798772758087</v>
      </c>
      <c r="O11" s="20">
        <v>6986099999999999</v>
      </c>
      <c r="P11" s="20">
        <v>6943237254144446</v>
      </c>
      <c r="Q11" s="20">
        <v>6900637489778177</v>
      </c>
      <c r="R11" s="20">
        <v>6858299093395981</v>
      </c>
      <c r="S11" s="20">
        <v>6816220461392203</v>
      </c>
      <c r="T11" s="20">
        <v>6774400000000000</v>
      </c>
      <c r="U11" s="20">
        <v>6731520604199451</v>
      </c>
      <c r="V11" s="20">
        <v>6688912618794543</v>
      </c>
      <c r="W11" s="20">
        <v>6646574325859881</v>
      </c>
      <c r="X11" s="20">
        <v>6604504018343894</v>
      </c>
      <c r="Y11" s="20">
        <v>6562700000000000</v>
      </c>
      <c r="Z11" s="20">
        <v>6521160585318219</v>
      </c>
      <c r="AA11" s="20">
        <v>6479884099457213</v>
      </c>
      <c r="AB11" s="20">
        <v>6438868878176761</v>
      </c>
      <c r="AC11" s="20">
        <v>6398113267770648</v>
      </c>
      <c r="AD11" s="20">
        <v>6357615625000001</v>
      </c>
      <c r="AE11" s="20">
        <v>6317374317027026</v>
      </c>
      <c r="AF11" s="20">
        <v>6277387721349177</v>
      </c>
      <c r="AG11" s="20">
        <v>6237654225733738</v>
      </c>
      <c r="AH11" s="20">
        <v>6198172228152817</v>
      </c>
      <c r="AI11" s="20">
        <v>6158940136718751</v>
      </c>
      <c r="AJ11" s="3">
        <f t="array" ref="AJ11">TREND(AE11:AI11,AE$1:AI$1,AJ$1)</f>
        <v>6119080569652432</v>
      </c>
      <c r="AK11" s="3">
        <f t="array" ref="AK11">TREND(AF11:AJ11,AF$1:AJ$1,AK$1)</f>
        <v>6079648458598832</v>
      </c>
      <c r="AL11" s="3">
        <f t="array" ref="AL11">TREND(AG11:AK11,AG$1:AK$1,AL$1)</f>
        <v>6040168165940240</v>
      </c>
      <c r="AM11" s="3">
        <f t="array" ref="AM11">TREND(AH11:AL11,AH$1:AL$1,AM$1)</f>
        <v>6000611971049088</v>
      </c>
      <c r="AN11" s="3">
        <f t="array" ref="AN11">TREND(AI11:AM11,AI$1:AM$1,AN$1)</f>
        <v>5961019239876416</v>
      </c>
      <c r="AO11" s="3">
        <f t="array" ref="AO11">TREND(AJ11:AN11,AJ$1:AN$1,AO$1)</f>
        <v>5921557936892864</v>
      </c>
      <c r="AP11" s="3">
        <f t="array" ref="AP11">TREND(AK11:AO11,AK$1:AO$1,AP$1)</f>
        <v>5882002163628768</v>
      </c>
      <c r="AQ11" s="3">
        <f t="array" ref="AQ11">TREND(AL11:AP11,AL$1:AP$1,AQ$1)</f>
        <v>5842456083843728</v>
      </c>
      <c r="AR11" s="3">
        <f t="array" ref="AR11">TREND(AM11:AQ11,AM$1:AQ$1,AR$1)</f>
        <v>5802930823860656</v>
      </c>
      <c r="AS11" s="3">
        <f t="array" ref="AS11">TREND(AN11:AR11,AN$1:AR$1,AS$1)</f>
        <v>5763409644096288</v>
      </c>
    </row>
    <row r="12" spans="1:45" ht="14.25" customHeight="1" x14ac:dyDescent="0.2">
      <c r="A12" s="1" t="s">
        <v>100</v>
      </c>
      <c r="B12" s="3">
        <v>0</v>
      </c>
      <c r="C12" s="3">
        <f t="shared" ref="C12:AI12" si="1">$B$12</f>
        <v>0</v>
      </c>
      <c r="D12" s="3">
        <f t="shared" si="1"/>
        <v>0</v>
      </c>
      <c r="E12" s="3">
        <f t="shared" si="1"/>
        <v>0</v>
      </c>
      <c r="F12" s="3">
        <f t="shared" si="1"/>
        <v>0</v>
      </c>
      <c r="G12" s="3">
        <f t="shared" si="1"/>
        <v>0</v>
      </c>
      <c r="H12" s="3">
        <f t="shared" si="1"/>
        <v>0</v>
      </c>
      <c r="I12" s="3">
        <f t="shared" si="1"/>
        <v>0</v>
      </c>
      <c r="J12" s="3">
        <f t="shared" si="1"/>
        <v>0</v>
      </c>
      <c r="K12" s="3">
        <f t="shared" si="1"/>
        <v>0</v>
      </c>
      <c r="L12" s="3">
        <f t="shared" si="1"/>
        <v>0</v>
      </c>
      <c r="M12" s="3">
        <f t="shared" si="1"/>
        <v>0</v>
      </c>
      <c r="N12" s="3">
        <f t="shared" si="1"/>
        <v>0</v>
      </c>
      <c r="O12" s="3">
        <f t="shared" si="1"/>
        <v>0</v>
      </c>
      <c r="P12" s="3">
        <f t="shared" si="1"/>
        <v>0</v>
      </c>
      <c r="Q12" s="3">
        <f t="shared" si="1"/>
        <v>0</v>
      </c>
      <c r="R12" s="3">
        <f t="shared" si="1"/>
        <v>0</v>
      </c>
      <c r="S12" s="3">
        <f t="shared" si="1"/>
        <v>0</v>
      </c>
      <c r="T12" s="3">
        <f t="shared" si="1"/>
        <v>0</v>
      </c>
      <c r="U12" s="3">
        <f t="shared" si="1"/>
        <v>0</v>
      </c>
      <c r="V12" s="3">
        <f t="shared" si="1"/>
        <v>0</v>
      </c>
      <c r="W12" s="3">
        <f t="shared" si="1"/>
        <v>0</v>
      </c>
      <c r="X12" s="3">
        <f t="shared" si="1"/>
        <v>0</v>
      </c>
      <c r="Y12" s="3">
        <f t="shared" si="1"/>
        <v>0</v>
      </c>
      <c r="Z12" s="3">
        <f t="shared" si="1"/>
        <v>0</v>
      </c>
      <c r="AA12" s="3">
        <f t="shared" si="1"/>
        <v>0</v>
      </c>
      <c r="AB12" s="3">
        <f t="shared" si="1"/>
        <v>0</v>
      </c>
      <c r="AC12" s="3">
        <f t="shared" si="1"/>
        <v>0</v>
      </c>
      <c r="AD12" s="3">
        <f t="shared" si="1"/>
        <v>0</v>
      </c>
      <c r="AE12" s="3">
        <f t="shared" si="1"/>
        <v>0</v>
      </c>
      <c r="AF12" s="3">
        <f t="shared" si="1"/>
        <v>0</v>
      </c>
      <c r="AG12" s="3">
        <f t="shared" si="1"/>
        <v>0</v>
      </c>
      <c r="AH12" s="3">
        <f t="shared" si="1"/>
        <v>0</v>
      </c>
      <c r="AI12" s="3">
        <f t="shared" si="1"/>
        <v>0</v>
      </c>
      <c r="AJ12" s="3">
        <f t="array" ref="AJ12">TREND(AE12:AI12,AE$1:AI$1,AJ$1)</f>
        <v>0</v>
      </c>
      <c r="AK12" s="3">
        <f t="array" ref="AK12">TREND(AF12:AJ12,AF$1:AJ$1,AK$1)</f>
        <v>0</v>
      </c>
      <c r="AL12" s="3">
        <f t="array" ref="AL12">TREND(AG12:AK12,AG$1:AK$1,AL$1)</f>
        <v>0</v>
      </c>
      <c r="AM12" s="3">
        <f t="array" ref="AM12">TREND(AH12:AL12,AH$1:AL$1,AM$1)</f>
        <v>0</v>
      </c>
      <c r="AN12" s="3">
        <f t="array" ref="AN12">TREND(AI12:AM12,AI$1:AM$1,AN$1)</f>
        <v>0</v>
      </c>
      <c r="AO12" s="3">
        <f t="array" ref="AO12">TREND(AJ12:AN12,AJ$1:AN$1,AO$1)</f>
        <v>0</v>
      </c>
      <c r="AP12" s="3">
        <f t="array" ref="AP12">TREND(AK12:AO12,AK$1:AO$1,AP$1)</f>
        <v>0</v>
      </c>
      <c r="AQ12" s="3">
        <f t="array" ref="AQ12">TREND(AL12:AP12,AL$1:AP$1,AQ$1)</f>
        <v>0</v>
      </c>
      <c r="AR12" s="3">
        <f t="array" ref="AR12">TREND(AM12:AQ12,AM$1:AQ$1,AR$1)</f>
        <v>0</v>
      </c>
      <c r="AS12" s="3">
        <f t="array" ref="AS12">TREND(AN12:AR12,AN$1:AR$1,AS$1)</f>
        <v>0</v>
      </c>
    </row>
    <row r="13" spans="1:45" ht="14.25" customHeight="1" x14ac:dyDescent="0.2">
      <c r="A13" s="1" t="s">
        <v>101</v>
      </c>
      <c r="B13" s="3">
        <f t="shared" ref="B13:AI13" si="2">$B$12</f>
        <v>0</v>
      </c>
      <c r="C13" s="3">
        <f t="shared" si="2"/>
        <v>0</v>
      </c>
      <c r="D13" s="3">
        <f t="shared" si="2"/>
        <v>0</v>
      </c>
      <c r="E13" s="3">
        <f t="shared" si="2"/>
        <v>0</v>
      </c>
      <c r="F13" s="3">
        <f t="shared" si="2"/>
        <v>0</v>
      </c>
      <c r="G13" s="3">
        <f t="shared" si="2"/>
        <v>0</v>
      </c>
      <c r="H13" s="3">
        <f t="shared" si="2"/>
        <v>0</v>
      </c>
      <c r="I13" s="3">
        <f t="shared" si="2"/>
        <v>0</v>
      </c>
      <c r="J13" s="3">
        <f t="shared" si="2"/>
        <v>0</v>
      </c>
      <c r="K13" s="3">
        <f t="shared" si="2"/>
        <v>0</v>
      </c>
      <c r="L13" s="3">
        <f t="shared" si="2"/>
        <v>0</v>
      </c>
      <c r="M13" s="3">
        <f t="shared" si="2"/>
        <v>0</v>
      </c>
      <c r="N13" s="3">
        <f t="shared" si="2"/>
        <v>0</v>
      </c>
      <c r="O13" s="3">
        <f t="shared" si="2"/>
        <v>0</v>
      </c>
      <c r="P13" s="3">
        <f t="shared" si="2"/>
        <v>0</v>
      </c>
      <c r="Q13" s="3">
        <f t="shared" si="2"/>
        <v>0</v>
      </c>
      <c r="R13" s="3">
        <f t="shared" si="2"/>
        <v>0</v>
      </c>
      <c r="S13" s="3">
        <f t="shared" si="2"/>
        <v>0</v>
      </c>
      <c r="T13" s="3">
        <f t="shared" si="2"/>
        <v>0</v>
      </c>
      <c r="U13" s="3">
        <f t="shared" si="2"/>
        <v>0</v>
      </c>
      <c r="V13" s="3">
        <f t="shared" si="2"/>
        <v>0</v>
      </c>
      <c r="W13" s="3">
        <f t="shared" si="2"/>
        <v>0</v>
      </c>
      <c r="X13" s="3">
        <f t="shared" si="2"/>
        <v>0</v>
      </c>
      <c r="Y13" s="3">
        <f t="shared" si="2"/>
        <v>0</v>
      </c>
      <c r="Z13" s="3">
        <f t="shared" si="2"/>
        <v>0</v>
      </c>
      <c r="AA13" s="3">
        <f t="shared" si="2"/>
        <v>0</v>
      </c>
      <c r="AB13" s="3">
        <f t="shared" si="2"/>
        <v>0</v>
      </c>
      <c r="AC13" s="3">
        <f t="shared" si="2"/>
        <v>0</v>
      </c>
      <c r="AD13" s="3">
        <f t="shared" si="2"/>
        <v>0</v>
      </c>
      <c r="AE13" s="3">
        <f t="shared" si="2"/>
        <v>0</v>
      </c>
      <c r="AF13" s="3">
        <f t="shared" si="2"/>
        <v>0</v>
      </c>
      <c r="AG13" s="3">
        <f t="shared" si="2"/>
        <v>0</v>
      </c>
      <c r="AH13" s="3">
        <f t="shared" si="2"/>
        <v>0</v>
      </c>
      <c r="AI13" s="3">
        <f t="shared" si="2"/>
        <v>0</v>
      </c>
      <c r="AJ13" s="3">
        <f t="array" ref="AJ13">TREND(AE13:AI13,AE$1:AI$1,AJ$1)</f>
        <v>0</v>
      </c>
      <c r="AK13" s="3">
        <f t="array" ref="AK13">TREND(AF13:AJ13,AF$1:AJ$1,AK$1)</f>
        <v>0</v>
      </c>
      <c r="AL13" s="3">
        <f t="array" ref="AL13">TREND(AG13:AK13,AG$1:AK$1,AL$1)</f>
        <v>0</v>
      </c>
      <c r="AM13" s="3">
        <f t="array" ref="AM13">TREND(AH13:AL13,AH$1:AL$1,AM$1)</f>
        <v>0</v>
      </c>
      <c r="AN13" s="3">
        <f t="array" ref="AN13">TREND(AI13:AM13,AI$1:AM$1,AN$1)</f>
        <v>0</v>
      </c>
      <c r="AO13" s="3">
        <f t="array" ref="AO13">TREND(AJ13:AN13,AJ$1:AN$1,AO$1)</f>
        <v>0</v>
      </c>
      <c r="AP13" s="3">
        <f t="array" ref="AP13">TREND(AK13:AO13,AK$1:AO$1,AP$1)</f>
        <v>0</v>
      </c>
      <c r="AQ13" s="3">
        <f t="array" ref="AQ13">TREND(AL13:AP13,AL$1:AP$1,AQ$1)</f>
        <v>0</v>
      </c>
      <c r="AR13" s="3">
        <f t="array" ref="AR13">TREND(AM13:AQ13,AM$1:AQ$1,AR$1)</f>
        <v>0</v>
      </c>
      <c r="AS13" s="3">
        <f t="array" ref="AS13">TREND(AN13:AR13,AN$1:AR$1,AS$1)</f>
        <v>0</v>
      </c>
    </row>
    <row r="14" spans="1:45" ht="14.25" customHeight="1" x14ac:dyDescent="0.2">
      <c r="A14" s="1" t="s">
        <v>102</v>
      </c>
      <c r="B14" s="20">
        <v>4876955680460927</v>
      </c>
      <c r="C14" s="20">
        <v>5145662510287883</v>
      </c>
      <c r="D14" s="20">
        <v>5429174346583307</v>
      </c>
      <c r="E14" s="20">
        <v>5728306904439638</v>
      </c>
      <c r="F14" s="20">
        <v>6043920842604924</v>
      </c>
      <c r="G14" s="20">
        <v>6376924239754505</v>
      </c>
      <c r="H14" s="20">
        <v>6728275207198432</v>
      </c>
      <c r="I14" s="20">
        <v>7098984645541888</v>
      </c>
      <c r="J14" s="20">
        <v>7490119153230000</v>
      </c>
      <c r="K14" s="20">
        <v>7736530341479070</v>
      </c>
      <c r="L14" s="20">
        <v>7991048006067457</v>
      </c>
      <c r="M14" s="20">
        <v>8253938835204843</v>
      </c>
      <c r="N14" s="20">
        <v>8525478290654080</v>
      </c>
      <c r="O14" s="20">
        <v>8805950896365000</v>
      </c>
      <c r="P14" s="20">
        <v>9042560242726808</v>
      </c>
      <c r="Q14" s="20">
        <v>9285527106118244</v>
      </c>
      <c r="R14" s="20">
        <v>9535022308290038</v>
      </c>
      <c r="S14" s="20">
        <v>9791221260846204</v>
      </c>
      <c r="T14" s="20">
        <v>1.0054304088570002E+16</v>
      </c>
      <c r="U14" s="20">
        <v>1.0298562733228778E+16</v>
      </c>
      <c r="V14" s="20">
        <v>1.0548755382366134E+16</v>
      </c>
      <c r="W14" s="20">
        <v>1.0805026196321614E+16</v>
      </c>
      <c r="X14" s="20">
        <v>1.1067522837657186E+16</v>
      </c>
      <c r="Y14" s="20">
        <v>1.133639655624E+16</v>
      </c>
      <c r="Z14" s="20">
        <v>1.1611802276392184E+16</v>
      </c>
      <c r="AA14" s="20">
        <v>1.1893898686157792E+16</v>
      </c>
      <c r="AB14" s="20">
        <v>1.2182848328738466E+16</v>
      </c>
      <c r="AC14" s="20">
        <v>1.2478817696150384E+16</v>
      </c>
      <c r="AD14" s="20">
        <v>1.2781977325156514E+16</v>
      </c>
      <c r="AE14" s="20">
        <v>1.3092501895529442E+16</v>
      </c>
      <c r="AF14" s="20">
        <v>1.3410570330701402E+16</v>
      </c>
      <c r="AG14" s="20">
        <v>1.3736365900859482E+16</v>
      </c>
      <c r="AH14" s="20">
        <v>1.4070076328545402E+16</v>
      </c>
      <c r="AI14" s="20">
        <v>1.441189389682077E+16</v>
      </c>
      <c r="AJ14" s="3">
        <f t="array" ref="AJ14">TREND(AE14:AI14,AE$1:AI$1,AJ$1)</f>
        <v>1.4733768670619264E+16</v>
      </c>
      <c r="AK14" s="3">
        <f t="array" ref="AK14">TREND(AF14:AJ14,AF$1:AJ$1,AK$1)</f>
        <v>1.5069112428248448E+16</v>
      </c>
      <c r="AL14" s="3">
        <f t="array" ref="AL14">TREND(AG14:AK14,AG$1:AK$1,AL$1)</f>
        <v>1.5402999064074112E+16</v>
      </c>
      <c r="AM14" s="3">
        <f t="array" ref="AM14">TREND(AH14:AL14,AH$1:AL$1,AM$1)</f>
        <v>1.5734489278407168E+16</v>
      </c>
      <c r="AN14" s="3">
        <f t="array" ref="AN14">TREND(AI14:AM14,AI$1:AM$1,AN$1)</f>
        <v>1.6064779014622208E+16</v>
      </c>
      <c r="AO14" s="3">
        <f t="array" ref="AO14">TREND(AJ14:AN14,AJ$1:AN$1,AO$1)</f>
        <v>1.6399248952643712E+16</v>
      </c>
      <c r="AP14" s="3">
        <f t="array" ref="AP14">TREND(AK14:AO14,AK$1:AO$1,AP$1)</f>
        <v>1.6730741647400704E+16</v>
      </c>
      <c r="AQ14" s="3">
        <f t="array" ref="AQ14">TREND(AL14:AP14,AL$1:AP$1,AQ$1)</f>
        <v>1.7062525043696512E+16</v>
      </c>
      <c r="AR14" s="3">
        <f t="array" ref="AR14">TREND(AM14:AQ14,AM$1:AQ$1,AR$1)</f>
        <v>1.7394967036361344E+16</v>
      </c>
      <c r="AS14" s="3">
        <f t="array" ref="AS14">TREND(AN14:AR14,AN$1:AR$1,AS$1)</f>
        <v>1.7727547979304192E+16</v>
      </c>
    </row>
    <row r="15" spans="1:45" ht="14.25" customHeight="1" x14ac:dyDescent="0.2">
      <c r="A15" s="1" t="s">
        <v>103</v>
      </c>
      <c r="B15" s="3">
        <v>0</v>
      </c>
      <c r="C15" s="3">
        <v>0</v>
      </c>
      <c r="D15" s="3">
        <v>0</v>
      </c>
      <c r="E15" s="3">
        <v>0</v>
      </c>
      <c r="F15" s="3">
        <v>0</v>
      </c>
      <c r="G15" s="3">
        <v>0</v>
      </c>
      <c r="H15" s="3">
        <v>0</v>
      </c>
      <c r="I15" s="3">
        <v>0</v>
      </c>
      <c r="J15" s="3">
        <v>0</v>
      </c>
      <c r="K15" s="3">
        <v>0</v>
      </c>
      <c r="L15" s="3">
        <v>0</v>
      </c>
      <c r="M15" s="3">
        <v>0</v>
      </c>
      <c r="N15" s="3">
        <v>0</v>
      </c>
      <c r="O15" s="3">
        <v>0</v>
      </c>
      <c r="P15" s="3">
        <v>0</v>
      </c>
      <c r="Q15" s="3">
        <v>0</v>
      </c>
      <c r="R15" s="3">
        <v>0</v>
      </c>
      <c r="S15" s="3">
        <v>0</v>
      </c>
      <c r="T15" s="3">
        <v>0</v>
      </c>
      <c r="U15" s="3">
        <v>0</v>
      </c>
      <c r="V15" s="3">
        <v>0</v>
      </c>
      <c r="W15" s="3">
        <v>0</v>
      </c>
      <c r="X15" s="3">
        <v>0</v>
      </c>
      <c r="Y15" s="3">
        <v>0</v>
      </c>
      <c r="Z15" s="3">
        <v>0</v>
      </c>
      <c r="AA15" s="3">
        <v>0</v>
      </c>
      <c r="AB15" s="3">
        <v>0</v>
      </c>
      <c r="AC15" s="3">
        <v>0</v>
      </c>
      <c r="AD15" s="3">
        <v>0</v>
      </c>
      <c r="AE15" s="3">
        <v>0</v>
      </c>
      <c r="AF15" s="3">
        <v>0</v>
      </c>
      <c r="AG15" s="3">
        <v>0</v>
      </c>
      <c r="AH15" s="3">
        <v>0</v>
      </c>
      <c r="AI15" s="3">
        <v>0</v>
      </c>
      <c r="AJ15" s="3">
        <f t="array" ref="AJ15">TREND(AE15:AI15,AE$1:AI$1,AJ$1)</f>
        <v>0</v>
      </c>
      <c r="AK15" s="3">
        <f t="array" ref="AK15">TREND(AF15:AJ15,AF$1:AJ$1,AK$1)</f>
        <v>0</v>
      </c>
      <c r="AL15" s="3">
        <f t="array" ref="AL15">TREND(AG15:AK15,AG$1:AK$1,AL$1)</f>
        <v>0</v>
      </c>
      <c r="AM15" s="3">
        <f t="array" ref="AM15">TREND(AH15:AL15,AH$1:AL$1,AM$1)</f>
        <v>0</v>
      </c>
      <c r="AN15" s="3">
        <f t="array" ref="AN15">TREND(AI15:AM15,AI$1:AM$1,AN$1)</f>
        <v>0</v>
      </c>
      <c r="AO15" s="3">
        <f t="array" ref="AO15">TREND(AJ15:AN15,AJ$1:AN$1,AO$1)</f>
        <v>0</v>
      </c>
      <c r="AP15" s="3">
        <f t="array" ref="AP15">TREND(AK15:AO15,AK$1:AO$1,AP$1)</f>
        <v>0</v>
      </c>
      <c r="AQ15" s="3">
        <f t="array" ref="AQ15">TREND(AL15:AP15,AL$1:AP$1,AQ$1)</f>
        <v>0</v>
      </c>
      <c r="AR15" s="3">
        <f t="array" ref="AR15">TREND(AM15:AQ15,AM$1:AQ$1,AR$1)</f>
        <v>0</v>
      </c>
      <c r="AS15" s="3">
        <f t="array" ref="AS15">TREND(AN15:AR15,AN$1:AR$1,AS$1)</f>
        <v>0</v>
      </c>
    </row>
    <row r="16" spans="1:45" ht="14.25" customHeight="1" x14ac:dyDescent="0.2">
      <c r="A16" s="1" t="s">
        <v>104</v>
      </c>
      <c r="B16" s="3">
        <v>0</v>
      </c>
      <c r="C16" s="3">
        <v>0</v>
      </c>
      <c r="D16" s="3">
        <v>0</v>
      </c>
      <c r="E16" s="3">
        <v>0</v>
      </c>
      <c r="F16" s="3">
        <v>0</v>
      </c>
      <c r="G16" s="3">
        <v>0</v>
      </c>
      <c r="H16" s="3">
        <v>0</v>
      </c>
      <c r="I16" s="3">
        <v>0</v>
      </c>
      <c r="J16" s="3">
        <v>0</v>
      </c>
      <c r="K16" s="3">
        <v>0</v>
      </c>
      <c r="L16" s="3">
        <v>0</v>
      </c>
      <c r="M16" s="3">
        <v>0</v>
      </c>
      <c r="N16" s="3">
        <v>0</v>
      </c>
      <c r="O16" s="3">
        <v>0</v>
      </c>
      <c r="P16" s="3">
        <v>0</v>
      </c>
      <c r="Q16" s="3">
        <v>0</v>
      </c>
      <c r="R16" s="3">
        <v>0</v>
      </c>
      <c r="S16" s="3">
        <v>0</v>
      </c>
      <c r="T16" s="3">
        <v>0</v>
      </c>
      <c r="U16" s="3">
        <v>0</v>
      </c>
      <c r="V16" s="3">
        <v>0</v>
      </c>
      <c r="W16" s="3">
        <v>0</v>
      </c>
      <c r="X16" s="3">
        <v>0</v>
      </c>
      <c r="Y16" s="3">
        <v>0</v>
      </c>
      <c r="Z16" s="3">
        <v>0</v>
      </c>
      <c r="AA16" s="3">
        <v>0</v>
      </c>
      <c r="AB16" s="3">
        <v>0</v>
      </c>
      <c r="AC16" s="3">
        <v>0</v>
      </c>
      <c r="AD16" s="3">
        <v>0</v>
      </c>
      <c r="AE16" s="3">
        <v>0</v>
      </c>
      <c r="AF16" s="3">
        <v>0</v>
      </c>
      <c r="AG16" s="3">
        <v>0</v>
      </c>
      <c r="AH16" s="3">
        <v>0</v>
      </c>
      <c r="AI16" s="3">
        <v>0</v>
      </c>
      <c r="AJ16" s="3">
        <f t="array" ref="AJ16">TREND(AE16:AI16,AE$1:AI$1,AJ$1)</f>
        <v>0</v>
      </c>
      <c r="AK16" s="3">
        <f t="array" ref="AK16">TREND(AF16:AJ16,AF$1:AJ$1,AK$1)</f>
        <v>0</v>
      </c>
      <c r="AL16" s="3">
        <f t="array" ref="AL16">TREND(AG16:AK16,AG$1:AK$1,AL$1)</f>
        <v>0</v>
      </c>
      <c r="AM16" s="3">
        <f t="array" ref="AM16">TREND(AH16:AL16,AH$1:AL$1,AM$1)</f>
        <v>0</v>
      </c>
      <c r="AN16" s="3">
        <f t="array" ref="AN16">TREND(AI16:AM16,AI$1:AM$1,AN$1)</f>
        <v>0</v>
      </c>
      <c r="AO16" s="3">
        <f t="array" ref="AO16">TREND(AJ16:AN16,AJ$1:AN$1,AO$1)</f>
        <v>0</v>
      </c>
      <c r="AP16" s="3">
        <f t="array" ref="AP16">TREND(AK16:AO16,AK$1:AO$1,AP$1)</f>
        <v>0</v>
      </c>
      <c r="AQ16" s="3">
        <f t="array" ref="AQ16">TREND(AL16:AP16,AL$1:AP$1,AQ$1)</f>
        <v>0</v>
      </c>
      <c r="AR16" s="3">
        <f t="array" ref="AR16">TREND(AM16:AQ16,AM$1:AQ$1,AR$1)</f>
        <v>0</v>
      </c>
      <c r="AS16" s="3">
        <f t="array" ref="AS16">TREND(AN16:AR16,AN$1:AR$1,AS$1)</f>
        <v>0</v>
      </c>
    </row>
    <row r="17" spans="1:45" ht="14.25" customHeight="1" x14ac:dyDescent="0.2">
      <c r="A17" s="1" t="s">
        <v>105</v>
      </c>
      <c r="B17" s="3">
        <v>0</v>
      </c>
      <c r="C17" s="3">
        <v>0</v>
      </c>
      <c r="D17" s="3">
        <v>0</v>
      </c>
      <c r="E17" s="3">
        <v>0</v>
      </c>
      <c r="F17" s="3">
        <v>0</v>
      </c>
      <c r="G17" s="3">
        <v>0</v>
      </c>
      <c r="H17" s="3">
        <v>0</v>
      </c>
      <c r="I17" s="3">
        <v>0</v>
      </c>
      <c r="J17" s="3">
        <v>0</v>
      </c>
      <c r="K17" s="3">
        <v>0</v>
      </c>
      <c r="L17" s="3">
        <v>0</v>
      </c>
      <c r="M17" s="3">
        <v>0</v>
      </c>
      <c r="N17" s="3">
        <v>0</v>
      </c>
      <c r="O17" s="3">
        <v>0</v>
      </c>
      <c r="P17" s="3">
        <v>0</v>
      </c>
      <c r="Q17" s="3">
        <v>0</v>
      </c>
      <c r="R17" s="3">
        <v>0</v>
      </c>
      <c r="S17" s="3">
        <v>0</v>
      </c>
      <c r="T17" s="3">
        <v>0</v>
      </c>
      <c r="U17" s="3">
        <v>0</v>
      </c>
      <c r="V17" s="3">
        <v>0</v>
      </c>
      <c r="W17" s="3">
        <v>0</v>
      </c>
      <c r="X17" s="3">
        <v>0</v>
      </c>
      <c r="Y17" s="3">
        <v>0</v>
      </c>
      <c r="Z17" s="3">
        <v>0</v>
      </c>
      <c r="AA17" s="3">
        <v>0</v>
      </c>
      <c r="AB17" s="3">
        <v>0</v>
      </c>
      <c r="AC17" s="3">
        <v>0</v>
      </c>
      <c r="AD17" s="3">
        <v>0</v>
      </c>
      <c r="AE17" s="3">
        <v>0</v>
      </c>
      <c r="AF17" s="3">
        <v>0</v>
      </c>
      <c r="AG17" s="3">
        <v>0</v>
      </c>
      <c r="AH17" s="3">
        <v>0</v>
      </c>
      <c r="AI17" s="3">
        <v>0</v>
      </c>
      <c r="AJ17" s="3">
        <f t="array" ref="AJ17">TREND(AE17:AI17,AE$1:AI$1,AJ$1)</f>
        <v>0</v>
      </c>
      <c r="AK17" s="3">
        <f t="array" ref="AK17">TREND(AF17:AJ17,AF$1:AJ$1,AK$1)</f>
        <v>0</v>
      </c>
      <c r="AL17" s="3">
        <f t="array" ref="AL17">TREND(AG17:AK17,AG$1:AK$1,AL$1)</f>
        <v>0</v>
      </c>
      <c r="AM17" s="3">
        <f t="array" ref="AM17">TREND(AH17:AL17,AH$1:AL$1,AM$1)</f>
        <v>0</v>
      </c>
      <c r="AN17" s="3">
        <f t="array" ref="AN17">TREND(AI17:AM17,AI$1:AM$1,AN$1)</f>
        <v>0</v>
      </c>
      <c r="AO17" s="3">
        <f t="array" ref="AO17">TREND(AJ17:AN17,AJ$1:AN$1,AO$1)</f>
        <v>0</v>
      </c>
      <c r="AP17" s="3">
        <f t="array" ref="AP17">TREND(AK17:AO17,AK$1:AO$1,AP$1)</f>
        <v>0</v>
      </c>
      <c r="AQ17" s="3">
        <f t="array" ref="AQ17">TREND(AL17:AP17,AL$1:AP$1,AQ$1)</f>
        <v>0</v>
      </c>
      <c r="AR17" s="3">
        <f t="array" ref="AR17">TREND(AM17:AQ17,AM$1:AQ$1,AR$1)</f>
        <v>0</v>
      </c>
      <c r="AS17" s="3">
        <f t="array" ref="AS17">TREND(AN17:AR17,AN$1:AR$1,AS$1)</f>
        <v>0</v>
      </c>
    </row>
    <row r="18" spans="1:45" ht="14.25" customHeight="1" x14ac:dyDescent="0.2">
      <c r="A18" s="1" t="s">
        <v>90</v>
      </c>
      <c r="B18" s="3">
        <v>7597185120705600</v>
      </c>
      <c r="C18" s="3">
        <v>7573724480617400</v>
      </c>
      <c r="D18" s="3">
        <v>7550263840529200</v>
      </c>
      <c r="E18" s="3">
        <v>7526803200441000</v>
      </c>
      <c r="F18" s="3">
        <v>7503342560352800</v>
      </c>
      <c r="G18" s="3">
        <v>7479881920264600</v>
      </c>
      <c r="H18" s="3">
        <v>7456421280176400</v>
      </c>
      <c r="I18" s="3">
        <v>7432960640088200</v>
      </c>
      <c r="J18" s="3">
        <v>7409500000000000</v>
      </c>
      <c r="K18" s="3">
        <v>7322815320403161</v>
      </c>
      <c r="L18" s="3">
        <v>7237144775859541</v>
      </c>
      <c r="M18" s="3">
        <v>7152476501874615</v>
      </c>
      <c r="N18" s="3">
        <v>7068798772758087</v>
      </c>
      <c r="O18" s="3">
        <v>6986099999999999</v>
      </c>
      <c r="P18" s="3">
        <v>6943237254144446</v>
      </c>
      <c r="Q18" s="3">
        <v>6900637489778177</v>
      </c>
      <c r="R18" s="3">
        <v>6858299093395981</v>
      </c>
      <c r="S18" s="3">
        <v>6816220461392203</v>
      </c>
      <c r="T18" s="3">
        <v>6774400000000000</v>
      </c>
      <c r="U18" s="3">
        <v>6731520604199451</v>
      </c>
      <c r="V18" s="3">
        <v>6688912618794543</v>
      </c>
      <c r="W18" s="3">
        <v>6646574325859881</v>
      </c>
      <c r="X18" s="3">
        <v>6604504018343894</v>
      </c>
      <c r="Y18" s="3">
        <v>6562700000000000</v>
      </c>
      <c r="Z18" s="3">
        <v>6521160585318219</v>
      </c>
      <c r="AA18" s="3">
        <v>6479884099457213</v>
      </c>
      <c r="AB18" s="3">
        <v>6438868878176761</v>
      </c>
      <c r="AC18" s="3">
        <v>6398113267770648</v>
      </c>
      <c r="AD18" s="3">
        <v>6357615625000001</v>
      </c>
      <c r="AE18" s="3">
        <v>6317374317027026</v>
      </c>
      <c r="AF18" s="3">
        <v>6277387721349177</v>
      </c>
      <c r="AG18" s="3">
        <v>6237654225733738</v>
      </c>
      <c r="AH18" s="3">
        <v>6198172228152817</v>
      </c>
      <c r="AI18" s="3">
        <v>6158940136718751</v>
      </c>
      <c r="AJ18" s="3">
        <f t="array" ref="AJ18">TREND(AE18:AI18,AE$1:AI$1,AJ$1)</f>
        <v>6119080569652432</v>
      </c>
      <c r="AK18" s="3">
        <f t="array" ref="AK18">TREND(AF18:AJ18,AF$1:AJ$1,AK$1)</f>
        <v>6079648458598832</v>
      </c>
      <c r="AL18" s="3">
        <f t="array" ref="AL18">TREND(AG18:AK18,AG$1:AK$1,AL$1)</f>
        <v>6040168165940240</v>
      </c>
      <c r="AM18" s="3">
        <f t="array" ref="AM18">TREND(AH18:AL18,AH$1:AL$1,AM$1)</f>
        <v>6000611971049088</v>
      </c>
      <c r="AN18" s="3">
        <f t="array" ref="AN18">TREND(AI18:AM18,AI$1:AM$1,AN$1)</f>
        <v>5961019239876416</v>
      </c>
      <c r="AO18" s="3">
        <f t="array" ref="AO18">TREND(AJ18:AN18,AJ$1:AN$1,AO$1)</f>
        <v>5921557936892864</v>
      </c>
      <c r="AP18" s="3">
        <f t="array" ref="AP18">TREND(AK18:AO18,AK$1:AO$1,AP$1)</f>
        <v>5882002163628768</v>
      </c>
      <c r="AQ18" s="3">
        <f t="array" ref="AQ18">TREND(AL18:AP18,AL$1:AP$1,AQ$1)</f>
        <v>5842456083843728</v>
      </c>
      <c r="AR18" s="3">
        <f t="array" ref="AR18">TREND(AM18:AQ18,AM$1:AQ$1,AR$1)</f>
        <v>5802930823860656</v>
      </c>
      <c r="AS18" s="3">
        <f t="array" ref="AS18">TREND(AN18:AR18,AN$1:AR$1,AS$1)</f>
        <v>5763409644096288</v>
      </c>
    </row>
    <row r="19" spans="1:45" ht="14.25" customHeight="1" x14ac:dyDescent="0.2">
      <c r="A19" s="1" t="s">
        <v>106</v>
      </c>
      <c r="B19" s="3">
        <v>1.24237592550225E+16</v>
      </c>
      <c r="C19" s="3">
        <f t="shared" ref="C19:AI19" si="3">$B$19</f>
        <v>1.24237592550225E+16</v>
      </c>
      <c r="D19" s="3">
        <f t="shared" si="3"/>
        <v>1.24237592550225E+16</v>
      </c>
      <c r="E19" s="3">
        <f t="shared" si="3"/>
        <v>1.24237592550225E+16</v>
      </c>
      <c r="F19" s="3">
        <f t="shared" si="3"/>
        <v>1.24237592550225E+16</v>
      </c>
      <c r="G19" s="3">
        <f t="shared" si="3"/>
        <v>1.24237592550225E+16</v>
      </c>
      <c r="H19" s="3">
        <f t="shared" si="3"/>
        <v>1.24237592550225E+16</v>
      </c>
      <c r="I19" s="3">
        <f t="shared" si="3"/>
        <v>1.24237592550225E+16</v>
      </c>
      <c r="J19" s="3">
        <f t="shared" si="3"/>
        <v>1.24237592550225E+16</v>
      </c>
      <c r="K19" s="3">
        <f t="shared" si="3"/>
        <v>1.24237592550225E+16</v>
      </c>
      <c r="L19" s="3">
        <f t="shared" si="3"/>
        <v>1.24237592550225E+16</v>
      </c>
      <c r="M19" s="3">
        <f t="shared" si="3"/>
        <v>1.24237592550225E+16</v>
      </c>
      <c r="N19" s="3">
        <f t="shared" si="3"/>
        <v>1.24237592550225E+16</v>
      </c>
      <c r="O19" s="3">
        <f t="shared" si="3"/>
        <v>1.24237592550225E+16</v>
      </c>
      <c r="P19" s="3">
        <f t="shared" si="3"/>
        <v>1.24237592550225E+16</v>
      </c>
      <c r="Q19" s="3">
        <f t="shared" si="3"/>
        <v>1.24237592550225E+16</v>
      </c>
      <c r="R19" s="3">
        <f t="shared" si="3"/>
        <v>1.24237592550225E+16</v>
      </c>
      <c r="S19" s="3">
        <f t="shared" si="3"/>
        <v>1.24237592550225E+16</v>
      </c>
      <c r="T19" s="3">
        <f t="shared" si="3"/>
        <v>1.24237592550225E+16</v>
      </c>
      <c r="U19" s="3">
        <f t="shared" si="3"/>
        <v>1.24237592550225E+16</v>
      </c>
      <c r="V19" s="3">
        <f t="shared" si="3"/>
        <v>1.24237592550225E+16</v>
      </c>
      <c r="W19" s="3">
        <f t="shared" si="3"/>
        <v>1.24237592550225E+16</v>
      </c>
      <c r="X19" s="3">
        <f t="shared" si="3"/>
        <v>1.24237592550225E+16</v>
      </c>
      <c r="Y19" s="3">
        <f t="shared" si="3"/>
        <v>1.24237592550225E+16</v>
      </c>
      <c r="Z19" s="3">
        <f t="shared" si="3"/>
        <v>1.24237592550225E+16</v>
      </c>
      <c r="AA19" s="3">
        <f t="shared" si="3"/>
        <v>1.24237592550225E+16</v>
      </c>
      <c r="AB19" s="3">
        <f t="shared" si="3"/>
        <v>1.24237592550225E+16</v>
      </c>
      <c r="AC19" s="3">
        <f t="shared" si="3"/>
        <v>1.24237592550225E+16</v>
      </c>
      <c r="AD19" s="3">
        <f t="shared" si="3"/>
        <v>1.24237592550225E+16</v>
      </c>
      <c r="AE19" s="3">
        <f t="shared" si="3"/>
        <v>1.24237592550225E+16</v>
      </c>
      <c r="AF19" s="3">
        <f t="shared" si="3"/>
        <v>1.24237592550225E+16</v>
      </c>
      <c r="AG19" s="3">
        <f t="shared" si="3"/>
        <v>1.24237592550225E+16</v>
      </c>
      <c r="AH19" s="3">
        <f t="shared" si="3"/>
        <v>1.24237592550225E+16</v>
      </c>
      <c r="AI19" s="3">
        <f t="shared" si="3"/>
        <v>1.24237592550225E+16</v>
      </c>
      <c r="AJ19" s="3">
        <f t="array" ref="AJ19">TREND(AE19:AI19,AE$1:AI$1,AJ$1)</f>
        <v>1.24237592550225E+16</v>
      </c>
      <c r="AK19" s="3">
        <f t="array" ref="AK19">TREND(AF19:AJ19,AF$1:AJ$1,AK$1)</f>
        <v>1.24237592550225E+16</v>
      </c>
      <c r="AL19" s="3">
        <f t="array" ref="AL19">TREND(AG19:AK19,AG$1:AK$1,AL$1)</f>
        <v>1.24237592550225E+16</v>
      </c>
      <c r="AM19" s="3">
        <f t="array" ref="AM19">TREND(AH19:AL19,AH$1:AL$1,AM$1)</f>
        <v>1.24237592550225E+16</v>
      </c>
      <c r="AN19" s="3">
        <f t="array" ref="AN19">TREND(AI19:AM19,AI$1:AM$1,AN$1)</f>
        <v>1.24237592550225E+16</v>
      </c>
      <c r="AO19" s="3">
        <f t="array" ref="AO19">TREND(AJ19:AN19,AJ$1:AN$1,AO$1)</f>
        <v>1.24237592550225E+16</v>
      </c>
      <c r="AP19" s="3">
        <f t="array" ref="AP19">TREND(AK19:AO19,AK$1:AO$1,AP$1)</f>
        <v>1.24237592550225E+16</v>
      </c>
      <c r="AQ19" s="3">
        <f t="array" ref="AQ19">TREND(AL19:AP19,AL$1:AP$1,AQ$1)</f>
        <v>1.24237592550225E+16</v>
      </c>
      <c r="AR19" s="3">
        <f t="array" ref="AR19">TREND(AM19:AQ19,AM$1:AQ$1,AR$1)</f>
        <v>1.24237592550225E+16</v>
      </c>
      <c r="AS19" s="3">
        <f t="array" ref="AS19">TREND(AN19:AR19,AN$1:AR$1,AS$1)</f>
        <v>1.24237592550225E+16</v>
      </c>
    </row>
    <row r="20" spans="1:45" ht="14.25" customHeight="1" x14ac:dyDescent="0.2">
      <c r="A20" s="1" t="s">
        <v>107</v>
      </c>
      <c r="B20" s="3">
        <v>1743512465066400.2</v>
      </c>
      <c r="C20" s="3">
        <f t="shared" ref="C20:AI20" si="4">$B$20</f>
        <v>1743512465066400.2</v>
      </c>
      <c r="D20" s="3">
        <f t="shared" si="4"/>
        <v>1743512465066400.2</v>
      </c>
      <c r="E20" s="3">
        <f t="shared" si="4"/>
        <v>1743512465066400.2</v>
      </c>
      <c r="F20" s="3">
        <f t="shared" si="4"/>
        <v>1743512465066400.2</v>
      </c>
      <c r="G20" s="3">
        <f t="shared" si="4"/>
        <v>1743512465066400.2</v>
      </c>
      <c r="H20" s="3">
        <f t="shared" si="4"/>
        <v>1743512465066400.2</v>
      </c>
      <c r="I20" s="3">
        <f t="shared" si="4"/>
        <v>1743512465066400.2</v>
      </c>
      <c r="J20" s="3">
        <f t="shared" si="4"/>
        <v>1743512465066400.2</v>
      </c>
      <c r="K20" s="3">
        <f t="shared" si="4"/>
        <v>1743512465066400.2</v>
      </c>
      <c r="L20" s="3">
        <f t="shared" si="4"/>
        <v>1743512465066400.2</v>
      </c>
      <c r="M20" s="3">
        <f t="shared" si="4"/>
        <v>1743512465066400.2</v>
      </c>
      <c r="N20" s="3">
        <f t="shared" si="4"/>
        <v>1743512465066400.2</v>
      </c>
      <c r="O20" s="3">
        <f t="shared" si="4"/>
        <v>1743512465066400.2</v>
      </c>
      <c r="P20" s="3">
        <f t="shared" si="4"/>
        <v>1743512465066400.2</v>
      </c>
      <c r="Q20" s="3">
        <f t="shared" si="4"/>
        <v>1743512465066400.2</v>
      </c>
      <c r="R20" s="3">
        <f t="shared" si="4"/>
        <v>1743512465066400.2</v>
      </c>
      <c r="S20" s="3">
        <f t="shared" si="4"/>
        <v>1743512465066400.2</v>
      </c>
      <c r="T20" s="3">
        <f t="shared" si="4"/>
        <v>1743512465066400.2</v>
      </c>
      <c r="U20" s="3">
        <f t="shared" si="4"/>
        <v>1743512465066400.2</v>
      </c>
      <c r="V20" s="3">
        <f t="shared" si="4"/>
        <v>1743512465066400.2</v>
      </c>
      <c r="W20" s="3">
        <f t="shared" si="4"/>
        <v>1743512465066400.2</v>
      </c>
      <c r="X20" s="3">
        <f t="shared" si="4"/>
        <v>1743512465066400.2</v>
      </c>
      <c r="Y20" s="3">
        <f t="shared" si="4"/>
        <v>1743512465066400.2</v>
      </c>
      <c r="Z20" s="3">
        <f t="shared" si="4"/>
        <v>1743512465066400.2</v>
      </c>
      <c r="AA20" s="3">
        <f t="shared" si="4"/>
        <v>1743512465066400.2</v>
      </c>
      <c r="AB20" s="3">
        <f t="shared" si="4"/>
        <v>1743512465066400.2</v>
      </c>
      <c r="AC20" s="3">
        <f t="shared" si="4"/>
        <v>1743512465066400.2</v>
      </c>
      <c r="AD20" s="3">
        <f t="shared" si="4"/>
        <v>1743512465066400.2</v>
      </c>
      <c r="AE20" s="3">
        <f t="shared" si="4"/>
        <v>1743512465066400.2</v>
      </c>
      <c r="AF20" s="3">
        <f t="shared" si="4"/>
        <v>1743512465066400.2</v>
      </c>
      <c r="AG20" s="3">
        <f t="shared" si="4"/>
        <v>1743512465066400.2</v>
      </c>
      <c r="AH20" s="3">
        <f t="shared" si="4"/>
        <v>1743512465066400.2</v>
      </c>
      <c r="AI20" s="3">
        <f t="shared" si="4"/>
        <v>1743512465066400.2</v>
      </c>
      <c r="AJ20" s="3">
        <f t="array" ref="AJ20">TREND(AE20:AI20,AE$1:AI$1,AJ$1)</f>
        <v>1743512465066400.2</v>
      </c>
      <c r="AK20" s="3">
        <f t="array" ref="AK20">TREND(AF20:AJ20,AF$1:AJ$1,AK$1)</f>
        <v>1743512465066400.2</v>
      </c>
      <c r="AL20" s="3">
        <f t="array" ref="AL20">TREND(AG20:AK20,AG$1:AK$1,AL$1)</f>
        <v>1743512465066400.2</v>
      </c>
      <c r="AM20" s="3">
        <f t="array" ref="AM20">TREND(AH20:AL20,AH$1:AL$1,AM$1)</f>
        <v>1743512465066400.2</v>
      </c>
      <c r="AN20" s="3">
        <f t="array" ref="AN20">TREND(AI20:AM20,AI$1:AM$1,AN$1)</f>
        <v>1743512465066400.2</v>
      </c>
      <c r="AO20" s="3">
        <f t="array" ref="AO20">TREND(AJ20:AN20,AJ$1:AN$1,AO$1)</f>
        <v>1743512465066400.2</v>
      </c>
      <c r="AP20" s="3">
        <f t="array" ref="AP20">TREND(AK20:AO20,AK$1:AO$1,AP$1)</f>
        <v>1743512465066400.2</v>
      </c>
      <c r="AQ20" s="3">
        <f t="array" ref="AQ20">TREND(AL20:AP20,AL$1:AP$1,AQ$1)</f>
        <v>1743512465066400.2</v>
      </c>
      <c r="AR20" s="3">
        <f t="array" ref="AR20">TREND(AM20:AQ20,AM$1:AQ$1,AR$1)</f>
        <v>1743512465066400.2</v>
      </c>
      <c r="AS20" s="3">
        <f t="array" ref="AS20">TREND(AN20:AR20,AN$1:AR$1,AS$1)</f>
        <v>1743512465066400.2</v>
      </c>
    </row>
    <row r="21" spans="1:45" ht="14.25" customHeight="1" x14ac:dyDescent="0.2">
      <c r="A21" s="1" t="s">
        <v>108</v>
      </c>
      <c r="B21" s="3">
        <v>0</v>
      </c>
      <c r="C21" s="3">
        <f t="shared" ref="C21:AI21" si="5">$B$21</f>
        <v>0</v>
      </c>
      <c r="D21" s="3">
        <f t="shared" si="5"/>
        <v>0</v>
      </c>
      <c r="E21" s="3">
        <f t="shared" si="5"/>
        <v>0</v>
      </c>
      <c r="F21" s="3">
        <f t="shared" si="5"/>
        <v>0</v>
      </c>
      <c r="G21" s="3">
        <f t="shared" si="5"/>
        <v>0</v>
      </c>
      <c r="H21" s="3">
        <f t="shared" si="5"/>
        <v>0</v>
      </c>
      <c r="I21" s="3">
        <f t="shared" si="5"/>
        <v>0</v>
      </c>
      <c r="J21" s="3">
        <f t="shared" si="5"/>
        <v>0</v>
      </c>
      <c r="K21" s="3">
        <f t="shared" si="5"/>
        <v>0</v>
      </c>
      <c r="L21" s="3">
        <f t="shared" si="5"/>
        <v>0</v>
      </c>
      <c r="M21" s="3">
        <f t="shared" si="5"/>
        <v>0</v>
      </c>
      <c r="N21" s="3">
        <f t="shared" si="5"/>
        <v>0</v>
      </c>
      <c r="O21" s="3">
        <f t="shared" si="5"/>
        <v>0</v>
      </c>
      <c r="P21" s="3">
        <f t="shared" si="5"/>
        <v>0</v>
      </c>
      <c r="Q21" s="3">
        <f t="shared" si="5"/>
        <v>0</v>
      </c>
      <c r="R21" s="3">
        <f t="shared" si="5"/>
        <v>0</v>
      </c>
      <c r="S21" s="3">
        <f t="shared" si="5"/>
        <v>0</v>
      </c>
      <c r="T21" s="3">
        <f t="shared" si="5"/>
        <v>0</v>
      </c>
      <c r="U21" s="3">
        <f t="shared" si="5"/>
        <v>0</v>
      </c>
      <c r="V21" s="3">
        <f t="shared" si="5"/>
        <v>0</v>
      </c>
      <c r="W21" s="3">
        <f t="shared" si="5"/>
        <v>0</v>
      </c>
      <c r="X21" s="3">
        <f t="shared" si="5"/>
        <v>0</v>
      </c>
      <c r="Y21" s="3">
        <f t="shared" si="5"/>
        <v>0</v>
      </c>
      <c r="Z21" s="3">
        <f t="shared" si="5"/>
        <v>0</v>
      </c>
      <c r="AA21" s="3">
        <f t="shared" si="5"/>
        <v>0</v>
      </c>
      <c r="AB21" s="3">
        <f t="shared" si="5"/>
        <v>0</v>
      </c>
      <c r="AC21" s="3">
        <f t="shared" si="5"/>
        <v>0</v>
      </c>
      <c r="AD21" s="3">
        <f t="shared" si="5"/>
        <v>0</v>
      </c>
      <c r="AE21" s="3">
        <f t="shared" si="5"/>
        <v>0</v>
      </c>
      <c r="AF21" s="3">
        <f t="shared" si="5"/>
        <v>0</v>
      </c>
      <c r="AG21" s="3">
        <f t="shared" si="5"/>
        <v>0</v>
      </c>
      <c r="AH21" s="3">
        <f t="shared" si="5"/>
        <v>0</v>
      </c>
      <c r="AI21" s="3">
        <f t="shared" si="5"/>
        <v>0</v>
      </c>
      <c r="AJ21" s="3">
        <f t="array" ref="AJ21">TREND(AE21:AI21,AE$1:AI$1,AJ$1)</f>
        <v>0</v>
      </c>
      <c r="AK21" s="3">
        <f t="array" ref="AK21">TREND(AF21:AJ21,AF$1:AJ$1,AK$1)</f>
        <v>0</v>
      </c>
      <c r="AL21" s="3">
        <f t="array" ref="AL21">TREND(AG21:AK21,AG$1:AK$1,AL$1)</f>
        <v>0</v>
      </c>
      <c r="AM21" s="3">
        <f t="array" ref="AM21">TREND(AH21:AL21,AH$1:AL$1,AM$1)</f>
        <v>0</v>
      </c>
      <c r="AN21" s="3">
        <f t="array" ref="AN21">TREND(AI21:AM21,AI$1:AM$1,AN$1)</f>
        <v>0</v>
      </c>
      <c r="AO21" s="3">
        <f t="array" ref="AO21">TREND(AJ21:AN21,AJ$1:AN$1,AO$1)</f>
        <v>0</v>
      </c>
      <c r="AP21" s="3">
        <f t="array" ref="AP21">TREND(AK21:AO21,AK$1:AO$1,AP$1)</f>
        <v>0</v>
      </c>
      <c r="AQ21" s="3">
        <f t="array" ref="AQ21">TREND(AL21:AP21,AL$1:AP$1,AQ$1)</f>
        <v>0</v>
      </c>
      <c r="AR21" s="3">
        <f t="array" ref="AR21">TREND(AM21:AQ21,AM$1:AQ$1,AR$1)</f>
        <v>0</v>
      </c>
      <c r="AS21" s="3">
        <f t="array" ref="AS21">TREND(AN21:AR21,AN$1:AR$1,AS$1)</f>
        <v>0</v>
      </c>
    </row>
    <row r="22" spans="1:45" ht="14.25" customHeight="1" x14ac:dyDescent="0.2">
      <c r="A22" s="1" t="s">
        <v>109</v>
      </c>
      <c r="B22" s="20">
        <v>2181951000000000</v>
      </c>
      <c r="C22" s="20">
        <v>2392740000000000</v>
      </c>
      <c r="D22" s="20">
        <v>2848500000000000</v>
      </c>
      <c r="E22" s="20">
        <v>2936977305504561.5</v>
      </c>
      <c r="F22" s="20">
        <v>3028202806055409</v>
      </c>
      <c r="G22" s="20">
        <v>3122261863384225.5</v>
      </c>
      <c r="H22" s="20">
        <v>3219242490644849.5</v>
      </c>
      <c r="I22" s="20">
        <v>3319235434769142.5</v>
      </c>
      <c r="J22" s="20">
        <v>3422334261380915.5</v>
      </c>
      <c r="K22" s="20">
        <v>3528635442347363</v>
      </c>
      <c r="L22" s="20">
        <v>3638238446049940</v>
      </c>
      <c r="M22" s="20">
        <v>3751245830459137.5</v>
      </c>
      <c r="N22" s="20">
        <v>3867763339100262.5</v>
      </c>
      <c r="O22" s="20">
        <v>3987900000000000</v>
      </c>
      <c r="P22" s="20">
        <v>4096834496962687</v>
      </c>
      <c r="Q22" s="20">
        <v>4208744676522358.5</v>
      </c>
      <c r="R22" s="20">
        <v>4323711823186354.5</v>
      </c>
      <c r="S22" s="20">
        <v>4441819441850420</v>
      </c>
      <c r="T22" s="20">
        <v>4563153318451403</v>
      </c>
      <c r="U22" s="20">
        <v>4687801582276755</v>
      </c>
      <c r="V22" s="20">
        <v>4815854769976097</v>
      </c>
      <c r="W22" s="20">
        <v>4947405891321343</v>
      </c>
      <c r="X22" s="20">
        <v>5082550496763136</v>
      </c>
      <c r="Y22" s="20">
        <v>5221386746832683</v>
      </c>
      <c r="Z22" s="20">
        <v>5364015483439383</v>
      </c>
      <c r="AA22" s="20">
        <v>5510540303116039</v>
      </c>
      <c r="AB22" s="20">
        <v>5661067632264854</v>
      </c>
      <c r="AC22" s="20">
        <v>5815706804458872</v>
      </c>
      <c r="AD22" s="20">
        <v>5974570139854997</v>
      </c>
      <c r="AE22" s="20">
        <v>6137773026776283</v>
      </c>
      <c r="AF22" s="20">
        <v>6305434005522747</v>
      </c>
      <c r="AG22" s="20">
        <v>6477674854471578</v>
      </c>
      <c r="AH22" s="20">
        <v>6654620678529280</v>
      </c>
      <c r="AI22" s="20">
        <v>6836400000000000</v>
      </c>
      <c r="AJ22" s="3">
        <f t="array" ref="AJ22">TREND(AE22:AI22,AE$1:AI$1,AJ$1)</f>
        <v>7006312698896128</v>
      </c>
      <c r="AK22" s="3">
        <f t="array" ref="AK22">TREND(AF22:AJ22,AF$1:AJ$1,AK$1)</f>
        <v>7184233207166528</v>
      </c>
      <c r="AL22" s="3">
        <f t="array" ref="AL22">TREND(AG22:AK22,AG$1:AK$1,AL$1)</f>
        <v>7361290905539712</v>
      </c>
      <c r="AM22" s="3">
        <f t="array" ref="AM22">TREND(AH22:AL22,AH$1:AL$1,AM$1)</f>
        <v>7536923596382528</v>
      </c>
      <c r="AN22" s="3">
        <f t="array" ref="AN22">TREND(AI22:AM22,AI$1:AM$1,AN$1)</f>
        <v>7711839701419584</v>
      </c>
      <c r="AO22" s="3">
        <f t="array" ref="AO22">TREND(AJ22:AN22,AJ$1:AN$1,AO$1)</f>
        <v>7889243340159744</v>
      </c>
      <c r="AP22" s="3">
        <f t="array" ref="AP22">TREND(AK22:AO22,AK$1:AO$1,AP$1)</f>
        <v>8064876868693504</v>
      </c>
      <c r="AQ22" s="3">
        <f t="array" ref="AQ22">TREND(AL22:AP22,AL$1:AP$1,AQ$1)</f>
        <v>8240682383464448</v>
      </c>
      <c r="AR22" s="3">
        <f t="array" ref="AR22">TREND(AM22:AQ22,AM$1:AQ$1,AR$1)</f>
        <v>8416879600455232</v>
      </c>
      <c r="AS22" s="3">
        <f t="array" ref="AS22">TREND(AN22:AR22,AN$1:AR$1,AS$1)</f>
        <v>8593160031251328</v>
      </c>
    </row>
    <row r="23" spans="1:45" ht="14.25" customHeight="1" x14ac:dyDescent="0.2">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row>
    <row r="24" spans="1:45" ht="14.25" customHeight="1" x14ac:dyDescent="0.2">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row>
    <row r="25" spans="1:45" ht="14.25" customHeight="1" x14ac:dyDescent="0.2">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row>
    <row r="26" spans="1:45" ht="14.25" customHeight="1" x14ac:dyDescent="0.2">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row>
    <row r="27" spans="1:45" ht="14.25" customHeight="1" x14ac:dyDescent="0.2">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row>
    <row r="28" spans="1:45" ht="14.25" customHeight="1" x14ac:dyDescent="0.2">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row>
    <row r="29" spans="1:45" ht="14.25" customHeight="1" x14ac:dyDescent="0.2">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row>
    <row r="30" spans="1:45" ht="14.25" customHeight="1" x14ac:dyDescent="0.2">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row>
    <row r="31" spans="1:45" ht="14.25" customHeight="1" x14ac:dyDescent="0.2">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row>
    <row r="32" spans="1:45" ht="14.25" customHeight="1" x14ac:dyDescent="0.2">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row>
    <row r="33" spans="1:45" ht="14.25" customHeight="1" x14ac:dyDescent="0.2">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spans="1:45" ht="14.25" customHeight="1" x14ac:dyDescent="0.2">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1:45" ht="14.25" customHeight="1" x14ac:dyDescent="0.2">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1:45" ht="14.25" customHeight="1" x14ac:dyDescent="0.2">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1:45" ht="14.25" customHeight="1" x14ac:dyDescent="0.2">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1:45" ht="14.25" customHeight="1" x14ac:dyDescent="0.2">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1:45" ht="14.25" customHeight="1" x14ac:dyDescent="0.2">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1:45" ht="14.25" customHeight="1" x14ac:dyDescent="0.2">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1:45" ht="14.25" customHeight="1" x14ac:dyDescent="0.2">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1:45" ht="14.25" customHeight="1" x14ac:dyDescent="0.2">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1:45" ht="14.25" customHeight="1" x14ac:dyDescent="0.2">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1:45" ht="14.25" customHeight="1" x14ac:dyDescent="0.2">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1:45" ht="14.25" customHeight="1" x14ac:dyDescent="0.2">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1:45" ht="14.25" customHeight="1" x14ac:dyDescent="0.2">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1:45" ht="14.25" customHeight="1" x14ac:dyDescent="0.2">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1:45" ht="14.25" customHeight="1" x14ac:dyDescent="0.2">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1:45" ht="14.25" customHeight="1" x14ac:dyDescent="0.2">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1:45" ht="14.25" customHeight="1" x14ac:dyDescent="0.2">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1:45" ht="14.25" customHeight="1" x14ac:dyDescent="0.2">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1:45" ht="14.25" customHeight="1" x14ac:dyDescent="0.2">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1:45" ht="14.25" customHeight="1" x14ac:dyDescent="0.2">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1:45" ht="14.25" customHeight="1" x14ac:dyDescent="0.2">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1:45" ht="14.25" customHeight="1" x14ac:dyDescent="0.2">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1:45" ht="14.25" customHeight="1" x14ac:dyDescent="0.2">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1:45" ht="14.25" customHeight="1" x14ac:dyDescent="0.2">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1:45" ht="14.25" customHeight="1" x14ac:dyDescent="0.2">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1:45" ht="14.25" customHeight="1" x14ac:dyDescent="0.2">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1:45" ht="14.25" customHeight="1" x14ac:dyDescent="0.2">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spans="1:45" ht="14.25" customHeight="1"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spans="1:45" ht="14.25" customHeight="1"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spans="1:45" ht="14.25" customHeight="1"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row r="64" spans="1:45" ht="14.25" customHeight="1"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row>
    <row r="65" spans="1:45" ht="14.25" customHeight="1"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row>
    <row r="66" spans="1:45" ht="14.25" customHeight="1"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row>
    <row r="67" spans="1:45" ht="14.25" customHeight="1"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row>
    <row r="68" spans="1:45" ht="14.25" customHeight="1"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row>
    <row r="69" spans="1:45" ht="14.25" customHeight="1"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row>
    <row r="70" spans="1:45" ht="14.25" customHeight="1"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row>
    <row r="71" spans="1:45" ht="14.25" customHeight="1"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row>
    <row r="72" spans="1:45" ht="14.25" customHeight="1"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row>
    <row r="73" spans="1:45" ht="14.25" customHeight="1"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row>
    <row r="74" spans="1:45" ht="14.25" customHeight="1"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row>
    <row r="75" spans="1:45" ht="14.25" customHeight="1"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row>
    <row r="76" spans="1:45" ht="14.25" customHeight="1"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row>
    <row r="77" spans="1:45" ht="14.25" customHeight="1"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row>
    <row r="78" spans="1:45" ht="14.25" customHeight="1"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row>
    <row r="79" spans="1:45" ht="14.25" customHeight="1"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row>
    <row r="80" spans="1:45" ht="14.25" customHeight="1"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row>
    <row r="81" spans="1:45" ht="14.25" customHeight="1"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row>
    <row r="82" spans="1:45" ht="14.25" customHeight="1"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row>
    <row r="83" spans="1:45" ht="14.25" customHeight="1"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row>
    <row r="84" spans="1:45" ht="14.25" customHeight="1"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row>
    <row r="85" spans="1:45" ht="14.25" customHeight="1"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row>
    <row r="86" spans="1:45" ht="14.25" customHeight="1"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row>
    <row r="87" spans="1:45" ht="14.25" customHeight="1"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row>
    <row r="88" spans="1:45" ht="14.25" customHeight="1"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row>
    <row r="89" spans="1:45" ht="14.25" customHeight="1"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row>
    <row r="90" spans="1:45" ht="14.25" customHeight="1"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row>
    <row r="91" spans="1:45" ht="14.25" customHeight="1"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row>
    <row r="92" spans="1:45" ht="14.25" customHeight="1"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row>
    <row r="93" spans="1:45" ht="14.25" customHeight="1"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row>
    <row r="94" spans="1:45" ht="14.25" customHeight="1"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row>
    <row r="95" spans="1:45" ht="14.25" customHeight="1"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row>
    <row r="96" spans="1:45" ht="14.25" customHeight="1"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row>
    <row r="97" spans="1:45" ht="14.25" customHeight="1"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row>
    <row r="98" spans="1:45" ht="14.25" customHeight="1"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row>
    <row r="99" spans="1:45" ht="14.25" customHeight="1"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row>
    <row r="100" spans="1:45" ht="14.25" customHeight="1"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row>
    <row r="101" spans="1:45" ht="14.25" customHeight="1"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row>
    <row r="102" spans="1:45" ht="14.25" customHeight="1"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row>
    <row r="103" spans="1:45" ht="14.25" customHeight="1"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row>
    <row r="104" spans="1:45" ht="14.25" customHeight="1"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row>
    <row r="105" spans="1:45" ht="14.25" customHeight="1"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row>
    <row r="106" spans="1:45" ht="14.25" customHeight="1"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row>
    <row r="107" spans="1:45" ht="14.25" customHeight="1"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row>
    <row r="108" spans="1:45" ht="14.25" customHeight="1"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row>
    <row r="109" spans="1:45" ht="14.25" customHeight="1"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row>
    <row r="110" spans="1:45" ht="14.25" customHeight="1"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row>
    <row r="111" spans="1:45" ht="14.25" customHeight="1"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row>
    <row r="112" spans="1:45" ht="14.25" customHeight="1"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row>
    <row r="113" spans="1:45" ht="14.25" customHeight="1"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row>
    <row r="114" spans="1:45" ht="14.25" customHeight="1"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row>
    <row r="115" spans="1:45" ht="14.25" customHeight="1"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row>
    <row r="116" spans="1:45" ht="14.25" customHeight="1"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row>
    <row r="117" spans="1:45" ht="14.25" customHeight="1"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row>
    <row r="118" spans="1:45" ht="14.25" customHeight="1"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row>
    <row r="119" spans="1:45" ht="14.25" customHeight="1"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row>
    <row r="120" spans="1:45" ht="14.25" customHeight="1"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row>
    <row r="121" spans="1:45" ht="14.25" customHeight="1"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row>
    <row r="122" spans="1:45" ht="14.25" customHeight="1"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row>
    <row r="123" spans="1:45" ht="14.25" customHeight="1"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row>
    <row r="124" spans="1:45" ht="14.25" customHeight="1"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row>
    <row r="125" spans="1:45" ht="14.25" customHeight="1"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row>
    <row r="126" spans="1:45" ht="14.25" customHeight="1"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row>
    <row r="127" spans="1:45" ht="14.25" customHeight="1"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row>
    <row r="128" spans="1:45" ht="14.25" customHeight="1"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row>
    <row r="129" spans="1:45" ht="14.25" customHeight="1"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row>
    <row r="130" spans="1:45" ht="14.25" customHeight="1"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row>
    <row r="131" spans="1:45" ht="14.25" customHeight="1"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row>
    <row r="132" spans="1:45" ht="14.25" customHeight="1"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row>
    <row r="133" spans="1:45" ht="14.25" customHeight="1"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row>
    <row r="134" spans="1:45" ht="14.25" customHeight="1"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row>
    <row r="135" spans="1:45" ht="14.25" customHeight="1"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row>
    <row r="136" spans="1:45" ht="14.25" customHeight="1"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row>
    <row r="137" spans="1:45" ht="14.25" customHeight="1"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row>
    <row r="138" spans="1:45" ht="14.25" customHeight="1"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row>
    <row r="139" spans="1:45" ht="14.25" customHeight="1"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row>
    <row r="140" spans="1:45" ht="14.25" customHeight="1"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row>
    <row r="141" spans="1:45" ht="14.25" customHeight="1"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row>
    <row r="142" spans="1:45" ht="14.25" customHeight="1"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row>
    <row r="143" spans="1:45" ht="14.25" customHeight="1"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row>
    <row r="144" spans="1:45" ht="14.25" customHeight="1"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row>
    <row r="145" spans="1:45" ht="14.25" customHeight="1"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row>
    <row r="146" spans="1:45" ht="14.25" customHeight="1"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row>
    <row r="147" spans="1:45" ht="14.25" customHeight="1"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row>
    <row r="148" spans="1:45" ht="14.25" customHeight="1"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row>
    <row r="149" spans="1:45" ht="14.25" customHeight="1"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row>
    <row r="150" spans="1:45" ht="14.25" customHeight="1"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row>
    <row r="151" spans="1:45" ht="14.25" customHeight="1"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row>
    <row r="152" spans="1:45" ht="14.25" customHeight="1"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row>
    <row r="153" spans="1:45" ht="14.25" customHeight="1"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row>
    <row r="154" spans="1:45" ht="14.25" customHeight="1"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row>
    <row r="155" spans="1:45" ht="14.25" customHeight="1"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row>
    <row r="156" spans="1:45" ht="14.25" customHeight="1"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row>
    <row r="157" spans="1:45" ht="14.25" customHeight="1"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row>
    <row r="158" spans="1:45" ht="14.25" customHeight="1"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row>
    <row r="159" spans="1:45" ht="14.25" customHeight="1"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row>
    <row r="160" spans="1:45" ht="14.25" customHeight="1"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row>
    <row r="161" spans="1:45" ht="14.25" customHeight="1"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row>
    <row r="162" spans="1:45" ht="14.25" customHeight="1"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row>
    <row r="163" spans="1:45" ht="14.25" customHeight="1"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row>
    <row r="164" spans="1:45" ht="14.25" customHeight="1"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row>
    <row r="165" spans="1:45" ht="14.25" customHeight="1"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row>
    <row r="166" spans="1:45" ht="14.25" customHeight="1"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row>
    <row r="167" spans="1:45" ht="14.25" customHeight="1"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row>
    <row r="168" spans="1:45" ht="14.25" customHeight="1"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row>
    <row r="169" spans="1:45" ht="14.25" customHeight="1"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row>
    <row r="170" spans="1:45" ht="14.25" customHeight="1"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row>
    <row r="171" spans="1:45" ht="14.25" customHeight="1"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row>
    <row r="172" spans="1:45" ht="14.25" customHeight="1"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row>
    <row r="173" spans="1:45" ht="14.25" customHeight="1"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row>
    <row r="174" spans="1:45" ht="14.25" customHeight="1"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row>
    <row r="175" spans="1:45" ht="14.25" customHeight="1"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row>
    <row r="176" spans="1:45" ht="14.25" customHeight="1"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row>
    <row r="177" spans="1:45" ht="14.25" customHeight="1"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row>
    <row r="178" spans="1:45" ht="14.25" customHeight="1"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row>
    <row r="179" spans="1:45" ht="14.25" customHeight="1"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row>
    <row r="180" spans="1:45" ht="14.25" customHeight="1"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row>
    <row r="181" spans="1:45" ht="14.25" customHeight="1"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row>
    <row r="182" spans="1:45" ht="14.25" customHeight="1"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row>
    <row r="183" spans="1:45" ht="14.25" customHeight="1"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row>
    <row r="184" spans="1:45" ht="14.25" customHeight="1"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row>
    <row r="185" spans="1:45" ht="14.25" customHeight="1"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row>
    <row r="186" spans="1:45" ht="14.25" customHeight="1"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row>
    <row r="187" spans="1:45" ht="14.25" customHeight="1"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row>
    <row r="188" spans="1:45" ht="14.25" customHeight="1"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row>
    <row r="189" spans="1:45" ht="14.25" customHeight="1"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row>
    <row r="190" spans="1:45" ht="14.25" customHeight="1"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row>
    <row r="191" spans="1:45" ht="14.25" customHeight="1"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row>
    <row r="192" spans="1:45" ht="14.25" customHeight="1"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row>
    <row r="193" spans="1:45" ht="14.25" customHeight="1"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row>
    <row r="194" spans="1:45" ht="14.25" customHeight="1"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row>
    <row r="195" spans="1:45" ht="14.25" customHeight="1"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row>
    <row r="196" spans="1:45" ht="14.25" customHeight="1"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row>
    <row r="197" spans="1:45" ht="14.25" customHeight="1"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row>
    <row r="198" spans="1:45" ht="14.25" customHeight="1"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row>
    <row r="199" spans="1:45" ht="14.25" customHeight="1"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row>
    <row r="200" spans="1:45" ht="14.25" customHeight="1"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row>
    <row r="201" spans="1:45" ht="14.25" customHeight="1"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row>
    <row r="202" spans="1:45" ht="14.25" customHeight="1"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row>
    <row r="203" spans="1:45" ht="14.25" customHeight="1"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row>
    <row r="204" spans="1:45" ht="14.25" customHeight="1"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row>
    <row r="205" spans="1:45" ht="14.25" customHeight="1"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row>
    <row r="206" spans="1:45" ht="14.25" customHeight="1"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row>
    <row r="207" spans="1:45" ht="14.25" customHeight="1"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row>
    <row r="208" spans="1:45" ht="14.25" customHeight="1"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row>
    <row r="209" spans="1:45" ht="14.25" customHeight="1"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row>
    <row r="210" spans="1:45" ht="14.25" customHeight="1"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row>
    <row r="211" spans="1:45" ht="14.25" customHeight="1"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row>
    <row r="212" spans="1:45" ht="14.25" customHeight="1"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row>
    <row r="213" spans="1:45" ht="14.25" customHeight="1"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row>
    <row r="214" spans="1:45" ht="14.25" customHeight="1"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row>
    <row r="215" spans="1:45" ht="14.25" customHeight="1"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row>
    <row r="216" spans="1:45" ht="14.25" customHeight="1"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row>
    <row r="217" spans="1:45" ht="14.25" customHeight="1"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row>
    <row r="218" spans="1:45" ht="14.25" customHeight="1"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row>
    <row r="219" spans="1:45" ht="14.25" customHeight="1"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row>
    <row r="220" spans="1:45" ht="14.25" customHeight="1"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row>
    <row r="221" spans="1:45" ht="14.25" customHeight="1"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row>
    <row r="222" spans="1:45" ht="14.25" customHeight="1"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row>
    <row r="223" spans="1:45" ht="14.25" customHeight="1"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row>
    <row r="224" spans="1:45" ht="14.25" customHeight="1"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row>
    <row r="225" spans="1:45" ht="14.25" customHeight="1"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row>
    <row r="226" spans="1:45" ht="14.25" customHeight="1"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row>
    <row r="227" spans="1:45" ht="14.25" customHeight="1"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row>
    <row r="228" spans="1:45" ht="14.25" customHeight="1"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row>
    <row r="229" spans="1:45" ht="14.25" customHeight="1"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row>
    <row r="230" spans="1:45" ht="14.25" customHeight="1"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row>
    <row r="231" spans="1:45" ht="14.25" customHeight="1"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row>
    <row r="232" spans="1:45" ht="14.25" customHeight="1"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row>
    <row r="233" spans="1:45" ht="14.25" customHeight="1"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row>
    <row r="234" spans="1:45" ht="14.25" customHeight="1"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row>
    <row r="235" spans="1:45" ht="14.25" customHeight="1"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row>
    <row r="236" spans="1:45" ht="14.25" customHeight="1"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row>
    <row r="237" spans="1:45" ht="14.25" customHeight="1"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row>
    <row r="238" spans="1:45" ht="14.25" customHeight="1"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row>
    <row r="239" spans="1:45" ht="14.25" customHeight="1"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row>
    <row r="240" spans="1:45" ht="14.25" customHeight="1"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row>
    <row r="241" spans="1:45" ht="14.25" customHeight="1"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row>
    <row r="242" spans="1:45" ht="14.25" customHeight="1"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row>
    <row r="243" spans="1:45" ht="14.25" customHeight="1"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row>
    <row r="244" spans="1:45" ht="14.25" customHeight="1"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row>
    <row r="245" spans="1:45" ht="14.25" customHeight="1"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row>
    <row r="246" spans="1:45" ht="14.25" customHeight="1"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row>
    <row r="247" spans="1:45" ht="14.25" customHeight="1"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row>
    <row r="248" spans="1:45" ht="14.25" customHeight="1"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row>
    <row r="249" spans="1:45" ht="14.25" customHeight="1"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row>
    <row r="250" spans="1:45" ht="14.25" customHeight="1"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row>
    <row r="251" spans="1:45" ht="14.25" customHeight="1"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row>
    <row r="252" spans="1:45" ht="14.25" customHeight="1"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row>
    <row r="253" spans="1:45" ht="14.25" customHeight="1"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row>
    <row r="254" spans="1:45" ht="14.25" customHeight="1"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row>
    <row r="255" spans="1:45" ht="14.25" customHeight="1"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row>
    <row r="256" spans="1:45" ht="14.25" customHeight="1"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row>
    <row r="257" spans="1:45" ht="14.25" customHeight="1"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row>
    <row r="258" spans="1:45" ht="14.25" customHeight="1"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row>
    <row r="259" spans="1:45" ht="14.25" customHeight="1"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row>
    <row r="260" spans="1:45" ht="14.25" customHeight="1"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row>
    <row r="261" spans="1:45" ht="14.25" customHeight="1"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row>
    <row r="262" spans="1:45" ht="14.25" customHeight="1"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row>
    <row r="263" spans="1:45" ht="14.25" customHeight="1"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row>
    <row r="264" spans="1:45" ht="14.25" customHeight="1"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row>
    <row r="265" spans="1:45" ht="14.25" customHeight="1"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row>
    <row r="266" spans="1:45" ht="14.25" customHeight="1"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row>
    <row r="267" spans="1:45" ht="14.25" customHeight="1"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row>
    <row r="268" spans="1:45" ht="14.25" customHeight="1"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row>
    <row r="269" spans="1:45" ht="14.25" customHeight="1"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row>
    <row r="270" spans="1:45" ht="14.25" customHeight="1"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row>
    <row r="271" spans="1:45" ht="14.25" customHeight="1"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row>
    <row r="272" spans="1:45" ht="14.25" customHeight="1"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row>
    <row r="273" spans="1:45" ht="14.25" customHeight="1"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row>
    <row r="274" spans="1:45" ht="14.25" customHeight="1"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row>
    <row r="275" spans="1:45" ht="14.25" customHeight="1"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row>
    <row r="276" spans="1:45" ht="14.25" customHeight="1"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row>
    <row r="277" spans="1:45" ht="14.25" customHeight="1"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row>
    <row r="278" spans="1:45" ht="14.25" customHeight="1"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row>
    <row r="279" spans="1:45" ht="14.25" customHeight="1"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row>
    <row r="280" spans="1:45" ht="14.25" customHeight="1"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row>
    <row r="281" spans="1:45" ht="14.25" customHeight="1"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row>
    <row r="282" spans="1:45" ht="14.25" customHeight="1"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row>
    <row r="283" spans="1:45" ht="14.25" customHeight="1"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row>
    <row r="284" spans="1:45" ht="14.25" customHeight="1"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row>
    <row r="285" spans="1:45" ht="14.25" customHeight="1"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row>
    <row r="286" spans="1:45" ht="14.25" customHeight="1"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row>
    <row r="287" spans="1:45" ht="14.25" customHeight="1"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row>
    <row r="288" spans="1:45" ht="14.25" customHeight="1"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row>
    <row r="289" spans="1:45" ht="14.25" customHeight="1"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row>
    <row r="290" spans="1:45" ht="14.25" customHeight="1"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row>
    <row r="291" spans="1:45" ht="14.25" customHeight="1"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row>
    <row r="292" spans="1:45" ht="14.25" customHeight="1"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row>
    <row r="293" spans="1:45" ht="14.25" customHeight="1"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row>
    <row r="294" spans="1:45" ht="14.25" customHeight="1"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row>
    <row r="295" spans="1:45" ht="14.25" customHeight="1"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row>
    <row r="296" spans="1:45" ht="14.25" customHeight="1"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row>
    <row r="297" spans="1:45" ht="14.25" customHeight="1"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row>
    <row r="298" spans="1:45" ht="14.25" customHeight="1"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row>
    <row r="299" spans="1:45" ht="14.25" customHeight="1"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row>
    <row r="300" spans="1:45" ht="14.25" customHeight="1"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row>
    <row r="301" spans="1:45" ht="14.25" customHeight="1"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row>
    <row r="302" spans="1:45" ht="14.25" customHeight="1"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row>
    <row r="303" spans="1:45" ht="14.25" customHeight="1"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row>
    <row r="304" spans="1:45" ht="14.25" customHeight="1"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row>
    <row r="305" spans="1:45" ht="14.25" customHeight="1"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row>
    <row r="306" spans="1:45" ht="14.25" customHeight="1"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row>
    <row r="307" spans="1:45" ht="14.25" customHeight="1"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row>
    <row r="308" spans="1:45" ht="14.25" customHeight="1"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row>
    <row r="309" spans="1:45" ht="14.25" customHeight="1"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row>
    <row r="310" spans="1:45" ht="14.25" customHeight="1"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row>
    <row r="311" spans="1:45" ht="14.25" customHeight="1"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row>
    <row r="312" spans="1:45" ht="14.25" customHeight="1"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row>
    <row r="313" spans="1:45" ht="14.25" customHeight="1"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row>
    <row r="314" spans="1:45" ht="14.25" customHeight="1"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row>
    <row r="315" spans="1:45" ht="14.25" customHeight="1"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row>
    <row r="316" spans="1:45" ht="14.25" customHeight="1"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row>
    <row r="317" spans="1:45" ht="14.25" customHeight="1"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row>
    <row r="318" spans="1:45" ht="14.25" customHeight="1"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row>
    <row r="319" spans="1:45" ht="14.25" customHeight="1"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row>
    <row r="320" spans="1:45" ht="14.25" customHeight="1"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row>
    <row r="321" spans="1:45" ht="14.25" customHeight="1"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row>
    <row r="322" spans="1:45" ht="14.25" customHeight="1"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row>
    <row r="323" spans="1:45" ht="14.25" customHeight="1"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row>
    <row r="324" spans="1:45" ht="14.25" customHeight="1"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row>
    <row r="325" spans="1:45" ht="14.25" customHeight="1"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row>
    <row r="326" spans="1:45" ht="14.25" customHeight="1"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row>
    <row r="327" spans="1:45" ht="14.25" customHeight="1"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row>
    <row r="328" spans="1:45" ht="14.25" customHeight="1"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row>
    <row r="329" spans="1:45" ht="14.25" customHeight="1"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row>
    <row r="330" spans="1:45" ht="14.25" customHeight="1"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row>
    <row r="331" spans="1:45" ht="14.25" customHeight="1"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row>
    <row r="332" spans="1:45" ht="14.25" customHeight="1"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row>
    <row r="333" spans="1:45" ht="14.25" customHeight="1"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row>
    <row r="334" spans="1:45" ht="14.25" customHeight="1"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row>
    <row r="335" spans="1:45" ht="14.25" customHeight="1"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row>
    <row r="336" spans="1:45" ht="14.25" customHeight="1"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row>
    <row r="337" spans="1:45" ht="14.25" customHeight="1"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row>
    <row r="338" spans="1:45" ht="14.25" customHeight="1"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row>
    <row r="339" spans="1:45" ht="14.25" customHeight="1"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row>
    <row r="340" spans="1:45" ht="14.25" customHeight="1"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row>
    <row r="341" spans="1:45" ht="14.25" customHeight="1"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row>
    <row r="342" spans="1:45" ht="14.25" customHeight="1"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row>
    <row r="343" spans="1:45" ht="14.25" customHeight="1"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row>
    <row r="344" spans="1:45" ht="14.25" customHeight="1"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row>
    <row r="345" spans="1:45" ht="14.25" customHeight="1"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row>
    <row r="346" spans="1:45" ht="14.25" customHeight="1"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row>
    <row r="347" spans="1:45" ht="14.25" customHeight="1"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row>
    <row r="348" spans="1:45" ht="14.25" customHeight="1"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row>
    <row r="349" spans="1:45" ht="14.25" customHeight="1"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row>
    <row r="350" spans="1:45" ht="14.25" customHeight="1"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row>
    <row r="351" spans="1:45" ht="14.25" customHeight="1"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row>
    <row r="352" spans="1:45" ht="14.25" customHeight="1"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row>
    <row r="353" spans="1:45" ht="14.25" customHeight="1"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row>
    <row r="354" spans="1:45" ht="14.25" customHeight="1"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row>
    <row r="355" spans="1:45" ht="14.25" customHeight="1"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row>
    <row r="356" spans="1:45" ht="14.25" customHeight="1"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row>
    <row r="357" spans="1:45" ht="14.25" customHeight="1"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row>
    <row r="358" spans="1:45" ht="14.25" customHeight="1"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row>
    <row r="359" spans="1:45" ht="14.25" customHeight="1"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row>
    <row r="360" spans="1:45" ht="14.25" customHeight="1"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row>
    <row r="361" spans="1:45" ht="14.25" customHeight="1"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row>
    <row r="362" spans="1:45" ht="14.25" customHeight="1"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row>
    <row r="363" spans="1:45" ht="14.25" customHeight="1"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row>
    <row r="364" spans="1:45" ht="14.25" customHeight="1"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row>
    <row r="365" spans="1:45" ht="14.25" customHeight="1"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row>
    <row r="366" spans="1:45" ht="14.25" customHeight="1"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row>
    <row r="367" spans="1:45" ht="14.25" customHeight="1"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row>
    <row r="368" spans="1:45" ht="14.25" customHeight="1"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row>
    <row r="369" spans="1:45" ht="14.25" customHeight="1"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row>
    <row r="370" spans="1:45" ht="14.25" customHeight="1"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row>
    <row r="371" spans="1:45" ht="14.25" customHeight="1"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row>
    <row r="372" spans="1:45" ht="14.25" customHeight="1"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row>
    <row r="373" spans="1:45" ht="14.25" customHeight="1"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row>
    <row r="374" spans="1:45" ht="14.25" customHeight="1"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row>
    <row r="375" spans="1:45" ht="14.25" customHeight="1"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row>
    <row r="376" spans="1:45" ht="14.25" customHeight="1"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row>
    <row r="377" spans="1:45" ht="14.25" customHeight="1"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row>
    <row r="378" spans="1:45" ht="14.25" customHeight="1"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row>
    <row r="379" spans="1:45" ht="14.25" customHeight="1"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row>
    <row r="380" spans="1:45" ht="14.25" customHeight="1"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row>
    <row r="381" spans="1:45" ht="14.25" customHeight="1"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row>
    <row r="382" spans="1:45" ht="14.25" customHeight="1"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row>
    <row r="383" spans="1:45" ht="14.25" customHeight="1"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row>
    <row r="384" spans="1:45" ht="14.25" customHeight="1"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row>
    <row r="385" spans="1:45" ht="14.25" customHeight="1"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row>
    <row r="386" spans="1:45" ht="14.25" customHeight="1"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row>
    <row r="387" spans="1:45" ht="14.25" customHeight="1"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row>
    <row r="388" spans="1:45" ht="14.25" customHeight="1"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row>
    <row r="389" spans="1:45" ht="14.25" customHeight="1"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row>
    <row r="390" spans="1:45" ht="14.25" customHeight="1"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row>
    <row r="391" spans="1:45" ht="14.25" customHeight="1"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row>
    <row r="392" spans="1:45" ht="14.25" customHeight="1"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row>
    <row r="393" spans="1:45" ht="14.25" customHeight="1"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row>
    <row r="394" spans="1:45" ht="14.25" customHeight="1"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row>
    <row r="395" spans="1:45" ht="14.25" customHeight="1"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row>
    <row r="396" spans="1:45" ht="14.25" customHeight="1"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row>
    <row r="397" spans="1:45" ht="14.25" customHeight="1"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row>
    <row r="398" spans="1:45" ht="14.25" customHeight="1"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row>
    <row r="399" spans="1:45" ht="14.25" customHeight="1"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row>
    <row r="400" spans="1:45" ht="14.25" customHeight="1"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row>
    <row r="401" spans="1:45" ht="14.25" customHeight="1"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row>
    <row r="402" spans="1:45" ht="14.25" customHeight="1"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row>
    <row r="403" spans="1:45" ht="14.25" customHeight="1"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row>
    <row r="404" spans="1:45" ht="14.25" customHeight="1"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row>
    <row r="405" spans="1:45" ht="14.25" customHeight="1"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row>
    <row r="406" spans="1:45" ht="14.25" customHeight="1"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row>
    <row r="407" spans="1:45" ht="14.25" customHeight="1"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row>
    <row r="408" spans="1:45" ht="14.25" customHeight="1"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row>
    <row r="409" spans="1:45" ht="14.25" customHeight="1"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row>
    <row r="410" spans="1:45" ht="14.25" customHeight="1"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row>
    <row r="411" spans="1:45" ht="14.25" customHeight="1"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row>
    <row r="412" spans="1:45" ht="14.25" customHeight="1"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row>
    <row r="413" spans="1:45" ht="14.25" customHeight="1"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row>
    <row r="414" spans="1:45" ht="14.25" customHeight="1"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row>
    <row r="415" spans="1:45" ht="14.25" customHeight="1"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row>
    <row r="416" spans="1:45" ht="14.25" customHeight="1"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row>
    <row r="417" spans="1:45" ht="14.25" customHeight="1"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row>
    <row r="418" spans="1:45" ht="14.25" customHeight="1"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row>
    <row r="419" spans="1:45" ht="14.25" customHeight="1"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row>
    <row r="420" spans="1:45" ht="14.25" customHeight="1"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row>
    <row r="421" spans="1:45" ht="14.25" customHeight="1"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row>
    <row r="422" spans="1:45" ht="14.25" customHeight="1"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row>
    <row r="423" spans="1:45" ht="14.25" customHeight="1"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row>
    <row r="424" spans="1:45" ht="14.25" customHeight="1"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row>
    <row r="425" spans="1:45" ht="14.25" customHeight="1"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row>
    <row r="426" spans="1:45" ht="14.25" customHeight="1"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row>
    <row r="427" spans="1:45" ht="14.25" customHeight="1"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row>
    <row r="428" spans="1:45" ht="14.25" customHeight="1"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row>
    <row r="429" spans="1:45" ht="14.25" customHeight="1"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row>
    <row r="430" spans="1:45" ht="14.25" customHeight="1"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row>
    <row r="431" spans="1:45" ht="14.25" customHeight="1"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row>
    <row r="432" spans="1:45" ht="14.25" customHeight="1"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row>
    <row r="433" spans="1:45" ht="14.25" customHeight="1"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row>
    <row r="434" spans="1:45" ht="14.25" customHeight="1"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row>
    <row r="435" spans="1:45" ht="14.25" customHeight="1"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row>
    <row r="436" spans="1:45" ht="14.25" customHeight="1"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row>
    <row r="437" spans="1:45" ht="14.25" customHeight="1"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row>
    <row r="438" spans="1:45" ht="14.25" customHeight="1"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row>
    <row r="439" spans="1:45" ht="14.25" customHeight="1"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row>
    <row r="440" spans="1:45" ht="14.25" customHeight="1"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row>
    <row r="441" spans="1:45" ht="14.25" customHeight="1"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row>
    <row r="442" spans="1:45" ht="14.25" customHeight="1"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row>
    <row r="443" spans="1:45" ht="14.25" customHeight="1"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row>
    <row r="444" spans="1:45" ht="14.25" customHeight="1"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row>
    <row r="445" spans="1:45" ht="14.25" customHeight="1"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row>
    <row r="446" spans="1:45" ht="14.25" customHeight="1"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row>
    <row r="447" spans="1:45" ht="14.25" customHeight="1"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row>
    <row r="448" spans="1:45" ht="14.25" customHeight="1"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row>
    <row r="449" spans="1:45" ht="14.25" customHeight="1"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row>
    <row r="450" spans="1:45" ht="14.25" customHeight="1"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row>
    <row r="451" spans="1:45" ht="14.25" customHeight="1"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row>
    <row r="452" spans="1:45" ht="14.25" customHeight="1"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row>
    <row r="453" spans="1:45" ht="14.25" customHeight="1"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row>
    <row r="454" spans="1:45" ht="14.25" customHeight="1"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row>
    <row r="455" spans="1:45" ht="14.25" customHeight="1"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row>
    <row r="456" spans="1:45" ht="14.25" customHeight="1"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row>
    <row r="457" spans="1:45" ht="14.25" customHeight="1"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row>
    <row r="458" spans="1:45" ht="14.25" customHeight="1"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row>
    <row r="459" spans="1:45" ht="14.25" customHeight="1"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row>
    <row r="460" spans="1:45" ht="14.25" customHeight="1"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row>
    <row r="461" spans="1:45" ht="14.25" customHeight="1"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row>
    <row r="462" spans="1:45" ht="14.25" customHeight="1"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row>
    <row r="463" spans="1:45" ht="14.25" customHeight="1"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row>
    <row r="464" spans="1:45" ht="14.25" customHeight="1"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row>
    <row r="465" spans="1:45" ht="14.25" customHeight="1"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row>
    <row r="466" spans="1:45" ht="14.25" customHeight="1"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row>
    <row r="467" spans="1:45" ht="14.25" customHeight="1"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row>
    <row r="468" spans="1:45" ht="14.25" customHeight="1"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row>
    <row r="469" spans="1:45" ht="14.25" customHeight="1"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row>
    <row r="470" spans="1:45" ht="14.25" customHeight="1"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row>
    <row r="471" spans="1:45" ht="14.25" customHeight="1"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row>
    <row r="472" spans="1:45" ht="14.25" customHeight="1"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row>
    <row r="473" spans="1:45" ht="14.25" customHeight="1"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row>
    <row r="474" spans="1:45" ht="14.25" customHeight="1"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row>
    <row r="475" spans="1:45" ht="14.25" customHeight="1"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row>
    <row r="476" spans="1:45" ht="14.25" customHeight="1"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row>
    <row r="477" spans="1:45" ht="14.25" customHeight="1"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row>
    <row r="478" spans="1:45" ht="14.25" customHeight="1"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row>
    <row r="479" spans="1:45" ht="14.25" customHeight="1"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row>
    <row r="480" spans="1:45" ht="14.25" customHeight="1"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row>
    <row r="481" spans="1:45" ht="14.25" customHeight="1"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row>
    <row r="482" spans="1:45" ht="14.25" customHeight="1"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row>
    <row r="483" spans="1:45" ht="14.25" customHeight="1"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row>
    <row r="484" spans="1:45" ht="14.25" customHeight="1"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row>
    <row r="485" spans="1:45" ht="14.25" customHeight="1"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row>
    <row r="486" spans="1:45" ht="14.25" customHeight="1"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row>
    <row r="487" spans="1:45" ht="14.25" customHeight="1"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row>
    <row r="488" spans="1:45" ht="14.25" customHeight="1"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row>
    <row r="489" spans="1:45" ht="14.25" customHeight="1"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row>
    <row r="490" spans="1:45" ht="14.25" customHeight="1"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row>
    <row r="491" spans="1:45" ht="14.25" customHeight="1"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row>
    <row r="492" spans="1:45" ht="14.25" customHeight="1"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row>
    <row r="493" spans="1:45" ht="14.25" customHeight="1"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row>
    <row r="494" spans="1:45" ht="14.25" customHeight="1"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row>
    <row r="495" spans="1:45" ht="14.25" customHeight="1"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row>
    <row r="496" spans="1:45" ht="14.25" customHeight="1"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row>
    <row r="497" spans="1:45" ht="14.25" customHeight="1"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row>
    <row r="498" spans="1:45" ht="14.25" customHeight="1"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row>
    <row r="499" spans="1:45" ht="14.25" customHeight="1"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row>
    <row r="500" spans="1:45" ht="14.25" customHeight="1"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row>
    <row r="501" spans="1:45" ht="14.25" customHeight="1"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row>
    <row r="502" spans="1:45" ht="14.25" customHeight="1"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row>
    <row r="503" spans="1:45" ht="14.25" customHeight="1"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row>
    <row r="504" spans="1:45" ht="14.25" customHeight="1"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row>
    <row r="505" spans="1:45" ht="14.25" customHeight="1"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row>
    <row r="506" spans="1:45" ht="14.25" customHeight="1"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row>
    <row r="507" spans="1:45" ht="14.25" customHeight="1"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row>
    <row r="508" spans="1:45" ht="14.25" customHeight="1"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row>
    <row r="509" spans="1:45" ht="14.25" customHeight="1"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row>
    <row r="510" spans="1:45" ht="14.25" customHeight="1"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row>
    <row r="511" spans="1:45" ht="14.25" customHeight="1"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row>
    <row r="512" spans="1:45" ht="14.25" customHeight="1"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row>
    <row r="513" spans="1:45" ht="14.25" customHeight="1"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row>
    <row r="514" spans="1:45" ht="14.25" customHeight="1"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row>
    <row r="515" spans="1:45" ht="14.25" customHeight="1"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row>
    <row r="516" spans="1:45" ht="14.25" customHeight="1"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row>
    <row r="517" spans="1:45" ht="14.25" customHeight="1"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row>
    <row r="518" spans="1:45" ht="14.25" customHeight="1"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row>
    <row r="519" spans="1:45" ht="14.25" customHeight="1"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row>
    <row r="520" spans="1:45" ht="14.25" customHeight="1"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row>
    <row r="521" spans="1:45" ht="14.25" customHeight="1"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row>
    <row r="522" spans="1:45" ht="14.25" customHeight="1"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row>
    <row r="523" spans="1:45" ht="14.25" customHeight="1"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row>
    <row r="524" spans="1:45" ht="14.25" customHeight="1"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row>
    <row r="525" spans="1:45" ht="14.25" customHeight="1"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row>
    <row r="526" spans="1:45" ht="14.25" customHeight="1"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row>
    <row r="527" spans="1:45" ht="14.25" customHeight="1"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row>
    <row r="528" spans="1:45" ht="14.25" customHeight="1"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row>
    <row r="529" spans="1:45" ht="14.25" customHeight="1"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row>
    <row r="530" spans="1:45" ht="14.25" customHeight="1"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row>
    <row r="531" spans="1:45" ht="14.25" customHeight="1"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row>
    <row r="532" spans="1:45" ht="14.25" customHeight="1"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row>
    <row r="533" spans="1:45" ht="14.25" customHeight="1"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row>
    <row r="534" spans="1:45" ht="14.25" customHeight="1"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row>
    <row r="535" spans="1:45" ht="14.25" customHeight="1"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row>
    <row r="536" spans="1:45" ht="14.25" customHeight="1"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row>
    <row r="537" spans="1:45" ht="14.25" customHeight="1"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row>
    <row r="538" spans="1:45" ht="14.25" customHeight="1"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row>
    <row r="539" spans="1:45" ht="14.25" customHeight="1"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row>
    <row r="540" spans="1:45" ht="14.25" customHeight="1"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row>
    <row r="541" spans="1:45" ht="14.25" customHeight="1"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row>
    <row r="542" spans="1:45" ht="14.25" customHeight="1"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row>
    <row r="543" spans="1:45" ht="14.25" customHeight="1"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row>
    <row r="544" spans="1:45" ht="14.25" customHeight="1"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row>
    <row r="545" spans="1:45" ht="14.25" customHeight="1"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row>
    <row r="546" spans="1:45" ht="14.25" customHeight="1"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row>
    <row r="547" spans="1:45" ht="14.25" customHeight="1"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row>
    <row r="548" spans="1:45" ht="14.25" customHeight="1"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row>
    <row r="549" spans="1:45" ht="14.25" customHeight="1"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row>
    <row r="550" spans="1:45" ht="14.25" customHeight="1"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row>
    <row r="551" spans="1:45" ht="14.25" customHeight="1"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row>
    <row r="552" spans="1:45" ht="14.25" customHeight="1"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row>
    <row r="553" spans="1:45" ht="14.25" customHeight="1"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row>
    <row r="554" spans="1:45" ht="14.25" customHeight="1"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row>
    <row r="555" spans="1:45" ht="14.25" customHeight="1"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row>
    <row r="556" spans="1:45" ht="14.25" customHeight="1"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row>
    <row r="557" spans="1:45" ht="14.25" customHeight="1"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row>
    <row r="558" spans="1:45" ht="14.25" customHeight="1"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row>
    <row r="559" spans="1:45" ht="14.25" customHeight="1"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row>
    <row r="560" spans="1:45" ht="14.25" customHeight="1"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row>
    <row r="561" spans="1:45" ht="14.25" customHeight="1"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row>
    <row r="562" spans="1:45" ht="14.25" customHeight="1"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row>
    <row r="563" spans="1:45" ht="14.25" customHeight="1"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row>
    <row r="564" spans="1:45" ht="14.25" customHeight="1"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row>
    <row r="565" spans="1:45" ht="14.25" customHeight="1"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row>
    <row r="566" spans="1:45" ht="14.25" customHeight="1"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row>
    <row r="567" spans="1:45" ht="14.25" customHeight="1"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row>
    <row r="568" spans="1:45" ht="14.25" customHeight="1"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row>
    <row r="569" spans="1:45" ht="14.25" customHeight="1"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row>
    <row r="570" spans="1:45" ht="14.25" customHeight="1"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row>
    <row r="571" spans="1:45" ht="14.25" customHeight="1"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row>
    <row r="572" spans="1:45" ht="14.25" customHeight="1"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row>
    <row r="573" spans="1:45" ht="14.25" customHeight="1"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row>
    <row r="574" spans="1:45" ht="14.25" customHeight="1"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row>
    <row r="575" spans="1:45" ht="14.25" customHeight="1"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row>
    <row r="576" spans="1:45" ht="14.25" customHeight="1"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row>
    <row r="577" spans="1:45" ht="14.25" customHeight="1"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row>
    <row r="578" spans="1:45" ht="14.25" customHeight="1"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row>
    <row r="579" spans="1:45" ht="14.25" customHeight="1"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row>
    <row r="580" spans="1:45" ht="14.25" customHeight="1"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row>
    <row r="581" spans="1:45" ht="14.25" customHeight="1"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row>
    <row r="582" spans="1:45" ht="14.25" customHeight="1"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row>
    <row r="583" spans="1:45" ht="14.25" customHeight="1"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row>
    <row r="584" spans="1:45" ht="14.25" customHeight="1"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row>
    <row r="585" spans="1:45" ht="14.25" customHeight="1"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row>
    <row r="586" spans="1:45" ht="14.25" customHeight="1"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row>
    <row r="587" spans="1:45" ht="14.25" customHeight="1"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row>
    <row r="588" spans="1:45" ht="14.25" customHeight="1"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row>
    <row r="589" spans="1:45" ht="14.25" customHeight="1"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row>
    <row r="590" spans="1:45" ht="14.25" customHeight="1"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row>
    <row r="591" spans="1:45" ht="14.25" customHeight="1"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row>
    <row r="592" spans="1:45" ht="14.25" customHeight="1"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row>
    <row r="593" spans="1:45" ht="14.25" customHeight="1"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row>
    <row r="594" spans="1:45" ht="14.25" customHeight="1"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row>
    <row r="595" spans="1:45" ht="14.25" customHeight="1"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row>
    <row r="596" spans="1:45" ht="14.25" customHeight="1"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row>
    <row r="597" spans="1:45" ht="14.25" customHeight="1"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row>
    <row r="598" spans="1:45" ht="14.25" customHeight="1"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row>
    <row r="599" spans="1:45" ht="14.25" customHeight="1"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row>
    <row r="600" spans="1:45" ht="14.25" customHeight="1"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row>
    <row r="601" spans="1:45" ht="14.25" customHeight="1"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row>
    <row r="602" spans="1:45" ht="14.25" customHeight="1"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row>
    <row r="603" spans="1:45" ht="14.25" customHeight="1"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row>
    <row r="604" spans="1:45" ht="14.25" customHeight="1"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row>
    <row r="605" spans="1:45" ht="14.25" customHeight="1"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row>
    <row r="606" spans="1:45" ht="14.25" customHeight="1"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row>
    <row r="607" spans="1:45" ht="14.25" customHeight="1"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row>
    <row r="608" spans="1:45" ht="14.25" customHeight="1"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row>
    <row r="609" spans="1:45" ht="14.25" customHeight="1"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row>
    <row r="610" spans="1:45" ht="14.25" customHeight="1"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row>
    <row r="611" spans="1:45" ht="14.25" customHeight="1"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row>
    <row r="612" spans="1:45" ht="14.25" customHeight="1"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row>
    <row r="613" spans="1:45" ht="14.25" customHeight="1"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row>
    <row r="614" spans="1:45" ht="14.25" customHeight="1"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row>
    <row r="615" spans="1:45" ht="14.25" customHeight="1"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row>
    <row r="616" spans="1:45" ht="14.25" customHeight="1"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row>
    <row r="617" spans="1:45" ht="14.25" customHeight="1"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row>
    <row r="618" spans="1:45" ht="14.25" customHeight="1"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row>
    <row r="619" spans="1:45" ht="14.25" customHeight="1"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row>
    <row r="620" spans="1:45" ht="14.25" customHeight="1"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row>
    <row r="621" spans="1:45" ht="14.25" customHeight="1"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row>
    <row r="622" spans="1:45" ht="14.25" customHeight="1"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row>
    <row r="623" spans="1:45" ht="14.25" customHeight="1"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row>
    <row r="624" spans="1:45" ht="14.25" customHeight="1"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row>
    <row r="625" spans="1:45" ht="14.25" customHeight="1"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row>
    <row r="626" spans="1:45" ht="14.25" customHeight="1"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row>
    <row r="627" spans="1:45" ht="14.25" customHeight="1"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row>
    <row r="628" spans="1:45" ht="14.25" customHeight="1"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row>
    <row r="629" spans="1:45" ht="14.25" customHeight="1"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row>
    <row r="630" spans="1:45" ht="14.25" customHeight="1"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row>
    <row r="631" spans="1:45" ht="14.25" customHeight="1"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row>
    <row r="632" spans="1:45" ht="14.25" customHeight="1"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row>
    <row r="633" spans="1:45" ht="14.25" customHeight="1"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row>
    <row r="634" spans="1:45" ht="14.25" customHeight="1"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row>
    <row r="635" spans="1:45" ht="14.25" customHeight="1"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row>
    <row r="636" spans="1:45" ht="14.25" customHeight="1"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row>
    <row r="637" spans="1:45" ht="14.25" customHeight="1"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row>
    <row r="638" spans="1:45" ht="14.25" customHeight="1"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row>
    <row r="639" spans="1:45" ht="14.25" customHeight="1"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row>
    <row r="640" spans="1:45" ht="14.25" customHeight="1"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row>
    <row r="641" spans="1:45" ht="14.25" customHeight="1"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row>
    <row r="642" spans="1:45" ht="14.25" customHeight="1"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row>
    <row r="643" spans="1:45" ht="14.25" customHeight="1"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row>
    <row r="644" spans="1:45" ht="14.25" customHeight="1"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row>
    <row r="645" spans="1:45" ht="14.25" customHeight="1"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row>
    <row r="646" spans="1:45" ht="14.25" customHeight="1"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row>
    <row r="647" spans="1:45" ht="14.25" customHeight="1"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row>
    <row r="648" spans="1:45" ht="14.25" customHeight="1"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row>
    <row r="649" spans="1:45" ht="14.25" customHeight="1"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row>
    <row r="650" spans="1:45" ht="14.25" customHeight="1"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row>
    <row r="651" spans="1:45" ht="14.25" customHeight="1"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row>
    <row r="652" spans="1:45" ht="14.25" customHeight="1"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row>
    <row r="653" spans="1:45" ht="14.25" customHeight="1"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row>
    <row r="654" spans="1:45" ht="14.25" customHeight="1"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row>
    <row r="655" spans="1:45" ht="14.25" customHeight="1"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row>
    <row r="656" spans="1:45" ht="14.25" customHeight="1"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row>
    <row r="657" spans="1:45" ht="14.25" customHeight="1"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row>
    <row r="658" spans="1:45" ht="14.25" customHeight="1"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row>
    <row r="659" spans="1:45" ht="14.25" customHeight="1"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row>
    <row r="660" spans="1:45" ht="14.25" customHeight="1"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row>
    <row r="661" spans="1:45" ht="14.25" customHeight="1"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row>
    <row r="662" spans="1:45" ht="14.25" customHeight="1"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row>
    <row r="663" spans="1:45" ht="14.25" customHeight="1"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row>
    <row r="664" spans="1:45" ht="14.25" customHeight="1"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row>
    <row r="665" spans="1:45" ht="14.25" customHeight="1"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row>
    <row r="666" spans="1:45" ht="14.25" customHeight="1"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row>
    <row r="667" spans="1:45" ht="14.25" customHeight="1"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row>
    <row r="668" spans="1:45" ht="14.25" customHeight="1"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row>
    <row r="669" spans="1:45" ht="14.25" customHeight="1"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row>
    <row r="670" spans="1:45" ht="14.25" customHeight="1"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row>
    <row r="671" spans="1:45" ht="14.25" customHeight="1"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row>
    <row r="672" spans="1:45" ht="14.25" customHeight="1"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row>
    <row r="673" spans="1:45" ht="14.25" customHeight="1"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row>
    <row r="674" spans="1:45" ht="14.25" customHeight="1"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row>
    <row r="675" spans="1:45" ht="14.25" customHeight="1"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row>
    <row r="676" spans="1:45" ht="14.25" customHeight="1"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row>
    <row r="677" spans="1:45" ht="14.25" customHeight="1"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row>
    <row r="678" spans="1:45" ht="14.25" customHeight="1"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row>
    <row r="679" spans="1:45" ht="14.25" customHeight="1"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row>
    <row r="680" spans="1:45" ht="14.25" customHeight="1"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row>
    <row r="681" spans="1:45" ht="14.25" customHeight="1"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row>
    <row r="682" spans="1:45" ht="14.25" customHeight="1"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row>
    <row r="683" spans="1:45" ht="14.25" customHeight="1"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row>
    <row r="684" spans="1:45" ht="14.25" customHeight="1"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row>
    <row r="685" spans="1:45" ht="14.25" customHeight="1"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row>
    <row r="686" spans="1:45" ht="14.25" customHeight="1"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row>
    <row r="687" spans="1:45" ht="14.25" customHeight="1"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row>
    <row r="688" spans="1:45" ht="14.25" customHeight="1"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row>
    <row r="689" spans="1:45" ht="14.25" customHeight="1"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row>
    <row r="690" spans="1:45" ht="14.25" customHeight="1"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row>
    <row r="691" spans="1:45" ht="14.25" customHeight="1"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row>
    <row r="692" spans="1:45" ht="14.25" customHeight="1"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row>
    <row r="693" spans="1:45" ht="14.25" customHeight="1"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row>
    <row r="694" spans="1:45" ht="14.25" customHeight="1"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row>
    <row r="695" spans="1:45" ht="14.25" customHeight="1"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row>
    <row r="696" spans="1:45" ht="14.25" customHeight="1"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row>
    <row r="697" spans="1:45" ht="14.25" customHeight="1"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row>
    <row r="698" spans="1:45" ht="14.25" customHeight="1"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row>
    <row r="699" spans="1:45" ht="14.25" customHeight="1"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row>
    <row r="700" spans="1:45" ht="14.25" customHeight="1"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row>
    <row r="701" spans="1:45" ht="14.25" customHeight="1"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row>
    <row r="702" spans="1:45" ht="14.25" customHeight="1"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row>
    <row r="703" spans="1:45" ht="14.25" customHeight="1"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row>
    <row r="704" spans="1:45" ht="14.25" customHeight="1"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row>
    <row r="705" spans="1:45" ht="14.25" customHeight="1"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row>
    <row r="706" spans="1:45" ht="14.25" customHeight="1"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row>
    <row r="707" spans="1:45" ht="14.25" customHeight="1"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row>
    <row r="708" spans="1:45" ht="14.25" customHeight="1"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row>
    <row r="709" spans="1:45" ht="14.25" customHeight="1"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row>
    <row r="710" spans="1:45" ht="14.25" customHeight="1"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row>
    <row r="711" spans="1:45" ht="14.25" customHeight="1"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row>
    <row r="712" spans="1:45" ht="14.25" customHeight="1"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row>
    <row r="713" spans="1:45" ht="14.25" customHeight="1"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row>
    <row r="714" spans="1:45" ht="14.25" customHeight="1"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row>
    <row r="715" spans="1:45" ht="14.25" customHeight="1"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row>
    <row r="716" spans="1:45" ht="14.25" customHeight="1"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row>
    <row r="717" spans="1:45" ht="14.25" customHeight="1"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row>
    <row r="718" spans="1:45" ht="14.25" customHeight="1"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row>
    <row r="719" spans="1:45" ht="14.25" customHeight="1"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row>
    <row r="720" spans="1:45" ht="14.25" customHeight="1"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row>
    <row r="721" spans="1:45" ht="14.25" customHeight="1"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row>
    <row r="722" spans="1:45" ht="14.25" customHeight="1"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row>
    <row r="723" spans="1:45" ht="14.25" customHeight="1"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row>
    <row r="724" spans="1:45" ht="14.25" customHeight="1"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row>
    <row r="725" spans="1:45" ht="14.25" customHeight="1"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row>
    <row r="726" spans="1:45" ht="14.25" customHeight="1"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row>
    <row r="727" spans="1:45" ht="14.25" customHeight="1"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row>
    <row r="728" spans="1:45" ht="14.25" customHeight="1"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row>
    <row r="729" spans="1:45" ht="14.25" customHeight="1"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row>
    <row r="730" spans="1:45" ht="14.25" customHeight="1"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row>
    <row r="731" spans="1:45" ht="14.25" customHeight="1"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row>
    <row r="732" spans="1:45" ht="14.25" customHeight="1"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row>
    <row r="733" spans="1:45" ht="14.25" customHeight="1"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row>
    <row r="734" spans="1:45" ht="14.25" customHeight="1"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row>
    <row r="735" spans="1:45" ht="14.25" customHeight="1"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row>
    <row r="736" spans="1:45" ht="14.25" customHeight="1"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row>
    <row r="737" spans="1:45" ht="14.25" customHeight="1"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row>
    <row r="738" spans="1:45" ht="14.25" customHeight="1"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row>
    <row r="739" spans="1:45" ht="14.25" customHeight="1"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row>
    <row r="740" spans="1:45" ht="14.25" customHeight="1"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row>
    <row r="741" spans="1:45" ht="14.25" customHeight="1"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row>
    <row r="742" spans="1:45" ht="14.25" customHeight="1"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row>
    <row r="743" spans="1:45" ht="14.25" customHeight="1"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row>
    <row r="744" spans="1:45" ht="14.25" customHeight="1"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row>
    <row r="745" spans="1:45" ht="14.25" customHeight="1"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row>
    <row r="746" spans="1:45" ht="14.25" customHeight="1"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row>
    <row r="747" spans="1:45" ht="14.25" customHeight="1"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row>
    <row r="748" spans="1:45" ht="14.25" customHeight="1"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row>
    <row r="749" spans="1:45" ht="14.25" customHeight="1"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row>
    <row r="750" spans="1:45" ht="14.25" customHeight="1"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row>
    <row r="751" spans="1:45" ht="14.25" customHeight="1"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row>
    <row r="752" spans="1:45" ht="14.25" customHeight="1"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row>
    <row r="753" spans="1:45" ht="14.25" customHeight="1"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row>
    <row r="754" spans="1:45" ht="14.25" customHeight="1"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row>
    <row r="755" spans="1:45" ht="14.25" customHeight="1"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row>
    <row r="756" spans="1:45" ht="14.25" customHeight="1"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row>
    <row r="757" spans="1:45" ht="14.25" customHeight="1"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row>
    <row r="758" spans="1:45" ht="14.25" customHeight="1"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row>
    <row r="759" spans="1:45" ht="14.25" customHeight="1"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row>
    <row r="760" spans="1:45" ht="14.25" customHeight="1"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row>
    <row r="761" spans="1:45" ht="14.25" customHeight="1"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row>
    <row r="762" spans="1:45" ht="14.25" customHeight="1"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row>
    <row r="763" spans="1:45" ht="14.25" customHeight="1"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row>
    <row r="764" spans="1:45" ht="14.25" customHeight="1"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row>
    <row r="765" spans="1:45" ht="14.25" customHeight="1"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row>
    <row r="766" spans="1:45" ht="14.25" customHeight="1"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row>
    <row r="767" spans="1:45" ht="14.25" customHeight="1"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row>
    <row r="768" spans="1:45" ht="14.25" customHeight="1"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row>
    <row r="769" spans="1:45" ht="14.25" customHeight="1"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row>
    <row r="770" spans="1:45" ht="14.25" customHeight="1"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row>
    <row r="771" spans="1:45" ht="14.25" customHeight="1"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row>
    <row r="772" spans="1:45" ht="14.25" customHeight="1"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row>
    <row r="773" spans="1:45" ht="14.25" customHeight="1"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row>
    <row r="774" spans="1:45" ht="14.25" customHeight="1"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row>
    <row r="775" spans="1:45" ht="14.25" customHeight="1"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row>
    <row r="776" spans="1:45" ht="14.25" customHeight="1"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row>
    <row r="777" spans="1:45" ht="14.25" customHeight="1"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row>
    <row r="778" spans="1:45" ht="14.25" customHeight="1"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row>
    <row r="779" spans="1:45" ht="14.25" customHeight="1"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row>
    <row r="780" spans="1:45" ht="14.25" customHeight="1"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row>
    <row r="781" spans="1:45" ht="14.25" customHeight="1"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row>
    <row r="782" spans="1:45" ht="14.25" customHeight="1"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row>
    <row r="783" spans="1:45" ht="14.25" customHeight="1"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row>
    <row r="784" spans="1:45" ht="14.25" customHeight="1"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row>
    <row r="785" spans="1:45" ht="14.25" customHeight="1"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row>
    <row r="786" spans="1:45" ht="14.25" customHeight="1"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row>
    <row r="787" spans="1:45" ht="14.25" customHeight="1"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row>
    <row r="788" spans="1:45" ht="14.25" customHeight="1"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row>
    <row r="789" spans="1:45" ht="14.25" customHeight="1"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row>
    <row r="790" spans="1:45" ht="14.25" customHeight="1"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row>
    <row r="791" spans="1:45" ht="14.25" customHeight="1"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row>
    <row r="792" spans="1:45" ht="14.25" customHeight="1"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row>
    <row r="793" spans="1:45" ht="14.25" customHeight="1"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row>
    <row r="794" spans="1:45" ht="14.25" customHeight="1"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row>
    <row r="795" spans="1:45" ht="14.25" customHeight="1"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row>
    <row r="796" spans="1:45" ht="14.25" customHeight="1"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row>
    <row r="797" spans="1:45" ht="14.25" customHeight="1"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row>
    <row r="798" spans="1:45" ht="14.25" customHeight="1"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row>
    <row r="799" spans="1:45" ht="14.25" customHeight="1"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row>
    <row r="800" spans="1:45" ht="14.25" customHeight="1"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row>
    <row r="801" spans="1:45" ht="14.25" customHeight="1"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row>
    <row r="802" spans="1:45" ht="14.25" customHeight="1"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row>
    <row r="803" spans="1:45" ht="14.25" customHeight="1"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row>
    <row r="804" spans="1:45" ht="14.25" customHeight="1"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row>
    <row r="805" spans="1:45" ht="14.25" customHeight="1"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row>
    <row r="806" spans="1:45" ht="14.25" customHeight="1"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row>
    <row r="807" spans="1:45" ht="14.25" customHeight="1"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row>
    <row r="808" spans="1:45" ht="14.25" customHeight="1"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row>
    <row r="809" spans="1:45" ht="14.25" customHeight="1"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row>
    <row r="810" spans="1:45" ht="14.25" customHeight="1"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row>
    <row r="811" spans="1:45" ht="14.25" customHeight="1"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row>
    <row r="812" spans="1:45" ht="14.25" customHeight="1"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row>
    <row r="813" spans="1:45" ht="14.25" customHeight="1"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row>
    <row r="814" spans="1:45" ht="14.25" customHeight="1"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row>
    <row r="815" spans="1:45" ht="14.25" customHeight="1"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row>
    <row r="816" spans="1:45" ht="14.25" customHeight="1"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row>
    <row r="817" spans="1:45" ht="14.25" customHeight="1"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row>
    <row r="818" spans="1:45" ht="14.25" customHeight="1"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row>
    <row r="819" spans="1:45" ht="14.25" customHeight="1"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row>
    <row r="820" spans="1:45" ht="14.25" customHeight="1"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row>
    <row r="821" spans="1:45" ht="14.25" customHeight="1"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row>
    <row r="822" spans="1:45" ht="14.25" customHeight="1"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row>
    <row r="823" spans="1:45" ht="14.25" customHeight="1"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row>
    <row r="824" spans="1:45" ht="14.25" customHeight="1"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row>
    <row r="825" spans="1:45" ht="14.25" customHeight="1"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row>
    <row r="826" spans="1:45" ht="14.25" customHeight="1"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row>
    <row r="827" spans="1:45" ht="14.25" customHeight="1"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row>
    <row r="828" spans="1:45" ht="14.25" customHeight="1"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row>
    <row r="829" spans="1:45" ht="14.25" customHeight="1"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row>
    <row r="830" spans="1:45" ht="14.25" customHeight="1"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row>
    <row r="831" spans="1:45" ht="14.25" customHeight="1"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row>
    <row r="832" spans="1:45" ht="14.25" customHeight="1"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row>
    <row r="833" spans="1:45" ht="14.25" customHeight="1"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row>
    <row r="834" spans="1:45" ht="14.25" customHeight="1"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row>
    <row r="835" spans="1:45" ht="14.25" customHeight="1"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row>
    <row r="836" spans="1:45" ht="14.25" customHeight="1"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row>
    <row r="837" spans="1:45" ht="14.25" customHeight="1"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row>
    <row r="838" spans="1:45" ht="14.25" customHeight="1"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row>
    <row r="839" spans="1:45" ht="14.25" customHeight="1"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row>
    <row r="840" spans="1:45" ht="14.25" customHeight="1"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row>
    <row r="841" spans="1:45" ht="14.25" customHeight="1"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row>
    <row r="842" spans="1:45" ht="14.25" customHeight="1"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row>
    <row r="843" spans="1:45" ht="14.25" customHeight="1"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row>
    <row r="844" spans="1:45" ht="14.25" customHeight="1"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row>
    <row r="845" spans="1:45" ht="14.25" customHeight="1"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row>
    <row r="846" spans="1:45" ht="14.25" customHeight="1"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row>
    <row r="847" spans="1:45" ht="14.25" customHeight="1"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row>
    <row r="848" spans="1:45" ht="14.25" customHeight="1"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row>
    <row r="849" spans="1:45" ht="14.25" customHeight="1"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row>
    <row r="850" spans="1:45" ht="14.25" customHeight="1"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row>
    <row r="851" spans="1:45" ht="14.25" customHeight="1"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row>
    <row r="852" spans="1:45" ht="14.25" customHeight="1"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row>
    <row r="853" spans="1:45" ht="14.25" customHeight="1"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row>
    <row r="854" spans="1:45" ht="14.25" customHeight="1"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row>
    <row r="855" spans="1:45" ht="14.25" customHeight="1"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row>
    <row r="856" spans="1:45" ht="14.25" customHeight="1"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row>
    <row r="857" spans="1:45" ht="14.25" customHeight="1"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row>
    <row r="858" spans="1:45" ht="14.25" customHeight="1"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row>
    <row r="859" spans="1:45" ht="14.25" customHeight="1"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row>
    <row r="860" spans="1:45" ht="14.25" customHeight="1"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row>
    <row r="861" spans="1:45" ht="14.25" customHeight="1"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row>
    <row r="862" spans="1:45" ht="14.25" customHeight="1"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row>
    <row r="863" spans="1:45" ht="14.25" customHeight="1"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row>
    <row r="864" spans="1:45" ht="14.25" customHeight="1"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row>
    <row r="865" spans="1:45" ht="14.25" customHeight="1"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row>
    <row r="866" spans="1:45" ht="14.25" customHeight="1"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row>
    <row r="867" spans="1:45" ht="14.25" customHeight="1"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row>
    <row r="868" spans="1:45" ht="14.25" customHeight="1"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row>
    <row r="869" spans="1:45" ht="14.25" customHeight="1"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row>
    <row r="870" spans="1:45" ht="14.25" customHeight="1"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row>
    <row r="871" spans="1:45" ht="14.25" customHeight="1"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row>
    <row r="872" spans="1:45" ht="14.25" customHeight="1"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row>
    <row r="873" spans="1:45" ht="14.25" customHeight="1"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row>
    <row r="874" spans="1:45" ht="14.25" customHeight="1"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row>
    <row r="875" spans="1:45" ht="14.25" customHeight="1"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row>
    <row r="876" spans="1:45" ht="14.25" customHeight="1"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row>
    <row r="877" spans="1:45" ht="14.25" customHeight="1"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row>
    <row r="878" spans="1:45" ht="14.25" customHeight="1"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row>
    <row r="879" spans="1:45" ht="14.25" customHeight="1"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row>
    <row r="880" spans="1:45" ht="14.25" customHeight="1"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row>
    <row r="881" spans="1:45" ht="14.25" customHeight="1"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row>
    <row r="882" spans="1:45" ht="14.25" customHeight="1"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row>
    <row r="883" spans="1:45" ht="14.25" customHeight="1"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row>
    <row r="884" spans="1:45" ht="14.25" customHeight="1"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row>
    <row r="885" spans="1:45" ht="14.25" customHeight="1"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row>
    <row r="886" spans="1:45" ht="14.25" customHeight="1"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row>
    <row r="887" spans="1:45" ht="14.25" customHeight="1"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row>
    <row r="888" spans="1:45" ht="14.25" customHeight="1"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row>
    <row r="889" spans="1:45" ht="14.25" customHeight="1"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row>
    <row r="890" spans="1:45" ht="14.25" customHeight="1"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row>
    <row r="891" spans="1:45" ht="14.25" customHeight="1"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row>
    <row r="892" spans="1:45" ht="14.25" customHeight="1"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row>
    <row r="893" spans="1:45" ht="14.25" customHeight="1"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row>
    <row r="894" spans="1:45" ht="14.25" customHeight="1"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row>
    <row r="895" spans="1:45" ht="14.25" customHeight="1"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row>
    <row r="896" spans="1:45" ht="14.25" customHeight="1"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row>
    <row r="897" spans="1:45" ht="14.25" customHeight="1"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row>
    <row r="898" spans="1:45" ht="14.25" customHeight="1"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row>
    <row r="899" spans="1:45" ht="14.25" customHeight="1"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row>
    <row r="900" spans="1:45" ht="14.25" customHeight="1"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row>
    <row r="901" spans="1:45" ht="14.25" customHeight="1"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row>
    <row r="902" spans="1:45" ht="14.25" customHeight="1"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row>
    <row r="903" spans="1:45" ht="14.25" customHeight="1"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row>
    <row r="904" spans="1:45" ht="14.25" customHeight="1"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row>
    <row r="905" spans="1:45" ht="14.25" customHeight="1"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row>
    <row r="906" spans="1:45" ht="14.25" customHeight="1"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row>
    <row r="907" spans="1:45" ht="14.25" customHeight="1"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row>
    <row r="908" spans="1:45" ht="14.25" customHeight="1"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row>
    <row r="909" spans="1:45" ht="14.25" customHeight="1"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row>
    <row r="910" spans="1:45" ht="14.25" customHeight="1"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row>
    <row r="911" spans="1:45" ht="14.25" customHeight="1"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row>
    <row r="912" spans="1:45" ht="14.25" customHeight="1"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row>
    <row r="913" spans="1:45" ht="14.25" customHeight="1"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row>
    <row r="914" spans="1:45" ht="14.25" customHeight="1"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row>
    <row r="915" spans="1:45" ht="14.25" customHeight="1"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row>
    <row r="916" spans="1:45" ht="14.25" customHeight="1"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row>
    <row r="917" spans="1:45" ht="14.25" customHeight="1"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row>
    <row r="918" spans="1:45" ht="14.25" customHeight="1"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row>
    <row r="919" spans="1:45" ht="14.25" customHeight="1"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row>
    <row r="920" spans="1:45" ht="14.25" customHeight="1"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row>
    <row r="921" spans="1:45" ht="14.25" customHeight="1"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row>
    <row r="922" spans="1:45" ht="14.25" customHeight="1"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row>
    <row r="923" spans="1:45" ht="14.25" customHeight="1"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row>
    <row r="924" spans="1:45" ht="14.25" customHeight="1"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row>
    <row r="925" spans="1:45" ht="14.25" customHeight="1"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row>
    <row r="926" spans="1:45" ht="14.25" customHeight="1"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row>
    <row r="927" spans="1:45" ht="14.25" customHeight="1"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row>
    <row r="928" spans="1:45" ht="14.25" customHeight="1"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row>
    <row r="929" spans="1:45" ht="14.25" customHeight="1"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row>
    <row r="930" spans="1:45" ht="14.25" customHeight="1"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row>
    <row r="931" spans="1:45" ht="14.25" customHeight="1"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row>
    <row r="932" spans="1:45" ht="14.25" customHeight="1"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row>
    <row r="933" spans="1:45" ht="14.25" customHeight="1"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row>
    <row r="934" spans="1:45" ht="14.25" customHeight="1"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row>
    <row r="935" spans="1:45" ht="14.25" customHeight="1"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row>
    <row r="936" spans="1:45" ht="14.25" customHeight="1"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row>
    <row r="937" spans="1:45" ht="14.25" customHeight="1"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row>
    <row r="938" spans="1:45" ht="14.25" customHeight="1"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row>
    <row r="939" spans="1:45" ht="14.25" customHeight="1"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row>
    <row r="940" spans="1:45" ht="14.25" customHeight="1"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row>
    <row r="941" spans="1:45" ht="14.25" customHeight="1"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row>
    <row r="942" spans="1:45" ht="14.25" customHeight="1"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row>
    <row r="943" spans="1:45" ht="14.25" customHeight="1"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row>
    <row r="944" spans="1:45" ht="14.25" customHeight="1"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row>
    <row r="945" spans="1:45" ht="14.25" customHeight="1"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row>
    <row r="946" spans="1:45" ht="14.25" customHeight="1"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row>
    <row r="947" spans="1:45" ht="14.25" customHeight="1"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row>
    <row r="948" spans="1:45" ht="14.25" customHeight="1"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row>
    <row r="949" spans="1:45" ht="14.25" customHeight="1"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row>
    <row r="950" spans="1:45" ht="14.25" customHeight="1"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row>
    <row r="951" spans="1:45" ht="14.25" customHeight="1"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row>
    <row r="952" spans="1:45" ht="14.25" customHeight="1"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row>
    <row r="953" spans="1:45" ht="14.25" customHeight="1"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row>
    <row r="954" spans="1:45" ht="14.25" customHeight="1"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row>
    <row r="955" spans="1:45" ht="14.25" customHeight="1"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row>
    <row r="956" spans="1:45" ht="14.25" customHeight="1"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row>
    <row r="957" spans="1:45" ht="14.25" customHeight="1"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row>
    <row r="958" spans="1:45" ht="14.25" customHeight="1"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row>
    <row r="959" spans="1:45" ht="14.25" customHeight="1"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row>
    <row r="960" spans="1:45" ht="14.25" customHeight="1"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row>
    <row r="961" spans="1:45" ht="14.25" customHeight="1"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row>
    <row r="962" spans="1:45" ht="14.25" customHeight="1"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row>
    <row r="963" spans="1:45" ht="14.25" customHeight="1"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row>
    <row r="964" spans="1:45" ht="14.25" customHeight="1"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row>
    <row r="965" spans="1:45" ht="14.25" customHeight="1"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row>
    <row r="966" spans="1:45" ht="14.25" customHeight="1"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row>
    <row r="967" spans="1:45" ht="14.25" customHeight="1"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row>
    <row r="968" spans="1:45" ht="14.25" customHeight="1"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row>
    <row r="969" spans="1:45" ht="14.25" customHeight="1"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row>
    <row r="970" spans="1:45" ht="14.25" customHeight="1"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row>
    <row r="971" spans="1:45" ht="14.25" customHeight="1"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row>
    <row r="972" spans="1:45" ht="14.25" customHeight="1"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row>
    <row r="973" spans="1:45" ht="14.25" customHeight="1"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row>
    <row r="974" spans="1:45" ht="14.25" customHeight="1"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row>
    <row r="975" spans="1:45" ht="14.25" customHeight="1"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row>
    <row r="976" spans="1:45" ht="14.25" customHeight="1"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row>
    <row r="977" spans="1:45" ht="14.25" customHeight="1"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row>
    <row r="978" spans="1:45" ht="14.25" customHeight="1"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row>
    <row r="979" spans="1:45" ht="14.25" customHeight="1"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row>
    <row r="980" spans="1:45" ht="14.25" customHeight="1"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row>
    <row r="981" spans="1:45" ht="14.25" customHeight="1"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row>
    <row r="982" spans="1:45" ht="14.25" customHeight="1"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row>
    <row r="983" spans="1:45" ht="14.25" customHeight="1"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row>
    <row r="984" spans="1:45" ht="14.25" customHeight="1"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row>
    <row r="985" spans="1:45" ht="14.25" customHeight="1"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row>
    <row r="986" spans="1:45" ht="14.25" customHeight="1"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row>
    <row r="987" spans="1:45" ht="14.25" customHeight="1"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row>
    <row r="988" spans="1:45" ht="14.25" customHeight="1"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row>
    <row r="989" spans="1:45" ht="14.25" customHeight="1"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row>
    <row r="990" spans="1:45" ht="14.25" customHeight="1"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row>
    <row r="991" spans="1:45" ht="14.25" customHeight="1"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row>
    <row r="992" spans="1:45" ht="14.25" customHeight="1"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row>
    <row r="993" spans="1:45" ht="14.25" customHeight="1"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row>
    <row r="994" spans="1:45" ht="14.25" customHeight="1"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row>
    <row r="995" spans="1:45" ht="14.25" customHeight="1"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row>
    <row r="996" spans="1:45" ht="14.25" customHeight="1"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row>
    <row r="997" spans="1:45" ht="14.25" customHeight="1"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row>
    <row r="998" spans="1:45" ht="14.25" customHeight="1"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row>
    <row r="999" spans="1:45" ht="14.25" customHeight="1"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row>
    <row r="1000" spans="1:45" ht="14.25" customHeight="1"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row>
  </sheetData>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1000"/>
  <sheetViews>
    <sheetView workbookViewId="0"/>
  </sheetViews>
  <sheetFormatPr baseColWidth="10" defaultColWidth="14.5" defaultRowHeight="15" customHeight="1" x14ac:dyDescent="0.2"/>
  <cols>
    <col min="1" max="35" width="8.6640625" customWidth="1"/>
  </cols>
  <sheetData>
    <row r="1" spans="1:35" ht="14.25" customHeight="1" x14ac:dyDescent="0.2">
      <c r="A1" s="29" t="s">
        <v>93</v>
      </c>
      <c r="B1" s="30">
        <v>2019</v>
      </c>
      <c r="C1" s="30">
        <v>2020</v>
      </c>
      <c r="D1" s="30">
        <v>2021</v>
      </c>
      <c r="E1" s="30">
        <v>2022</v>
      </c>
      <c r="F1" s="30">
        <v>2023</v>
      </c>
      <c r="G1" s="30">
        <v>2024</v>
      </c>
      <c r="H1" s="30">
        <v>2025</v>
      </c>
      <c r="I1" s="30">
        <v>2026</v>
      </c>
      <c r="J1" s="30">
        <v>2027</v>
      </c>
      <c r="K1" s="30">
        <v>2028</v>
      </c>
      <c r="L1" s="30">
        <v>2029</v>
      </c>
      <c r="M1" s="30">
        <v>2030</v>
      </c>
      <c r="N1" s="30">
        <v>2031</v>
      </c>
      <c r="O1" s="30">
        <v>2032</v>
      </c>
      <c r="P1" s="30">
        <v>2033</v>
      </c>
      <c r="Q1" s="30">
        <v>2034</v>
      </c>
      <c r="R1" s="30">
        <v>2035</v>
      </c>
      <c r="S1" s="30">
        <v>2036</v>
      </c>
      <c r="T1" s="30">
        <v>2037</v>
      </c>
      <c r="U1" s="30">
        <v>2038</v>
      </c>
      <c r="V1" s="30">
        <v>2039</v>
      </c>
      <c r="W1" s="30">
        <v>2040</v>
      </c>
      <c r="X1" s="30">
        <v>2041</v>
      </c>
      <c r="Y1" s="30">
        <v>2042</v>
      </c>
      <c r="Z1" s="30">
        <v>2043</v>
      </c>
      <c r="AA1" s="30">
        <v>2044</v>
      </c>
      <c r="AB1" s="30">
        <v>2045</v>
      </c>
      <c r="AC1" s="30">
        <v>2046</v>
      </c>
      <c r="AD1" s="30">
        <v>2047</v>
      </c>
      <c r="AE1" s="30">
        <v>2048</v>
      </c>
      <c r="AF1" s="30">
        <v>2049</v>
      </c>
      <c r="AG1" s="30">
        <v>2050</v>
      </c>
      <c r="AH1" s="31"/>
      <c r="AI1" s="31"/>
    </row>
    <row r="2" spans="1:35" ht="14.25" customHeight="1" x14ac:dyDescent="0.2">
      <c r="A2" s="29" t="s">
        <v>94</v>
      </c>
      <c r="B2" s="31">
        <v>0</v>
      </c>
      <c r="C2" s="30">
        <v>0</v>
      </c>
      <c r="D2" s="30">
        <v>0</v>
      </c>
      <c r="E2" s="30">
        <v>0</v>
      </c>
      <c r="F2" s="30">
        <v>0</v>
      </c>
      <c r="G2" s="30">
        <v>0</v>
      </c>
      <c r="H2" s="30">
        <v>0</v>
      </c>
      <c r="I2" s="30">
        <v>0</v>
      </c>
      <c r="J2" s="30">
        <v>0</v>
      </c>
      <c r="K2" s="30">
        <v>0</v>
      </c>
      <c r="L2" s="30">
        <v>0</v>
      </c>
      <c r="M2" s="30">
        <v>0</v>
      </c>
      <c r="N2" s="30">
        <v>0</v>
      </c>
      <c r="O2" s="30">
        <v>0</v>
      </c>
      <c r="P2" s="30">
        <v>0</v>
      </c>
      <c r="Q2" s="30">
        <v>0</v>
      </c>
      <c r="R2" s="30">
        <v>0</v>
      </c>
      <c r="S2" s="30">
        <v>0</v>
      </c>
      <c r="T2" s="30">
        <v>0</v>
      </c>
      <c r="U2" s="30">
        <v>0</v>
      </c>
      <c r="V2" s="30">
        <v>0</v>
      </c>
      <c r="W2" s="30">
        <v>0</v>
      </c>
      <c r="X2" s="30">
        <v>0</v>
      </c>
      <c r="Y2" s="30">
        <v>0</v>
      </c>
      <c r="Z2" s="30">
        <v>0</v>
      </c>
      <c r="AA2" s="30">
        <v>0</v>
      </c>
      <c r="AB2" s="30">
        <v>0</v>
      </c>
      <c r="AC2" s="30">
        <v>0</v>
      </c>
      <c r="AD2" s="30">
        <v>0</v>
      </c>
      <c r="AE2" s="30">
        <v>0</v>
      </c>
      <c r="AF2" s="30">
        <v>0</v>
      </c>
      <c r="AG2" s="30">
        <v>0</v>
      </c>
      <c r="AH2" s="31"/>
      <c r="AI2" s="31"/>
    </row>
    <row r="3" spans="1:35" ht="14.25" customHeight="1" x14ac:dyDescent="0.2">
      <c r="A3" s="29" t="s">
        <v>80</v>
      </c>
      <c r="B3" s="32">
        <v>1.127354932790192E+16</v>
      </c>
      <c r="C3" s="32">
        <v>1.004704475267504E+16</v>
      </c>
      <c r="D3" s="32">
        <v>1.1171221719062556E+16</v>
      </c>
      <c r="E3" s="32">
        <v>1.1659831284459492E+16</v>
      </c>
      <c r="F3" s="32">
        <v>1.2148440849856428E+16</v>
      </c>
      <c r="G3" s="32">
        <v>1.2637050415253552E+16</v>
      </c>
      <c r="H3" s="32">
        <v>1.3125659980650488E+16</v>
      </c>
      <c r="I3" s="32">
        <v>1.3614269546047614E+16</v>
      </c>
      <c r="J3" s="32">
        <v>1.410287911144455E+16</v>
      </c>
      <c r="K3" s="32">
        <v>1.4591488676841484E+16</v>
      </c>
      <c r="L3" s="32">
        <v>1.508009824223861E+16</v>
      </c>
      <c r="M3" s="32">
        <v>1.5568707807635546E+16</v>
      </c>
      <c r="N3" s="32">
        <v>1.6057317373032482E+16</v>
      </c>
      <c r="O3" s="32">
        <v>1.6545926938429606E+16</v>
      </c>
      <c r="P3" s="32">
        <v>1.7034536503826542E+16</v>
      </c>
      <c r="Q3" s="32">
        <v>1.7523146069223478E+16</v>
      </c>
      <c r="R3" s="32">
        <v>1.8011755634620602E+16</v>
      </c>
      <c r="S3" s="32">
        <v>1.850036520001754E+16</v>
      </c>
      <c r="T3" s="32">
        <v>1.8988974765414472E+16</v>
      </c>
      <c r="U3" s="32">
        <v>1.94775843308116E+16</v>
      </c>
      <c r="V3" s="32">
        <v>1.9966193896208536E+16</v>
      </c>
      <c r="W3" s="32">
        <v>2.0454803461605472E+16</v>
      </c>
      <c r="X3" s="32">
        <v>2.0943413027002596E+16</v>
      </c>
      <c r="Y3" s="32">
        <v>2.1432022592399532E+16</v>
      </c>
      <c r="Z3" s="32">
        <v>2.1920632157796468E+16</v>
      </c>
      <c r="AA3" s="32">
        <v>2.2409241723193592E+16</v>
      </c>
      <c r="AB3" s="32">
        <v>2.2897851288590528E+16</v>
      </c>
      <c r="AC3" s="32">
        <v>2.3386460853987464E+16</v>
      </c>
      <c r="AD3" s="32">
        <v>2.3875070419384588E+16</v>
      </c>
      <c r="AE3" s="32">
        <v>2.4363679984781524E+16</v>
      </c>
      <c r="AF3" s="32">
        <v>2.485228955017846E+16</v>
      </c>
      <c r="AG3" s="32">
        <v>2.5340899115575584E+16</v>
      </c>
      <c r="AH3" s="31"/>
      <c r="AI3" s="31"/>
    </row>
    <row r="4" spans="1:35" ht="14.25" customHeight="1" x14ac:dyDescent="0.2">
      <c r="A4" s="29" t="s">
        <v>89</v>
      </c>
      <c r="B4" s="33">
        <v>161835607682.80524</v>
      </c>
      <c r="C4" s="33">
        <v>151985730275.88763</v>
      </c>
      <c r="D4" s="33">
        <v>151985730275.88763</v>
      </c>
      <c r="E4" s="33">
        <v>151985730275.88763</v>
      </c>
      <c r="F4" s="33">
        <v>151985730275.88763</v>
      </c>
      <c r="G4" s="33">
        <v>151985730275.88763</v>
      </c>
      <c r="H4" s="33">
        <v>151985730275.88763</v>
      </c>
      <c r="I4" s="33">
        <v>151985730275.88763</v>
      </c>
      <c r="J4" s="33">
        <v>151985730275.88763</v>
      </c>
      <c r="K4" s="33">
        <v>151985730275.88763</v>
      </c>
      <c r="L4" s="33">
        <v>151985730275.88763</v>
      </c>
      <c r="M4" s="33">
        <v>151985730275.88763</v>
      </c>
      <c r="N4" s="33">
        <v>151985730275.88763</v>
      </c>
      <c r="O4" s="33">
        <v>151985730275.88763</v>
      </c>
      <c r="P4" s="33">
        <v>151985730275.88763</v>
      </c>
      <c r="Q4" s="33">
        <v>151985730275.88763</v>
      </c>
      <c r="R4" s="33">
        <v>151985730275.88763</v>
      </c>
      <c r="S4" s="33">
        <v>151985730275.88763</v>
      </c>
      <c r="T4" s="33">
        <v>151985730275.88763</v>
      </c>
      <c r="U4" s="33">
        <v>151985730275.88763</v>
      </c>
      <c r="V4" s="33">
        <v>151985730275.88763</v>
      </c>
      <c r="W4" s="33">
        <v>151985730275.88763</v>
      </c>
      <c r="X4" s="33">
        <v>151985730275.88763</v>
      </c>
      <c r="Y4" s="33">
        <v>151985730275.88763</v>
      </c>
      <c r="Z4" s="33">
        <v>151985730275.88763</v>
      </c>
      <c r="AA4" s="33">
        <v>151985730275.88763</v>
      </c>
      <c r="AB4" s="33">
        <v>151985730275.88763</v>
      </c>
      <c r="AC4" s="33">
        <v>151985730275.88763</v>
      </c>
      <c r="AD4" s="33">
        <v>151985730275.88763</v>
      </c>
      <c r="AE4" s="33">
        <v>151985730275.88763</v>
      </c>
      <c r="AF4" s="33">
        <v>151985730275.88763</v>
      </c>
      <c r="AG4" s="33">
        <v>151985730275.88763</v>
      </c>
      <c r="AH4" s="31"/>
      <c r="AI4" s="31"/>
    </row>
    <row r="5" spans="1:35" ht="14.25" customHeight="1" x14ac:dyDescent="0.2">
      <c r="A5" s="29" t="s">
        <v>95</v>
      </c>
      <c r="B5" s="32">
        <v>0</v>
      </c>
      <c r="C5" s="32">
        <v>0</v>
      </c>
      <c r="D5" s="32">
        <v>0</v>
      </c>
      <c r="E5" s="32">
        <v>0</v>
      </c>
      <c r="F5" s="32">
        <v>0</v>
      </c>
      <c r="G5" s="32">
        <v>0</v>
      </c>
      <c r="H5" s="32">
        <v>0</v>
      </c>
      <c r="I5" s="32">
        <v>0</v>
      </c>
      <c r="J5" s="32">
        <v>0</v>
      </c>
      <c r="K5" s="32">
        <v>0</v>
      </c>
      <c r="L5" s="32">
        <v>0</v>
      </c>
      <c r="M5" s="32">
        <v>0</v>
      </c>
      <c r="N5" s="32">
        <v>0</v>
      </c>
      <c r="O5" s="32">
        <v>0</v>
      </c>
      <c r="P5" s="32">
        <v>0</v>
      </c>
      <c r="Q5" s="32">
        <v>0</v>
      </c>
      <c r="R5" s="32">
        <v>0</v>
      </c>
      <c r="S5" s="32">
        <v>0</v>
      </c>
      <c r="T5" s="32">
        <v>0</v>
      </c>
      <c r="U5" s="32">
        <v>0</v>
      </c>
      <c r="V5" s="32">
        <v>0</v>
      </c>
      <c r="W5" s="32">
        <v>0</v>
      </c>
      <c r="X5" s="32">
        <v>0</v>
      </c>
      <c r="Y5" s="32">
        <v>0</v>
      </c>
      <c r="Z5" s="32">
        <v>0</v>
      </c>
      <c r="AA5" s="32">
        <v>0</v>
      </c>
      <c r="AB5" s="32">
        <v>0</v>
      </c>
      <c r="AC5" s="32">
        <v>0</v>
      </c>
      <c r="AD5" s="32">
        <v>0</v>
      </c>
      <c r="AE5" s="32">
        <v>0</v>
      </c>
      <c r="AF5" s="32">
        <v>0</v>
      </c>
      <c r="AG5" s="32">
        <v>0</v>
      </c>
      <c r="AH5" s="31"/>
      <c r="AI5" s="31"/>
    </row>
    <row r="6" spans="1:35" ht="14.25" customHeight="1" x14ac:dyDescent="0.2">
      <c r="A6" s="29" t="s">
        <v>96</v>
      </c>
      <c r="B6" s="31">
        <v>0</v>
      </c>
      <c r="C6" s="32">
        <v>0</v>
      </c>
      <c r="D6" s="32">
        <v>0</v>
      </c>
      <c r="E6" s="32">
        <v>0</v>
      </c>
      <c r="F6" s="32">
        <v>0</v>
      </c>
      <c r="G6" s="32">
        <v>0</v>
      </c>
      <c r="H6" s="32">
        <v>0</v>
      </c>
      <c r="I6" s="32">
        <v>0</v>
      </c>
      <c r="J6" s="32">
        <v>0</v>
      </c>
      <c r="K6" s="32">
        <v>0</v>
      </c>
      <c r="L6" s="32">
        <v>0</v>
      </c>
      <c r="M6" s="32">
        <v>0</v>
      </c>
      <c r="N6" s="32">
        <v>0</v>
      </c>
      <c r="O6" s="32">
        <v>0</v>
      </c>
      <c r="P6" s="32">
        <v>0</v>
      </c>
      <c r="Q6" s="32">
        <v>0</v>
      </c>
      <c r="R6" s="32">
        <v>0</v>
      </c>
      <c r="S6" s="32">
        <v>0</v>
      </c>
      <c r="T6" s="32">
        <v>0</v>
      </c>
      <c r="U6" s="32">
        <v>0</v>
      </c>
      <c r="V6" s="32">
        <v>0</v>
      </c>
      <c r="W6" s="32">
        <v>0</v>
      </c>
      <c r="X6" s="32">
        <v>0</v>
      </c>
      <c r="Y6" s="32">
        <v>0</v>
      </c>
      <c r="Z6" s="32">
        <v>0</v>
      </c>
      <c r="AA6" s="32">
        <v>0</v>
      </c>
      <c r="AB6" s="32">
        <v>0</v>
      </c>
      <c r="AC6" s="32">
        <v>0</v>
      </c>
      <c r="AD6" s="32">
        <v>0</v>
      </c>
      <c r="AE6" s="32">
        <v>0</v>
      </c>
      <c r="AF6" s="32">
        <v>0</v>
      </c>
      <c r="AG6" s="32">
        <v>0</v>
      </c>
      <c r="AH6" s="31"/>
      <c r="AI6" s="31"/>
    </row>
    <row r="7" spans="1:35" ht="14.25" customHeight="1" x14ac:dyDescent="0.2">
      <c r="A7" s="29" t="s">
        <v>97</v>
      </c>
      <c r="B7" s="31">
        <v>0</v>
      </c>
      <c r="C7" s="32">
        <v>0</v>
      </c>
      <c r="D7" s="32">
        <v>0</v>
      </c>
      <c r="E7" s="32">
        <v>0</v>
      </c>
      <c r="F7" s="32">
        <v>0</v>
      </c>
      <c r="G7" s="32">
        <v>0</v>
      </c>
      <c r="H7" s="32">
        <v>0</v>
      </c>
      <c r="I7" s="32">
        <v>0</v>
      </c>
      <c r="J7" s="32">
        <v>0</v>
      </c>
      <c r="K7" s="32">
        <v>0</v>
      </c>
      <c r="L7" s="32">
        <v>0</v>
      </c>
      <c r="M7" s="32">
        <v>0</v>
      </c>
      <c r="N7" s="32">
        <v>0</v>
      </c>
      <c r="O7" s="32">
        <v>0</v>
      </c>
      <c r="P7" s="32">
        <v>0</v>
      </c>
      <c r="Q7" s="32">
        <v>0</v>
      </c>
      <c r="R7" s="32">
        <v>0</v>
      </c>
      <c r="S7" s="32">
        <v>0</v>
      </c>
      <c r="T7" s="32">
        <v>0</v>
      </c>
      <c r="U7" s="32">
        <v>0</v>
      </c>
      <c r="V7" s="32">
        <v>0</v>
      </c>
      <c r="W7" s="32">
        <v>0</v>
      </c>
      <c r="X7" s="32">
        <v>0</v>
      </c>
      <c r="Y7" s="32">
        <v>0</v>
      </c>
      <c r="Z7" s="32">
        <v>0</v>
      </c>
      <c r="AA7" s="32">
        <v>0</v>
      </c>
      <c r="AB7" s="32">
        <v>0</v>
      </c>
      <c r="AC7" s="32">
        <v>0</v>
      </c>
      <c r="AD7" s="32">
        <v>0</v>
      </c>
      <c r="AE7" s="32">
        <v>0</v>
      </c>
      <c r="AF7" s="32">
        <v>0</v>
      </c>
      <c r="AG7" s="32">
        <v>0</v>
      </c>
      <c r="AH7" s="31"/>
      <c r="AI7" s="31"/>
    </row>
    <row r="8" spans="1:35" ht="14.25" customHeight="1" x14ac:dyDescent="0.2">
      <c r="A8" s="29" t="s">
        <v>98</v>
      </c>
      <c r="B8" s="31">
        <v>0</v>
      </c>
      <c r="C8" s="32">
        <v>0</v>
      </c>
      <c r="D8" s="32">
        <v>0</v>
      </c>
      <c r="E8" s="32">
        <v>0</v>
      </c>
      <c r="F8" s="32">
        <v>0</v>
      </c>
      <c r="G8" s="32">
        <v>0</v>
      </c>
      <c r="H8" s="32">
        <v>0</v>
      </c>
      <c r="I8" s="32">
        <v>0</v>
      </c>
      <c r="J8" s="32">
        <v>0</v>
      </c>
      <c r="K8" s="32">
        <v>0</v>
      </c>
      <c r="L8" s="32">
        <v>0</v>
      </c>
      <c r="M8" s="32">
        <v>0</v>
      </c>
      <c r="N8" s="32">
        <v>0</v>
      </c>
      <c r="O8" s="32">
        <v>0</v>
      </c>
      <c r="P8" s="32">
        <v>0</v>
      </c>
      <c r="Q8" s="32">
        <v>0</v>
      </c>
      <c r="R8" s="32">
        <v>0</v>
      </c>
      <c r="S8" s="32">
        <v>0</v>
      </c>
      <c r="T8" s="32">
        <v>0</v>
      </c>
      <c r="U8" s="32">
        <v>0</v>
      </c>
      <c r="V8" s="32">
        <v>0</v>
      </c>
      <c r="W8" s="32">
        <v>0</v>
      </c>
      <c r="X8" s="32">
        <v>0</v>
      </c>
      <c r="Y8" s="32">
        <v>0</v>
      </c>
      <c r="Z8" s="32">
        <v>0</v>
      </c>
      <c r="AA8" s="32">
        <v>0</v>
      </c>
      <c r="AB8" s="32">
        <v>0</v>
      </c>
      <c r="AC8" s="32">
        <v>0</v>
      </c>
      <c r="AD8" s="32">
        <v>0</v>
      </c>
      <c r="AE8" s="32">
        <v>0</v>
      </c>
      <c r="AF8" s="32">
        <v>0</v>
      </c>
      <c r="AG8" s="32">
        <v>0</v>
      </c>
      <c r="AH8" s="31"/>
      <c r="AI8" s="31"/>
    </row>
    <row r="9" spans="1:35" ht="14.25" customHeight="1" x14ac:dyDescent="0.2">
      <c r="A9" s="29" t="s">
        <v>20</v>
      </c>
      <c r="B9" s="32">
        <v>0</v>
      </c>
      <c r="C9" s="32">
        <v>0</v>
      </c>
      <c r="D9" s="32">
        <v>0</v>
      </c>
      <c r="E9" s="32">
        <v>0</v>
      </c>
      <c r="F9" s="32">
        <v>0</v>
      </c>
      <c r="G9" s="32">
        <v>0</v>
      </c>
      <c r="H9" s="32">
        <v>0</v>
      </c>
      <c r="I9" s="32">
        <v>0</v>
      </c>
      <c r="J9" s="32">
        <v>0</v>
      </c>
      <c r="K9" s="32">
        <v>0</v>
      </c>
      <c r="L9" s="32">
        <v>0</v>
      </c>
      <c r="M9" s="32">
        <v>0</v>
      </c>
      <c r="N9" s="32">
        <v>0</v>
      </c>
      <c r="O9" s="32">
        <v>0</v>
      </c>
      <c r="P9" s="32">
        <v>0</v>
      </c>
      <c r="Q9" s="32">
        <v>0</v>
      </c>
      <c r="R9" s="32">
        <v>0</v>
      </c>
      <c r="S9" s="32">
        <v>0</v>
      </c>
      <c r="T9" s="32">
        <v>0</v>
      </c>
      <c r="U9" s="32">
        <v>0</v>
      </c>
      <c r="V9" s="32">
        <v>0</v>
      </c>
      <c r="W9" s="32">
        <v>0</v>
      </c>
      <c r="X9" s="32">
        <v>0</v>
      </c>
      <c r="Y9" s="32">
        <v>0</v>
      </c>
      <c r="Z9" s="32">
        <v>0</v>
      </c>
      <c r="AA9" s="32">
        <v>0</v>
      </c>
      <c r="AB9" s="32">
        <v>0</v>
      </c>
      <c r="AC9" s="32">
        <v>0</v>
      </c>
      <c r="AD9" s="32">
        <v>0</v>
      </c>
      <c r="AE9" s="32">
        <v>0</v>
      </c>
      <c r="AF9" s="32">
        <v>0</v>
      </c>
      <c r="AG9" s="32">
        <v>0</v>
      </c>
      <c r="AH9" s="31"/>
      <c r="AI9" s="31"/>
    </row>
    <row r="10" spans="1:35" ht="14.25" customHeight="1" x14ac:dyDescent="0.2">
      <c r="A10" s="29" t="s">
        <v>99</v>
      </c>
      <c r="B10" s="32">
        <v>0</v>
      </c>
      <c r="C10" s="32">
        <v>0</v>
      </c>
      <c r="D10" s="32">
        <v>251579142.85714331</v>
      </c>
      <c r="E10" s="32">
        <v>255573610.3896108</v>
      </c>
      <c r="F10" s="32">
        <v>259568077.92207828</v>
      </c>
      <c r="G10" s="32">
        <v>263562545.45454577</v>
      </c>
      <c r="H10" s="32">
        <v>267557012.98701325</v>
      </c>
      <c r="I10" s="32">
        <v>271551480.51948071</v>
      </c>
      <c r="J10" s="32">
        <v>275545948.05194819</v>
      </c>
      <c r="K10" s="32">
        <v>279540415.58441567</v>
      </c>
      <c r="L10" s="32">
        <v>283534883.11688316</v>
      </c>
      <c r="M10" s="32">
        <v>287529350.64935064</v>
      </c>
      <c r="N10" s="32">
        <v>291523818.18181813</v>
      </c>
      <c r="O10" s="32">
        <v>295518285.71428561</v>
      </c>
      <c r="P10" s="32">
        <v>299512753.2467531</v>
      </c>
      <c r="Q10" s="32">
        <v>303507220.77922058</v>
      </c>
      <c r="R10" s="32">
        <v>307501688.31168801</v>
      </c>
      <c r="S10" s="32">
        <v>311496155.8441568</v>
      </c>
      <c r="T10" s="32">
        <v>315490623.37662429</v>
      </c>
      <c r="U10" s="32">
        <v>319485090.90909177</v>
      </c>
      <c r="V10" s="32">
        <v>323479558.44155926</v>
      </c>
      <c r="W10" s="32">
        <v>327474025.97402674</v>
      </c>
      <c r="X10" s="32">
        <v>331468493.50649422</v>
      </c>
      <c r="Y10" s="32">
        <v>335462961.03896171</v>
      </c>
      <c r="Z10" s="32">
        <v>339457428.57142919</v>
      </c>
      <c r="AA10" s="32">
        <v>343451896.10389668</v>
      </c>
      <c r="AB10" s="32">
        <v>347446363.63636416</v>
      </c>
      <c r="AC10" s="32">
        <v>351440831.16883165</v>
      </c>
      <c r="AD10" s="32">
        <v>355435298.70129907</v>
      </c>
      <c r="AE10" s="32">
        <v>359429766.23376656</v>
      </c>
      <c r="AF10" s="32">
        <v>363424233.76623404</v>
      </c>
      <c r="AG10" s="32">
        <v>367418701.29870152</v>
      </c>
      <c r="AH10" s="31"/>
      <c r="AI10" s="31"/>
    </row>
    <row r="11" spans="1:35" ht="14.25" customHeight="1" x14ac:dyDescent="0.2">
      <c r="A11" s="29" t="s">
        <v>91</v>
      </c>
      <c r="B11" s="32">
        <v>0</v>
      </c>
      <c r="C11" s="32">
        <v>4042600000</v>
      </c>
      <c r="D11" s="32">
        <v>1731578952.3809524</v>
      </c>
      <c r="E11" s="32">
        <v>1728714354.9783552</v>
      </c>
      <c r="F11" s="32">
        <v>1725849757.5757573</v>
      </c>
      <c r="G11" s="32">
        <v>1722985160.1731601</v>
      </c>
      <c r="H11" s="32">
        <v>1720120562.7705626</v>
      </c>
      <c r="I11" s="32">
        <v>1717255965.3679655</v>
      </c>
      <c r="J11" s="32">
        <v>1714391367.9653683</v>
      </c>
      <c r="K11" s="32">
        <v>1711526770.5627704</v>
      </c>
      <c r="L11" s="32">
        <v>1708662173.1601732</v>
      </c>
      <c r="M11" s="32">
        <v>1705797575.757576</v>
      </c>
      <c r="N11" s="32">
        <v>1702932978.3549786</v>
      </c>
      <c r="O11" s="32">
        <v>1700068380.9523807</v>
      </c>
      <c r="P11" s="32">
        <v>1697203783.5497835</v>
      </c>
      <c r="Q11" s="32">
        <v>1694339186.1471863</v>
      </c>
      <c r="R11" s="32">
        <v>1691474588.7445891</v>
      </c>
      <c r="S11" s="32">
        <v>1688609991.3419917</v>
      </c>
      <c r="T11" s="32">
        <v>1685745393.9393938</v>
      </c>
      <c r="U11" s="32">
        <v>1682880796.5367966</v>
      </c>
      <c r="V11" s="32">
        <v>1680016199.1341994</v>
      </c>
      <c r="W11" s="32">
        <v>1677151601.7316022</v>
      </c>
      <c r="X11" s="32">
        <v>1674287004.3290048</v>
      </c>
      <c r="Y11" s="32">
        <v>1671422406.9264069</v>
      </c>
      <c r="Z11" s="32">
        <v>1668557809.5238097</v>
      </c>
      <c r="AA11" s="32">
        <v>1665693212.1212125</v>
      </c>
      <c r="AB11" s="32">
        <v>1662828614.7186153</v>
      </c>
      <c r="AC11" s="32">
        <v>1659964017.3160174</v>
      </c>
      <c r="AD11" s="32">
        <v>1657099419.91342</v>
      </c>
      <c r="AE11" s="32">
        <v>1654234822.5108228</v>
      </c>
      <c r="AF11" s="32">
        <v>1651370225.1082256</v>
      </c>
      <c r="AG11" s="32">
        <v>1648505627.7056284</v>
      </c>
      <c r="AH11" s="31"/>
      <c r="AI11" s="31"/>
    </row>
    <row r="12" spans="1:35" ht="14.25" customHeight="1" x14ac:dyDescent="0.2">
      <c r="A12" s="29" t="s">
        <v>100</v>
      </c>
      <c r="B12" s="32">
        <v>0</v>
      </c>
      <c r="C12" s="32">
        <v>1</v>
      </c>
      <c r="D12" s="32">
        <v>2</v>
      </c>
      <c r="E12" s="32">
        <v>3</v>
      </c>
      <c r="F12" s="32">
        <v>4</v>
      </c>
      <c r="G12" s="32">
        <v>5</v>
      </c>
      <c r="H12" s="32">
        <v>6</v>
      </c>
      <c r="I12" s="32">
        <v>7</v>
      </c>
      <c r="J12" s="32">
        <v>8</v>
      </c>
      <c r="K12" s="32">
        <v>9</v>
      </c>
      <c r="L12" s="32">
        <v>10</v>
      </c>
      <c r="M12" s="32">
        <v>11</v>
      </c>
      <c r="N12" s="32">
        <v>12</v>
      </c>
      <c r="O12" s="32">
        <v>13</v>
      </c>
      <c r="P12" s="32">
        <v>14</v>
      </c>
      <c r="Q12" s="32">
        <v>15</v>
      </c>
      <c r="R12" s="32">
        <v>16</v>
      </c>
      <c r="S12" s="32">
        <v>17</v>
      </c>
      <c r="T12" s="32">
        <v>18</v>
      </c>
      <c r="U12" s="32">
        <v>19</v>
      </c>
      <c r="V12" s="32">
        <v>20</v>
      </c>
      <c r="W12" s="32">
        <v>21</v>
      </c>
      <c r="X12" s="32">
        <v>22</v>
      </c>
      <c r="Y12" s="32">
        <v>23</v>
      </c>
      <c r="Z12" s="32">
        <v>24</v>
      </c>
      <c r="AA12" s="32">
        <v>25</v>
      </c>
      <c r="AB12" s="32">
        <v>26</v>
      </c>
      <c r="AC12" s="32">
        <v>27</v>
      </c>
      <c r="AD12" s="32">
        <v>28</v>
      </c>
      <c r="AE12" s="32">
        <v>29</v>
      </c>
      <c r="AF12" s="32">
        <v>30</v>
      </c>
      <c r="AG12" s="32">
        <v>31</v>
      </c>
      <c r="AH12" s="31"/>
      <c r="AI12" s="31"/>
    </row>
    <row r="13" spans="1:35" ht="14.25" customHeight="1" x14ac:dyDescent="0.2">
      <c r="A13" s="29" t="s">
        <v>101</v>
      </c>
      <c r="B13" s="32">
        <v>45345795480</v>
      </c>
      <c r="C13" s="32">
        <v>1237641120</v>
      </c>
      <c r="D13" s="32">
        <v>25515409352.727455</v>
      </c>
      <c r="E13" s="32">
        <v>24266829485.454411</v>
      </c>
      <c r="F13" s="32">
        <v>23018249618.181862</v>
      </c>
      <c r="G13" s="32">
        <v>21769669750.909317</v>
      </c>
      <c r="H13" s="32">
        <v>20521089883.636272</v>
      </c>
      <c r="I13" s="32">
        <v>19272510016.363728</v>
      </c>
      <c r="J13" s="32">
        <v>18023930149.091183</v>
      </c>
      <c r="K13" s="32">
        <v>16775350281.818136</v>
      </c>
      <c r="L13" s="32">
        <v>15526770414.545591</v>
      </c>
      <c r="M13" s="32">
        <v>14278190547.273046</v>
      </c>
      <c r="N13" s="32">
        <v>13029610680</v>
      </c>
      <c r="O13" s="32">
        <v>11781030812.727455</v>
      </c>
      <c r="P13" s="32">
        <v>10532450945.454409</v>
      </c>
      <c r="Q13" s="32">
        <v>9283871078.1818638</v>
      </c>
      <c r="R13" s="32">
        <v>8035291210.909318</v>
      </c>
      <c r="S13" s="32">
        <v>6786711343.6362724</v>
      </c>
      <c r="T13" s="32">
        <v>5538131476.3637276</v>
      </c>
      <c r="U13" s="32">
        <v>4289551609.0911818</v>
      </c>
      <c r="V13" s="32">
        <v>3040971741.8181362</v>
      </c>
      <c r="W13" s="32">
        <v>1792391874.5455909</v>
      </c>
      <c r="X13" s="32">
        <v>543812007.27304566</v>
      </c>
      <c r="Y13" s="32">
        <v>543812007.27304566</v>
      </c>
      <c r="Z13" s="32">
        <v>543812007.27304566</v>
      </c>
      <c r="AA13" s="32">
        <v>543812007.27304566</v>
      </c>
      <c r="AB13" s="32">
        <v>543812007.27304566</v>
      </c>
      <c r="AC13" s="32">
        <v>543812007.27304566</v>
      </c>
      <c r="AD13" s="32">
        <v>543812007.27304566</v>
      </c>
      <c r="AE13" s="32">
        <v>543812007.27304566</v>
      </c>
      <c r="AF13" s="32">
        <v>543812007.27304566</v>
      </c>
      <c r="AG13" s="32">
        <v>543812007.27304566</v>
      </c>
      <c r="AH13" s="31"/>
      <c r="AI13" s="31"/>
    </row>
    <row r="14" spans="1:35" ht="14.25" customHeight="1" x14ac:dyDescent="0.2">
      <c r="A14" s="29" t="s">
        <v>102</v>
      </c>
      <c r="B14" s="32">
        <v>27331241400</v>
      </c>
      <c r="C14" s="32">
        <v>99011289600</v>
      </c>
      <c r="D14" s="32">
        <v>47131223762.913643</v>
      </c>
      <c r="E14" s="32">
        <v>49434240824.944595</v>
      </c>
      <c r="F14" s="32">
        <v>51737257886.976555</v>
      </c>
      <c r="G14" s="32">
        <v>54040274949.007507</v>
      </c>
      <c r="H14" s="32">
        <v>56343292011.03846</v>
      </c>
      <c r="I14" s="32">
        <v>58646309073.069412</v>
      </c>
      <c r="J14" s="32">
        <v>60949326135.100365</v>
      </c>
      <c r="K14" s="32">
        <v>63252343197.132317</v>
      </c>
      <c r="L14" s="32">
        <v>65555360259.163277</v>
      </c>
      <c r="M14" s="32">
        <v>67858377321.194229</v>
      </c>
      <c r="N14" s="32">
        <v>70161394383.225174</v>
      </c>
      <c r="O14" s="32">
        <v>72464411445.257141</v>
      </c>
      <c r="P14" s="32">
        <v>74767428507.288086</v>
      </c>
      <c r="Q14" s="32">
        <v>77070445569.319046</v>
      </c>
      <c r="R14" s="32">
        <v>79373462631.349991</v>
      </c>
      <c r="S14" s="32">
        <v>81676479693.380951</v>
      </c>
      <c r="T14" s="32">
        <v>83979496755.412903</v>
      </c>
      <c r="U14" s="32">
        <v>86282513817.443863</v>
      </c>
      <c r="V14" s="32">
        <v>88585530879.474808</v>
      </c>
      <c r="W14" s="32">
        <v>90888547941.505768</v>
      </c>
      <c r="X14" s="32">
        <v>93191565003.536713</v>
      </c>
      <c r="Y14" s="32">
        <v>95494582065.56868</v>
      </c>
      <c r="Z14" s="32">
        <v>97797599127.599625</v>
      </c>
      <c r="AA14" s="32">
        <v>100100616189.63058</v>
      </c>
      <c r="AB14" s="32">
        <v>102403633251.66153</v>
      </c>
      <c r="AC14" s="32">
        <v>104706650313.69348</v>
      </c>
      <c r="AD14" s="32">
        <v>107009667375.72444</v>
      </c>
      <c r="AE14" s="32">
        <v>109312684437.7554</v>
      </c>
      <c r="AF14" s="32">
        <v>111615701499.78635</v>
      </c>
      <c r="AG14" s="32">
        <v>113918718561.81731</v>
      </c>
      <c r="AH14" s="31"/>
      <c r="AI14" s="31"/>
    </row>
    <row r="15" spans="1:35" ht="14.25" customHeight="1" x14ac:dyDescent="0.2">
      <c r="A15" s="29" t="s">
        <v>103</v>
      </c>
      <c r="B15" s="31">
        <v>0</v>
      </c>
      <c r="C15" s="32">
        <v>0</v>
      </c>
      <c r="D15" s="32">
        <v>0</v>
      </c>
      <c r="E15" s="32">
        <v>0</v>
      </c>
      <c r="F15" s="32">
        <v>0</v>
      </c>
      <c r="G15" s="32">
        <v>0</v>
      </c>
      <c r="H15" s="32">
        <v>0</v>
      </c>
      <c r="I15" s="32">
        <v>0</v>
      </c>
      <c r="J15" s="32">
        <v>0</v>
      </c>
      <c r="K15" s="32">
        <v>0</v>
      </c>
      <c r="L15" s="32">
        <v>0</v>
      </c>
      <c r="M15" s="32">
        <v>0</v>
      </c>
      <c r="N15" s="32">
        <v>0</v>
      </c>
      <c r="O15" s="32">
        <v>0</v>
      </c>
      <c r="P15" s="32">
        <v>0</v>
      </c>
      <c r="Q15" s="32">
        <v>0</v>
      </c>
      <c r="R15" s="32">
        <v>0</v>
      </c>
      <c r="S15" s="32">
        <v>0</v>
      </c>
      <c r="T15" s="32">
        <v>0</v>
      </c>
      <c r="U15" s="32">
        <v>0</v>
      </c>
      <c r="V15" s="32">
        <v>0</v>
      </c>
      <c r="W15" s="32">
        <v>0</v>
      </c>
      <c r="X15" s="32">
        <v>0</v>
      </c>
      <c r="Y15" s="32">
        <v>0</v>
      </c>
      <c r="Z15" s="32">
        <v>0</v>
      </c>
      <c r="AA15" s="32">
        <v>0</v>
      </c>
      <c r="AB15" s="32">
        <v>0</v>
      </c>
      <c r="AC15" s="32">
        <v>0</v>
      </c>
      <c r="AD15" s="32">
        <v>0</v>
      </c>
      <c r="AE15" s="32">
        <v>0</v>
      </c>
      <c r="AF15" s="32">
        <v>0</v>
      </c>
      <c r="AG15" s="32">
        <v>0</v>
      </c>
      <c r="AH15" s="31"/>
      <c r="AI15" s="31"/>
    </row>
    <row r="16" spans="1:35" ht="14.25" customHeight="1" x14ac:dyDescent="0.2">
      <c r="A16" s="29" t="s">
        <v>104</v>
      </c>
      <c r="B16" s="31">
        <v>0</v>
      </c>
      <c r="C16" s="32">
        <v>0</v>
      </c>
      <c r="D16" s="32">
        <v>0</v>
      </c>
      <c r="E16" s="32">
        <v>0</v>
      </c>
      <c r="F16" s="32">
        <v>0</v>
      </c>
      <c r="G16" s="32">
        <v>0</v>
      </c>
      <c r="H16" s="32">
        <v>0</v>
      </c>
      <c r="I16" s="32">
        <v>0</v>
      </c>
      <c r="J16" s="32">
        <v>0</v>
      </c>
      <c r="K16" s="32">
        <v>0</v>
      </c>
      <c r="L16" s="32">
        <v>0</v>
      </c>
      <c r="M16" s="32">
        <v>0</v>
      </c>
      <c r="N16" s="32">
        <v>0</v>
      </c>
      <c r="O16" s="32">
        <v>0</v>
      </c>
      <c r="P16" s="32">
        <v>0</v>
      </c>
      <c r="Q16" s="32">
        <v>0</v>
      </c>
      <c r="R16" s="32">
        <v>0</v>
      </c>
      <c r="S16" s="32">
        <v>0</v>
      </c>
      <c r="T16" s="32">
        <v>0</v>
      </c>
      <c r="U16" s="32">
        <v>0</v>
      </c>
      <c r="V16" s="32">
        <v>0</v>
      </c>
      <c r="W16" s="32">
        <v>0</v>
      </c>
      <c r="X16" s="32">
        <v>0</v>
      </c>
      <c r="Y16" s="32">
        <v>0</v>
      </c>
      <c r="Z16" s="32">
        <v>0</v>
      </c>
      <c r="AA16" s="32">
        <v>0</v>
      </c>
      <c r="AB16" s="32">
        <v>0</v>
      </c>
      <c r="AC16" s="32">
        <v>0</v>
      </c>
      <c r="AD16" s="32">
        <v>0</v>
      </c>
      <c r="AE16" s="32">
        <v>0</v>
      </c>
      <c r="AF16" s="32">
        <v>0</v>
      </c>
      <c r="AG16" s="32">
        <v>0</v>
      </c>
      <c r="AH16" s="31"/>
      <c r="AI16" s="31"/>
    </row>
    <row r="17" spans="1:35" ht="14.25" customHeight="1" x14ac:dyDescent="0.2">
      <c r="A17" s="29" t="s">
        <v>105</v>
      </c>
      <c r="B17" s="32">
        <v>0</v>
      </c>
      <c r="C17" s="32">
        <v>0</v>
      </c>
      <c r="D17" s="32">
        <v>0</v>
      </c>
      <c r="E17" s="32">
        <v>0</v>
      </c>
      <c r="F17" s="32">
        <v>0</v>
      </c>
      <c r="G17" s="32">
        <v>0</v>
      </c>
      <c r="H17" s="32">
        <v>0</v>
      </c>
      <c r="I17" s="32">
        <v>0</v>
      </c>
      <c r="J17" s="32">
        <v>0</v>
      </c>
      <c r="K17" s="32">
        <v>0</v>
      </c>
      <c r="L17" s="32">
        <v>0</v>
      </c>
      <c r="M17" s="32">
        <v>0</v>
      </c>
      <c r="N17" s="32">
        <v>0</v>
      </c>
      <c r="O17" s="32">
        <v>0</v>
      </c>
      <c r="P17" s="32">
        <v>0</v>
      </c>
      <c r="Q17" s="32">
        <v>0</v>
      </c>
      <c r="R17" s="32">
        <v>0</v>
      </c>
      <c r="S17" s="32">
        <v>0</v>
      </c>
      <c r="T17" s="32">
        <v>0</v>
      </c>
      <c r="U17" s="32">
        <v>0</v>
      </c>
      <c r="V17" s="32">
        <v>0</v>
      </c>
      <c r="W17" s="32">
        <v>0</v>
      </c>
      <c r="X17" s="32">
        <v>0</v>
      </c>
      <c r="Y17" s="32">
        <v>0</v>
      </c>
      <c r="Z17" s="32">
        <v>0</v>
      </c>
      <c r="AA17" s="32">
        <v>0</v>
      </c>
      <c r="AB17" s="32">
        <v>0</v>
      </c>
      <c r="AC17" s="32">
        <v>0</v>
      </c>
      <c r="AD17" s="32">
        <v>0</v>
      </c>
      <c r="AE17" s="32">
        <v>0</v>
      </c>
      <c r="AF17" s="32">
        <v>0</v>
      </c>
      <c r="AG17" s="32">
        <v>0</v>
      </c>
      <c r="AH17" s="31"/>
      <c r="AI17" s="31"/>
    </row>
    <row r="18" spans="1:35" ht="14.25" customHeight="1" x14ac:dyDescent="0.2">
      <c r="A18" s="29" t="s">
        <v>90</v>
      </c>
      <c r="B18" s="33">
        <v>150631800000</v>
      </c>
      <c r="C18" s="33">
        <v>182398400000</v>
      </c>
      <c r="D18" s="33">
        <v>236601775238.08331</v>
      </c>
      <c r="E18" s="33">
        <v>187862356536.79297</v>
      </c>
      <c r="F18" s="33">
        <v>139122937835.50262</v>
      </c>
      <c r="G18" s="33">
        <v>90383519134.190674</v>
      </c>
      <c r="H18" s="33">
        <v>41644100432.900337</v>
      </c>
      <c r="I18" s="33">
        <v>41644100432.900337</v>
      </c>
      <c r="J18" s="33">
        <v>41644100432.900337</v>
      </c>
      <c r="K18" s="33">
        <v>41644100432.900337</v>
      </c>
      <c r="L18" s="33">
        <v>41644100432.900337</v>
      </c>
      <c r="M18" s="33">
        <v>41644100432.900337</v>
      </c>
      <c r="N18" s="33">
        <v>41644100432.900337</v>
      </c>
      <c r="O18" s="33">
        <v>41644100432.900337</v>
      </c>
      <c r="P18" s="33">
        <v>41644100432.900337</v>
      </c>
      <c r="Q18" s="33">
        <v>41644100432.900337</v>
      </c>
      <c r="R18" s="33">
        <v>41644100432.900337</v>
      </c>
      <c r="S18" s="33">
        <v>41644100432.900337</v>
      </c>
      <c r="T18" s="33">
        <v>41644100432.900337</v>
      </c>
      <c r="U18" s="33">
        <v>41644100432.900337</v>
      </c>
      <c r="V18" s="33">
        <v>41644100432.900337</v>
      </c>
      <c r="W18" s="33">
        <v>41644100432.900337</v>
      </c>
      <c r="X18" s="33">
        <v>41644100432.900337</v>
      </c>
      <c r="Y18" s="33">
        <v>41644100432.900337</v>
      </c>
      <c r="Z18" s="33">
        <v>41644100432.900337</v>
      </c>
      <c r="AA18" s="33">
        <v>41644100432.900337</v>
      </c>
      <c r="AB18" s="33">
        <v>41644100432.900337</v>
      </c>
      <c r="AC18" s="33">
        <v>41644100432.900337</v>
      </c>
      <c r="AD18" s="33">
        <v>41644100432.900337</v>
      </c>
      <c r="AE18" s="33">
        <v>41644100432.900337</v>
      </c>
      <c r="AF18" s="33">
        <v>41644100432.900337</v>
      </c>
      <c r="AG18" s="33">
        <v>41644100432.900337</v>
      </c>
      <c r="AH18" s="31"/>
      <c r="AI18" s="31"/>
    </row>
    <row r="19" spans="1:35" ht="14.25" customHeight="1" x14ac:dyDescent="0.2">
      <c r="A19" s="29" t="s">
        <v>106</v>
      </c>
      <c r="B19" s="32">
        <v>0</v>
      </c>
      <c r="C19" s="32">
        <v>0</v>
      </c>
      <c r="D19" s="32">
        <v>7880390952.3809576</v>
      </c>
      <c r="E19" s="32">
        <v>7784980952.3809319</v>
      </c>
      <c r="F19" s="32">
        <v>7689570952.380949</v>
      </c>
      <c r="G19" s="32">
        <v>7594160952.3809662</v>
      </c>
      <c r="H19" s="32">
        <v>7498750952.3809404</v>
      </c>
      <c r="I19" s="32">
        <v>7403340952.3809576</v>
      </c>
      <c r="J19" s="32">
        <v>7307930952.3809319</v>
      </c>
      <c r="K19" s="32">
        <v>7212520952.380949</v>
      </c>
      <c r="L19" s="32">
        <v>7117110952.3809662</v>
      </c>
      <c r="M19" s="32">
        <v>7021700952.3809404</v>
      </c>
      <c r="N19" s="32">
        <v>6926290952.3809576</v>
      </c>
      <c r="O19" s="32">
        <v>6830880952.3809319</v>
      </c>
      <c r="P19" s="32">
        <v>6735470952.380949</v>
      </c>
      <c r="Q19" s="32">
        <v>6640060952.3809662</v>
      </c>
      <c r="R19" s="32">
        <v>6544650952.3809404</v>
      </c>
      <c r="S19" s="32">
        <v>6449240952.3809576</v>
      </c>
      <c r="T19" s="32">
        <v>6353830952.3809319</v>
      </c>
      <c r="U19" s="32">
        <v>6258420952.380949</v>
      </c>
      <c r="V19" s="32">
        <v>6163010952.3809662</v>
      </c>
      <c r="W19" s="32">
        <v>6067600952.3809404</v>
      </c>
      <c r="X19" s="32">
        <v>5972190952.3809576</v>
      </c>
      <c r="Y19" s="32">
        <v>5876780952.3809319</v>
      </c>
      <c r="Z19" s="32">
        <v>5781370952.380949</v>
      </c>
      <c r="AA19" s="32">
        <v>5685960952.3809662</v>
      </c>
      <c r="AB19" s="32">
        <v>5590550952.3809404</v>
      </c>
      <c r="AC19" s="32">
        <v>5495140952.3809576</v>
      </c>
      <c r="AD19" s="32">
        <v>5399730952.3809319</v>
      </c>
      <c r="AE19" s="32">
        <v>5304320952.380949</v>
      </c>
      <c r="AF19" s="32">
        <v>5208910952.3809662</v>
      </c>
      <c r="AG19" s="32">
        <v>5113500952.3809404</v>
      </c>
      <c r="AH19" s="31"/>
      <c r="AI19" s="31"/>
    </row>
    <row r="20" spans="1:35" ht="14.25" customHeight="1" x14ac:dyDescent="0.2">
      <c r="A20" s="29" t="s">
        <v>107</v>
      </c>
      <c r="B20" s="32">
        <v>22595304760</v>
      </c>
      <c r="C20" s="32">
        <v>13893393080</v>
      </c>
      <c r="D20" s="32">
        <v>13893393080</v>
      </c>
      <c r="E20" s="32">
        <v>13893393080</v>
      </c>
      <c r="F20" s="32">
        <v>13893393080</v>
      </c>
      <c r="G20" s="32">
        <v>13893393080</v>
      </c>
      <c r="H20" s="32">
        <v>13893393080</v>
      </c>
      <c r="I20" s="32">
        <v>13893393080</v>
      </c>
      <c r="J20" s="32">
        <v>13893393080</v>
      </c>
      <c r="K20" s="32">
        <v>13893393080</v>
      </c>
      <c r="L20" s="32">
        <v>13893393080</v>
      </c>
      <c r="M20" s="32">
        <v>13893393080</v>
      </c>
      <c r="N20" s="32">
        <v>13893393080</v>
      </c>
      <c r="O20" s="32">
        <v>13893393080</v>
      </c>
      <c r="P20" s="32">
        <v>13893393080</v>
      </c>
      <c r="Q20" s="32">
        <v>13893393080</v>
      </c>
      <c r="R20" s="32">
        <v>13893393080</v>
      </c>
      <c r="S20" s="32">
        <v>13893393080</v>
      </c>
      <c r="T20" s="32">
        <v>13893393080</v>
      </c>
      <c r="U20" s="32">
        <v>13893393080</v>
      </c>
      <c r="V20" s="32">
        <v>13893393080</v>
      </c>
      <c r="W20" s="32">
        <v>13893393080</v>
      </c>
      <c r="X20" s="32">
        <v>13893393080</v>
      </c>
      <c r="Y20" s="32">
        <v>13893393080</v>
      </c>
      <c r="Z20" s="32">
        <v>13893393080</v>
      </c>
      <c r="AA20" s="32">
        <v>13893393080</v>
      </c>
      <c r="AB20" s="32">
        <v>13893393080</v>
      </c>
      <c r="AC20" s="32">
        <v>13893393080</v>
      </c>
      <c r="AD20" s="32">
        <v>13893393080</v>
      </c>
      <c r="AE20" s="32">
        <v>13893393080</v>
      </c>
      <c r="AF20" s="32">
        <v>13893393080</v>
      </c>
      <c r="AG20" s="32">
        <v>13893393080</v>
      </c>
      <c r="AH20" s="31"/>
      <c r="AI20" s="31"/>
    </row>
    <row r="21" spans="1:35" ht="14.25" customHeight="1" x14ac:dyDescent="0.2">
      <c r="A21" s="29" t="s">
        <v>108</v>
      </c>
      <c r="B21" s="32">
        <v>0</v>
      </c>
      <c r="C21" s="32">
        <v>0</v>
      </c>
      <c r="D21" s="32">
        <v>0</v>
      </c>
      <c r="E21" s="32">
        <v>0</v>
      </c>
      <c r="F21" s="32">
        <v>0</v>
      </c>
      <c r="G21" s="32">
        <v>0</v>
      </c>
      <c r="H21" s="32">
        <v>0</v>
      </c>
      <c r="I21" s="32">
        <v>0</v>
      </c>
      <c r="J21" s="32">
        <v>0</v>
      </c>
      <c r="K21" s="32">
        <v>0</v>
      </c>
      <c r="L21" s="32">
        <v>0</v>
      </c>
      <c r="M21" s="32">
        <v>0</v>
      </c>
      <c r="N21" s="32">
        <v>0</v>
      </c>
      <c r="O21" s="32">
        <v>0</v>
      </c>
      <c r="P21" s="32">
        <v>0</v>
      </c>
      <c r="Q21" s="32">
        <v>0</v>
      </c>
      <c r="R21" s="32">
        <v>0</v>
      </c>
      <c r="S21" s="32">
        <v>0</v>
      </c>
      <c r="T21" s="32">
        <v>0</v>
      </c>
      <c r="U21" s="32">
        <v>0</v>
      </c>
      <c r="V21" s="32">
        <v>0</v>
      </c>
      <c r="W21" s="32">
        <v>0</v>
      </c>
      <c r="X21" s="32">
        <v>0</v>
      </c>
      <c r="Y21" s="32">
        <v>0</v>
      </c>
      <c r="Z21" s="32">
        <v>0</v>
      </c>
      <c r="AA21" s="32">
        <v>0</v>
      </c>
      <c r="AB21" s="32">
        <v>0</v>
      </c>
      <c r="AC21" s="32">
        <v>0</v>
      </c>
      <c r="AD21" s="32">
        <v>0</v>
      </c>
      <c r="AE21" s="32">
        <v>0</v>
      </c>
      <c r="AF21" s="32">
        <v>0</v>
      </c>
      <c r="AG21" s="32">
        <v>0</v>
      </c>
      <c r="AH21" s="31"/>
      <c r="AI21" s="31"/>
    </row>
    <row r="22" spans="1:35" ht="14.25" customHeight="1" x14ac:dyDescent="0.2">
      <c r="A22" s="29" t="s">
        <v>109</v>
      </c>
      <c r="B22" s="32">
        <v>0</v>
      </c>
      <c r="C22" s="32">
        <v>0</v>
      </c>
      <c r="D22" s="32">
        <v>0</v>
      </c>
      <c r="E22" s="32">
        <v>0</v>
      </c>
      <c r="F22" s="32">
        <v>0</v>
      </c>
      <c r="G22" s="32">
        <v>0</v>
      </c>
      <c r="H22" s="32">
        <v>0</v>
      </c>
      <c r="I22" s="32">
        <v>0</v>
      </c>
      <c r="J22" s="32">
        <v>0</v>
      </c>
      <c r="K22" s="32">
        <v>0</v>
      </c>
      <c r="L22" s="32">
        <v>0</v>
      </c>
      <c r="M22" s="32">
        <v>0</v>
      </c>
      <c r="N22" s="32">
        <v>0</v>
      </c>
      <c r="O22" s="32">
        <v>0</v>
      </c>
      <c r="P22" s="32">
        <v>0</v>
      </c>
      <c r="Q22" s="32">
        <v>0</v>
      </c>
      <c r="R22" s="32">
        <v>0</v>
      </c>
      <c r="S22" s="32">
        <v>0</v>
      </c>
      <c r="T22" s="32">
        <v>0</v>
      </c>
      <c r="U22" s="32">
        <v>0</v>
      </c>
      <c r="V22" s="32">
        <v>0</v>
      </c>
      <c r="W22" s="32">
        <v>0</v>
      </c>
      <c r="X22" s="32">
        <v>0</v>
      </c>
      <c r="Y22" s="32">
        <v>0</v>
      </c>
      <c r="Z22" s="32">
        <v>0</v>
      </c>
      <c r="AA22" s="32">
        <v>0</v>
      </c>
      <c r="AB22" s="32">
        <v>0</v>
      </c>
      <c r="AC22" s="32">
        <v>0</v>
      </c>
      <c r="AD22" s="32">
        <v>0</v>
      </c>
      <c r="AE22" s="32">
        <v>0</v>
      </c>
      <c r="AF22" s="32">
        <v>0</v>
      </c>
      <c r="AG22" s="32">
        <v>0</v>
      </c>
      <c r="AH22" s="31"/>
      <c r="AI22" s="31"/>
    </row>
    <row r="23" spans="1:35" ht="14.25" customHeight="1" x14ac:dyDescent="0.2">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row>
    <row r="24" spans="1:35" ht="14.25" customHeight="1" x14ac:dyDescent="0.2">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row>
    <row r="25" spans="1:35" ht="14.25" customHeight="1" x14ac:dyDescent="0.2">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row>
    <row r="26" spans="1:35" ht="14.25" customHeight="1" x14ac:dyDescent="0.2">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row>
    <row r="27" spans="1:35" ht="14.25" customHeight="1" x14ac:dyDescent="0.2">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row>
    <row r="28" spans="1:35" ht="14.25" customHeight="1" x14ac:dyDescent="0.2">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row>
    <row r="29" spans="1:35" ht="14.25" customHeight="1" x14ac:dyDescent="0.2">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row>
    <row r="30" spans="1:35" ht="14.25" customHeight="1" x14ac:dyDescent="0.2">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row>
    <row r="31" spans="1:35" ht="14.25" customHeight="1" x14ac:dyDescent="0.2">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row>
    <row r="32" spans="1:35" ht="14.25" customHeight="1" x14ac:dyDescent="0.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row>
    <row r="33" spans="1:35" ht="14.25" customHeight="1" x14ac:dyDescent="0.2">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row>
    <row r="34" spans="1:35" ht="14.25" customHeight="1" x14ac:dyDescent="0.2">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row>
    <row r="35" spans="1:35" ht="14.25" customHeight="1" x14ac:dyDescent="0.2">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row>
    <row r="36" spans="1:35" ht="14.25" customHeight="1" x14ac:dyDescent="0.2">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c r="AA36" s="31"/>
      <c r="AB36" s="31"/>
      <c r="AC36" s="31"/>
      <c r="AD36" s="31"/>
      <c r="AE36" s="31"/>
      <c r="AF36" s="31"/>
      <c r="AG36" s="31"/>
      <c r="AH36" s="31"/>
      <c r="AI36" s="31"/>
    </row>
    <row r="37" spans="1:35" ht="14.25" customHeight="1" x14ac:dyDescent="0.2">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c r="AA37" s="31"/>
      <c r="AB37" s="31"/>
      <c r="AC37" s="31"/>
      <c r="AD37" s="31"/>
      <c r="AE37" s="31"/>
      <c r="AF37" s="31"/>
      <c r="AG37" s="31"/>
      <c r="AH37" s="31"/>
      <c r="AI37" s="31"/>
    </row>
    <row r="38" spans="1:35" ht="14.25" customHeight="1" x14ac:dyDescent="0.2">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row>
    <row r="39" spans="1:35" ht="14.25" customHeight="1" x14ac:dyDescent="0.2">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row>
    <row r="40" spans="1:35" ht="14.25" customHeight="1" x14ac:dyDescent="0.2">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row>
    <row r="41" spans="1:35" ht="14.25" customHeight="1" x14ac:dyDescent="0.2">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row>
    <row r="42" spans="1:35" ht="14.25" customHeight="1" x14ac:dyDescent="0.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row>
    <row r="43" spans="1:35" ht="14.25" customHeight="1" x14ac:dyDescent="0.2">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row>
    <row r="44" spans="1:35" ht="14.25" customHeight="1" x14ac:dyDescent="0.2">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row>
    <row r="45" spans="1:35" ht="14.25" customHeight="1" x14ac:dyDescent="0.2">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row>
    <row r="46" spans="1:35" ht="14.25" customHeight="1" x14ac:dyDescent="0.2">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row>
    <row r="47" spans="1:35" ht="14.25" customHeight="1" x14ac:dyDescent="0.2">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row>
    <row r="48" spans="1:35" ht="14.25" customHeight="1" x14ac:dyDescent="0.2">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row>
    <row r="49" spans="1:35" ht="14.25" customHeight="1" x14ac:dyDescent="0.2">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row>
    <row r="50" spans="1:35" ht="14.25" customHeight="1" x14ac:dyDescent="0.2">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row>
    <row r="51" spans="1:35" ht="14.25" customHeight="1" x14ac:dyDescent="0.2">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row>
    <row r="52" spans="1:35" ht="14.25" customHeight="1" x14ac:dyDescent="0.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row>
    <row r="53" spans="1:35" ht="14.25" customHeight="1" x14ac:dyDescent="0.2">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row>
    <row r="54" spans="1:35" ht="14.25" customHeight="1" x14ac:dyDescent="0.2">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row>
    <row r="55" spans="1:35" ht="14.25" customHeight="1" x14ac:dyDescent="0.2">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row>
    <row r="56" spans="1:35" ht="14.25" customHeight="1" x14ac:dyDescent="0.2">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row>
    <row r="57" spans="1:35" ht="14.25" customHeight="1" x14ac:dyDescent="0.2">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row>
    <row r="58" spans="1:35" ht="14.25" customHeight="1" x14ac:dyDescent="0.2">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row>
    <row r="59" spans="1:35" ht="14.25" customHeight="1" x14ac:dyDescent="0.2">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row>
    <row r="60" spans="1:35" ht="14.25" customHeight="1" x14ac:dyDescent="0.2">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row>
    <row r="61" spans="1:35" ht="14.25" customHeight="1" x14ac:dyDescent="0.2">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row>
    <row r="62" spans="1:35" ht="14.25" customHeight="1" x14ac:dyDescent="0.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row>
    <row r="63" spans="1:35" ht="14.25" customHeight="1" x14ac:dyDescent="0.2">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row>
    <row r="64" spans="1:35" ht="14.25" customHeight="1" x14ac:dyDescent="0.2">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row>
    <row r="65" spans="1:35" ht="14.25" customHeight="1" x14ac:dyDescent="0.2">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row>
    <row r="66" spans="1:35" ht="14.25" customHeight="1" x14ac:dyDescent="0.2">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row>
    <row r="67" spans="1:35" ht="14.25" customHeight="1" x14ac:dyDescent="0.2">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row>
    <row r="68" spans="1:35" ht="14.25" customHeight="1" x14ac:dyDescent="0.2">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row>
    <row r="69" spans="1:35" ht="14.25" customHeight="1" x14ac:dyDescent="0.2">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row>
    <row r="70" spans="1:35" ht="14.25" customHeight="1" x14ac:dyDescent="0.2">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row>
    <row r="71" spans="1:35" ht="14.25" customHeight="1" x14ac:dyDescent="0.2">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row>
    <row r="72" spans="1:35" ht="14.25" customHeight="1" x14ac:dyDescent="0.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row>
    <row r="73" spans="1:35" ht="14.25" customHeight="1" x14ac:dyDescent="0.2">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row>
    <row r="74" spans="1:35" ht="14.25" customHeight="1" x14ac:dyDescent="0.2">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row>
    <row r="75" spans="1:35" ht="14.25" customHeight="1" x14ac:dyDescent="0.2">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row>
    <row r="76" spans="1:35" ht="14.25" customHeight="1" x14ac:dyDescent="0.2">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row>
    <row r="77" spans="1:35" ht="14.25" customHeight="1" x14ac:dyDescent="0.2">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row>
    <row r="78" spans="1:35" ht="14.25" customHeight="1" x14ac:dyDescent="0.2">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row>
    <row r="79" spans="1:35" ht="14.25" customHeight="1" x14ac:dyDescent="0.2">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row>
    <row r="80" spans="1:35" ht="14.25" customHeight="1" x14ac:dyDescent="0.2">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row>
    <row r="81" spans="1:35" ht="14.25" customHeight="1" x14ac:dyDescent="0.2">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row>
    <row r="82" spans="1:35" ht="14.25" customHeight="1" x14ac:dyDescent="0.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row>
    <row r="83" spans="1:35" ht="14.25" customHeight="1" x14ac:dyDescent="0.2">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row>
    <row r="84" spans="1:35" ht="14.25" customHeight="1" x14ac:dyDescent="0.2">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row>
    <row r="85" spans="1:35" ht="14.25" customHeight="1" x14ac:dyDescent="0.2">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row>
    <row r="86" spans="1:35" ht="14.25" customHeight="1" x14ac:dyDescent="0.2">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row>
    <row r="87" spans="1:35" ht="14.25" customHeight="1" x14ac:dyDescent="0.2">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row>
    <row r="88" spans="1:35" ht="14.25" customHeight="1" x14ac:dyDescent="0.2">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row>
    <row r="89" spans="1:35" ht="14.25" customHeight="1" x14ac:dyDescent="0.2">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row>
    <row r="90" spans="1:35" ht="14.25" customHeight="1" x14ac:dyDescent="0.2">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row>
    <row r="91" spans="1:35" ht="14.25" customHeight="1" x14ac:dyDescent="0.2">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row>
    <row r="92" spans="1:35" ht="14.25" customHeight="1" x14ac:dyDescent="0.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row>
    <row r="93" spans="1:35" ht="14.25" customHeight="1" x14ac:dyDescent="0.2">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row>
    <row r="94" spans="1:35" ht="14.25" customHeight="1" x14ac:dyDescent="0.2">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row>
    <row r="95" spans="1:35" ht="14.25" customHeight="1" x14ac:dyDescent="0.2">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row>
    <row r="96" spans="1:35" ht="14.25" customHeight="1" x14ac:dyDescent="0.2">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row>
    <row r="97" spans="1:35" ht="14.25" customHeight="1" x14ac:dyDescent="0.2">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row>
    <row r="98" spans="1:35" ht="14.25" customHeight="1" x14ac:dyDescent="0.2">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row>
    <row r="99" spans="1:35" ht="14.25" customHeight="1" x14ac:dyDescent="0.2">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row>
    <row r="100" spans="1:35" ht="14.25" customHeight="1" x14ac:dyDescent="0.2">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row>
    <row r="101" spans="1:35" ht="14.25" customHeight="1" x14ac:dyDescent="0.2">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row>
    <row r="102" spans="1:35" ht="14.25" customHeight="1" x14ac:dyDescent="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row>
    <row r="103" spans="1:35" ht="14.25" customHeight="1" x14ac:dyDescent="0.2">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row>
    <row r="104" spans="1:35" ht="14.25" customHeight="1" x14ac:dyDescent="0.2">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row>
    <row r="105" spans="1:35" ht="14.25" customHeight="1" x14ac:dyDescent="0.2">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row>
    <row r="106" spans="1:35" ht="14.25" customHeight="1" x14ac:dyDescent="0.2">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row>
    <row r="107" spans="1:35" ht="14.25" customHeight="1" x14ac:dyDescent="0.2">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row>
    <row r="108" spans="1:35" ht="14.25" customHeight="1" x14ac:dyDescent="0.2">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row>
    <row r="109" spans="1:35" ht="14.25" customHeight="1" x14ac:dyDescent="0.2">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row>
    <row r="110" spans="1:35" ht="14.25" customHeight="1" x14ac:dyDescent="0.2">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row>
    <row r="111" spans="1:35" ht="14.25" customHeight="1" x14ac:dyDescent="0.2">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row>
    <row r="112" spans="1:35" ht="14.25" customHeight="1" x14ac:dyDescent="0.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row>
    <row r="113" spans="1:35" ht="14.25" customHeight="1" x14ac:dyDescent="0.2">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row>
    <row r="114" spans="1:35" ht="14.25" customHeight="1" x14ac:dyDescent="0.2">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row>
    <row r="115" spans="1:35" ht="14.25" customHeight="1" x14ac:dyDescent="0.2">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row>
    <row r="116" spans="1:35" ht="14.25" customHeight="1" x14ac:dyDescent="0.2">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row>
    <row r="117" spans="1:35" ht="14.25" customHeight="1" x14ac:dyDescent="0.2">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row>
    <row r="118" spans="1:35" ht="14.25" customHeight="1" x14ac:dyDescent="0.2">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row>
    <row r="119" spans="1:35" ht="14.25" customHeight="1" x14ac:dyDescent="0.2">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row>
    <row r="120" spans="1:35" ht="14.25" customHeight="1" x14ac:dyDescent="0.2">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row>
    <row r="121" spans="1:35" ht="14.25" customHeight="1" x14ac:dyDescent="0.2">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row>
    <row r="122" spans="1:35" ht="14.25" customHeight="1" x14ac:dyDescent="0.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row>
    <row r="123" spans="1:35" ht="14.25" customHeight="1" x14ac:dyDescent="0.2">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row>
    <row r="124" spans="1:35" ht="14.25" customHeight="1" x14ac:dyDescent="0.2">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row>
    <row r="125" spans="1:35" ht="14.25" customHeight="1" x14ac:dyDescent="0.2">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row>
    <row r="126" spans="1:35" ht="14.25" customHeight="1" x14ac:dyDescent="0.2">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row>
    <row r="127" spans="1:35" ht="14.25" customHeight="1" x14ac:dyDescent="0.2">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row>
    <row r="128" spans="1:35" ht="14.25" customHeight="1" x14ac:dyDescent="0.2">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row>
    <row r="129" spans="1:35" ht="14.25" customHeight="1" x14ac:dyDescent="0.2">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row>
    <row r="130" spans="1:35" ht="14.25" customHeight="1" x14ac:dyDescent="0.2">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row>
    <row r="131" spans="1:35" ht="14.25" customHeight="1" x14ac:dyDescent="0.2">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row>
    <row r="132" spans="1:35" ht="14.25" customHeight="1" x14ac:dyDescent="0.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row>
    <row r="133" spans="1:35" ht="14.25" customHeight="1" x14ac:dyDescent="0.2">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row>
    <row r="134" spans="1:35" ht="14.25" customHeight="1" x14ac:dyDescent="0.2">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row>
    <row r="135" spans="1:35" ht="14.25" customHeight="1" x14ac:dyDescent="0.2">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row>
    <row r="136" spans="1:35" ht="14.25" customHeight="1" x14ac:dyDescent="0.2">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row>
    <row r="137" spans="1:35" ht="14.25" customHeight="1" x14ac:dyDescent="0.2">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row>
    <row r="138" spans="1:35" ht="14.25" customHeight="1" x14ac:dyDescent="0.2">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row>
    <row r="139" spans="1:35" ht="14.25" customHeight="1" x14ac:dyDescent="0.2">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row>
    <row r="140" spans="1:35" ht="14.25" customHeight="1" x14ac:dyDescent="0.2">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row>
    <row r="141" spans="1:35" ht="14.25" customHeight="1" x14ac:dyDescent="0.2">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row>
    <row r="142" spans="1:35" ht="14.25" customHeight="1" x14ac:dyDescent="0.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row>
    <row r="143" spans="1:35" ht="14.25" customHeight="1" x14ac:dyDescent="0.2">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row>
    <row r="144" spans="1:35" ht="14.25" customHeight="1" x14ac:dyDescent="0.2">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row>
    <row r="145" spans="1:35" ht="14.25" customHeight="1" x14ac:dyDescent="0.2">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row>
    <row r="146" spans="1:35" ht="14.25" customHeight="1" x14ac:dyDescent="0.2">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row>
    <row r="147" spans="1:35" ht="14.25" customHeight="1" x14ac:dyDescent="0.2">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row>
    <row r="148" spans="1:35" ht="14.25" customHeight="1" x14ac:dyDescent="0.2">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row>
    <row r="149" spans="1:35" ht="14.25" customHeight="1" x14ac:dyDescent="0.2">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row>
    <row r="150" spans="1:35" ht="14.25" customHeight="1" x14ac:dyDescent="0.2">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row>
    <row r="151" spans="1:35" ht="14.25" customHeight="1" x14ac:dyDescent="0.2">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row>
    <row r="152" spans="1:35" ht="14.25" customHeight="1" x14ac:dyDescent="0.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row>
    <row r="153" spans="1:35" ht="14.25" customHeight="1" x14ac:dyDescent="0.2">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row>
    <row r="154" spans="1:35" ht="14.25" customHeight="1" x14ac:dyDescent="0.2">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row>
    <row r="155" spans="1:35" ht="14.25" customHeight="1" x14ac:dyDescent="0.2">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row>
    <row r="156" spans="1:35" ht="14.25" customHeight="1" x14ac:dyDescent="0.2">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row>
    <row r="157" spans="1:35" ht="14.25" customHeight="1" x14ac:dyDescent="0.2">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row>
    <row r="158" spans="1:35" ht="14.25" customHeight="1" x14ac:dyDescent="0.2">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row>
    <row r="159" spans="1:35" ht="14.25" customHeight="1" x14ac:dyDescent="0.2">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row>
    <row r="160" spans="1:35" ht="14.25" customHeight="1" x14ac:dyDescent="0.2">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row>
    <row r="161" spans="1:35" ht="14.25" customHeight="1" x14ac:dyDescent="0.2">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row>
    <row r="162" spans="1:35" ht="14.25" customHeight="1" x14ac:dyDescent="0.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row>
    <row r="163" spans="1:35" ht="14.25" customHeight="1" x14ac:dyDescent="0.2">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row>
    <row r="164" spans="1:35" ht="14.25" customHeight="1" x14ac:dyDescent="0.2">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row>
    <row r="165" spans="1:35" ht="14.25" customHeight="1" x14ac:dyDescent="0.2">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row>
    <row r="166" spans="1:35" ht="14.25" customHeight="1" x14ac:dyDescent="0.2">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row>
    <row r="167" spans="1:35" ht="14.25" customHeight="1" x14ac:dyDescent="0.2">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row>
    <row r="168" spans="1:35" ht="14.25" customHeight="1" x14ac:dyDescent="0.2">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row>
    <row r="169" spans="1:35" ht="14.25" customHeight="1" x14ac:dyDescent="0.2">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row>
    <row r="170" spans="1:35" ht="14.25" customHeight="1" x14ac:dyDescent="0.2">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row>
    <row r="171" spans="1:35" ht="14.25" customHeight="1" x14ac:dyDescent="0.2">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row>
    <row r="172" spans="1:35" ht="14.25" customHeight="1" x14ac:dyDescent="0.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row>
    <row r="173" spans="1:35" ht="14.25" customHeight="1" x14ac:dyDescent="0.2">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row>
    <row r="174" spans="1:35" ht="14.25" customHeight="1" x14ac:dyDescent="0.2">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row>
    <row r="175" spans="1:35" ht="14.25" customHeight="1" x14ac:dyDescent="0.2">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row>
    <row r="176" spans="1:35" ht="14.25" customHeight="1" x14ac:dyDescent="0.2">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row>
    <row r="177" spans="1:35" ht="14.25" customHeight="1" x14ac:dyDescent="0.2">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row>
    <row r="178" spans="1:35" ht="14.25" customHeight="1" x14ac:dyDescent="0.2">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row>
    <row r="179" spans="1:35" ht="14.25" customHeight="1" x14ac:dyDescent="0.2">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row>
    <row r="180" spans="1:35" ht="14.25" customHeight="1" x14ac:dyDescent="0.2">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row>
    <row r="181" spans="1:35" ht="14.25" customHeight="1" x14ac:dyDescent="0.2">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row>
    <row r="182" spans="1:35" ht="14.25" customHeight="1" x14ac:dyDescent="0.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row>
    <row r="183" spans="1:35" ht="14.25" customHeight="1" x14ac:dyDescent="0.2">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row>
    <row r="184" spans="1:35" ht="14.25" customHeight="1" x14ac:dyDescent="0.2">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row>
    <row r="185" spans="1:35" ht="14.25" customHeight="1" x14ac:dyDescent="0.2">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row>
    <row r="186" spans="1:35" ht="14.25" customHeight="1" x14ac:dyDescent="0.2">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row>
    <row r="187" spans="1:35" ht="14.25" customHeight="1" x14ac:dyDescent="0.2">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row>
    <row r="188" spans="1:35" ht="14.25" customHeight="1" x14ac:dyDescent="0.2">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row>
    <row r="189" spans="1:35" ht="14.25" customHeight="1" x14ac:dyDescent="0.2">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row>
    <row r="190" spans="1:35" ht="14.25" customHeight="1" x14ac:dyDescent="0.2">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row>
    <row r="191" spans="1:35" ht="14.25" customHeight="1" x14ac:dyDescent="0.2">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row>
    <row r="192" spans="1:35" ht="14.25" customHeight="1" x14ac:dyDescent="0.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row>
    <row r="193" spans="1:35" ht="14.25" customHeight="1" x14ac:dyDescent="0.2">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row>
    <row r="194" spans="1:35" ht="14.25" customHeight="1" x14ac:dyDescent="0.2">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row>
    <row r="195" spans="1:35" ht="14.25" customHeight="1" x14ac:dyDescent="0.2">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row>
    <row r="196" spans="1:35" ht="14.25" customHeight="1" x14ac:dyDescent="0.2">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row>
    <row r="197" spans="1:35" ht="14.25" customHeight="1" x14ac:dyDescent="0.2">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row>
    <row r="198" spans="1:35" ht="14.25" customHeight="1" x14ac:dyDescent="0.2">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row>
    <row r="199" spans="1:35" ht="14.25" customHeight="1" x14ac:dyDescent="0.2">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row>
    <row r="200" spans="1:35" ht="14.25" customHeight="1" x14ac:dyDescent="0.2">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row>
    <row r="201" spans="1:35" ht="14.25" customHeight="1" x14ac:dyDescent="0.2">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row>
    <row r="202" spans="1:35" ht="14.25" customHeight="1" x14ac:dyDescent="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row>
    <row r="203" spans="1:35" ht="14.25" customHeight="1" x14ac:dyDescent="0.2">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row>
    <row r="204" spans="1:35" ht="14.25" customHeight="1" x14ac:dyDescent="0.2">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row>
    <row r="205" spans="1:35" ht="14.25" customHeight="1" x14ac:dyDescent="0.2">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row>
    <row r="206" spans="1:35" ht="14.25" customHeight="1" x14ac:dyDescent="0.2">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row>
    <row r="207" spans="1:35" ht="14.25" customHeight="1" x14ac:dyDescent="0.2">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row>
    <row r="208" spans="1:35" ht="14.25" customHeight="1" x14ac:dyDescent="0.2">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row>
    <row r="209" spans="1:35" ht="14.25" customHeight="1" x14ac:dyDescent="0.2">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row>
    <row r="210" spans="1:35" ht="14.25" customHeight="1" x14ac:dyDescent="0.2">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row>
    <row r="211" spans="1:35" ht="14.25" customHeight="1" x14ac:dyDescent="0.2">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row>
    <row r="212" spans="1:35" ht="14.25" customHeight="1" x14ac:dyDescent="0.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row>
    <row r="213" spans="1:35" ht="14.25" customHeight="1" x14ac:dyDescent="0.2">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row>
    <row r="214" spans="1:35" ht="14.25" customHeight="1" x14ac:dyDescent="0.2">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row>
    <row r="215" spans="1:35" ht="14.25" customHeight="1" x14ac:dyDescent="0.2">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row>
    <row r="216" spans="1:35" ht="14.25" customHeight="1" x14ac:dyDescent="0.2">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row>
    <row r="217" spans="1:35" ht="14.25" customHeight="1" x14ac:dyDescent="0.2">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row>
    <row r="218" spans="1:35" ht="14.25" customHeight="1" x14ac:dyDescent="0.2">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row>
    <row r="219" spans="1:35" ht="14.25" customHeight="1" x14ac:dyDescent="0.2">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row>
    <row r="220" spans="1:35" ht="14.25" customHeight="1" x14ac:dyDescent="0.2">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row>
    <row r="221" spans="1:35" ht="14.25" customHeight="1" x14ac:dyDescent="0.2">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row>
    <row r="222" spans="1:35" ht="14.25" customHeight="1" x14ac:dyDescent="0.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row>
    <row r="223" spans="1:35" ht="14.25" customHeight="1" x14ac:dyDescent="0.2"/>
    <row r="224" spans="1:35"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R1000"/>
  <sheetViews>
    <sheetView workbookViewId="0">
      <selection activeCell="C3" sqref="C3"/>
    </sheetView>
  </sheetViews>
  <sheetFormatPr baseColWidth="10" defaultColWidth="14.5" defaultRowHeight="15" customHeight="1" x14ac:dyDescent="0.2"/>
  <cols>
    <col min="1" max="1" width="8.6640625" customWidth="1"/>
    <col min="2" max="33" width="12.6640625" customWidth="1"/>
    <col min="34" max="44" width="8.6640625" customWidth="1"/>
  </cols>
  <sheetData>
    <row r="1" spans="1:44" ht="14.25" customHeight="1" x14ac:dyDescent="0.2">
      <c r="B1" s="1" t="s">
        <v>110</v>
      </c>
      <c r="C1" s="1">
        <v>2020</v>
      </c>
      <c r="D1" s="1">
        <v>2021</v>
      </c>
      <c r="E1" s="1">
        <v>2022</v>
      </c>
      <c r="F1" s="1">
        <v>2023</v>
      </c>
      <c r="G1" s="1">
        <v>2024</v>
      </c>
      <c r="H1" s="1">
        <v>2025</v>
      </c>
      <c r="I1" s="1">
        <v>2026</v>
      </c>
      <c r="J1" s="1">
        <v>2027</v>
      </c>
      <c r="K1" s="1">
        <v>2028</v>
      </c>
      <c r="L1" s="1">
        <v>2029</v>
      </c>
      <c r="M1" s="1">
        <v>2030</v>
      </c>
      <c r="N1" s="1">
        <v>2031</v>
      </c>
      <c r="O1" s="1">
        <v>2032</v>
      </c>
      <c r="P1" s="1">
        <v>2033</v>
      </c>
      <c r="Q1" s="1">
        <v>2034</v>
      </c>
      <c r="R1" s="1">
        <v>2035</v>
      </c>
      <c r="S1" s="1">
        <v>2036</v>
      </c>
      <c r="T1" s="1">
        <v>2037</v>
      </c>
      <c r="U1" s="1">
        <v>2038</v>
      </c>
      <c r="V1" s="1">
        <v>2039</v>
      </c>
      <c r="W1" s="1">
        <v>2040</v>
      </c>
      <c r="X1" s="1">
        <v>2041</v>
      </c>
      <c r="Y1" s="1">
        <v>2042</v>
      </c>
      <c r="Z1" s="1">
        <v>2043</v>
      </c>
      <c r="AA1" s="1">
        <v>2044</v>
      </c>
      <c r="AB1" s="1">
        <v>2045</v>
      </c>
      <c r="AC1" s="1">
        <v>2046</v>
      </c>
      <c r="AD1" s="1">
        <v>2047</v>
      </c>
      <c r="AE1" s="1">
        <v>2048</v>
      </c>
      <c r="AF1" s="1">
        <v>2049</v>
      </c>
      <c r="AG1" s="1">
        <v>2050</v>
      </c>
    </row>
    <row r="2" spans="1:44" ht="14.25" customHeight="1" x14ac:dyDescent="0.2">
      <c r="A2" s="34" t="s">
        <v>31</v>
      </c>
      <c r="B2" s="34" t="s">
        <v>111</v>
      </c>
      <c r="C2" s="35">
        <v>449642493570200</v>
      </c>
      <c r="D2" s="35">
        <v>476621043184412.06</v>
      </c>
      <c r="E2" s="35">
        <v>505218305775476.81</v>
      </c>
      <c r="F2" s="35">
        <v>535531404122005.44</v>
      </c>
      <c r="G2" s="35">
        <v>567663288369325.75</v>
      </c>
      <c r="H2" s="35">
        <v>601723085671485.38</v>
      </c>
      <c r="I2" s="35">
        <v>637826470811774.5</v>
      </c>
      <c r="J2" s="35">
        <v>676096059060481.12</v>
      </c>
      <c r="K2" s="35">
        <v>716661822604110</v>
      </c>
      <c r="L2" s="35">
        <v>759661531960356.62</v>
      </c>
      <c r="M2" s="35">
        <v>799543762388275.38</v>
      </c>
      <c r="N2" s="35">
        <v>841519809913659.75</v>
      </c>
      <c r="O2" s="35">
        <v>885699599934126.88</v>
      </c>
      <c r="P2" s="35">
        <v>932198828930668.5</v>
      </c>
      <c r="Q2" s="35">
        <v>981139267449528.5</v>
      </c>
      <c r="R2" s="35">
        <v>1032649078990628.8</v>
      </c>
      <c r="S2" s="35">
        <v>1086863155637636.8</v>
      </c>
      <c r="T2" s="35">
        <v>1143923471308612.5</v>
      </c>
      <c r="U2" s="35">
        <v>1203979453552314.8</v>
      </c>
      <c r="V2" s="35">
        <v>1267188374863811</v>
      </c>
      <c r="W2" s="35">
        <v>1320410286608091</v>
      </c>
      <c r="X2" s="35">
        <v>1375867518645631</v>
      </c>
      <c r="Y2" s="35">
        <v>1433653954428747.5</v>
      </c>
      <c r="Z2" s="35">
        <v>1493867420514754.8</v>
      </c>
      <c r="AA2" s="35">
        <v>1556609852176374.2</v>
      </c>
      <c r="AB2" s="35">
        <v>1621987465967782</v>
      </c>
      <c r="AC2" s="35">
        <v>1690110939538428.8</v>
      </c>
      <c r="AD2" s="35">
        <v>1761095598999042.8</v>
      </c>
      <c r="AE2" s="35">
        <v>1835061614157002.8</v>
      </c>
      <c r="AF2" s="35">
        <v>1912134201951596.8</v>
      </c>
      <c r="AG2" s="35">
        <v>1973322496414048</v>
      </c>
      <c r="AH2" s="34">
        <v>2036468816299297.5</v>
      </c>
      <c r="AI2" s="34">
        <v>2110318740621456</v>
      </c>
      <c r="AJ2" s="34">
        <v>2175915834071664</v>
      </c>
      <c r="AK2" s="34">
        <v>2240999870405888</v>
      </c>
      <c r="AL2" s="34">
        <v>2309845681289280</v>
      </c>
      <c r="AM2" s="34">
        <v>2377940246466832</v>
      </c>
      <c r="AN2" s="34">
        <v>2443755932243536</v>
      </c>
      <c r="AO2" s="34">
        <v>2511477684616848</v>
      </c>
      <c r="AP2" s="34">
        <v>2579263646817328</v>
      </c>
      <c r="AQ2" s="34">
        <v>2646168649048592</v>
      </c>
      <c r="AR2" s="34">
        <v>2713310587759808</v>
      </c>
    </row>
    <row r="3" spans="1:44" ht="14.25" customHeight="1" x14ac:dyDescent="0.2">
      <c r="A3" s="34" t="s">
        <v>31</v>
      </c>
      <c r="B3" s="34" t="s">
        <v>82</v>
      </c>
      <c r="C3" s="101">
        <v>1484220000000000</v>
      </c>
      <c r="D3" s="36">
        <v>350385917995231.38</v>
      </c>
      <c r="E3" s="36">
        <v>372064591627125.12</v>
      </c>
      <c r="F3" s="36">
        <v>392601067888282.44</v>
      </c>
      <c r="G3" s="36">
        <v>412923185337123.5</v>
      </c>
      <c r="H3" s="36">
        <v>436375317621283.12</v>
      </c>
      <c r="I3" s="36">
        <v>457880832483498.88</v>
      </c>
      <c r="J3" s="36">
        <v>481948302890677.19</v>
      </c>
      <c r="K3" s="36">
        <v>504236283033114.19</v>
      </c>
      <c r="L3" s="36">
        <v>530009556880076.94</v>
      </c>
      <c r="M3" s="36">
        <v>554362063701479.94</v>
      </c>
      <c r="N3" s="36">
        <v>584367838886128.88</v>
      </c>
      <c r="O3" s="36">
        <v>597166597639125.38</v>
      </c>
      <c r="P3" s="36">
        <v>610967189367811.5</v>
      </c>
      <c r="Q3" s="36">
        <v>623131924179209.62</v>
      </c>
      <c r="R3" s="36">
        <v>636848375532921.12</v>
      </c>
      <c r="S3" s="36">
        <v>649846392624320.5</v>
      </c>
      <c r="T3" s="36">
        <v>661407419518710.88</v>
      </c>
      <c r="U3" s="36">
        <v>674904098690550.75</v>
      </c>
      <c r="V3" s="36">
        <v>689689272512529.75</v>
      </c>
      <c r="W3" s="36">
        <v>704835686104068.12</v>
      </c>
      <c r="X3" s="36">
        <v>717898641963114.75</v>
      </c>
      <c r="Y3" s="36">
        <v>732137286370786.75</v>
      </c>
      <c r="Z3" s="36">
        <v>743279958582116.38</v>
      </c>
      <c r="AA3" s="36">
        <v>756211890068079</v>
      </c>
      <c r="AB3" s="36">
        <v>771740711950645</v>
      </c>
      <c r="AC3" s="36">
        <v>788337246967965.88</v>
      </c>
      <c r="AD3" s="36">
        <v>806920152334196.38</v>
      </c>
      <c r="AE3" s="36">
        <v>823257052557022.25</v>
      </c>
      <c r="AF3" s="36">
        <v>844002393749150.25</v>
      </c>
      <c r="AG3" s="36">
        <v>865763988356816.38</v>
      </c>
      <c r="AH3" s="34">
        <v>889369175713932.38</v>
      </c>
      <c r="AI3" s="34">
        <v>908084047310000</v>
      </c>
      <c r="AJ3" s="34">
        <v>930601562978608</v>
      </c>
      <c r="AK3" s="34">
        <v>952219752845336</v>
      </c>
      <c r="AL3" s="34">
        <v>973450880313456</v>
      </c>
      <c r="AM3" s="34">
        <v>994434818252584</v>
      </c>
      <c r="AN3" s="34">
        <v>1016423470106008</v>
      </c>
      <c r="AO3" s="34">
        <v>1037583760797808</v>
      </c>
      <c r="AP3" s="34">
        <v>1058932718172288</v>
      </c>
      <c r="AQ3" s="34">
        <v>1080398915007296</v>
      </c>
      <c r="AR3" s="34">
        <v>1101885968939912</v>
      </c>
    </row>
    <row r="4" spans="1:44" ht="14.25" customHeight="1" x14ac:dyDescent="0.2">
      <c r="A4" s="34" t="s">
        <v>31</v>
      </c>
      <c r="B4" s="34" t="s">
        <v>86</v>
      </c>
      <c r="C4" s="35">
        <v>151862045439220.72</v>
      </c>
      <c r="D4" s="35">
        <v>161349725123453.88</v>
      </c>
      <c r="E4" s="35">
        <v>171332569330094.44</v>
      </c>
      <c r="F4" s="35">
        <v>180789441394762.16</v>
      </c>
      <c r="G4" s="35">
        <v>190147603055647.38</v>
      </c>
      <c r="H4" s="35">
        <v>200947109837365.5</v>
      </c>
      <c r="I4" s="35">
        <v>210850215908266.72</v>
      </c>
      <c r="J4" s="35">
        <v>221933080644480.03</v>
      </c>
      <c r="K4" s="35">
        <v>232196505299543.19</v>
      </c>
      <c r="L4" s="35">
        <v>244064877962840.5</v>
      </c>
      <c r="M4" s="35">
        <v>255278999535368.66</v>
      </c>
      <c r="N4" s="35">
        <v>269096402945471.31</v>
      </c>
      <c r="O4" s="35">
        <v>274990122129543.94</v>
      </c>
      <c r="P4" s="35">
        <v>281345176849507.94</v>
      </c>
      <c r="Q4" s="35">
        <v>286946933419089.94</v>
      </c>
      <c r="R4" s="35">
        <v>293263242214412.88</v>
      </c>
      <c r="S4" s="35">
        <v>299248718162894.88</v>
      </c>
      <c r="T4" s="35">
        <v>304572472388600.12</v>
      </c>
      <c r="U4" s="35">
        <v>310787577969656.75</v>
      </c>
      <c r="V4" s="35">
        <v>317596024341383.62</v>
      </c>
      <c r="W4" s="35">
        <v>324570818544254.88</v>
      </c>
      <c r="X4" s="35">
        <v>330586198241065.81</v>
      </c>
      <c r="Y4" s="35">
        <v>337142972481461.38</v>
      </c>
      <c r="Z4" s="35">
        <v>342274077945760.5</v>
      </c>
      <c r="AA4" s="35">
        <v>348229122036898.25</v>
      </c>
      <c r="AB4" s="35">
        <v>355380011994402.81</v>
      </c>
      <c r="AC4" s="35">
        <v>363022574738842</v>
      </c>
      <c r="AD4" s="35">
        <v>371579844077723.5</v>
      </c>
      <c r="AE4" s="35">
        <v>379102847214961.81</v>
      </c>
      <c r="AF4" s="35">
        <v>388655899797935.94</v>
      </c>
      <c r="AG4" s="35">
        <v>398676928406290.94</v>
      </c>
      <c r="AH4" s="34">
        <v>409546915742968.56</v>
      </c>
      <c r="AI4" s="34">
        <v>418164954404520</v>
      </c>
      <c r="AJ4" s="34">
        <v>428534078210580</v>
      </c>
      <c r="AK4" s="34">
        <v>438489070159516</v>
      </c>
      <c r="AL4" s="34">
        <v>448265823176992</v>
      </c>
      <c r="AM4" s="34">
        <v>457928747525828</v>
      </c>
      <c r="AN4" s="34">
        <v>468054334058200</v>
      </c>
      <c r="AO4" s="34">
        <v>477798467344688</v>
      </c>
      <c r="AP4" s="34">
        <v>487629480028508</v>
      </c>
      <c r="AQ4" s="34">
        <v>497514480483412</v>
      </c>
      <c r="AR4" s="34">
        <v>507409085453772</v>
      </c>
    </row>
    <row r="5" spans="1:44" ht="14.25" customHeight="1" x14ac:dyDescent="0.2">
      <c r="A5" s="34" t="s">
        <v>31</v>
      </c>
      <c r="B5" s="34" t="s">
        <v>112</v>
      </c>
      <c r="C5" s="35">
        <v>456110206936549.75</v>
      </c>
      <c r="D5" s="35">
        <v>484605987640723.38</v>
      </c>
      <c r="E5" s="35">
        <v>514588970707604.94</v>
      </c>
      <c r="F5" s="35">
        <v>542992222237062.44</v>
      </c>
      <c r="G5" s="35">
        <v>571099001909013.88</v>
      </c>
      <c r="H5" s="35">
        <v>603534790975173.75</v>
      </c>
      <c r="I5" s="35">
        <v>633278284461313.62</v>
      </c>
      <c r="J5" s="35">
        <v>666565125249370.88</v>
      </c>
      <c r="K5" s="35">
        <v>697390817934855.75</v>
      </c>
      <c r="L5" s="35">
        <v>733036893264607.38</v>
      </c>
      <c r="M5" s="35">
        <v>766717957524370.38</v>
      </c>
      <c r="N5" s="35">
        <v>808217851131625</v>
      </c>
      <c r="O5" s="35">
        <v>825919347703058.62</v>
      </c>
      <c r="P5" s="35">
        <v>845006442935000.62</v>
      </c>
      <c r="Q5" s="35">
        <v>861831044110169.12</v>
      </c>
      <c r="R5" s="35">
        <v>880801767857354</v>
      </c>
      <c r="S5" s="35">
        <v>898778851371407.75</v>
      </c>
      <c r="T5" s="35">
        <v>914768486138559.62</v>
      </c>
      <c r="U5" s="35">
        <v>933435250994185.12</v>
      </c>
      <c r="V5" s="35">
        <v>953884085820182.5</v>
      </c>
      <c r="W5" s="35">
        <v>974832538200172.88</v>
      </c>
      <c r="X5" s="35">
        <v>992899436156005.12</v>
      </c>
      <c r="Y5" s="35">
        <v>1012592386076266.8</v>
      </c>
      <c r="Z5" s="35">
        <v>1028003409735048.1</v>
      </c>
      <c r="AA5" s="35">
        <v>1045889092657791.4</v>
      </c>
      <c r="AB5" s="35">
        <v>1067366440001985.1</v>
      </c>
      <c r="AC5" s="35">
        <v>1090320502452611.8</v>
      </c>
      <c r="AD5" s="35">
        <v>1116021841307099.4</v>
      </c>
      <c r="AE5" s="35">
        <v>1138616812340091.2</v>
      </c>
      <c r="AF5" s="35">
        <v>1167308937340080</v>
      </c>
      <c r="AG5" s="35">
        <v>1197406605385142.8</v>
      </c>
      <c r="AH5" s="34">
        <v>1230054079342116.2</v>
      </c>
      <c r="AI5" s="34">
        <v>1255937935877432</v>
      </c>
      <c r="AJ5" s="34">
        <v>1287081090779992</v>
      </c>
      <c r="AK5" s="34">
        <v>1316980420956584</v>
      </c>
      <c r="AL5" s="34">
        <v>1346344419242488</v>
      </c>
      <c r="AM5" s="34">
        <v>1375366538703688</v>
      </c>
      <c r="AN5" s="34">
        <v>1405778241346544</v>
      </c>
      <c r="AO5" s="34">
        <v>1435044267869912</v>
      </c>
      <c r="AP5" s="34">
        <v>1464571232403056</v>
      </c>
      <c r="AQ5" s="34">
        <v>1494260346559344</v>
      </c>
      <c r="AR5" s="34">
        <v>1523978307406864</v>
      </c>
    </row>
    <row r="6" spans="1:44" ht="14.25" customHeight="1" x14ac:dyDescent="0.2">
      <c r="A6" s="34" t="s">
        <v>31</v>
      </c>
      <c r="B6" s="34" t="s">
        <v>113</v>
      </c>
      <c r="C6" s="36">
        <v>448617843108450.06</v>
      </c>
      <c r="D6" s="36">
        <v>465242690254275.19</v>
      </c>
      <c r="E6" s="36">
        <v>491319143082732.69</v>
      </c>
      <c r="F6" s="36">
        <v>515874243227032.06</v>
      </c>
      <c r="G6" s="36">
        <v>540121814053480.06</v>
      </c>
      <c r="H6" s="36">
        <v>568399006895285.38</v>
      </c>
      <c r="I6" s="36">
        <v>594048246917946.88</v>
      </c>
      <c r="J6" s="36">
        <v>622905179164803.5</v>
      </c>
      <c r="K6" s="36">
        <v>649320700382298.75</v>
      </c>
      <c r="L6" s="36">
        <v>680053356660286.25</v>
      </c>
      <c r="M6" s="36">
        <v>708760203245250.75</v>
      </c>
      <c r="N6" s="36">
        <v>744449538834206.38</v>
      </c>
      <c r="O6" s="36">
        <v>752450783489000.88</v>
      </c>
      <c r="P6" s="36">
        <v>760640997698847.75</v>
      </c>
      <c r="Q6" s="36">
        <v>765635951733032.88</v>
      </c>
      <c r="R6" s="36">
        <v>771285949919494.12</v>
      </c>
      <c r="S6" s="36">
        <v>774708409784248</v>
      </c>
      <c r="T6" s="36">
        <v>775013177220454.75</v>
      </c>
      <c r="U6" s="36">
        <v>776086333517670.12</v>
      </c>
      <c r="V6" s="36">
        <v>776986561908205.62</v>
      </c>
      <c r="W6" s="36">
        <v>776514507447493.38</v>
      </c>
      <c r="X6" s="36">
        <v>771929604834221.75</v>
      </c>
      <c r="Y6" s="36">
        <v>768336877833522.75</v>
      </c>
      <c r="Z6" s="36">
        <v>759732532345733.25</v>
      </c>
      <c r="AA6" s="36">
        <v>751166166190201.5</v>
      </c>
      <c r="AB6" s="36">
        <v>743197495919710.38</v>
      </c>
      <c r="AC6" s="36">
        <v>734092414109407</v>
      </c>
      <c r="AD6" s="36">
        <v>724495944199261.75</v>
      </c>
      <c r="AE6" s="36">
        <v>710470762932577.88</v>
      </c>
      <c r="AF6" s="36">
        <v>697677096751910.12</v>
      </c>
      <c r="AG6" s="36">
        <v>682863140895949.38</v>
      </c>
      <c r="AH6" s="34">
        <v>666433273631159.62</v>
      </c>
      <c r="AI6" s="34">
        <v>653268154730324</v>
      </c>
      <c r="AJ6" s="34">
        <v>638447773930804</v>
      </c>
      <c r="AK6" s="34">
        <v>623321798445676</v>
      </c>
      <c r="AL6" s="34">
        <v>608746372946516</v>
      </c>
      <c r="AM6" s="34">
        <v>594447427440716</v>
      </c>
      <c r="AN6" s="34">
        <v>579443448829756</v>
      </c>
      <c r="AO6" s="34">
        <v>564816457956572</v>
      </c>
      <c r="AP6" s="34">
        <v>550261019595356</v>
      </c>
      <c r="AQ6" s="34">
        <v>535562442497844</v>
      </c>
      <c r="AR6" s="34">
        <v>520820439528004</v>
      </c>
    </row>
    <row r="7" spans="1:44" ht="14.25" customHeight="1" x14ac:dyDescent="0.2">
      <c r="A7" s="34" t="s">
        <v>31</v>
      </c>
      <c r="B7" s="34" t="s">
        <v>44</v>
      </c>
      <c r="C7" s="35">
        <v>759697535189126</v>
      </c>
      <c r="D7" s="35">
        <v>787850350761658</v>
      </c>
      <c r="E7" s="35">
        <v>832008685621882.62</v>
      </c>
      <c r="F7" s="35">
        <v>873590734446982</v>
      </c>
      <c r="G7" s="35">
        <v>914652007586586.5</v>
      </c>
      <c r="H7" s="35">
        <v>962537115221045.75</v>
      </c>
      <c r="I7" s="35">
        <v>1005972000221774</v>
      </c>
      <c r="J7" s="35">
        <v>1054838849005934</v>
      </c>
      <c r="K7" s="35">
        <v>1099571368382823.6</v>
      </c>
      <c r="L7" s="35">
        <v>1151614602023349.5</v>
      </c>
      <c r="M7" s="35">
        <v>1200227293044597.5</v>
      </c>
      <c r="N7" s="35">
        <v>1260664256700795</v>
      </c>
      <c r="O7" s="35">
        <v>1274213708502744.5</v>
      </c>
      <c r="P7" s="35">
        <v>1288083164752587.8</v>
      </c>
      <c r="Q7" s="35">
        <v>1296541709873888.8</v>
      </c>
      <c r="R7" s="35">
        <v>1306109518560089.2</v>
      </c>
      <c r="S7" s="35">
        <v>1311905173734037.8</v>
      </c>
      <c r="T7" s="35">
        <v>1312421272399414.2</v>
      </c>
      <c r="U7" s="35">
        <v>1314238574600811.8</v>
      </c>
      <c r="V7" s="35">
        <v>1315763037570582.2</v>
      </c>
      <c r="W7" s="35">
        <v>1314963652045046.5</v>
      </c>
      <c r="X7" s="35">
        <v>1307199495385003.2</v>
      </c>
      <c r="Y7" s="35">
        <v>1301115506776510.5</v>
      </c>
      <c r="Z7" s="35">
        <v>1286544753162038</v>
      </c>
      <c r="AA7" s="35">
        <v>1272038314432823.5</v>
      </c>
      <c r="AB7" s="35">
        <v>1258544024679922.5</v>
      </c>
      <c r="AC7" s="35">
        <v>1243125315158574.5</v>
      </c>
      <c r="AD7" s="35">
        <v>1226874480178987</v>
      </c>
      <c r="AE7" s="35">
        <v>1203123985626533.8</v>
      </c>
      <c r="AF7" s="35">
        <v>1181458960900497.2</v>
      </c>
      <c r="AG7" s="35">
        <v>1156372741252623.5</v>
      </c>
      <c r="AH7" s="34">
        <v>1128550108122251.2</v>
      </c>
      <c r="AI7" s="34">
        <v>1106256058669960</v>
      </c>
      <c r="AJ7" s="34">
        <v>1081158958906952</v>
      </c>
      <c r="AK7" s="34">
        <v>1055544359599528</v>
      </c>
      <c r="AL7" s="34">
        <v>1030862071553816</v>
      </c>
      <c r="AM7" s="34">
        <v>1006647979708312</v>
      </c>
      <c r="AN7" s="34">
        <v>981239972104784</v>
      </c>
      <c r="AO7" s="34">
        <v>956470362326008</v>
      </c>
      <c r="AP7" s="34">
        <v>931821920859664</v>
      </c>
      <c r="AQ7" s="34">
        <v>906931085679336</v>
      </c>
      <c r="AR7" s="34">
        <v>881966712344704</v>
      </c>
    </row>
    <row r="8" spans="1:44" ht="14.25" customHeight="1" x14ac:dyDescent="0.2">
      <c r="A8" s="34" t="s">
        <v>31</v>
      </c>
      <c r="B8" s="34" t="s">
        <v>48</v>
      </c>
      <c r="C8" s="35">
        <v>95830853144732.562</v>
      </c>
      <c r="D8" s="35">
        <v>99382145876083.094</v>
      </c>
      <c r="E8" s="35">
        <v>104952429715496.39</v>
      </c>
      <c r="F8" s="35">
        <v>110197731996782.83</v>
      </c>
      <c r="G8" s="35">
        <v>115377341846639.17</v>
      </c>
      <c r="H8" s="35">
        <v>121417733588064.5</v>
      </c>
      <c r="I8" s="35">
        <v>126896758980488.47</v>
      </c>
      <c r="J8" s="35">
        <v>133060990918288.39</v>
      </c>
      <c r="K8" s="35">
        <v>138703704362308.48</v>
      </c>
      <c r="L8" s="35">
        <v>145268616382117.31</v>
      </c>
      <c r="M8" s="35">
        <v>151400787987844.25</v>
      </c>
      <c r="N8" s="35">
        <v>159024513905565.91</v>
      </c>
      <c r="O8" s="35">
        <v>160733688235716.94</v>
      </c>
      <c r="P8" s="35">
        <v>162483229024664.12</v>
      </c>
      <c r="Q8" s="35">
        <v>163550218922341.84</v>
      </c>
      <c r="R8" s="35">
        <v>164757135131298.53</v>
      </c>
      <c r="S8" s="35">
        <v>165488218956276.19</v>
      </c>
      <c r="T8" s="35">
        <v>165553321412344.5</v>
      </c>
      <c r="U8" s="35">
        <v>165782562146077.22</v>
      </c>
      <c r="V8" s="35">
        <v>165974863134580.91</v>
      </c>
      <c r="W8" s="35">
        <v>165874025902188.66</v>
      </c>
      <c r="X8" s="35">
        <v>164894628547034.59</v>
      </c>
      <c r="Y8" s="35">
        <v>164127173353528.5</v>
      </c>
      <c r="Z8" s="35">
        <v>162289168509286.09</v>
      </c>
      <c r="AA8" s="35">
        <v>160459276565295.09</v>
      </c>
      <c r="AB8" s="35">
        <v>158757060565238.19</v>
      </c>
      <c r="AC8" s="35">
        <v>156812091654086.31</v>
      </c>
      <c r="AD8" s="35">
        <v>154762155583120.31</v>
      </c>
      <c r="AE8" s="35">
        <v>151766186726904.03</v>
      </c>
      <c r="AF8" s="35">
        <v>149033286188558.91</v>
      </c>
      <c r="AG8" s="35">
        <v>145868824386753.28</v>
      </c>
      <c r="AH8" s="34">
        <v>142359182001310.09</v>
      </c>
      <c r="AI8" s="34">
        <v>139546934126198</v>
      </c>
      <c r="AJ8" s="34">
        <v>136381099869347</v>
      </c>
      <c r="AK8" s="34">
        <v>133149986444739</v>
      </c>
      <c r="AL8" s="34">
        <v>130036477960871</v>
      </c>
      <c r="AM8" s="34">
        <v>126982029351792</v>
      </c>
      <c r="AN8" s="34">
        <v>123776976113403</v>
      </c>
      <c r="AO8" s="34">
        <v>120652452566580</v>
      </c>
      <c r="AP8" s="34">
        <v>117543213606341</v>
      </c>
      <c r="AQ8" s="34">
        <v>114403398271516</v>
      </c>
      <c r="AR8" s="34">
        <v>111254306581642</v>
      </c>
    </row>
    <row r="9" spans="1:44" ht="14.25" customHeight="1" x14ac:dyDescent="0.2">
      <c r="A9" s="34" t="s">
        <v>31</v>
      </c>
      <c r="B9" s="34" t="s">
        <v>50</v>
      </c>
      <c r="C9" s="35">
        <v>258611830437315.38</v>
      </c>
      <c r="D9" s="35">
        <v>268195448693183.66</v>
      </c>
      <c r="E9" s="35">
        <v>283227573029908.88</v>
      </c>
      <c r="F9" s="35">
        <v>297382693011067.81</v>
      </c>
      <c r="G9" s="35">
        <v>311360533552667.19</v>
      </c>
      <c r="H9" s="35">
        <v>327661304270519.31</v>
      </c>
      <c r="I9" s="35">
        <v>342447156000413.69</v>
      </c>
      <c r="J9" s="35">
        <v>359082125348614.81</v>
      </c>
      <c r="K9" s="35">
        <v>374309710249558.56</v>
      </c>
      <c r="L9" s="35">
        <v>392025966114865.06</v>
      </c>
      <c r="M9" s="35">
        <v>408574416550944.06</v>
      </c>
      <c r="N9" s="35">
        <v>429148017323930.25</v>
      </c>
      <c r="O9" s="35">
        <v>433760443150811.44</v>
      </c>
      <c r="P9" s="35">
        <v>438481803036557.62</v>
      </c>
      <c r="Q9" s="35">
        <v>441361211926717.69</v>
      </c>
      <c r="R9" s="35">
        <v>444618229888473.25</v>
      </c>
      <c r="S9" s="35">
        <v>446591153221369.5</v>
      </c>
      <c r="T9" s="35">
        <v>446766840536856.19</v>
      </c>
      <c r="U9" s="35">
        <v>447385476016098.75</v>
      </c>
      <c r="V9" s="35">
        <v>447904424861902.38</v>
      </c>
      <c r="W9" s="35">
        <v>447632302675889.88</v>
      </c>
      <c r="X9" s="35">
        <v>444989273479861.19</v>
      </c>
      <c r="Y9" s="35">
        <v>442918197350845.75</v>
      </c>
      <c r="Z9" s="35">
        <v>437958105882138</v>
      </c>
      <c r="AA9" s="35">
        <v>433019908113792</v>
      </c>
      <c r="AB9" s="35">
        <v>428426260231835.31</v>
      </c>
      <c r="AC9" s="35">
        <v>423177512529495.62</v>
      </c>
      <c r="AD9" s="35">
        <v>417645497503068.5</v>
      </c>
      <c r="AE9" s="35">
        <v>409560491845557.25</v>
      </c>
      <c r="AF9" s="35">
        <v>402185409735444.56</v>
      </c>
      <c r="AG9" s="35">
        <v>393645704285072.12</v>
      </c>
      <c r="AH9" s="34">
        <v>384174484821868.06</v>
      </c>
      <c r="AI9" s="34">
        <v>376585273761336</v>
      </c>
      <c r="AJ9" s="34">
        <v>368041864565250</v>
      </c>
      <c r="AK9" s="34">
        <v>359322291174558</v>
      </c>
      <c r="AL9" s="34">
        <v>350920089778322</v>
      </c>
      <c r="AM9" s="34">
        <v>342677269018104</v>
      </c>
      <c r="AN9" s="34">
        <v>334028022377496</v>
      </c>
      <c r="AO9" s="34">
        <v>325596095423158</v>
      </c>
      <c r="AP9" s="34">
        <v>317205415883240</v>
      </c>
      <c r="AQ9" s="34">
        <v>308732222080532</v>
      </c>
      <c r="AR9" s="34">
        <v>300233994845686</v>
      </c>
    </row>
    <row r="10" spans="1:44" ht="14.25" customHeight="1" x14ac:dyDescent="0.2">
      <c r="A10" s="34" t="s">
        <v>31</v>
      </c>
      <c r="B10" s="34" t="s">
        <v>53</v>
      </c>
      <c r="C10" s="37">
        <v>297496747554925.81</v>
      </c>
      <c r="D10" s="37">
        <v>260133895156782.91</v>
      </c>
      <c r="E10" s="37">
        <v>281864460628551.19</v>
      </c>
      <c r="F10" s="37">
        <v>295500085693220.81</v>
      </c>
      <c r="G10" s="37">
        <v>307519749462272.75</v>
      </c>
      <c r="H10" s="37">
        <v>324823493458024.56</v>
      </c>
      <c r="I10" s="37">
        <v>338218021661480.25</v>
      </c>
      <c r="J10" s="37">
        <v>353540500076910.31</v>
      </c>
      <c r="K10" s="37">
        <v>367695658390497.69</v>
      </c>
      <c r="L10" s="37">
        <v>384723319894208.56</v>
      </c>
      <c r="M10" s="37">
        <v>397669807258667.94</v>
      </c>
      <c r="N10" s="37">
        <v>413540335770042.94</v>
      </c>
      <c r="O10" s="37">
        <v>411576691915482.62</v>
      </c>
      <c r="P10" s="37">
        <v>411483862573680.62</v>
      </c>
      <c r="Q10" s="37">
        <v>409076373620717.62</v>
      </c>
      <c r="R10" s="37">
        <v>408486718728375.69</v>
      </c>
      <c r="S10" s="37">
        <v>406324326209636.19</v>
      </c>
      <c r="T10" s="37">
        <v>403847220554935.94</v>
      </c>
      <c r="U10" s="37">
        <v>402038112780252.62</v>
      </c>
      <c r="V10" s="37">
        <v>401303234496306.94</v>
      </c>
      <c r="W10" s="37">
        <v>402560199421688.75</v>
      </c>
      <c r="X10" s="37">
        <v>403537134474477.06</v>
      </c>
      <c r="Y10" s="37">
        <v>405805335454244.12</v>
      </c>
      <c r="Z10" s="37">
        <v>408234036299937.38</v>
      </c>
      <c r="AA10" s="37">
        <v>412552434676746</v>
      </c>
      <c r="AB10" s="37">
        <v>420757945591910.69</v>
      </c>
      <c r="AC10" s="37">
        <v>429624906550836.25</v>
      </c>
      <c r="AD10" s="37">
        <v>440271064493600.19</v>
      </c>
      <c r="AE10" s="37">
        <v>450379884561049.06</v>
      </c>
      <c r="AF10" s="37">
        <v>463067574298048</v>
      </c>
      <c r="AG10" s="37">
        <v>476901123975780.12</v>
      </c>
      <c r="AH10" s="34">
        <v>495135730860941.81</v>
      </c>
      <c r="AI10" s="34">
        <v>0</v>
      </c>
      <c r="AJ10" s="34">
        <v>0</v>
      </c>
      <c r="AK10" s="34">
        <v>0</v>
      </c>
      <c r="AL10" s="34">
        <v>0</v>
      </c>
      <c r="AM10" s="34">
        <v>0</v>
      </c>
      <c r="AN10" s="34">
        <v>0</v>
      </c>
      <c r="AO10" s="34">
        <v>0</v>
      </c>
      <c r="AP10" s="34">
        <v>0</v>
      </c>
      <c r="AQ10" s="34">
        <v>0</v>
      </c>
      <c r="AR10" s="34">
        <v>0</v>
      </c>
    </row>
    <row r="11" spans="1:44" ht="14.25" customHeight="1" x14ac:dyDescent="0.2">
      <c r="A11" s="34" t="s">
        <v>31</v>
      </c>
      <c r="B11" s="34" t="s">
        <v>114</v>
      </c>
      <c r="C11" s="36">
        <v>2298729236638706.5</v>
      </c>
      <c r="D11" s="36">
        <v>2488546542007221</v>
      </c>
      <c r="E11" s="36">
        <v>2637419450409350</v>
      </c>
      <c r="F11" s="36">
        <v>2781877896118670.5</v>
      </c>
      <c r="G11" s="36">
        <v>2925111077155060</v>
      </c>
      <c r="H11" s="36">
        <v>3078397988754172</v>
      </c>
      <c r="I11" s="36">
        <v>3220339597107326.5</v>
      </c>
      <c r="J11" s="36">
        <v>3371112818458197</v>
      </c>
      <c r="K11" s="36">
        <v>3497339186407007.5</v>
      </c>
      <c r="L11" s="36">
        <v>3632709856001337</v>
      </c>
      <c r="M11" s="36">
        <v>3740446953429274.5</v>
      </c>
      <c r="N11" s="36">
        <v>3865226335471696</v>
      </c>
      <c r="O11" s="36">
        <v>3892977679147765</v>
      </c>
      <c r="P11" s="36">
        <v>3926798844004367.5</v>
      </c>
      <c r="Q11" s="36">
        <v>3951401486905422.5</v>
      </c>
      <c r="R11" s="36">
        <v>3989032789669515.5</v>
      </c>
      <c r="S11" s="36">
        <v>4027325556272751</v>
      </c>
      <c r="T11" s="36">
        <v>4064176944695150</v>
      </c>
      <c r="U11" s="36">
        <v>4106387355874067.5</v>
      </c>
      <c r="V11" s="36">
        <v>4184148992693008</v>
      </c>
      <c r="W11" s="36">
        <v>4278573707389300.5</v>
      </c>
      <c r="X11" s="36">
        <v>4377410984294097</v>
      </c>
      <c r="Y11" s="36">
        <v>4386523500508667.5</v>
      </c>
      <c r="Z11" s="36">
        <v>4369787309275034</v>
      </c>
      <c r="AA11" s="36">
        <v>4354545842008806.5</v>
      </c>
      <c r="AB11" s="36">
        <v>4342631650993553.5</v>
      </c>
      <c r="AC11" s="36">
        <v>4322343781432714</v>
      </c>
      <c r="AD11" s="36">
        <v>4295686498775496.5</v>
      </c>
      <c r="AE11" s="36">
        <v>4237392949905819.5</v>
      </c>
      <c r="AF11" s="36">
        <v>4156276855202415</v>
      </c>
      <c r="AG11" s="36">
        <v>4076453229997875</v>
      </c>
      <c r="AH11" s="34">
        <v>3976813774277495.5</v>
      </c>
      <c r="AI11" s="34">
        <v>3908919110960640</v>
      </c>
      <c r="AJ11" s="34">
        <v>3820247956424288</v>
      </c>
      <c r="AK11" s="34">
        <v>3735864610394496</v>
      </c>
      <c r="AL11" s="34">
        <v>3652336819292960</v>
      </c>
      <c r="AM11" s="34">
        <v>3572233931109408</v>
      </c>
      <c r="AN11" s="34">
        <v>3485536036586208</v>
      </c>
      <c r="AO11" s="34">
        <v>3403327515073088</v>
      </c>
      <c r="AP11" s="34">
        <v>3320297290486368</v>
      </c>
      <c r="AQ11" s="34">
        <v>3236850676414752</v>
      </c>
      <c r="AR11" s="34">
        <v>3152847513287200</v>
      </c>
    </row>
    <row r="12" spans="1:44" ht="14.25" customHeight="1" x14ac:dyDescent="0.2">
      <c r="A12" s="34" t="s">
        <v>31</v>
      </c>
      <c r="B12" s="34" t="s">
        <v>115</v>
      </c>
      <c r="C12" s="37">
        <v>507991099359870.56</v>
      </c>
      <c r="D12" s="37">
        <v>554539505768715.56</v>
      </c>
      <c r="E12" s="37">
        <v>588971766292974.88</v>
      </c>
      <c r="F12" s="37">
        <v>622301934805112.62</v>
      </c>
      <c r="G12" s="37">
        <v>655068984368677</v>
      </c>
      <c r="H12" s="37">
        <v>691687701781321.75</v>
      </c>
      <c r="I12" s="37">
        <v>723247533998547.62</v>
      </c>
      <c r="J12" s="37">
        <v>756041180773824</v>
      </c>
      <c r="K12" s="37">
        <v>782429186338633.75</v>
      </c>
      <c r="L12" s="37">
        <v>809800508753601</v>
      </c>
      <c r="M12" s="37">
        <v>829779836559614.88</v>
      </c>
      <c r="N12" s="37">
        <v>852100221319868</v>
      </c>
      <c r="O12" s="37">
        <v>857658995598231.75</v>
      </c>
      <c r="P12" s="37">
        <v>864339551240387.38</v>
      </c>
      <c r="Q12" s="37">
        <v>868851591565769</v>
      </c>
      <c r="R12" s="37">
        <v>876172404190144.12</v>
      </c>
      <c r="S12" s="37">
        <v>883671655147395.38</v>
      </c>
      <c r="T12" s="37">
        <v>890986963341460.12</v>
      </c>
      <c r="U12" s="37">
        <v>903270200823685.25</v>
      </c>
      <c r="V12" s="37">
        <v>920237817252280.38</v>
      </c>
      <c r="W12" s="37">
        <v>941305091052549.12</v>
      </c>
      <c r="X12" s="37">
        <v>963883558028025.75</v>
      </c>
      <c r="Y12" s="37">
        <v>962500732840262.12</v>
      </c>
      <c r="Z12" s="37">
        <v>954876630597060.12</v>
      </c>
      <c r="AA12" s="37">
        <v>946917912808623.25</v>
      </c>
      <c r="AB12" s="37">
        <v>938880180785285.75</v>
      </c>
      <c r="AC12" s="37">
        <v>928070149164898.12</v>
      </c>
      <c r="AD12" s="37">
        <v>914752460889297.12</v>
      </c>
      <c r="AE12" s="37">
        <v>893393656367657.38</v>
      </c>
      <c r="AF12" s="37">
        <v>870564738405197.38</v>
      </c>
      <c r="AG12" s="37">
        <v>841629276255962.38</v>
      </c>
      <c r="AH12" s="34">
        <v>806619867170618.75</v>
      </c>
      <c r="AI12" s="34">
        <v>784983129553032</v>
      </c>
      <c r="AJ12" s="34">
        <v>755208356091352</v>
      </c>
      <c r="AK12" s="34">
        <v>725593400096048</v>
      </c>
      <c r="AL12" s="34">
        <v>697761826813672</v>
      </c>
      <c r="AM12" s="34">
        <v>670901572893680</v>
      </c>
      <c r="AN12" s="34">
        <v>641206764310648</v>
      </c>
      <c r="AO12" s="34">
        <v>613325880811944</v>
      </c>
      <c r="AP12" s="34">
        <v>585430858663832</v>
      </c>
      <c r="AQ12" s="34">
        <v>557054092184328</v>
      </c>
      <c r="AR12" s="34">
        <v>528542573653232</v>
      </c>
    </row>
    <row r="13" spans="1:44" ht="14.25" customHeight="1" x14ac:dyDescent="0.2">
      <c r="A13" s="34" t="s">
        <v>31</v>
      </c>
      <c r="B13" s="34" t="s">
        <v>116</v>
      </c>
      <c r="C13" s="37">
        <v>19527125570569.566</v>
      </c>
      <c r="D13" s="37">
        <v>19764394484871.105</v>
      </c>
      <c r="E13" s="37">
        <v>19758148705408.676</v>
      </c>
      <c r="F13" s="37">
        <v>19657285292493.637</v>
      </c>
      <c r="G13" s="37">
        <v>19522734102959.012</v>
      </c>
      <c r="H13" s="37">
        <v>19511468886727.73</v>
      </c>
      <c r="I13" s="37">
        <v>19391231536001.715</v>
      </c>
      <c r="J13" s="37">
        <v>19361910311213.012</v>
      </c>
      <c r="K13" s="37">
        <v>19246701408028.367</v>
      </c>
      <c r="L13" s="37">
        <v>19251680310770.398</v>
      </c>
      <c r="M13" s="37">
        <v>19192797601650.09</v>
      </c>
      <c r="N13" s="37">
        <v>19315089359279.09</v>
      </c>
      <c r="O13" s="37">
        <v>18557510790864.133</v>
      </c>
      <c r="P13" s="37">
        <v>17863708358147.668</v>
      </c>
      <c r="Q13" s="37">
        <v>17154101122415.02</v>
      </c>
      <c r="R13" s="37">
        <v>16517757360969.033</v>
      </c>
      <c r="S13" s="37">
        <v>15890312968449.336</v>
      </c>
      <c r="T13" s="37">
        <v>15256751250204.285</v>
      </c>
      <c r="U13" s="37">
        <v>14694451758192.092</v>
      </c>
      <c r="V13" s="37">
        <v>14181087803167.9</v>
      </c>
      <c r="W13" s="37">
        <v>13692748993183.238</v>
      </c>
      <c r="X13" s="37">
        <v>13182119485959.51</v>
      </c>
      <c r="Y13" s="37">
        <v>12888451736119.154</v>
      </c>
      <c r="Z13" s="37">
        <v>12554944920233.75</v>
      </c>
      <c r="AA13" s="37">
        <v>12265909298979.236</v>
      </c>
      <c r="AB13" s="37">
        <v>12029031787484.553</v>
      </c>
      <c r="AC13" s="37">
        <v>11815478789596.818</v>
      </c>
      <c r="AD13" s="37">
        <v>11635735891637.705</v>
      </c>
      <c r="AE13" s="37">
        <v>11427043753174.088</v>
      </c>
      <c r="AF13" s="37">
        <v>11281241102485.646</v>
      </c>
      <c r="AG13" s="37">
        <v>11147528851325.547</v>
      </c>
      <c r="AH13" s="34">
        <v>11034548365163.018</v>
      </c>
      <c r="AI13" s="34">
        <v>10860652606317.812</v>
      </c>
      <c r="AJ13" s="34">
        <v>10736360426382.688</v>
      </c>
      <c r="AK13" s="34">
        <v>10599074991170.875</v>
      </c>
      <c r="AL13" s="34">
        <v>10457104350345.062</v>
      </c>
      <c r="AM13" s="34">
        <v>10312608454441</v>
      </c>
      <c r="AN13" s="34">
        <v>10180556851794.125</v>
      </c>
      <c r="AO13" s="34">
        <v>10037718909054.625</v>
      </c>
      <c r="AP13" s="34">
        <v>9897634812526.0625</v>
      </c>
      <c r="AQ13" s="34">
        <v>9758976089324.875</v>
      </c>
      <c r="AR13" s="34">
        <v>9620442992578</v>
      </c>
    </row>
    <row r="14" spans="1:44" ht="14.25" customHeight="1" x14ac:dyDescent="0.2">
      <c r="A14" s="34" t="s">
        <v>31</v>
      </c>
      <c r="B14" s="34" t="s">
        <v>117</v>
      </c>
      <c r="C14" s="36">
        <v>1200851449507886</v>
      </c>
      <c r="D14" s="36">
        <v>1227889996829240</v>
      </c>
      <c r="E14" s="36">
        <v>1260671157931311.8</v>
      </c>
      <c r="F14" s="36">
        <v>1301055041027983.8</v>
      </c>
      <c r="G14" s="36">
        <v>1346980408807124.2</v>
      </c>
      <c r="H14" s="36">
        <v>1392227644819800.5</v>
      </c>
      <c r="I14" s="36">
        <v>1437837697306398.2</v>
      </c>
      <c r="J14" s="36">
        <v>1489989605430687</v>
      </c>
      <c r="K14" s="36">
        <v>1548498113079004.2</v>
      </c>
      <c r="L14" s="36">
        <v>1608329973081032.2</v>
      </c>
      <c r="M14" s="36">
        <v>1672869578946394.5</v>
      </c>
      <c r="N14" s="36">
        <v>1722462061097668.8</v>
      </c>
      <c r="O14" s="36">
        <v>1713266765489622.2</v>
      </c>
      <c r="P14" s="36">
        <v>1696180818834759.8</v>
      </c>
      <c r="Q14" s="36">
        <v>1692798120176683</v>
      </c>
      <c r="R14" s="36">
        <v>1686212029374229.5</v>
      </c>
      <c r="S14" s="36">
        <v>1677672472497452.8</v>
      </c>
      <c r="T14" s="36">
        <v>1666182850721716.8</v>
      </c>
      <c r="U14" s="36">
        <v>1656374319749905.2</v>
      </c>
      <c r="V14" s="36">
        <v>1640633149418361</v>
      </c>
      <c r="W14" s="36">
        <v>1620514652958542.8</v>
      </c>
      <c r="X14" s="36">
        <v>1595616101325303.8</v>
      </c>
      <c r="Y14" s="36">
        <v>1583511619490501.2</v>
      </c>
      <c r="Z14" s="36">
        <v>1563190647178900.5</v>
      </c>
      <c r="AA14" s="36">
        <v>1539231622304315.5</v>
      </c>
      <c r="AB14" s="36">
        <v>1508788227033362.8</v>
      </c>
      <c r="AC14" s="36">
        <v>1473061530027169.2</v>
      </c>
      <c r="AD14" s="36">
        <v>1430273468415326.2</v>
      </c>
      <c r="AE14" s="36">
        <v>1383855662739067.5</v>
      </c>
      <c r="AF14" s="36">
        <v>1334242657373543</v>
      </c>
      <c r="AG14" s="36">
        <v>1275014641164804</v>
      </c>
      <c r="AH14" s="34">
        <v>1206988762632957.5</v>
      </c>
      <c r="AI14" s="34">
        <v>1159451908523440</v>
      </c>
      <c r="AJ14" s="34">
        <v>1099092305535216</v>
      </c>
      <c r="AK14" s="34">
        <v>1039199024150576</v>
      </c>
      <c r="AL14" s="34">
        <v>982091021063536</v>
      </c>
      <c r="AM14" s="34">
        <v>926350094127648</v>
      </c>
      <c r="AN14" s="34">
        <v>866275396701104</v>
      </c>
      <c r="AO14" s="34">
        <v>809056744008272</v>
      </c>
      <c r="AP14" s="34">
        <v>751764400616112</v>
      </c>
      <c r="AQ14" s="34">
        <v>693723553999056</v>
      </c>
      <c r="AR14" s="34">
        <v>635504814987776</v>
      </c>
    </row>
    <row r="15" spans="1:44" ht="14.25" customHeight="1" x14ac:dyDescent="0.2">
      <c r="A15" s="34" t="s">
        <v>31</v>
      </c>
      <c r="B15" s="34" t="s">
        <v>62</v>
      </c>
      <c r="C15" s="37">
        <v>2070530485403688.2</v>
      </c>
      <c r="D15" s="37">
        <v>2038780675441164.8</v>
      </c>
      <c r="E15" s="37">
        <v>2015047121324432.8</v>
      </c>
      <c r="F15" s="37">
        <v>2006252330534593</v>
      </c>
      <c r="G15" s="37">
        <v>1996709055055054.5</v>
      </c>
      <c r="H15" s="37">
        <v>1967403570630146</v>
      </c>
      <c r="I15" s="37">
        <v>1951584762665656.8</v>
      </c>
      <c r="J15" s="37">
        <v>1909024492548781.5</v>
      </c>
      <c r="K15" s="37">
        <v>1882682562523059.2</v>
      </c>
      <c r="L15" s="37">
        <v>1828719573579475.5</v>
      </c>
      <c r="M15" s="37">
        <v>1798311812671593.5</v>
      </c>
      <c r="N15" s="37">
        <v>1742821203189536.2</v>
      </c>
      <c r="O15" s="37">
        <v>1709391000516617</v>
      </c>
      <c r="P15" s="37">
        <v>1673774499299422</v>
      </c>
      <c r="Q15" s="37">
        <v>1638527248412613</v>
      </c>
      <c r="R15" s="37">
        <v>1590649260906674.5</v>
      </c>
      <c r="S15" s="37">
        <v>1551153300437152.8</v>
      </c>
      <c r="T15" s="37">
        <v>1523529744712366.2</v>
      </c>
      <c r="U15" s="37">
        <v>1491297044697311.2</v>
      </c>
      <c r="V15" s="37">
        <v>1433488312556798.2</v>
      </c>
      <c r="W15" s="37">
        <v>1371194166211633</v>
      </c>
      <c r="X15" s="37">
        <v>1320100217659629</v>
      </c>
      <c r="Y15" s="37">
        <v>1294891223365786.2</v>
      </c>
      <c r="Z15" s="37">
        <v>1304968142272753.5</v>
      </c>
      <c r="AA15" s="37">
        <v>1307937737829222.8</v>
      </c>
      <c r="AB15" s="37">
        <v>1298518424275406</v>
      </c>
      <c r="AC15" s="37">
        <v>1293511006354634</v>
      </c>
      <c r="AD15" s="37">
        <v>1288057751648737</v>
      </c>
      <c r="AE15" s="37">
        <v>1313057456629415</v>
      </c>
      <c r="AF15" s="37">
        <v>1343033242886181.2</v>
      </c>
      <c r="AG15" s="37">
        <v>1371238854483995</v>
      </c>
      <c r="AH15" s="34">
        <v>1403823552846956.2</v>
      </c>
      <c r="AI15" s="34">
        <v>1430756071774360</v>
      </c>
      <c r="AJ15" s="34">
        <v>1461238097799384</v>
      </c>
      <c r="AK15" s="34">
        <v>1490796042093208</v>
      </c>
      <c r="AL15" s="34">
        <v>1520529199850840</v>
      </c>
      <c r="AM15" s="34">
        <v>1549463972170936</v>
      </c>
      <c r="AN15" s="34">
        <v>1579568747591128</v>
      </c>
      <c r="AO15" s="34">
        <v>1608917980799464</v>
      </c>
      <c r="AP15" s="34">
        <v>1638440216046952</v>
      </c>
      <c r="AQ15" s="34">
        <v>1667966835598088</v>
      </c>
      <c r="AR15" s="34">
        <v>1697634709034352</v>
      </c>
    </row>
    <row r="16" spans="1:44" ht="14.25" customHeight="1" x14ac:dyDescent="0.2">
      <c r="A16" s="34" t="s">
        <v>31</v>
      </c>
      <c r="B16" s="34" t="s">
        <v>87</v>
      </c>
      <c r="C16" s="36">
        <v>2334655247856915</v>
      </c>
      <c r="D16" s="36">
        <v>2382047793070694.5</v>
      </c>
      <c r="E16" s="36">
        <v>2446549608038914</v>
      </c>
      <c r="F16" s="36">
        <v>2507987674832662</v>
      </c>
      <c r="G16" s="36">
        <v>2572781949093494.5</v>
      </c>
      <c r="H16" s="36">
        <v>2661338897407581</v>
      </c>
      <c r="I16" s="36">
        <v>2742084603072956</v>
      </c>
      <c r="J16" s="36">
        <v>2842143596903271</v>
      </c>
      <c r="K16" s="36">
        <v>2935510024075231.5</v>
      </c>
      <c r="L16" s="36">
        <v>3052761417588562.5</v>
      </c>
      <c r="M16" s="36">
        <v>3165176018664203</v>
      </c>
      <c r="N16" s="36">
        <v>3312922353907542</v>
      </c>
      <c r="O16" s="36">
        <v>3325115877802348.5</v>
      </c>
      <c r="P16" s="36">
        <v>3340706589674179</v>
      </c>
      <c r="Q16" s="36">
        <v>3344662891376063.5</v>
      </c>
      <c r="R16" s="36">
        <v>3353748231172221</v>
      </c>
      <c r="S16" s="36">
        <v>3355294840027595.5</v>
      </c>
      <c r="T16" s="36">
        <v>3345460672829567</v>
      </c>
      <c r="U16" s="36">
        <v>3341012563862061.5</v>
      </c>
      <c r="V16" s="36">
        <v>3337827182630136.5</v>
      </c>
      <c r="W16" s="36">
        <v>3330744854606967.5</v>
      </c>
      <c r="X16" s="36">
        <v>3308047479609284</v>
      </c>
      <c r="Y16" s="36">
        <v>3303397025691008.5</v>
      </c>
      <c r="Z16" s="36">
        <v>3280858574137127.5</v>
      </c>
      <c r="AA16" s="36">
        <v>3262212826787122.5</v>
      </c>
      <c r="AB16" s="36">
        <v>3250096436724584</v>
      </c>
      <c r="AC16" s="36">
        <v>3237169108299641.5</v>
      </c>
      <c r="AD16" s="36">
        <v>3226474781856258.5</v>
      </c>
      <c r="AE16" s="36">
        <v>3200579087555742</v>
      </c>
      <c r="AF16" s="36">
        <v>3184991199754430</v>
      </c>
      <c r="AG16" s="36">
        <v>3165368715742829</v>
      </c>
      <c r="AH16" s="34">
        <v>3143789753905487</v>
      </c>
      <c r="AI16" s="34">
        <v>3124066579448616</v>
      </c>
      <c r="AJ16" s="34">
        <v>3105491128662464</v>
      </c>
      <c r="AK16" s="34">
        <v>3084650791959328</v>
      </c>
      <c r="AL16" s="34">
        <v>3064753052100736</v>
      </c>
      <c r="AM16" s="34">
        <v>3045303503885688</v>
      </c>
      <c r="AN16" s="34">
        <v>3025373742905096</v>
      </c>
      <c r="AO16" s="34">
        <v>3005239826026152</v>
      </c>
      <c r="AP16" s="34">
        <v>2985603811056800</v>
      </c>
      <c r="AQ16" s="34">
        <v>2965746139210672</v>
      </c>
      <c r="AR16" s="34">
        <v>2945788006257384</v>
      </c>
    </row>
    <row r="17" spans="1:44" ht="14.25" customHeight="1" x14ac:dyDescent="0.2">
      <c r="A17" s="34" t="s">
        <v>31</v>
      </c>
      <c r="B17" s="34" t="s">
        <v>118</v>
      </c>
      <c r="C17" s="37">
        <v>576424098662337.12</v>
      </c>
      <c r="D17" s="37">
        <v>597785180658165.62</v>
      </c>
      <c r="E17" s="37">
        <v>631290526129502.25</v>
      </c>
      <c r="F17" s="37">
        <v>662841102384266.88</v>
      </c>
      <c r="G17" s="37">
        <v>693996537624072.12</v>
      </c>
      <c r="H17" s="37">
        <v>730329589567791.5</v>
      </c>
      <c r="I17" s="37">
        <v>763286014035871.38</v>
      </c>
      <c r="J17" s="37">
        <v>800363966721167</v>
      </c>
      <c r="K17" s="37">
        <v>834304977410769.88</v>
      </c>
      <c r="L17" s="37">
        <v>873793027132091.12</v>
      </c>
      <c r="M17" s="37">
        <v>910678136412454.62</v>
      </c>
      <c r="N17" s="37">
        <v>956534968490683.38</v>
      </c>
      <c r="O17" s="37">
        <v>966815679142670.88</v>
      </c>
      <c r="P17" s="37">
        <v>977339194683316</v>
      </c>
      <c r="Q17" s="37">
        <v>983757155808234.88</v>
      </c>
      <c r="R17" s="37">
        <v>991016775910522</v>
      </c>
      <c r="S17" s="37">
        <v>995414256690776.75</v>
      </c>
      <c r="T17" s="37">
        <v>995805848994595.75</v>
      </c>
      <c r="U17" s="37">
        <v>997184735636865.5</v>
      </c>
      <c r="V17" s="37">
        <v>998341429126828.38</v>
      </c>
      <c r="W17" s="37">
        <v>997734891577741.75</v>
      </c>
      <c r="X17" s="37">
        <v>991843800982687.38</v>
      </c>
      <c r="Y17" s="37">
        <v>987227545844977.25</v>
      </c>
      <c r="Z17" s="37">
        <v>976171917611350.75</v>
      </c>
      <c r="AA17" s="37">
        <v>965165088601162.88</v>
      </c>
      <c r="AB17" s="37">
        <v>954926232414841.38</v>
      </c>
      <c r="AC17" s="37">
        <v>943227213625519.38</v>
      </c>
      <c r="AD17" s="37">
        <v>930896815708291.38</v>
      </c>
      <c r="AE17" s="37">
        <v>912876015612139.5</v>
      </c>
      <c r="AF17" s="37">
        <v>896437575612338.88</v>
      </c>
      <c r="AG17" s="37">
        <v>877403287781233.88</v>
      </c>
      <c r="AH17" s="34">
        <v>856292733275360.38</v>
      </c>
      <c r="AI17" s="34">
        <v>839377017788840</v>
      </c>
      <c r="AJ17" s="34">
        <v>820334474618912</v>
      </c>
      <c r="AK17" s="34">
        <v>800899276221560</v>
      </c>
      <c r="AL17" s="34">
        <v>782171473404440</v>
      </c>
      <c r="AM17" s="34">
        <v>763798916669088</v>
      </c>
      <c r="AN17" s="34">
        <v>744520470704368</v>
      </c>
      <c r="AO17" s="34">
        <v>725726412109200</v>
      </c>
      <c r="AP17" s="34">
        <v>707024290544288</v>
      </c>
      <c r="AQ17" s="34">
        <v>688138251602224</v>
      </c>
      <c r="AR17" s="34">
        <v>669196415237688</v>
      </c>
    </row>
    <row r="18" spans="1:44" ht="14.25" customHeight="1" x14ac:dyDescent="0.2">
      <c r="A18" s="34" t="s">
        <v>31</v>
      </c>
      <c r="B18" s="34" t="s">
        <v>119</v>
      </c>
      <c r="C18" s="34">
        <v>494046839735661.94</v>
      </c>
      <c r="D18" s="34">
        <v>512355191308512.25</v>
      </c>
      <c r="E18" s="34">
        <v>541072259319338.38</v>
      </c>
      <c r="F18" s="34">
        <v>568113915847367.12</v>
      </c>
      <c r="G18" s="34">
        <v>594816901299457.88</v>
      </c>
      <c r="H18" s="34">
        <v>625957565842113.12</v>
      </c>
      <c r="I18" s="34">
        <v>654204159617818.12</v>
      </c>
      <c r="J18" s="34">
        <v>685983270502578.88</v>
      </c>
      <c r="K18" s="34">
        <v>715073742444237.75</v>
      </c>
      <c r="L18" s="34">
        <v>748918521344731.88</v>
      </c>
      <c r="M18" s="34">
        <v>780532348239819.75</v>
      </c>
      <c r="N18" s="34">
        <v>819835741385790.88</v>
      </c>
      <c r="O18" s="34">
        <v>828647226921593.5</v>
      </c>
      <c r="P18" s="34">
        <v>837666817892599.12</v>
      </c>
      <c r="Q18" s="34">
        <v>843167582726461.25</v>
      </c>
      <c r="R18" s="34">
        <v>849389724336327.25</v>
      </c>
      <c r="S18" s="34">
        <v>853158757392587.12</v>
      </c>
      <c r="T18" s="34">
        <v>853494386906716.62</v>
      </c>
      <c r="U18" s="34">
        <v>854676215684430.75</v>
      </c>
      <c r="V18" s="34">
        <v>855667605122494.12</v>
      </c>
      <c r="W18" s="34">
        <v>855147748371184.25</v>
      </c>
      <c r="X18" s="34">
        <v>850098558550985.5</v>
      </c>
      <c r="Y18" s="34">
        <v>846142016367042.12</v>
      </c>
      <c r="Z18" s="34">
        <v>836666357381252.38</v>
      </c>
      <c r="AA18" s="34">
        <v>827232523680313.5</v>
      </c>
      <c r="AB18" s="34">
        <v>818456911152837.88</v>
      </c>
      <c r="AC18" s="34">
        <v>808429809103694.62</v>
      </c>
      <c r="AD18" s="34">
        <v>797861558855610.88</v>
      </c>
      <c r="AE18" s="34">
        <v>782416126650967.12</v>
      </c>
      <c r="AF18" s="34">
        <v>768326918113481.5</v>
      </c>
      <c r="AG18" s="34">
        <v>752012836569356</v>
      </c>
      <c r="AH18" s="34">
        <v>733919209389476.88</v>
      </c>
      <c r="AI18" s="34">
        <v>719420933211616</v>
      </c>
      <c r="AJ18" s="34">
        <v>703099776106168</v>
      </c>
      <c r="AK18" s="34">
        <v>686442078466308</v>
      </c>
      <c r="AL18" s="34">
        <v>670390681901760</v>
      </c>
      <c r="AM18" s="34">
        <v>654643762898840</v>
      </c>
      <c r="AN18" s="34">
        <v>638120416067952</v>
      </c>
      <c r="AO18" s="34">
        <v>622012232395036</v>
      </c>
      <c r="AP18" s="34">
        <v>605982846953076</v>
      </c>
      <c r="AQ18" s="34">
        <v>589795827922980</v>
      </c>
      <c r="AR18" s="34">
        <v>573560985527596</v>
      </c>
    </row>
    <row r="19" spans="1:44" ht="14.25" customHeight="1" x14ac:dyDescent="0.2">
      <c r="A19" s="34" t="s">
        <v>31</v>
      </c>
      <c r="B19" s="34" t="s">
        <v>120</v>
      </c>
      <c r="C19" s="34">
        <v>314425753529239.25</v>
      </c>
      <c r="D19" s="34">
        <v>326077720055837.75</v>
      </c>
      <c r="E19" s="34">
        <v>344354095942151.62</v>
      </c>
      <c r="F19" s="34">
        <v>361564191314998.44</v>
      </c>
      <c r="G19" s="34">
        <v>378558746581754.69</v>
      </c>
      <c r="H19" s="34">
        <v>398377569670400.44</v>
      </c>
      <c r="I19" s="34">
        <v>416354522093195.81</v>
      </c>
      <c r="J19" s="34">
        <v>436579670971339.56</v>
      </c>
      <c r="K19" s="34">
        <v>455093691961072.44</v>
      </c>
      <c r="L19" s="34">
        <v>476633491941398.5</v>
      </c>
      <c r="M19" s="34">
        <v>496753449289469.75</v>
      </c>
      <c r="N19" s="34">
        <v>521767269867271.69</v>
      </c>
      <c r="O19" s="34">
        <v>527375155105013.69</v>
      </c>
      <c r="P19" s="34">
        <v>533115484684090.38</v>
      </c>
      <c r="Q19" s="34">
        <v>536616331139863</v>
      </c>
      <c r="R19" s="34">
        <v>540576282721163.5</v>
      </c>
      <c r="S19" s="34">
        <v>542975004792587.31</v>
      </c>
      <c r="T19" s="34">
        <v>543188609160430.81</v>
      </c>
      <c r="U19" s="34">
        <v>543940759309137.69</v>
      </c>
      <c r="V19" s="34">
        <v>544571708332656.94</v>
      </c>
      <c r="W19" s="34">
        <v>544240856402007.25</v>
      </c>
      <c r="X19" s="34">
        <v>541027405396476</v>
      </c>
      <c r="Y19" s="34">
        <v>538509347071839.69</v>
      </c>
      <c r="Z19" s="34">
        <v>532478762566153.69</v>
      </c>
      <c r="AA19" s="34">
        <v>526474796886149.88</v>
      </c>
      <c r="AB19" s="34">
        <v>520889742272485.06</v>
      </c>
      <c r="AC19" s="34">
        <v>514508203390051.69</v>
      </c>
      <c r="AD19" s="34">
        <v>507782262081496.38</v>
      </c>
      <c r="AE19" s="34">
        <v>497952340566102.62</v>
      </c>
      <c r="AF19" s="34">
        <v>488985559170638.75</v>
      </c>
      <c r="AG19" s="34">
        <v>478602803994239.5</v>
      </c>
      <c r="AH19" s="34">
        <v>467087494305881.62</v>
      </c>
      <c r="AI19" s="34">
        <v>457860370386744</v>
      </c>
      <c r="AJ19" s="34">
        <v>447473112117680</v>
      </c>
      <c r="AK19" s="34">
        <v>436871669681012</v>
      </c>
      <c r="AL19" s="34">
        <v>426656094852716</v>
      </c>
      <c r="AM19" s="34">
        <v>416634298385188</v>
      </c>
      <c r="AN19" s="34">
        <v>406118360704244</v>
      </c>
      <c r="AO19" s="34">
        <v>395866644911356</v>
      </c>
      <c r="AP19" s="34">
        <v>385665078600568</v>
      </c>
      <c r="AQ19" s="34">
        <v>375363189697380</v>
      </c>
      <c r="AR19" s="34">
        <v>365030864615960</v>
      </c>
    </row>
    <row r="20" spans="1:44" ht="14.25" customHeight="1" x14ac:dyDescent="0.2">
      <c r="A20" s="34" t="s">
        <v>31</v>
      </c>
      <c r="B20" s="34" t="s">
        <v>121</v>
      </c>
      <c r="C20" s="34">
        <v>512932727151732.31</v>
      </c>
      <c r="D20" s="34">
        <v>531940950556094.94</v>
      </c>
      <c r="E20" s="34">
        <v>561755783535243.31</v>
      </c>
      <c r="F20" s="34">
        <v>589831159216309.5</v>
      </c>
      <c r="G20" s="34">
        <v>617554917470410.25</v>
      </c>
      <c r="H20" s="34">
        <v>649885993604259.75</v>
      </c>
      <c r="I20" s="34">
        <v>679212367568865.25</v>
      </c>
      <c r="J20" s="34">
        <v>712206295879993</v>
      </c>
      <c r="K20" s="34">
        <v>742408806870954.12</v>
      </c>
      <c r="L20" s="34">
        <v>777547367317098.12</v>
      </c>
      <c r="M20" s="34">
        <v>810369693341238.5</v>
      </c>
      <c r="N20" s="34">
        <v>851175534025223.38</v>
      </c>
      <c r="O20" s="34">
        <v>860323855485098.5</v>
      </c>
      <c r="P20" s="34">
        <v>869688237609324.5</v>
      </c>
      <c r="Q20" s="34">
        <v>875399279722584.38</v>
      </c>
      <c r="R20" s="34">
        <v>881859274621814</v>
      </c>
      <c r="S20" s="34">
        <v>885772386190965.62</v>
      </c>
      <c r="T20" s="34">
        <v>886120845786592.62</v>
      </c>
      <c r="U20" s="34">
        <v>887347852234612.25</v>
      </c>
      <c r="V20" s="34">
        <v>888377139434196.88</v>
      </c>
      <c r="W20" s="34">
        <v>887837410162129.75</v>
      </c>
      <c r="X20" s="34">
        <v>882595205382989.88</v>
      </c>
      <c r="Y20" s="34">
        <v>878487416790339.88</v>
      </c>
      <c r="Z20" s="34">
        <v>868649532577293.5</v>
      </c>
      <c r="AA20" s="34">
        <v>858855072500780.12</v>
      </c>
      <c r="AB20" s="34">
        <v>849743995363734.88</v>
      </c>
      <c r="AC20" s="34">
        <v>839333588119256.5</v>
      </c>
      <c r="AD20" s="34">
        <v>828361346248684.25</v>
      </c>
      <c r="AE20" s="34">
        <v>812325482792895.38</v>
      </c>
      <c r="AF20" s="34">
        <v>797697687253491.5</v>
      </c>
      <c r="AG20" s="34">
        <v>780759968672230.25</v>
      </c>
      <c r="AH20" s="34">
        <v>761974677912334.25</v>
      </c>
      <c r="AI20" s="34">
        <v>746922177337920</v>
      </c>
      <c r="AJ20" s="34">
        <v>729977112718444</v>
      </c>
      <c r="AK20" s="34">
        <v>712682642657560</v>
      </c>
      <c r="AL20" s="34">
        <v>696017650692724</v>
      </c>
      <c r="AM20" s="34">
        <v>679668775527920</v>
      </c>
      <c r="AN20" s="34">
        <v>662513792093196</v>
      </c>
      <c r="AO20" s="34">
        <v>645789842223924</v>
      </c>
      <c r="AP20" s="34">
        <v>629147702799024</v>
      </c>
      <c r="AQ20" s="34">
        <v>612341903939936</v>
      </c>
      <c r="AR20" s="34">
        <v>595486453575756</v>
      </c>
    </row>
    <row r="21" spans="1:44" ht="14.25" customHeight="1" x14ac:dyDescent="0.2">
      <c r="A21" s="34" t="s">
        <v>31</v>
      </c>
      <c r="B21" s="34" t="s">
        <v>122</v>
      </c>
      <c r="C21" s="34">
        <v>357320643169931.31</v>
      </c>
      <c r="D21" s="34">
        <v>370562205372600.94</v>
      </c>
      <c r="E21" s="34">
        <v>391331898418453.19</v>
      </c>
      <c r="F21" s="34">
        <v>410889845814990.56</v>
      </c>
      <c r="G21" s="34">
        <v>430202848487780.69</v>
      </c>
      <c r="H21" s="34">
        <v>452725413937393.25</v>
      </c>
      <c r="I21" s="34">
        <v>473154835286783.94</v>
      </c>
      <c r="J21" s="34">
        <v>496139158689777.31</v>
      </c>
      <c r="K21" s="34">
        <v>517178917085705.75</v>
      </c>
      <c r="L21" s="34">
        <v>541657240175757.88</v>
      </c>
      <c r="M21" s="34">
        <v>564522021509567.62</v>
      </c>
      <c r="N21" s="34">
        <v>592948301344073.12</v>
      </c>
      <c r="O21" s="34">
        <v>599321230843268.25</v>
      </c>
      <c r="P21" s="34">
        <v>605844673131885.75</v>
      </c>
      <c r="Q21" s="34">
        <v>609823115397428.38</v>
      </c>
      <c r="R21" s="34">
        <v>614323295265234.62</v>
      </c>
      <c r="S21" s="34">
        <v>617049258083885.75</v>
      </c>
      <c r="T21" s="34">
        <v>617292002990259</v>
      </c>
      <c r="U21" s="34">
        <v>618146763682980.88</v>
      </c>
      <c r="V21" s="34">
        <v>618863788635170</v>
      </c>
      <c r="W21" s="34">
        <v>618487800907298.5</v>
      </c>
      <c r="X21" s="34">
        <v>614835961427856</v>
      </c>
      <c r="Y21" s="34">
        <v>611974382151988</v>
      </c>
      <c r="Z21" s="34">
        <v>605121087502693.5</v>
      </c>
      <c r="AA21" s="34">
        <v>598298043097872.88</v>
      </c>
      <c r="AB21" s="34">
        <v>591951058843899.25</v>
      </c>
      <c r="AC21" s="34">
        <v>584698931585586.12</v>
      </c>
      <c r="AD21" s="34">
        <v>577055417505329.12</v>
      </c>
      <c r="AE21" s="34">
        <v>565884469073893.38</v>
      </c>
      <c r="AF21" s="34">
        <v>555694412885975.56</v>
      </c>
      <c r="AG21" s="34">
        <v>543895211593254.81</v>
      </c>
      <c r="AH21" s="34">
        <v>530808949358179</v>
      </c>
      <c r="AI21" s="34">
        <v>520323033950848</v>
      </c>
      <c r="AJ21" s="34">
        <v>508518715240264</v>
      </c>
      <c r="AK21" s="34">
        <v>496470992725552</v>
      </c>
      <c r="AL21" s="34">
        <v>484861779017624</v>
      </c>
      <c r="AM21" s="34">
        <v>473472779486572</v>
      </c>
      <c r="AN21" s="34">
        <v>461522226538816</v>
      </c>
      <c r="AO21" s="34">
        <v>449871941409200</v>
      </c>
      <c r="AP21" s="34">
        <v>438278647302100</v>
      </c>
      <c r="AQ21" s="34">
        <v>426571344298336</v>
      </c>
      <c r="AR21" s="34">
        <v>414829452923048</v>
      </c>
    </row>
    <row r="22" spans="1:44" ht="14.25" customHeight="1" x14ac:dyDescent="0.2">
      <c r="A22" s="34" t="s">
        <v>31</v>
      </c>
      <c r="B22" s="34" t="s">
        <v>123</v>
      </c>
      <c r="C22" s="34">
        <v>59246670070242.617</v>
      </c>
      <c r="D22" s="34">
        <v>61442228826871.938</v>
      </c>
      <c r="E22" s="34">
        <v>64886012931902.258</v>
      </c>
      <c r="F22" s="34">
        <v>68128879748591.445</v>
      </c>
      <c r="G22" s="34">
        <v>71331132737026.688</v>
      </c>
      <c r="H22" s="34">
        <v>75065557349304.234</v>
      </c>
      <c r="I22" s="34">
        <v>78452921638351.766</v>
      </c>
      <c r="J22" s="34">
        <v>82263909476513.969</v>
      </c>
      <c r="K22" s="34">
        <v>85752472614044.125</v>
      </c>
      <c r="L22" s="34">
        <v>89811177756639.031</v>
      </c>
      <c r="M22" s="34">
        <v>93602344547045.359</v>
      </c>
      <c r="N22" s="34">
        <v>98315653041451.047</v>
      </c>
      <c r="O22" s="34">
        <v>99372336607421.688</v>
      </c>
      <c r="P22" s="34">
        <v>100453976418565.14</v>
      </c>
      <c r="Q22" s="34">
        <v>101113634517825.95</v>
      </c>
      <c r="R22" s="34">
        <v>101859800956796.19</v>
      </c>
      <c r="S22" s="34">
        <v>102311787772636.44</v>
      </c>
      <c r="T22" s="34">
        <v>102352036853270.39</v>
      </c>
      <c r="U22" s="34">
        <v>102493763131107.16</v>
      </c>
      <c r="V22" s="34">
        <v>102612651702440.77</v>
      </c>
      <c r="W22" s="34">
        <v>102550309877837.41</v>
      </c>
      <c r="X22" s="34">
        <v>101944805178000.86</v>
      </c>
      <c r="Y22" s="34">
        <v>101470332050075.34</v>
      </c>
      <c r="Z22" s="34">
        <v>100334000033601.78</v>
      </c>
      <c r="AA22" s="34">
        <v>99202683753801.031</v>
      </c>
      <c r="AB22" s="34">
        <v>98150302120598.359</v>
      </c>
      <c r="AC22" s="34">
        <v>96947840412343.922</v>
      </c>
      <c r="AD22" s="34">
        <v>95680483584390.156</v>
      </c>
      <c r="AE22" s="34">
        <v>93828249439120.766</v>
      </c>
      <c r="AF22" s="34">
        <v>92138655209112.375</v>
      </c>
      <c r="AG22" s="34">
        <v>90182251627498.562</v>
      </c>
      <c r="AH22" s="34">
        <v>88012442869135.016</v>
      </c>
      <c r="AI22" s="34">
        <v>86273792773212</v>
      </c>
      <c r="AJ22" s="34">
        <v>84316540682077</v>
      </c>
      <c r="AK22" s="34">
        <v>82318930259700</v>
      </c>
      <c r="AL22" s="34">
        <v>80394028165528</v>
      </c>
      <c r="AM22" s="34">
        <v>78505639373713</v>
      </c>
      <c r="AN22" s="34">
        <v>76524140456182</v>
      </c>
      <c r="AO22" s="34">
        <v>74592428386106.5</v>
      </c>
      <c r="AP22" s="34">
        <v>72670165891286</v>
      </c>
      <c r="AQ22" s="34">
        <v>70728999793736</v>
      </c>
      <c r="AR22" s="34">
        <v>68782098662749.5</v>
      </c>
    </row>
    <row r="23" spans="1:44" ht="14.25" customHeight="1" x14ac:dyDescent="0.2">
      <c r="A23" s="34" t="s">
        <v>31</v>
      </c>
      <c r="B23" s="34" t="s">
        <v>124</v>
      </c>
      <c r="C23" s="34">
        <v>305488475411444.62</v>
      </c>
      <c r="D23" s="34">
        <v>316809244940664.31</v>
      </c>
      <c r="E23" s="34">
        <v>334566130764704.5</v>
      </c>
      <c r="F23" s="34">
        <v>351287044169934.31</v>
      </c>
      <c r="G23" s="34">
        <v>367798544008811.5</v>
      </c>
      <c r="H23" s="34">
        <v>387054034317230.25</v>
      </c>
      <c r="I23" s="34">
        <v>404520007528846.12</v>
      </c>
      <c r="J23" s="34">
        <v>424170274170185.5</v>
      </c>
      <c r="K23" s="34">
        <v>442158050242615.38</v>
      </c>
      <c r="L23" s="34">
        <v>463085600173875.69</v>
      </c>
      <c r="M23" s="34">
        <v>482633665262742.62</v>
      </c>
      <c r="N23" s="34">
        <v>506936489782546.19</v>
      </c>
      <c r="O23" s="34">
        <v>512384975767969.31</v>
      </c>
      <c r="P23" s="34">
        <v>517962141479709.44</v>
      </c>
      <c r="Q23" s="34">
        <v>521363479424898.06</v>
      </c>
      <c r="R23" s="34">
        <v>525210872832391.75</v>
      </c>
      <c r="S23" s="34">
        <v>527541413318691.06</v>
      </c>
      <c r="T23" s="34">
        <v>527748946168469.75</v>
      </c>
      <c r="U23" s="34">
        <v>528479717104469.38</v>
      </c>
      <c r="V23" s="34">
        <v>529092731951675</v>
      </c>
      <c r="W23" s="34">
        <v>528771284198917.5</v>
      </c>
      <c r="X23" s="34">
        <v>525649172738674.56</v>
      </c>
      <c r="Y23" s="34">
        <v>523202688028195.19</v>
      </c>
      <c r="Z23" s="34">
        <v>517343517633265.75</v>
      </c>
      <c r="AA23" s="34">
        <v>511510209447088.69</v>
      </c>
      <c r="AB23" s="34">
        <v>506083905145143.38</v>
      </c>
      <c r="AC23" s="34">
        <v>499883755945875.81</v>
      </c>
      <c r="AD23" s="34">
        <v>493348993659407</v>
      </c>
      <c r="AE23" s="34">
        <v>483798479099305.81</v>
      </c>
      <c r="AF23" s="34">
        <v>475086570653189.06</v>
      </c>
      <c r="AG23" s="34">
        <v>464998936247270.38</v>
      </c>
      <c r="AH23" s="34">
        <v>453810939204719.19</v>
      </c>
      <c r="AI23" s="34">
        <v>444846088244356</v>
      </c>
      <c r="AJ23" s="34">
        <v>434754078742256</v>
      </c>
      <c r="AK23" s="34">
        <v>424453973070924</v>
      </c>
      <c r="AL23" s="34">
        <v>414528767057360</v>
      </c>
      <c r="AM23" s="34">
        <v>404791831423480</v>
      </c>
      <c r="AN23" s="34">
        <v>394574800109680</v>
      </c>
      <c r="AO23" s="34">
        <v>384614480406960</v>
      </c>
      <c r="AP23" s="34">
        <v>374702884730996</v>
      </c>
      <c r="AQ23" s="34">
        <v>364693818044924</v>
      </c>
      <c r="AR23" s="34">
        <v>354655180302468</v>
      </c>
    </row>
    <row r="24" spans="1:44" ht="14.25" customHeight="1" x14ac:dyDescent="0.2">
      <c r="A24" s="34" t="s">
        <v>31</v>
      </c>
      <c r="B24" s="34" t="s">
        <v>84</v>
      </c>
      <c r="C24" s="34">
        <v>60091404828218.961</v>
      </c>
      <c r="D24" s="34">
        <v>60921202411549.586</v>
      </c>
      <c r="E24" s="34">
        <v>63829644097577.719</v>
      </c>
      <c r="F24" s="34">
        <v>66390914002949.344</v>
      </c>
      <c r="G24" s="34">
        <v>69674302875560.164</v>
      </c>
      <c r="H24" s="34">
        <v>73804957973005.078</v>
      </c>
      <c r="I24" s="34">
        <v>77671012367825.094</v>
      </c>
      <c r="J24" s="34">
        <v>82064498996418.234</v>
      </c>
      <c r="K24" s="34">
        <v>85959321241400</v>
      </c>
      <c r="L24" s="34">
        <v>90687272592039.938</v>
      </c>
      <c r="M24" s="34">
        <v>95248004532597.547</v>
      </c>
      <c r="N24" s="34">
        <v>101365414213868.91</v>
      </c>
      <c r="O24" s="34">
        <v>102020750824561.02</v>
      </c>
      <c r="P24" s="34">
        <v>103040503224605.02</v>
      </c>
      <c r="Q24" s="34">
        <v>103774245022551.02</v>
      </c>
      <c r="R24" s="34">
        <v>104945568515703.77</v>
      </c>
      <c r="S24" s="34">
        <v>106046320718303.81</v>
      </c>
      <c r="T24" s="34">
        <v>106568622691577.34</v>
      </c>
      <c r="U24" s="34">
        <v>107530938698690.16</v>
      </c>
      <c r="V24" s="34">
        <v>108958971850069.5</v>
      </c>
      <c r="W24" s="34">
        <v>110674870530281.88</v>
      </c>
      <c r="X24" s="34">
        <v>112195953816288.7</v>
      </c>
      <c r="Y24" s="34">
        <v>114309791065105.59</v>
      </c>
      <c r="Z24" s="34">
        <v>115309099470901.98</v>
      </c>
      <c r="AA24" s="34">
        <v>115718882051075.8</v>
      </c>
      <c r="AB24" s="34">
        <v>118106150323748.72</v>
      </c>
      <c r="AC24" s="34">
        <v>121390161109140.14</v>
      </c>
      <c r="AD24" s="34">
        <v>127028977468020.23</v>
      </c>
      <c r="AE24" s="34">
        <v>132224852416104.67</v>
      </c>
      <c r="AF24" s="34">
        <v>135185471219907.78</v>
      </c>
      <c r="AG24" s="34">
        <v>138174227981083.84</v>
      </c>
      <c r="AH24" s="34">
        <v>141299771921011.38</v>
      </c>
      <c r="AI24" s="34">
        <v>145129949542514</v>
      </c>
      <c r="AJ24" s="34">
        <v>147980203102301</v>
      </c>
      <c r="AK24" s="34">
        <v>151317480351229</v>
      </c>
      <c r="AL24" s="34">
        <v>154670407356102</v>
      </c>
      <c r="AM24" s="34">
        <v>157958202958300</v>
      </c>
      <c r="AN24" s="34">
        <v>161115261987701</v>
      </c>
      <c r="AO24" s="34">
        <v>164481563264488</v>
      </c>
      <c r="AP24" s="34">
        <v>167740489320999</v>
      </c>
      <c r="AQ24" s="34">
        <v>170992242248312</v>
      </c>
      <c r="AR24" s="34">
        <v>174265543729956</v>
      </c>
    </row>
    <row r="25" spans="1:44" ht="14.25" customHeight="1" x14ac:dyDescent="0.2">
      <c r="A25" s="34" t="s">
        <v>31</v>
      </c>
      <c r="B25" s="34" t="s">
        <v>125</v>
      </c>
      <c r="C25" s="34">
        <v>195162455394721.34</v>
      </c>
      <c r="D25" s="34">
        <v>195916555202273.12</v>
      </c>
      <c r="E25" s="34">
        <v>197808302987144.62</v>
      </c>
      <c r="F25" s="34">
        <v>198977639565527.72</v>
      </c>
      <c r="G25" s="34">
        <v>199995472090877.91</v>
      </c>
      <c r="H25" s="34">
        <v>202456747470787.28</v>
      </c>
      <c r="I25" s="34">
        <v>203950589369849.97</v>
      </c>
      <c r="J25" s="34">
        <v>206200667985512.91</v>
      </c>
      <c r="K25" s="34">
        <v>207657043206798.06</v>
      </c>
      <c r="L25" s="34">
        <v>210519487484873.56</v>
      </c>
      <c r="M25" s="34">
        <v>212785216240729.34</v>
      </c>
      <c r="N25" s="34">
        <v>217165043214814.22</v>
      </c>
      <c r="O25" s="34">
        <v>215053310861654.34</v>
      </c>
      <c r="P25" s="34">
        <v>213577340850737.38</v>
      </c>
      <c r="Q25" s="34">
        <v>211800296562186.84</v>
      </c>
      <c r="R25" s="34">
        <v>210814015018642.34</v>
      </c>
      <c r="S25" s="34">
        <v>209838654207473.81</v>
      </c>
      <c r="T25" s="34">
        <v>208408277652119.22</v>
      </c>
      <c r="U25" s="34">
        <v>207841136608351.59</v>
      </c>
      <c r="V25" s="34">
        <v>207898273891052.41</v>
      </c>
      <c r="W25" s="34">
        <v>208281783601245.72</v>
      </c>
      <c r="X25" s="34">
        <v>208279096420552.97</v>
      </c>
      <c r="Y25" s="34">
        <v>208632540208839.44</v>
      </c>
      <c r="Z25" s="34">
        <v>208291232504321.75</v>
      </c>
      <c r="AA25" s="34">
        <v>208638399658919.94</v>
      </c>
      <c r="AB25" s="34">
        <v>209864059554054.28</v>
      </c>
      <c r="AC25" s="34">
        <v>211523400410172.75</v>
      </c>
      <c r="AD25" s="34">
        <v>213629676895413.66</v>
      </c>
      <c r="AE25" s="34">
        <v>215263295632549.34</v>
      </c>
      <c r="AF25" s="34">
        <v>218161524731205.62</v>
      </c>
      <c r="AG25" s="34">
        <v>221414953147404.78</v>
      </c>
      <c r="AH25" s="34">
        <v>225221992653431.31</v>
      </c>
      <c r="AI25" s="34">
        <v>227539175321268</v>
      </c>
      <c r="AJ25" s="34">
        <v>231003856487071</v>
      </c>
      <c r="AK25" s="34">
        <v>234210966173754</v>
      </c>
      <c r="AL25" s="34">
        <v>237290355722488</v>
      </c>
      <c r="AM25" s="34">
        <v>240295824368782</v>
      </c>
      <c r="AN25" s="34">
        <v>243607974813807</v>
      </c>
      <c r="AO25" s="34">
        <v>246669723967730</v>
      </c>
      <c r="AP25" s="34">
        <v>249785509413093</v>
      </c>
      <c r="AQ25" s="34">
        <v>252939139751228</v>
      </c>
      <c r="AR25" s="34">
        <v>256098884072182</v>
      </c>
    </row>
    <row r="26" spans="1:44" ht="14.25" customHeight="1" x14ac:dyDescent="0.2">
      <c r="A26" s="34" t="s">
        <v>31</v>
      </c>
      <c r="B26" s="34" t="s">
        <v>83</v>
      </c>
      <c r="C26" s="34">
        <v>333992858327770.75</v>
      </c>
      <c r="D26" s="34">
        <v>346701878695141.31</v>
      </c>
      <c r="E26" s="34">
        <v>361946642219999.88</v>
      </c>
      <c r="F26" s="34">
        <v>375992164259890.12</v>
      </c>
      <c r="G26" s="34">
        <v>389820940422579.94</v>
      </c>
      <c r="H26" s="34">
        <v>406608698716295.19</v>
      </c>
      <c r="I26" s="34">
        <v>421626139464643.81</v>
      </c>
      <c r="J26" s="34">
        <v>439095917844306</v>
      </c>
      <c r="K26" s="34">
        <v>455083204333734.5</v>
      </c>
      <c r="L26" s="34">
        <v>474396918612076.75</v>
      </c>
      <c r="M26" s="34">
        <v>489174640301480.62</v>
      </c>
      <c r="N26" s="34">
        <v>512553672329940.69</v>
      </c>
      <c r="O26" s="34">
        <v>521416579814852.25</v>
      </c>
      <c r="P26" s="34">
        <v>531602190124203.19</v>
      </c>
      <c r="Q26" s="34">
        <v>540840931397935.88</v>
      </c>
      <c r="R26" s="34">
        <v>551932794287450.38</v>
      </c>
      <c r="S26" s="34">
        <v>562938683311141.62</v>
      </c>
      <c r="T26" s="34">
        <v>573270879749196.62</v>
      </c>
      <c r="U26" s="34">
        <v>585888555294303.5</v>
      </c>
      <c r="V26" s="34">
        <v>600278258079632.75</v>
      </c>
      <c r="W26" s="34">
        <v>609545566003862.75</v>
      </c>
      <c r="X26" s="34">
        <v>623744171121262.38</v>
      </c>
      <c r="Y26" s="34">
        <v>639758832183137.38</v>
      </c>
      <c r="Z26" s="34">
        <v>653725674884173.12</v>
      </c>
      <c r="AA26" s="34">
        <v>669936264724190.38</v>
      </c>
      <c r="AB26" s="34">
        <v>689165382577492.12</v>
      </c>
      <c r="AC26" s="34">
        <v>710113955410411.38</v>
      </c>
      <c r="AD26" s="34">
        <v>733665458758718.62</v>
      </c>
      <c r="AE26" s="34">
        <v>756008230563425.75</v>
      </c>
      <c r="AF26" s="34">
        <v>783273747990847.75</v>
      </c>
      <c r="AG26" s="34">
        <v>804632120746550.25</v>
      </c>
      <c r="AH26" s="34">
        <v>836206339701008.62</v>
      </c>
      <c r="AI26" s="34">
        <v>858868875172424</v>
      </c>
      <c r="AJ26" s="34">
        <v>885394027113296</v>
      </c>
      <c r="AK26" s="34">
        <v>911218215946056</v>
      </c>
      <c r="AL26" s="34">
        <v>937971879079248</v>
      </c>
      <c r="AM26" s="34">
        <v>962695993261440</v>
      </c>
      <c r="AN26" s="34">
        <v>989299424557688</v>
      </c>
      <c r="AO26" s="34">
        <v>1015102479652792</v>
      </c>
      <c r="AP26" s="34">
        <v>1040986420367024</v>
      </c>
      <c r="AQ26" s="34">
        <v>1066741910073712</v>
      </c>
      <c r="AR26" s="34">
        <v>1092898894412688</v>
      </c>
    </row>
    <row r="27" spans="1:44" ht="14.25" customHeight="1" x14ac:dyDescent="0.2">
      <c r="A27" s="34" t="s">
        <v>21</v>
      </c>
      <c r="B27" s="34" t="s">
        <v>111</v>
      </c>
      <c r="C27" s="34">
        <v>574391887612664.62</v>
      </c>
      <c r="D27" s="34">
        <v>608855400869424.62</v>
      </c>
      <c r="E27" s="34">
        <v>656498430759156.88</v>
      </c>
      <c r="F27" s="34">
        <v>704401786743207.75</v>
      </c>
      <c r="G27" s="34">
        <v>755003456214245.5</v>
      </c>
      <c r="H27" s="34">
        <v>813449821389339.75</v>
      </c>
      <c r="I27" s="34">
        <v>873337774448157.25</v>
      </c>
      <c r="J27" s="34">
        <v>942015874632625.75</v>
      </c>
      <c r="K27" s="34">
        <v>1010375641019163.6</v>
      </c>
      <c r="L27" s="34">
        <v>1090416537190984</v>
      </c>
      <c r="M27" s="34">
        <v>1160617072295683.5</v>
      </c>
      <c r="N27" s="34">
        <v>1248174203567908.2</v>
      </c>
      <c r="O27" s="34">
        <v>1320149988934647</v>
      </c>
      <c r="P27" s="34">
        <v>1399086478130350.8</v>
      </c>
      <c r="Q27" s="34">
        <v>1475305291142715.5</v>
      </c>
      <c r="R27" s="34">
        <v>1560665938942075.5</v>
      </c>
      <c r="S27" s="34">
        <v>1646779754607796</v>
      </c>
      <c r="T27" s="34">
        <v>1731762145147226.8</v>
      </c>
      <c r="U27" s="34">
        <v>1822511365754032.5</v>
      </c>
      <c r="V27" s="34">
        <v>1929747376966384</v>
      </c>
      <c r="W27" s="34">
        <v>2026658869875217.2</v>
      </c>
      <c r="X27" s="34">
        <v>2121834735462355.8</v>
      </c>
      <c r="Y27" s="34">
        <v>2207068961293703</v>
      </c>
      <c r="Z27" s="34">
        <v>2275214764948859</v>
      </c>
      <c r="AA27" s="34">
        <v>2347703558709385</v>
      </c>
      <c r="AB27" s="34">
        <v>2429595557654907.5</v>
      </c>
      <c r="AC27" s="34">
        <v>2509050471478369.5</v>
      </c>
      <c r="AD27" s="34">
        <v>2589770566879660</v>
      </c>
      <c r="AE27" s="34">
        <v>2667113060064742</v>
      </c>
      <c r="AF27" s="34">
        <v>2745396698135808</v>
      </c>
      <c r="AG27" s="34">
        <v>2796159727357140.5</v>
      </c>
      <c r="AH27" s="34">
        <v>2844867697910217.5</v>
      </c>
      <c r="AI27" s="34">
        <v>2910612492283653</v>
      </c>
      <c r="AJ27" s="34">
        <v>2959067991861829.5</v>
      </c>
      <c r="AK27" s="34">
        <v>3004171709936213</v>
      </c>
      <c r="AL27" s="34">
        <v>3052137769008498</v>
      </c>
      <c r="AM27" s="34">
        <v>3096606384576268</v>
      </c>
      <c r="AN27" s="34">
        <v>3134084145596631.5</v>
      </c>
      <c r="AO27" s="34">
        <v>3171846455367413.5</v>
      </c>
      <c r="AP27" s="34">
        <v>3206711822433900.5</v>
      </c>
      <c r="AQ27" s="34">
        <v>3237312231254660</v>
      </c>
      <c r="AR27" s="34">
        <v>3265149136513709</v>
      </c>
    </row>
    <row r="28" spans="1:44" ht="14.25" customHeight="1" x14ac:dyDescent="0.2">
      <c r="A28" s="34" t="s">
        <v>21</v>
      </c>
      <c r="B28" s="34" t="s">
        <v>82</v>
      </c>
      <c r="C28" s="34">
        <v>612449455549939.12</v>
      </c>
      <c r="D28" s="34">
        <v>615433501749065</v>
      </c>
      <c r="E28" s="34">
        <v>647740747565337.75</v>
      </c>
      <c r="F28" s="34">
        <v>674107588803867.25</v>
      </c>
      <c r="G28" s="34">
        <v>698488041090987.25</v>
      </c>
      <c r="H28" s="34">
        <v>730948243038902.12</v>
      </c>
      <c r="I28" s="34">
        <v>756750563169829.25</v>
      </c>
      <c r="J28" s="34">
        <v>789518801481053.75</v>
      </c>
      <c r="K28" s="34">
        <v>814077543138383</v>
      </c>
      <c r="L28" s="34">
        <v>848447546252087.88</v>
      </c>
      <c r="M28" s="34">
        <v>873908296327327.5</v>
      </c>
      <c r="N28" s="34">
        <v>916485820846297.38</v>
      </c>
      <c r="O28" s="34">
        <v>922442636024453.75</v>
      </c>
      <c r="P28" s="34">
        <v>931317244303187.75</v>
      </c>
      <c r="Q28" s="34">
        <v>932540891104553.5</v>
      </c>
      <c r="R28" s="34">
        <v>938591861426882.12</v>
      </c>
      <c r="S28" s="34">
        <v>940705373530917.25</v>
      </c>
      <c r="T28" s="34">
        <v>937110549533193.5</v>
      </c>
      <c r="U28" s="34">
        <v>936524485478104.62</v>
      </c>
      <c r="V28" s="34">
        <v>942928604062465.88</v>
      </c>
      <c r="W28" s="34">
        <v>951060424224995.5</v>
      </c>
      <c r="X28" s="34">
        <v>952946717841277</v>
      </c>
      <c r="Y28" s="34">
        <v>955735167902751.75</v>
      </c>
      <c r="Z28" s="34">
        <v>945597286200379.12</v>
      </c>
      <c r="AA28" s="34">
        <v>938396699998597.88</v>
      </c>
      <c r="AB28" s="34">
        <v>936781831243701.5</v>
      </c>
      <c r="AC28" s="34">
        <v>934010686624215.25</v>
      </c>
      <c r="AD28" s="34">
        <v>932572283110488.38</v>
      </c>
      <c r="AE28" s="34">
        <v>925954383540974.88</v>
      </c>
      <c r="AF28" s="34">
        <v>923302932636694.25</v>
      </c>
      <c r="AG28" s="34">
        <v>920210464013680.88</v>
      </c>
      <c r="AH28" s="34">
        <v>917399209309756.5</v>
      </c>
      <c r="AI28" s="34">
        <v>912104287110262.88</v>
      </c>
      <c r="AJ28" s="34">
        <v>908627601468643</v>
      </c>
      <c r="AK28" s="34">
        <v>903998589486101</v>
      </c>
      <c r="AL28" s="34">
        <v>899025564597142.25</v>
      </c>
      <c r="AM28" s="34">
        <v>893704303987640.5</v>
      </c>
      <c r="AN28" s="34">
        <v>888445113050472.88</v>
      </c>
      <c r="AO28" s="34">
        <v>882452899764374.75</v>
      </c>
      <c r="AP28" s="34">
        <v>876303753718674</v>
      </c>
      <c r="AQ28" s="34">
        <v>869841919278684.38</v>
      </c>
      <c r="AR28" s="34">
        <v>863039849674783.88</v>
      </c>
    </row>
    <row r="29" spans="1:44" ht="14.25" customHeight="1" x14ac:dyDescent="0.2">
      <c r="A29" s="34" t="s">
        <v>21</v>
      </c>
      <c r="B29" s="34" t="s">
        <v>86</v>
      </c>
      <c r="C29" s="34">
        <v>24855462784265.602</v>
      </c>
      <c r="D29" s="34">
        <v>24976566409351.371</v>
      </c>
      <c r="E29" s="34">
        <v>26287713866127.922</v>
      </c>
      <c r="F29" s="34">
        <v>27357777746835.34</v>
      </c>
      <c r="G29" s="34">
        <v>28347226621341.949</v>
      </c>
      <c r="H29" s="34">
        <v>29664581603332.551</v>
      </c>
      <c r="I29" s="34">
        <v>30711735130779.312</v>
      </c>
      <c r="J29" s="34">
        <v>32041591367028.633</v>
      </c>
      <c r="K29" s="34">
        <v>33038275883212.957</v>
      </c>
      <c r="L29" s="34">
        <v>34433137655962.34</v>
      </c>
      <c r="M29" s="34">
        <v>35466429007958.656</v>
      </c>
      <c r="N29" s="34">
        <v>37194382337882.25</v>
      </c>
      <c r="O29" s="34">
        <v>37436131916776.836</v>
      </c>
      <c r="P29" s="34">
        <v>37796296325117.992</v>
      </c>
      <c r="Q29" s="34">
        <v>37845956435445.18</v>
      </c>
      <c r="R29" s="34">
        <v>38091527178128.406</v>
      </c>
      <c r="S29" s="34">
        <v>38177301311764.898</v>
      </c>
      <c r="T29" s="34">
        <v>38031410065913.148</v>
      </c>
      <c r="U29" s="34">
        <v>38007625420211.445</v>
      </c>
      <c r="V29" s="34">
        <v>38267528224756.656</v>
      </c>
      <c r="W29" s="34">
        <v>38597547545676.141</v>
      </c>
      <c r="X29" s="34">
        <v>38674100313181.805</v>
      </c>
      <c r="Y29" s="34">
        <v>38787265923993.773</v>
      </c>
      <c r="Z29" s="34">
        <v>38375833210516.469</v>
      </c>
      <c r="AA29" s="34">
        <v>38083606805967.594</v>
      </c>
      <c r="AB29" s="34">
        <v>38018069462640.625</v>
      </c>
      <c r="AC29" s="34">
        <v>37905606170632.938</v>
      </c>
      <c r="AD29" s="34">
        <v>37847230439084.453</v>
      </c>
      <c r="AE29" s="34">
        <v>37578651611934.797</v>
      </c>
      <c r="AF29" s="34">
        <v>37471045933329.898</v>
      </c>
      <c r="AG29" s="34">
        <v>37345542125506.602</v>
      </c>
      <c r="AH29" s="34">
        <v>37231451018008.211</v>
      </c>
      <c r="AI29" s="34">
        <v>37016563502830.469</v>
      </c>
      <c r="AJ29" s="34">
        <v>36875466748159.875</v>
      </c>
      <c r="AK29" s="34">
        <v>36687604331078.219</v>
      </c>
      <c r="AL29" s="34">
        <v>36485780598633.633</v>
      </c>
      <c r="AM29" s="34">
        <v>36269824173419.609</v>
      </c>
      <c r="AN29" s="34">
        <v>36056386764945.43</v>
      </c>
      <c r="AO29" s="34">
        <v>35813200599983.828</v>
      </c>
      <c r="AP29" s="34">
        <v>35563645523546.32</v>
      </c>
      <c r="AQ29" s="34">
        <v>35301400396237.086</v>
      </c>
      <c r="AR29" s="34">
        <v>35025347268319.969</v>
      </c>
    </row>
    <row r="30" spans="1:44" ht="14.25" customHeight="1" x14ac:dyDescent="0.2">
      <c r="A30" s="34" t="s">
        <v>21</v>
      </c>
      <c r="B30" s="34" t="s">
        <v>112</v>
      </c>
      <c r="C30" s="34">
        <v>213913245208074.59</v>
      </c>
      <c r="D30" s="34">
        <v>214955497757279.09</v>
      </c>
      <c r="E30" s="34">
        <v>226239609015224.94</v>
      </c>
      <c r="F30" s="34">
        <v>235448885836534.91</v>
      </c>
      <c r="G30" s="34">
        <v>243964366781318.25</v>
      </c>
      <c r="H30" s="34">
        <v>255301901782558.44</v>
      </c>
      <c r="I30" s="34">
        <v>264314005529386.25</v>
      </c>
      <c r="J30" s="34">
        <v>275759129912118.28</v>
      </c>
      <c r="K30" s="34">
        <v>284336882865509</v>
      </c>
      <c r="L30" s="34">
        <v>296341463549252.88</v>
      </c>
      <c r="M30" s="34">
        <v>305234265436284.88</v>
      </c>
      <c r="N30" s="34">
        <v>320105527644528.5</v>
      </c>
      <c r="O30" s="34">
        <v>322186093892595.38</v>
      </c>
      <c r="P30" s="34">
        <v>325285772143023.06</v>
      </c>
      <c r="Q30" s="34">
        <v>325713161302890.25</v>
      </c>
      <c r="R30" s="34">
        <v>327826613583037.69</v>
      </c>
      <c r="S30" s="34">
        <v>328564810390731.38</v>
      </c>
      <c r="T30" s="34">
        <v>327309228464196</v>
      </c>
      <c r="U30" s="34">
        <v>327104530978080.5</v>
      </c>
      <c r="V30" s="34">
        <v>329341329095319.31</v>
      </c>
      <c r="W30" s="34">
        <v>332181570073006.56</v>
      </c>
      <c r="X30" s="34">
        <v>332840405157628.81</v>
      </c>
      <c r="Y30" s="34">
        <v>333814340878112.19</v>
      </c>
      <c r="Z30" s="34">
        <v>330273432881806.12</v>
      </c>
      <c r="AA30" s="34">
        <v>327758448587403.44</v>
      </c>
      <c r="AB30" s="34">
        <v>327194415404232.81</v>
      </c>
      <c r="AC30" s="34">
        <v>326226524040915.44</v>
      </c>
      <c r="AD30" s="34">
        <v>325724125743796</v>
      </c>
      <c r="AE30" s="34">
        <v>323412659286364.81</v>
      </c>
      <c r="AF30" s="34">
        <v>322486573937925.25</v>
      </c>
      <c r="AG30" s="34">
        <v>321406452153411.69</v>
      </c>
      <c r="AH30" s="34">
        <v>320424551342865.75</v>
      </c>
      <c r="AI30" s="34">
        <v>318575167723443.88</v>
      </c>
      <c r="AJ30" s="34">
        <v>317360848563834</v>
      </c>
      <c r="AK30" s="34">
        <v>315744050693708.25</v>
      </c>
      <c r="AL30" s="34">
        <v>314007097737251.5</v>
      </c>
      <c r="AM30" s="34">
        <v>312148514771325.31</v>
      </c>
      <c r="AN30" s="34">
        <v>310311611186313.62</v>
      </c>
      <c r="AO30" s="34">
        <v>308218681266313.69</v>
      </c>
      <c r="AP30" s="34">
        <v>306070938666538.06</v>
      </c>
      <c r="AQ30" s="34">
        <v>303813981847442.5</v>
      </c>
      <c r="AR30" s="34">
        <v>301438189412791.19</v>
      </c>
    </row>
    <row r="31" spans="1:44" ht="14.25" customHeight="1" x14ac:dyDescent="0.2">
      <c r="A31" s="34" t="s">
        <v>21</v>
      </c>
      <c r="B31" s="34" t="s">
        <v>113</v>
      </c>
      <c r="C31" s="34">
        <v>538609343939400.06</v>
      </c>
      <c r="D31" s="34">
        <v>545208030727544.25</v>
      </c>
      <c r="E31" s="34">
        <v>576429227370001.5</v>
      </c>
      <c r="F31" s="34">
        <v>603370355044918.62</v>
      </c>
      <c r="G31" s="34">
        <v>629518026154764.88</v>
      </c>
      <c r="H31" s="34">
        <v>663987799468103.62</v>
      </c>
      <c r="I31" s="34">
        <v>693476688859068.5</v>
      </c>
      <c r="J31" s="34">
        <v>730441401285068.12</v>
      </c>
      <c r="K31" s="34">
        <v>760907510844598</v>
      </c>
      <c r="L31" s="34">
        <v>801675706429608.75</v>
      </c>
      <c r="M31" s="34">
        <v>835179580775966.75</v>
      </c>
      <c r="N31" s="34">
        <v>886305717643794.75</v>
      </c>
      <c r="O31" s="34">
        <v>890465651764977.75</v>
      </c>
      <c r="P31" s="34">
        <v>896612079758864.12</v>
      </c>
      <c r="Q31" s="34">
        <v>894437802680893.62</v>
      </c>
      <c r="R31" s="34">
        <v>895815356992846.38</v>
      </c>
      <c r="S31" s="34">
        <v>892230477171053.12</v>
      </c>
      <c r="T31" s="34">
        <v>881973875881992.88</v>
      </c>
      <c r="U31" s="34">
        <v>873215294626008</v>
      </c>
      <c r="V31" s="34">
        <v>869456700023424.62</v>
      </c>
      <c r="W31" s="34">
        <v>865574574985627</v>
      </c>
      <c r="X31" s="34">
        <v>854238229417587.25</v>
      </c>
      <c r="Y31" s="34">
        <v>842376085906126.5</v>
      </c>
      <c r="Z31" s="34">
        <v>818070580007635.12</v>
      </c>
      <c r="AA31" s="34">
        <v>795424767472148.5</v>
      </c>
      <c r="AB31" s="34">
        <v>776497518310918.12</v>
      </c>
      <c r="AC31" s="34">
        <v>755519676047020.12</v>
      </c>
      <c r="AD31" s="34">
        <v>734524682675434.38</v>
      </c>
      <c r="AE31" s="34">
        <v>708443297875452.62</v>
      </c>
      <c r="AF31" s="34">
        <v>684422198081268.88</v>
      </c>
      <c r="AG31" s="34">
        <v>659020523358301</v>
      </c>
      <c r="AH31" s="34">
        <v>632766707616742.88</v>
      </c>
      <c r="AI31" s="34">
        <v>609219147308218.88</v>
      </c>
      <c r="AJ31" s="34">
        <v>585068459599855.62</v>
      </c>
      <c r="AK31" s="34">
        <v>560939725372323.06</v>
      </c>
      <c r="AL31" s="34">
        <v>537627789556405.44</v>
      </c>
      <c r="AM31" s="34">
        <v>514911077014879.19</v>
      </c>
      <c r="AN31" s="34">
        <v>492149903553019.62</v>
      </c>
      <c r="AO31" s="34">
        <v>469995301056921.44</v>
      </c>
      <c r="AP31" s="34">
        <v>448330205500252.69</v>
      </c>
      <c r="AQ31" s="34">
        <v>426984507036241.44</v>
      </c>
      <c r="AR31" s="34">
        <v>406028578261101.25</v>
      </c>
    </row>
    <row r="32" spans="1:44" ht="14.25" customHeight="1" x14ac:dyDescent="0.2">
      <c r="A32" s="34" t="s">
        <v>21</v>
      </c>
      <c r="B32" s="34" t="s">
        <v>44</v>
      </c>
      <c r="C32" s="34">
        <v>138199791900981.55</v>
      </c>
      <c r="D32" s="34">
        <v>139892924690456.31</v>
      </c>
      <c r="E32" s="34">
        <v>147903856783332.62</v>
      </c>
      <c r="F32" s="34">
        <v>154816581711235.53</v>
      </c>
      <c r="G32" s="34">
        <v>161525716535459.12</v>
      </c>
      <c r="H32" s="34">
        <v>170370188976162.62</v>
      </c>
      <c r="I32" s="34">
        <v>177936634718479.56</v>
      </c>
      <c r="J32" s="34">
        <v>187421274415943.75</v>
      </c>
      <c r="K32" s="34">
        <v>195238461489536.84</v>
      </c>
      <c r="L32" s="34">
        <v>205699022951056.66</v>
      </c>
      <c r="M32" s="34">
        <v>214295658925987.5</v>
      </c>
      <c r="N32" s="34">
        <v>227413926470617.94</v>
      </c>
      <c r="O32" s="34">
        <v>228481308676920.62</v>
      </c>
      <c r="P32" s="34">
        <v>230058398044655.47</v>
      </c>
      <c r="Q32" s="34">
        <v>229500508280781.56</v>
      </c>
      <c r="R32" s="34">
        <v>229853969878480.12</v>
      </c>
      <c r="S32" s="34">
        <v>228934138741243.84</v>
      </c>
      <c r="T32" s="34">
        <v>226302435114655.84</v>
      </c>
      <c r="U32" s="34">
        <v>224055102942377.16</v>
      </c>
      <c r="V32" s="34">
        <v>223090698968027.25</v>
      </c>
      <c r="W32" s="34">
        <v>222094598773342.19</v>
      </c>
      <c r="X32" s="34">
        <v>219185847530814.59</v>
      </c>
      <c r="Y32" s="34">
        <v>216142183726556.62</v>
      </c>
      <c r="Z32" s="34">
        <v>209905723303030.22</v>
      </c>
      <c r="AA32" s="34">
        <v>204095117499308.78</v>
      </c>
      <c r="AB32" s="34">
        <v>199238644204195.78</v>
      </c>
      <c r="AC32" s="34">
        <v>193856016761830.91</v>
      </c>
      <c r="AD32" s="34">
        <v>188468988579783.47</v>
      </c>
      <c r="AE32" s="34">
        <v>181776861916172.47</v>
      </c>
      <c r="AF32" s="34">
        <v>175613376209614.78</v>
      </c>
      <c r="AG32" s="34">
        <v>169095653856388.12</v>
      </c>
      <c r="AH32" s="34">
        <v>162359283771248.53</v>
      </c>
      <c r="AI32" s="34">
        <v>156317301820820.34</v>
      </c>
      <c r="AJ32" s="34">
        <v>150120565627663.94</v>
      </c>
      <c r="AK32" s="34">
        <v>143929462397465.56</v>
      </c>
      <c r="AL32" s="34">
        <v>137947938469555.02</v>
      </c>
      <c r="AM32" s="34">
        <v>132119140693876.92</v>
      </c>
      <c r="AN32" s="34">
        <v>126278934854067.94</v>
      </c>
      <c r="AO32" s="34">
        <v>120594366828908.7</v>
      </c>
      <c r="AP32" s="34">
        <v>115035399590152.8</v>
      </c>
      <c r="AQ32" s="34">
        <v>109558385277458.45</v>
      </c>
      <c r="AR32" s="34">
        <v>104181380536630.08</v>
      </c>
    </row>
    <row r="33" spans="1:44" ht="14.25" customHeight="1" x14ac:dyDescent="0.2">
      <c r="A33" s="34" t="s">
        <v>21</v>
      </c>
      <c r="B33" s="34" t="s">
        <v>48</v>
      </c>
      <c r="C33" s="34">
        <v>13113470785507.514</v>
      </c>
      <c r="D33" s="34">
        <v>13274128389005.715</v>
      </c>
      <c r="E33" s="34">
        <v>14034267912514.447</v>
      </c>
      <c r="F33" s="34">
        <v>14690201001438.73</v>
      </c>
      <c r="G33" s="34">
        <v>15326815878373.742</v>
      </c>
      <c r="H33" s="34">
        <v>16166048191020.721</v>
      </c>
      <c r="I33" s="34">
        <v>16884011393621.576</v>
      </c>
      <c r="J33" s="34">
        <v>17783987753013.461</v>
      </c>
      <c r="K33" s="34">
        <v>18525743242687.84</v>
      </c>
      <c r="L33" s="34">
        <v>19518322647032.605</v>
      </c>
      <c r="M33" s="34">
        <v>20334038308830.91</v>
      </c>
      <c r="N33" s="34">
        <v>21578801530516.781</v>
      </c>
      <c r="O33" s="34">
        <v>21680083053352.574</v>
      </c>
      <c r="P33" s="34">
        <v>21829729554736.184</v>
      </c>
      <c r="Q33" s="34">
        <v>21776792636239.699</v>
      </c>
      <c r="R33" s="34">
        <v>21810331820861.191</v>
      </c>
      <c r="S33" s="34">
        <v>21723051090696.34</v>
      </c>
      <c r="T33" s="34">
        <v>21473334588604.199</v>
      </c>
      <c r="U33" s="34">
        <v>21260090238658.844</v>
      </c>
      <c r="V33" s="34">
        <v>21168580091146.27</v>
      </c>
      <c r="W33" s="34">
        <v>21074062359804.105</v>
      </c>
      <c r="X33" s="34">
        <v>20798057425813.145</v>
      </c>
      <c r="Y33" s="34">
        <v>20509250938994.121</v>
      </c>
      <c r="Z33" s="34">
        <v>19917487084331.566</v>
      </c>
      <c r="AA33" s="34">
        <v>19366131627097.625</v>
      </c>
      <c r="AB33" s="34">
        <v>18905311680844.074</v>
      </c>
      <c r="AC33" s="34">
        <v>18394566138149.66</v>
      </c>
      <c r="AD33" s="34">
        <v>17883403019057.559</v>
      </c>
      <c r="AE33" s="34">
        <v>17248402008643.189</v>
      </c>
      <c r="AF33" s="34">
        <v>16663562562519.08</v>
      </c>
      <c r="AG33" s="34">
        <v>16045110389101.008</v>
      </c>
      <c r="AH33" s="34">
        <v>15405911218850.9</v>
      </c>
      <c r="AI33" s="34">
        <v>14832600993823.443</v>
      </c>
      <c r="AJ33" s="34">
        <v>14244606483001.857</v>
      </c>
      <c r="AK33" s="34">
        <v>13657146471503.166</v>
      </c>
      <c r="AL33" s="34">
        <v>13089572973724.936</v>
      </c>
      <c r="AM33" s="34">
        <v>12536491320745.643</v>
      </c>
      <c r="AN33" s="34">
        <v>11982327181941.74</v>
      </c>
      <c r="AO33" s="34">
        <v>11442931169105.658</v>
      </c>
      <c r="AP33" s="34">
        <v>10915453135453.965</v>
      </c>
      <c r="AQ33" s="34">
        <v>10395751432626.533</v>
      </c>
      <c r="AR33" s="34">
        <v>9885539415571.5332</v>
      </c>
    </row>
    <row r="34" spans="1:44" ht="14.25" customHeight="1" x14ac:dyDescent="0.2">
      <c r="A34" s="34" t="s">
        <v>21</v>
      </c>
      <c r="B34" s="34" t="s">
        <v>50</v>
      </c>
      <c r="C34" s="34">
        <v>186509190170443.88</v>
      </c>
      <c r="D34" s="34">
        <v>188794177876085.41</v>
      </c>
      <c r="E34" s="34">
        <v>199605427564676.09</v>
      </c>
      <c r="F34" s="34">
        <v>208934578574526.88</v>
      </c>
      <c r="G34" s="34">
        <v>217988972113026.75</v>
      </c>
      <c r="H34" s="34">
        <v>229925136196271.69</v>
      </c>
      <c r="I34" s="34">
        <v>240136523988224.72</v>
      </c>
      <c r="J34" s="34">
        <v>252936633486941.91</v>
      </c>
      <c r="K34" s="34">
        <v>263486412256155.53</v>
      </c>
      <c r="L34" s="34">
        <v>277603588701067.16</v>
      </c>
      <c r="M34" s="34">
        <v>289205282103205</v>
      </c>
      <c r="N34" s="34">
        <v>306909197735301.38</v>
      </c>
      <c r="O34" s="34">
        <v>308349696220584.81</v>
      </c>
      <c r="P34" s="34">
        <v>310478076131702.06</v>
      </c>
      <c r="Q34" s="34">
        <v>309725169295640.81</v>
      </c>
      <c r="R34" s="34">
        <v>310202187643036.94</v>
      </c>
      <c r="S34" s="34">
        <v>308960818476414.62</v>
      </c>
      <c r="T34" s="34">
        <v>305409171216951.19</v>
      </c>
      <c r="U34" s="34">
        <v>302376257073375.62</v>
      </c>
      <c r="V34" s="34">
        <v>301074734098709.75</v>
      </c>
      <c r="W34" s="34">
        <v>299730435108936.75</v>
      </c>
      <c r="X34" s="34">
        <v>295804894909572.38</v>
      </c>
      <c r="Y34" s="34">
        <v>291697281841023.31</v>
      </c>
      <c r="Z34" s="34">
        <v>283280791721014.06</v>
      </c>
      <c r="AA34" s="34">
        <v>275439018821469.84</v>
      </c>
      <c r="AB34" s="34">
        <v>268884906916548.19</v>
      </c>
      <c r="AC34" s="34">
        <v>261620717358405</v>
      </c>
      <c r="AD34" s="34">
        <v>254350588729131.03</v>
      </c>
      <c r="AE34" s="34">
        <v>245319148758205.47</v>
      </c>
      <c r="AF34" s="34">
        <v>237001142544557.78</v>
      </c>
      <c r="AG34" s="34">
        <v>228205072006860.59</v>
      </c>
      <c r="AH34" s="34">
        <v>219113922794653.53</v>
      </c>
      <c r="AI34" s="34">
        <v>210959893435433.38</v>
      </c>
      <c r="AJ34" s="34">
        <v>202597013627959.12</v>
      </c>
      <c r="AK34" s="34">
        <v>194241735853350.59</v>
      </c>
      <c r="AL34" s="34">
        <v>186169298345059.09</v>
      </c>
      <c r="AM34" s="34">
        <v>178302974251110.59</v>
      </c>
      <c r="AN34" s="34">
        <v>170421254267102.78</v>
      </c>
      <c r="AO34" s="34">
        <v>162749577166451.78</v>
      </c>
      <c r="AP34" s="34">
        <v>155247406116677.66</v>
      </c>
      <c r="AQ34" s="34">
        <v>147855835623252.34</v>
      </c>
      <c r="AR34" s="34">
        <v>140599234249546.77</v>
      </c>
    </row>
    <row r="35" spans="1:44" ht="14.25" customHeight="1" x14ac:dyDescent="0.2">
      <c r="A35" s="34" t="s">
        <v>21</v>
      </c>
      <c r="B35" s="34" t="s">
        <v>53</v>
      </c>
      <c r="C35" s="34">
        <v>0</v>
      </c>
      <c r="D35" s="34">
        <v>0</v>
      </c>
      <c r="E35" s="34">
        <v>0</v>
      </c>
      <c r="F35" s="34">
        <v>0</v>
      </c>
      <c r="G35" s="34">
        <v>0</v>
      </c>
      <c r="H35" s="34">
        <v>0</v>
      </c>
      <c r="I35" s="34">
        <v>0</v>
      </c>
      <c r="J35" s="34">
        <v>0</v>
      </c>
      <c r="K35" s="34">
        <v>0</v>
      </c>
      <c r="L35" s="34">
        <v>8151275006315.5</v>
      </c>
      <c r="M35" s="34">
        <v>21822107610564.75</v>
      </c>
      <c r="N35" s="34">
        <v>53077362474332</v>
      </c>
      <c r="O35" s="34">
        <v>29820030600552.625</v>
      </c>
      <c r="P35" s="34">
        <v>12369825447959</v>
      </c>
      <c r="Q35" s="34">
        <v>0</v>
      </c>
      <c r="R35" s="34">
        <v>0</v>
      </c>
      <c r="S35" s="34">
        <v>0</v>
      </c>
      <c r="T35" s="34">
        <v>0</v>
      </c>
      <c r="U35" s="34">
        <v>0</v>
      </c>
      <c r="V35" s="34">
        <v>0</v>
      </c>
      <c r="W35" s="34">
        <v>0</v>
      </c>
      <c r="X35" s="34">
        <v>0</v>
      </c>
      <c r="Y35" s="34">
        <v>0</v>
      </c>
      <c r="Z35" s="34">
        <v>0</v>
      </c>
      <c r="AA35" s="34">
        <v>0</v>
      </c>
      <c r="AB35" s="34">
        <v>0</v>
      </c>
      <c r="AC35" s="34">
        <v>0</v>
      </c>
      <c r="AD35" s="34">
        <v>0</v>
      </c>
      <c r="AE35" s="34">
        <v>0</v>
      </c>
      <c r="AF35" s="34">
        <v>0</v>
      </c>
      <c r="AG35" s="34">
        <v>0</v>
      </c>
      <c r="AH35" s="34">
        <v>0</v>
      </c>
      <c r="AI35" s="34">
        <v>0</v>
      </c>
      <c r="AJ35" s="34">
        <v>0</v>
      </c>
      <c r="AK35" s="34">
        <v>0</v>
      </c>
      <c r="AL35" s="34">
        <v>0</v>
      </c>
      <c r="AM35" s="34">
        <v>0</v>
      </c>
      <c r="AN35" s="34">
        <v>0</v>
      </c>
      <c r="AO35" s="34">
        <v>0</v>
      </c>
      <c r="AP35" s="34">
        <v>0</v>
      </c>
      <c r="AQ35" s="34">
        <v>0</v>
      </c>
      <c r="AR35" s="34">
        <v>0</v>
      </c>
    </row>
    <row r="36" spans="1:44" ht="14.25" customHeight="1" x14ac:dyDescent="0.2">
      <c r="A36" s="34" t="s">
        <v>21</v>
      </c>
      <c r="B36" s="34" t="s">
        <v>114</v>
      </c>
      <c r="C36" s="34">
        <v>1712966365515562.5</v>
      </c>
      <c r="D36" s="34">
        <v>1769081115424135</v>
      </c>
      <c r="E36" s="34">
        <v>1874078529543863</v>
      </c>
      <c r="F36" s="34">
        <v>1939545221774846</v>
      </c>
      <c r="G36" s="34">
        <v>1994233940751307</v>
      </c>
      <c r="H36" s="34">
        <v>2090153497890359.5</v>
      </c>
      <c r="I36" s="34">
        <v>2156505443979577.5</v>
      </c>
      <c r="J36" s="34">
        <v>2273333707787994</v>
      </c>
      <c r="K36" s="34">
        <v>2326192836335353.5</v>
      </c>
      <c r="L36" s="34">
        <v>2447431710427877</v>
      </c>
      <c r="M36" s="34">
        <v>2497269662059650</v>
      </c>
      <c r="N36" s="34">
        <v>2666355580236087.5</v>
      </c>
      <c r="O36" s="34">
        <v>2523408223147062.5</v>
      </c>
      <c r="P36" s="34">
        <v>2405560025509571.5</v>
      </c>
      <c r="Q36" s="34">
        <v>2237784569322181.5</v>
      </c>
      <c r="R36" s="34">
        <v>2110541453100350</v>
      </c>
      <c r="S36" s="34">
        <v>1962455969809078</v>
      </c>
      <c r="T36" s="34">
        <v>1782535493362497</v>
      </c>
      <c r="U36" s="34">
        <v>1593110396176393</v>
      </c>
      <c r="V36" s="34">
        <v>1500919193940290</v>
      </c>
      <c r="W36" s="34">
        <v>1431608426525333</v>
      </c>
      <c r="X36" s="34">
        <v>1330818719717621</v>
      </c>
      <c r="Y36" s="34">
        <v>1141822474574639</v>
      </c>
      <c r="Z36" s="34">
        <v>862714166286987</v>
      </c>
      <c r="AA36" s="34">
        <v>602562346543896</v>
      </c>
      <c r="AB36" s="34">
        <v>377614662477773</v>
      </c>
      <c r="AC36" s="34">
        <v>140938675572229</v>
      </c>
      <c r="AD36" s="34">
        <v>0</v>
      </c>
      <c r="AE36" s="34">
        <v>0</v>
      </c>
      <c r="AF36" s="34">
        <v>0</v>
      </c>
      <c r="AG36" s="34">
        <v>0</v>
      </c>
      <c r="AH36" s="34">
        <v>0</v>
      </c>
      <c r="AI36" s="34">
        <v>0</v>
      </c>
      <c r="AJ36" s="34">
        <v>0</v>
      </c>
      <c r="AK36" s="34">
        <v>0</v>
      </c>
      <c r="AL36" s="34">
        <v>0</v>
      </c>
      <c r="AM36" s="34">
        <v>0</v>
      </c>
      <c r="AN36" s="34">
        <v>0</v>
      </c>
      <c r="AO36" s="34">
        <v>0</v>
      </c>
      <c r="AP36" s="34">
        <v>0</v>
      </c>
      <c r="AQ36" s="34">
        <v>0</v>
      </c>
      <c r="AR36" s="34">
        <v>0</v>
      </c>
    </row>
    <row r="37" spans="1:44" ht="14.25" customHeight="1" x14ac:dyDescent="0.2">
      <c r="A37" s="34" t="s">
        <v>21</v>
      </c>
      <c r="B37" s="34" t="s">
        <v>115</v>
      </c>
      <c r="C37" s="34">
        <v>71973667952812.234</v>
      </c>
      <c r="D37" s="34">
        <v>75983152570492.938</v>
      </c>
      <c r="E37" s="34">
        <v>79594727108399.562</v>
      </c>
      <c r="F37" s="34">
        <v>82583755954631.078</v>
      </c>
      <c r="G37" s="34">
        <v>85354235037969.797</v>
      </c>
      <c r="H37" s="34">
        <v>89053946614655.25</v>
      </c>
      <c r="I37" s="34">
        <v>91807895397954.156</v>
      </c>
      <c r="J37" s="34">
        <v>95198985298855.562</v>
      </c>
      <c r="K37" s="34">
        <v>97325461928975.156</v>
      </c>
      <c r="L37" s="34">
        <v>100281835629004.92</v>
      </c>
      <c r="M37" s="34">
        <v>101779834131270.14</v>
      </c>
      <c r="N37" s="34">
        <v>104786838189576.98</v>
      </c>
      <c r="O37" s="34">
        <v>103561243329250.59</v>
      </c>
      <c r="P37" s="34">
        <v>102698896342944.25</v>
      </c>
      <c r="Q37" s="34">
        <v>101072243937216</v>
      </c>
      <c r="R37" s="34">
        <v>100089733826829.95</v>
      </c>
      <c r="S37" s="34">
        <v>98843032391443.234</v>
      </c>
      <c r="T37" s="34">
        <v>97202731365834.609</v>
      </c>
      <c r="U37" s="34">
        <v>96117691355012.375</v>
      </c>
      <c r="V37" s="34">
        <v>96015673645974.172</v>
      </c>
      <c r="W37" s="34">
        <v>96383642820758.203</v>
      </c>
      <c r="X37" s="34">
        <v>96449716524138.234</v>
      </c>
      <c r="Y37" s="34">
        <v>94513995669955.906</v>
      </c>
      <c r="Z37" s="34">
        <v>91251254688968.516</v>
      </c>
      <c r="AA37" s="34">
        <v>88221597784002.969</v>
      </c>
      <c r="AB37" s="34">
        <v>85620853934170.203</v>
      </c>
      <c r="AC37" s="34">
        <v>82782802407398.844</v>
      </c>
      <c r="AD37" s="34">
        <v>79908772868631.234</v>
      </c>
      <c r="AE37" s="34">
        <v>76431069282159.359</v>
      </c>
      <c r="AF37" s="34">
        <v>73113036424347.922</v>
      </c>
      <c r="AG37" s="34">
        <v>69576098953902.664</v>
      </c>
      <c r="AH37" s="34">
        <v>65880236309969.141</v>
      </c>
      <c r="AI37" s="34">
        <v>62711469368745.742</v>
      </c>
      <c r="AJ37" s="34">
        <v>59357588935918.547</v>
      </c>
      <c r="AK37" s="34">
        <v>56042244780078.516</v>
      </c>
      <c r="AL37" s="34">
        <v>52861481324405.609</v>
      </c>
      <c r="AM37" s="34">
        <v>49778555479495.82</v>
      </c>
      <c r="AN37" s="34">
        <v>46672580708316.469</v>
      </c>
      <c r="AO37" s="34">
        <v>43682708231117.516</v>
      </c>
      <c r="AP37" s="34">
        <v>40765557274750.195</v>
      </c>
      <c r="AQ37" s="34">
        <v>37899628131437.953</v>
      </c>
      <c r="AR37" s="34">
        <v>35097620737826.211</v>
      </c>
    </row>
    <row r="38" spans="1:44" ht="14.25" customHeight="1" x14ac:dyDescent="0.2">
      <c r="A38" s="34" t="s">
        <v>21</v>
      </c>
      <c r="B38" s="34" t="s">
        <v>116</v>
      </c>
      <c r="C38" s="34">
        <v>0</v>
      </c>
      <c r="D38" s="34">
        <v>0</v>
      </c>
      <c r="E38" s="34">
        <v>0</v>
      </c>
      <c r="F38" s="34">
        <v>0</v>
      </c>
      <c r="G38" s="34">
        <v>0</v>
      </c>
      <c r="H38" s="34">
        <v>0</v>
      </c>
      <c r="I38" s="34">
        <v>0</v>
      </c>
      <c r="J38" s="34">
        <v>0</v>
      </c>
      <c r="K38" s="34">
        <v>0</v>
      </c>
      <c r="L38" s="34">
        <v>0</v>
      </c>
      <c r="M38" s="34">
        <v>0</v>
      </c>
      <c r="N38" s="34">
        <v>0</v>
      </c>
      <c r="O38" s="34">
        <v>0</v>
      </c>
      <c r="P38" s="34">
        <v>0</v>
      </c>
      <c r="Q38" s="34">
        <v>0</v>
      </c>
      <c r="R38" s="34">
        <v>0</v>
      </c>
      <c r="S38" s="34">
        <v>0</v>
      </c>
      <c r="T38" s="34">
        <v>0</v>
      </c>
      <c r="U38" s="34">
        <v>0</v>
      </c>
      <c r="V38" s="34">
        <v>0</v>
      </c>
      <c r="W38" s="34">
        <v>0</v>
      </c>
      <c r="X38" s="34">
        <v>0</v>
      </c>
      <c r="Y38" s="34">
        <v>0</v>
      </c>
      <c r="Z38" s="34">
        <v>0</v>
      </c>
      <c r="AA38" s="34">
        <v>0</v>
      </c>
      <c r="AB38" s="34">
        <v>0</v>
      </c>
      <c r="AC38" s="34">
        <v>0</v>
      </c>
      <c r="AD38" s="34">
        <v>0</v>
      </c>
      <c r="AE38" s="34">
        <v>0</v>
      </c>
      <c r="AF38" s="34">
        <v>0</v>
      </c>
      <c r="AG38" s="34">
        <v>0</v>
      </c>
      <c r="AH38" s="34">
        <v>0</v>
      </c>
      <c r="AI38" s="34">
        <v>0</v>
      </c>
      <c r="AJ38" s="34">
        <v>0</v>
      </c>
      <c r="AK38" s="34">
        <v>0</v>
      </c>
      <c r="AL38" s="34">
        <v>0</v>
      </c>
      <c r="AM38" s="34">
        <v>0</v>
      </c>
      <c r="AN38" s="34">
        <v>0</v>
      </c>
      <c r="AO38" s="34">
        <v>0</v>
      </c>
      <c r="AP38" s="34">
        <v>0</v>
      </c>
      <c r="AQ38" s="34">
        <v>0</v>
      </c>
      <c r="AR38" s="34">
        <v>0</v>
      </c>
    </row>
    <row r="39" spans="1:44" ht="14.25" customHeight="1" x14ac:dyDescent="0.2">
      <c r="A39" s="34" t="s">
        <v>21</v>
      </c>
      <c r="B39" s="34" t="s">
        <v>117</v>
      </c>
      <c r="C39" s="34">
        <v>4709186957561066</v>
      </c>
      <c r="D39" s="34">
        <v>4473286172409665</v>
      </c>
      <c r="E39" s="34">
        <v>4393009106375045.5</v>
      </c>
      <c r="F39" s="34">
        <v>4357237236336424.5</v>
      </c>
      <c r="G39" s="34">
        <v>4358234660567422</v>
      </c>
      <c r="H39" s="34">
        <v>4319566428298487.5</v>
      </c>
      <c r="I39" s="34">
        <v>4297098835943152</v>
      </c>
      <c r="J39" s="34">
        <v>4304705178223978.5</v>
      </c>
      <c r="K39" s="34">
        <v>4378754900010598</v>
      </c>
      <c r="L39" s="34">
        <v>4433305447857837</v>
      </c>
      <c r="M39" s="34">
        <v>4537872162820370</v>
      </c>
      <c r="N39" s="34">
        <v>4447295075586077</v>
      </c>
      <c r="O39" s="34">
        <v>4342440386512109.5</v>
      </c>
      <c r="P39" s="34">
        <v>4170543321383282.5</v>
      </c>
      <c r="Q39" s="34">
        <v>4163855732068475.5</v>
      </c>
      <c r="R39" s="34">
        <v>4131024533095341.5</v>
      </c>
      <c r="S39" s="34">
        <v>4105566975658917</v>
      </c>
      <c r="T39" s="34">
        <v>4087810556720861.5</v>
      </c>
      <c r="U39" s="34">
        <v>4078457996123442.5</v>
      </c>
      <c r="V39" s="34">
        <v>4039712155302355.5</v>
      </c>
      <c r="W39" s="34">
        <v>3989220358590766</v>
      </c>
      <c r="X39" s="34">
        <v>3948546303663192</v>
      </c>
      <c r="Y39" s="34">
        <v>3889601875338996.5</v>
      </c>
      <c r="Z39" s="34">
        <v>3817737464078569</v>
      </c>
      <c r="AA39" s="34">
        <v>3743919685364946.5</v>
      </c>
      <c r="AB39" s="34">
        <v>3644254926110032.5</v>
      </c>
      <c r="AC39" s="34">
        <v>3545238974906656.5</v>
      </c>
      <c r="AD39" s="34">
        <v>3431639943947385</v>
      </c>
      <c r="AE39" s="34">
        <v>3393787104732996</v>
      </c>
      <c r="AF39" s="34">
        <v>3363450945350830.5</v>
      </c>
      <c r="AG39" s="34">
        <v>3326723870444960.5</v>
      </c>
      <c r="AH39" s="34">
        <v>3287392813667521.5</v>
      </c>
      <c r="AI39" s="34">
        <v>3252300823863946.5</v>
      </c>
      <c r="AJ39" s="34">
        <v>3215316113150519.5</v>
      </c>
      <c r="AK39" s="34">
        <v>3176215018632308</v>
      </c>
      <c r="AL39" s="34">
        <v>3138002001386601</v>
      </c>
      <c r="AM39" s="34">
        <v>3099673711125490</v>
      </c>
      <c r="AN39" s="34">
        <v>3059833842083461</v>
      </c>
      <c r="AO39" s="34">
        <v>3019854366200967.5</v>
      </c>
      <c r="AP39" s="34">
        <v>2979705972193306</v>
      </c>
      <c r="AQ39" s="34">
        <v>2938740161161550.5</v>
      </c>
      <c r="AR39" s="34">
        <v>2897205704424631</v>
      </c>
    </row>
    <row r="40" spans="1:44" ht="14.25" customHeight="1" x14ac:dyDescent="0.2">
      <c r="A40" s="34" t="s">
        <v>21</v>
      </c>
      <c r="B40" s="34" t="s">
        <v>62</v>
      </c>
      <c r="C40" s="34">
        <v>1.5906634494618018E+16</v>
      </c>
      <c r="D40" s="34">
        <v>1.5467237790005808E+16</v>
      </c>
      <c r="E40" s="34">
        <v>1.5444460644217362E+16</v>
      </c>
      <c r="F40" s="34">
        <v>1.5459112948710204E+16</v>
      </c>
      <c r="G40" s="34">
        <v>1.5451312359538064E+16</v>
      </c>
      <c r="H40" s="34">
        <v>1.5369038137476082E+16</v>
      </c>
      <c r="I40" s="34">
        <v>1.5335928028953004E+16</v>
      </c>
      <c r="J40" s="34">
        <v>1.516088398062099E+16</v>
      </c>
      <c r="K40" s="34">
        <v>1.5025363572278612E+16</v>
      </c>
      <c r="L40" s="34">
        <v>1.4757402695914872E+16</v>
      </c>
      <c r="M40" s="34">
        <v>1.457497835894816E+16</v>
      </c>
      <c r="N40" s="34">
        <v>1.4333733928549304E+16</v>
      </c>
      <c r="O40" s="34">
        <v>1.402941479612861E+16</v>
      </c>
      <c r="P40" s="34">
        <v>1.3735813099524324E+16</v>
      </c>
      <c r="Q40" s="34">
        <v>1.3377651688697794E+16</v>
      </c>
      <c r="R40" s="34">
        <v>1.2961419970076308E+16</v>
      </c>
      <c r="S40" s="34">
        <v>1.2582696654281382E+16</v>
      </c>
      <c r="T40" s="34">
        <v>1.226106734471433E+16</v>
      </c>
      <c r="U40" s="34">
        <v>1.1915666504564212E+16</v>
      </c>
      <c r="V40" s="34">
        <v>1.1440934096595354E+16</v>
      </c>
      <c r="W40" s="34">
        <v>1.0951427098964816E+16</v>
      </c>
      <c r="X40" s="34">
        <v>1.0517669308520164E+16</v>
      </c>
      <c r="Y40" s="34">
        <v>1.0162488241810458E+16</v>
      </c>
      <c r="Z40" s="34">
        <v>9996965575920858</v>
      </c>
      <c r="AA40" s="34">
        <v>9788421999621362</v>
      </c>
      <c r="AB40" s="34">
        <v>9520031898927098</v>
      </c>
      <c r="AC40" s="34">
        <v>9269217901415036</v>
      </c>
      <c r="AD40" s="34">
        <v>9015636304462964</v>
      </c>
      <c r="AE40" s="34">
        <v>8754106886102815</v>
      </c>
      <c r="AF40" s="34">
        <v>8488138996918324</v>
      </c>
      <c r="AG40" s="34">
        <v>8219408427892590</v>
      </c>
      <c r="AH40" s="34">
        <v>7947895429703289</v>
      </c>
      <c r="AI40" s="34">
        <v>7695544323735411</v>
      </c>
      <c r="AJ40" s="34">
        <v>7436148956901234</v>
      </c>
      <c r="AK40" s="34">
        <v>7181771457233539</v>
      </c>
      <c r="AL40" s="34">
        <v>6932683263217832</v>
      </c>
      <c r="AM40" s="34">
        <v>6688027974321955</v>
      </c>
      <c r="AN40" s="34">
        <v>6444262115492529</v>
      </c>
      <c r="AO40" s="34">
        <v>6206268120034574</v>
      </c>
      <c r="AP40" s="34">
        <v>5971779546268089</v>
      </c>
      <c r="AQ40" s="34">
        <v>5740708598620794</v>
      </c>
      <c r="AR40" s="34">
        <v>5513417410263075</v>
      </c>
    </row>
    <row r="41" spans="1:44" ht="14.25" customHeight="1" x14ac:dyDescent="0.2">
      <c r="A41" s="34" t="s">
        <v>21</v>
      </c>
      <c r="B41" s="34" t="s">
        <v>87</v>
      </c>
      <c r="C41" s="34">
        <v>671279600102696.12</v>
      </c>
      <c r="D41" s="34">
        <v>679014019707871.75</v>
      </c>
      <c r="E41" s="34">
        <v>688436870274195.38</v>
      </c>
      <c r="F41" s="34">
        <v>692366675178954</v>
      </c>
      <c r="G41" s="34">
        <v>695362910742935.12</v>
      </c>
      <c r="H41" s="34">
        <v>707316752043041.75</v>
      </c>
      <c r="I41" s="34">
        <v>713700451762640.88</v>
      </c>
      <c r="J41" s="34">
        <v>727543139517778.88</v>
      </c>
      <c r="K41" s="34">
        <v>734737231664447</v>
      </c>
      <c r="L41" s="34">
        <v>751694781232783.38</v>
      </c>
      <c r="M41" s="34">
        <v>761657205895754.62</v>
      </c>
      <c r="N41" s="34">
        <v>787359789706258.38</v>
      </c>
      <c r="O41" s="34">
        <v>769956198466862.5</v>
      </c>
      <c r="P41" s="34">
        <v>756103813190719.38</v>
      </c>
      <c r="Q41" s="34">
        <v>737117659154429.12</v>
      </c>
      <c r="R41" s="34">
        <v>722957116469038</v>
      </c>
      <c r="S41" s="34">
        <v>706634602381285</v>
      </c>
      <c r="T41" s="34">
        <v>686967986339409.25</v>
      </c>
      <c r="U41" s="34">
        <v>670395666408148.25</v>
      </c>
      <c r="V41" s="34">
        <v>659454961015156</v>
      </c>
      <c r="W41" s="34">
        <v>650137290445586.88</v>
      </c>
      <c r="X41" s="34">
        <v>636976720437333</v>
      </c>
      <c r="Y41" s="34">
        <v>621639973854324.25</v>
      </c>
      <c r="Z41" s="34">
        <v>598635527525218.12</v>
      </c>
      <c r="AA41" s="34">
        <v>578326232713813.62</v>
      </c>
      <c r="AB41" s="34">
        <v>562077404299045.69</v>
      </c>
      <c r="AC41" s="34">
        <v>545615074587255.69</v>
      </c>
      <c r="AD41" s="34">
        <v>530349490754463.62</v>
      </c>
      <c r="AE41" s="34">
        <v>512558029580373.25</v>
      </c>
      <c r="AF41" s="34">
        <v>497344843417412.94</v>
      </c>
      <c r="AG41" s="34">
        <v>482170568109373.06</v>
      </c>
      <c r="AH41" s="34">
        <v>467371286308619.94</v>
      </c>
      <c r="AI41" s="34">
        <v>451758600326457.5</v>
      </c>
      <c r="AJ41" s="34">
        <v>437446028092036.44</v>
      </c>
      <c r="AK41" s="34">
        <v>422857068207741.38</v>
      </c>
      <c r="AL41" s="34">
        <v>408464528089477.19</v>
      </c>
      <c r="AM41" s="34">
        <v>394276175556370.44</v>
      </c>
      <c r="AN41" s="34">
        <v>380490586850725.62</v>
      </c>
      <c r="AO41" s="34">
        <v>366687715163492.88</v>
      </c>
      <c r="AP41" s="34">
        <v>353192373962923.25</v>
      </c>
      <c r="AQ41" s="34">
        <v>339919462073143.62</v>
      </c>
      <c r="AR41" s="34">
        <v>326854608073482.94</v>
      </c>
    </row>
    <row r="42" spans="1:44" ht="14.25" customHeight="1" x14ac:dyDescent="0.2">
      <c r="A42" s="34" t="s">
        <v>21</v>
      </c>
      <c r="B42" s="34" t="s">
        <v>118</v>
      </c>
      <c r="C42" s="34">
        <v>216513476716765.34</v>
      </c>
      <c r="D42" s="34">
        <v>219166057171119.34</v>
      </c>
      <c r="E42" s="34">
        <v>231716544659648.25</v>
      </c>
      <c r="F42" s="34">
        <v>242546503859581.59</v>
      </c>
      <c r="G42" s="34">
        <v>253057504538909.44</v>
      </c>
      <c r="H42" s="34">
        <v>266913874736878.81</v>
      </c>
      <c r="I42" s="34">
        <v>278767998766469.12</v>
      </c>
      <c r="J42" s="34">
        <v>293627299841069.62</v>
      </c>
      <c r="K42" s="34">
        <v>305874252807986.38</v>
      </c>
      <c r="L42" s="34">
        <v>322262501294393.75</v>
      </c>
      <c r="M42" s="34">
        <v>335730593520858.69</v>
      </c>
      <c r="N42" s="34">
        <v>356282590564556.62</v>
      </c>
      <c r="O42" s="34">
        <v>357954826313202.25</v>
      </c>
      <c r="P42" s="34">
        <v>360425605012680.75</v>
      </c>
      <c r="Q42" s="34">
        <v>359551575821033.5</v>
      </c>
      <c r="R42" s="34">
        <v>360105333524651.56</v>
      </c>
      <c r="S42" s="34">
        <v>358664261618710.81</v>
      </c>
      <c r="T42" s="34">
        <v>354541250331624.88</v>
      </c>
      <c r="U42" s="34">
        <v>351020422295167.75</v>
      </c>
      <c r="V42" s="34">
        <v>349509519459687.5</v>
      </c>
      <c r="W42" s="34">
        <v>347948959104690.56</v>
      </c>
      <c r="X42" s="34">
        <v>343391905611620.94</v>
      </c>
      <c r="Y42" s="34">
        <v>338623488646933.94</v>
      </c>
      <c r="Z42" s="34">
        <v>328853012800836.62</v>
      </c>
      <c r="AA42" s="34">
        <v>319749710638878.69</v>
      </c>
      <c r="AB42" s="34">
        <v>312141219314518.12</v>
      </c>
      <c r="AC42" s="34">
        <v>303708418039010.5</v>
      </c>
      <c r="AD42" s="34">
        <v>295268722256386.06</v>
      </c>
      <c r="AE42" s="34">
        <v>284784367753120.81</v>
      </c>
      <c r="AF42" s="34">
        <v>275128219211471.53</v>
      </c>
      <c r="AG42" s="34">
        <v>264917098720184.69</v>
      </c>
      <c r="AH42" s="34">
        <v>254363429372915.38</v>
      </c>
      <c r="AI42" s="34">
        <v>244897637128563.44</v>
      </c>
      <c r="AJ42" s="34">
        <v>235189396044973.81</v>
      </c>
      <c r="AK42" s="34">
        <v>225489979955815.06</v>
      </c>
      <c r="AL42" s="34">
        <v>216118905485427.84</v>
      </c>
      <c r="AM42" s="34">
        <v>206987102505613.03</v>
      </c>
      <c r="AN42" s="34">
        <v>197837426853244.38</v>
      </c>
      <c r="AO42" s="34">
        <v>188931584305795.62</v>
      </c>
      <c r="AP42" s="34">
        <v>180222516750327.22</v>
      </c>
      <c r="AQ42" s="34">
        <v>171641842390708.47</v>
      </c>
      <c r="AR42" s="34">
        <v>163217850033373.59</v>
      </c>
    </row>
    <row r="43" spans="1:44" ht="14.25" customHeight="1" x14ac:dyDescent="0.2">
      <c r="A43" s="34" t="s">
        <v>21</v>
      </c>
      <c r="B43" s="34" t="s">
        <v>119</v>
      </c>
      <c r="C43" s="34">
        <v>7560139257735.709</v>
      </c>
      <c r="D43" s="34">
        <v>7652761102488.1152</v>
      </c>
      <c r="E43" s="34">
        <v>8090994484560.083</v>
      </c>
      <c r="F43" s="34">
        <v>8469151082240.1396</v>
      </c>
      <c r="G43" s="34">
        <v>8836170401678.7422</v>
      </c>
      <c r="H43" s="34">
        <v>9320002123804.8672</v>
      </c>
      <c r="I43" s="34">
        <v>9733920138522.3066</v>
      </c>
      <c r="J43" s="34">
        <v>10252771838195.295</v>
      </c>
      <c r="K43" s="34">
        <v>10680406511643.133</v>
      </c>
      <c r="L43" s="34">
        <v>11252645443955.387</v>
      </c>
      <c r="M43" s="34">
        <v>11722919416329.404</v>
      </c>
      <c r="N43" s="34">
        <v>12440546614557.746</v>
      </c>
      <c r="O43" s="34">
        <v>12498937137509.178</v>
      </c>
      <c r="P43" s="34">
        <v>12585210894350.377</v>
      </c>
      <c r="Q43" s="34">
        <v>12554691859210.484</v>
      </c>
      <c r="R43" s="34">
        <v>12574027770387.379</v>
      </c>
      <c r="S43" s="34">
        <v>12523708942873.586</v>
      </c>
      <c r="T43" s="34">
        <v>12379743126222.082</v>
      </c>
      <c r="U43" s="34">
        <v>12256804126480.387</v>
      </c>
      <c r="V43" s="34">
        <v>12204046967829.793</v>
      </c>
      <c r="W43" s="34">
        <v>12149555885875.977</v>
      </c>
      <c r="X43" s="34">
        <v>11990434340487.713</v>
      </c>
      <c r="Y43" s="34">
        <v>11823932481856.797</v>
      </c>
      <c r="Z43" s="34">
        <v>11482770540665.172</v>
      </c>
      <c r="AA43" s="34">
        <v>11164904728830.838</v>
      </c>
      <c r="AB43" s="34">
        <v>10899234181086.195</v>
      </c>
      <c r="AC43" s="34">
        <v>10604780676655.854</v>
      </c>
      <c r="AD43" s="34">
        <v>10310086432320.045</v>
      </c>
      <c r="AE43" s="34">
        <v>9943997534418.123</v>
      </c>
      <c r="AF43" s="34">
        <v>9606827632686.1035</v>
      </c>
      <c r="AG43" s="34">
        <v>9250279421173.9219</v>
      </c>
      <c r="AH43" s="34">
        <v>8881770212623.2363</v>
      </c>
      <c r="AI43" s="34">
        <v>8551247103220.1729</v>
      </c>
      <c r="AJ43" s="34">
        <v>8212258252952.7305</v>
      </c>
      <c r="AK43" s="34">
        <v>7873577550648.4492</v>
      </c>
      <c r="AL43" s="34">
        <v>7546361762213.0684</v>
      </c>
      <c r="AM43" s="34">
        <v>7227500769130.7314</v>
      </c>
      <c r="AN43" s="34">
        <v>6908015704533.4961</v>
      </c>
      <c r="AO43" s="34">
        <v>6597044716088.9707</v>
      </c>
      <c r="AP43" s="34">
        <v>6292944645632.2686</v>
      </c>
      <c r="AQ43" s="34">
        <v>5993327762343.0576</v>
      </c>
      <c r="AR43" s="34">
        <v>5699181844530.8848</v>
      </c>
    </row>
    <row r="44" spans="1:44" ht="14.25" customHeight="1" x14ac:dyDescent="0.2">
      <c r="A44" s="34" t="s">
        <v>21</v>
      </c>
      <c r="B44" s="34" t="s">
        <v>120</v>
      </c>
      <c r="C44" s="34">
        <v>8674321800412.5</v>
      </c>
      <c r="D44" s="34">
        <v>8780593875534.4131</v>
      </c>
      <c r="E44" s="34">
        <v>9283412309187.6992</v>
      </c>
      <c r="F44" s="34">
        <v>9717300086568.1875</v>
      </c>
      <c r="G44" s="34">
        <v>10138409218985.457</v>
      </c>
      <c r="H44" s="34">
        <v>10693546090396.309</v>
      </c>
      <c r="I44" s="34">
        <v>11168465656854.439</v>
      </c>
      <c r="J44" s="34">
        <v>11763783607519.076</v>
      </c>
      <c r="K44" s="34">
        <v>12254441338023.879</v>
      </c>
      <c r="L44" s="34">
        <v>12911014514307.885</v>
      </c>
      <c r="M44" s="34">
        <v>13450595550008.582</v>
      </c>
      <c r="N44" s="34">
        <v>14273983722890.658</v>
      </c>
      <c r="O44" s="34">
        <v>14340979603377.496</v>
      </c>
      <c r="P44" s="34">
        <v>14439968035238.102</v>
      </c>
      <c r="Q44" s="34">
        <v>14404951228957.629</v>
      </c>
      <c r="R44" s="34">
        <v>14427136787997.557</v>
      </c>
      <c r="S44" s="34">
        <v>14369402176558.029</v>
      </c>
      <c r="T44" s="34">
        <v>14204219264005.652</v>
      </c>
      <c r="U44" s="34">
        <v>14063162015028.514</v>
      </c>
      <c r="V44" s="34">
        <v>14002629721136.916</v>
      </c>
      <c r="W44" s="34">
        <v>13940107965385.342</v>
      </c>
      <c r="X44" s="34">
        <v>13757535734501.576</v>
      </c>
      <c r="Y44" s="34">
        <v>13566495509858.42</v>
      </c>
      <c r="Z44" s="34">
        <v>13175054510815.779</v>
      </c>
      <c r="AA44" s="34">
        <v>12810342929824.855</v>
      </c>
      <c r="AB44" s="34">
        <v>12505518938431.99</v>
      </c>
      <c r="AC44" s="34">
        <v>12167670075386.98</v>
      </c>
      <c r="AD44" s="34">
        <v>11829544993169.408</v>
      </c>
      <c r="AE44" s="34">
        <v>11409503404026.678</v>
      </c>
      <c r="AF44" s="34">
        <v>11022642774965.6</v>
      </c>
      <c r="AG44" s="34">
        <v>10613547939727.803</v>
      </c>
      <c r="AH44" s="34">
        <v>10190729344407.197</v>
      </c>
      <c r="AI44" s="34">
        <v>9811495084866.1035</v>
      </c>
      <c r="AJ44" s="34">
        <v>9422547438040.3145</v>
      </c>
      <c r="AK44" s="34">
        <v>9033953352769.957</v>
      </c>
      <c r="AL44" s="34">
        <v>8658513833695.0439</v>
      </c>
      <c r="AM44" s="34">
        <v>8292660405695.748</v>
      </c>
      <c r="AN44" s="34">
        <v>7926090933062.5723</v>
      </c>
      <c r="AO44" s="34">
        <v>7569290306460.3447</v>
      </c>
      <c r="AP44" s="34">
        <v>7220373205764.1191</v>
      </c>
      <c r="AQ44" s="34">
        <v>6876600006106.791</v>
      </c>
      <c r="AR44" s="34">
        <v>6539104060543.3496</v>
      </c>
    </row>
    <row r="45" spans="1:44" ht="14.25" customHeight="1" x14ac:dyDescent="0.2">
      <c r="A45" s="34" t="s">
        <v>21</v>
      </c>
      <c r="B45" s="34" t="s">
        <v>121</v>
      </c>
      <c r="C45" s="34">
        <v>131117958405813.31</v>
      </c>
      <c r="D45" s="34">
        <v>132724329237579.33</v>
      </c>
      <c r="E45" s="34">
        <v>140324753568884.67</v>
      </c>
      <c r="F45" s="34">
        <v>146883246654149.34</v>
      </c>
      <c r="G45" s="34">
        <v>153248582294103.34</v>
      </c>
      <c r="H45" s="34">
        <v>161639833493905.5</v>
      </c>
      <c r="I45" s="34">
        <v>168818548486702.19</v>
      </c>
      <c r="J45" s="34">
        <v>177817162567375.03</v>
      </c>
      <c r="K45" s="34">
        <v>185233770041720.78</v>
      </c>
      <c r="L45" s="34">
        <v>195158296292785.78</v>
      </c>
      <c r="M45" s="34">
        <v>203314411021225.47</v>
      </c>
      <c r="N45" s="34">
        <v>215760453338753.56</v>
      </c>
      <c r="O45" s="34">
        <v>216773139203211.09</v>
      </c>
      <c r="P45" s="34">
        <v>218269413077986.97</v>
      </c>
      <c r="Q45" s="34">
        <v>217740111507785.94</v>
      </c>
      <c r="R45" s="34">
        <v>218075460515390.03</v>
      </c>
      <c r="S45" s="34">
        <v>217202764694842.59</v>
      </c>
      <c r="T45" s="34">
        <v>214705918629440.22</v>
      </c>
      <c r="U45" s="34">
        <v>212573747500702.12</v>
      </c>
      <c r="V45" s="34">
        <v>211658762908787.41</v>
      </c>
      <c r="W45" s="34">
        <v>210713706320074.78</v>
      </c>
      <c r="X45" s="34">
        <v>207954009513122.59</v>
      </c>
      <c r="Y45" s="34">
        <v>205066313528935.44</v>
      </c>
      <c r="Z45" s="34">
        <v>199149430824818.78</v>
      </c>
      <c r="AA45" s="34">
        <v>193636580482534.66</v>
      </c>
      <c r="AB45" s="34">
        <v>189028969611717.88</v>
      </c>
      <c r="AC45" s="34">
        <v>183922166544983.56</v>
      </c>
      <c r="AD45" s="34">
        <v>178811188247630.38</v>
      </c>
      <c r="AE45" s="34">
        <v>172461989211538.72</v>
      </c>
      <c r="AF45" s="34">
        <v>166614341748463.78</v>
      </c>
      <c r="AG45" s="34">
        <v>160430609944993.94</v>
      </c>
      <c r="AH45" s="34">
        <v>154039434672730.53</v>
      </c>
      <c r="AI45" s="34">
        <v>148307064694688.12</v>
      </c>
      <c r="AJ45" s="34">
        <v>142427870614509.56</v>
      </c>
      <c r="AK45" s="34">
        <v>136554020844858.27</v>
      </c>
      <c r="AL45" s="34">
        <v>130879010811955.88</v>
      </c>
      <c r="AM45" s="34">
        <v>125348900717036.64</v>
      </c>
      <c r="AN45" s="34">
        <v>119807967146498.47</v>
      </c>
      <c r="AO45" s="34">
        <v>114414695972747.67</v>
      </c>
      <c r="AP45" s="34">
        <v>109140589368355.72</v>
      </c>
      <c r="AQ45" s="34">
        <v>103944236139731.16</v>
      </c>
      <c r="AR45" s="34">
        <v>98842767647933.25</v>
      </c>
    </row>
    <row r="46" spans="1:44" ht="14.25" customHeight="1" x14ac:dyDescent="0.2">
      <c r="A46" s="34" t="s">
        <v>21</v>
      </c>
      <c r="B46" s="34" t="s">
        <v>122</v>
      </c>
      <c r="C46" s="34">
        <v>19072431527166.207</v>
      </c>
      <c r="D46" s="34">
        <v>19306094391266.57</v>
      </c>
      <c r="E46" s="34">
        <v>20411652885302.746</v>
      </c>
      <c r="F46" s="34">
        <v>21365651954621.363</v>
      </c>
      <c r="G46" s="34">
        <v>22291554322355.848</v>
      </c>
      <c r="H46" s="34">
        <v>23512146572886.059</v>
      </c>
      <c r="I46" s="34">
        <v>24556363183774.699</v>
      </c>
      <c r="J46" s="34">
        <v>25865302500552.672</v>
      </c>
      <c r="K46" s="34">
        <v>26944122975933.535</v>
      </c>
      <c r="L46" s="34">
        <v>28387745570919.031</v>
      </c>
      <c r="M46" s="34">
        <v>29574134846478.258</v>
      </c>
      <c r="N46" s="34">
        <v>31384537424213.504</v>
      </c>
      <c r="O46" s="34">
        <v>31531842812760.035</v>
      </c>
      <c r="P46" s="34">
        <v>31749490962331.016</v>
      </c>
      <c r="Q46" s="34">
        <v>31672498702249.934</v>
      </c>
      <c r="R46" s="34">
        <v>31721278602905.781</v>
      </c>
      <c r="S46" s="34">
        <v>31594336180343.641</v>
      </c>
      <c r="T46" s="34">
        <v>31231144698450.113</v>
      </c>
      <c r="U46" s="34">
        <v>30920998869827.633</v>
      </c>
      <c r="V46" s="34">
        <v>30787905118293.664</v>
      </c>
      <c r="W46" s="34">
        <v>30650437091055.68</v>
      </c>
      <c r="X46" s="34">
        <v>30249011313639.055</v>
      </c>
      <c r="Y46" s="34">
        <v>29828966762920.668</v>
      </c>
      <c r="Z46" s="34">
        <v>28968296404713.379</v>
      </c>
      <c r="AA46" s="34">
        <v>28166396634833.594</v>
      </c>
      <c r="AB46" s="34">
        <v>27496173090279.207</v>
      </c>
      <c r="AC46" s="34">
        <v>26753336998280.578</v>
      </c>
      <c r="AD46" s="34">
        <v>26009893576812.695</v>
      </c>
      <c r="AE46" s="34">
        <v>25086338441112.543</v>
      </c>
      <c r="AF46" s="34">
        <v>24235739048088.754</v>
      </c>
      <c r="AG46" s="34">
        <v>23336252792826.789</v>
      </c>
      <c r="AH46" s="34">
        <v>22406591789556.039</v>
      </c>
      <c r="AI46" s="34">
        <v>21572760671196.055</v>
      </c>
      <c r="AJ46" s="34">
        <v>20717572504049.117</v>
      </c>
      <c r="AK46" s="34">
        <v>19863161720853.398</v>
      </c>
      <c r="AL46" s="34">
        <v>19037674185930.789</v>
      </c>
      <c r="AM46" s="34">
        <v>18233263810682.23</v>
      </c>
      <c r="AN46" s="34">
        <v>17427279051572.453</v>
      </c>
      <c r="AO46" s="34">
        <v>16642773279674.664</v>
      </c>
      <c r="AP46" s="34">
        <v>15875601198121.246</v>
      </c>
      <c r="AQ46" s="34">
        <v>15119739130492.006</v>
      </c>
      <c r="AR46" s="34">
        <v>14377679006304.691</v>
      </c>
    </row>
    <row r="47" spans="1:44" ht="14.25" customHeight="1" x14ac:dyDescent="0.2">
      <c r="A47" s="34" t="s">
        <v>21</v>
      </c>
      <c r="B47" s="34" t="s">
        <v>123</v>
      </c>
      <c r="C47" s="34">
        <v>12516771655555.121</v>
      </c>
      <c r="D47" s="34">
        <v>12670118894482.75</v>
      </c>
      <c r="E47" s="34">
        <v>13395669970757.412</v>
      </c>
      <c r="F47" s="34">
        <v>14021756292958.379</v>
      </c>
      <c r="G47" s="34">
        <v>14629403435157.469</v>
      </c>
      <c r="H47" s="34">
        <v>15430448360271.781</v>
      </c>
      <c r="I47" s="34">
        <v>16115742254698.086</v>
      </c>
      <c r="J47" s="34">
        <v>16974767204702.586</v>
      </c>
      <c r="K47" s="34">
        <v>17682770771444.766</v>
      </c>
      <c r="L47" s="34">
        <v>18630185072159.164</v>
      </c>
      <c r="M47" s="34">
        <v>19408783418973.133</v>
      </c>
      <c r="N47" s="34">
        <v>20596906477003.973</v>
      </c>
      <c r="O47" s="34">
        <v>20693579410889.906</v>
      </c>
      <c r="P47" s="34">
        <v>20836416583253.258</v>
      </c>
      <c r="Q47" s="34">
        <v>20785888440718.977</v>
      </c>
      <c r="R47" s="34">
        <v>20817901499831.039</v>
      </c>
      <c r="S47" s="34">
        <v>20734592283890.215</v>
      </c>
      <c r="T47" s="34">
        <v>20496238572166.113</v>
      </c>
      <c r="U47" s="34">
        <v>20292697428958.387</v>
      </c>
      <c r="V47" s="34">
        <v>20205351245837.527</v>
      </c>
      <c r="W47" s="34">
        <v>20115134332255.918</v>
      </c>
      <c r="X47" s="34">
        <v>19851688384872.609</v>
      </c>
      <c r="Y47" s="34">
        <v>19576023390662.844</v>
      </c>
      <c r="Z47" s="34">
        <v>19011186425379.16</v>
      </c>
      <c r="AA47" s="34">
        <v>18484919163864.508</v>
      </c>
      <c r="AB47" s="34">
        <v>18045067797591.941</v>
      </c>
      <c r="AC47" s="34">
        <v>17557562587372.254</v>
      </c>
      <c r="AD47" s="34">
        <v>17069658801633.996</v>
      </c>
      <c r="AE47" s="34">
        <v>16463552090572.617</v>
      </c>
      <c r="AF47" s="34">
        <v>15905324454119.047</v>
      </c>
      <c r="AG47" s="34">
        <v>15315013562275.611</v>
      </c>
      <c r="AH47" s="34">
        <v>14704899719243.074</v>
      </c>
      <c r="AI47" s="34">
        <v>14157676692491.465</v>
      </c>
      <c r="AJ47" s="34">
        <v>13596437555496.057</v>
      </c>
      <c r="AK47" s="34">
        <v>13035708596628.418</v>
      </c>
      <c r="AL47" s="34">
        <v>12493961260195.723</v>
      </c>
      <c r="AM47" s="34">
        <v>11966046349608.471</v>
      </c>
      <c r="AN47" s="34">
        <v>11437098209290.771</v>
      </c>
      <c r="AO47" s="34">
        <v>10922246204431.084</v>
      </c>
      <c r="AP47" s="34">
        <v>10418769877794.693</v>
      </c>
      <c r="AQ47" s="34">
        <v>9922716037458.1348</v>
      </c>
      <c r="AR47" s="34">
        <v>9435720075988.0566</v>
      </c>
    </row>
    <row r="48" spans="1:44" ht="14.25" customHeight="1" x14ac:dyDescent="0.2">
      <c r="A48" s="34" t="s">
        <v>21</v>
      </c>
      <c r="B48" s="34" t="s">
        <v>124</v>
      </c>
      <c r="C48" s="34">
        <v>162299410012926.19</v>
      </c>
      <c r="D48" s="34">
        <v>164287795444086.47</v>
      </c>
      <c r="E48" s="34">
        <v>173695693491132.75</v>
      </c>
      <c r="F48" s="34">
        <v>181813876318673.75</v>
      </c>
      <c r="G48" s="34">
        <v>189692966501738.91</v>
      </c>
      <c r="H48" s="34">
        <v>200079759703498.91</v>
      </c>
      <c r="I48" s="34">
        <v>208965660781792.31</v>
      </c>
      <c r="J48" s="34">
        <v>220104255174080.09</v>
      </c>
      <c r="K48" s="34">
        <v>229284622470970.56</v>
      </c>
      <c r="L48" s="34">
        <v>241569322254202.06</v>
      </c>
      <c r="M48" s="34">
        <v>251665060660427.97</v>
      </c>
      <c r="N48" s="34">
        <v>267070923821283.56</v>
      </c>
      <c r="O48" s="34">
        <v>268324438750346.12</v>
      </c>
      <c r="P48" s="34">
        <v>270176544823735.94</v>
      </c>
      <c r="Q48" s="34">
        <v>269521368876771.72</v>
      </c>
      <c r="R48" s="34">
        <v>269936467973373.88</v>
      </c>
      <c r="S48" s="34">
        <v>268856234430099.59</v>
      </c>
      <c r="T48" s="34">
        <v>265765607881037.03</v>
      </c>
      <c r="U48" s="34">
        <v>263126380421669.84</v>
      </c>
      <c r="V48" s="34">
        <v>261993801320803.53</v>
      </c>
      <c r="W48" s="34">
        <v>260823998735087.81</v>
      </c>
      <c r="X48" s="34">
        <v>257408012328430.69</v>
      </c>
      <c r="Y48" s="34">
        <v>253833586977177.72</v>
      </c>
      <c r="Z48" s="34">
        <v>246509597314208.34</v>
      </c>
      <c r="AA48" s="34">
        <v>239685723842406.31</v>
      </c>
      <c r="AB48" s="34">
        <v>233982366842381.88</v>
      </c>
      <c r="AC48" s="34">
        <v>227661103646550.72</v>
      </c>
      <c r="AD48" s="34">
        <v>221334672299275.31</v>
      </c>
      <c r="AE48" s="34">
        <v>213475556201517.09</v>
      </c>
      <c r="AF48" s="34">
        <v>206237266765349.62</v>
      </c>
      <c r="AG48" s="34">
        <v>198582968028672.34</v>
      </c>
      <c r="AH48" s="34">
        <v>190671893233203.59</v>
      </c>
      <c r="AI48" s="34">
        <v>183576295675678.22</v>
      </c>
      <c r="AJ48" s="34">
        <v>176298957451639.59</v>
      </c>
      <c r="AK48" s="34">
        <v>169028234480431.5</v>
      </c>
      <c r="AL48" s="34">
        <v>162003637763429.81</v>
      </c>
      <c r="AM48" s="34">
        <v>155158399959055.84</v>
      </c>
      <c r="AN48" s="34">
        <v>148299764724392.34</v>
      </c>
      <c r="AO48" s="34">
        <v>141623907807596.78</v>
      </c>
      <c r="AP48" s="34">
        <v>135095554249891.27</v>
      </c>
      <c r="AQ48" s="34">
        <v>128663444770161.17</v>
      </c>
      <c r="AR48" s="34">
        <v>122348784776328.52</v>
      </c>
    </row>
    <row r="49" spans="1:44" ht="14.25" customHeight="1" x14ac:dyDescent="0.2">
      <c r="A49" s="34" t="s">
        <v>21</v>
      </c>
      <c r="B49" s="34" t="s">
        <v>84</v>
      </c>
      <c r="C49" s="34">
        <v>24031343977528.312</v>
      </c>
      <c r="D49" s="34">
        <v>24363190956538.785</v>
      </c>
      <c r="E49" s="34">
        <v>25965804913970.59</v>
      </c>
      <c r="F49" s="34">
        <v>27338136389849.863</v>
      </c>
      <c r="G49" s="34">
        <v>29010520167066.324</v>
      </c>
      <c r="H49" s="34">
        <v>31235206698456.621</v>
      </c>
      <c r="I49" s="34">
        <v>33293804454981.875</v>
      </c>
      <c r="J49" s="34">
        <v>35795620264930.156</v>
      </c>
      <c r="K49" s="34">
        <v>37939039168459.43</v>
      </c>
      <c r="L49" s="34">
        <v>40751480181252.234</v>
      </c>
      <c r="M49" s="34">
        <v>43283996548796.656</v>
      </c>
      <c r="N49" s="34">
        <v>47067963800817.234</v>
      </c>
      <c r="O49" s="34">
        <v>47604728876511.406</v>
      </c>
      <c r="P49" s="34">
        <v>48413750753166.195</v>
      </c>
      <c r="Q49" s="34">
        <v>48850113568191.477</v>
      </c>
      <c r="R49" s="34">
        <v>49653063341883.484</v>
      </c>
      <c r="S49" s="34">
        <v>50301508645434.586</v>
      </c>
      <c r="T49" s="34">
        <v>50506279379056.312</v>
      </c>
      <c r="U49" s="34">
        <v>50957646253120.203</v>
      </c>
      <c r="V49" s="34">
        <v>51945392063791.656</v>
      </c>
      <c r="W49" s="34">
        <v>53179656783110.266</v>
      </c>
      <c r="X49" s="34">
        <v>54167262088675.586</v>
      </c>
      <c r="Y49" s="34">
        <v>55090885106602.484</v>
      </c>
      <c r="Z49" s="34">
        <v>54979232728183.086</v>
      </c>
      <c r="AA49" s="34">
        <v>54637707075196.805</v>
      </c>
      <c r="AB49" s="34">
        <v>55383928461299.102</v>
      </c>
      <c r="AC49" s="34">
        <v>56416017499489.047</v>
      </c>
      <c r="AD49" s="34">
        <v>58479804747623.914</v>
      </c>
      <c r="AE49" s="34">
        <v>60162880165906.844</v>
      </c>
      <c r="AF49" s="34">
        <v>60763322010296.648</v>
      </c>
      <c r="AG49" s="34">
        <v>61293681719274.836</v>
      </c>
      <c r="AH49" s="34">
        <v>61794599721076.336</v>
      </c>
      <c r="AI49" s="34">
        <v>62664002422476.867</v>
      </c>
      <c r="AJ49" s="34">
        <v>63000097782770.422</v>
      </c>
      <c r="AK49" s="34">
        <v>63503370207269.977</v>
      </c>
      <c r="AL49" s="34">
        <v>63981313136036.547</v>
      </c>
      <c r="AM49" s="34">
        <v>64394978797970.07</v>
      </c>
      <c r="AN49" s="34">
        <v>64686590068999.148</v>
      </c>
      <c r="AO49" s="34">
        <v>65031655457131.211</v>
      </c>
      <c r="AP49" s="34">
        <v>65287021255457.961</v>
      </c>
      <c r="AQ49" s="34">
        <v>65488980324976.961</v>
      </c>
      <c r="AR49" s="34">
        <v>65650765059681.844</v>
      </c>
    </row>
    <row r="50" spans="1:44" ht="14.25" customHeight="1" x14ac:dyDescent="0.2">
      <c r="A50" s="34" t="s">
        <v>21</v>
      </c>
      <c r="B50" s="34" t="s">
        <v>125</v>
      </c>
      <c r="C50" s="34">
        <v>32202220401159.656</v>
      </c>
      <c r="D50" s="34">
        <v>32326648473957.469</v>
      </c>
      <c r="E50" s="34">
        <v>33200737123322.863</v>
      </c>
      <c r="F50" s="34">
        <v>33805578702262.305</v>
      </c>
      <c r="G50" s="34">
        <v>34357921975549.16</v>
      </c>
      <c r="H50" s="34">
        <v>35352077808105.93</v>
      </c>
      <c r="I50" s="34">
        <v>36070591596739.039</v>
      </c>
      <c r="J50" s="34">
        <v>37109788534708.789</v>
      </c>
      <c r="K50" s="34">
        <v>37814978534646.758</v>
      </c>
      <c r="L50" s="34">
        <v>39031315883950.156</v>
      </c>
      <c r="M50" s="34">
        <v>39896680317324.242</v>
      </c>
      <c r="N50" s="34">
        <v>41605368415957.789</v>
      </c>
      <c r="O50" s="34">
        <v>41402975704759.281</v>
      </c>
      <c r="P50" s="34">
        <v>41403759376640.023</v>
      </c>
      <c r="Q50" s="34">
        <v>41136411250067.867</v>
      </c>
      <c r="R50" s="34">
        <v>41153356692700.766</v>
      </c>
      <c r="S50" s="34">
        <v>41067166558281.203</v>
      </c>
      <c r="T50" s="34">
        <v>40752553875712.758</v>
      </c>
      <c r="U50" s="34">
        <v>40637901496377.719</v>
      </c>
      <c r="V50" s="34">
        <v>40893921358668.734</v>
      </c>
      <c r="W50" s="34">
        <v>41292543742665.289</v>
      </c>
      <c r="X50" s="34">
        <v>41488641672427.305</v>
      </c>
      <c r="Y50" s="34">
        <v>41486061497447.094</v>
      </c>
      <c r="Z50" s="34">
        <v>40976034426034.836</v>
      </c>
      <c r="AA50" s="34">
        <v>40644924480316.727</v>
      </c>
      <c r="AB50" s="34">
        <v>40604405400612.148</v>
      </c>
      <c r="AC50" s="34">
        <v>40560303775259.789</v>
      </c>
      <c r="AD50" s="34">
        <v>40577803743162.852</v>
      </c>
      <c r="AE50" s="34">
        <v>40411907935559.641</v>
      </c>
      <c r="AF50" s="34">
        <v>40458846089147.258</v>
      </c>
      <c r="AG50" s="34">
        <v>40524666684716.883</v>
      </c>
      <c r="AH50" s="34">
        <v>40639064412315.398</v>
      </c>
      <c r="AI50" s="34">
        <v>40536020203479.148</v>
      </c>
      <c r="AJ50" s="34">
        <v>40577069301611.758</v>
      </c>
      <c r="AK50" s="34">
        <v>40554471025402.039</v>
      </c>
      <c r="AL50" s="34">
        <v>40499517502114.719</v>
      </c>
      <c r="AM50" s="34">
        <v>40418471549251.531</v>
      </c>
      <c r="AN50" s="34">
        <v>40354588168431.391</v>
      </c>
      <c r="AO50" s="34">
        <v>40239008816058.016</v>
      </c>
      <c r="AP50" s="34">
        <v>40112527793339.43</v>
      </c>
      <c r="AQ50" s="34">
        <v>39969774701017.578</v>
      </c>
      <c r="AR50" s="34">
        <v>39807031626196.383</v>
      </c>
    </row>
    <row r="51" spans="1:44" ht="14.25" customHeight="1" x14ac:dyDescent="0.2">
      <c r="A51" s="34" t="s">
        <v>21</v>
      </c>
      <c r="B51" s="34" t="s">
        <v>83</v>
      </c>
      <c r="C51" s="34">
        <v>168301434122508.66</v>
      </c>
      <c r="D51" s="34">
        <v>166857742781070.47</v>
      </c>
      <c r="E51" s="34">
        <v>169449141258892.47</v>
      </c>
      <c r="F51" s="34">
        <v>170590869182121.81</v>
      </c>
      <c r="G51" s="34">
        <v>171411223796034.34</v>
      </c>
      <c r="H51" s="34">
        <v>174357588241421.59</v>
      </c>
      <c r="I51" s="34">
        <v>175857407905346.06</v>
      </c>
      <c r="J51" s="34">
        <v>179129643313124.94</v>
      </c>
      <c r="K51" s="34">
        <v>180708501860327.25</v>
      </c>
      <c r="L51" s="34">
        <v>184640582886365</v>
      </c>
      <c r="M51" s="34">
        <v>185493638138391.47</v>
      </c>
      <c r="N51" s="34">
        <v>191454588670895.84</v>
      </c>
      <c r="O51" s="34">
        <v>188802644927098.59</v>
      </c>
      <c r="P51" s="34">
        <v>187084056495722.88</v>
      </c>
      <c r="Q51" s="34">
        <v>184163470153338.31</v>
      </c>
      <c r="R51" s="34">
        <v>182524534366565.03</v>
      </c>
      <c r="S51" s="34">
        <v>180429528183149.75</v>
      </c>
      <c r="T51" s="34">
        <v>177559989556120.22</v>
      </c>
      <c r="U51" s="34">
        <v>175572440155120.28</v>
      </c>
      <c r="V51" s="34">
        <v>175176205901246.84</v>
      </c>
      <c r="W51" s="34">
        <v>173612293843991.5</v>
      </c>
      <c r="X51" s="34">
        <v>172917740379867.44</v>
      </c>
      <c r="Y51" s="34">
        <v>171564852701718.09</v>
      </c>
      <c r="Z51" s="34">
        <v>168122755736705.66</v>
      </c>
      <c r="AA51" s="34">
        <v>165434852236646.38</v>
      </c>
      <c r="AB51" s="34">
        <v>163934571322595.09</v>
      </c>
      <c r="AC51" s="34">
        <v>162415248127917.5</v>
      </c>
      <c r="AD51" s="34">
        <v>161298730509988.22</v>
      </c>
      <c r="AE51" s="34">
        <v>159448579155268.28</v>
      </c>
      <c r="AF51" s="34">
        <v>158432608000267.38</v>
      </c>
      <c r="AG51" s="34">
        <v>155966727218524.91</v>
      </c>
      <c r="AH51" s="34">
        <v>155193690706498.69</v>
      </c>
      <c r="AI51" s="34">
        <v>153279280467635.22</v>
      </c>
      <c r="AJ51" s="34">
        <v>151700393120816.06</v>
      </c>
      <c r="AK51" s="34">
        <v>149982249541084.78</v>
      </c>
      <c r="AL51" s="34">
        <v>148481223868393.34</v>
      </c>
      <c r="AM51" s="34">
        <v>146624843247472.97</v>
      </c>
      <c r="AN51" s="34">
        <v>144958436416124.09</v>
      </c>
      <c r="AO51" s="34">
        <v>143200696073726.25</v>
      </c>
      <c r="AP51" s="34">
        <v>141426170297853.53</v>
      </c>
      <c r="AQ51" s="34">
        <v>139582879978263.31</v>
      </c>
      <c r="AR51" s="34">
        <v>137773537774232.94</v>
      </c>
    </row>
    <row r="52" spans="1:44" ht="14.25" customHeight="1" x14ac:dyDescent="0.2">
      <c r="A52" s="34" t="s">
        <v>89</v>
      </c>
      <c r="B52" s="34" t="s">
        <v>111</v>
      </c>
      <c r="C52" s="20">
        <v>4914334783400</v>
      </c>
      <c r="D52" s="20">
        <v>5209194870404</v>
      </c>
      <c r="E52" s="20">
        <v>5521746562628.2402</v>
      </c>
      <c r="F52" s="20">
        <v>5853051356385.9355</v>
      </c>
      <c r="G52" s="20">
        <v>6204234437769.0918</v>
      </c>
      <c r="H52" s="20">
        <v>6576488504035.2373</v>
      </c>
      <c r="I52" s="20">
        <v>6971077814277.3516</v>
      </c>
      <c r="J52" s="20">
        <v>7389342483133.9932</v>
      </c>
      <c r="K52" s="20">
        <v>7832703032122.0322</v>
      </c>
      <c r="L52" s="20">
        <v>8302665214049.3545</v>
      </c>
      <c r="M52" s="20">
        <v>8738555137786.9443</v>
      </c>
      <c r="N52" s="20">
        <v>9197329282520.7598</v>
      </c>
      <c r="O52" s="20">
        <v>9680189069853.0977</v>
      </c>
      <c r="P52" s="20">
        <v>10188398996020.385</v>
      </c>
      <c r="Q52" s="20">
        <v>10723289943311.455</v>
      </c>
      <c r="R52" s="20">
        <v>11286262665335.307</v>
      </c>
      <c r="S52" s="20">
        <v>11878791455265.41</v>
      </c>
      <c r="T52" s="20">
        <v>12502428006666.844</v>
      </c>
      <c r="U52" s="20">
        <v>13158805477016.854</v>
      </c>
      <c r="V52" s="20">
        <v>13849642764560.236</v>
      </c>
      <c r="W52" s="20">
        <v>14431327760671.766</v>
      </c>
      <c r="X52" s="20">
        <v>15037443526619.982</v>
      </c>
      <c r="Y52" s="20">
        <v>15669016154738.023</v>
      </c>
      <c r="Z52" s="20">
        <v>16327114833237.021</v>
      </c>
      <c r="AA52" s="20">
        <v>17012853656232.977</v>
      </c>
      <c r="AB52" s="20">
        <v>17727393509794.762</v>
      </c>
      <c r="AC52" s="20">
        <v>18471944037206.141</v>
      </c>
      <c r="AD52" s="20">
        <v>19247765686768.797</v>
      </c>
      <c r="AE52" s="20">
        <v>20056171845613.086</v>
      </c>
      <c r="AF52" s="20">
        <v>20898531063128.836</v>
      </c>
      <c r="AG52" s="20">
        <v>21567284057148.957</v>
      </c>
      <c r="AH52" s="34">
        <v>22257437146977.727</v>
      </c>
      <c r="AI52" s="34">
        <v>23064574499513.5</v>
      </c>
      <c r="AJ52" s="34">
        <v>23781513139971.5</v>
      </c>
      <c r="AK52" s="34">
        <v>24492844360163</v>
      </c>
      <c r="AL52" s="34">
        <v>25245289620461.5</v>
      </c>
      <c r="AM52" s="34">
        <v>25989524195702.75</v>
      </c>
      <c r="AN52" s="34">
        <v>26708851925023</v>
      </c>
      <c r="AO52" s="34">
        <v>27449011869957</v>
      </c>
      <c r="AP52" s="34">
        <v>28189873591506.25</v>
      </c>
      <c r="AQ52" s="34">
        <v>28921106925433</v>
      </c>
      <c r="AR52" s="34">
        <v>29654929839307.75</v>
      </c>
    </row>
    <row r="53" spans="1:44" ht="14.25" customHeight="1" x14ac:dyDescent="0.2">
      <c r="A53" s="34" t="s">
        <v>89</v>
      </c>
      <c r="B53" s="34" t="s">
        <v>82</v>
      </c>
      <c r="C53" s="20">
        <v>43135591703800.641</v>
      </c>
      <c r="D53" s="20">
        <v>37288211226709.516</v>
      </c>
      <c r="E53" s="20">
        <v>39117714563074.906</v>
      </c>
      <c r="F53" s="20">
        <v>40784957323124</v>
      </c>
      <c r="G53" s="20">
        <v>42390924618338.992</v>
      </c>
      <c r="H53" s="20">
        <v>44277095088746.805</v>
      </c>
      <c r="I53" s="20">
        <v>45924619884358.586</v>
      </c>
      <c r="J53" s="20">
        <v>47788700670340.992</v>
      </c>
      <c r="K53" s="20">
        <v>49436386210829.664</v>
      </c>
      <c r="L53" s="20">
        <v>51385326375688.18</v>
      </c>
      <c r="M53" s="20">
        <v>53155161226240.57</v>
      </c>
      <c r="N53" s="20">
        <v>55422652785538.203</v>
      </c>
      <c r="O53" s="20">
        <v>50581481480311.359</v>
      </c>
      <c r="P53" s="20">
        <v>45649868725483.609</v>
      </c>
      <c r="Q53" s="20">
        <v>40430866125213.461</v>
      </c>
      <c r="R53" s="20">
        <v>35152035710202.848</v>
      </c>
      <c r="S53" s="20">
        <v>29668565467630.539</v>
      </c>
      <c r="T53" s="20">
        <v>23978479037113.539</v>
      </c>
      <c r="U53" s="20">
        <v>18216141553266.316</v>
      </c>
      <c r="V53" s="20">
        <v>12319708480106.52</v>
      </c>
      <c r="W53" s="20">
        <v>6249593944606.0264</v>
      </c>
      <c r="X53" s="20">
        <v>0</v>
      </c>
      <c r="Y53" s="20">
        <v>0</v>
      </c>
      <c r="Z53" s="20">
        <v>0</v>
      </c>
      <c r="AA53" s="20">
        <v>0</v>
      </c>
      <c r="AB53" s="20">
        <v>0</v>
      </c>
      <c r="AC53" s="20">
        <v>0</v>
      </c>
      <c r="AD53" s="20">
        <v>0</v>
      </c>
      <c r="AE53" s="20">
        <v>0</v>
      </c>
      <c r="AF53" s="20">
        <v>0</v>
      </c>
      <c r="AG53" s="20">
        <v>0</v>
      </c>
      <c r="AH53" s="34">
        <v>0</v>
      </c>
      <c r="AI53" s="34">
        <v>0</v>
      </c>
      <c r="AJ53" s="34">
        <v>0</v>
      </c>
      <c r="AK53" s="34">
        <v>0</v>
      </c>
      <c r="AL53" s="34">
        <v>0</v>
      </c>
      <c r="AM53" s="34">
        <v>0</v>
      </c>
      <c r="AN53" s="34">
        <v>0</v>
      </c>
      <c r="AO53" s="34">
        <v>0</v>
      </c>
      <c r="AP53" s="34">
        <v>0</v>
      </c>
      <c r="AQ53" s="34">
        <v>0</v>
      </c>
      <c r="AR53" s="34">
        <v>0</v>
      </c>
    </row>
    <row r="54" spans="1:44" ht="14.25" customHeight="1" x14ac:dyDescent="0.2">
      <c r="A54" s="34" t="s">
        <v>89</v>
      </c>
      <c r="B54" s="34" t="s">
        <v>86</v>
      </c>
      <c r="C54" s="20">
        <v>403041297625798.12</v>
      </c>
      <c r="D54" s="20">
        <v>348405769930210.38</v>
      </c>
      <c r="E54" s="20">
        <v>365499899616959.56</v>
      </c>
      <c r="F54" s="20">
        <v>381077932951510.94</v>
      </c>
      <c r="G54" s="20">
        <v>396083433445225.44</v>
      </c>
      <c r="H54" s="20">
        <v>413707037617778</v>
      </c>
      <c r="I54" s="20">
        <v>429100834370438.25</v>
      </c>
      <c r="J54" s="20">
        <v>446518041581147.94</v>
      </c>
      <c r="K54" s="20">
        <v>461913340268086.06</v>
      </c>
      <c r="L54" s="20">
        <v>480123438750875.75</v>
      </c>
      <c r="M54" s="20">
        <v>496660050550434</v>
      </c>
      <c r="N54" s="20">
        <v>517846562762676.12</v>
      </c>
      <c r="O54" s="20">
        <v>472612641357687.25</v>
      </c>
      <c r="P54" s="20">
        <v>426533672098559.56</v>
      </c>
      <c r="Q54" s="20">
        <v>377769449857927.62</v>
      </c>
      <c r="R54" s="20">
        <v>328446221025878.31</v>
      </c>
      <c r="S54" s="20">
        <v>277210921479400.38</v>
      </c>
      <c r="T54" s="20">
        <v>224045084916726.03</v>
      </c>
      <c r="U54" s="20">
        <v>170204164110650</v>
      </c>
      <c r="V54" s="20">
        <v>115110309052656.09</v>
      </c>
      <c r="W54" s="20">
        <v>58393645562219.305</v>
      </c>
      <c r="X54" s="20">
        <v>0</v>
      </c>
      <c r="Y54" s="20">
        <v>0</v>
      </c>
      <c r="Z54" s="20">
        <v>0</v>
      </c>
      <c r="AA54" s="20">
        <v>0</v>
      </c>
      <c r="AB54" s="20">
        <v>0</v>
      </c>
      <c r="AC54" s="20">
        <v>0</v>
      </c>
      <c r="AD54" s="20">
        <v>0</v>
      </c>
      <c r="AE54" s="20">
        <v>0</v>
      </c>
      <c r="AF54" s="20">
        <v>0</v>
      </c>
      <c r="AG54" s="20">
        <v>0</v>
      </c>
      <c r="AH54" s="34">
        <v>0</v>
      </c>
      <c r="AI54" s="34">
        <v>0</v>
      </c>
      <c r="AJ54" s="34">
        <v>0</v>
      </c>
      <c r="AK54" s="34">
        <v>0</v>
      </c>
      <c r="AL54" s="34">
        <v>0</v>
      </c>
      <c r="AM54" s="34">
        <v>0</v>
      </c>
      <c r="AN54" s="34">
        <v>0</v>
      </c>
      <c r="AO54" s="34">
        <v>0</v>
      </c>
      <c r="AP54" s="34">
        <v>0</v>
      </c>
      <c r="AQ54" s="34">
        <v>0</v>
      </c>
      <c r="AR54" s="34">
        <v>0</v>
      </c>
    </row>
    <row r="55" spans="1:44" ht="14.25" customHeight="1" x14ac:dyDescent="0.2">
      <c r="A55" s="34" t="s">
        <v>89</v>
      </c>
      <c r="B55" s="34" t="s">
        <v>112</v>
      </c>
      <c r="C55" s="20">
        <v>10930621837107.527</v>
      </c>
      <c r="D55" s="20">
        <v>9448887097691.9336</v>
      </c>
      <c r="E55" s="20">
        <v>9912485910868.168</v>
      </c>
      <c r="F55" s="20">
        <v>10334967657401.074</v>
      </c>
      <c r="G55" s="20">
        <v>10741922111794.492</v>
      </c>
      <c r="H55" s="20">
        <v>11219880459367.836</v>
      </c>
      <c r="I55" s="20">
        <v>11637365644960.027</v>
      </c>
      <c r="J55" s="20">
        <v>12109726434289.283</v>
      </c>
      <c r="K55" s="20">
        <v>12527252352867.676</v>
      </c>
      <c r="L55" s="20">
        <v>13021116632544.209</v>
      </c>
      <c r="M55" s="20">
        <v>13469595364408.164</v>
      </c>
      <c r="N55" s="20">
        <v>14044181031940.156</v>
      </c>
      <c r="O55" s="20">
        <v>12817421163906.898</v>
      </c>
      <c r="P55" s="20">
        <v>11567743300665.055</v>
      </c>
      <c r="Q55" s="20">
        <v>10245240431522.6</v>
      </c>
      <c r="R55" s="20">
        <v>8907577106885.3145</v>
      </c>
      <c r="S55" s="20">
        <v>7518057751542.6328</v>
      </c>
      <c r="T55" s="20">
        <v>6076181552891.6191</v>
      </c>
      <c r="U55" s="20">
        <v>4615996831971.8398</v>
      </c>
      <c r="V55" s="20">
        <v>3121832093185.0361</v>
      </c>
      <c r="W55" s="20">
        <v>1583656218582.6387</v>
      </c>
      <c r="X55" s="20">
        <v>0</v>
      </c>
      <c r="Y55" s="20">
        <v>0</v>
      </c>
      <c r="Z55" s="20">
        <v>0</v>
      </c>
      <c r="AA55" s="20">
        <v>0</v>
      </c>
      <c r="AB55" s="20">
        <v>0</v>
      </c>
      <c r="AC55" s="20">
        <v>0</v>
      </c>
      <c r="AD55" s="20">
        <v>0</v>
      </c>
      <c r="AE55" s="20">
        <v>0</v>
      </c>
      <c r="AF55" s="20">
        <v>0</v>
      </c>
      <c r="AG55" s="20">
        <v>0</v>
      </c>
      <c r="AH55" s="34">
        <v>0</v>
      </c>
      <c r="AI55" s="34">
        <v>0</v>
      </c>
      <c r="AJ55" s="34">
        <v>0</v>
      </c>
      <c r="AK55" s="34">
        <v>0</v>
      </c>
      <c r="AL55" s="34">
        <v>0</v>
      </c>
      <c r="AM55" s="34">
        <v>0</v>
      </c>
      <c r="AN55" s="34">
        <v>0</v>
      </c>
      <c r="AO55" s="34">
        <v>0</v>
      </c>
      <c r="AP55" s="34">
        <v>0</v>
      </c>
      <c r="AQ55" s="34">
        <v>0</v>
      </c>
      <c r="AR55" s="34">
        <v>0</v>
      </c>
    </row>
    <row r="56" spans="1:44" ht="14.25" customHeight="1" x14ac:dyDescent="0.2">
      <c r="A56" s="34" t="s">
        <v>89</v>
      </c>
      <c r="B56" s="34" t="s">
        <v>113</v>
      </c>
      <c r="C56" s="20">
        <v>215711666839497.41</v>
      </c>
      <c r="D56" s="20">
        <v>228519937485809.56</v>
      </c>
      <c r="E56" s="20">
        <v>246165993811364.34</v>
      </c>
      <c r="F56" s="20">
        <v>263630491789832.19</v>
      </c>
      <c r="G56" s="20">
        <v>281532532042704.81</v>
      </c>
      <c r="H56" s="20">
        <v>302198663500826.5</v>
      </c>
      <c r="I56" s="20">
        <v>322175231555137.75</v>
      </c>
      <c r="J56" s="20">
        <v>344633686700406.56</v>
      </c>
      <c r="K56" s="20">
        <v>366517767563899.25</v>
      </c>
      <c r="L56" s="20">
        <v>391660895773349.12</v>
      </c>
      <c r="M56" s="20">
        <v>416508028858711.62</v>
      </c>
      <c r="N56" s="20">
        <v>446409367722145.44</v>
      </c>
      <c r="O56" s="20">
        <v>458628759209261.5</v>
      </c>
      <c r="P56" s="20">
        <v>470900242155366.69</v>
      </c>
      <c r="Q56" s="20">
        <v>481044162426034.69</v>
      </c>
      <c r="R56" s="20">
        <v>491366728847906.81</v>
      </c>
      <c r="S56" s="20">
        <v>499961862117838.5</v>
      </c>
      <c r="T56" s="20">
        <v>506129510131175.06</v>
      </c>
      <c r="U56" s="20">
        <v>512301066117177</v>
      </c>
      <c r="V56" s="20">
        <v>517797521853540.44</v>
      </c>
      <c r="W56" s="20">
        <v>521736859363894.88</v>
      </c>
      <c r="X56" s="20">
        <v>522167066972533.88</v>
      </c>
      <c r="Y56" s="20">
        <v>523922255169157.06</v>
      </c>
      <c r="Z56" s="20">
        <v>521910547772476.19</v>
      </c>
      <c r="AA56" s="20">
        <v>519562216322812.81</v>
      </c>
      <c r="AB56" s="20">
        <v>517279469518607.19</v>
      </c>
      <c r="AC56" s="20">
        <v>513864144429880.25</v>
      </c>
      <c r="AD56" s="20">
        <v>509759851393180.44</v>
      </c>
      <c r="AE56" s="20">
        <v>502173277601129.75</v>
      </c>
      <c r="AF56" s="20">
        <v>495065857427889.94</v>
      </c>
      <c r="AG56" s="20">
        <v>486100748236771.19</v>
      </c>
      <c r="AH56" s="34">
        <v>475498555910664.56</v>
      </c>
      <c r="AI56" s="34">
        <v>468341122015110</v>
      </c>
      <c r="AJ56" s="34">
        <v>459266428431532</v>
      </c>
      <c r="AK56" s="34">
        <v>450046997140080</v>
      </c>
      <c r="AL56" s="34">
        <v>441348881445080</v>
      </c>
      <c r="AM56" s="34">
        <v>432922354846634</v>
      </c>
      <c r="AN56" s="34">
        <v>423758632378668</v>
      </c>
      <c r="AO56" s="34">
        <v>415026588528648</v>
      </c>
      <c r="AP56" s="34">
        <v>406331370981044</v>
      </c>
      <c r="AQ56" s="34">
        <v>397498329462200</v>
      </c>
      <c r="AR56" s="34">
        <v>388624861589492</v>
      </c>
    </row>
    <row r="57" spans="1:44" ht="14.25" customHeight="1" x14ac:dyDescent="0.2">
      <c r="A57" s="34" t="s">
        <v>89</v>
      </c>
      <c r="B57" s="34" t="s">
        <v>44</v>
      </c>
      <c r="C57" s="20">
        <v>171560691680971.59</v>
      </c>
      <c r="D57" s="20">
        <v>181747418266109.88</v>
      </c>
      <c r="E57" s="20">
        <v>195781752491092.31</v>
      </c>
      <c r="F57" s="20">
        <v>209671688983383.38</v>
      </c>
      <c r="G57" s="20">
        <v>223909613400186.72</v>
      </c>
      <c r="H57" s="20">
        <v>240345886223405.41</v>
      </c>
      <c r="I57" s="20">
        <v>256233732639054.69</v>
      </c>
      <c r="J57" s="20">
        <v>274095483722157.88</v>
      </c>
      <c r="K57" s="20">
        <v>291500421084848.81</v>
      </c>
      <c r="L57" s="20">
        <v>311497357411181.75</v>
      </c>
      <c r="M57" s="20">
        <v>331258881675818.44</v>
      </c>
      <c r="N57" s="20">
        <v>355040137705028.81</v>
      </c>
      <c r="O57" s="20">
        <v>364758514490879.88</v>
      </c>
      <c r="P57" s="20">
        <v>374518320870529.75</v>
      </c>
      <c r="Q57" s="20">
        <v>382586025336822.44</v>
      </c>
      <c r="R57" s="20">
        <v>390795811396177.5</v>
      </c>
      <c r="S57" s="20">
        <v>397631728203481.19</v>
      </c>
      <c r="T57" s="20">
        <v>402537007434391.38</v>
      </c>
      <c r="U57" s="20">
        <v>407445394770223.94</v>
      </c>
      <c r="V57" s="20">
        <v>411816858593856.56</v>
      </c>
      <c r="W57" s="20">
        <v>414949908734088.75</v>
      </c>
      <c r="X57" s="20">
        <v>415292063222002.69</v>
      </c>
      <c r="Y57" s="20">
        <v>416688006730552</v>
      </c>
      <c r="Z57" s="20">
        <v>415088047314860.81</v>
      </c>
      <c r="AA57" s="20">
        <v>413220362670338.69</v>
      </c>
      <c r="AB57" s="20">
        <v>411404839076274.44</v>
      </c>
      <c r="AC57" s="20">
        <v>408688548654331.94</v>
      </c>
      <c r="AD57" s="20">
        <v>405424305405210.25</v>
      </c>
      <c r="AE57" s="20">
        <v>399390520277485.12</v>
      </c>
      <c r="AF57" s="20">
        <v>393737817580159.19</v>
      </c>
      <c r="AG57" s="20">
        <v>386607649998782.19</v>
      </c>
      <c r="AH57" s="34">
        <v>378175470713111.31</v>
      </c>
      <c r="AI57" s="34">
        <v>372482990896080</v>
      </c>
      <c r="AJ57" s="34">
        <v>365265668204166</v>
      </c>
      <c r="AK57" s="34">
        <v>357933232122054</v>
      </c>
      <c r="AL57" s="34">
        <v>351015410908116</v>
      </c>
      <c r="AM57" s="34">
        <v>344313591053500</v>
      </c>
      <c r="AN57" s="34">
        <v>337025461542420</v>
      </c>
      <c r="AO57" s="34">
        <v>330080656448438</v>
      </c>
      <c r="AP57" s="34">
        <v>323165140201028</v>
      </c>
      <c r="AQ57" s="34">
        <v>316140009224928</v>
      </c>
      <c r="AR57" s="34">
        <v>309082726194500</v>
      </c>
    </row>
    <row r="58" spans="1:44" ht="14.25" customHeight="1" x14ac:dyDescent="0.2">
      <c r="A58" s="34" t="s">
        <v>89</v>
      </c>
      <c r="B58" s="34" t="s">
        <v>48</v>
      </c>
      <c r="C58" s="20">
        <v>11658173713566.855</v>
      </c>
      <c r="D58" s="20">
        <v>12350398878542.24</v>
      </c>
      <c r="E58" s="20">
        <v>13304082993160.723</v>
      </c>
      <c r="F58" s="20">
        <v>14247954756039.033</v>
      </c>
      <c r="G58" s="20">
        <v>15215473565536.457</v>
      </c>
      <c r="H58" s="20">
        <v>16332378154222.693</v>
      </c>
      <c r="I58" s="20">
        <v>17412015171497.867</v>
      </c>
      <c r="J58" s="20">
        <v>18625786198619.484</v>
      </c>
      <c r="K58" s="20">
        <v>19808515070016.93</v>
      </c>
      <c r="L58" s="20">
        <v>21167379709389.227</v>
      </c>
      <c r="M58" s="20">
        <v>22510247241949.734</v>
      </c>
      <c r="N58" s="20">
        <v>24126270185194.223</v>
      </c>
      <c r="O58" s="20">
        <v>24786669275878.895</v>
      </c>
      <c r="P58" s="20">
        <v>25449883658322.168</v>
      </c>
      <c r="Q58" s="20">
        <v>25998113554204.492</v>
      </c>
      <c r="R58" s="20">
        <v>26555998411705.312</v>
      </c>
      <c r="S58" s="20">
        <v>27020523850779.867</v>
      </c>
      <c r="T58" s="20">
        <v>27353855436396.484</v>
      </c>
      <c r="U58" s="20">
        <v>27687398229060.305</v>
      </c>
      <c r="V58" s="20">
        <v>27984455113939.578</v>
      </c>
      <c r="W58" s="20">
        <v>28197357279524.594</v>
      </c>
      <c r="X58" s="20">
        <v>28220607922885.219</v>
      </c>
      <c r="Y58" s="20">
        <v>28315467367420.785</v>
      </c>
      <c r="Z58" s="20">
        <v>28206744299100.043</v>
      </c>
      <c r="AA58" s="20">
        <v>28079828326596.906</v>
      </c>
      <c r="AB58" s="20">
        <v>27956456887409.422</v>
      </c>
      <c r="AC58" s="20">
        <v>27771875062253.406</v>
      </c>
      <c r="AD58" s="20">
        <v>27550057847198.316</v>
      </c>
      <c r="AE58" s="20">
        <v>27140040176599.488</v>
      </c>
      <c r="AF58" s="20">
        <v>26755918444803.727</v>
      </c>
      <c r="AG58" s="20">
        <v>26271397594158.57</v>
      </c>
      <c r="AH58" s="34">
        <v>25698400307116.305</v>
      </c>
      <c r="AI58" s="34">
        <v>25311575575193.75</v>
      </c>
      <c r="AJ58" s="34">
        <v>24821132217424.75</v>
      </c>
      <c r="AK58" s="34">
        <v>24322866485622.5</v>
      </c>
      <c r="AL58" s="34">
        <v>23852775343874</v>
      </c>
      <c r="AM58" s="34">
        <v>23397362281029.5</v>
      </c>
      <c r="AN58" s="34">
        <v>22902107342065.125</v>
      </c>
      <c r="AO58" s="34">
        <v>22430182547409.5</v>
      </c>
      <c r="AP58" s="34">
        <v>21960248036529.625</v>
      </c>
      <c r="AQ58" s="34">
        <v>21482864805688.875</v>
      </c>
      <c r="AR58" s="34">
        <v>21003296725679.5</v>
      </c>
    </row>
    <row r="59" spans="1:44" ht="14.25" customHeight="1" x14ac:dyDescent="0.2">
      <c r="A59" s="34" t="s">
        <v>89</v>
      </c>
      <c r="B59" s="34" t="s">
        <v>50</v>
      </c>
      <c r="C59" s="20">
        <v>93519470534527.438</v>
      </c>
      <c r="D59" s="20">
        <v>99072358363247.875</v>
      </c>
      <c r="E59" s="20">
        <v>106722616083504.7</v>
      </c>
      <c r="F59" s="20">
        <v>114294161137268.02</v>
      </c>
      <c r="G59" s="20">
        <v>122055397932967.83</v>
      </c>
      <c r="H59" s="20">
        <v>131014976709012.95</v>
      </c>
      <c r="I59" s="20">
        <v>139675602696044.98</v>
      </c>
      <c r="J59" s="20">
        <v>149412224108236.5</v>
      </c>
      <c r="K59" s="20">
        <v>158899831735001.53</v>
      </c>
      <c r="L59" s="20">
        <v>169800364247594.22</v>
      </c>
      <c r="M59" s="20">
        <v>180572571261195.44</v>
      </c>
      <c r="N59" s="20">
        <v>193535974769928.56</v>
      </c>
      <c r="O59" s="20">
        <v>198833560379794.94</v>
      </c>
      <c r="P59" s="20">
        <v>204153729680823.69</v>
      </c>
      <c r="Q59" s="20">
        <v>208551517091938.53</v>
      </c>
      <c r="R59" s="20">
        <v>213026754618378.19</v>
      </c>
      <c r="S59" s="20">
        <v>216753082101517.03</v>
      </c>
      <c r="T59" s="20">
        <v>219426999489025.53</v>
      </c>
      <c r="U59" s="20">
        <v>222102611136004.88</v>
      </c>
      <c r="V59" s="20">
        <v>224485540338733.81</v>
      </c>
      <c r="W59" s="20">
        <v>226193397700474.34</v>
      </c>
      <c r="X59" s="20">
        <v>226379909577042.34</v>
      </c>
      <c r="Y59" s="20">
        <v>227140852521119.62</v>
      </c>
      <c r="Z59" s="20">
        <v>226268698439866.47</v>
      </c>
      <c r="AA59" s="20">
        <v>225250604624961.66</v>
      </c>
      <c r="AB59" s="20">
        <v>224260944326928.09</v>
      </c>
      <c r="AC59" s="20">
        <v>222780266908405.91</v>
      </c>
      <c r="AD59" s="20">
        <v>221000894854337.5</v>
      </c>
      <c r="AE59" s="20">
        <v>217711817473411.16</v>
      </c>
      <c r="AF59" s="20">
        <v>214630471984748.44</v>
      </c>
      <c r="AG59" s="20">
        <v>210743745424606.09</v>
      </c>
      <c r="AH59" s="34">
        <v>206147279098190.56</v>
      </c>
      <c r="AI59" s="34">
        <v>203044250698729</v>
      </c>
      <c r="AJ59" s="34">
        <v>199110015005160</v>
      </c>
      <c r="AK59" s="34">
        <v>195113029836771</v>
      </c>
      <c r="AL59" s="34">
        <v>191342055432081</v>
      </c>
      <c r="AM59" s="34">
        <v>187688825555933</v>
      </c>
      <c r="AN59" s="34">
        <v>183715992348133</v>
      </c>
      <c r="AO59" s="34">
        <v>179930308757148</v>
      </c>
      <c r="AP59" s="34">
        <v>176160590813055</v>
      </c>
      <c r="AQ59" s="34">
        <v>172331120770219</v>
      </c>
      <c r="AR59" s="34">
        <v>168484124316946</v>
      </c>
    </row>
    <row r="60" spans="1:44" ht="14.25" customHeight="1" x14ac:dyDescent="0.2">
      <c r="A60" s="34" t="s">
        <v>89</v>
      </c>
      <c r="B60" s="34" t="s">
        <v>53</v>
      </c>
      <c r="C60" s="20">
        <v>432948319789800.88</v>
      </c>
      <c r="D60" s="20">
        <v>372092963151582.38</v>
      </c>
      <c r="E60" s="20">
        <v>405414593954127.12</v>
      </c>
      <c r="F60" s="20">
        <v>425788721602638.62</v>
      </c>
      <c r="G60" s="20">
        <v>443543971972489.88</v>
      </c>
      <c r="H60" s="20">
        <v>469680261436519.88</v>
      </c>
      <c r="I60" s="20">
        <v>489538695403554.06</v>
      </c>
      <c r="J60" s="20">
        <v>512424487915326.19</v>
      </c>
      <c r="K60" s="20">
        <v>533401181323502.5</v>
      </c>
      <c r="L60" s="20">
        <v>558908268014702.5</v>
      </c>
      <c r="M60" s="20">
        <v>577857462306704.5</v>
      </c>
      <c r="N60" s="20">
        <v>601416101179341.5</v>
      </c>
      <c r="O60" s="20">
        <v>596703134004877.12</v>
      </c>
      <c r="P60" s="20">
        <v>594929722033760.25</v>
      </c>
      <c r="Q60" s="20">
        <v>589421481074027.5</v>
      </c>
      <c r="R60" s="20">
        <v>586765931320835</v>
      </c>
      <c r="S60" s="20">
        <v>581555993551754.5</v>
      </c>
      <c r="T60" s="20">
        <v>575796147035997</v>
      </c>
      <c r="U60" s="20">
        <v>571051883927019.25</v>
      </c>
      <c r="V60" s="20">
        <v>567969537718943</v>
      </c>
      <c r="W60" s="20">
        <v>568010738422276.88</v>
      </c>
      <c r="X60" s="20">
        <v>567551849042509.75</v>
      </c>
      <c r="Y60" s="20">
        <v>569096635275198</v>
      </c>
      <c r="Z60" s="20">
        <v>570840730486569.12</v>
      </c>
      <c r="AA60" s="20">
        <v>575539573607104</v>
      </c>
      <c r="AB60" s="20">
        <v>586376199617363.12</v>
      </c>
      <c r="AC60" s="20">
        <v>598206070538586.62</v>
      </c>
      <c r="AD60" s="20">
        <v>612809615096948.88</v>
      </c>
      <c r="AE60" s="20">
        <v>626491692801662.88</v>
      </c>
      <c r="AF60" s="20">
        <v>644218929604874</v>
      </c>
      <c r="AG60" s="20">
        <v>663704757578248.5</v>
      </c>
      <c r="AH60" s="34">
        <v>690137306072640.62</v>
      </c>
      <c r="AI60" s="34">
        <v>0</v>
      </c>
      <c r="AJ60" s="34">
        <v>0</v>
      </c>
      <c r="AK60" s="34">
        <v>0</v>
      </c>
      <c r="AL60" s="34">
        <v>0</v>
      </c>
      <c r="AM60" s="34">
        <v>0</v>
      </c>
      <c r="AN60" s="34">
        <v>0</v>
      </c>
      <c r="AO60" s="34">
        <v>0</v>
      </c>
      <c r="AP60" s="34">
        <v>0</v>
      </c>
      <c r="AQ60" s="34">
        <v>0</v>
      </c>
      <c r="AR60" s="34">
        <v>0</v>
      </c>
    </row>
    <row r="61" spans="1:44" ht="14.25" customHeight="1" x14ac:dyDescent="0.2">
      <c r="A61" s="34" t="s">
        <v>89</v>
      </c>
      <c r="B61" s="34" t="s">
        <v>114</v>
      </c>
      <c r="C61" s="20">
        <v>808706107089838.62</v>
      </c>
      <c r="D61" s="20">
        <v>857154843547410.62</v>
      </c>
      <c r="E61" s="20">
        <v>900308893088509.88</v>
      </c>
      <c r="F61" s="20">
        <v>940434529454853.12</v>
      </c>
      <c r="G61" s="20">
        <v>979818558225648.88</v>
      </c>
      <c r="H61" s="20">
        <v>1026120964156756</v>
      </c>
      <c r="I61" s="20">
        <v>1065888859639508</v>
      </c>
      <c r="J61" s="20">
        <v>1110713246082682</v>
      </c>
      <c r="K61" s="20">
        <v>1144320823738323</v>
      </c>
      <c r="L61" s="20">
        <v>1183250161332530</v>
      </c>
      <c r="M61" s="20">
        <v>1209648815806450</v>
      </c>
      <c r="N61" s="20">
        <v>1245047654209548.5</v>
      </c>
      <c r="O61" s="20">
        <v>1238425954659547</v>
      </c>
      <c r="P61" s="20">
        <v>1234965209270908</v>
      </c>
      <c r="Q61" s="20">
        <v>1227148078975803.5</v>
      </c>
      <c r="R61" s="20">
        <v>1225454261107307.5</v>
      </c>
      <c r="S61" s="20">
        <v>1223808606525045.2</v>
      </c>
      <c r="T61" s="20">
        <v>1221079493511100</v>
      </c>
      <c r="U61" s="20">
        <v>1224907931808561.5</v>
      </c>
      <c r="V61" s="20">
        <v>1240843563355459</v>
      </c>
      <c r="W61" s="20">
        <v>1264095706831548</v>
      </c>
      <c r="X61" s="20">
        <v>1288782696370160.5</v>
      </c>
      <c r="Y61" s="20">
        <v>1276124137247310.8</v>
      </c>
      <c r="Z61" s="20">
        <v>1250770893219123.8</v>
      </c>
      <c r="AA61" s="20">
        <v>1225770812467724.8</v>
      </c>
      <c r="AB61" s="20">
        <v>1201995273329528.5</v>
      </c>
      <c r="AC61" s="20">
        <v>1173774962123409.2</v>
      </c>
      <c r="AD61" s="20">
        <v>1142020839547741.5</v>
      </c>
      <c r="AE61" s="20">
        <v>1094370723148472.6</v>
      </c>
      <c r="AF61" s="20">
        <v>1041727423116135.9</v>
      </c>
      <c r="AG61" s="20">
        <v>982460139390730.25</v>
      </c>
      <c r="AH61" s="34">
        <v>912643045998499.5</v>
      </c>
      <c r="AI61" s="34">
        <v>0</v>
      </c>
      <c r="AJ61" s="34">
        <v>0</v>
      </c>
      <c r="AK61" s="34">
        <v>0</v>
      </c>
      <c r="AL61" s="34">
        <v>0</v>
      </c>
      <c r="AM61" s="34">
        <v>0</v>
      </c>
      <c r="AN61" s="34">
        <v>0</v>
      </c>
      <c r="AO61" s="34">
        <v>0</v>
      </c>
      <c r="AP61" s="34">
        <v>0</v>
      </c>
      <c r="AQ61" s="34">
        <v>0</v>
      </c>
      <c r="AR61" s="34">
        <v>0</v>
      </c>
    </row>
    <row r="62" spans="1:44" ht="14.25" customHeight="1" x14ac:dyDescent="0.2">
      <c r="A62" s="34" t="s">
        <v>89</v>
      </c>
      <c r="B62" s="34" t="s">
        <v>115</v>
      </c>
      <c r="C62" s="20">
        <v>66652041232598.906</v>
      </c>
      <c r="D62" s="20">
        <v>76772004452733.906</v>
      </c>
      <c r="E62" s="20">
        <v>85053047341209.656</v>
      </c>
      <c r="F62" s="20">
        <v>93388566835691.297</v>
      </c>
      <c r="G62" s="20">
        <v>101771394123621.7</v>
      </c>
      <c r="H62" s="20">
        <v>110844197513350.52</v>
      </c>
      <c r="I62" s="20">
        <v>119146727962129.44</v>
      </c>
      <c r="J62" s="20">
        <v>127638208736318.83</v>
      </c>
      <c r="K62" s="20">
        <v>134983392702982.52</v>
      </c>
      <c r="L62" s="20">
        <v>142386255853006.72</v>
      </c>
      <c r="M62" s="20">
        <v>148331741710216.84</v>
      </c>
      <c r="N62" s="20">
        <v>154495033106409.72</v>
      </c>
      <c r="O62" s="20">
        <v>158380704166060.75</v>
      </c>
      <c r="P62" s="20">
        <v>162417881954052.5</v>
      </c>
      <c r="Q62" s="20">
        <v>166012669494124.34</v>
      </c>
      <c r="R62" s="20">
        <v>170134626316451.19</v>
      </c>
      <c r="S62" s="20">
        <v>174313365848069</v>
      </c>
      <c r="T62" s="20">
        <v>178498681871089.44</v>
      </c>
      <c r="U62" s="20">
        <v>183755469664075.25</v>
      </c>
      <c r="V62" s="20">
        <v>190087251456526.88</v>
      </c>
      <c r="W62" s="20">
        <v>197428167723645.47</v>
      </c>
      <c r="X62" s="20">
        <v>205274879630137.06</v>
      </c>
      <c r="Y62" s="20">
        <v>206750015432783.5</v>
      </c>
      <c r="Z62" s="20">
        <v>206756296827447.69</v>
      </c>
      <c r="AA62" s="20">
        <v>206535196392437.66</v>
      </c>
      <c r="AB62" s="20">
        <v>206122902793045.19</v>
      </c>
      <c r="AC62" s="20">
        <v>204901446023660</v>
      </c>
      <c r="AD62" s="20">
        <v>202891879171717.09</v>
      </c>
      <c r="AE62" s="20">
        <v>198821782677719.94</v>
      </c>
      <c r="AF62" s="20">
        <v>194102282292650.66</v>
      </c>
      <c r="AG62" s="20">
        <v>187650586631022.56</v>
      </c>
      <c r="AH62" s="34">
        <v>179418365961024.41</v>
      </c>
      <c r="AI62" s="34">
        <v>175141512606402</v>
      </c>
      <c r="AJ62" s="34">
        <v>168413569091486</v>
      </c>
      <c r="AK62" s="34">
        <v>161779313188434</v>
      </c>
      <c r="AL62" s="34">
        <v>155656466369258</v>
      </c>
      <c r="AM62" s="34">
        <v>149816045862870</v>
      </c>
      <c r="AN62" s="34">
        <v>143138970560902</v>
      </c>
      <c r="AO62" s="34">
        <v>137007133698572</v>
      </c>
      <c r="AP62" s="34">
        <v>130861029499584</v>
      </c>
      <c r="AQ62" s="34">
        <v>124575993427144</v>
      </c>
      <c r="AR62" s="34">
        <v>118252420829982</v>
      </c>
    </row>
    <row r="63" spans="1:44" ht="14.25" customHeight="1" x14ac:dyDescent="0.2">
      <c r="A63" s="34" t="s">
        <v>89</v>
      </c>
      <c r="B63" s="34" t="s">
        <v>116</v>
      </c>
      <c r="C63" s="20">
        <v>187418447609390.28</v>
      </c>
      <c r="D63" s="20">
        <v>191660829275346.91</v>
      </c>
      <c r="E63" s="20">
        <v>193890495877751.44</v>
      </c>
      <c r="F63" s="20">
        <v>194983014902890.66</v>
      </c>
      <c r="G63" s="20">
        <v>195524346443142.16</v>
      </c>
      <c r="H63" s="20">
        <v>197097780134276.25</v>
      </c>
      <c r="I63" s="20">
        <v>197375916689757.03</v>
      </c>
      <c r="J63" s="20">
        <v>198390786366806.09</v>
      </c>
      <c r="K63" s="20">
        <v>198347162334735.53</v>
      </c>
      <c r="L63" s="20">
        <v>199376577812624.66</v>
      </c>
      <c r="M63" s="20">
        <v>199595518167450.44</v>
      </c>
      <c r="N63" s="20">
        <v>201569287270303.31</v>
      </c>
      <c r="O63" s="20">
        <v>196544382611989.03</v>
      </c>
      <c r="P63" s="20">
        <v>192042869729938.88</v>
      </c>
      <c r="Q63" s="20">
        <v>187239960074877.09</v>
      </c>
      <c r="R63" s="20">
        <v>183127631510647.19</v>
      </c>
      <c r="S63" s="20">
        <v>179031750850903.69</v>
      </c>
      <c r="T63" s="20">
        <v>174798057206619.97</v>
      </c>
      <c r="U63" s="20">
        <v>171337453993032.88</v>
      </c>
      <c r="V63" s="20">
        <v>168442685091563.72</v>
      </c>
      <c r="W63" s="20">
        <v>165872854307733.09</v>
      </c>
      <c r="X63" s="20">
        <v>163078767269824.03</v>
      </c>
      <c r="Y63" s="20">
        <v>160659060962903.56</v>
      </c>
      <c r="Z63" s="20">
        <v>157748377285080.09</v>
      </c>
      <c r="AA63" s="20">
        <v>155404670561092.09</v>
      </c>
      <c r="AB63" s="20">
        <v>153739909826944.56</v>
      </c>
      <c r="AC63" s="20">
        <v>152397159634039.12</v>
      </c>
      <c r="AD63" s="20">
        <v>151515601190628.91</v>
      </c>
      <c r="AE63" s="20">
        <v>150273237269882.56</v>
      </c>
      <c r="AF63" s="20">
        <v>149864266266411.19</v>
      </c>
      <c r="AG63" s="20">
        <v>149612288656337.88</v>
      </c>
      <c r="AH63" s="34">
        <v>149612440639411.34</v>
      </c>
      <c r="AI63" s="34">
        <v>148835385889740.38</v>
      </c>
      <c r="AJ63" s="34">
        <v>148701265228171.25</v>
      </c>
      <c r="AK63" s="34">
        <v>148394257883091.25</v>
      </c>
      <c r="AL63" s="34">
        <v>148026956572030.5</v>
      </c>
      <c r="AM63" s="34">
        <v>147630432400065.62</v>
      </c>
      <c r="AN63" s="34">
        <v>147392394903972.75</v>
      </c>
      <c r="AO63" s="34">
        <v>147014591558039.5</v>
      </c>
      <c r="AP63" s="34">
        <v>146673558367991.5</v>
      </c>
      <c r="AQ63" s="34">
        <v>146350795585388.75</v>
      </c>
      <c r="AR63" s="34">
        <v>146028921513491.12</v>
      </c>
    </row>
    <row r="64" spans="1:44" ht="14.25" customHeight="1" x14ac:dyDescent="0.2">
      <c r="A64" s="34" t="s">
        <v>89</v>
      </c>
      <c r="B64" s="34" t="s">
        <v>117</v>
      </c>
      <c r="C64" s="20">
        <v>195509174297222.41</v>
      </c>
      <c r="D64" s="20">
        <v>209088088273275.62</v>
      </c>
      <c r="E64" s="20">
        <v>219746987196867.75</v>
      </c>
      <c r="F64" s="20">
        <v>229286867344644.44</v>
      </c>
      <c r="G64" s="20">
        <v>238202654948433.44</v>
      </c>
      <c r="H64" s="20">
        <v>248347589718439.72</v>
      </c>
      <c r="I64" s="20">
        <v>256749104224739.81</v>
      </c>
      <c r="J64" s="20">
        <v>265901051375464.91</v>
      </c>
      <c r="K64" s="20">
        <v>273339759349383.5</v>
      </c>
      <c r="L64" s="20">
        <v>281885007583349.94</v>
      </c>
      <c r="M64" s="20">
        <v>288841260946074.5</v>
      </c>
      <c r="N64" s="20">
        <v>297835423964381.38</v>
      </c>
      <c r="O64" s="20">
        <v>299127828840969.62</v>
      </c>
      <c r="P64" s="20">
        <v>300364129279469.5</v>
      </c>
      <c r="Q64" s="20">
        <v>300248253568407.31</v>
      </c>
      <c r="R64" s="20">
        <v>300331230808140</v>
      </c>
      <c r="S64" s="20">
        <v>299509443531681.62</v>
      </c>
      <c r="T64" s="20">
        <v>297464724365148.75</v>
      </c>
      <c r="U64" s="20">
        <v>295695030123916.19</v>
      </c>
      <c r="V64" s="20">
        <v>293812406435260.5</v>
      </c>
      <c r="W64" s="20">
        <v>291322600178763.12</v>
      </c>
      <c r="X64" s="20">
        <v>287148327692896.19</v>
      </c>
      <c r="Y64" s="20">
        <v>285790163129818.62</v>
      </c>
      <c r="Z64" s="20">
        <v>281976596338869.12</v>
      </c>
      <c r="AA64" s="20">
        <v>277454533752709.72</v>
      </c>
      <c r="AB64" s="20">
        <v>272287342038406.19</v>
      </c>
      <c r="AC64" s="20">
        <v>265688684293308.28</v>
      </c>
      <c r="AD64" s="20">
        <v>257747064137224.94</v>
      </c>
      <c r="AE64" s="20">
        <v>246943637015866.97</v>
      </c>
      <c r="AF64" s="20">
        <v>235163418927951.56</v>
      </c>
      <c r="AG64" s="20">
        <v>221177827768544.44</v>
      </c>
      <c r="AH64" s="34">
        <v>205083033315840</v>
      </c>
      <c r="AI64" s="34">
        <v>193894834966056</v>
      </c>
      <c r="AJ64" s="34">
        <v>179599153485332</v>
      </c>
      <c r="AK64" s="34">
        <v>165460196586424</v>
      </c>
      <c r="AL64" s="34">
        <v>151967266566016</v>
      </c>
      <c r="AM64" s="34">
        <v>138801045420148</v>
      </c>
      <c r="AN64" s="34">
        <v>124598659601456</v>
      </c>
      <c r="AO64" s="34">
        <v>111087222651668</v>
      </c>
      <c r="AP64" s="34">
        <v>97548511714924</v>
      </c>
      <c r="AQ64" s="34">
        <v>83835141449644</v>
      </c>
      <c r="AR64" s="34">
        <v>70079529419308</v>
      </c>
    </row>
    <row r="65" spans="1:44" ht="14.25" customHeight="1" x14ac:dyDescent="0.2">
      <c r="A65" s="34" t="s">
        <v>89</v>
      </c>
      <c r="B65" s="34" t="s">
        <v>62</v>
      </c>
      <c r="C65" s="20">
        <v>380534705588245.06</v>
      </c>
      <c r="D65" s="20">
        <v>368231042243926.69</v>
      </c>
      <c r="E65" s="20">
        <v>356940773424431.62</v>
      </c>
      <c r="F65" s="20">
        <v>348423138802789.31</v>
      </c>
      <c r="G65" s="20">
        <v>339850886267265.31</v>
      </c>
      <c r="H65" s="20">
        <v>328059595898485.12</v>
      </c>
      <c r="I65" s="20">
        <v>318681678265782.06</v>
      </c>
      <c r="J65" s="20">
        <v>305145454514910.88</v>
      </c>
      <c r="K65" s="20">
        <v>294444561658796.44</v>
      </c>
      <c r="L65" s="20">
        <v>279704289057156.5</v>
      </c>
      <c r="M65" s="20">
        <v>268859612262915.22</v>
      </c>
      <c r="N65" s="20">
        <v>254561374639747.06</v>
      </c>
      <c r="O65" s="20">
        <v>244087108344361.28</v>
      </c>
      <c r="P65" s="20">
        <v>233514886362016.16</v>
      </c>
      <c r="Q65" s="20">
        <v>223213348454104.44</v>
      </c>
      <c r="R65" s="20">
        <v>211449842600264.81</v>
      </c>
      <c r="S65" s="20">
        <v>201072689119924.19</v>
      </c>
      <c r="T65" s="20">
        <v>192439159196950.75</v>
      </c>
      <c r="U65" s="20">
        <v>183403408065776</v>
      </c>
      <c r="V65" s="20">
        <v>171502502236428.53</v>
      </c>
      <c r="W65" s="20">
        <v>159446136829957.75</v>
      </c>
      <c r="X65" s="20">
        <v>149051722549908</v>
      </c>
      <c r="Y65" s="20">
        <v>142226726999278.75</v>
      </c>
      <c r="Z65" s="20">
        <v>139354358267325.44</v>
      </c>
      <c r="AA65" s="20">
        <v>135712470431430.83</v>
      </c>
      <c r="AB65" s="20">
        <v>130832399772031.03</v>
      </c>
      <c r="AC65" s="20">
        <v>126466643911823.11</v>
      </c>
      <c r="AD65" s="20">
        <v>122113626434965.25</v>
      </c>
      <c r="AE65" s="20">
        <v>120614070978868.89</v>
      </c>
      <c r="AF65" s="20">
        <v>119433238862383.92</v>
      </c>
      <c r="AG65" s="20">
        <v>117947412823260.42</v>
      </c>
      <c r="AH65" s="34">
        <v>116683282045958.53</v>
      </c>
      <c r="AI65" s="34">
        <v>115300122149001</v>
      </c>
      <c r="AJ65" s="34">
        <v>113982269029046</v>
      </c>
      <c r="AK65" s="34">
        <v>112604495879649.5</v>
      </c>
      <c r="AL65" s="34">
        <v>111287462314143</v>
      </c>
      <c r="AM65" s="34">
        <v>109925346563664.5</v>
      </c>
      <c r="AN65" s="34">
        <v>108586631821428</v>
      </c>
      <c r="AO65" s="34">
        <v>107236114002219.5</v>
      </c>
      <c r="AP65" s="34">
        <v>105896731841948.5</v>
      </c>
      <c r="AQ65" s="34">
        <v>104545249256930</v>
      </c>
      <c r="AR65" s="34">
        <v>103202986319353.5</v>
      </c>
    </row>
    <row r="66" spans="1:44" ht="14.25" customHeight="1" x14ac:dyDescent="0.2">
      <c r="A66" s="34" t="s">
        <v>89</v>
      </c>
      <c r="B66" s="34" t="s">
        <v>87</v>
      </c>
      <c r="C66" s="20">
        <v>201333416630780.72</v>
      </c>
      <c r="D66" s="20">
        <v>204152773855353.22</v>
      </c>
      <c r="E66" s="20">
        <v>213469974042456.47</v>
      </c>
      <c r="F66" s="20">
        <v>222925809759494.38</v>
      </c>
      <c r="G66" s="20">
        <v>233028348391524.22</v>
      </c>
      <c r="H66" s="20">
        <v>245620328623627.75</v>
      </c>
      <c r="I66" s="20">
        <v>257800522214259.97</v>
      </c>
      <c r="J66" s="20">
        <v>272071820656959.47</v>
      </c>
      <c r="K66" s="20">
        <v>285947832811848.19</v>
      </c>
      <c r="L66" s="20">
        <v>302374696496332.69</v>
      </c>
      <c r="M66" s="20">
        <v>318530080371917.31</v>
      </c>
      <c r="N66" s="20">
        <v>338449090242237.75</v>
      </c>
      <c r="O66" s="20">
        <v>344383640806541.25</v>
      </c>
      <c r="P66" s="20">
        <v>350320730883224.88</v>
      </c>
      <c r="Q66" s="20">
        <v>354675595017198.5</v>
      </c>
      <c r="R66" s="20">
        <v>359204371622505.19</v>
      </c>
      <c r="S66" s="20">
        <v>362555370441973.38</v>
      </c>
      <c r="T66" s="20">
        <v>364291936066623.12</v>
      </c>
      <c r="U66" s="20">
        <v>366229545581034.62</v>
      </c>
      <c r="V66" s="20">
        <v>367928197846889.75</v>
      </c>
      <c r="W66" s="20">
        <v>368819168564357.31</v>
      </c>
      <c r="X66" s="20">
        <v>367593445825321.62</v>
      </c>
      <c r="Y66" s="20">
        <v>368966021649165.75</v>
      </c>
      <c r="Z66" s="20">
        <v>368067810879137.69</v>
      </c>
      <c r="AA66" s="20">
        <v>367333640702783.31</v>
      </c>
      <c r="AB66" s="20">
        <v>367071704136613.44</v>
      </c>
      <c r="AC66" s="20">
        <v>366459172553865.62</v>
      </c>
      <c r="AD66" s="20">
        <v>365839333297034.31</v>
      </c>
      <c r="AE66" s="20">
        <v>363229730611020.19</v>
      </c>
      <c r="AF66" s="20">
        <v>361516034470862.88</v>
      </c>
      <c r="AG66" s="20">
        <v>359059517443241.12</v>
      </c>
      <c r="AH66" s="34">
        <v>356079736449060.69</v>
      </c>
      <c r="AI66" s="34">
        <v>354038048395126</v>
      </c>
      <c r="AJ66" s="34">
        <v>351638714737785</v>
      </c>
      <c r="AK66" s="34">
        <v>349033577744934</v>
      </c>
      <c r="AL66" s="34">
        <v>346622048621662</v>
      </c>
      <c r="AM66" s="34">
        <v>344306471298217</v>
      </c>
      <c r="AN66" s="34">
        <v>341783826066562</v>
      </c>
      <c r="AO66" s="34">
        <v>339345862557083</v>
      </c>
      <c r="AP66" s="34">
        <v>336954261378451</v>
      </c>
      <c r="AQ66" s="34">
        <v>334513639016128</v>
      </c>
      <c r="AR66" s="34">
        <v>332056243287601</v>
      </c>
    </row>
    <row r="67" spans="1:44" ht="14.25" customHeight="1" x14ac:dyDescent="0.2">
      <c r="A67" s="34" t="s">
        <v>89</v>
      </c>
      <c r="B67" s="34" t="s">
        <v>118</v>
      </c>
      <c r="C67" s="20">
        <v>190008141419317.06</v>
      </c>
      <c r="D67" s="20">
        <v>201290218721664.22</v>
      </c>
      <c r="E67" s="20">
        <v>216833626340381.5</v>
      </c>
      <c r="F67" s="20">
        <v>232217109535007.12</v>
      </c>
      <c r="G67" s="20">
        <v>247985998839418.66</v>
      </c>
      <c r="H67" s="20">
        <v>266189618913462.69</v>
      </c>
      <c r="I67" s="20">
        <v>283785841795373.06</v>
      </c>
      <c r="J67" s="20">
        <v>303568217889461.38</v>
      </c>
      <c r="K67" s="20">
        <v>322844660339077.19</v>
      </c>
      <c r="L67" s="20">
        <v>344991812278243.56</v>
      </c>
      <c r="M67" s="20">
        <v>366878238943617.06</v>
      </c>
      <c r="N67" s="20">
        <v>393216628084236.12</v>
      </c>
      <c r="O67" s="20">
        <v>403979995220374.88</v>
      </c>
      <c r="P67" s="20">
        <v>414789246760687.75</v>
      </c>
      <c r="Q67" s="20">
        <v>423724449318690.75</v>
      </c>
      <c r="R67" s="20">
        <v>432817011113026.81</v>
      </c>
      <c r="S67" s="20">
        <v>440387975269945.69</v>
      </c>
      <c r="T67" s="20">
        <v>445820705697153.38</v>
      </c>
      <c r="U67" s="20">
        <v>451256878435264.94</v>
      </c>
      <c r="V67" s="20">
        <v>456098393751342.06</v>
      </c>
      <c r="W67" s="20">
        <v>459568332163726.56</v>
      </c>
      <c r="X67" s="20">
        <v>459947277583506.5</v>
      </c>
      <c r="Y67" s="20">
        <v>461493323061564.31</v>
      </c>
      <c r="Z67" s="20">
        <v>459721324406492.81</v>
      </c>
      <c r="AA67" s="20">
        <v>457652812764426.31</v>
      </c>
      <c r="AB67" s="20">
        <v>455642070907238.12</v>
      </c>
      <c r="AC67" s="20">
        <v>452633705240421.31</v>
      </c>
      <c r="AD67" s="20">
        <v>449018466884659</v>
      </c>
      <c r="AE67" s="20">
        <v>442335885422615.81</v>
      </c>
      <c r="AF67" s="20">
        <v>436075363137521.81</v>
      </c>
      <c r="AG67" s="20">
        <v>428178508229376.38</v>
      </c>
      <c r="AH67" s="34">
        <v>418839639876221.44</v>
      </c>
      <c r="AI67" s="34">
        <v>412535063347044</v>
      </c>
      <c r="AJ67" s="34">
        <v>404541681778822</v>
      </c>
      <c r="AK67" s="34">
        <v>396420808993878</v>
      </c>
      <c r="AL67" s="34">
        <v>388759133474548</v>
      </c>
      <c r="AM67" s="34">
        <v>381336685347148</v>
      </c>
      <c r="AN67" s="34">
        <v>373264883297068</v>
      </c>
      <c r="AO67" s="34">
        <v>365573322395220</v>
      </c>
      <c r="AP67" s="34">
        <v>357914199689134</v>
      </c>
      <c r="AQ67" s="34">
        <v>350133675683796</v>
      </c>
      <c r="AR67" s="34">
        <v>342317542402082</v>
      </c>
    </row>
    <row r="68" spans="1:44" ht="14.25" customHeight="1" x14ac:dyDescent="0.2">
      <c r="A68" s="34" t="s">
        <v>89</v>
      </c>
      <c r="B68" s="34" t="s">
        <v>119</v>
      </c>
      <c r="C68" s="20">
        <v>98414958077198.562</v>
      </c>
      <c r="D68" s="20">
        <v>104258524339361.53</v>
      </c>
      <c r="E68" s="20">
        <v>112309252048955.11</v>
      </c>
      <c r="F68" s="20">
        <v>120277146700054.81</v>
      </c>
      <c r="G68" s="20">
        <v>128444662935019</v>
      </c>
      <c r="H68" s="20">
        <v>137873251063180.97</v>
      </c>
      <c r="I68" s="20">
        <v>146987237044542.66</v>
      </c>
      <c r="J68" s="20">
        <v>157233543857631.41</v>
      </c>
      <c r="K68" s="20">
        <v>167217801697246.31</v>
      </c>
      <c r="L68" s="20">
        <v>178688947161547</v>
      </c>
      <c r="M68" s="20">
        <v>190025049639277.16</v>
      </c>
      <c r="N68" s="20">
        <v>203667051733148.75</v>
      </c>
      <c r="O68" s="20">
        <v>209241951406184.03</v>
      </c>
      <c r="P68" s="20">
        <v>214840616964614.84</v>
      </c>
      <c r="Q68" s="20">
        <v>219468616473417.69</v>
      </c>
      <c r="R68" s="20">
        <v>224178120398458.22</v>
      </c>
      <c r="S68" s="20">
        <v>228099510895420.34</v>
      </c>
      <c r="T68" s="20">
        <v>230913400517436.34</v>
      </c>
      <c r="U68" s="20">
        <v>233729073088755.28</v>
      </c>
      <c r="V68" s="20">
        <v>236236742093370.94</v>
      </c>
      <c r="W68" s="20">
        <v>238034001099402.97</v>
      </c>
      <c r="X68" s="20">
        <v>238230276360676.62</v>
      </c>
      <c r="Y68" s="20">
        <v>239031052578853.06</v>
      </c>
      <c r="Z68" s="20">
        <v>238113243625778.47</v>
      </c>
      <c r="AA68" s="20">
        <v>237041855394645.19</v>
      </c>
      <c r="AB68" s="20">
        <v>236000389096932.5</v>
      </c>
      <c r="AC68" s="20">
        <v>234442202280467.19</v>
      </c>
      <c r="AD68" s="20">
        <v>232569684984293.81</v>
      </c>
      <c r="AE68" s="20">
        <v>229108433432008.56</v>
      </c>
      <c r="AF68" s="20">
        <v>225865787966258.75</v>
      </c>
      <c r="AG68" s="20">
        <v>221775601940957</v>
      </c>
      <c r="AH68" s="34">
        <v>216938523221072.34</v>
      </c>
      <c r="AI68" s="34">
        <v>213673059803670</v>
      </c>
      <c r="AJ68" s="34">
        <v>209532877672234</v>
      </c>
      <c r="AK68" s="34">
        <v>205326661303237</v>
      </c>
      <c r="AL68" s="34">
        <v>201358286740950</v>
      </c>
      <c r="AM68" s="34">
        <v>197513820310030</v>
      </c>
      <c r="AN68" s="34">
        <v>193333020190455</v>
      </c>
      <c r="AO68" s="34">
        <v>189349166456352</v>
      </c>
      <c r="AP68" s="34">
        <v>185382114126925</v>
      </c>
      <c r="AQ68" s="34">
        <v>181352181840423</v>
      </c>
      <c r="AR68" s="34">
        <v>177303805684014</v>
      </c>
    </row>
    <row r="69" spans="1:44" ht="14.25" customHeight="1" x14ac:dyDescent="0.2">
      <c r="A69" s="34" t="s">
        <v>89</v>
      </c>
      <c r="B69" s="34" t="s">
        <v>120</v>
      </c>
      <c r="C69" s="20">
        <v>50585719798198.609</v>
      </c>
      <c r="D69" s="20">
        <v>53589338468930.625</v>
      </c>
      <c r="E69" s="20">
        <v>57727447797490.602</v>
      </c>
      <c r="F69" s="20">
        <v>61822980570932.672</v>
      </c>
      <c r="G69" s="20">
        <v>66021119713409.836</v>
      </c>
      <c r="H69" s="20">
        <v>70867455336188.781</v>
      </c>
      <c r="I69" s="20">
        <v>75552084076631.141</v>
      </c>
      <c r="J69" s="20">
        <v>80818730687471.562</v>
      </c>
      <c r="K69" s="20">
        <v>85950682977402.406</v>
      </c>
      <c r="L69" s="20">
        <v>91846902023355.891</v>
      </c>
      <c r="M69" s="20">
        <v>97673708382327.281</v>
      </c>
      <c r="N69" s="20">
        <v>104685757250607.09</v>
      </c>
      <c r="O69" s="20">
        <v>107551280116978.86</v>
      </c>
      <c r="P69" s="20">
        <v>110429018752608.3</v>
      </c>
      <c r="Q69" s="20">
        <v>112807830784361.25</v>
      </c>
      <c r="R69" s="20">
        <v>115228536443289.05</v>
      </c>
      <c r="S69" s="20">
        <v>117244148345933.38</v>
      </c>
      <c r="T69" s="20">
        <v>118690499944749.33</v>
      </c>
      <c r="U69" s="20">
        <v>120137767987321.53</v>
      </c>
      <c r="V69" s="20">
        <v>121426720846648.16</v>
      </c>
      <c r="W69" s="20">
        <v>122350519853020.84</v>
      </c>
      <c r="X69" s="20">
        <v>122451406197577.52</v>
      </c>
      <c r="Y69" s="20">
        <v>122863008683471.58</v>
      </c>
      <c r="Z69" s="20">
        <v>122391250858892.81</v>
      </c>
      <c r="AA69" s="20">
        <v>121840552612263.64</v>
      </c>
      <c r="AB69" s="20">
        <v>121305234370558.61</v>
      </c>
      <c r="AC69" s="20">
        <v>120504319517461.45</v>
      </c>
      <c r="AD69" s="20">
        <v>119541837420103.8</v>
      </c>
      <c r="AE69" s="20">
        <v>117762738951783.2</v>
      </c>
      <c r="AF69" s="20">
        <v>116096004970078.42</v>
      </c>
      <c r="AG69" s="20">
        <v>113993631426047.42</v>
      </c>
      <c r="AH69" s="34">
        <v>111507351763417.52</v>
      </c>
      <c r="AI69" s="34">
        <v>109828889254553.5</v>
      </c>
      <c r="AJ69" s="34">
        <v>107700817492840</v>
      </c>
      <c r="AK69" s="34">
        <v>105538803843596</v>
      </c>
      <c r="AL69" s="34">
        <v>103499041925447</v>
      </c>
      <c r="AM69" s="34">
        <v>101522969329901.5</v>
      </c>
      <c r="AN69" s="34">
        <v>99374019744258.5</v>
      </c>
      <c r="AO69" s="34">
        <v>97326301463951</v>
      </c>
      <c r="AP69" s="34">
        <v>95287219179287.5</v>
      </c>
      <c r="AQ69" s="34">
        <v>93215816321088</v>
      </c>
      <c r="AR69" s="34">
        <v>91134933232918</v>
      </c>
    </row>
    <row r="70" spans="1:44" ht="14.25" customHeight="1" x14ac:dyDescent="0.2">
      <c r="A70" s="34" t="s">
        <v>89</v>
      </c>
      <c r="B70" s="34" t="s">
        <v>121</v>
      </c>
      <c r="C70" s="20">
        <v>129282824007088.72</v>
      </c>
      <c r="D70" s="20">
        <v>136959225678188.03</v>
      </c>
      <c r="E70" s="20">
        <v>147535065306061.84</v>
      </c>
      <c r="F70" s="20">
        <v>158002091274584.91</v>
      </c>
      <c r="G70" s="20">
        <v>168731350165815.97</v>
      </c>
      <c r="H70" s="20">
        <v>181117216333155.31</v>
      </c>
      <c r="I70" s="20">
        <v>193089805344545.16</v>
      </c>
      <c r="J70" s="20">
        <v>206549867781396.34</v>
      </c>
      <c r="K70" s="20">
        <v>219665689546089.94</v>
      </c>
      <c r="L70" s="20">
        <v>234734761455439.25</v>
      </c>
      <c r="M70" s="20">
        <v>249626434125818.19</v>
      </c>
      <c r="N70" s="20">
        <v>267547252162674.66</v>
      </c>
      <c r="O70" s="20">
        <v>274870719929849.16</v>
      </c>
      <c r="P70" s="20">
        <v>282225407755833.81</v>
      </c>
      <c r="Q70" s="20">
        <v>288304979984398.06</v>
      </c>
      <c r="R70" s="20">
        <v>294491620501219.81</v>
      </c>
      <c r="S70" s="20">
        <v>299642955698498.94</v>
      </c>
      <c r="T70" s="20">
        <v>303339422210155.69</v>
      </c>
      <c r="U70" s="20">
        <v>307038230893423.81</v>
      </c>
      <c r="V70" s="20">
        <v>310332430646447.62</v>
      </c>
      <c r="W70" s="20">
        <v>312693400201398.19</v>
      </c>
      <c r="X70" s="20">
        <v>312951237226947.5</v>
      </c>
      <c r="Y70" s="20">
        <v>314003177022546.12</v>
      </c>
      <c r="Z70" s="20">
        <v>312797497157708.94</v>
      </c>
      <c r="AA70" s="20">
        <v>311390067851889.12</v>
      </c>
      <c r="AB70" s="20">
        <v>310021945498263.94</v>
      </c>
      <c r="AC70" s="20">
        <v>307975033159946.12</v>
      </c>
      <c r="AD70" s="20">
        <v>305515200541194</v>
      </c>
      <c r="AE70" s="20">
        <v>300968326935584.69</v>
      </c>
      <c r="AF70" s="20">
        <v>296708625247381.25</v>
      </c>
      <c r="AG70" s="20">
        <v>291335551779722.5</v>
      </c>
      <c r="AH70" s="34">
        <v>284981322615079.19</v>
      </c>
      <c r="AI70" s="34">
        <v>280691646121364</v>
      </c>
      <c r="AJ70" s="34">
        <v>275252895261602</v>
      </c>
      <c r="AK70" s="34">
        <v>269727398516056</v>
      </c>
      <c r="AL70" s="34">
        <v>264514342694522</v>
      </c>
      <c r="AM70" s="34">
        <v>259464058807796</v>
      </c>
      <c r="AN70" s="34">
        <v>253971950122004</v>
      </c>
      <c r="AO70" s="34">
        <v>248738560084160</v>
      </c>
      <c r="AP70" s="34">
        <v>243527241214014</v>
      </c>
      <c r="AQ70" s="34">
        <v>238233320079104</v>
      </c>
      <c r="AR70" s="34">
        <v>232915170151804</v>
      </c>
    </row>
    <row r="71" spans="1:44" ht="14.25" customHeight="1" x14ac:dyDescent="0.2">
      <c r="A71" s="34" t="s">
        <v>89</v>
      </c>
      <c r="B71" s="34" t="s">
        <v>122</v>
      </c>
      <c r="C71" s="20">
        <v>90830940864140.766</v>
      </c>
      <c r="D71" s="20">
        <v>96224192377572.922</v>
      </c>
      <c r="E71" s="20">
        <v>103654517876769.75</v>
      </c>
      <c r="F71" s="20">
        <v>111008393568085.19</v>
      </c>
      <c r="G71" s="20">
        <v>118546507678371.25</v>
      </c>
      <c r="H71" s="20">
        <v>127248513424587.59</v>
      </c>
      <c r="I71" s="20">
        <v>135660160778644.36</v>
      </c>
      <c r="J71" s="20">
        <v>145116870473988.25</v>
      </c>
      <c r="K71" s="20">
        <v>154331725117232.88</v>
      </c>
      <c r="L71" s="20">
        <v>164918885399255.66</v>
      </c>
      <c r="M71" s="20">
        <v>175381409327547.69</v>
      </c>
      <c r="N71" s="20">
        <v>187972136485963.47</v>
      </c>
      <c r="O71" s="20">
        <v>193117425295900</v>
      </c>
      <c r="P71" s="20">
        <v>198284648553334.41</v>
      </c>
      <c r="Q71" s="20">
        <v>202556006870365.84</v>
      </c>
      <c r="R71" s="20">
        <v>206902588740362.12</v>
      </c>
      <c r="S71" s="20">
        <v>210521790488691.59</v>
      </c>
      <c r="T71" s="20">
        <v>213118837186156.69</v>
      </c>
      <c r="U71" s="20">
        <v>215717529435942.94</v>
      </c>
      <c r="V71" s="20">
        <v>218031953376320.09</v>
      </c>
      <c r="W71" s="20">
        <v>219690712671491.31</v>
      </c>
      <c r="X71" s="20">
        <v>219871862640948.78</v>
      </c>
      <c r="Y71" s="20">
        <v>220610929737451.94</v>
      </c>
      <c r="Z71" s="20">
        <v>219763848639516.56</v>
      </c>
      <c r="AA71" s="20">
        <v>218775023333222.47</v>
      </c>
      <c r="AB71" s="20">
        <v>217813814127348.19</v>
      </c>
      <c r="AC71" s="20">
        <v>216375703728818.88</v>
      </c>
      <c r="AD71" s="20">
        <v>214647485670112.91</v>
      </c>
      <c r="AE71" s="20">
        <v>211452963808762.09</v>
      </c>
      <c r="AF71" s="20">
        <v>208460201892307.69</v>
      </c>
      <c r="AG71" s="20">
        <v>204685212274407.34</v>
      </c>
      <c r="AH71" s="34">
        <v>200220886731369.5</v>
      </c>
      <c r="AI71" s="34">
        <v>197207065251840</v>
      </c>
      <c r="AJ71" s="34">
        <v>193385932309302</v>
      </c>
      <c r="AK71" s="34">
        <v>189503853835272</v>
      </c>
      <c r="AL71" s="34">
        <v>185841288690336</v>
      </c>
      <c r="AM71" s="34">
        <v>182293083114034</v>
      </c>
      <c r="AN71" s="34">
        <v>178434462271784</v>
      </c>
      <c r="AO71" s="34">
        <v>174757610805263</v>
      </c>
      <c r="AP71" s="34">
        <v>171096265999767</v>
      </c>
      <c r="AQ71" s="34">
        <v>167376886869264</v>
      </c>
      <c r="AR71" s="34">
        <v>163640485183555</v>
      </c>
    </row>
    <row r="72" spans="1:44" ht="14.25" customHeight="1" x14ac:dyDescent="0.2">
      <c r="A72" s="34" t="s">
        <v>89</v>
      </c>
      <c r="B72" s="34" t="s">
        <v>123</v>
      </c>
      <c r="C72" s="20">
        <v>348403901000021.5</v>
      </c>
      <c r="D72" s="20">
        <v>369091013216161.19</v>
      </c>
      <c r="E72" s="20">
        <v>397591812227945.06</v>
      </c>
      <c r="F72" s="20">
        <v>425799369630172</v>
      </c>
      <c r="G72" s="20">
        <v>454713617762152</v>
      </c>
      <c r="H72" s="20">
        <v>488092251955110.12</v>
      </c>
      <c r="I72" s="20">
        <v>520357146759771.06</v>
      </c>
      <c r="J72" s="20">
        <v>556630629310288.94</v>
      </c>
      <c r="K72" s="20">
        <v>591976418689005.38</v>
      </c>
      <c r="L72" s="20">
        <v>632586016119977.88</v>
      </c>
      <c r="M72" s="20">
        <v>672717540865221.25</v>
      </c>
      <c r="N72" s="20">
        <v>721012300521848.12</v>
      </c>
      <c r="O72" s="20">
        <v>740748292201544.12</v>
      </c>
      <c r="P72" s="20">
        <v>760568418725620.5</v>
      </c>
      <c r="Q72" s="20">
        <v>776952239988118.88</v>
      </c>
      <c r="R72" s="20">
        <v>793624599264764</v>
      </c>
      <c r="S72" s="20">
        <v>807506917290183.5</v>
      </c>
      <c r="T72" s="20">
        <v>817468513986946.12</v>
      </c>
      <c r="U72" s="20">
        <v>827436422595074.25</v>
      </c>
      <c r="V72" s="20">
        <v>836313951790784.62</v>
      </c>
      <c r="W72" s="20">
        <v>842676521678969.75</v>
      </c>
      <c r="X72" s="20">
        <v>843371365918438.88</v>
      </c>
      <c r="Y72" s="20">
        <v>846206235370111.75</v>
      </c>
      <c r="Z72" s="20">
        <v>842957052259419.25</v>
      </c>
      <c r="AA72" s="20">
        <v>839164175175434.25</v>
      </c>
      <c r="AB72" s="20">
        <v>835477226280953.12</v>
      </c>
      <c r="AC72" s="20">
        <v>829961008259324</v>
      </c>
      <c r="AD72" s="20">
        <v>823332012592170.62</v>
      </c>
      <c r="AE72" s="20">
        <v>811078656326829.12</v>
      </c>
      <c r="AF72" s="20">
        <v>799599198814475.5</v>
      </c>
      <c r="AG72" s="20">
        <v>785119318978393.25</v>
      </c>
      <c r="AH72" s="34">
        <v>767995325549162.12</v>
      </c>
      <c r="AI72" s="34">
        <v>756435089021872</v>
      </c>
      <c r="AJ72" s="34">
        <v>741778215375580</v>
      </c>
      <c r="AK72" s="34">
        <v>726887570497604</v>
      </c>
      <c r="AL72" s="34">
        <v>712838921743976</v>
      </c>
      <c r="AM72" s="34">
        <v>699228926597248</v>
      </c>
      <c r="AN72" s="34">
        <v>684428259103000</v>
      </c>
      <c r="AO72" s="34">
        <v>670324811729824</v>
      </c>
      <c r="AP72" s="34">
        <v>656280843881372</v>
      </c>
      <c r="AQ72" s="34">
        <v>642014271433292</v>
      </c>
      <c r="AR72" s="34">
        <v>627682404884084</v>
      </c>
    </row>
    <row r="73" spans="1:44" ht="14.25" customHeight="1" x14ac:dyDescent="0.2">
      <c r="A73" s="34" t="s">
        <v>89</v>
      </c>
      <c r="B73" s="34" t="s">
        <v>124</v>
      </c>
      <c r="C73" s="20">
        <v>78510975231709.469</v>
      </c>
      <c r="D73" s="20">
        <v>83172706487172.188</v>
      </c>
      <c r="E73" s="20">
        <v>89595210709643.438</v>
      </c>
      <c r="F73" s="20">
        <v>95951634487324.188</v>
      </c>
      <c r="G73" s="20">
        <v>102467307280934.05</v>
      </c>
      <c r="H73" s="20">
        <v>109989005846506.27</v>
      </c>
      <c r="I73" s="20">
        <v>117259729135170.86</v>
      </c>
      <c r="J73" s="20">
        <v>125433766457707.56</v>
      </c>
      <c r="K73" s="20">
        <v>133398753033611.22</v>
      </c>
      <c r="L73" s="20">
        <v>142549910896429.12</v>
      </c>
      <c r="M73" s="20">
        <v>151593337609622.97</v>
      </c>
      <c r="N73" s="20">
        <v>162476306107793</v>
      </c>
      <c r="O73" s="20">
        <v>166923707383985.22</v>
      </c>
      <c r="P73" s="20">
        <v>171390068002091.56</v>
      </c>
      <c r="Q73" s="20">
        <v>175082075415466.34</v>
      </c>
      <c r="R73" s="20">
        <v>178839103343298.75</v>
      </c>
      <c r="S73" s="20">
        <v>181967410240908.28</v>
      </c>
      <c r="T73" s="20">
        <v>184212203336746.09</v>
      </c>
      <c r="U73" s="20">
        <v>186458418788405.53</v>
      </c>
      <c r="V73" s="20">
        <v>188458923010093.75</v>
      </c>
      <c r="W73" s="20">
        <v>189892694461755.22</v>
      </c>
      <c r="X73" s="20">
        <v>190049273933794.09</v>
      </c>
      <c r="Y73" s="20">
        <v>190688096761743.47</v>
      </c>
      <c r="Z73" s="20">
        <v>189955910543407.06</v>
      </c>
      <c r="AA73" s="20">
        <v>189101205765581.81</v>
      </c>
      <c r="AB73" s="20">
        <v>188270371344657.28</v>
      </c>
      <c r="AC73" s="20">
        <v>187027320806974.56</v>
      </c>
      <c r="AD73" s="20">
        <v>185533511716028.28</v>
      </c>
      <c r="AE73" s="20">
        <v>182772282730094.88</v>
      </c>
      <c r="AF73" s="20">
        <v>180185447732441.41</v>
      </c>
      <c r="AG73" s="20">
        <v>176922483443276.59</v>
      </c>
      <c r="AH73" s="34">
        <v>173063682149343.19</v>
      </c>
      <c r="AI73" s="34">
        <v>170458644028180</v>
      </c>
      <c r="AJ73" s="34">
        <v>167155795120589</v>
      </c>
      <c r="AK73" s="34">
        <v>163800267103125</v>
      </c>
      <c r="AL73" s="34">
        <v>160634478456186</v>
      </c>
      <c r="AM73" s="34">
        <v>157567538078074</v>
      </c>
      <c r="AN73" s="34">
        <v>154232285987846</v>
      </c>
      <c r="AO73" s="34">
        <v>151054148762003</v>
      </c>
      <c r="AP73" s="34">
        <v>147889414932272</v>
      </c>
      <c r="AQ73" s="34">
        <v>144674518334106</v>
      </c>
      <c r="AR73" s="34">
        <v>141444908055807</v>
      </c>
    </row>
    <row r="74" spans="1:44" ht="14.25" customHeight="1" x14ac:dyDescent="0.2">
      <c r="A74" s="34" t="s">
        <v>89</v>
      </c>
      <c r="B74" s="34" t="s">
        <v>84</v>
      </c>
      <c r="C74" s="20">
        <v>43681590603172.945</v>
      </c>
      <c r="D74" s="20">
        <v>44284786325126.328</v>
      </c>
      <c r="E74" s="20">
        <v>46398988171221.672</v>
      </c>
      <c r="F74" s="20">
        <v>48260824215003.625</v>
      </c>
      <c r="G74" s="20">
        <v>50647582336808.219</v>
      </c>
      <c r="H74" s="20">
        <v>53650234469926.023</v>
      </c>
      <c r="I74" s="20">
        <v>56460543295404.211</v>
      </c>
      <c r="J74" s="20">
        <v>59654252691603.859</v>
      </c>
      <c r="K74" s="20">
        <v>62485473417159.773</v>
      </c>
      <c r="L74" s="20">
        <v>65922311611919.172</v>
      </c>
      <c r="M74" s="20">
        <v>69237594821685.266</v>
      </c>
      <c r="N74" s="20">
        <v>73684456831536.234</v>
      </c>
      <c r="O74" s="20">
        <v>74160833538277.516</v>
      </c>
      <c r="P74" s="20">
        <v>74902111046810.766</v>
      </c>
      <c r="Q74" s="20">
        <v>75435481982603.25</v>
      </c>
      <c r="R74" s="20">
        <v>76286939415459.781</v>
      </c>
      <c r="S74" s="20">
        <v>77087097228494.219</v>
      </c>
      <c r="T74" s="20">
        <v>77466768514811.875</v>
      </c>
      <c r="U74" s="20">
        <v>78166294411631.016</v>
      </c>
      <c r="V74" s="20">
        <v>79204359001144.797</v>
      </c>
      <c r="W74" s="20">
        <v>80451678545093.344</v>
      </c>
      <c r="X74" s="20">
        <v>81557383055790.328</v>
      </c>
      <c r="Y74" s="20">
        <v>83093971750438.312</v>
      </c>
      <c r="Z74" s="20">
        <v>83820388128838.75</v>
      </c>
      <c r="AA74" s="20">
        <v>84118266917904.078</v>
      </c>
      <c r="AB74" s="20">
        <v>85853617849454.828</v>
      </c>
      <c r="AC74" s="20">
        <v>88240828051545.281</v>
      </c>
      <c r="AD74" s="20">
        <v>92339791428740.391</v>
      </c>
      <c r="AE74" s="20">
        <v>96116772229178</v>
      </c>
      <c r="AF74" s="20">
        <v>98268902619364.062</v>
      </c>
      <c r="AG74" s="20">
        <v>100441487028521.55</v>
      </c>
      <c r="AH74" s="34">
        <v>102713504652114.02</v>
      </c>
      <c r="AI74" s="34">
        <v>105497733965411</v>
      </c>
      <c r="AJ74" s="34">
        <v>107569637750482</v>
      </c>
      <c r="AK74" s="34">
        <v>109995568362917</v>
      </c>
      <c r="AL74" s="34">
        <v>112432875082036</v>
      </c>
      <c r="AM74" s="34">
        <v>114822836539797</v>
      </c>
      <c r="AN74" s="34">
        <v>117117763084227</v>
      </c>
      <c r="AO74" s="34">
        <v>119564791817203</v>
      </c>
      <c r="AP74" s="34">
        <v>121933767450465</v>
      </c>
      <c r="AQ74" s="34">
        <v>124297528799025</v>
      </c>
      <c r="AR74" s="34">
        <v>126676954203551</v>
      </c>
    </row>
    <row r="75" spans="1:44" ht="14.25" customHeight="1" x14ac:dyDescent="0.2">
      <c r="A75" s="34" t="s">
        <v>89</v>
      </c>
      <c r="B75" s="34" t="s">
        <v>125</v>
      </c>
      <c r="C75" s="20">
        <v>40833552891240.844</v>
      </c>
      <c r="D75" s="20">
        <v>40991332082503.125</v>
      </c>
      <c r="E75" s="20">
        <v>41387139683274.516</v>
      </c>
      <c r="F75" s="20">
        <v>41631798252078.109</v>
      </c>
      <c r="G75" s="20">
        <v>41844757851168.281</v>
      </c>
      <c r="H75" s="20">
        <v>42359726871219.641</v>
      </c>
      <c r="I75" s="20">
        <v>42672281209978.891</v>
      </c>
      <c r="J75" s="20">
        <v>43143061842331.023</v>
      </c>
      <c r="K75" s="20">
        <v>43447777083321.219</v>
      </c>
      <c r="L75" s="20">
        <v>44046682080650.875</v>
      </c>
      <c r="M75" s="20">
        <v>44520737168768.742</v>
      </c>
      <c r="N75" s="20">
        <v>45437121911105.891</v>
      </c>
      <c r="O75" s="20">
        <v>44995287263347.977</v>
      </c>
      <c r="P75" s="20">
        <v>44686472233403.984</v>
      </c>
      <c r="Q75" s="20">
        <v>44314663876105.727</v>
      </c>
      <c r="R75" s="20">
        <v>44108305642435.609</v>
      </c>
      <c r="S75" s="20">
        <v>43904232337504.383</v>
      </c>
      <c r="T75" s="20">
        <v>43604956759067.266</v>
      </c>
      <c r="U75" s="20">
        <v>43486294674392.016</v>
      </c>
      <c r="V75" s="20">
        <v>43498249423836.555</v>
      </c>
      <c r="W75" s="20">
        <v>43578490595243.273</v>
      </c>
      <c r="X75" s="20">
        <v>43577928360387.578</v>
      </c>
      <c r="Y75" s="20">
        <v>43651878883268.047</v>
      </c>
      <c r="Z75" s="20">
        <v>43580467575307.078</v>
      </c>
      <c r="AA75" s="20">
        <v>43653104847372.109</v>
      </c>
      <c r="AB75" s="20">
        <v>43909547860724.336</v>
      </c>
      <c r="AC75" s="20">
        <v>44256729302338.547</v>
      </c>
      <c r="AD75" s="20">
        <v>44697422426893.227</v>
      </c>
      <c r="AE75" s="20">
        <v>45039222067464.648</v>
      </c>
      <c r="AF75" s="20">
        <v>45645614270060.992</v>
      </c>
      <c r="AG75" s="20">
        <v>46326324302336.625</v>
      </c>
      <c r="AH75" s="34">
        <v>47122865566966.477</v>
      </c>
      <c r="AI75" s="34">
        <v>47607686281250</v>
      </c>
      <c r="AJ75" s="34">
        <v>48332596414958.75</v>
      </c>
      <c r="AK75" s="34">
        <v>49003615247727.25</v>
      </c>
      <c r="AL75" s="34">
        <v>49647911384279.75</v>
      </c>
      <c r="AM75" s="34">
        <v>50276741159367.75</v>
      </c>
      <c r="AN75" s="34">
        <v>50969737515183.75</v>
      </c>
      <c r="AO75" s="34">
        <v>51610342777930.75</v>
      </c>
      <c r="AP75" s="34">
        <v>52262253974291</v>
      </c>
      <c r="AQ75" s="34">
        <v>52922083401786</v>
      </c>
      <c r="AR75" s="34">
        <v>53583192048894.75</v>
      </c>
    </row>
    <row r="76" spans="1:44" ht="14.25" customHeight="1" x14ac:dyDescent="0.2">
      <c r="A76" s="34" t="s">
        <v>89</v>
      </c>
      <c r="B76" s="34" t="s">
        <v>83</v>
      </c>
      <c r="C76" s="20">
        <v>9318838602883.5117</v>
      </c>
      <c r="D76" s="20">
        <v>9238901514567.0215</v>
      </c>
      <c r="E76" s="20">
        <v>9223583449864.2305</v>
      </c>
      <c r="F76" s="20">
        <v>9173502841219.8535</v>
      </c>
      <c r="G76" s="20">
        <v>9115826439409.127</v>
      </c>
      <c r="H76" s="20">
        <v>9122664057203.8691</v>
      </c>
      <c r="I76" s="20">
        <v>9084392391903.6992</v>
      </c>
      <c r="J76" s="20">
        <v>9093531330088.166</v>
      </c>
      <c r="K76" s="20">
        <v>9066191979827.1816</v>
      </c>
      <c r="L76" s="20">
        <v>9098499832777.5996</v>
      </c>
      <c r="M76" s="20">
        <v>9038518004246.4473</v>
      </c>
      <c r="N76" s="20">
        <v>9129980383459.8789</v>
      </c>
      <c r="O76" s="20">
        <v>8959549422113.8555</v>
      </c>
      <c r="P76" s="20">
        <v>8816895533823.0273</v>
      </c>
      <c r="Q76" s="20">
        <v>8662977182851.7842</v>
      </c>
      <c r="R76" s="20">
        <v>8542381882415.4141</v>
      </c>
      <c r="S76" s="20">
        <v>8422904645753.8838</v>
      </c>
      <c r="T76" s="20">
        <v>8296000376210.7461</v>
      </c>
      <c r="U76" s="20">
        <v>8203895100512.9385</v>
      </c>
      <c r="V76" s="20">
        <v>8136371313353.542</v>
      </c>
      <c r="W76" s="20">
        <v>8000620005127.0361</v>
      </c>
      <c r="X76" s="20">
        <v>7930846390537.0947</v>
      </c>
      <c r="Y76" s="20">
        <v>7882639746404.917</v>
      </c>
      <c r="Z76" s="20">
        <v>7807843177706.3066</v>
      </c>
      <c r="AA76" s="20">
        <v>7758512207535.4307</v>
      </c>
      <c r="AB76" s="20">
        <v>7741034120151.3525</v>
      </c>
      <c r="AC76" s="20">
        <v>7738335208239.9053</v>
      </c>
      <c r="AD76" s="20">
        <v>7758316875698.7969</v>
      </c>
      <c r="AE76" s="20">
        <v>7759697685289.7891</v>
      </c>
      <c r="AF76" s="20">
        <v>7804997302410.9023</v>
      </c>
      <c r="AG76" s="20">
        <v>7785436611281.3291</v>
      </c>
      <c r="AH76" s="34">
        <v>7857867018792.3555</v>
      </c>
      <c r="AI76" s="34">
        <v>7860714862348.2266</v>
      </c>
      <c r="AJ76" s="34">
        <v>7890213917174.0156</v>
      </c>
      <c r="AK76" s="34">
        <v>7913559386579.3047</v>
      </c>
      <c r="AL76" s="34">
        <v>7948136093928.3359</v>
      </c>
      <c r="AM76" s="34">
        <v>7964113058115.3516</v>
      </c>
      <c r="AN76" s="34">
        <v>7994763034115.625</v>
      </c>
      <c r="AO76" s="34">
        <v>8020052669608.2969</v>
      </c>
      <c r="AP76" s="34">
        <v>8046008900342.9688</v>
      </c>
      <c r="AQ76" s="34">
        <v>8070120318518.7812</v>
      </c>
      <c r="AR76" s="34">
        <v>8097989712250.4688</v>
      </c>
    </row>
    <row r="77" spans="1:44" ht="14.25" customHeight="1" x14ac:dyDescent="0.2">
      <c r="A77" s="34" t="s">
        <v>20</v>
      </c>
      <c r="B77" s="34" t="s">
        <v>111</v>
      </c>
      <c r="C77" s="34">
        <v>178679794883800</v>
      </c>
      <c r="D77" s="34">
        <v>189400582576828</v>
      </c>
      <c r="E77" s="34">
        <v>200764617531437.69</v>
      </c>
      <c r="F77" s="34">
        <v>212810494583323.97</v>
      </c>
      <c r="G77" s="34">
        <v>225579124258323.41</v>
      </c>
      <c r="H77" s="34">
        <v>239113871713822.81</v>
      </c>
      <c r="I77" s="34">
        <v>253460704016652.16</v>
      </c>
      <c r="J77" s="34">
        <v>268668346257651.31</v>
      </c>
      <c r="K77" s="34">
        <v>284788447033110.38</v>
      </c>
      <c r="L77" s="34">
        <v>301875753855097.06</v>
      </c>
      <c r="M77" s="34">
        <v>317724230932489.69</v>
      </c>
      <c r="N77" s="34">
        <v>334404753056445.44</v>
      </c>
      <c r="O77" s="34">
        <v>351961002591908.81</v>
      </c>
      <c r="P77" s="34">
        <v>370438955227984.06</v>
      </c>
      <c r="Q77" s="34">
        <v>389887000377453.19</v>
      </c>
      <c r="R77" s="34">
        <v>410356067897269.44</v>
      </c>
      <c r="S77" s="34">
        <v>431899761461876.06</v>
      </c>
      <c r="T77" s="34">
        <v>454574498938624.56</v>
      </c>
      <c r="U77" s="34">
        <v>478439660132902.38</v>
      </c>
      <c r="V77" s="34">
        <v>503557742289879.69</v>
      </c>
      <c r="W77" s="34">
        <v>524707167466054.62</v>
      </c>
      <c r="X77" s="34">
        <v>546744868499629.06</v>
      </c>
      <c r="Y77" s="34">
        <v>569708152976613.5</v>
      </c>
      <c r="Z77" s="34">
        <v>593635895401631.38</v>
      </c>
      <c r="AA77" s="34">
        <v>618568603008499.88</v>
      </c>
      <c r="AB77" s="34">
        <v>644548484334856.88</v>
      </c>
      <c r="AC77" s="34">
        <v>671619520676920.88</v>
      </c>
      <c r="AD77" s="34">
        <v>699827540545351.5</v>
      </c>
      <c r="AE77" s="34">
        <v>729220297248256.38</v>
      </c>
      <c r="AF77" s="34">
        <v>759847549732683.25</v>
      </c>
      <c r="AG77" s="34">
        <v>784162671324129.12</v>
      </c>
      <c r="AH77" s="34">
        <v>809255876806501.38</v>
      </c>
      <c r="AI77" s="34">
        <v>838602501110832</v>
      </c>
      <c r="AJ77" s="34">
        <v>864669599684168</v>
      </c>
      <c r="AK77" s="34">
        <v>890532818638568</v>
      </c>
      <c r="AL77" s="34">
        <v>917890898764808</v>
      </c>
      <c r="AM77" s="34">
        <v>944950447434288</v>
      </c>
      <c r="AN77" s="34">
        <v>971104410644800</v>
      </c>
      <c r="AO77" s="34">
        <v>998015810248424</v>
      </c>
      <c r="AP77" s="34">
        <v>1024952725676088</v>
      </c>
      <c r="AQ77" s="34">
        <v>1051539563544688</v>
      </c>
      <c r="AR77" s="34">
        <v>1078220555685280</v>
      </c>
    </row>
    <row r="78" spans="1:44" ht="14.25" customHeight="1" x14ac:dyDescent="0.2">
      <c r="A78" s="34" t="s">
        <v>20</v>
      </c>
      <c r="B78" s="34" t="s">
        <v>82</v>
      </c>
      <c r="C78" s="34">
        <v>499810566558.57166</v>
      </c>
      <c r="D78" s="34">
        <v>518468612383.54901</v>
      </c>
      <c r="E78" s="34">
        <v>543906680474.00739</v>
      </c>
      <c r="F78" s="34">
        <v>567088619533.87842</v>
      </c>
      <c r="G78" s="34">
        <v>589418562636.29919</v>
      </c>
      <c r="H78" s="34">
        <v>615644550806.27295</v>
      </c>
      <c r="I78" s="34">
        <v>638552324243.16211</v>
      </c>
      <c r="J78" s="34">
        <v>664471169547.99817</v>
      </c>
      <c r="K78" s="34">
        <v>687381178039.09155</v>
      </c>
      <c r="L78" s="34">
        <v>714479938469.00891</v>
      </c>
      <c r="M78" s="34">
        <v>739088354612.51831</v>
      </c>
      <c r="N78" s="34">
        <v>770616367452.62903</v>
      </c>
      <c r="O78" s="34">
        <v>781447768690.08948</v>
      </c>
      <c r="P78" s="34">
        <v>793415107448.19775</v>
      </c>
      <c r="Q78" s="34">
        <v>803093155710.65222</v>
      </c>
      <c r="R78" s="34">
        <v>814610774538.4469</v>
      </c>
      <c r="S78" s="34">
        <v>825044670332.40869</v>
      </c>
      <c r="T78" s="34">
        <v>833513350764.81104</v>
      </c>
      <c r="U78" s="34">
        <v>844279136613.48718</v>
      </c>
      <c r="V78" s="34">
        <v>856488143372.6958</v>
      </c>
      <c r="W78" s="34">
        <v>868965872543.5321</v>
      </c>
      <c r="X78" s="34">
        <v>878714203220.73743</v>
      </c>
      <c r="Y78" s="34">
        <v>891688860112.3717</v>
      </c>
      <c r="Z78" s="34">
        <v>900783176317.44934</v>
      </c>
      <c r="AA78" s="34">
        <v>911945728187.53296</v>
      </c>
      <c r="AB78" s="34">
        <v>926115318146.51672</v>
      </c>
      <c r="AC78" s="34">
        <v>941421864549.07678</v>
      </c>
      <c r="AD78" s="34">
        <v>958940555774.87292</v>
      </c>
      <c r="AE78" s="34">
        <v>973633900757.93115</v>
      </c>
      <c r="AF78" s="34">
        <v>993374763326.30945</v>
      </c>
      <c r="AG78" s="34">
        <v>1014117309749.0244</v>
      </c>
      <c r="AH78" s="34">
        <v>1036811743551.8502</v>
      </c>
      <c r="AI78" s="34">
        <v>1054243389995.5156</v>
      </c>
      <c r="AJ78" s="34">
        <v>1075833009086.3359</v>
      </c>
      <c r="AK78" s="34">
        <v>1096388814671.7656</v>
      </c>
      <c r="AL78" s="34">
        <v>1116548136024.8906</v>
      </c>
      <c r="AM78" s="34">
        <v>1136450481552.7734</v>
      </c>
      <c r="AN78" s="34">
        <v>1157431559282.1797</v>
      </c>
      <c r="AO78" s="34">
        <v>1177508030305.3906</v>
      </c>
      <c r="AP78" s="34">
        <v>1197801960724.7578</v>
      </c>
      <c r="AQ78" s="34">
        <v>1218217593023.7031</v>
      </c>
      <c r="AR78" s="34">
        <v>1238653312293.0938</v>
      </c>
    </row>
    <row r="79" spans="1:44" ht="14.25" customHeight="1" x14ac:dyDescent="0.2">
      <c r="A79" s="34" t="s">
        <v>20</v>
      </c>
      <c r="B79" s="34" t="s">
        <v>86</v>
      </c>
      <c r="C79" s="34">
        <v>5778156838.8274174</v>
      </c>
      <c r="D79" s="34">
        <v>5993856790.5612593</v>
      </c>
      <c r="E79" s="34">
        <v>6287938502.5896797</v>
      </c>
      <c r="F79" s="34">
        <v>6555937798.0795183</v>
      </c>
      <c r="G79" s="34">
        <v>6814087429.3213778</v>
      </c>
      <c r="H79" s="34">
        <v>7117278044.0031557</v>
      </c>
      <c r="I79" s="34">
        <v>7382107794.7186375</v>
      </c>
      <c r="J79" s="34">
        <v>7681747624.8323488</v>
      </c>
      <c r="K79" s="34">
        <v>7946603214.3247576</v>
      </c>
      <c r="L79" s="34">
        <v>8259883681.7226467</v>
      </c>
      <c r="M79" s="34">
        <v>8544374041.7632179</v>
      </c>
      <c r="N79" s="34">
        <v>8908859739.3367519</v>
      </c>
      <c r="O79" s="34">
        <v>9034078250.7524776</v>
      </c>
      <c r="P79" s="34">
        <v>9172428987.8404331</v>
      </c>
      <c r="Q79" s="34">
        <v>9284313938.851469</v>
      </c>
      <c r="R79" s="34">
        <v>9417465601.6005421</v>
      </c>
      <c r="S79" s="34">
        <v>9538088674.3631058</v>
      </c>
      <c r="T79" s="34">
        <v>9635992494.3908787</v>
      </c>
      <c r="U79" s="34">
        <v>9760452446.3986969</v>
      </c>
      <c r="V79" s="34">
        <v>9901597033.2103577</v>
      </c>
      <c r="W79" s="34">
        <v>10045848237.497484</v>
      </c>
      <c r="X79" s="34">
        <v>10158545701.973845</v>
      </c>
      <c r="Y79" s="34">
        <v>10308541735.403141</v>
      </c>
      <c r="Z79" s="34">
        <v>10413678338.93005</v>
      </c>
      <c r="AA79" s="34">
        <v>10542725181.358761</v>
      </c>
      <c r="AB79" s="34">
        <v>10706535469.901924</v>
      </c>
      <c r="AC79" s="34">
        <v>10883489763.573137</v>
      </c>
      <c r="AD79" s="34">
        <v>11086017985.836678</v>
      </c>
      <c r="AE79" s="34">
        <v>11255883245.756424</v>
      </c>
      <c r="AF79" s="34">
        <v>11484101310.130739</v>
      </c>
      <c r="AG79" s="34">
        <v>11723899534.670794</v>
      </c>
      <c r="AH79" s="34">
        <v>11986262931.235256</v>
      </c>
      <c r="AI79" s="34">
        <v>12187784855.439453</v>
      </c>
      <c r="AJ79" s="34">
        <v>12437375827.587708</v>
      </c>
      <c r="AK79" s="34">
        <v>12675015198.517578</v>
      </c>
      <c r="AL79" s="34">
        <v>12908070936.703979</v>
      </c>
      <c r="AM79" s="34">
        <v>13138155856.101501</v>
      </c>
      <c r="AN79" s="34">
        <v>13380711668.002197</v>
      </c>
      <c r="AO79" s="34">
        <v>13612809598.906433</v>
      </c>
      <c r="AP79" s="34">
        <v>13847421511.269165</v>
      </c>
      <c r="AQ79" s="34">
        <v>14083440381.777283</v>
      </c>
      <c r="AR79" s="34">
        <v>14319691471.596863</v>
      </c>
    </row>
    <row r="80" spans="1:44" ht="14.25" customHeight="1" x14ac:dyDescent="0.2">
      <c r="A80" s="34" t="s">
        <v>20</v>
      </c>
      <c r="B80" s="34" t="s">
        <v>112</v>
      </c>
      <c r="C80" s="34">
        <v>907170623695.90466</v>
      </c>
      <c r="D80" s="34">
        <v>941035516118.1178</v>
      </c>
      <c r="E80" s="34">
        <v>987206344906.57996</v>
      </c>
      <c r="F80" s="34">
        <v>1029282234298.4846</v>
      </c>
      <c r="G80" s="34">
        <v>1069811726403.4565</v>
      </c>
      <c r="H80" s="34">
        <v>1117412652908.4956</v>
      </c>
      <c r="I80" s="34">
        <v>1158990923770.8262</v>
      </c>
      <c r="J80" s="34">
        <v>1206034377098.679</v>
      </c>
      <c r="K80" s="34">
        <v>1247616704648.9873</v>
      </c>
      <c r="L80" s="34">
        <v>1296801738030.4558</v>
      </c>
      <c r="M80" s="34">
        <v>1341466724556.8254</v>
      </c>
      <c r="N80" s="34">
        <v>1398690979075.8704</v>
      </c>
      <c r="O80" s="34">
        <v>1418350285368.1394</v>
      </c>
      <c r="P80" s="34">
        <v>1440071351090.9485</v>
      </c>
      <c r="Q80" s="34">
        <v>1457637288399.6809</v>
      </c>
      <c r="R80" s="34">
        <v>1478542099451.2852</v>
      </c>
      <c r="S80" s="34">
        <v>1497479921875.0078</v>
      </c>
      <c r="T80" s="34">
        <v>1512850821619.3682</v>
      </c>
      <c r="U80" s="34">
        <v>1532391034084.5955</v>
      </c>
      <c r="V80" s="34">
        <v>1554550734214.0259</v>
      </c>
      <c r="W80" s="34">
        <v>1577198173287.1045</v>
      </c>
      <c r="X80" s="34">
        <v>1594891675209.8931</v>
      </c>
      <c r="Y80" s="34">
        <v>1618441052458.293</v>
      </c>
      <c r="Z80" s="34">
        <v>1634947499212.0176</v>
      </c>
      <c r="AA80" s="34">
        <v>1655207853473.3252</v>
      </c>
      <c r="AB80" s="34">
        <v>1680926068774.6021</v>
      </c>
      <c r="AC80" s="34">
        <v>1708707892880.9824</v>
      </c>
      <c r="AD80" s="34">
        <v>1740504823776.3582</v>
      </c>
      <c r="AE80" s="34">
        <v>1767173669583.7588</v>
      </c>
      <c r="AF80" s="34">
        <v>1803003905690.5259</v>
      </c>
      <c r="AG80" s="34">
        <v>1840652226943.3147</v>
      </c>
      <c r="AH80" s="34">
        <v>1881843280203.9348</v>
      </c>
      <c r="AI80" s="34">
        <v>1913482222303.9844</v>
      </c>
      <c r="AJ80" s="34">
        <v>1952668004931.2656</v>
      </c>
      <c r="AK80" s="34">
        <v>1989977386167.25</v>
      </c>
      <c r="AL80" s="34">
        <v>2026567137062.5156</v>
      </c>
      <c r="AM80" s="34">
        <v>2062690469407.9219</v>
      </c>
      <c r="AN80" s="34">
        <v>2100771731876.3281</v>
      </c>
      <c r="AO80" s="34">
        <v>2137211107028.2969</v>
      </c>
      <c r="AP80" s="34">
        <v>2174045177269.2344</v>
      </c>
      <c r="AQ80" s="34">
        <v>2211100139939</v>
      </c>
      <c r="AR80" s="34">
        <v>2248191561040.6719</v>
      </c>
    </row>
    <row r="81" spans="1:44" ht="14.25" customHeight="1" x14ac:dyDescent="0.2">
      <c r="A81" s="34" t="s">
        <v>20</v>
      </c>
      <c r="B81" s="34" t="s">
        <v>113</v>
      </c>
      <c r="C81" s="34">
        <v>82054636230547.5</v>
      </c>
      <c r="D81" s="34">
        <v>84212566078226.625</v>
      </c>
      <c r="E81" s="34">
        <v>88393613220694.75</v>
      </c>
      <c r="F81" s="34">
        <v>92284543830187.062</v>
      </c>
      <c r="G81" s="34">
        <v>96108675789667.984</v>
      </c>
      <c r="H81" s="34">
        <v>100636876545743.89</v>
      </c>
      <c r="I81" s="34">
        <v>104687552553668.2</v>
      </c>
      <c r="J81" s="34">
        <v>109292594467471.06</v>
      </c>
      <c r="K81" s="34">
        <v>113459065228001.27</v>
      </c>
      <c r="L81" s="34">
        <v>118369511714825.19</v>
      </c>
      <c r="M81" s="34">
        <v>122916252230668.23</v>
      </c>
      <c r="N81" s="34">
        <v>128660553919737.16</v>
      </c>
      <c r="O81" s="34">
        <v>129628802255878.86</v>
      </c>
      <c r="P81" s="34">
        <v>130631810199854.22</v>
      </c>
      <c r="Q81" s="34">
        <v>131087119032514.19</v>
      </c>
      <c r="R81" s="34">
        <v>131654301737524.42</v>
      </c>
      <c r="S81" s="34">
        <v>131839213768336.05</v>
      </c>
      <c r="T81" s="34">
        <v>131491797546996.38</v>
      </c>
      <c r="U81" s="34">
        <v>131271826175657.03</v>
      </c>
      <c r="V81" s="34">
        <v>131017097598086.77</v>
      </c>
      <c r="W81" s="34">
        <v>130524070951347.53</v>
      </c>
      <c r="X81" s="34">
        <v>129333631151851.77</v>
      </c>
      <c r="Y81" s="34">
        <v>128574762899630.06</v>
      </c>
      <c r="Z81" s="34">
        <v>126997125598295.64</v>
      </c>
      <c r="AA81" s="34">
        <v>125448333035665.14</v>
      </c>
      <c r="AB81" s="34">
        <v>124023681135955.34</v>
      </c>
      <c r="AC81" s="34">
        <v>122436022653909.53</v>
      </c>
      <c r="AD81" s="34">
        <v>120795774048784.88</v>
      </c>
      <c r="AE81" s="34">
        <v>118449500357363.36</v>
      </c>
      <c r="AF81" s="34">
        <v>116343976565345.42</v>
      </c>
      <c r="AG81" s="34">
        <v>113940209806065.5</v>
      </c>
      <c r="AH81" s="34">
        <v>111308824605409.89</v>
      </c>
      <c r="AI81" s="34">
        <v>109122700245180</v>
      </c>
      <c r="AJ81" s="34">
        <v>106726416660582</v>
      </c>
      <c r="AK81" s="34">
        <v>104272636765393</v>
      </c>
      <c r="AL81" s="34">
        <v>101898891408674</v>
      </c>
      <c r="AM81" s="34">
        <v>99564914975071</v>
      </c>
      <c r="AN81" s="34">
        <v>97134183273342</v>
      </c>
      <c r="AO81" s="34">
        <v>94751752047171</v>
      </c>
      <c r="AP81" s="34">
        <v>92382532422397</v>
      </c>
      <c r="AQ81" s="34">
        <v>89992690555195</v>
      </c>
      <c r="AR81" s="34">
        <v>87596384747426</v>
      </c>
    </row>
    <row r="82" spans="1:44" ht="14.25" customHeight="1" x14ac:dyDescent="0.2">
      <c r="A82" s="34" t="s">
        <v>20</v>
      </c>
      <c r="B82" s="34" t="s">
        <v>44</v>
      </c>
      <c r="C82" s="34">
        <v>25077333417267.27</v>
      </c>
      <c r="D82" s="34">
        <v>25736834559034.27</v>
      </c>
      <c r="E82" s="34">
        <v>27014635766151.824</v>
      </c>
      <c r="F82" s="34">
        <v>28203772281528.449</v>
      </c>
      <c r="G82" s="34">
        <v>29372493959973.105</v>
      </c>
      <c r="H82" s="34">
        <v>30756391389258.918</v>
      </c>
      <c r="I82" s="34">
        <v>31994348895165.539</v>
      </c>
      <c r="J82" s="34">
        <v>33401730327562.074</v>
      </c>
      <c r="K82" s="34">
        <v>34675076737160.969</v>
      </c>
      <c r="L82" s="34">
        <v>36175795153994.188</v>
      </c>
      <c r="M82" s="34">
        <v>37565358658452.766</v>
      </c>
      <c r="N82" s="34">
        <v>39320917823950.906</v>
      </c>
      <c r="O82" s="34">
        <v>39616831467244.844</v>
      </c>
      <c r="P82" s="34">
        <v>39923368255252.367</v>
      </c>
      <c r="Q82" s="34">
        <v>40062518605908.477</v>
      </c>
      <c r="R82" s="34">
        <v>40235859570605.297</v>
      </c>
      <c r="S82" s="34">
        <v>40292371924599.508</v>
      </c>
      <c r="T82" s="34">
        <v>40186195444910.734</v>
      </c>
      <c r="U82" s="34">
        <v>40118968342644.008</v>
      </c>
      <c r="V82" s="34">
        <v>40041118829635.531</v>
      </c>
      <c r="W82" s="34">
        <v>39890441254645.883</v>
      </c>
      <c r="X82" s="34">
        <v>39526622010096.883</v>
      </c>
      <c r="Y82" s="34">
        <v>39294698586205.594</v>
      </c>
      <c r="Z82" s="34">
        <v>38812545006169.945</v>
      </c>
      <c r="AA82" s="34">
        <v>38339206883286.289</v>
      </c>
      <c r="AB82" s="34">
        <v>37903808320404.531</v>
      </c>
      <c r="AC82" s="34">
        <v>37418592092095.992</v>
      </c>
      <c r="AD82" s="34">
        <v>36917303401444.227</v>
      </c>
      <c r="AE82" s="34">
        <v>36200241083568.328</v>
      </c>
      <c r="AF82" s="34">
        <v>35556756149919.133</v>
      </c>
      <c r="AG82" s="34">
        <v>34822122943936.246</v>
      </c>
      <c r="AH82" s="34">
        <v>34017925557201.168</v>
      </c>
      <c r="AI82" s="34">
        <v>33349807678778.25</v>
      </c>
      <c r="AJ82" s="34">
        <v>32617461461991.25</v>
      </c>
      <c r="AK82" s="34">
        <v>31867543366061</v>
      </c>
      <c r="AL82" s="34">
        <v>31142085226305.25</v>
      </c>
      <c r="AM82" s="34">
        <v>30428781165715</v>
      </c>
      <c r="AN82" s="34">
        <v>29685907001226.5</v>
      </c>
      <c r="AO82" s="34">
        <v>28957794307697</v>
      </c>
      <c r="AP82" s="34">
        <v>28233719310859</v>
      </c>
      <c r="AQ82" s="34">
        <v>27503341795687.5</v>
      </c>
      <c r="AR82" s="34">
        <v>26770988787110.25</v>
      </c>
    </row>
    <row r="83" spans="1:44" ht="14.25" customHeight="1" x14ac:dyDescent="0.2">
      <c r="A83" s="34" t="s">
        <v>20</v>
      </c>
      <c r="B83" s="34" t="s">
        <v>48</v>
      </c>
      <c r="C83" s="34">
        <v>37744675154837.852</v>
      </c>
      <c r="D83" s="34">
        <v>38737310852822.391</v>
      </c>
      <c r="E83" s="34">
        <v>40660569226135.016</v>
      </c>
      <c r="F83" s="34">
        <v>42450375611878.625</v>
      </c>
      <c r="G83" s="34">
        <v>44209454991065.562</v>
      </c>
      <c r="H83" s="34">
        <v>46292402091016.844</v>
      </c>
      <c r="I83" s="34">
        <v>48155690469348.352</v>
      </c>
      <c r="J83" s="34">
        <v>50273984073411.555</v>
      </c>
      <c r="K83" s="34">
        <v>52190537392306.133</v>
      </c>
      <c r="L83" s="34">
        <v>54449315397117.805</v>
      </c>
      <c r="M83" s="34">
        <v>56540790683190.016</v>
      </c>
      <c r="N83" s="34">
        <v>59183137431716.273</v>
      </c>
      <c r="O83" s="34">
        <v>59628526267688.906</v>
      </c>
      <c r="P83" s="34">
        <v>60089904329456.219</v>
      </c>
      <c r="Q83" s="34">
        <v>60299343853818.898</v>
      </c>
      <c r="R83" s="34">
        <v>60560244735688.672</v>
      </c>
      <c r="S83" s="34">
        <v>60645303238849.859</v>
      </c>
      <c r="T83" s="34">
        <v>60485493714118.758</v>
      </c>
      <c r="U83" s="34">
        <v>60384308109794.828</v>
      </c>
      <c r="V83" s="34">
        <v>60267134384400.094</v>
      </c>
      <c r="W83" s="34">
        <v>60040344875863.789</v>
      </c>
      <c r="X83" s="34">
        <v>59492749205619.008</v>
      </c>
      <c r="Y83" s="34">
        <v>59143674040811.141</v>
      </c>
      <c r="Z83" s="34">
        <v>58417969678613.812</v>
      </c>
      <c r="AA83" s="34">
        <v>57705533735390.977</v>
      </c>
      <c r="AB83" s="34">
        <v>57050201804941.805</v>
      </c>
      <c r="AC83" s="34">
        <v>56319887755492.242</v>
      </c>
      <c r="AD83" s="34">
        <v>55565382542652.625</v>
      </c>
      <c r="AE83" s="34">
        <v>54486109726693.477</v>
      </c>
      <c r="AF83" s="34">
        <v>53517580522113.156</v>
      </c>
      <c r="AG83" s="34">
        <v>52411861215502.656</v>
      </c>
      <c r="AH83" s="34">
        <v>51201438694989.195</v>
      </c>
      <c r="AI83" s="34">
        <v>50195833678435</v>
      </c>
      <c r="AJ83" s="34">
        <v>49093556590454.5</v>
      </c>
      <c r="AK83" s="34">
        <v>47964831520183.5</v>
      </c>
      <c r="AL83" s="34">
        <v>46872921891361</v>
      </c>
      <c r="AM83" s="34">
        <v>45799305745432.25</v>
      </c>
      <c r="AN83" s="34">
        <v>44681182715643.5</v>
      </c>
      <c r="AO83" s="34">
        <v>43585277635303</v>
      </c>
      <c r="AP83" s="34">
        <v>42495449817941</v>
      </c>
      <c r="AQ83" s="34">
        <v>41396135884045</v>
      </c>
      <c r="AR83" s="34">
        <v>40293848573530</v>
      </c>
    </row>
    <row r="84" spans="1:44" ht="14.25" customHeight="1" x14ac:dyDescent="0.2">
      <c r="A84" s="34" t="s">
        <v>20</v>
      </c>
      <c r="B84" s="34" t="s">
        <v>50</v>
      </c>
      <c r="C84" s="34">
        <v>22380876699766.352</v>
      </c>
      <c r="D84" s="34">
        <v>22969464548866.727</v>
      </c>
      <c r="E84" s="34">
        <v>24109869343405.965</v>
      </c>
      <c r="F84" s="34">
        <v>25171143175316.203</v>
      </c>
      <c r="G84" s="34">
        <v>26214197289020.457</v>
      </c>
      <c r="H84" s="34">
        <v>27449290239877.934</v>
      </c>
      <c r="I84" s="34">
        <v>28554135553302.23</v>
      </c>
      <c r="J84" s="34">
        <v>29810187374438.797</v>
      </c>
      <c r="K84" s="34">
        <v>30946616376483.332</v>
      </c>
      <c r="L84" s="34">
        <v>32285969061609.164</v>
      </c>
      <c r="M84" s="34">
        <v>33526118839191.527</v>
      </c>
      <c r="N84" s="34">
        <v>35092910354397.215</v>
      </c>
      <c r="O84" s="34">
        <v>35357005689181.898</v>
      </c>
      <c r="P84" s="34">
        <v>35630581908079.828</v>
      </c>
      <c r="Q84" s="34">
        <v>35754770026048.516</v>
      </c>
      <c r="R84" s="34">
        <v>35909472389866.297</v>
      </c>
      <c r="S84" s="34">
        <v>35959908215945.281</v>
      </c>
      <c r="T84" s="34">
        <v>35865148431849.047</v>
      </c>
      <c r="U84" s="34">
        <v>35805149967830.609</v>
      </c>
      <c r="V84" s="34">
        <v>35735671274749.953</v>
      </c>
      <c r="W84" s="34">
        <v>35601195404801.953</v>
      </c>
      <c r="X84" s="34">
        <v>35276496063059.078</v>
      </c>
      <c r="Y84" s="34">
        <v>35069510357380.961</v>
      </c>
      <c r="Z84" s="34">
        <v>34639200657159.867</v>
      </c>
      <c r="AA84" s="34">
        <v>34216758526280.695</v>
      </c>
      <c r="AB84" s="34">
        <v>33828176479339.359</v>
      </c>
      <c r="AC84" s="34">
        <v>33395133444108.926</v>
      </c>
      <c r="AD84" s="34">
        <v>32947746148586.523</v>
      </c>
      <c r="AE84" s="34">
        <v>32307786426578.016</v>
      </c>
      <c r="AF84" s="34">
        <v>31733492632316.645</v>
      </c>
      <c r="AG84" s="34">
        <v>31077851343465.098</v>
      </c>
      <c r="AH84" s="34">
        <v>30360125808006.094</v>
      </c>
      <c r="AI84" s="34">
        <v>29763847742508.25</v>
      </c>
      <c r="AJ84" s="34">
        <v>29110247532839.75</v>
      </c>
      <c r="AK84" s="34">
        <v>28440964871854.25</v>
      </c>
      <c r="AL84" s="34">
        <v>27793512094218.5</v>
      </c>
      <c r="AM84" s="34">
        <v>27156906520416.5</v>
      </c>
      <c r="AN84" s="34">
        <v>26493910387526</v>
      </c>
      <c r="AO84" s="34">
        <v>25844088488751.5</v>
      </c>
      <c r="AP84" s="34">
        <v>25197870130683.75</v>
      </c>
      <c r="AQ84" s="34">
        <v>24546026936698.75</v>
      </c>
      <c r="AR84" s="34">
        <v>23892420665532</v>
      </c>
    </row>
    <row r="85" spans="1:44" ht="14.25" customHeight="1" x14ac:dyDescent="0.2">
      <c r="A85" s="34" t="s">
        <v>20</v>
      </c>
      <c r="B85" s="34" t="s">
        <v>53</v>
      </c>
      <c r="C85" s="34">
        <v>918897470359.47595</v>
      </c>
      <c r="D85" s="34">
        <v>821542151116.1709</v>
      </c>
      <c r="E85" s="34">
        <v>883936472751.01575</v>
      </c>
      <c r="F85" s="34">
        <v>924577258168.8363</v>
      </c>
      <c r="G85" s="34">
        <v>960970767298.00281</v>
      </c>
      <c r="H85" s="34">
        <v>1011760853705.9601</v>
      </c>
      <c r="I85" s="34">
        <v>1052115985094.8464</v>
      </c>
      <c r="J85" s="34">
        <v>1097808931421.2349</v>
      </c>
      <c r="K85" s="34">
        <v>1140481968738.1519</v>
      </c>
      <c r="L85" s="34">
        <v>1191052664607.7922</v>
      </c>
      <c r="M85" s="34">
        <v>1230740218555.7319</v>
      </c>
      <c r="N85" s="34">
        <v>1278473346286.5676</v>
      </c>
      <c r="O85" s="34">
        <v>1277575050912.8879</v>
      </c>
      <c r="P85" s="34">
        <v>1281851051807.7253</v>
      </c>
      <c r="Q85" s="34">
        <v>1279997748025.3137</v>
      </c>
      <c r="R85" s="34">
        <v>1283182281709.0833</v>
      </c>
      <c r="S85" s="34">
        <v>1282248630750.7046</v>
      </c>
      <c r="T85" s="34">
        <v>1280598862220.7163</v>
      </c>
      <c r="U85" s="34">
        <v>1280891392361.5635</v>
      </c>
      <c r="V85" s="34">
        <v>1284227401677.269</v>
      </c>
      <c r="W85" s="34">
        <v>1293089651505.2839</v>
      </c>
      <c r="X85" s="34">
        <v>1301344739285.4065</v>
      </c>
      <c r="Y85" s="34">
        <v>1313241536074.6008</v>
      </c>
      <c r="Z85" s="34">
        <v>1325729513622.2424</v>
      </c>
      <c r="AA85" s="34">
        <v>1343484334376.2932</v>
      </c>
      <c r="AB85" s="34">
        <v>1371906356671.6536</v>
      </c>
      <c r="AC85" s="34">
        <v>1402286127218.8118</v>
      </c>
      <c r="AD85" s="34">
        <v>1437647861594.834</v>
      </c>
      <c r="AE85" s="34">
        <v>1471738329619.5693</v>
      </c>
      <c r="AF85" s="34">
        <v>1512980765770.958</v>
      </c>
      <c r="AG85" s="34">
        <v>1557509012780.6729</v>
      </c>
      <c r="AH85" s="34">
        <v>1614122053026.0144</v>
      </c>
      <c r="AI85" s="34">
        <v>1650415324365.4531</v>
      </c>
      <c r="AJ85" s="34">
        <v>1698901680136.5781</v>
      </c>
      <c r="AK85" s="34">
        <v>1746210209310.75</v>
      </c>
      <c r="AL85" s="34">
        <v>1792086261975.1094</v>
      </c>
      <c r="AM85" s="34">
        <v>1835864096615.8281</v>
      </c>
      <c r="AN85" s="34">
        <v>1883920152382.5312</v>
      </c>
      <c r="AO85" s="34">
        <v>1929303729623.25</v>
      </c>
      <c r="AP85" s="34">
        <v>1974883169291.2344</v>
      </c>
      <c r="AQ85" s="34">
        <v>2020921516269.5</v>
      </c>
      <c r="AR85" s="34">
        <v>2067301889701.2812</v>
      </c>
    </row>
    <row r="86" spans="1:44" ht="14.25" customHeight="1" x14ac:dyDescent="0.2">
      <c r="A86" s="34" t="s">
        <v>20</v>
      </c>
      <c r="B86" s="34" t="s">
        <v>114</v>
      </c>
      <c r="C86" s="34">
        <v>34024271319426.469</v>
      </c>
      <c r="D86" s="34">
        <v>35895414205901.516</v>
      </c>
      <c r="E86" s="34">
        <v>37493792683369.539</v>
      </c>
      <c r="F86" s="34">
        <v>38980077312351.055</v>
      </c>
      <c r="G86" s="34">
        <v>40422916589946.109</v>
      </c>
      <c r="H86" s="34">
        <v>41627582965018.195</v>
      </c>
      <c r="I86" s="34">
        <v>43058164619761.883</v>
      </c>
      <c r="J86" s="34">
        <v>44628555650905.477</v>
      </c>
      <c r="K86" s="34">
        <v>45910653375228.875</v>
      </c>
      <c r="L86" s="34">
        <v>47363649185381.766</v>
      </c>
      <c r="M86" s="34">
        <v>48520880975679.727</v>
      </c>
      <c r="N86" s="34">
        <v>49977673402342.914</v>
      </c>
      <c r="O86" s="34">
        <v>49726434135690.695</v>
      </c>
      <c r="P86" s="34">
        <v>49577497473340.07</v>
      </c>
      <c r="Q86" s="34">
        <v>49328652221905.195</v>
      </c>
      <c r="R86" s="34">
        <v>49249779020058.477</v>
      </c>
      <c r="S86" s="34">
        <v>49176113368021.086</v>
      </c>
      <c r="T86" s="34">
        <v>49073999632753.391</v>
      </c>
      <c r="U86" s="34">
        <v>48722822814650.18</v>
      </c>
      <c r="V86" s="34">
        <v>49064447619504.039</v>
      </c>
      <c r="W86" s="34">
        <v>49557783763811.492</v>
      </c>
      <c r="X86" s="34">
        <v>50050918575598.023</v>
      </c>
      <c r="Y86" s="34">
        <v>49899584241782.891</v>
      </c>
      <c r="Z86" s="34">
        <v>49493161140230.359</v>
      </c>
      <c r="AA86" s="34">
        <v>49149204645395.07</v>
      </c>
      <c r="AB86" s="34">
        <v>48894456157232.117</v>
      </c>
      <c r="AC86" s="34">
        <v>48604778746997.758</v>
      </c>
      <c r="AD86" s="34">
        <v>48312001815390.867</v>
      </c>
      <c r="AE86" s="34">
        <v>47741969000016.945</v>
      </c>
      <c r="AF86" s="34">
        <v>46751037532434.531</v>
      </c>
      <c r="AG86" s="34">
        <v>46131246639657.672</v>
      </c>
      <c r="AH86" s="34">
        <v>45400028111875.531</v>
      </c>
      <c r="AI86" s="34">
        <v>44636855689658</v>
      </c>
      <c r="AJ86" s="34">
        <v>43863856582345.5</v>
      </c>
      <c r="AK86" s="34">
        <v>43175979056141</v>
      </c>
      <c r="AL86" s="34">
        <v>42407581206966.5</v>
      </c>
      <c r="AM86" s="34">
        <v>41663128996396.75</v>
      </c>
      <c r="AN86" s="34">
        <v>40928361677731</v>
      </c>
      <c r="AO86" s="34">
        <v>40192629543224.25</v>
      </c>
      <c r="AP86" s="34">
        <v>39439760529571.25</v>
      </c>
      <c r="AQ86" s="34">
        <v>38704450148389.25</v>
      </c>
      <c r="AR86" s="34">
        <v>37963878525810</v>
      </c>
    </row>
    <row r="87" spans="1:44" ht="14.25" customHeight="1" x14ac:dyDescent="0.2">
      <c r="A87" s="34" t="s">
        <v>20</v>
      </c>
      <c r="B87" s="34" t="s">
        <v>115</v>
      </c>
      <c r="C87" s="34">
        <v>4917525779247.7441</v>
      </c>
      <c r="D87" s="34">
        <v>5385348511583.1982</v>
      </c>
      <c r="E87" s="34">
        <v>5724405651191.4688</v>
      </c>
      <c r="F87" s="34">
        <v>6050061905656.5898</v>
      </c>
      <c r="G87" s="34">
        <v>6366865689618.3574</v>
      </c>
      <c r="H87" s="34">
        <v>6717247523907.8857</v>
      </c>
      <c r="I87" s="34">
        <v>7014352363884.8525</v>
      </c>
      <c r="J87" s="34">
        <v>7319131827385.5713</v>
      </c>
      <c r="K87" s="34">
        <v>7557613653569.9375</v>
      </c>
      <c r="L87" s="34">
        <v>7801381867601.2793</v>
      </c>
      <c r="M87" s="34">
        <v>7969886875793.375</v>
      </c>
      <c r="N87" s="34">
        <v>8156952288063.6221</v>
      </c>
      <c r="O87" s="34">
        <v>8186595064323.5957</v>
      </c>
      <c r="P87" s="34">
        <v>8225728704182.2021</v>
      </c>
      <c r="Q87" s="34">
        <v>8243274278572.5771</v>
      </c>
      <c r="R87" s="34">
        <v>8286710034445.5</v>
      </c>
      <c r="S87" s="34">
        <v>8331173227297.7861</v>
      </c>
      <c r="T87" s="34">
        <v>8373402086282.2422</v>
      </c>
      <c r="U87" s="34">
        <v>8461807318222.1729</v>
      </c>
      <c r="V87" s="34">
        <v>8593398055960.5918</v>
      </c>
      <c r="W87" s="34">
        <v>8762386875433.2666</v>
      </c>
      <c r="X87" s="34">
        <v>8944433458290.7949</v>
      </c>
      <c r="Y87" s="34">
        <v>8899604608471.7246</v>
      </c>
      <c r="Z87" s="34">
        <v>8796980990380.5234</v>
      </c>
      <c r="AA87" s="34">
        <v>8691397731017.7803</v>
      </c>
      <c r="AB87" s="34">
        <v>8585209853545.6455</v>
      </c>
      <c r="AC87" s="34">
        <v>8453868443631.4941</v>
      </c>
      <c r="AD87" s="34">
        <v>8300037489497.1035</v>
      </c>
      <c r="AE87" s="34">
        <v>8073940644652.0781</v>
      </c>
      <c r="AF87" s="34">
        <v>7835557470965.8857</v>
      </c>
      <c r="AG87" s="34">
        <v>7543443092635.7812</v>
      </c>
      <c r="AH87" s="34">
        <v>7198517002684.2383</v>
      </c>
      <c r="AI87" s="34">
        <v>6970237582394.4375</v>
      </c>
      <c r="AJ87" s="34">
        <v>6671005180827.5</v>
      </c>
      <c r="AK87" s="34">
        <v>6373059038746.25</v>
      </c>
      <c r="AL87" s="34">
        <v>6090768400566.875</v>
      </c>
      <c r="AM87" s="34">
        <v>5816914716679</v>
      </c>
      <c r="AN87" s="34">
        <v>5518332230335.375</v>
      </c>
      <c r="AO87" s="34">
        <v>5235568846515.5</v>
      </c>
      <c r="AP87" s="34">
        <v>4952703680160.75</v>
      </c>
      <c r="AQ87" s="34">
        <v>4665614981558.75</v>
      </c>
      <c r="AR87" s="34">
        <v>4377358484925.375</v>
      </c>
    </row>
    <row r="88" spans="1:44" ht="14.25" customHeight="1" x14ac:dyDescent="0.2">
      <c r="A88" s="34" t="s">
        <v>20</v>
      </c>
      <c r="B88" s="34" t="s">
        <v>116</v>
      </c>
      <c r="C88" s="34">
        <v>0</v>
      </c>
      <c r="D88" s="34">
        <v>0</v>
      </c>
      <c r="E88" s="34">
        <v>0</v>
      </c>
      <c r="F88" s="34">
        <v>0</v>
      </c>
      <c r="G88" s="34">
        <v>0</v>
      </c>
      <c r="H88" s="34">
        <v>0</v>
      </c>
      <c r="I88" s="34">
        <v>0</v>
      </c>
      <c r="J88" s="34">
        <v>0</v>
      </c>
      <c r="K88" s="34">
        <v>0</v>
      </c>
      <c r="L88" s="34">
        <v>0</v>
      </c>
      <c r="M88" s="34">
        <v>0</v>
      </c>
      <c r="N88" s="34">
        <v>0</v>
      </c>
      <c r="O88" s="34">
        <v>0</v>
      </c>
      <c r="P88" s="34">
        <v>0</v>
      </c>
      <c r="Q88" s="34">
        <v>0</v>
      </c>
      <c r="R88" s="34">
        <v>0</v>
      </c>
      <c r="S88" s="34">
        <v>0</v>
      </c>
      <c r="T88" s="34">
        <v>0</v>
      </c>
      <c r="U88" s="34">
        <v>0</v>
      </c>
      <c r="V88" s="34">
        <v>0</v>
      </c>
      <c r="W88" s="34">
        <v>0</v>
      </c>
      <c r="X88" s="34">
        <v>0</v>
      </c>
      <c r="Y88" s="34">
        <v>0</v>
      </c>
      <c r="Z88" s="34">
        <v>0</v>
      </c>
      <c r="AA88" s="34">
        <v>0</v>
      </c>
      <c r="AB88" s="34">
        <v>0</v>
      </c>
      <c r="AC88" s="34">
        <v>0</v>
      </c>
      <c r="AD88" s="34">
        <v>0</v>
      </c>
      <c r="AE88" s="34">
        <v>0</v>
      </c>
      <c r="AF88" s="34">
        <v>0</v>
      </c>
      <c r="AG88" s="34">
        <v>0</v>
      </c>
      <c r="AH88" s="34">
        <v>0</v>
      </c>
      <c r="AI88" s="34">
        <v>0</v>
      </c>
      <c r="AJ88" s="34">
        <v>0</v>
      </c>
      <c r="AK88" s="34">
        <v>0</v>
      </c>
      <c r="AL88" s="34">
        <v>0</v>
      </c>
      <c r="AM88" s="34">
        <v>0</v>
      </c>
      <c r="AN88" s="34">
        <v>0</v>
      </c>
      <c r="AO88" s="34">
        <v>0</v>
      </c>
      <c r="AP88" s="34">
        <v>0</v>
      </c>
      <c r="AQ88" s="34">
        <v>0</v>
      </c>
      <c r="AR88" s="34">
        <v>0</v>
      </c>
    </row>
    <row r="89" spans="1:44" ht="14.25" customHeight="1" x14ac:dyDescent="0.2">
      <c r="A89" s="34" t="s">
        <v>20</v>
      </c>
      <c r="B89" s="34" t="s">
        <v>117</v>
      </c>
      <c r="C89" s="34">
        <v>50.9009267722126</v>
      </c>
      <c r="D89" s="34">
        <v>49.628604703710785</v>
      </c>
      <c r="E89" s="34">
        <v>48.943021533503966</v>
      </c>
      <c r="F89" s="34">
        <v>49.046430251788777</v>
      </c>
      <c r="G89" s="34">
        <v>49.651553182013245</v>
      </c>
      <c r="H89" s="34">
        <v>49.415700806103885</v>
      </c>
      <c r="I89" s="34">
        <v>49.589869725812456</v>
      </c>
      <c r="J89" s="34">
        <v>49.852196934674389</v>
      </c>
      <c r="K89" s="34">
        <v>51.334595876811207</v>
      </c>
      <c r="L89" s="34">
        <v>52.17433034965358</v>
      </c>
      <c r="M89" s="34">
        <v>54.125434365240139</v>
      </c>
      <c r="N89" s="34">
        <v>52.753475133317707</v>
      </c>
      <c r="O89" s="34">
        <v>52.083723464744047</v>
      </c>
      <c r="P89" s="34">
        <v>50.325440469979483</v>
      </c>
      <c r="Q89" s="34">
        <v>51.148671468310106</v>
      </c>
      <c r="R89" s="34">
        <v>51.399513910807045</v>
      </c>
      <c r="S89" s="34">
        <v>51.909689942012555</v>
      </c>
      <c r="T89" s="34">
        <v>52.74950267944628</v>
      </c>
      <c r="U89" s="34">
        <v>53.653462465500169</v>
      </c>
      <c r="V89" s="34">
        <v>53.739588759472191</v>
      </c>
      <c r="W89" s="34">
        <v>53.529333051320208</v>
      </c>
      <c r="X89" s="34">
        <v>53.671259272783018</v>
      </c>
      <c r="Y89" s="34">
        <v>53.930318712300974</v>
      </c>
      <c r="Z89" s="34">
        <v>54.561515281644795</v>
      </c>
      <c r="AA89" s="34">
        <v>55.089460057429747</v>
      </c>
      <c r="AB89" s="34">
        <v>54.986759224288292</v>
      </c>
      <c r="AC89" s="34">
        <v>54.999338998756542</v>
      </c>
      <c r="AD89" s="34">
        <v>54.757718711897894</v>
      </c>
      <c r="AE89" s="34">
        <v>56.003366652276398</v>
      </c>
      <c r="AF89" s="34">
        <v>57.43299725786013</v>
      </c>
      <c r="AG89" s="34">
        <v>58.847987988914689</v>
      </c>
      <c r="AH89" s="34">
        <v>60.316654710009004</v>
      </c>
      <c r="AI89" s="34">
        <v>61.66049306404966</v>
      </c>
      <c r="AJ89" s="34">
        <v>63.111673017330759</v>
      </c>
      <c r="AK89" s="34">
        <v>64.524918185855768</v>
      </c>
      <c r="AL89" s="34">
        <v>65.937009003592721</v>
      </c>
      <c r="AM89" s="34">
        <v>67.341689708859576</v>
      </c>
      <c r="AN89" s="34">
        <v>68.771475378702235</v>
      </c>
      <c r="AO89" s="34">
        <v>70.17826593259224</v>
      </c>
      <c r="AP89" s="34">
        <v>71.593020202495154</v>
      </c>
      <c r="AQ89" s="34">
        <v>73.008871631709553</v>
      </c>
      <c r="AR89" s="34">
        <v>74.42543717171975</v>
      </c>
    </row>
    <row r="90" spans="1:44" ht="14.25" customHeight="1" x14ac:dyDescent="0.2">
      <c r="A90" s="34" t="s">
        <v>20</v>
      </c>
      <c r="B90" s="34" t="s">
        <v>62</v>
      </c>
      <c r="C90" s="34">
        <v>19714136900825.492</v>
      </c>
      <c r="D90" s="34">
        <v>19167815425188.496</v>
      </c>
      <c r="E90" s="34">
        <v>18788783096347.984</v>
      </c>
      <c r="F90" s="34">
        <v>18552276426462.559</v>
      </c>
      <c r="G90" s="34">
        <v>18310937443940.051</v>
      </c>
      <c r="H90" s="34">
        <v>17891978012675.523</v>
      </c>
      <c r="I90" s="34">
        <v>17599705755249.527</v>
      </c>
      <c r="J90" s="34">
        <v>17071258339843.057</v>
      </c>
      <c r="K90" s="34">
        <v>16693564745835.271</v>
      </c>
      <c r="L90" s="34">
        <v>16077476025351.127</v>
      </c>
      <c r="M90" s="34">
        <v>15675240942779.221</v>
      </c>
      <c r="N90" s="34">
        <v>15061182617411.779</v>
      </c>
      <c r="O90" s="34">
        <v>14645152585352.264</v>
      </c>
      <c r="P90" s="34">
        <v>14215818940083.73</v>
      </c>
      <c r="Q90" s="34">
        <v>13795125112804.143</v>
      </c>
      <c r="R90" s="34">
        <v>13274444732671.336</v>
      </c>
      <c r="S90" s="34">
        <v>12830329389763.047</v>
      </c>
      <c r="T90" s="34">
        <v>12489485884824.262</v>
      </c>
      <c r="U90" s="34">
        <v>12115346496511.348</v>
      </c>
      <c r="V90" s="34">
        <v>11540097247165.455</v>
      </c>
      <c r="W90" s="34">
        <v>10937585005721.199</v>
      </c>
      <c r="X90" s="34">
        <v>10432730402435.051</v>
      </c>
      <c r="Y90" s="34">
        <v>10091272902553.768</v>
      </c>
      <c r="Z90" s="34">
        <v>10027142889208.76</v>
      </c>
      <c r="AA90" s="34">
        <v>9907595368320.2969</v>
      </c>
      <c r="AB90" s="34">
        <v>9695461725572.3203</v>
      </c>
      <c r="AC90" s="34">
        <v>9518331163227.4258</v>
      </c>
      <c r="AD90" s="34">
        <v>9339487158107.0215</v>
      </c>
      <c r="AE90" s="34">
        <v>9379733488191.5762</v>
      </c>
      <c r="AF90" s="34">
        <v>9449955431256.668</v>
      </c>
      <c r="AG90" s="34">
        <v>9501765295397.6348</v>
      </c>
      <c r="AH90" s="34">
        <v>9577636715368.9453</v>
      </c>
      <c r="AI90" s="34">
        <v>9629214894183.3438</v>
      </c>
      <c r="AJ90" s="34">
        <v>9695654393708.3906</v>
      </c>
      <c r="AK90" s="34">
        <v>9756499603089.75</v>
      </c>
      <c r="AL90" s="34">
        <v>9820400068466.7031</v>
      </c>
      <c r="AM90" s="34">
        <v>9879724559494</v>
      </c>
      <c r="AN90" s="34">
        <v>9944028205402.3281</v>
      </c>
      <c r="AO90" s="34">
        <v>10005253139969.859</v>
      </c>
      <c r="AP90" s="34">
        <v>10067521678493.281</v>
      </c>
      <c r="AQ90" s="34">
        <v>10129317070523.938</v>
      </c>
      <c r="AR90" s="34">
        <v>10191972479321.938</v>
      </c>
    </row>
    <row r="91" spans="1:44" ht="14.25" customHeight="1" x14ac:dyDescent="0.2">
      <c r="A91" s="34" t="s">
        <v>20</v>
      </c>
      <c r="B91" s="34" t="s">
        <v>87</v>
      </c>
      <c r="C91" s="34">
        <v>2789768664952.2949</v>
      </c>
      <c r="D91" s="34">
        <v>2828248997015.4644</v>
      </c>
      <c r="E91" s="34">
        <v>2875609347814.0283</v>
      </c>
      <c r="F91" s="34">
        <v>2918043460696.6323</v>
      </c>
      <c r="G91" s="34">
        <v>2963235799779.7271</v>
      </c>
      <c r="H91" s="34">
        <v>3034506721474.8271</v>
      </c>
      <c r="I91" s="34">
        <v>3095561958701.2871</v>
      </c>
      <c r="J91" s="34">
        <v>3177141066473.2026</v>
      </c>
      <c r="K91" s="34">
        <v>3249967840869.4282</v>
      </c>
      <c r="L91" s="34">
        <v>3347926438694.7769</v>
      </c>
      <c r="M91" s="34">
        <v>3439203730915.311</v>
      </c>
      <c r="N91" s="34">
        <v>3567323786564.5483</v>
      </c>
      <c r="O91" s="34">
        <v>3553011332886.3013</v>
      </c>
      <c r="P91" s="34">
        <v>3543440244344.3931</v>
      </c>
      <c r="Q91" s="34">
        <v>3522647334735.3276</v>
      </c>
      <c r="R91" s="34">
        <v>3508363937615.9673</v>
      </c>
      <c r="S91" s="34">
        <v>3487255240386.6924</v>
      </c>
      <c r="T91" s="34">
        <v>3455441943351.6279</v>
      </c>
      <c r="U91" s="34">
        <v>3430288699817.1284</v>
      </c>
      <c r="V91" s="34">
        <v>3407426029225.3882</v>
      </c>
      <c r="W91" s="34">
        <v>3381539205077.9937</v>
      </c>
      <c r="X91" s="34">
        <v>3340808197135.8442</v>
      </c>
      <c r="Y91" s="34">
        <v>3317857825073.9893</v>
      </c>
      <c r="Z91" s="34">
        <v>3277748580009.7251</v>
      </c>
      <c r="AA91" s="34">
        <v>3242361778550.4268</v>
      </c>
      <c r="AB91" s="34">
        <v>3214199842621.0645</v>
      </c>
      <c r="AC91" s="34">
        <v>3185905069046.2979</v>
      </c>
      <c r="AD91" s="34">
        <v>3160438844627.9468</v>
      </c>
      <c r="AE91" s="34">
        <v>3120744691295.7388</v>
      </c>
      <c r="AF91" s="34">
        <v>3091761453053.0479</v>
      </c>
      <c r="AG91" s="34">
        <v>3059474732851.6343</v>
      </c>
      <c r="AH91" s="34">
        <v>3025921264310.0122</v>
      </c>
      <c r="AI91" s="34">
        <v>2992576661503.6875</v>
      </c>
      <c r="AJ91" s="34">
        <v>2961442886104.6875</v>
      </c>
      <c r="AK91" s="34">
        <v>2927974837991.2109</v>
      </c>
      <c r="AL91" s="34">
        <v>2895234626174.3984</v>
      </c>
      <c r="AM91" s="34">
        <v>2862837525281.6875</v>
      </c>
      <c r="AN91" s="34">
        <v>2830307347698.8516</v>
      </c>
      <c r="AO91" s="34">
        <v>2797336927793.8047</v>
      </c>
      <c r="AP91" s="34">
        <v>2764877323326.8828</v>
      </c>
      <c r="AQ91" s="34">
        <v>2732254189100.25</v>
      </c>
      <c r="AR91" s="34">
        <v>2699543653619.8438</v>
      </c>
    </row>
    <row r="92" spans="1:44" ht="14.25" customHeight="1" x14ac:dyDescent="0.2">
      <c r="A92" s="34" t="s">
        <v>20</v>
      </c>
      <c r="B92" s="34" t="s">
        <v>118</v>
      </c>
      <c r="C92" s="34">
        <v>2733629503638.2563</v>
      </c>
      <c r="D92" s="34">
        <v>2805520392068.0459</v>
      </c>
      <c r="E92" s="34">
        <v>2944810922741.2935</v>
      </c>
      <c r="F92" s="34">
        <v>3074436294314.8457</v>
      </c>
      <c r="G92" s="34">
        <v>3201836285716.5664</v>
      </c>
      <c r="H92" s="34">
        <v>3352692151440.3105</v>
      </c>
      <c r="I92" s="34">
        <v>3487639400658.8657</v>
      </c>
      <c r="J92" s="34">
        <v>3641055210165.2607</v>
      </c>
      <c r="K92" s="34">
        <v>3779860132351.8677</v>
      </c>
      <c r="L92" s="34">
        <v>3943450418154.8955</v>
      </c>
      <c r="M92" s="34">
        <v>4094923931297.7007</v>
      </c>
      <c r="N92" s="34">
        <v>4286293892781.876</v>
      </c>
      <c r="O92" s="34">
        <v>4318550841811.4092</v>
      </c>
      <c r="P92" s="34">
        <v>4351965798406.0723</v>
      </c>
      <c r="Q92" s="34">
        <v>4367134297291.7329</v>
      </c>
      <c r="R92" s="34">
        <v>4386029846008.9683</v>
      </c>
      <c r="S92" s="34">
        <v>4392190143662.1567</v>
      </c>
      <c r="T92" s="34">
        <v>4380616059901.3281</v>
      </c>
      <c r="U92" s="34">
        <v>4373287769163.9287</v>
      </c>
      <c r="V92" s="34">
        <v>4364801550870.189</v>
      </c>
      <c r="W92" s="34">
        <v>4348376492524.6807</v>
      </c>
      <c r="X92" s="34">
        <v>4308717290952.4077</v>
      </c>
      <c r="Y92" s="34">
        <v>4283435786592.0801</v>
      </c>
      <c r="Z92" s="34">
        <v>4230877197935.9712</v>
      </c>
      <c r="AA92" s="34">
        <v>4179279564472.2563</v>
      </c>
      <c r="AB92" s="34">
        <v>4131817645873.0591</v>
      </c>
      <c r="AC92" s="34">
        <v>4078925204109.894</v>
      </c>
      <c r="AD92" s="34">
        <v>4024280735664.8428</v>
      </c>
      <c r="AE92" s="34">
        <v>3946115219599.9224</v>
      </c>
      <c r="AF92" s="34">
        <v>3875970225692.439</v>
      </c>
      <c r="AG92" s="34">
        <v>3795889342577.3145</v>
      </c>
      <c r="AH92" s="34">
        <v>3708225408515.8848</v>
      </c>
      <c r="AI92" s="34">
        <v>3635395227013.9375</v>
      </c>
      <c r="AJ92" s="34">
        <v>3555563643975.3438</v>
      </c>
      <c r="AK92" s="34">
        <v>3473816585855.7188</v>
      </c>
      <c r="AL92" s="34">
        <v>3394735858192.5</v>
      </c>
      <c r="AM92" s="34">
        <v>3316980022169.1875</v>
      </c>
      <c r="AN92" s="34">
        <v>3236000808799.6562</v>
      </c>
      <c r="AO92" s="34">
        <v>3156630713587.0938</v>
      </c>
      <c r="AP92" s="34">
        <v>3077700759541.8125</v>
      </c>
      <c r="AQ92" s="34">
        <v>2998083780693.0312</v>
      </c>
      <c r="AR92" s="34">
        <v>2918251457295.0938</v>
      </c>
    </row>
    <row r="93" spans="1:44" ht="14.25" customHeight="1" x14ac:dyDescent="0.2">
      <c r="A93" s="34" t="s">
        <v>20</v>
      </c>
      <c r="B93" s="34" t="s">
        <v>119</v>
      </c>
      <c r="C93" s="34">
        <v>780628508884.14636</v>
      </c>
      <c r="D93" s="34">
        <v>801158019910.64478</v>
      </c>
      <c r="E93" s="34">
        <v>840934499904.15601</v>
      </c>
      <c r="F93" s="34">
        <v>877950950154.76245</v>
      </c>
      <c r="G93" s="34">
        <v>914331910042.49231</v>
      </c>
      <c r="H93" s="34">
        <v>957411043246.03015</v>
      </c>
      <c r="I93" s="34">
        <v>995947234706.97742</v>
      </c>
      <c r="J93" s="34">
        <v>1039757397881.9209</v>
      </c>
      <c r="K93" s="34">
        <v>1079395205159.0586</v>
      </c>
      <c r="L93" s="34">
        <v>1126110841167.6636</v>
      </c>
      <c r="M93" s="34">
        <v>1169366352765.9751</v>
      </c>
      <c r="N93" s="34">
        <v>1224014887792.3137</v>
      </c>
      <c r="O93" s="34">
        <v>1233226338718.1113</v>
      </c>
      <c r="P93" s="34">
        <v>1242768475904.6626</v>
      </c>
      <c r="Q93" s="34">
        <v>1247100066067.6177</v>
      </c>
      <c r="R93" s="34">
        <v>1252495970669.9246</v>
      </c>
      <c r="S93" s="34">
        <v>1254255135167.1221</v>
      </c>
      <c r="T93" s="34">
        <v>1250949983632.9104</v>
      </c>
      <c r="U93" s="34">
        <v>1248857281361.6658</v>
      </c>
      <c r="V93" s="34">
        <v>1246433915677.3655</v>
      </c>
      <c r="W93" s="34">
        <v>1241743496296.2737</v>
      </c>
      <c r="X93" s="34">
        <v>1230418222207.1201</v>
      </c>
      <c r="Y93" s="34">
        <v>1223198713116.7756</v>
      </c>
      <c r="Z93" s="34">
        <v>1208189827444.0581</v>
      </c>
      <c r="AA93" s="34">
        <v>1193455356800.1313</v>
      </c>
      <c r="AB93" s="34">
        <v>1179901900965.8416</v>
      </c>
      <c r="AC93" s="34">
        <v>1164797678579.4983</v>
      </c>
      <c r="AD93" s="34">
        <v>1149193138950.3152</v>
      </c>
      <c r="AE93" s="34">
        <v>1126871814802.0691</v>
      </c>
      <c r="AF93" s="34">
        <v>1106840869889.158</v>
      </c>
      <c r="AG93" s="34">
        <v>1083972584229.7136</v>
      </c>
      <c r="AH93" s="34">
        <v>1058938845737.2762</v>
      </c>
      <c r="AI93" s="34">
        <v>1038141105622.1719</v>
      </c>
      <c r="AJ93" s="34">
        <v>1015344011302.5703</v>
      </c>
      <c r="AK93" s="34">
        <v>991999924621.96094</v>
      </c>
      <c r="AL93" s="34">
        <v>969417248207.67969</v>
      </c>
      <c r="AM93" s="34">
        <v>947212914280.5</v>
      </c>
      <c r="AN93" s="34">
        <v>924088097073.50781</v>
      </c>
      <c r="AO93" s="34">
        <v>901422787457.36719</v>
      </c>
      <c r="AP93" s="34">
        <v>878883166689.19531</v>
      </c>
      <c r="AQ93" s="34">
        <v>856147355783.61719</v>
      </c>
      <c r="AR93" s="34">
        <v>833350050043.41406</v>
      </c>
    </row>
    <row r="94" spans="1:44" ht="14.25" customHeight="1" x14ac:dyDescent="0.2">
      <c r="A94" s="34" t="s">
        <v>20</v>
      </c>
      <c r="B94" s="34" t="s">
        <v>120</v>
      </c>
      <c r="C94" s="34">
        <v>3028152347649.4907</v>
      </c>
      <c r="D94" s="34">
        <v>3107788802510.5229</v>
      </c>
      <c r="E94" s="34">
        <v>3262086576551.2861</v>
      </c>
      <c r="F94" s="34">
        <v>3405677861589.3525</v>
      </c>
      <c r="G94" s="34">
        <v>3546804002692.3047</v>
      </c>
      <c r="H94" s="34">
        <v>3713913167756.5776</v>
      </c>
      <c r="I94" s="34">
        <v>3863399712654.5371</v>
      </c>
      <c r="J94" s="34">
        <v>4033344631344.1528</v>
      </c>
      <c r="K94" s="34">
        <v>4187104477155.4678</v>
      </c>
      <c r="L94" s="34">
        <v>4368320076177.8589</v>
      </c>
      <c r="M94" s="34">
        <v>4536113434355.9248</v>
      </c>
      <c r="N94" s="34">
        <v>4748101707589.9639</v>
      </c>
      <c r="O94" s="34">
        <v>4783834039203.2227</v>
      </c>
      <c r="P94" s="34">
        <v>4820849142795.0088</v>
      </c>
      <c r="Q94" s="34">
        <v>4837651904635.9248</v>
      </c>
      <c r="R94" s="34">
        <v>4858583270840.4766</v>
      </c>
      <c r="S94" s="34">
        <v>4865407282571.3633</v>
      </c>
      <c r="T94" s="34">
        <v>4852586200246.3447</v>
      </c>
      <c r="U94" s="34">
        <v>4844468355172.1748</v>
      </c>
      <c r="V94" s="34">
        <v>4835067826748.4609</v>
      </c>
      <c r="W94" s="34">
        <v>4816873122995.4346</v>
      </c>
      <c r="X94" s="34">
        <v>4772941015814.4326</v>
      </c>
      <c r="Y94" s="34">
        <v>4744935667365.0742</v>
      </c>
      <c r="Z94" s="34">
        <v>4686714385579.6973</v>
      </c>
      <c r="AA94" s="34">
        <v>4629557592862.0469</v>
      </c>
      <c r="AB94" s="34">
        <v>4576982099351.0117</v>
      </c>
      <c r="AC94" s="34">
        <v>4518390994929.2627</v>
      </c>
      <c r="AD94" s="34">
        <v>4457859099444.6299</v>
      </c>
      <c r="AE94" s="34">
        <v>4371271984891.5435</v>
      </c>
      <c r="AF94" s="34">
        <v>4293569528251.3496</v>
      </c>
      <c r="AG94" s="34">
        <v>4204860683880.0981</v>
      </c>
      <c r="AH94" s="34">
        <v>4107751786211.6318</v>
      </c>
      <c r="AI94" s="34">
        <v>4027074838292.625</v>
      </c>
      <c r="AJ94" s="34">
        <v>3938642153734.1562</v>
      </c>
      <c r="AK94" s="34">
        <v>3848087619687.4062</v>
      </c>
      <c r="AL94" s="34">
        <v>3760486688102.3125</v>
      </c>
      <c r="AM94" s="34">
        <v>3674353392758.4688</v>
      </c>
      <c r="AN94" s="34">
        <v>3584649431504.9375</v>
      </c>
      <c r="AO94" s="34">
        <v>3496727955741.2812</v>
      </c>
      <c r="AP94" s="34">
        <v>3409294042212</v>
      </c>
      <c r="AQ94" s="34">
        <v>3321099083424.4688</v>
      </c>
      <c r="AR94" s="34">
        <v>3232665578739.9375</v>
      </c>
    </row>
    <row r="95" spans="1:44" ht="14.25" customHeight="1" x14ac:dyDescent="0.2">
      <c r="A95" s="34" t="s">
        <v>20</v>
      </c>
      <c r="B95" s="34" t="s">
        <v>121</v>
      </c>
      <c r="C95" s="34">
        <v>1881514867566.917</v>
      </c>
      <c r="D95" s="34">
        <v>1930996253117.9644</v>
      </c>
      <c r="E95" s="34">
        <v>2026867768999.7603</v>
      </c>
      <c r="F95" s="34">
        <v>2116086905501.2219</v>
      </c>
      <c r="G95" s="34">
        <v>2203774347281.9043</v>
      </c>
      <c r="H95" s="34">
        <v>2307606104234.0205</v>
      </c>
      <c r="I95" s="34">
        <v>2400488206729.6367</v>
      </c>
      <c r="J95" s="34">
        <v>2506081933356.4238</v>
      </c>
      <c r="K95" s="34">
        <v>2601619212434.6533</v>
      </c>
      <c r="L95" s="34">
        <v>2714215873583.5991</v>
      </c>
      <c r="M95" s="34">
        <v>2818472747692.3501</v>
      </c>
      <c r="N95" s="34">
        <v>2950189729550.7056</v>
      </c>
      <c r="O95" s="34">
        <v>2972391688192.3716</v>
      </c>
      <c r="P95" s="34">
        <v>2995390685513.8027</v>
      </c>
      <c r="Q95" s="34">
        <v>3005830928470.6694</v>
      </c>
      <c r="R95" s="34">
        <v>3018836442127.5112</v>
      </c>
      <c r="S95" s="34">
        <v>3023076479633.5762</v>
      </c>
      <c r="T95" s="34">
        <v>3015110216961.3745</v>
      </c>
      <c r="U95" s="34">
        <v>3010066267897.3491</v>
      </c>
      <c r="V95" s="34">
        <v>3004225335222.3691</v>
      </c>
      <c r="W95" s="34">
        <v>2992920221842.3013</v>
      </c>
      <c r="X95" s="34">
        <v>2965623407371.0088</v>
      </c>
      <c r="Y95" s="34">
        <v>2948222539307.1011</v>
      </c>
      <c r="Z95" s="34">
        <v>2912047276403.6289</v>
      </c>
      <c r="AA95" s="34">
        <v>2876533424082.3691</v>
      </c>
      <c r="AB95" s="34">
        <v>2843866120276.6455</v>
      </c>
      <c r="AC95" s="34">
        <v>2807461071448.0234</v>
      </c>
      <c r="AD95" s="34">
        <v>2769850129777.6851</v>
      </c>
      <c r="AE95" s="34">
        <v>2716050015163.9634</v>
      </c>
      <c r="AF95" s="34">
        <v>2667770301784.1265</v>
      </c>
      <c r="AG95" s="34">
        <v>2612651869681.8755</v>
      </c>
      <c r="AH95" s="34">
        <v>2552314141007.7954</v>
      </c>
      <c r="AI95" s="34">
        <v>2502186254576.5312</v>
      </c>
      <c r="AJ95" s="34">
        <v>2447239411857.5</v>
      </c>
      <c r="AK95" s="34">
        <v>2390974177293.9844</v>
      </c>
      <c r="AL95" s="34">
        <v>2336544136705.7188</v>
      </c>
      <c r="AM95" s="34">
        <v>2283025998522.3125</v>
      </c>
      <c r="AN95" s="34">
        <v>2227289259613.1406</v>
      </c>
      <c r="AO95" s="34">
        <v>2172660051820.4219</v>
      </c>
      <c r="AP95" s="34">
        <v>2118333786379.2031</v>
      </c>
      <c r="AQ95" s="34">
        <v>2063534652401.6875</v>
      </c>
      <c r="AR95" s="34">
        <v>2008587300104.8125</v>
      </c>
    </row>
    <row r="96" spans="1:44" ht="14.25" customHeight="1" x14ac:dyDescent="0.2">
      <c r="A96" s="34" t="s">
        <v>20</v>
      </c>
      <c r="B96" s="34" t="s">
        <v>122</v>
      </c>
      <c r="C96" s="34">
        <v>1037978566758.0409</v>
      </c>
      <c r="D96" s="34">
        <v>1065276048452.6156</v>
      </c>
      <c r="E96" s="34">
        <v>1118165653718.7126</v>
      </c>
      <c r="F96" s="34">
        <v>1167385329326.6619</v>
      </c>
      <c r="G96" s="34">
        <v>1215760012254.3025</v>
      </c>
      <c r="H96" s="34">
        <v>1273041057502.9626</v>
      </c>
      <c r="I96" s="34">
        <v>1324281487907.0793</v>
      </c>
      <c r="J96" s="34">
        <v>1382534562018.8174</v>
      </c>
      <c r="K96" s="34">
        <v>1435239778288.4182</v>
      </c>
      <c r="L96" s="34">
        <v>1497356173420.7393</v>
      </c>
      <c r="M96" s="34">
        <v>1554871743787.7249</v>
      </c>
      <c r="N96" s="34">
        <v>1627536279372.1973</v>
      </c>
      <c r="O96" s="34">
        <v>1639784472361.4448</v>
      </c>
      <c r="P96" s="34">
        <v>1652472369060.0454</v>
      </c>
      <c r="Q96" s="34">
        <v>1658231955980.0193</v>
      </c>
      <c r="R96" s="34">
        <v>1665406730231.438</v>
      </c>
      <c r="S96" s="34">
        <v>1667745839068.3708</v>
      </c>
      <c r="T96" s="34">
        <v>1663351077138.2654</v>
      </c>
      <c r="U96" s="34">
        <v>1660568473019.3574</v>
      </c>
      <c r="V96" s="34">
        <v>1657346195571.002</v>
      </c>
      <c r="W96" s="34">
        <v>1651109484086.2534</v>
      </c>
      <c r="X96" s="34">
        <v>1636050603154.522</v>
      </c>
      <c r="Y96" s="34">
        <v>1626451036122.3057</v>
      </c>
      <c r="Z96" s="34">
        <v>1606494166161.8792</v>
      </c>
      <c r="AA96" s="34">
        <v>1586902177723.2512</v>
      </c>
      <c r="AB96" s="34">
        <v>1568880549635.8992</v>
      </c>
      <c r="AC96" s="34">
        <v>1548796913276.0364</v>
      </c>
      <c r="AD96" s="34">
        <v>1528048019922.9468</v>
      </c>
      <c r="AE96" s="34">
        <v>1498368017484.0701</v>
      </c>
      <c r="AF96" s="34">
        <v>1471733464358.1113</v>
      </c>
      <c r="AG96" s="34">
        <v>1441326183426.3225</v>
      </c>
      <c r="AH96" s="34">
        <v>1408039564112.2024</v>
      </c>
      <c r="AI96" s="34">
        <v>1380385426156.9609</v>
      </c>
      <c r="AJ96" s="34">
        <v>1350072806237.4922</v>
      </c>
      <c r="AK96" s="34">
        <v>1319032866805.0391</v>
      </c>
      <c r="AL96" s="34">
        <v>1289005352012.4141</v>
      </c>
      <c r="AM96" s="34">
        <v>1259480907999.375</v>
      </c>
      <c r="AN96" s="34">
        <v>1228732524680.1797</v>
      </c>
      <c r="AO96" s="34">
        <v>1198595134970.8125</v>
      </c>
      <c r="AP96" s="34">
        <v>1168624869993.3594</v>
      </c>
      <c r="AQ96" s="34">
        <v>1138393736811.2266</v>
      </c>
      <c r="AR96" s="34">
        <v>1108080835772.0547</v>
      </c>
    </row>
    <row r="97" spans="1:44" ht="14.25" customHeight="1" x14ac:dyDescent="0.2">
      <c r="A97" s="34" t="s">
        <v>20</v>
      </c>
      <c r="B97" s="34" t="s">
        <v>123</v>
      </c>
      <c r="C97" s="34">
        <v>254490612786.40671</v>
      </c>
      <c r="D97" s="34">
        <v>261183383780.39337</v>
      </c>
      <c r="E97" s="34">
        <v>274150807661.06183</v>
      </c>
      <c r="F97" s="34">
        <v>286218441625.54523</v>
      </c>
      <c r="G97" s="34">
        <v>298078901076.12378</v>
      </c>
      <c r="H97" s="34">
        <v>312123014098.52252</v>
      </c>
      <c r="I97" s="34">
        <v>324686094831.21228</v>
      </c>
      <c r="J97" s="34">
        <v>338968528979.82025</v>
      </c>
      <c r="K97" s="34">
        <v>351890744539.03363</v>
      </c>
      <c r="L97" s="34">
        <v>367120384116.9306</v>
      </c>
      <c r="M97" s="34">
        <v>381221997788.17499</v>
      </c>
      <c r="N97" s="34">
        <v>399037820562.32935</v>
      </c>
      <c r="O97" s="34">
        <v>402040821047.29639</v>
      </c>
      <c r="P97" s="34">
        <v>405151627675.87897</v>
      </c>
      <c r="Q97" s="34">
        <v>406563757802.26373</v>
      </c>
      <c r="R97" s="34">
        <v>408322862233.05237</v>
      </c>
      <c r="S97" s="34">
        <v>408896362746.79065</v>
      </c>
      <c r="T97" s="34">
        <v>407818859133.07343</v>
      </c>
      <c r="U97" s="34">
        <v>407136622861.49548</v>
      </c>
      <c r="V97" s="34">
        <v>406346587894.81879</v>
      </c>
      <c r="W97" s="34">
        <v>404817476814.53613</v>
      </c>
      <c r="X97" s="34">
        <v>401125354492.43115</v>
      </c>
      <c r="Y97" s="34">
        <v>398771741638.80231</v>
      </c>
      <c r="Z97" s="34">
        <v>393878734954.29004</v>
      </c>
      <c r="AA97" s="34">
        <v>389075189579.53003</v>
      </c>
      <c r="AB97" s="34">
        <v>384656663684.8349</v>
      </c>
      <c r="AC97" s="34">
        <v>379732576533.24316</v>
      </c>
      <c r="AD97" s="34">
        <v>374645382295.15784</v>
      </c>
      <c r="AE97" s="34">
        <v>367368467096.64539</v>
      </c>
      <c r="AF97" s="34">
        <v>360838232308.18713</v>
      </c>
      <c r="AG97" s="34">
        <v>353383003649.97998</v>
      </c>
      <c r="AH97" s="34">
        <v>345221821504.09375</v>
      </c>
      <c r="AI97" s="34">
        <v>338441605862.17383</v>
      </c>
      <c r="AJ97" s="34">
        <v>331009586102.30469</v>
      </c>
      <c r="AK97" s="34">
        <v>323399242825.47656</v>
      </c>
      <c r="AL97" s="34">
        <v>316037124873.56836</v>
      </c>
      <c r="AM97" s="34">
        <v>308798349344.19922</v>
      </c>
      <c r="AN97" s="34">
        <v>301259489522.13867</v>
      </c>
      <c r="AO97" s="34">
        <v>293870432541.05273</v>
      </c>
      <c r="AP97" s="34">
        <v>286522351045.20312</v>
      </c>
      <c r="AQ97" s="34">
        <v>279110310127.26953</v>
      </c>
      <c r="AR97" s="34">
        <v>271678221442.73438</v>
      </c>
    </row>
    <row r="98" spans="1:44" ht="14.25" customHeight="1" x14ac:dyDescent="0.2">
      <c r="A98" s="34" t="s">
        <v>20</v>
      </c>
      <c r="B98" s="34" t="s">
        <v>124</v>
      </c>
      <c r="C98" s="34">
        <v>5761781851287.748</v>
      </c>
      <c r="D98" s="34">
        <v>5913309194578.5693</v>
      </c>
      <c r="E98" s="34">
        <v>6206897499292.5791</v>
      </c>
      <c r="F98" s="34">
        <v>6480114155904.1992</v>
      </c>
      <c r="G98" s="34">
        <v>6748640288408.8721</v>
      </c>
      <c r="H98" s="34">
        <v>7066605319196.8887</v>
      </c>
      <c r="I98" s="34">
        <v>7351039113313.4033</v>
      </c>
      <c r="J98" s="34">
        <v>7674399841509.415</v>
      </c>
      <c r="K98" s="34">
        <v>7966964609507.3369</v>
      </c>
      <c r="L98" s="34">
        <v>8311770494332.7549</v>
      </c>
      <c r="M98" s="34">
        <v>8631037365653.627</v>
      </c>
      <c r="N98" s="34">
        <v>9034395600371.8398</v>
      </c>
      <c r="O98" s="34">
        <v>9102384881014.6309</v>
      </c>
      <c r="P98" s="34">
        <v>9172814941201.0801</v>
      </c>
      <c r="Q98" s="34">
        <v>9204786201927.6562</v>
      </c>
      <c r="R98" s="34">
        <v>9244613116849.4434</v>
      </c>
      <c r="S98" s="34">
        <v>9257597426233.5195</v>
      </c>
      <c r="T98" s="34">
        <v>9233202260147.6719</v>
      </c>
      <c r="U98" s="34">
        <v>9217756124336.1035</v>
      </c>
      <c r="V98" s="34">
        <v>9199869377618.6484</v>
      </c>
      <c r="W98" s="34">
        <v>9165249615520.1133</v>
      </c>
      <c r="X98" s="34">
        <v>9081658306766.8379</v>
      </c>
      <c r="Y98" s="34">
        <v>9028371453957.1523</v>
      </c>
      <c r="Z98" s="34">
        <v>8917591583515.666</v>
      </c>
      <c r="AA98" s="34">
        <v>8808837157334.3027</v>
      </c>
      <c r="AB98" s="34">
        <v>8708799745224.0693</v>
      </c>
      <c r="AC98" s="34">
        <v>8597316199039.1543</v>
      </c>
      <c r="AD98" s="34">
        <v>8482139835109.4697</v>
      </c>
      <c r="AE98" s="34">
        <v>8317387204491.4629</v>
      </c>
      <c r="AF98" s="34">
        <v>8169539753943.7861</v>
      </c>
      <c r="AG98" s="34">
        <v>8000750026457.4102</v>
      </c>
      <c r="AH98" s="34">
        <v>7815977194727.5146</v>
      </c>
      <c r="AI98" s="34">
        <v>7662470065306.5625</v>
      </c>
      <c r="AJ98" s="34">
        <v>7494205797709.5625</v>
      </c>
      <c r="AK98" s="34">
        <v>7321904205543.1875</v>
      </c>
      <c r="AL98" s="34">
        <v>7155222546295</v>
      </c>
      <c r="AM98" s="34">
        <v>6991333414927.875</v>
      </c>
      <c r="AN98" s="34">
        <v>6820650240304.8125</v>
      </c>
      <c r="AO98" s="34">
        <v>6653358669328.625</v>
      </c>
      <c r="AP98" s="34">
        <v>6486994801754.0625</v>
      </c>
      <c r="AQ98" s="34">
        <v>6319182864117.6875</v>
      </c>
      <c r="AR98" s="34">
        <v>6150917036035.25</v>
      </c>
    </row>
    <row r="99" spans="1:44" ht="14.25" customHeight="1" x14ac:dyDescent="0.2">
      <c r="A99" s="34" t="s">
        <v>20</v>
      </c>
      <c r="B99" s="34" t="s">
        <v>84</v>
      </c>
      <c r="C99" s="34">
        <v>0</v>
      </c>
      <c r="D99" s="34">
        <v>0</v>
      </c>
      <c r="E99" s="34">
        <v>0</v>
      </c>
      <c r="F99" s="34">
        <v>0</v>
      </c>
      <c r="G99" s="34">
        <v>0</v>
      </c>
      <c r="H99" s="34">
        <v>0</v>
      </c>
      <c r="I99" s="34">
        <v>0</v>
      </c>
      <c r="J99" s="34">
        <v>0</v>
      </c>
      <c r="K99" s="34">
        <v>0</v>
      </c>
      <c r="L99" s="34">
        <v>0</v>
      </c>
      <c r="M99" s="34">
        <v>0</v>
      </c>
      <c r="N99" s="34">
        <v>0</v>
      </c>
      <c r="O99" s="34">
        <v>0</v>
      </c>
      <c r="P99" s="34">
        <v>0</v>
      </c>
      <c r="Q99" s="34">
        <v>0</v>
      </c>
      <c r="R99" s="34">
        <v>0</v>
      </c>
      <c r="S99" s="34">
        <v>0</v>
      </c>
      <c r="T99" s="34">
        <v>0</v>
      </c>
      <c r="U99" s="34">
        <v>0</v>
      </c>
      <c r="V99" s="34">
        <v>0</v>
      </c>
      <c r="W99" s="34">
        <v>0</v>
      </c>
      <c r="X99" s="34">
        <v>0</v>
      </c>
      <c r="Y99" s="34">
        <v>0</v>
      </c>
      <c r="Z99" s="34">
        <v>0</v>
      </c>
      <c r="AA99" s="34">
        <v>0</v>
      </c>
      <c r="AB99" s="34">
        <v>0</v>
      </c>
      <c r="AC99" s="34">
        <v>0</v>
      </c>
      <c r="AD99" s="34">
        <v>0</v>
      </c>
      <c r="AE99" s="34">
        <v>0</v>
      </c>
      <c r="AF99" s="34">
        <v>0</v>
      </c>
      <c r="AG99" s="34">
        <v>0</v>
      </c>
      <c r="AH99" s="34">
        <v>0</v>
      </c>
      <c r="AI99" s="34">
        <v>0</v>
      </c>
      <c r="AJ99" s="34">
        <v>0</v>
      </c>
      <c r="AK99" s="34">
        <v>0</v>
      </c>
      <c r="AL99" s="34">
        <v>0</v>
      </c>
      <c r="AM99" s="34">
        <v>0</v>
      </c>
      <c r="AN99" s="34">
        <v>0</v>
      </c>
      <c r="AO99" s="34">
        <v>0</v>
      </c>
      <c r="AP99" s="34">
        <v>0</v>
      </c>
      <c r="AQ99" s="34">
        <v>0</v>
      </c>
      <c r="AR99" s="34">
        <v>0</v>
      </c>
    </row>
    <row r="100" spans="1:44" ht="14.25" customHeight="1" x14ac:dyDescent="0.2">
      <c r="A100" s="34" t="s">
        <v>20</v>
      </c>
      <c r="B100" s="34" t="s">
        <v>125</v>
      </c>
      <c r="C100" s="34">
        <v>878770865665.15442</v>
      </c>
      <c r="D100" s="34">
        <v>882166400627.75745</v>
      </c>
      <c r="E100" s="34">
        <v>890684498205.33398</v>
      </c>
      <c r="F100" s="34">
        <v>895949747175.2821</v>
      </c>
      <c r="G100" s="34">
        <v>900532808848.67163</v>
      </c>
      <c r="H100" s="34">
        <v>911615355908.60071</v>
      </c>
      <c r="I100" s="34">
        <v>918341776398.39795</v>
      </c>
      <c r="J100" s="34">
        <v>928473353852.17432</v>
      </c>
      <c r="K100" s="34">
        <v>935031070659.71082</v>
      </c>
      <c r="L100" s="34">
        <v>947919987388.4696</v>
      </c>
      <c r="M100" s="34">
        <v>958122033761.16406</v>
      </c>
      <c r="N100" s="34">
        <v>977843369679.46704</v>
      </c>
      <c r="O100" s="34">
        <v>968334733070.61658</v>
      </c>
      <c r="P100" s="34">
        <v>961688785510.84631</v>
      </c>
      <c r="Q100" s="34">
        <v>953687170934.84351</v>
      </c>
      <c r="R100" s="34">
        <v>949246175949.11633</v>
      </c>
      <c r="S100" s="34">
        <v>944854354465.66089</v>
      </c>
      <c r="T100" s="34">
        <v>938413703566.72717</v>
      </c>
      <c r="U100" s="34">
        <v>935860000166.25549</v>
      </c>
      <c r="V100" s="34">
        <v>936117275979.2655</v>
      </c>
      <c r="W100" s="34">
        <v>937844130457.17188</v>
      </c>
      <c r="X100" s="34">
        <v>937832030711.35339</v>
      </c>
      <c r="Y100" s="34">
        <v>939423505378.79541</v>
      </c>
      <c r="Z100" s="34">
        <v>937886676656.53638</v>
      </c>
      <c r="AA100" s="34">
        <v>939449889111.3075</v>
      </c>
      <c r="AB100" s="34">
        <v>944968748796.07556</v>
      </c>
      <c r="AC100" s="34">
        <v>952440372360.22644</v>
      </c>
      <c r="AD100" s="34">
        <v>961924442472.59399</v>
      </c>
      <c r="AE100" s="34">
        <v>969280245354.33191</v>
      </c>
      <c r="AF100" s="34">
        <v>982330292755.97473</v>
      </c>
      <c r="AG100" s="34">
        <v>996979719562.48047</v>
      </c>
      <c r="AH100" s="34">
        <v>1014121927553.0798</v>
      </c>
      <c r="AI100" s="34">
        <v>1024555658850.4258</v>
      </c>
      <c r="AJ100" s="34">
        <v>1040156307352.0469</v>
      </c>
      <c r="AK100" s="34">
        <v>1054597171758.8242</v>
      </c>
      <c r="AL100" s="34">
        <v>1068462942272.8672</v>
      </c>
      <c r="AM100" s="34">
        <v>1081995864261.8438</v>
      </c>
      <c r="AN100" s="34">
        <v>1096909702622.3008</v>
      </c>
      <c r="AO100" s="34">
        <v>1110696042566.6367</v>
      </c>
      <c r="AP100" s="34">
        <v>1124725695286.0156</v>
      </c>
      <c r="AQ100" s="34">
        <v>1138925754701.2617</v>
      </c>
      <c r="AR100" s="34">
        <v>1153153343950.3789</v>
      </c>
    </row>
    <row r="101" spans="1:44" ht="14.25" customHeight="1" x14ac:dyDescent="0.2">
      <c r="A101" s="34" t="s">
        <v>20</v>
      </c>
      <c r="B101" s="34" t="s">
        <v>83</v>
      </c>
      <c r="C101" s="34">
        <v>9029814473282.8047</v>
      </c>
      <c r="D101" s="34">
        <v>8952356636765.5996</v>
      </c>
      <c r="E101" s="34">
        <v>8937513662415.4316</v>
      </c>
      <c r="F101" s="34">
        <v>8888986305730.8906</v>
      </c>
      <c r="G101" s="34">
        <v>8833098739690.6113</v>
      </c>
      <c r="H101" s="34">
        <v>8839724288512.3965</v>
      </c>
      <c r="I101" s="34">
        <v>8802639620350.2969</v>
      </c>
      <c r="J101" s="34">
        <v>8811495114023.4004</v>
      </c>
      <c r="K101" s="34">
        <v>8785003694738.5557</v>
      </c>
      <c r="L101" s="34">
        <v>8816309518415.1367</v>
      </c>
      <c r="M101" s="34">
        <v>8758188028550.8369</v>
      </c>
      <c r="N101" s="34">
        <v>8846813698634.5254</v>
      </c>
      <c r="O101" s="34">
        <v>8681668659961.8281</v>
      </c>
      <c r="P101" s="34">
        <v>8543439187379.2676</v>
      </c>
      <c r="Q101" s="34">
        <v>8394294619849.8027</v>
      </c>
      <c r="R101" s="34">
        <v>8277439587190.124</v>
      </c>
      <c r="S101" s="34">
        <v>8161667941515.2754</v>
      </c>
      <c r="T101" s="34">
        <v>8038699612662.8564</v>
      </c>
      <c r="U101" s="34">
        <v>7949450985553.4189</v>
      </c>
      <c r="V101" s="34">
        <v>7884021451191.2617</v>
      </c>
      <c r="W101" s="34">
        <v>7752480474892.833</v>
      </c>
      <c r="X101" s="34">
        <v>7684870891582.4668</v>
      </c>
      <c r="Y101" s="34">
        <v>7638159378330.3281</v>
      </c>
      <c r="Z101" s="34">
        <v>7565682628021.8057</v>
      </c>
      <c r="AA101" s="34">
        <v>7517881659745.3271</v>
      </c>
      <c r="AB101" s="34">
        <v>7500945655898.5381</v>
      </c>
      <c r="AC101" s="34">
        <v>7498330450841.4883</v>
      </c>
      <c r="AD101" s="34">
        <v>7517692386132.9521</v>
      </c>
      <c r="AE101" s="34">
        <v>7519030369862.5693</v>
      </c>
      <c r="AF101" s="34">
        <v>7562925017655.6777</v>
      </c>
      <c r="AG101" s="34">
        <v>7543971002096.8516</v>
      </c>
      <c r="AH101" s="34">
        <v>7614154977795.9756</v>
      </c>
      <c r="AI101" s="34">
        <v>7616914495376.9062</v>
      </c>
      <c r="AJ101" s="34">
        <v>7645498635908.2812</v>
      </c>
      <c r="AK101" s="34">
        <v>7668120044702.3125</v>
      </c>
      <c r="AL101" s="34">
        <v>7701624354173.0312</v>
      </c>
      <c r="AM101" s="34">
        <v>7717105792215.1641</v>
      </c>
      <c r="AN101" s="34">
        <v>7746805158057.5234</v>
      </c>
      <c r="AO101" s="34">
        <v>7771310434554.6641</v>
      </c>
      <c r="AP101" s="34">
        <v>7796461631817.2969</v>
      </c>
      <c r="AQ101" s="34">
        <v>7819825233451.9531</v>
      </c>
      <c r="AR101" s="34">
        <v>7846830256889.3281</v>
      </c>
    </row>
    <row r="102" spans="1:44" ht="14.25" customHeight="1" x14ac:dyDescent="0.2">
      <c r="A102" s="34" t="s">
        <v>126</v>
      </c>
      <c r="B102" s="34" t="s">
        <v>111</v>
      </c>
      <c r="C102" s="34">
        <v>686063513800</v>
      </c>
      <c r="D102" s="34">
        <v>727227324628</v>
      </c>
      <c r="E102" s="34">
        <v>770860964105.68005</v>
      </c>
      <c r="F102" s="34">
        <v>817112621952.021</v>
      </c>
      <c r="G102" s="34">
        <v>866139379269.14233</v>
      </c>
      <c r="H102" s="34">
        <v>918107742025.29089</v>
      </c>
      <c r="I102" s="34">
        <v>973194206546.80835</v>
      </c>
      <c r="J102" s="34">
        <v>1031585858939.6169</v>
      </c>
      <c r="K102" s="34">
        <v>1093481010475.9941</v>
      </c>
      <c r="L102" s="34">
        <v>1159089871104.5537</v>
      </c>
      <c r="M102" s="34">
        <v>1219942089337.5427</v>
      </c>
      <c r="N102" s="34">
        <v>1283989049027.7637</v>
      </c>
      <c r="O102" s="34">
        <v>1351398474101.7212</v>
      </c>
      <c r="P102" s="34">
        <v>1422346893992.0615</v>
      </c>
      <c r="Q102" s="34">
        <v>1497020105926.6448</v>
      </c>
      <c r="R102" s="34">
        <v>1575613661487.7937</v>
      </c>
      <c r="S102" s="34">
        <v>1658333378715.9028</v>
      </c>
      <c r="T102" s="34">
        <v>1745395881098.4875</v>
      </c>
      <c r="U102" s="34">
        <v>1837029164856.1582</v>
      </c>
      <c r="V102" s="34">
        <v>1933473196011.1064</v>
      </c>
      <c r="W102" s="34">
        <v>2014679070243.5728</v>
      </c>
      <c r="X102" s="34">
        <v>2099295591193.8032</v>
      </c>
      <c r="Y102" s="34">
        <v>2187466006023.9431</v>
      </c>
      <c r="Z102" s="34">
        <v>2279339578276.9487</v>
      </c>
      <c r="AA102" s="34">
        <v>2375071840564.5806</v>
      </c>
      <c r="AB102" s="34">
        <v>2474824857868.293</v>
      </c>
      <c r="AC102" s="34">
        <v>2578767501898.7612</v>
      </c>
      <c r="AD102" s="34">
        <v>2687075736978.5093</v>
      </c>
      <c r="AE102" s="34">
        <v>2799932917931.6069</v>
      </c>
      <c r="AF102" s="34">
        <v>2917530100484.7344</v>
      </c>
      <c r="AG102" s="34">
        <v>3010891063700.2461</v>
      </c>
      <c r="AH102" s="34">
        <v>3107239577738.6543</v>
      </c>
      <c r="AI102" s="34">
        <v>3219919627553.4375</v>
      </c>
      <c r="AJ102" s="34">
        <v>3320007526431.0312</v>
      </c>
      <c r="AK102" s="34">
        <v>3419312603905.375</v>
      </c>
      <c r="AL102" s="34">
        <v>3524357388596.5625</v>
      </c>
      <c r="AM102" s="34">
        <v>3628255924265.3438</v>
      </c>
      <c r="AN102" s="34">
        <v>3728677350827.125</v>
      </c>
      <c r="AO102" s="34">
        <v>3832007049550.75</v>
      </c>
      <c r="AP102" s="34">
        <v>3935434719485.4375</v>
      </c>
      <c r="AQ102" s="34">
        <v>4037518222663.9688</v>
      </c>
      <c r="AR102" s="34">
        <v>4139963242995.2188</v>
      </c>
    </row>
    <row r="103" spans="1:44" ht="14.25" customHeight="1" x14ac:dyDescent="0.2">
      <c r="A103" s="34" t="s">
        <v>126</v>
      </c>
      <c r="B103" s="34" t="s">
        <v>82</v>
      </c>
      <c r="C103" s="34">
        <v>8204340693708.3984</v>
      </c>
      <c r="D103" s="34">
        <v>8183279479335.7236</v>
      </c>
      <c r="E103" s="34">
        <v>8413087051506.5918</v>
      </c>
      <c r="F103" s="34">
        <v>8592649140682.8906</v>
      </c>
      <c r="G103" s="34">
        <v>8744934814502.1416</v>
      </c>
      <c r="H103" s="34">
        <v>8939696627603.7441</v>
      </c>
      <c r="I103" s="34">
        <v>9070764952760.5234</v>
      </c>
      <c r="J103" s="34">
        <v>9229193007479.1309</v>
      </c>
      <c r="K103" s="34">
        <v>9330415868508.1426</v>
      </c>
      <c r="L103" s="34">
        <v>9472709935655.5898</v>
      </c>
      <c r="M103" s="34">
        <v>9565664083477.3047</v>
      </c>
      <c r="N103" s="34">
        <v>9730454581964.4727</v>
      </c>
      <c r="O103" s="34">
        <v>9867221022766.3164</v>
      </c>
      <c r="P103" s="34">
        <v>10018330772274.604</v>
      </c>
      <c r="Q103" s="34">
        <v>10140534002101.104</v>
      </c>
      <c r="R103" s="34">
        <v>10285965207081.475</v>
      </c>
      <c r="S103" s="34">
        <v>10417712407665.475</v>
      </c>
      <c r="T103" s="34">
        <v>10524645135540.252</v>
      </c>
      <c r="U103" s="34">
        <v>10660583060899.902</v>
      </c>
      <c r="V103" s="34">
        <v>10814744315161.969</v>
      </c>
      <c r="W103" s="34">
        <v>10972298686066.688</v>
      </c>
      <c r="X103" s="34">
        <v>11095389361155.865</v>
      </c>
      <c r="Y103" s="34">
        <v>11259218362112.531</v>
      </c>
      <c r="Z103" s="34">
        <v>11374050896853.588</v>
      </c>
      <c r="AA103" s="34">
        <v>11514998725861.838</v>
      </c>
      <c r="AB103" s="34">
        <v>11693915963237.316</v>
      </c>
      <c r="AC103" s="34">
        <v>11887189375102.654</v>
      </c>
      <c r="AD103" s="34">
        <v>12108395200086.055</v>
      </c>
      <c r="AE103" s="34">
        <v>12293925811753.957</v>
      </c>
      <c r="AF103" s="34">
        <v>12543190653176.125</v>
      </c>
      <c r="AG103" s="34">
        <v>12805103602868.205</v>
      </c>
      <c r="AH103" s="34">
        <v>13091662734893.611</v>
      </c>
      <c r="AI103" s="34">
        <v>13311769458774.375</v>
      </c>
      <c r="AJ103" s="34">
        <v>13584378265020.75</v>
      </c>
      <c r="AK103" s="34">
        <v>13843933266825.25</v>
      </c>
      <c r="AL103" s="34">
        <v>14098481923088.812</v>
      </c>
      <c r="AM103" s="34">
        <v>14349785785052.938</v>
      </c>
      <c r="AN103" s="34">
        <v>14614710632940</v>
      </c>
      <c r="AO103" s="34">
        <v>14868213150805.438</v>
      </c>
      <c r="AP103" s="34">
        <v>15124461495086</v>
      </c>
      <c r="AQ103" s="34">
        <v>15382246550318.688</v>
      </c>
      <c r="AR103" s="34">
        <v>15640285240643.875</v>
      </c>
    </row>
    <row r="104" spans="1:44" ht="14.25" customHeight="1" x14ac:dyDescent="0.2">
      <c r="A104" s="34" t="s">
        <v>126</v>
      </c>
      <c r="B104" s="34" t="s">
        <v>86</v>
      </c>
      <c r="C104" s="34">
        <v>26401896637264.395</v>
      </c>
      <c r="D104" s="34">
        <v>26334120806678.879</v>
      </c>
      <c r="E104" s="34">
        <v>27073650769344.711</v>
      </c>
      <c r="F104" s="34">
        <v>27651488757233.172</v>
      </c>
      <c r="G104" s="34">
        <v>28141550149076.066</v>
      </c>
      <c r="H104" s="34">
        <v>28768301456751.277</v>
      </c>
      <c r="I104" s="34">
        <v>29190084571616.613</v>
      </c>
      <c r="J104" s="34">
        <v>29699912390972.188</v>
      </c>
      <c r="K104" s="34">
        <v>30025651608050.965</v>
      </c>
      <c r="L104" s="34">
        <v>30483559609824.203</v>
      </c>
      <c r="M104" s="34">
        <v>30782689776941.219</v>
      </c>
      <c r="N104" s="34">
        <v>31312992194928.074</v>
      </c>
      <c r="O104" s="34">
        <v>31753112073941.129</v>
      </c>
      <c r="P104" s="34">
        <v>32239389294298.422</v>
      </c>
      <c r="Q104" s="34">
        <v>32632644177666.844</v>
      </c>
      <c r="R104" s="34">
        <v>33100647614514.5</v>
      </c>
      <c r="S104" s="34">
        <v>33524615377668.844</v>
      </c>
      <c r="T104" s="34">
        <v>33868729174729.422</v>
      </c>
      <c r="U104" s="34">
        <v>34306182857897.641</v>
      </c>
      <c r="V104" s="34">
        <v>34802279942654.18</v>
      </c>
      <c r="W104" s="34">
        <v>35309296212537.453</v>
      </c>
      <c r="X104" s="34">
        <v>35705406930271.016</v>
      </c>
      <c r="Y104" s="34">
        <v>36232615210731.781</v>
      </c>
      <c r="Z104" s="34">
        <v>36602150902387.469</v>
      </c>
      <c r="AA104" s="34">
        <v>37055726655960.977</v>
      </c>
      <c r="AB104" s="34">
        <v>37631489484951.586</v>
      </c>
      <c r="AC104" s="34">
        <v>38253451057892.258</v>
      </c>
      <c r="AD104" s="34">
        <v>38965300253922.258</v>
      </c>
      <c r="AE104" s="34">
        <v>39562345186010.562</v>
      </c>
      <c r="AF104" s="34">
        <v>40364489419681.766</v>
      </c>
      <c r="AG104" s="34">
        <v>41207335771861.43</v>
      </c>
      <c r="AH104" s="34">
        <v>42129494524971.344</v>
      </c>
      <c r="AI104" s="34">
        <v>42837806769674.25</v>
      </c>
      <c r="AJ104" s="34">
        <v>43715072816224.75</v>
      </c>
      <c r="AK104" s="34">
        <v>44550331197752.5</v>
      </c>
      <c r="AL104" s="34">
        <v>45369478959007.25</v>
      </c>
      <c r="AM104" s="34">
        <v>46178184842371</v>
      </c>
      <c r="AN104" s="34">
        <v>47030723603458.75</v>
      </c>
      <c r="AO104" s="34">
        <v>47846504849488.5</v>
      </c>
      <c r="AP104" s="34">
        <v>48671122274792.5</v>
      </c>
      <c r="AQ104" s="34">
        <v>49500684897429.75</v>
      </c>
      <c r="AR104" s="34">
        <v>50331063727943.5</v>
      </c>
    </row>
    <row r="105" spans="1:44" ht="14.25" customHeight="1" x14ac:dyDescent="0.2">
      <c r="A105" s="34" t="s">
        <v>126</v>
      </c>
      <c r="B105" s="34" t="s">
        <v>112</v>
      </c>
      <c r="C105" s="34">
        <v>29122766490925.578</v>
      </c>
      <c r="D105" s="34">
        <v>29048005964627.457</v>
      </c>
      <c r="E105" s="34">
        <v>29863748814910.484</v>
      </c>
      <c r="F105" s="34">
        <v>30501136386798.414</v>
      </c>
      <c r="G105" s="34">
        <v>31041701471077.805</v>
      </c>
      <c r="H105" s="34">
        <v>31733043166414.383</v>
      </c>
      <c r="I105" s="34">
        <v>32198293497964.469</v>
      </c>
      <c r="J105" s="34">
        <v>32760662055710.953</v>
      </c>
      <c r="K105" s="34">
        <v>33119970604117.766</v>
      </c>
      <c r="L105" s="34">
        <v>33625068703439.395</v>
      </c>
      <c r="M105" s="34">
        <v>33955025983669.211</v>
      </c>
      <c r="N105" s="34">
        <v>34539979167176.734</v>
      </c>
      <c r="O105" s="34">
        <v>35025455973658.152</v>
      </c>
      <c r="P105" s="34">
        <v>35561846905449.531</v>
      </c>
      <c r="Q105" s="34">
        <v>35995629004406.398</v>
      </c>
      <c r="R105" s="34">
        <v>36511862932427.602</v>
      </c>
      <c r="S105" s="34">
        <v>36979523053049.281</v>
      </c>
      <c r="T105" s="34">
        <v>37359099789364.359</v>
      </c>
      <c r="U105" s="34">
        <v>37841635632926.523</v>
      </c>
      <c r="V105" s="34">
        <v>38388858423572.617</v>
      </c>
      <c r="W105" s="34">
        <v>38948125685231</v>
      </c>
      <c r="X105" s="34">
        <v>39385057928986.008</v>
      </c>
      <c r="Y105" s="34">
        <v>39966598106000.047</v>
      </c>
      <c r="Z105" s="34">
        <v>40374216611822.148</v>
      </c>
      <c r="AA105" s="34">
        <v>40874535999430.953</v>
      </c>
      <c r="AB105" s="34">
        <v>41509634555160.523</v>
      </c>
      <c r="AC105" s="34">
        <v>42195692905586.547</v>
      </c>
      <c r="AD105" s="34">
        <v>42980902324347.562</v>
      </c>
      <c r="AE105" s="34">
        <v>43639476228362.344</v>
      </c>
      <c r="AF105" s="34">
        <v>44524286116462.469</v>
      </c>
      <c r="AG105" s="34">
        <v>45453992714419.977</v>
      </c>
      <c r="AH105" s="34">
        <v>46471185320063.234</v>
      </c>
      <c r="AI105" s="34">
        <v>47252493283977.75</v>
      </c>
      <c r="AJ105" s="34">
        <v>48220166727106.75</v>
      </c>
      <c r="AK105" s="34">
        <v>49141503369660</v>
      </c>
      <c r="AL105" s="34">
        <v>50045069098302.75</v>
      </c>
      <c r="AM105" s="34">
        <v>50937116852470.5</v>
      </c>
      <c r="AN105" s="34">
        <v>51877514718758</v>
      </c>
      <c r="AO105" s="34">
        <v>52777366993093.5</v>
      </c>
      <c r="AP105" s="34">
        <v>53686966066653.75</v>
      </c>
      <c r="AQ105" s="34">
        <v>54602019969053.25</v>
      </c>
      <c r="AR105" s="34">
        <v>55517974194324.25</v>
      </c>
    </row>
    <row r="106" spans="1:44" ht="14.25" customHeight="1" x14ac:dyDescent="0.2">
      <c r="A106" s="34" t="s">
        <v>126</v>
      </c>
      <c r="B106" s="34" t="s">
        <v>113</v>
      </c>
      <c r="C106" s="34">
        <v>189496328244738.34</v>
      </c>
      <c r="D106" s="34">
        <v>195076945028747.72</v>
      </c>
      <c r="E106" s="34">
        <v>205435936560549.78</v>
      </c>
      <c r="F106" s="34">
        <v>215272397302016.5</v>
      </c>
      <c r="G106" s="34">
        <v>225094806047055.28</v>
      </c>
      <c r="H106" s="34">
        <v>236707070064644.72</v>
      </c>
      <c r="I106" s="34">
        <v>247332431422232.12</v>
      </c>
      <c r="J106" s="34">
        <v>259398104850205.78</v>
      </c>
      <c r="K106" s="34">
        <v>270548103060562.44</v>
      </c>
      <c r="L106" s="34">
        <v>283594520762069</v>
      </c>
      <c r="M106" s="34">
        <v>295890104887109.19</v>
      </c>
      <c r="N106" s="34">
        <v>311192781088282.56</v>
      </c>
      <c r="O106" s="34">
        <v>314682626031826.56</v>
      </c>
      <c r="P106" s="34">
        <v>318428059116903.81</v>
      </c>
      <c r="Q106" s="34">
        <v>321016125707445.19</v>
      </c>
      <c r="R106" s="34">
        <v>324063030792034.69</v>
      </c>
      <c r="S106" s="34">
        <v>326362507562574</v>
      </c>
      <c r="T106" s="34">
        <v>327537024943081.5</v>
      </c>
      <c r="U106" s="34">
        <v>329227760829574.81</v>
      </c>
      <c r="V106" s="34">
        <v>331044734090830</v>
      </c>
      <c r="W106" s="34">
        <v>332482485007806.38</v>
      </c>
      <c r="X106" s="34">
        <v>332362264461292.5</v>
      </c>
      <c r="Y106" s="34">
        <v>333888704130911.94</v>
      </c>
      <c r="Z106" s="34">
        <v>333380228842484.94</v>
      </c>
      <c r="AA106" s="34">
        <v>333009591955887</v>
      </c>
      <c r="AB106" s="34">
        <v>333028133038656.62</v>
      </c>
      <c r="AC106" s="34">
        <v>332661486146145.56</v>
      </c>
      <c r="AD106" s="34">
        <v>332193137567182.5</v>
      </c>
      <c r="AE106" s="34">
        <v>329796009912339.31</v>
      </c>
      <c r="AF106" s="34">
        <v>328065281770623.06</v>
      </c>
      <c r="AG106" s="34">
        <v>325490197439610.12</v>
      </c>
      <c r="AH106" s="34">
        <v>322250270884229.12</v>
      </c>
      <c r="AI106" s="34">
        <v>320301515763206</v>
      </c>
      <c r="AJ106" s="34">
        <v>317739455398603</v>
      </c>
      <c r="AK106" s="34">
        <v>315017243925121</v>
      </c>
      <c r="AL106" s="34">
        <v>312522719927772</v>
      </c>
      <c r="AM106" s="34">
        <v>310144429054487</v>
      </c>
      <c r="AN106" s="34">
        <v>307485800147357</v>
      </c>
      <c r="AO106" s="34">
        <v>304967892078731</v>
      </c>
      <c r="AP106" s="34">
        <v>302486929984735</v>
      </c>
      <c r="AQ106" s="34">
        <v>299947119180067</v>
      </c>
      <c r="AR106" s="34">
        <v>297388387115637</v>
      </c>
    </row>
    <row r="107" spans="1:44" ht="14.25" customHeight="1" x14ac:dyDescent="0.2">
      <c r="A107" s="34" t="s">
        <v>126</v>
      </c>
      <c r="B107" s="34" t="s">
        <v>44</v>
      </c>
      <c r="C107" s="34">
        <v>312061980678414.06</v>
      </c>
      <c r="D107" s="34">
        <v>321252123533192.69</v>
      </c>
      <c r="E107" s="34">
        <v>338311279481956.19</v>
      </c>
      <c r="F107" s="34">
        <v>354509933304330.69</v>
      </c>
      <c r="G107" s="34">
        <v>370685446341453.94</v>
      </c>
      <c r="H107" s="34">
        <v>389808487632309.5</v>
      </c>
      <c r="I107" s="34">
        <v>407306300605182.56</v>
      </c>
      <c r="J107" s="34">
        <v>427176015142814.5</v>
      </c>
      <c r="K107" s="34">
        <v>445537798499328.12</v>
      </c>
      <c r="L107" s="34">
        <v>467022599742716.38</v>
      </c>
      <c r="M107" s="34">
        <v>487270930521466.88</v>
      </c>
      <c r="N107" s="34">
        <v>512471331443489.25</v>
      </c>
      <c r="O107" s="34">
        <v>518218397549890.94</v>
      </c>
      <c r="P107" s="34">
        <v>524386365435359.12</v>
      </c>
      <c r="Q107" s="34">
        <v>528648385675291.56</v>
      </c>
      <c r="R107" s="34">
        <v>533666019760571.12</v>
      </c>
      <c r="S107" s="34">
        <v>537452791157068.69</v>
      </c>
      <c r="T107" s="34">
        <v>539386982829790.81</v>
      </c>
      <c r="U107" s="34">
        <v>542171281578111.44</v>
      </c>
      <c r="V107" s="34">
        <v>545163467653689.19</v>
      </c>
      <c r="W107" s="34">
        <v>547531151518752.81</v>
      </c>
      <c r="X107" s="34">
        <v>547333172686071.12</v>
      </c>
      <c r="Y107" s="34">
        <v>549846908920961.88</v>
      </c>
      <c r="Z107" s="34">
        <v>549009553352638.5</v>
      </c>
      <c r="AA107" s="34">
        <v>548399189647887.19</v>
      </c>
      <c r="AB107" s="34">
        <v>548429723046959.31</v>
      </c>
      <c r="AC107" s="34">
        <v>547825930052412.25</v>
      </c>
      <c r="AD107" s="34">
        <v>547054655027967.5</v>
      </c>
      <c r="AE107" s="34">
        <v>543107072450308</v>
      </c>
      <c r="AF107" s="34">
        <v>540256914576946.5</v>
      </c>
      <c r="AG107" s="34">
        <v>536016273482771.88</v>
      </c>
      <c r="AH107" s="34">
        <v>530680772222721.12</v>
      </c>
      <c r="AI107" s="34">
        <v>527471568178734</v>
      </c>
      <c r="AJ107" s="34">
        <v>523252374913084</v>
      </c>
      <c r="AK107" s="34">
        <v>518769445285323</v>
      </c>
      <c r="AL107" s="34">
        <v>514661470705165</v>
      </c>
      <c r="AM107" s="34">
        <v>510744908482448</v>
      </c>
      <c r="AN107" s="34">
        <v>506366686432803</v>
      </c>
      <c r="AO107" s="34">
        <v>502220203034733</v>
      </c>
      <c r="AP107" s="34">
        <v>498134562156032</v>
      </c>
      <c r="AQ107" s="34">
        <v>493952009398442</v>
      </c>
      <c r="AR107" s="34">
        <v>489738297167456</v>
      </c>
    </row>
    <row r="108" spans="1:44" ht="14.25" customHeight="1" x14ac:dyDescent="0.2">
      <c r="A108" s="34" t="s">
        <v>126</v>
      </c>
      <c r="B108" s="34" t="s">
        <v>48</v>
      </c>
      <c r="C108" s="34">
        <v>9525456262548.3574</v>
      </c>
      <c r="D108" s="34">
        <v>9805978431956.6738</v>
      </c>
      <c r="E108" s="34">
        <v>10326696282662.729</v>
      </c>
      <c r="F108" s="34">
        <v>10821147955890.422</v>
      </c>
      <c r="G108" s="34">
        <v>11314893274126.355</v>
      </c>
      <c r="H108" s="34">
        <v>11898609666065.383</v>
      </c>
      <c r="I108" s="34">
        <v>12432717191118.604</v>
      </c>
      <c r="J108" s="34">
        <v>13039225219959.768</v>
      </c>
      <c r="K108" s="34">
        <v>13599704788424.408</v>
      </c>
      <c r="L108" s="34">
        <v>14255512119098.045</v>
      </c>
      <c r="M108" s="34">
        <v>14873577122733.842</v>
      </c>
      <c r="N108" s="34">
        <v>15642800327238.137</v>
      </c>
      <c r="O108" s="34">
        <v>15818225179427.732</v>
      </c>
      <c r="P108" s="34">
        <v>16006497740519.936</v>
      </c>
      <c r="Q108" s="34">
        <v>16136592689277.598</v>
      </c>
      <c r="R108" s="34">
        <v>16289752179956.012</v>
      </c>
      <c r="S108" s="34">
        <v>16405340516719.08</v>
      </c>
      <c r="T108" s="34">
        <v>16464380256651.021</v>
      </c>
      <c r="U108" s="34">
        <v>16549368872987.236</v>
      </c>
      <c r="V108" s="34">
        <v>16640703092972.508</v>
      </c>
      <c r="W108" s="34">
        <v>16712974854662.844</v>
      </c>
      <c r="X108" s="34">
        <v>16706931700326.9</v>
      </c>
      <c r="Y108" s="34">
        <v>16783661600294.145</v>
      </c>
      <c r="Z108" s="34">
        <v>16758101954018.348</v>
      </c>
      <c r="AA108" s="34">
        <v>16739471062933.133</v>
      </c>
      <c r="AB108" s="34">
        <v>16740403071878.201</v>
      </c>
      <c r="AC108" s="34">
        <v>16721972746759.172</v>
      </c>
      <c r="AD108" s="34">
        <v>16698430159175.215</v>
      </c>
      <c r="AE108" s="34">
        <v>16577933182566.447</v>
      </c>
      <c r="AF108" s="34">
        <v>16490934266181.178</v>
      </c>
      <c r="AG108" s="34">
        <v>16361491899700.297</v>
      </c>
      <c r="AH108" s="34">
        <v>16198629753594.268</v>
      </c>
      <c r="AI108" s="34">
        <v>16100671224035.062</v>
      </c>
      <c r="AJ108" s="34">
        <v>15971883536320.531</v>
      </c>
      <c r="AK108" s="34">
        <v>15835045495350.344</v>
      </c>
      <c r="AL108" s="34">
        <v>15709652674008</v>
      </c>
      <c r="AM108" s="34">
        <v>15590102570304.5</v>
      </c>
      <c r="AN108" s="34">
        <v>15456460649071.562</v>
      </c>
      <c r="AO108" s="34">
        <v>15329892375147.875</v>
      </c>
      <c r="AP108" s="34">
        <v>15205181273174.062</v>
      </c>
      <c r="AQ108" s="34">
        <v>15077512009293.844</v>
      </c>
      <c r="AR108" s="34">
        <v>14948891626022.75</v>
      </c>
    </row>
    <row r="109" spans="1:44" ht="14.25" customHeight="1" x14ac:dyDescent="0.2">
      <c r="A109" s="34" t="s">
        <v>126</v>
      </c>
      <c r="B109" s="34" t="s">
        <v>50</v>
      </c>
      <c r="C109" s="34">
        <v>223199802556833.44</v>
      </c>
      <c r="D109" s="34">
        <v>229772977751698.06</v>
      </c>
      <c r="E109" s="34">
        <v>241974400787188.06</v>
      </c>
      <c r="F109" s="34">
        <v>253560356650764.97</v>
      </c>
      <c r="G109" s="34">
        <v>265129761255236.66</v>
      </c>
      <c r="H109" s="34">
        <v>278807361554786.25</v>
      </c>
      <c r="I109" s="34">
        <v>291322530471650.81</v>
      </c>
      <c r="J109" s="34">
        <v>305534182759503.12</v>
      </c>
      <c r="K109" s="34">
        <v>318667299491171.31</v>
      </c>
      <c r="L109" s="34">
        <v>334034129455757.12</v>
      </c>
      <c r="M109" s="34">
        <v>348516583941553.31</v>
      </c>
      <c r="N109" s="34">
        <v>366540966463001.25</v>
      </c>
      <c r="O109" s="34">
        <v>370651508918193.25</v>
      </c>
      <c r="P109" s="34">
        <v>375063097959641.06</v>
      </c>
      <c r="Q109" s="34">
        <v>378111473394476.44</v>
      </c>
      <c r="R109" s="34">
        <v>381700295508282.56</v>
      </c>
      <c r="S109" s="34">
        <v>384408753059531.5</v>
      </c>
      <c r="T109" s="34">
        <v>385792167977683.69</v>
      </c>
      <c r="U109" s="34">
        <v>387783615091918.5</v>
      </c>
      <c r="V109" s="34">
        <v>389923751932139.62</v>
      </c>
      <c r="W109" s="34">
        <v>391617218627602.88</v>
      </c>
      <c r="X109" s="34">
        <v>391475615872057.62</v>
      </c>
      <c r="Y109" s="34">
        <v>393273545341350.31</v>
      </c>
      <c r="Z109" s="34">
        <v>392674633557501.12</v>
      </c>
      <c r="AA109" s="34">
        <v>392238075864403.75</v>
      </c>
      <c r="AB109" s="34">
        <v>392259914630630.44</v>
      </c>
      <c r="AC109" s="34">
        <v>391828056584754.06</v>
      </c>
      <c r="AD109" s="34">
        <v>391276408374360.56</v>
      </c>
      <c r="AE109" s="34">
        <v>388452931929088.75</v>
      </c>
      <c r="AF109" s="34">
        <v>386414379609427.38</v>
      </c>
      <c r="AG109" s="34">
        <v>383381295435326.81</v>
      </c>
      <c r="AH109" s="34">
        <v>379565121400937.5</v>
      </c>
      <c r="AI109" s="34">
        <v>377269764217646</v>
      </c>
      <c r="AJ109" s="34">
        <v>374252020429073</v>
      </c>
      <c r="AK109" s="34">
        <v>371045641344965</v>
      </c>
      <c r="AL109" s="34">
        <v>368107445819813</v>
      </c>
      <c r="AM109" s="34">
        <v>365306156432008</v>
      </c>
      <c r="AN109" s="34">
        <v>362174668594540</v>
      </c>
      <c r="AO109" s="34">
        <v>359208929949473</v>
      </c>
      <c r="AP109" s="34">
        <v>356286708423283</v>
      </c>
      <c r="AQ109" s="34">
        <v>353295171461144</v>
      </c>
      <c r="AR109" s="34">
        <v>350281347938194</v>
      </c>
    </row>
    <row r="110" spans="1:44" ht="14.25" customHeight="1" x14ac:dyDescent="0.2">
      <c r="A110" s="34" t="s">
        <v>126</v>
      </c>
      <c r="B110" s="34" t="s">
        <v>53</v>
      </c>
      <c r="C110" s="34">
        <v>472646089659441.38</v>
      </c>
      <c r="D110" s="34">
        <v>422570197155467.44</v>
      </c>
      <c r="E110" s="34">
        <v>454663475338207.62</v>
      </c>
      <c r="F110" s="34">
        <v>475567557597686.31</v>
      </c>
      <c r="G110" s="34">
        <v>494287001642032.81</v>
      </c>
      <c r="H110" s="34">
        <v>520411500303232.81</v>
      </c>
      <c r="I110" s="34">
        <v>541168652938758.44</v>
      </c>
      <c r="J110" s="34">
        <v>564671375606759.25</v>
      </c>
      <c r="K110" s="34">
        <v>586620771347115.5</v>
      </c>
      <c r="L110" s="34">
        <v>612632423816668.88</v>
      </c>
      <c r="M110" s="34">
        <v>633046199876258.75</v>
      </c>
      <c r="N110" s="34">
        <v>657598314662654</v>
      </c>
      <c r="O110" s="34">
        <v>657136265511987.88</v>
      </c>
      <c r="P110" s="34">
        <v>659335678577663.75</v>
      </c>
      <c r="Q110" s="34">
        <v>658382409236999.25</v>
      </c>
      <c r="R110" s="34">
        <v>660020412868061.25</v>
      </c>
      <c r="S110" s="34">
        <v>659540178142404.88</v>
      </c>
      <c r="T110" s="34">
        <v>658691599634252.88</v>
      </c>
      <c r="U110" s="34">
        <v>658842066069996.62</v>
      </c>
      <c r="V110" s="34">
        <v>660557983034616</v>
      </c>
      <c r="W110" s="34">
        <v>665116389017775.12</v>
      </c>
      <c r="X110" s="34">
        <v>669362493817197.25</v>
      </c>
      <c r="Y110" s="34">
        <v>675481755936491.25</v>
      </c>
      <c r="Z110" s="34">
        <v>681905099068928.75</v>
      </c>
      <c r="AA110" s="34">
        <v>691037507060783.88</v>
      </c>
      <c r="AB110" s="34">
        <v>705656719901646.62</v>
      </c>
      <c r="AC110" s="34">
        <v>721282924366273.38</v>
      </c>
      <c r="AD110" s="34">
        <v>739471662517728.25</v>
      </c>
      <c r="AE110" s="34">
        <v>757006509360051.12</v>
      </c>
      <c r="AF110" s="34">
        <v>778220057991714.25</v>
      </c>
      <c r="AG110" s="34">
        <v>801123703400922.25</v>
      </c>
      <c r="AH110" s="34">
        <v>830243309188089.62</v>
      </c>
      <c r="AI110" s="34">
        <v>848911194706184</v>
      </c>
      <c r="AJ110" s="34">
        <v>873850741495984</v>
      </c>
      <c r="AK110" s="34">
        <v>898184458850720</v>
      </c>
      <c r="AL110" s="34">
        <v>921781364490632</v>
      </c>
      <c r="AM110" s="34">
        <v>944299026171208</v>
      </c>
      <c r="AN110" s="34">
        <v>969017242920360</v>
      </c>
      <c r="AO110" s="34">
        <v>992360837836560</v>
      </c>
      <c r="AP110" s="34">
        <v>1015805176974320</v>
      </c>
      <c r="AQ110" s="34">
        <v>1039485560668432</v>
      </c>
      <c r="AR110" s="34">
        <v>1063341869828696</v>
      </c>
    </row>
    <row r="111" spans="1:44" ht="14.25" customHeight="1" x14ac:dyDescent="0.2">
      <c r="A111" s="34" t="s">
        <v>126</v>
      </c>
      <c r="B111" s="34" t="s">
        <v>114</v>
      </c>
      <c r="C111" s="34">
        <v>1620111193599310</v>
      </c>
      <c r="D111" s="34">
        <v>1785621384189795.8</v>
      </c>
      <c r="E111" s="34">
        <v>1911304716984075.5</v>
      </c>
      <c r="F111" s="34">
        <v>2034937450275972.5</v>
      </c>
      <c r="G111" s="34">
        <v>2158015566168462.8</v>
      </c>
      <c r="H111" s="34">
        <v>2294975147735681</v>
      </c>
      <c r="I111" s="34">
        <v>2416161487176069.5</v>
      </c>
      <c r="J111" s="34">
        <v>2542254988132339</v>
      </c>
      <c r="K111" s="34">
        <v>2647356739391156.5</v>
      </c>
      <c r="L111" s="34">
        <v>2756097516941661</v>
      </c>
      <c r="M111" s="34">
        <v>2839744978069177.5</v>
      </c>
      <c r="N111" s="34">
        <v>2931239607880436</v>
      </c>
      <c r="O111" s="34">
        <v>2962776045003879.5</v>
      </c>
      <c r="P111" s="34">
        <v>2998474544745283.5</v>
      </c>
      <c r="Q111" s="34">
        <v>3026962598216753.5</v>
      </c>
      <c r="R111" s="34">
        <v>3065614512647565.5</v>
      </c>
      <c r="S111" s="34">
        <v>3105383906262754.5</v>
      </c>
      <c r="T111" s="34">
        <v>3145079926734437.5</v>
      </c>
      <c r="U111" s="34">
        <v>3203047195124356.5</v>
      </c>
      <c r="V111" s="34">
        <v>3278607739395427</v>
      </c>
      <c r="W111" s="34">
        <v>3369995781349186.5</v>
      </c>
      <c r="X111" s="34">
        <v>3468197831225272.5</v>
      </c>
      <c r="Y111" s="34">
        <v>3479684874208862</v>
      </c>
      <c r="Z111" s="34">
        <v>3467862738141753.5</v>
      </c>
      <c r="AA111" s="34">
        <v>3453901130755223</v>
      </c>
      <c r="AB111" s="34">
        <v>3438636913180638.5</v>
      </c>
      <c r="AC111" s="34">
        <v>3412059668581900.5</v>
      </c>
      <c r="AD111" s="34">
        <v>3374904902376237.5</v>
      </c>
      <c r="AE111" s="34">
        <v>3306444925183012.5</v>
      </c>
      <c r="AF111" s="34">
        <v>3230623785481894.5</v>
      </c>
      <c r="AG111" s="34">
        <v>3129941973081868</v>
      </c>
      <c r="AH111" s="34">
        <v>3004124898090723.5</v>
      </c>
      <c r="AI111" s="34">
        <v>2933789208641088</v>
      </c>
      <c r="AJ111" s="34">
        <v>2829441861953184</v>
      </c>
      <c r="AK111" s="34">
        <v>2726029362000320</v>
      </c>
      <c r="AL111" s="34">
        <v>2629912983263232</v>
      </c>
      <c r="AM111" s="34">
        <v>2537804559900960</v>
      </c>
      <c r="AN111" s="34">
        <v>2433946142300672</v>
      </c>
      <c r="AO111" s="34">
        <v>2337662109462368</v>
      </c>
      <c r="AP111" s="34">
        <v>2241260627573952</v>
      </c>
      <c r="AQ111" s="34">
        <v>2142883135955072</v>
      </c>
      <c r="AR111" s="34">
        <v>2043952806253024</v>
      </c>
    </row>
    <row r="112" spans="1:44" ht="14.25" customHeight="1" x14ac:dyDescent="0.2">
      <c r="A112" s="34" t="s">
        <v>126</v>
      </c>
      <c r="B112" s="34" t="s">
        <v>115</v>
      </c>
      <c r="C112" s="34">
        <v>34014891749849.18</v>
      </c>
      <c r="D112" s="34">
        <v>37489845344808.82</v>
      </c>
      <c r="E112" s="34">
        <v>40128617903536.68</v>
      </c>
      <c r="F112" s="34">
        <v>42724337293833</v>
      </c>
      <c r="G112" s="34">
        <v>45308412266833.82</v>
      </c>
      <c r="H112" s="34">
        <v>48183934243053.039</v>
      </c>
      <c r="I112" s="34">
        <v>50728290601993.656</v>
      </c>
      <c r="J112" s="34">
        <v>53375674807677.883</v>
      </c>
      <c r="K112" s="34">
        <v>55582328712615</v>
      </c>
      <c r="L112" s="34">
        <v>57865385450811.727</v>
      </c>
      <c r="M112" s="34">
        <v>59621597830951.531</v>
      </c>
      <c r="N112" s="34">
        <v>61542564701014.523</v>
      </c>
      <c r="O112" s="34">
        <v>62204684991996.953</v>
      </c>
      <c r="P112" s="34">
        <v>62954189476092.375</v>
      </c>
      <c r="Q112" s="34">
        <v>63552307715645.5</v>
      </c>
      <c r="R112" s="34">
        <v>64363820339274.516</v>
      </c>
      <c r="S112" s="34">
        <v>65198794891714</v>
      </c>
      <c r="T112" s="34">
        <v>66032228945239.859</v>
      </c>
      <c r="U112" s="34">
        <v>67249275261015.898</v>
      </c>
      <c r="V112" s="34">
        <v>68835699541086.531</v>
      </c>
      <c r="W112" s="34">
        <v>70754428555841.188</v>
      </c>
      <c r="X112" s="34">
        <v>72816220431204.578</v>
      </c>
      <c r="Y112" s="34">
        <v>73057395558662.703</v>
      </c>
      <c r="Z112" s="34">
        <v>72809185015976.875</v>
      </c>
      <c r="AA112" s="34">
        <v>72516055405007.594</v>
      </c>
      <c r="AB112" s="34">
        <v>72195576964702.438</v>
      </c>
      <c r="AC112" s="34">
        <v>71637576932601.594</v>
      </c>
      <c r="AD112" s="34">
        <v>70857497543316.688</v>
      </c>
      <c r="AE112" s="34">
        <v>69420152549575.086</v>
      </c>
      <c r="AF112" s="34">
        <v>67828256962733.289</v>
      </c>
      <c r="AG112" s="34">
        <v>65714401467199.609</v>
      </c>
      <c r="AH112" s="34">
        <v>63072820936792.586</v>
      </c>
      <c r="AI112" s="34">
        <v>61596094603296.5</v>
      </c>
      <c r="AJ112" s="34">
        <v>59405279728370.5</v>
      </c>
      <c r="AK112" s="34">
        <v>57234092339889.5</v>
      </c>
      <c r="AL112" s="34">
        <v>55216089976196.5</v>
      </c>
      <c r="AM112" s="34">
        <v>53282236261529</v>
      </c>
      <c r="AN112" s="34">
        <v>51101686651144</v>
      </c>
      <c r="AO112" s="34">
        <v>49080164321582</v>
      </c>
      <c r="AP112" s="34">
        <v>47056176101567.5</v>
      </c>
      <c r="AQ112" s="34">
        <v>44990700755642.5</v>
      </c>
      <c r="AR112" s="34">
        <v>42913618349888</v>
      </c>
    </row>
    <row r="113" spans="1:44" ht="14.25" customHeight="1" x14ac:dyDescent="0.2">
      <c r="A113" s="34" t="s">
        <v>126</v>
      </c>
      <c r="B113" s="34" t="s">
        <v>116</v>
      </c>
      <c r="C113" s="34">
        <v>0</v>
      </c>
      <c r="D113" s="34">
        <v>1</v>
      </c>
      <c r="E113" s="34">
        <v>2.0141105523739111</v>
      </c>
      <c r="F113" s="34">
        <v>3.0312177174170643</v>
      </c>
      <c r="G113" s="34">
        <v>4.0518879960322822</v>
      </c>
      <c r="H113" s="34">
        <v>5.1140864453285815</v>
      </c>
      <c r="I113" s="34">
        <v>6.1664240246384274</v>
      </c>
      <c r="J113" s="34">
        <v>7.2671186089672464</v>
      </c>
      <c r="K113" s="34">
        <v>8.3565708903696496</v>
      </c>
      <c r="L113" s="34">
        <v>9.5223448974614335</v>
      </c>
      <c r="M113" s="34">
        <v>10.684852382143685</v>
      </c>
      <c r="N113" s="34">
        <v>11.984722883844414</v>
      </c>
      <c r="O113" s="34">
        <v>12.952870226289075</v>
      </c>
      <c r="P113" s="34">
        <v>13.942173762283101</v>
      </c>
      <c r="Q113" s="34">
        <v>14.896353778111973</v>
      </c>
      <c r="R113" s="34">
        <v>15.893136664827713</v>
      </c>
      <c r="S113" s="34">
        <v>16.881768528943358</v>
      </c>
      <c r="T113" s="34">
        <v>17.844048354862508</v>
      </c>
      <c r="U113" s="34">
        <v>18.873469539688674</v>
      </c>
      <c r="V113" s="34">
        <v>19.960509841336883</v>
      </c>
      <c r="W113" s="34">
        <v>21.084778248384769</v>
      </c>
      <c r="X113" s="34">
        <v>22.175557144679157</v>
      </c>
      <c r="Y113" s="34">
        <v>23.334468845250505</v>
      </c>
      <c r="Z113" s="34">
        <v>24.421868368660832</v>
      </c>
      <c r="AA113" s="34">
        <v>25.596210000846419</v>
      </c>
      <c r="AB113" s="34">
        <v>26.893148396099679</v>
      </c>
      <c r="AC113" s="34">
        <v>28.26780039631106</v>
      </c>
      <c r="AD113" s="34">
        <v>29.759375802096997</v>
      </c>
      <c r="AE113" s="34">
        <v>31.215544193587451</v>
      </c>
      <c r="AF113" s="34">
        <v>32.890443297998715</v>
      </c>
      <c r="AG113" s="34">
        <v>34.664005372040755</v>
      </c>
      <c r="AH113" s="34">
        <v>36.57516972545794</v>
      </c>
      <c r="AI113" s="34">
        <v>38.144922385788959</v>
      </c>
      <c r="AJ113" s="34">
        <v>39.961061838533624</v>
      </c>
      <c r="AK113" s="34">
        <v>41.733766752409338</v>
      </c>
      <c r="AL113" s="34">
        <v>43.473409676990286</v>
      </c>
      <c r="AM113" s="34">
        <v>45.193263356741681</v>
      </c>
      <c r="AN113" s="34">
        <v>46.983993736201228</v>
      </c>
      <c r="AO113" s="34">
        <v>48.720707192075224</v>
      </c>
      <c r="AP113" s="34">
        <v>50.46636762444632</v>
      </c>
      <c r="AQ113" s="34">
        <v>52.221556236364904</v>
      </c>
      <c r="AR113" s="34">
        <v>53.978865523412878</v>
      </c>
    </row>
    <row r="114" spans="1:44" ht="14.25" customHeight="1" x14ac:dyDescent="0.2">
      <c r="A114" s="34" t="s">
        <v>126</v>
      </c>
      <c r="B114" s="34" t="s">
        <v>117</v>
      </c>
      <c r="C114" s="34">
        <v>19138680980768.914</v>
      </c>
      <c r="D114" s="34">
        <v>21621381062708.664</v>
      </c>
      <c r="E114" s="34">
        <v>23959528782893.449</v>
      </c>
      <c r="F114" s="34">
        <v>26314724506076.617</v>
      </c>
      <c r="G114" s="34">
        <v>28731376999369.453</v>
      </c>
      <c r="H114" s="34">
        <v>31437035073957.402</v>
      </c>
      <c r="I114" s="34">
        <v>34063839822771.988</v>
      </c>
      <c r="J114" s="34">
        <v>36930354815280.789</v>
      </c>
      <c r="K114" s="34">
        <v>39697278785525.227</v>
      </c>
      <c r="L114" s="34">
        <v>42763801693161.578</v>
      </c>
      <c r="M114" s="34">
        <v>45729309760719.703</v>
      </c>
      <c r="N114" s="34">
        <v>49165152006298.523</v>
      </c>
      <c r="O114" s="34">
        <v>50411597121913.68</v>
      </c>
      <c r="P114" s="34">
        <v>51637930337167.219</v>
      </c>
      <c r="Q114" s="34">
        <v>52616753512381.75</v>
      </c>
      <c r="R114" s="34">
        <v>53611984425552.438</v>
      </c>
      <c r="S114" s="34">
        <v>54425511845639.336</v>
      </c>
      <c r="T114" s="34">
        <v>54990440356527.047</v>
      </c>
      <c r="U114" s="34">
        <v>55577578903589.094</v>
      </c>
      <c r="V114" s="34">
        <v>56116119612544.211</v>
      </c>
      <c r="W114" s="34">
        <v>56509889086774.906</v>
      </c>
      <c r="X114" s="34">
        <v>56542123526901.297</v>
      </c>
      <c r="Y114" s="34">
        <v>57098205962251.883</v>
      </c>
      <c r="Z114" s="34">
        <v>57134930004780.688</v>
      </c>
      <c r="AA114" s="34">
        <v>56991168456820.766</v>
      </c>
      <c r="AB114" s="34">
        <v>56675173486822.508</v>
      </c>
      <c r="AC114" s="34">
        <v>56016895535669.266</v>
      </c>
      <c r="AD114" s="34">
        <v>55024863419612.258</v>
      </c>
      <c r="AE114" s="34">
        <v>53361539105663.844</v>
      </c>
      <c r="AF114" s="34">
        <v>51418377845208.914</v>
      </c>
      <c r="AG114" s="34">
        <v>48917871946490.875</v>
      </c>
      <c r="AH114" s="34">
        <v>45866791849649.141</v>
      </c>
      <c r="AI114" s="34">
        <v>44089945743595</v>
      </c>
      <c r="AJ114" s="34">
        <v>41502473482213</v>
      </c>
      <c r="AK114" s="34">
        <v>38961171694765</v>
      </c>
      <c r="AL114" s="34">
        <v>36584335282076</v>
      </c>
      <c r="AM114" s="34">
        <v>34292837455268</v>
      </c>
      <c r="AN114" s="34">
        <v>31732446298545</v>
      </c>
      <c r="AO114" s="34">
        <v>29352136260523</v>
      </c>
      <c r="AP114" s="34">
        <v>26963597442630</v>
      </c>
      <c r="AQ114" s="34">
        <v>24530417485717</v>
      </c>
      <c r="AR114" s="34">
        <v>22086180350032</v>
      </c>
    </row>
    <row r="115" spans="1:44" ht="14.25" customHeight="1" x14ac:dyDescent="0.2">
      <c r="A115" s="34" t="s">
        <v>126</v>
      </c>
      <c r="B115" s="34" t="s">
        <v>62</v>
      </c>
      <c r="C115" s="34">
        <v>174438134570000</v>
      </c>
      <c r="D115" s="34">
        <v>174438134570000</v>
      </c>
      <c r="E115" s="34">
        <v>175668843786928.66</v>
      </c>
      <c r="F115" s="34">
        <v>176253321367255.34</v>
      </c>
      <c r="G115" s="34">
        <v>176700945878611.72</v>
      </c>
      <c r="H115" s="34">
        <v>178418339910568.03</v>
      </c>
      <c r="I115" s="34">
        <v>179276583970926.5</v>
      </c>
      <c r="J115" s="34">
        <v>181094659121025.66</v>
      </c>
      <c r="K115" s="34">
        <v>182213079689755.72</v>
      </c>
      <c r="L115" s="34">
        <v>184562231182814.47</v>
      </c>
      <c r="M115" s="34">
        <v>186384571769696.53</v>
      </c>
      <c r="N115" s="34">
        <v>190053882108746.41</v>
      </c>
      <c r="O115" s="34">
        <v>188289543300096.69</v>
      </c>
      <c r="P115" s="34">
        <v>187080521764881.75</v>
      </c>
      <c r="Q115" s="34">
        <v>185606583210616</v>
      </c>
      <c r="R115" s="34">
        <v>184824607485241.16</v>
      </c>
      <c r="S115" s="34">
        <v>184051513151963.28</v>
      </c>
      <c r="T115" s="34">
        <v>183098971070534.91</v>
      </c>
      <c r="U115" s="34">
        <v>182902934409278.28</v>
      </c>
      <c r="V115" s="34">
        <v>183256531673101.72</v>
      </c>
      <c r="W115" s="34">
        <v>183899469273517.56</v>
      </c>
      <c r="X115" s="34">
        <v>184202991493727.03</v>
      </c>
      <c r="Y115" s="34">
        <v>185019146206694.56</v>
      </c>
      <c r="Z115" s="34">
        <v>185221963519273.22</v>
      </c>
      <c r="AA115" s="34">
        <v>186039796858734.47</v>
      </c>
      <c r="AB115" s="34">
        <v>187647625557192.62</v>
      </c>
      <c r="AC115" s="34">
        <v>189653168058831.06</v>
      </c>
      <c r="AD115" s="34">
        <v>192265555588348.06</v>
      </c>
      <c r="AE115" s="34">
        <v>194470760668456.78</v>
      </c>
      <c r="AF115" s="34">
        <v>197839571520112.22</v>
      </c>
      <c r="AG115" s="34">
        <v>201557481127441.62</v>
      </c>
      <c r="AH115" s="34">
        <v>205809818660968.47</v>
      </c>
      <c r="AI115" s="34">
        <v>208641211494333</v>
      </c>
      <c r="AJ115" s="34">
        <v>212557113332044</v>
      </c>
      <c r="AK115" s="34">
        <v>216236683424206</v>
      </c>
      <c r="AL115" s="34">
        <v>219792171387181</v>
      </c>
      <c r="AM115" s="34">
        <v>223275452874437</v>
      </c>
      <c r="AN115" s="34">
        <v>227051588747044</v>
      </c>
      <c r="AO115" s="34">
        <v>230590918037051</v>
      </c>
      <c r="AP115" s="34">
        <v>234179728869650</v>
      </c>
      <c r="AQ115" s="34">
        <v>237805146021338</v>
      </c>
      <c r="AR115" s="34">
        <v>241436824834827</v>
      </c>
    </row>
    <row r="116" spans="1:44" ht="14.25" customHeight="1" x14ac:dyDescent="0.2">
      <c r="A116" s="34" t="s">
        <v>126</v>
      </c>
      <c r="B116" s="34" t="s">
        <v>87</v>
      </c>
      <c r="C116" s="34">
        <v>225562627916766.31</v>
      </c>
      <c r="D116" s="34">
        <v>228550286481443.66</v>
      </c>
      <c r="E116" s="34">
        <v>238803383932858.25</v>
      </c>
      <c r="F116" s="34">
        <v>249197223956462.72</v>
      </c>
      <c r="G116" s="34">
        <v>260299136400952.06</v>
      </c>
      <c r="H116" s="34">
        <v>274164575002643.19</v>
      </c>
      <c r="I116" s="34">
        <v>287551609769997.06</v>
      </c>
      <c r="J116" s="34">
        <v>303251149258044.38</v>
      </c>
      <c r="K116" s="34">
        <v>318489023290513.19</v>
      </c>
      <c r="L116" s="34">
        <v>336545462809806.62</v>
      </c>
      <c r="M116" s="34">
        <v>354275591278968.19</v>
      </c>
      <c r="N116" s="34">
        <v>376165058179088.81</v>
      </c>
      <c r="O116" s="34">
        <v>382493229257287.56</v>
      </c>
      <c r="P116" s="34">
        <v>388816795763430.94</v>
      </c>
      <c r="Q116" s="34">
        <v>393378128800870.81</v>
      </c>
      <c r="R116" s="34">
        <v>398127349832505.31</v>
      </c>
      <c r="S116" s="34">
        <v>401566977211556</v>
      </c>
      <c r="T116" s="34">
        <v>403216406414964.88</v>
      </c>
      <c r="U116" s="34">
        <v>405087392002767.56</v>
      </c>
      <c r="V116" s="34">
        <v>406693134515365.06</v>
      </c>
      <c r="W116" s="34">
        <v>407405947814506.94</v>
      </c>
      <c r="X116" s="34">
        <v>405782610023966.94</v>
      </c>
      <c r="Y116" s="34">
        <v>407029138373632.31</v>
      </c>
      <c r="Z116" s="34">
        <v>405771994702295.31</v>
      </c>
      <c r="AA116" s="34">
        <v>404698574580685.06</v>
      </c>
      <c r="AB116" s="34">
        <v>404147819972086.88</v>
      </c>
      <c r="AC116" s="34">
        <v>403213344852277.06</v>
      </c>
      <c r="AD116" s="34">
        <v>402273346999631.88</v>
      </c>
      <c r="AE116" s="34">
        <v>399149318286149.75</v>
      </c>
      <c r="AF116" s="34">
        <v>397014414694604.94</v>
      </c>
      <c r="AG116" s="34">
        <v>394068221838193.44</v>
      </c>
      <c r="AH116" s="34">
        <v>390553048020401.06</v>
      </c>
      <c r="AI116" s="34">
        <v>388055161645871</v>
      </c>
      <c r="AJ116" s="34">
        <v>385173128910615</v>
      </c>
      <c r="AK116" s="34">
        <v>382064105493846</v>
      </c>
      <c r="AL116" s="34">
        <v>379166287642240</v>
      </c>
      <c r="AM116" s="34">
        <v>376372973270091</v>
      </c>
      <c r="AN116" s="34">
        <v>373354965986553</v>
      </c>
      <c r="AO116" s="34">
        <v>370428054839105</v>
      </c>
      <c r="AP116" s="34">
        <v>367552250556816</v>
      </c>
      <c r="AQ116" s="34">
        <v>364623008678411</v>
      </c>
      <c r="AR116" s="34">
        <v>361675457282266</v>
      </c>
    </row>
    <row r="117" spans="1:44" ht="14.25" customHeight="1" x14ac:dyDescent="0.2">
      <c r="A117" s="34" t="s">
        <v>126</v>
      </c>
      <c r="B117" s="34" t="s">
        <v>118</v>
      </c>
      <c r="C117" s="34">
        <v>7218689143545.6826</v>
      </c>
      <c r="D117" s="34">
        <v>7431277630964.7568</v>
      </c>
      <c r="E117" s="34">
        <v>7825893929873.3223</v>
      </c>
      <c r="F117" s="34">
        <v>8200604896692.8633</v>
      </c>
      <c r="G117" s="34">
        <v>8574780565572.8643</v>
      </c>
      <c r="H117" s="34">
        <v>9017139132476.0547</v>
      </c>
      <c r="I117" s="34">
        <v>9421902546040.4844</v>
      </c>
      <c r="J117" s="34">
        <v>9881533329343.0059</v>
      </c>
      <c r="K117" s="34">
        <v>10306282303516.812</v>
      </c>
      <c r="L117" s="34">
        <v>10803273642063.461</v>
      </c>
      <c r="M117" s="34">
        <v>11271662662891.072</v>
      </c>
      <c r="N117" s="34">
        <v>11854604103413.004</v>
      </c>
      <c r="O117" s="34">
        <v>11987546551638.613</v>
      </c>
      <c r="P117" s="34">
        <v>12130225396128.969</v>
      </c>
      <c r="Q117" s="34">
        <v>12228815423560.979</v>
      </c>
      <c r="R117" s="34">
        <v>12344884483364.258</v>
      </c>
      <c r="S117" s="34">
        <v>12432480945802.775</v>
      </c>
      <c r="T117" s="34">
        <v>12477223110160.836</v>
      </c>
      <c r="U117" s="34">
        <v>12541630145914.424</v>
      </c>
      <c r="V117" s="34">
        <v>12610846078891.213</v>
      </c>
      <c r="W117" s="34">
        <v>12665615883834.854</v>
      </c>
      <c r="X117" s="34">
        <v>12661036192175.447</v>
      </c>
      <c r="Y117" s="34">
        <v>12719184513957.852</v>
      </c>
      <c r="Z117" s="34">
        <v>12699814613346.434</v>
      </c>
      <c r="AA117" s="34">
        <v>12685695540463.783</v>
      </c>
      <c r="AB117" s="34">
        <v>12686401846037.818</v>
      </c>
      <c r="AC117" s="34">
        <v>12672434768327.133</v>
      </c>
      <c r="AD117" s="34">
        <v>12654593457977.363</v>
      </c>
      <c r="AE117" s="34">
        <v>12563277074499.152</v>
      </c>
      <c r="AF117" s="34">
        <v>12497346570395.135</v>
      </c>
      <c r="AG117" s="34">
        <v>12399251090254.803</v>
      </c>
      <c r="AH117" s="34">
        <v>12275829054229.873</v>
      </c>
      <c r="AI117" s="34">
        <v>12201593011949.438</v>
      </c>
      <c r="AJ117" s="34">
        <v>12103993667886.281</v>
      </c>
      <c r="AK117" s="34">
        <v>12000293513946.188</v>
      </c>
      <c r="AL117" s="34">
        <v>11905266905965.062</v>
      </c>
      <c r="AM117" s="34">
        <v>11814668092435.531</v>
      </c>
      <c r="AN117" s="34">
        <v>11713390058151.781</v>
      </c>
      <c r="AO117" s="34">
        <v>11617472655383.062</v>
      </c>
      <c r="AP117" s="34">
        <v>11522962675694.438</v>
      </c>
      <c r="AQ117" s="34">
        <v>11426210908247.844</v>
      </c>
      <c r="AR117" s="34">
        <v>11328738352732.719</v>
      </c>
    </row>
    <row r="118" spans="1:44" ht="14.25" customHeight="1" x14ac:dyDescent="0.2">
      <c r="A118" s="34" t="s">
        <v>126</v>
      </c>
      <c r="B118" s="34" t="s">
        <v>119</v>
      </c>
      <c r="C118" s="34">
        <v>18230346112118.148</v>
      </c>
      <c r="D118" s="34">
        <v>18767224986943.582</v>
      </c>
      <c r="E118" s="34">
        <v>19763803668686.434</v>
      </c>
      <c r="F118" s="34">
        <v>20710112684255.34</v>
      </c>
      <c r="G118" s="34">
        <v>21655069838493.625</v>
      </c>
      <c r="H118" s="34">
        <v>22772218619933.559</v>
      </c>
      <c r="I118" s="34">
        <v>23794423202520.359</v>
      </c>
      <c r="J118" s="34">
        <v>24955191881814.566</v>
      </c>
      <c r="K118" s="34">
        <v>26027868742665.27</v>
      </c>
      <c r="L118" s="34">
        <v>27282989158056.922</v>
      </c>
      <c r="M118" s="34">
        <v>28465876216220.133</v>
      </c>
      <c r="N118" s="34">
        <v>29938058216647.938</v>
      </c>
      <c r="O118" s="34">
        <v>30273796021109.59</v>
      </c>
      <c r="P118" s="34">
        <v>30634122482910.746</v>
      </c>
      <c r="Q118" s="34">
        <v>30883105405924.656</v>
      </c>
      <c r="R118" s="34">
        <v>31176230527542.32</v>
      </c>
      <c r="S118" s="34">
        <v>31397449892540.074</v>
      </c>
      <c r="T118" s="34">
        <v>31510443418903.793</v>
      </c>
      <c r="U118" s="34">
        <v>31673099343060.512</v>
      </c>
      <c r="V118" s="34">
        <v>31847899835164.852</v>
      </c>
      <c r="W118" s="34">
        <v>31986217538110.754</v>
      </c>
      <c r="X118" s="34">
        <v>31974651814420.82</v>
      </c>
      <c r="Y118" s="34">
        <v>32121501749478.613</v>
      </c>
      <c r="Z118" s="34">
        <v>32072584281877.277</v>
      </c>
      <c r="AA118" s="34">
        <v>32036927449962.984</v>
      </c>
      <c r="AB118" s="34">
        <v>32038711180335.562</v>
      </c>
      <c r="AC118" s="34">
        <v>32003438202683.062</v>
      </c>
      <c r="AD118" s="34">
        <v>31958381093794.973</v>
      </c>
      <c r="AE118" s="34">
        <v>31727767301815.422</v>
      </c>
      <c r="AF118" s="34">
        <v>31561263954010.598</v>
      </c>
      <c r="AG118" s="34">
        <v>31313529979125.191</v>
      </c>
      <c r="AH118" s="34">
        <v>31001835377812.629</v>
      </c>
      <c r="AI118" s="34">
        <v>30814356914915.25</v>
      </c>
      <c r="AJ118" s="34">
        <v>30567875900536.312</v>
      </c>
      <c r="AK118" s="34">
        <v>30305987673932.438</v>
      </c>
      <c r="AL118" s="34">
        <v>30066003942965.812</v>
      </c>
      <c r="AM118" s="34">
        <v>29837202328829.562</v>
      </c>
      <c r="AN118" s="34">
        <v>29581431013313.312</v>
      </c>
      <c r="AO118" s="34">
        <v>29339197636050.812</v>
      </c>
      <c r="AP118" s="34">
        <v>29100518617393.625</v>
      </c>
      <c r="AQ118" s="34">
        <v>28856178104533.688</v>
      </c>
      <c r="AR118" s="34">
        <v>28610017286670.75</v>
      </c>
    </row>
    <row r="119" spans="1:44" ht="14.25" customHeight="1" x14ac:dyDescent="0.2">
      <c r="A119" s="34" t="s">
        <v>126</v>
      </c>
      <c r="B119" s="34" t="s">
        <v>120</v>
      </c>
      <c r="C119" s="34">
        <v>13562298720803.039</v>
      </c>
      <c r="D119" s="34">
        <v>13961704833692.531</v>
      </c>
      <c r="E119" s="34">
        <v>14703100400044.195</v>
      </c>
      <c r="F119" s="34">
        <v>15407098309486.156</v>
      </c>
      <c r="G119" s="34">
        <v>16110090514094.965</v>
      </c>
      <c r="H119" s="34">
        <v>16941183099846.705</v>
      </c>
      <c r="I119" s="34">
        <v>17701642820005.312</v>
      </c>
      <c r="J119" s="34">
        <v>18565186028539.105</v>
      </c>
      <c r="K119" s="34">
        <v>19363194137012.707</v>
      </c>
      <c r="L119" s="34">
        <v>20296929453908.574</v>
      </c>
      <c r="M119" s="34">
        <v>21176927427458.699</v>
      </c>
      <c r="N119" s="34">
        <v>22272143718932.141</v>
      </c>
      <c r="O119" s="34">
        <v>22521912778058.707</v>
      </c>
      <c r="P119" s="34">
        <v>22789974343204.141</v>
      </c>
      <c r="Q119" s="34">
        <v>22975202904281.691</v>
      </c>
      <c r="R119" s="34">
        <v>23193270648991.586</v>
      </c>
      <c r="S119" s="34">
        <v>23357844765822.617</v>
      </c>
      <c r="T119" s="34">
        <v>23441905263008.844</v>
      </c>
      <c r="U119" s="34">
        <v>23562911645364.652</v>
      </c>
      <c r="V119" s="34">
        <v>23692952867614.77</v>
      </c>
      <c r="W119" s="34">
        <v>23795853053611.82</v>
      </c>
      <c r="X119" s="34">
        <v>23787248839591.941</v>
      </c>
      <c r="Y119" s="34">
        <v>23896496501382.652</v>
      </c>
      <c r="Z119" s="34">
        <v>23860104800194.191</v>
      </c>
      <c r="AA119" s="34">
        <v>23833578227254.492</v>
      </c>
      <c r="AB119" s="34">
        <v>23834905217098.871</v>
      </c>
      <c r="AC119" s="34">
        <v>23808664209015.242</v>
      </c>
      <c r="AD119" s="34">
        <v>23775144386271.461</v>
      </c>
      <c r="AE119" s="34">
        <v>23603581371684.215</v>
      </c>
      <c r="AF119" s="34">
        <v>23479712733806.754</v>
      </c>
      <c r="AG119" s="34">
        <v>23295413316229.91</v>
      </c>
      <c r="AH119" s="34">
        <v>23063530977481.961</v>
      </c>
      <c r="AI119" s="34">
        <v>22924058095184.875</v>
      </c>
      <c r="AJ119" s="34">
        <v>22740690806080.562</v>
      </c>
      <c r="AK119" s="34">
        <v>22545861462807.625</v>
      </c>
      <c r="AL119" s="34">
        <v>22367327768083.25</v>
      </c>
      <c r="AM119" s="34">
        <v>22197112906575.312</v>
      </c>
      <c r="AN119" s="34">
        <v>22006834183181.375</v>
      </c>
      <c r="AO119" s="34">
        <v>21826626884736.438</v>
      </c>
      <c r="AP119" s="34">
        <v>21649063818763.562</v>
      </c>
      <c r="AQ119" s="34">
        <v>21467288936124.562</v>
      </c>
      <c r="AR119" s="34">
        <v>21284159854280.438</v>
      </c>
    </row>
    <row r="120" spans="1:44" ht="14.25" customHeight="1" x14ac:dyDescent="0.2">
      <c r="A120" s="34" t="s">
        <v>126</v>
      </c>
      <c r="B120" s="34" t="s">
        <v>121</v>
      </c>
      <c r="C120" s="34">
        <v>13020036301037.484</v>
      </c>
      <c r="D120" s="34">
        <v>13403472928981.744</v>
      </c>
      <c r="E120" s="34">
        <v>14115225220097.43</v>
      </c>
      <c r="F120" s="34">
        <v>14791075127659.861</v>
      </c>
      <c r="G120" s="34">
        <v>15465959541561.867</v>
      </c>
      <c r="H120" s="34">
        <v>16263822489338.768</v>
      </c>
      <c r="I120" s="34">
        <v>16993876690751.875</v>
      </c>
      <c r="J120" s="34">
        <v>17822892785595.613</v>
      </c>
      <c r="K120" s="34">
        <v>18588994075262.043</v>
      </c>
      <c r="L120" s="34">
        <v>19485395782068.359</v>
      </c>
      <c r="M120" s="34">
        <v>20330208729809.102</v>
      </c>
      <c r="N120" s="34">
        <v>21381634905122.508</v>
      </c>
      <c r="O120" s="34">
        <v>21621417428988.891</v>
      </c>
      <c r="P120" s="34">
        <v>21878761068216.723</v>
      </c>
      <c r="Q120" s="34">
        <v>22056583621669.211</v>
      </c>
      <c r="R120" s="34">
        <v>22265932347180.852</v>
      </c>
      <c r="S120" s="34">
        <v>22423926284599.77</v>
      </c>
      <c r="T120" s="34">
        <v>22504625784542.883</v>
      </c>
      <c r="U120" s="34">
        <v>22620793959522.926</v>
      </c>
      <c r="V120" s="34">
        <v>22745635733707.609</v>
      </c>
      <c r="W120" s="34">
        <v>22844421653753.012</v>
      </c>
      <c r="X120" s="34">
        <v>22836161462675.75</v>
      </c>
      <c r="Y120" s="34">
        <v>22941041066908.09</v>
      </c>
      <c r="Z120" s="34">
        <v>22906104417872.074</v>
      </c>
      <c r="AA120" s="34">
        <v>22880638458912.828</v>
      </c>
      <c r="AB120" s="34">
        <v>22881912391621.473</v>
      </c>
      <c r="AC120" s="34">
        <v>22856720579756.973</v>
      </c>
      <c r="AD120" s="34">
        <v>22824540982631.676</v>
      </c>
      <c r="AE120" s="34">
        <v>22659837585086.312</v>
      </c>
      <c r="AF120" s="34">
        <v>22540921596364.52</v>
      </c>
      <c r="AG120" s="34">
        <v>22363991036397.574</v>
      </c>
      <c r="AH120" s="34">
        <v>22141380066810.48</v>
      </c>
      <c r="AI120" s="34">
        <v>22007483739358.812</v>
      </c>
      <c r="AJ120" s="34">
        <v>21831448038500.812</v>
      </c>
      <c r="AK120" s="34">
        <v>21644408571656.625</v>
      </c>
      <c r="AL120" s="34">
        <v>21473013203207.438</v>
      </c>
      <c r="AM120" s="34">
        <v>21309604055434.312</v>
      </c>
      <c r="AN120" s="34">
        <v>21126933260688.938</v>
      </c>
      <c r="AO120" s="34">
        <v>20953931204343.812</v>
      </c>
      <c r="AP120" s="34">
        <v>20783467655923</v>
      </c>
      <c r="AQ120" s="34">
        <v>20608960692221.688</v>
      </c>
      <c r="AR120" s="34">
        <v>20433153674365</v>
      </c>
    </row>
    <row r="121" spans="1:44" ht="14.25" customHeight="1" x14ac:dyDescent="0.2">
      <c r="A121" s="34" t="s">
        <v>126</v>
      </c>
      <c r="B121" s="34" t="s">
        <v>122</v>
      </c>
      <c r="C121" s="34">
        <v>40067167682677.047</v>
      </c>
      <c r="D121" s="34">
        <v>41247135181408.109</v>
      </c>
      <c r="E121" s="34">
        <v>43437443851621.977</v>
      </c>
      <c r="F121" s="34">
        <v>45517268434942.68</v>
      </c>
      <c r="G121" s="34">
        <v>47594121859389.898</v>
      </c>
      <c r="H121" s="34">
        <v>50049422887531.016</v>
      </c>
      <c r="I121" s="34">
        <v>52296052883726.281</v>
      </c>
      <c r="J121" s="34">
        <v>54847222950824.734</v>
      </c>
      <c r="K121" s="34">
        <v>57204782340465.914</v>
      </c>
      <c r="L121" s="34">
        <v>59963321308194.023</v>
      </c>
      <c r="M121" s="34">
        <v>62563103770776.531</v>
      </c>
      <c r="N121" s="34">
        <v>65798706798156.805</v>
      </c>
      <c r="O121" s="34">
        <v>66536600792382.008</v>
      </c>
      <c r="P121" s="34">
        <v>67328536429626.758</v>
      </c>
      <c r="Q121" s="34">
        <v>67875758104145.055</v>
      </c>
      <c r="R121" s="34">
        <v>68519996744905.305</v>
      </c>
      <c r="S121" s="34">
        <v>69006198890355.984</v>
      </c>
      <c r="T121" s="34">
        <v>69254539242208.258</v>
      </c>
      <c r="U121" s="34">
        <v>69612029009417.664</v>
      </c>
      <c r="V121" s="34">
        <v>69996210449807.523</v>
      </c>
      <c r="W121" s="34">
        <v>70300208989568.219</v>
      </c>
      <c r="X121" s="34">
        <v>70274789516585.852</v>
      </c>
      <c r="Y121" s="34">
        <v>70597540436177</v>
      </c>
      <c r="Z121" s="34">
        <v>70490028249357.25</v>
      </c>
      <c r="AA121" s="34">
        <v>70411660660801.531</v>
      </c>
      <c r="AB121" s="34">
        <v>70415580993608.125</v>
      </c>
      <c r="AC121" s="34">
        <v>70338057050750.523</v>
      </c>
      <c r="AD121" s="34">
        <v>70239029268940.289</v>
      </c>
      <c r="AE121" s="34">
        <v>69732179787512.141</v>
      </c>
      <c r="AF121" s="34">
        <v>69366234044343.375</v>
      </c>
      <c r="AG121" s="34">
        <v>68821757343167.008</v>
      </c>
      <c r="AH121" s="34">
        <v>68136706177392.711</v>
      </c>
      <c r="AI121" s="34">
        <v>67724660736039</v>
      </c>
      <c r="AJ121" s="34">
        <v>67182937826721.875</v>
      </c>
      <c r="AK121" s="34">
        <v>66607352512821.5</v>
      </c>
      <c r="AL121" s="34">
        <v>66079909515819.75</v>
      </c>
      <c r="AM121" s="34">
        <v>65577042889849.875</v>
      </c>
      <c r="AN121" s="34">
        <v>65014901495266.375</v>
      </c>
      <c r="AO121" s="34">
        <v>64482514162331.125</v>
      </c>
      <c r="AP121" s="34">
        <v>63957938698757.375</v>
      </c>
      <c r="AQ121" s="34">
        <v>63420920243911.875</v>
      </c>
      <c r="AR121" s="34">
        <v>62879901071507.875</v>
      </c>
    </row>
    <row r="122" spans="1:44" ht="14.25" customHeight="1" x14ac:dyDescent="0.2">
      <c r="A122" s="34" t="s">
        <v>126</v>
      </c>
      <c r="B122" s="34" t="s">
        <v>123</v>
      </c>
      <c r="C122" s="34">
        <v>9691864835809.7441</v>
      </c>
      <c r="D122" s="34">
        <v>9977287693719.7734</v>
      </c>
      <c r="E122" s="34">
        <v>10507102422540.572</v>
      </c>
      <c r="F122" s="34">
        <v>11010192106927.064</v>
      </c>
      <c r="G122" s="34">
        <v>11512563096385.189</v>
      </c>
      <c r="H122" s="34">
        <v>12106476943364.115</v>
      </c>
      <c r="I122" s="34">
        <v>12649915262529.711</v>
      </c>
      <c r="J122" s="34">
        <v>13267018913561.477</v>
      </c>
      <c r="K122" s="34">
        <v>13837289992559.537</v>
      </c>
      <c r="L122" s="34">
        <v>14504554198287.111</v>
      </c>
      <c r="M122" s="34">
        <v>15133416723070.764</v>
      </c>
      <c r="N122" s="34">
        <v>15916078164280.258</v>
      </c>
      <c r="O122" s="34">
        <v>16094567667502.08</v>
      </c>
      <c r="P122" s="34">
        <v>16286129327553.119</v>
      </c>
      <c r="Q122" s="34">
        <v>16418497019391.486</v>
      </c>
      <c r="R122" s="34">
        <v>16574332187919.102</v>
      </c>
      <c r="S122" s="34">
        <v>16691939838999.115</v>
      </c>
      <c r="T122" s="34">
        <v>16752010996074.443</v>
      </c>
      <c r="U122" s="34">
        <v>16838484353298.457</v>
      </c>
      <c r="V122" s="34">
        <v>16931414171102.748</v>
      </c>
      <c r="W122" s="34">
        <v>17004948511762.373</v>
      </c>
      <c r="X122" s="34">
        <v>16998799784248.27</v>
      </c>
      <c r="Y122" s="34">
        <v>17076870146323.375</v>
      </c>
      <c r="Z122" s="34">
        <v>17050863976106.613</v>
      </c>
      <c r="AA122" s="34">
        <v>17031907605598.824</v>
      </c>
      <c r="AB122" s="34">
        <v>17032855896627.871</v>
      </c>
      <c r="AC122" s="34">
        <v>17014103595949.537</v>
      </c>
      <c r="AD122" s="34">
        <v>16990149722196.943</v>
      </c>
      <c r="AE122" s="34">
        <v>16867547677924.527</v>
      </c>
      <c r="AF122" s="34">
        <v>16779028900951.803</v>
      </c>
      <c r="AG122" s="34">
        <v>16647325191923.965</v>
      </c>
      <c r="AH122" s="34">
        <v>16481617863747.41</v>
      </c>
      <c r="AI122" s="34">
        <v>16381948010479.062</v>
      </c>
      <c r="AJ122" s="34">
        <v>16250910417376.75</v>
      </c>
      <c r="AK122" s="34">
        <v>16111681832317.281</v>
      </c>
      <c r="AL122" s="34">
        <v>15984098413493.719</v>
      </c>
      <c r="AM122" s="34">
        <v>15862459783882.094</v>
      </c>
      <c r="AN122" s="34">
        <v>15726483154386.656</v>
      </c>
      <c r="AO122" s="34">
        <v>15597703747966.688</v>
      </c>
      <c r="AP122" s="34">
        <v>15470813958066.812</v>
      </c>
      <c r="AQ122" s="34">
        <v>15340914327528.438</v>
      </c>
      <c r="AR122" s="34">
        <v>15210046961657.969</v>
      </c>
    </row>
    <row r="123" spans="1:44" ht="14.25" customHeight="1" x14ac:dyDescent="0.2">
      <c r="A123" s="34" t="s">
        <v>126</v>
      </c>
      <c r="B123" s="34" t="s">
        <v>124</v>
      </c>
      <c r="C123" s="34">
        <v>8059339349848.8965</v>
      </c>
      <c r="D123" s="34">
        <v>8296684763664.5469</v>
      </c>
      <c r="E123" s="34">
        <v>8737255981325.1816</v>
      </c>
      <c r="F123" s="34">
        <v>9155603797619.3359</v>
      </c>
      <c r="G123" s="34">
        <v>9573353978018.3516</v>
      </c>
      <c r="H123" s="34">
        <v>10067227274692.062</v>
      </c>
      <c r="I123" s="34">
        <v>10519127286100.045</v>
      </c>
      <c r="J123" s="34">
        <v>11032284229779.211</v>
      </c>
      <c r="K123" s="34">
        <v>11506497214061.492</v>
      </c>
      <c r="L123" s="34">
        <v>12061365524863.375</v>
      </c>
      <c r="M123" s="34">
        <v>12584300643903.424</v>
      </c>
      <c r="N123" s="34">
        <v>13235128349160.221</v>
      </c>
      <c r="O123" s="34">
        <v>13383552568979.668</v>
      </c>
      <c r="P123" s="34">
        <v>13542847034072.438</v>
      </c>
      <c r="Q123" s="34">
        <v>13652918332584.566</v>
      </c>
      <c r="R123" s="34">
        <v>13782504178763.984</v>
      </c>
      <c r="S123" s="34">
        <v>13880301660079.486</v>
      </c>
      <c r="T123" s="34">
        <v>13930254259317.082</v>
      </c>
      <c r="U123" s="34">
        <v>14002161796452.15</v>
      </c>
      <c r="V123" s="34">
        <v>14079438249445.713</v>
      </c>
      <c r="W123" s="34">
        <v>14140586255044.551</v>
      </c>
      <c r="X123" s="34">
        <v>14135473236812.725</v>
      </c>
      <c r="Y123" s="34">
        <v>14200393203381.396</v>
      </c>
      <c r="Z123" s="34">
        <v>14178767586999.254</v>
      </c>
      <c r="AA123" s="34">
        <v>14163004281861.191</v>
      </c>
      <c r="AB123" s="34">
        <v>14163792840031.883</v>
      </c>
      <c r="AC123" s="34">
        <v>14148199230616.418</v>
      </c>
      <c r="AD123" s="34">
        <v>14128280216000.953</v>
      </c>
      <c r="AE123" s="34">
        <v>14026329611394.318</v>
      </c>
      <c r="AF123" s="34">
        <v>13952721190874.371</v>
      </c>
      <c r="AG123" s="34">
        <v>13843202032005.457</v>
      </c>
      <c r="AH123" s="34">
        <v>13705406921038.035</v>
      </c>
      <c r="AI123" s="34">
        <v>13622525743468.219</v>
      </c>
      <c r="AJ123" s="34">
        <v>13513560498049.5</v>
      </c>
      <c r="AK123" s="34">
        <v>13397783974831.031</v>
      </c>
      <c r="AL123" s="34">
        <v>13291691072677.219</v>
      </c>
      <c r="AM123" s="34">
        <v>13190541602405.156</v>
      </c>
      <c r="AN123" s="34">
        <v>13077469266036.688</v>
      </c>
      <c r="AO123" s="34">
        <v>12970381831864.469</v>
      </c>
      <c r="AP123" s="34">
        <v>12864865721790.812</v>
      </c>
      <c r="AQ123" s="34">
        <v>12756846757260.844</v>
      </c>
      <c r="AR123" s="34">
        <v>12648023065511.25</v>
      </c>
    </row>
    <row r="124" spans="1:44" ht="14.25" customHeight="1" x14ac:dyDescent="0.2">
      <c r="A124" s="34" t="s">
        <v>126</v>
      </c>
      <c r="B124" s="34" t="s">
        <v>84</v>
      </c>
      <c r="C124" s="34">
        <v>15336854001990.834</v>
      </c>
      <c r="D124" s="34">
        <v>15548639438246.273</v>
      </c>
      <c r="E124" s="34">
        <v>16290947687478.125</v>
      </c>
      <c r="F124" s="34">
        <v>16944648873374.357</v>
      </c>
      <c r="G124" s="34">
        <v>17782653175569.434</v>
      </c>
      <c r="H124" s="34">
        <v>18836901355374.707</v>
      </c>
      <c r="I124" s="34">
        <v>19823616709868.559</v>
      </c>
      <c r="J124" s="34">
        <v>20944946177453.07</v>
      </c>
      <c r="K124" s="34">
        <v>21939003818570.824</v>
      </c>
      <c r="L124" s="34">
        <v>23145697185127.438</v>
      </c>
      <c r="M124" s="34">
        <v>24309711907607.367</v>
      </c>
      <c r="N124" s="34">
        <v>25871030359393.094</v>
      </c>
      <c r="O124" s="34">
        <v>26038288920731.051</v>
      </c>
      <c r="P124" s="34">
        <v>26298555654756.715</v>
      </c>
      <c r="Q124" s="34">
        <v>26485825212897.77</v>
      </c>
      <c r="R124" s="34">
        <v>26784776742737.016</v>
      </c>
      <c r="S124" s="34">
        <v>27065716685344.562</v>
      </c>
      <c r="T124" s="34">
        <v>27199021425547.375</v>
      </c>
      <c r="U124" s="34">
        <v>27444628932096.086</v>
      </c>
      <c r="V124" s="34">
        <v>27809099292130.387</v>
      </c>
      <c r="W124" s="34">
        <v>28247040252503.27</v>
      </c>
      <c r="X124" s="34">
        <v>28635259372176.77</v>
      </c>
      <c r="Y124" s="34">
        <v>29174764370632.891</v>
      </c>
      <c r="Z124" s="34">
        <v>29429813277651.691</v>
      </c>
      <c r="AA124" s="34">
        <v>29534400208555.555</v>
      </c>
      <c r="AB124" s="34">
        <v>30143691754763.105</v>
      </c>
      <c r="AC124" s="34">
        <v>30981854784908.465</v>
      </c>
      <c r="AD124" s="34">
        <v>32421024055245.941</v>
      </c>
      <c r="AE124" s="34">
        <v>33747143418225.965</v>
      </c>
      <c r="AF124" s="34">
        <v>34502768594227.074</v>
      </c>
      <c r="AG124" s="34">
        <v>35265575292200.867</v>
      </c>
      <c r="AH124" s="34">
        <v>36063293555245.453</v>
      </c>
      <c r="AI124" s="34">
        <v>37040852245221.25</v>
      </c>
      <c r="AJ124" s="34">
        <v>37768309405526.5</v>
      </c>
      <c r="AK124" s="34">
        <v>38620067391170</v>
      </c>
      <c r="AL124" s="34">
        <v>39475819592338.5</v>
      </c>
      <c r="AM124" s="34">
        <v>40314948603940.75</v>
      </c>
      <c r="AN124" s="34">
        <v>41120710318914.75</v>
      </c>
      <c r="AO124" s="34">
        <v>41979875974242.25</v>
      </c>
      <c r="AP124" s="34">
        <v>42811636743937.5</v>
      </c>
      <c r="AQ124" s="34">
        <v>43641566748724.75</v>
      </c>
      <c r="AR124" s="34">
        <v>44476996492329.25</v>
      </c>
    </row>
    <row r="125" spans="1:44" ht="14.25" customHeight="1" x14ac:dyDescent="0.2">
      <c r="A125" s="34" t="s">
        <v>126</v>
      </c>
      <c r="B125" s="34" t="s">
        <v>125</v>
      </c>
      <c r="C125" s="34">
        <v>1553890070398.384</v>
      </c>
      <c r="D125" s="34">
        <v>1559894238570.3518</v>
      </c>
      <c r="E125" s="34">
        <v>1574956398413.876</v>
      </c>
      <c r="F125" s="34">
        <v>1584266695798.832</v>
      </c>
      <c r="G125" s="34">
        <v>1592370712789.5557</v>
      </c>
      <c r="H125" s="34">
        <v>1611967470606.6365</v>
      </c>
      <c r="I125" s="34">
        <v>1623861490329.8652</v>
      </c>
      <c r="J125" s="34">
        <v>1641776692367.1777</v>
      </c>
      <c r="K125" s="34">
        <v>1653372401134.7898</v>
      </c>
      <c r="L125" s="34">
        <v>1676163279286.9124</v>
      </c>
      <c r="M125" s="34">
        <v>1694203088269.74</v>
      </c>
      <c r="N125" s="34">
        <v>1729075418766.5486</v>
      </c>
      <c r="O125" s="34">
        <v>1712261734350.2639</v>
      </c>
      <c r="P125" s="34">
        <v>1700510011204.8923</v>
      </c>
      <c r="Q125" s="34">
        <v>1686361124478.437</v>
      </c>
      <c r="R125" s="34">
        <v>1678508317471.9292</v>
      </c>
      <c r="S125" s="34">
        <v>1670742461705.946</v>
      </c>
      <c r="T125" s="34">
        <v>1659353755195.7681</v>
      </c>
      <c r="U125" s="34">
        <v>1654838159024.1404</v>
      </c>
      <c r="V125" s="34">
        <v>1655293088001.4312</v>
      </c>
      <c r="W125" s="34">
        <v>1658346605284.5864</v>
      </c>
      <c r="X125" s="34">
        <v>1658325209861.0281</v>
      </c>
      <c r="Y125" s="34">
        <v>1661139341257.1082</v>
      </c>
      <c r="Z125" s="34">
        <v>1658421837770.447</v>
      </c>
      <c r="AA125" s="34">
        <v>1661185994396.8201</v>
      </c>
      <c r="AB125" s="34">
        <v>1670944739934.6482</v>
      </c>
      <c r="AC125" s="34">
        <v>1684156467951.2581</v>
      </c>
      <c r="AD125" s="34">
        <v>1700926712562.6506</v>
      </c>
      <c r="AE125" s="34">
        <v>1713933640197.9778</v>
      </c>
      <c r="AF125" s="34">
        <v>1737009438301.8352</v>
      </c>
      <c r="AG125" s="34">
        <v>1762913345385.0852</v>
      </c>
      <c r="AH125" s="34">
        <v>1793225122689.0974</v>
      </c>
      <c r="AI125" s="34">
        <v>1811674609459.3281</v>
      </c>
      <c r="AJ125" s="34">
        <v>1839260518079.6484</v>
      </c>
      <c r="AK125" s="34">
        <v>1864795633871.9609</v>
      </c>
      <c r="AL125" s="34">
        <v>1889313837606.3125</v>
      </c>
      <c r="AM125" s="34">
        <v>1913243480615.3828</v>
      </c>
      <c r="AN125" s="34">
        <v>1939614934478.1562</v>
      </c>
      <c r="AO125" s="34">
        <v>1963992684792.4141</v>
      </c>
      <c r="AP125" s="34">
        <v>1988800673886.6719</v>
      </c>
      <c r="AQ125" s="34">
        <v>2013909985297.1094</v>
      </c>
      <c r="AR125" s="34">
        <v>2039067976445.5312</v>
      </c>
    </row>
    <row r="126" spans="1:44" ht="14.25" customHeight="1" x14ac:dyDescent="0.2">
      <c r="A126" s="34" t="s">
        <v>126</v>
      </c>
      <c r="B126" s="34" t="s">
        <v>83</v>
      </c>
      <c r="C126" s="34">
        <v>22926328179337.164</v>
      </c>
      <c r="D126" s="34">
        <v>22729665912874.32</v>
      </c>
      <c r="E126" s="34">
        <v>22691980210458.582</v>
      </c>
      <c r="F126" s="34">
        <v>22568771244392.07</v>
      </c>
      <c r="G126" s="34">
        <v>22426875008984.926</v>
      </c>
      <c r="H126" s="34">
        <v>22443697005395.359</v>
      </c>
      <c r="I126" s="34">
        <v>22349540555645.285</v>
      </c>
      <c r="J126" s="34">
        <v>22372024290470.664</v>
      </c>
      <c r="K126" s="34">
        <v>22304763664656.281</v>
      </c>
      <c r="L126" s="34">
        <v>22384247865539.621</v>
      </c>
      <c r="M126" s="34">
        <v>22236679789269.223</v>
      </c>
      <c r="N126" s="34">
        <v>22461696726601.012</v>
      </c>
      <c r="O126" s="34">
        <v>22042400254342.137</v>
      </c>
      <c r="P126" s="34">
        <v>21691441299220.629</v>
      </c>
      <c r="Q126" s="34">
        <v>21312769366207.73</v>
      </c>
      <c r="R126" s="34">
        <v>21016079236406.09</v>
      </c>
      <c r="S126" s="34">
        <v>20722139781674.578</v>
      </c>
      <c r="T126" s="34">
        <v>20409928243854.316</v>
      </c>
      <c r="U126" s="34">
        <v>20183329644213.062</v>
      </c>
      <c r="V126" s="34">
        <v>20017206743034.266</v>
      </c>
      <c r="W126" s="34">
        <v>19683229605345.43</v>
      </c>
      <c r="X126" s="34">
        <v>19511571649400.945</v>
      </c>
      <c r="Y126" s="34">
        <v>19392973035249.941</v>
      </c>
      <c r="Z126" s="34">
        <v>19208957542145.242</v>
      </c>
      <c r="AA126" s="34">
        <v>19087592846420.973</v>
      </c>
      <c r="AB126" s="34">
        <v>19044593028054.062</v>
      </c>
      <c r="AC126" s="34">
        <v>19037953129795.73</v>
      </c>
      <c r="AD126" s="34">
        <v>19087112288490.812</v>
      </c>
      <c r="AE126" s="34">
        <v>19090509374242.082</v>
      </c>
      <c r="AF126" s="34">
        <v>19201956082654.391</v>
      </c>
      <c r="AG126" s="34">
        <v>19153832615411.113</v>
      </c>
      <c r="AH126" s="34">
        <v>19332026847924.922</v>
      </c>
      <c r="AI126" s="34">
        <v>19339033149755.828</v>
      </c>
      <c r="AJ126" s="34">
        <v>19411607108887.078</v>
      </c>
      <c r="AK126" s="34">
        <v>19469041936969.688</v>
      </c>
      <c r="AL126" s="34">
        <v>19554108003013.531</v>
      </c>
      <c r="AM126" s="34">
        <v>19593414738527.516</v>
      </c>
      <c r="AN126" s="34">
        <v>19668820208931.672</v>
      </c>
      <c r="AO126" s="34">
        <v>19731038099760.016</v>
      </c>
      <c r="AP126" s="34">
        <v>19794895956890.125</v>
      </c>
      <c r="AQ126" s="34">
        <v>19854215182120.281</v>
      </c>
      <c r="AR126" s="34">
        <v>19922779827789.125</v>
      </c>
    </row>
    <row r="127" spans="1:44" ht="14.25" customHeight="1" x14ac:dyDescent="0.2">
      <c r="A127" s="34" t="s">
        <v>90</v>
      </c>
      <c r="B127" s="34" t="s">
        <v>111</v>
      </c>
      <c r="C127" s="34">
        <v>0</v>
      </c>
      <c r="D127" s="34">
        <v>0</v>
      </c>
      <c r="E127" s="34">
        <v>0</v>
      </c>
      <c r="F127" s="34">
        <v>0</v>
      </c>
      <c r="G127" s="34">
        <v>0</v>
      </c>
      <c r="H127" s="34">
        <v>0</v>
      </c>
      <c r="I127" s="34">
        <v>0</v>
      </c>
      <c r="J127" s="34">
        <v>0</v>
      </c>
      <c r="K127" s="34">
        <v>0</v>
      </c>
      <c r="L127" s="34">
        <v>0</v>
      </c>
      <c r="M127" s="34">
        <v>0</v>
      </c>
      <c r="N127" s="34">
        <v>0</v>
      </c>
      <c r="O127" s="34">
        <v>0</v>
      </c>
      <c r="P127" s="34">
        <v>0</v>
      </c>
      <c r="Q127" s="34">
        <v>0</v>
      </c>
      <c r="R127" s="34">
        <v>0</v>
      </c>
      <c r="S127" s="34">
        <v>0</v>
      </c>
      <c r="T127" s="34">
        <v>0</v>
      </c>
      <c r="U127" s="34">
        <v>0</v>
      </c>
      <c r="V127" s="34">
        <v>0</v>
      </c>
      <c r="W127" s="34">
        <v>0</v>
      </c>
      <c r="X127" s="34">
        <v>0</v>
      </c>
      <c r="Y127" s="34">
        <v>0</v>
      </c>
      <c r="Z127" s="34">
        <v>0</v>
      </c>
      <c r="AA127" s="34">
        <v>0</v>
      </c>
      <c r="AB127" s="34">
        <v>0</v>
      </c>
      <c r="AC127" s="34">
        <v>0</v>
      </c>
      <c r="AD127" s="34">
        <v>0</v>
      </c>
      <c r="AE127" s="34">
        <v>0</v>
      </c>
      <c r="AF127" s="34">
        <v>0</v>
      </c>
      <c r="AG127" s="34">
        <v>0</v>
      </c>
      <c r="AH127" s="34">
        <v>0</v>
      </c>
      <c r="AI127" s="34">
        <v>0</v>
      </c>
      <c r="AJ127" s="34">
        <v>0</v>
      </c>
      <c r="AK127" s="34">
        <v>0</v>
      </c>
      <c r="AL127" s="34">
        <v>0</v>
      </c>
      <c r="AM127" s="34">
        <v>0</v>
      </c>
      <c r="AN127" s="34">
        <v>0</v>
      </c>
      <c r="AO127" s="34">
        <v>0</v>
      </c>
      <c r="AP127" s="34">
        <v>0</v>
      </c>
      <c r="AQ127" s="34">
        <v>0</v>
      </c>
      <c r="AR127" s="34">
        <v>0</v>
      </c>
    </row>
    <row r="128" spans="1:44" ht="14.25" customHeight="1" x14ac:dyDescent="0.2">
      <c r="A128" s="34" t="s">
        <v>90</v>
      </c>
      <c r="B128" s="34" t="s">
        <v>82</v>
      </c>
      <c r="C128" s="34">
        <v>88469218428.632034</v>
      </c>
      <c r="D128" s="34">
        <v>90638810003.609344</v>
      </c>
      <c r="E128" s="34">
        <v>92708751824.767426</v>
      </c>
      <c r="F128" s="34">
        <v>94181643001.679001</v>
      </c>
      <c r="G128" s="34">
        <v>95314125383.312515</v>
      </c>
      <c r="H128" s="34">
        <v>96864418257.408875</v>
      </c>
      <c r="I128" s="34">
        <v>97677889722.801559</v>
      </c>
      <c r="J128" s="34">
        <v>98738560933.820755</v>
      </c>
      <c r="K128" s="34">
        <v>99138720588.466278</v>
      </c>
      <c r="L128" s="34">
        <v>99924446491.083817</v>
      </c>
      <c r="M128" s="34">
        <v>100135895782.12759</v>
      </c>
      <c r="N128" s="34">
        <v>101039506799.79497</v>
      </c>
      <c r="O128" s="34">
        <v>100752006833.0872</v>
      </c>
      <c r="P128" s="34">
        <v>100561142195.95802</v>
      </c>
      <c r="Q128" s="34">
        <v>100032821524.08876</v>
      </c>
      <c r="R128" s="34">
        <v>99687318807.186295</v>
      </c>
      <c r="S128" s="34">
        <v>99161226767.006775</v>
      </c>
      <c r="T128" s="34">
        <v>98357630704.941132</v>
      </c>
      <c r="U128" s="34">
        <v>97783069325.811417</v>
      </c>
      <c r="V128" s="34">
        <v>97325453765.457962</v>
      </c>
      <c r="W128" s="34">
        <v>96844427216.362976</v>
      </c>
      <c r="X128" s="34">
        <v>96010645354.021133</v>
      </c>
      <c r="Y128" s="34">
        <v>95479724976.081589</v>
      </c>
      <c r="Z128" s="34">
        <v>94485081514.194641</v>
      </c>
      <c r="AA128" s="34">
        <v>93663113349.022675</v>
      </c>
      <c r="AB128" s="34">
        <v>93094631585.854584</v>
      </c>
      <c r="AC128" s="34">
        <v>92576025732.83255</v>
      </c>
      <c r="AD128" s="34">
        <v>92203222760.251465</v>
      </c>
      <c r="AE128" s="34">
        <v>91488368088.983688</v>
      </c>
      <c r="AF128" s="34">
        <v>91172560401.159958</v>
      </c>
      <c r="AG128" s="34">
        <v>90860221393.698715</v>
      </c>
      <c r="AH128" s="34">
        <v>90627841675.193466</v>
      </c>
      <c r="AI128" s="34">
        <v>90136770204.237183</v>
      </c>
      <c r="AJ128" s="34">
        <v>89882778004.016602</v>
      </c>
      <c r="AK128" s="34">
        <v>89545129540.536621</v>
      </c>
      <c r="AL128" s="34">
        <v>89197973950.286255</v>
      </c>
      <c r="AM128" s="34">
        <v>88842685840.799561</v>
      </c>
      <c r="AN128" s="34">
        <v>88539175673.793457</v>
      </c>
      <c r="AO128" s="34">
        <v>88184654093.831421</v>
      </c>
      <c r="AP128" s="34">
        <v>87847999068.87854</v>
      </c>
      <c r="AQ128" s="34">
        <v>87515103272.582764</v>
      </c>
      <c r="AR128" s="34">
        <v>87182021067.572632</v>
      </c>
    </row>
    <row r="129" spans="1:44" ht="14.25" customHeight="1" x14ac:dyDescent="0.2">
      <c r="A129" s="34" t="s">
        <v>90</v>
      </c>
      <c r="B129" s="34" t="s">
        <v>86</v>
      </c>
      <c r="C129" s="34">
        <v>113437514945796.61</v>
      </c>
      <c r="D129" s="34">
        <v>116219421252692.53</v>
      </c>
      <c r="E129" s="34">
        <v>118873554073634.86</v>
      </c>
      <c r="F129" s="34">
        <v>120762133150765.77</v>
      </c>
      <c r="G129" s="34">
        <v>122214231285848.06</v>
      </c>
      <c r="H129" s="34">
        <v>124202056816572.42</v>
      </c>
      <c r="I129" s="34">
        <v>125245110922310.91</v>
      </c>
      <c r="J129" s="34">
        <v>126605130921240</v>
      </c>
      <c r="K129" s="34">
        <v>127118225957127.23</v>
      </c>
      <c r="L129" s="34">
        <v>128125703986260.95</v>
      </c>
      <c r="M129" s="34">
        <v>128396829723993.17</v>
      </c>
      <c r="N129" s="34">
        <v>129555463089840.28</v>
      </c>
      <c r="O129" s="34">
        <v>129186823213173.62</v>
      </c>
      <c r="P129" s="34">
        <v>128942091649907.58</v>
      </c>
      <c r="Q129" s="34">
        <v>128264665250354.95</v>
      </c>
      <c r="R129" s="34">
        <v>127821652750543.44</v>
      </c>
      <c r="S129" s="34">
        <v>127147083960056.47</v>
      </c>
      <c r="T129" s="34">
        <v>126116692351313.02</v>
      </c>
      <c r="U129" s="34">
        <v>125379974923602.47</v>
      </c>
      <c r="V129" s="34">
        <v>124793208442683.47</v>
      </c>
      <c r="W129" s="34">
        <v>124176423787845.52</v>
      </c>
      <c r="X129" s="34">
        <v>123107327166999.52</v>
      </c>
      <c r="Y129" s="34">
        <v>122426567357234.41</v>
      </c>
      <c r="Z129" s="34">
        <v>121151209842184.59</v>
      </c>
      <c r="AA129" s="34">
        <v>120097261048719.44</v>
      </c>
      <c r="AB129" s="34">
        <v>119368339061488.19</v>
      </c>
      <c r="AC129" s="34">
        <v>118703369253366.48</v>
      </c>
      <c r="AD129" s="34">
        <v>118225351661201.14</v>
      </c>
      <c r="AE129" s="34">
        <v>117308746553839.11</v>
      </c>
      <c r="AF129" s="34">
        <v>116903809786635.72</v>
      </c>
      <c r="AG129" s="34">
        <v>116503320650907.45</v>
      </c>
      <c r="AH129" s="34">
        <v>116205357378944.05</v>
      </c>
      <c r="AI129" s="34">
        <v>115575692866071.75</v>
      </c>
      <c r="AJ129" s="34">
        <v>115250017512311.75</v>
      </c>
      <c r="AK129" s="34">
        <v>114817075938929</v>
      </c>
      <c r="AL129" s="34">
        <v>114371944082256</v>
      </c>
      <c r="AM129" s="34">
        <v>113916384499546.75</v>
      </c>
      <c r="AN129" s="34">
        <v>113527215930891.25</v>
      </c>
      <c r="AO129" s="34">
        <v>113072639212120.12</v>
      </c>
      <c r="AP129" s="34">
        <v>112640971451253.88</v>
      </c>
      <c r="AQ129" s="34">
        <v>112214123870384.38</v>
      </c>
      <c r="AR129" s="34">
        <v>111787037271450.62</v>
      </c>
    </row>
    <row r="130" spans="1:44" ht="14.25" customHeight="1" x14ac:dyDescent="0.2">
      <c r="A130" s="34" t="s">
        <v>90</v>
      </c>
      <c r="B130" s="34" t="s">
        <v>112</v>
      </c>
      <c r="C130" s="34">
        <v>51369223603.721825</v>
      </c>
      <c r="D130" s="34">
        <v>52628986453.708649</v>
      </c>
      <c r="E130" s="34">
        <v>53830888156.316566</v>
      </c>
      <c r="F130" s="34">
        <v>54686115291.297493</v>
      </c>
      <c r="G130" s="34">
        <v>55343685706.439545</v>
      </c>
      <c r="H130" s="34">
        <v>56243855762.366447</v>
      </c>
      <c r="I130" s="34">
        <v>56716194032.594452</v>
      </c>
      <c r="J130" s="34">
        <v>57332067638.992699</v>
      </c>
      <c r="K130" s="34">
        <v>57564418406.20623</v>
      </c>
      <c r="L130" s="34">
        <v>58020646349.661575</v>
      </c>
      <c r="M130" s="34">
        <v>58143423357.36441</v>
      </c>
      <c r="N130" s="34">
        <v>58668100722.461594</v>
      </c>
      <c r="O130" s="34">
        <v>58501165257.921608</v>
      </c>
      <c r="P130" s="34">
        <v>58390340629.911125</v>
      </c>
      <c r="Q130" s="34">
        <v>58083573788.180588</v>
      </c>
      <c r="R130" s="34">
        <v>57882959307.398506</v>
      </c>
      <c r="S130" s="34">
        <v>57577486509.874916</v>
      </c>
      <c r="T130" s="34">
        <v>57110882344.804535</v>
      </c>
      <c r="U130" s="34">
        <v>56777266060.148567</v>
      </c>
      <c r="V130" s="34">
        <v>56511553799.298195</v>
      </c>
      <c r="W130" s="34">
        <v>56232248061.114014</v>
      </c>
      <c r="X130" s="34">
        <v>55748116657.173592</v>
      </c>
      <c r="Y130" s="34">
        <v>55439840308.692566</v>
      </c>
      <c r="Z130" s="34">
        <v>54862305395.338852</v>
      </c>
      <c r="AA130" s="34">
        <v>54385033557.49707</v>
      </c>
      <c r="AB130" s="34">
        <v>54054947372.431725</v>
      </c>
      <c r="AC130" s="34">
        <v>53753821393.257645</v>
      </c>
      <c r="AD130" s="34">
        <v>53537355151.113792</v>
      </c>
      <c r="AE130" s="34">
        <v>53122278245.21637</v>
      </c>
      <c r="AF130" s="34">
        <v>52938906039.38324</v>
      </c>
      <c r="AG130" s="34">
        <v>52757547906.018661</v>
      </c>
      <c r="AH130" s="34">
        <v>52622617746.886581</v>
      </c>
      <c r="AI130" s="34">
        <v>52337479473.428101</v>
      </c>
      <c r="AJ130" s="34">
        <v>52190000131.364624</v>
      </c>
      <c r="AK130" s="34">
        <v>51993946184.827942</v>
      </c>
      <c r="AL130" s="34">
        <v>51792371971.134155</v>
      </c>
      <c r="AM130" s="34">
        <v>51586075649.496765</v>
      </c>
      <c r="AN130" s="34">
        <v>51409843939.622375</v>
      </c>
      <c r="AO130" s="34">
        <v>51203992699.644531</v>
      </c>
      <c r="AP130" s="34">
        <v>51008515588.381531</v>
      </c>
      <c r="AQ130" s="34">
        <v>50815221255.048645</v>
      </c>
      <c r="AR130" s="34">
        <v>50621818684.397644</v>
      </c>
    </row>
    <row r="131" spans="1:44" ht="14.25" customHeight="1" x14ac:dyDescent="0.2">
      <c r="A131" s="34" t="s">
        <v>90</v>
      </c>
      <c r="B131" s="34" t="s">
        <v>113</v>
      </c>
      <c r="C131" s="34">
        <v>22343282241.988083</v>
      </c>
      <c r="D131" s="34">
        <v>22376717610.488964</v>
      </c>
      <c r="E131" s="34">
        <v>23258030870.744991</v>
      </c>
      <c r="F131" s="34">
        <v>24029146921.677727</v>
      </c>
      <c r="G131" s="34">
        <v>24750943094.704823</v>
      </c>
      <c r="H131" s="34">
        <v>25621418240.456139</v>
      </c>
      <c r="I131" s="34">
        <v>26338254953.619904</v>
      </c>
      <c r="J131" s="34">
        <v>27163607436.64748</v>
      </c>
      <c r="K131" s="34">
        <v>27850139914.161236</v>
      </c>
      <c r="L131" s="34">
        <v>28690134949.615604</v>
      </c>
      <c r="M131" s="34">
        <v>29413375751.339806</v>
      </c>
      <c r="N131" s="34">
        <v>30393896385.31052</v>
      </c>
      <c r="O131" s="34">
        <v>30354683499.821198</v>
      </c>
      <c r="P131" s="34">
        <v>30308138816.278423</v>
      </c>
      <c r="Q131" s="34">
        <v>30118981134.494236</v>
      </c>
      <c r="R131" s="34">
        <v>29939765739.58231</v>
      </c>
      <c r="S131" s="34">
        <v>29657307669.070366</v>
      </c>
      <c r="T131" s="34">
        <v>29239887736.20776</v>
      </c>
      <c r="U131" s="34">
        <v>28835512119.480606</v>
      </c>
      <c r="V131" s="34">
        <v>28406819491.068859</v>
      </c>
      <c r="W131" s="34">
        <v>27909370282.465214</v>
      </c>
      <c r="X131" s="34">
        <v>27247397696.918049</v>
      </c>
      <c r="Y131" s="34">
        <v>26704219259.955055</v>
      </c>
      <c r="Z131" s="34">
        <v>25990819728.228218</v>
      </c>
      <c r="AA131" s="34">
        <v>25286839536.691616</v>
      </c>
      <c r="AB131" s="34">
        <v>24612161325.926147</v>
      </c>
      <c r="AC131" s="34">
        <v>23910621451.664276</v>
      </c>
      <c r="AD131" s="34">
        <v>23205838889.925354</v>
      </c>
      <c r="AE131" s="34">
        <v>22375411556.763435</v>
      </c>
      <c r="AF131" s="34">
        <v>21602018997.746445</v>
      </c>
      <c r="AG131" s="34">
        <v>20784419156.038734</v>
      </c>
      <c r="AH131" s="34">
        <v>19936702315.296108</v>
      </c>
      <c r="AI131" s="34">
        <v>19142098518.15918</v>
      </c>
      <c r="AJ131" s="34">
        <v>18328547280.903076</v>
      </c>
      <c r="AK131" s="34">
        <v>17501978032.158691</v>
      </c>
      <c r="AL131" s="34">
        <v>16686837875.865479</v>
      </c>
      <c r="AM131" s="34">
        <v>15877277995.017822</v>
      </c>
      <c r="AN131" s="34">
        <v>15055942805.024902</v>
      </c>
      <c r="AO131" s="34">
        <v>14239144101.124756</v>
      </c>
      <c r="AP131" s="34">
        <v>13425267281.96582</v>
      </c>
      <c r="AQ131" s="34">
        <v>12608511487.292236</v>
      </c>
      <c r="AR131" s="34">
        <v>11790766172.531982</v>
      </c>
    </row>
    <row r="132" spans="1:44" ht="14.25" customHeight="1" x14ac:dyDescent="0.2">
      <c r="A132" s="34" t="s">
        <v>90</v>
      </c>
      <c r="B132" s="34" t="s">
        <v>44</v>
      </c>
      <c r="C132" s="34">
        <v>30722013082.73362</v>
      </c>
      <c r="D132" s="34">
        <v>30767986714.422333</v>
      </c>
      <c r="E132" s="34">
        <v>31979792447.274364</v>
      </c>
      <c r="F132" s="34">
        <v>33040077017.306881</v>
      </c>
      <c r="G132" s="34">
        <v>34032546755.219139</v>
      </c>
      <c r="H132" s="34">
        <v>35229450080.627197</v>
      </c>
      <c r="I132" s="34">
        <v>36215100561.227379</v>
      </c>
      <c r="J132" s="34">
        <v>37349960225.390297</v>
      </c>
      <c r="K132" s="34">
        <v>38293942381.97171</v>
      </c>
      <c r="L132" s="34">
        <v>39448935555.721466</v>
      </c>
      <c r="M132" s="34">
        <v>40443391658.092239</v>
      </c>
      <c r="N132" s="34">
        <v>41791607529.801964</v>
      </c>
      <c r="O132" s="34">
        <v>41737689812.25415</v>
      </c>
      <c r="P132" s="34">
        <v>41673690872.382835</v>
      </c>
      <c r="Q132" s="34">
        <v>41413599059.929588</v>
      </c>
      <c r="R132" s="34">
        <v>41167177891.92569</v>
      </c>
      <c r="S132" s="34">
        <v>40778798044.971764</v>
      </c>
      <c r="T132" s="34">
        <v>40204845637.285683</v>
      </c>
      <c r="U132" s="34">
        <v>39648829164.285843</v>
      </c>
      <c r="V132" s="34">
        <v>39059376800.219688</v>
      </c>
      <c r="W132" s="34">
        <v>38375384138.389679</v>
      </c>
      <c r="X132" s="34">
        <v>37465171833.262321</v>
      </c>
      <c r="Y132" s="34">
        <v>36718301482.43821</v>
      </c>
      <c r="Z132" s="34">
        <v>35737377126.313805</v>
      </c>
      <c r="AA132" s="34">
        <v>34769404362.950974</v>
      </c>
      <c r="AB132" s="34">
        <v>33841721823.148449</v>
      </c>
      <c r="AC132" s="34">
        <v>32877104496.038372</v>
      </c>
      <c r="AD132" s="34">
        <v>31908028473.647358</v>
      </c>
      <c r="AE132" s="34">
        <v>30766190890.549721</v>
      </c>
      <c r="AF132" s="34">
        <v>29702776121.90136</v>
      </c>
      <c r="AG132" s="34">
        <v>28578576339.553257</v>
      </c>
      <c r="AH132" s="34">
        <v>27412965683.532143</v>
      </c>
      <c r="AI132" s="34">
        <v>26320385462.46875</v>
      </c>
      <c r="AJ132" s="34">
        <v>25201752511.241699</v>
      </c>
      <c r="AK132" s="34">
        <v>24065219794.217773</v>
      </c>
      <c r="AL132" s="34">
        <v>22944402079.313965</v>
      </c>
      <c r="AM132" s="34">
        <v>21831257243.148438</v>
      </c>
      <c r="AN132" s="34">
        <v>20701921356.907715</v>
      </c>
      <c r="AO132" s="34">
        <v>19578823139.044434</v>
      </c>
      <c r="AP132" s="34">
        <v>18459742512.700684</v>
      </c>
      <c r="AQ132" s="34">
        <v>17336703295.023926</v>
      </c>
      <c r="AR132" s="34">
        <v>16212303487.228516</v>
      </c>
    </row>
    <row r="133" spans="1:44" ht="14.25" customHeight="1" x14ac:dyDescent="0.2">
      <c r="A133" s="34" t="s">
        <v>90</v>
      </c>
      <c r="B133" s="34" t="s">
        <v>48</v>
      </c>
      <c r="C133" s="34">
        <v>0</v>
      </c>
      <c r="D133" s="34">
        <v>0</v>
      </c>
      <c r="E133" s="34">
        <v>0</v>
      </c>
      <c r="F133" s="34">
        <v>0</v>
      </c>
      <c r="G133" s="34">
        <v>0</v>
      </c>
      <c r="H133" s="34">
        <v>0</v>
      </c>
      <c r="I133" s="34">
        <v>0</v>
      </c>
      <c r="J133" s="34">
        <v>0</v>
      </c>
      <c r="K133" s="34">
        <v>0</v>
      </c>
      <c r="L133" s="34">
        <v>0</v>
      </c>
      <c r="M133" s="34">
        <v>0</v>
      </c>
      <c r="N133" s="34">
        <v>0</v>
      </c>
      <c r="O133" s="34">
        <v>0</v>
      </c>
      <c r="P133" s="34">
        <v>0</v>
      </c>
      <c r="Q133" s="34">
        <v>0</v>
      </c>
      <c r="R133" s="34">
        <v>0</v>
      </c>
      <c r="S133" s="34">
        <v>0</v>
      </c>
      <c r="T133" s="34">
        <v>0</v>
      </c>
      <c r="U133" s="34">
        <v>0</v>
      </c>
      <c r="V133" s="34">
        <v>0</v>
      </c>
      <c r="W133" s="34">
        <v>0</v>
      </c>
      <c r="X133" s="34">
        <v>0</v>
      </c>
      <c r="Y133" s="34">
        <v>0</v>
      </c>
      <c r="Z133" s="34">
        <v>0</v>
      </c>
      <c r="AA133" s="34">
        <v>0</v>
      </c>
      <c r="AB133" s="34">
        <v>0</v>
      </c>
      <c r="AC133" s="34">
        <v>0</v>
      </c>
      <c r="AD133" s="34">
        <v>0</v>
      </c>
      <c r="AE133" s="34">
        <v>0</v>
      </c>
      <c r="AF133" s="34">
        <v>0</v>
      </c>
      <c r="AG133" s="34">
        <v>0</v>
      </c>
      <c r="AH133" s="34">
        <v>0</v>
      </c>
      <c r="AI133" s="34">
        <v>0</v>
      </c>
      <c r="AJ133" s="34">
        <v>0</v>
      </c>
      <c r="AK133" s="34">
        <v>0</v>
      </c>
      <c r="AL133" s="34">
        <v>0</v>
      </c>
      <c r="AM133" s="34">
        <v>0</v>
      </c>
      <c r="AN133" s="34">
        <v>0</v>
      </c>
      <c r="AO133" s="34">
        <v>0</v>
      </c>
      <c r="AP133" s="34">
        <v>0</v>
      </c>
      <c r="AQ133" s="34">
        <v>0</v>
      </c>
      <c r="AR133" s="34">
        <v>0</v>
      </c>
    </row>
    <row r="134" spans="1:44" ht="14.25" customHeight="1" x14ac:dyDescent="0.2">
      <c r="A134" s="34" t="s">
        <v>90</v>
      </c>
      <c r="B134" s="34" t="s">
        <v>50</v>
      </c>
      <c r="C134" s="34">
        <v>11171641120.994041</v>
      </c>
      <c r="D134" s="34">
        <v>11188358805.244482</v>
      </c>
      <c r="E134" s="34">
        <v>11629015435.372496</v>
      </c>
      <c r="F134" s="34">
        <v>12014573460.838863</v>
      </c>
      <c r="G134" s="34">
        <v>12375471547.352411</v>
      </c>
      <c r="H134" s="34">
        <v>12810709120.228069</v>
      </c>
      <c r="I134" s="34">
        <v>13169127476.809952</v>
      </c>
      <c r="J134" s="34">
        <v>13581803718.32374</v>
      </c>
      <c r="K134" s="34">
        <v>13925069957.080618</v>
      </c>
      <c r="L134" s="34">
        <v>14345067474.807802</v>
      </c>
      <c r="M134" s="34">
        <v>14706687875.669903</v>
      </c>
      <c r="N134" s="34">
        <v>15196948192.65526</v>
      </c>
      <c r="O134" s="34">
        <v>15177341749.910599</v>
      </c>
      <c r="P134" s="34">
        <v>15154069408.139212</v>
      </c>
      <c r="Q134" s="34">
        <v>15059490567.247118</v>
      </c>
      <c r="R134" s="34">
        <v>14969882869.791155</v>
      </c>
      <c r="S134" s="34">
        <v>14828653834.535183</v>
      </c>
      <c r="T134" s="34">
        <v>14619943868.10388</v>
      </c>
      <c r="U134" s="34">
        <v>14417756059.740303</v>
      </c>
      <c r="V134" s="34">
        <v>14203409745.53443</v>
      </c>
      <c r="W134" s="34">
        <v>13954685141.232607</v>
      </c>
      <c r="X134" s="34">
        <v>13623698848.459024</v>
      </c>
      <c r="Y134" s="34">
        <v>13352109629.977528</v>
      </c>
      <c r="Z134" s="34">
        <v>12995409864.114109</v>
      </c>
      <c r="AA134" s="34">
        <v>12643419768.345808</v>
      </c>
      <c r="AB134" s="34">
        <v>12306080662.963074</v>
      </c>
      <c r="AC134" s="34">
        <v>11955310725.832138</v>
      </c>
      <c r="AD134" s="34">
        <v>11602919444.962677</v>
      </c>
      <c r="AE134" s="34">
        <v>11187705778.381718</v>
      </c>
      <c r="AF134" s="34">
        <v>10801009498.873222</v>
      </c>
      <c r="AG134" s="34">
        <v>10392209578.019367</v>
      </c>
      <c r="AH134" s="34">
        <v>9968351157.6480541</v>
      </c>
      <c r="AI134" s="34">
        <v>9571049259.0795898</v>
      </c>
      <c r="AJ134" s="34">
        <v>9164273640.4515381</v>
      </c>
      <c r="AK134" s="34">
        <v>8750989016.0793457</v>
      </c>
      <c r="AL134" s="34">
        <v>8343418937.9327393</v>
      </c>
      <c r="AM134" s="34">
        <v>7938638997.5089111</v>
      </c>
      <c r="AN134" s="34">
        <v>7527971402.5124512</v>
      </c>
      <c r="AO134" s="34">
        <v>7119572050.5623779</v>
      </c>
      <c r="AP134" s="34">
        <v>6712633640.9829102</v>
      </c>
      <c r="AQ134" s="34">
        <v>6304255743.6461182</v>
      </c>
      <c r="AR134" s="34">
        <v>5895383086.2659912</v>
      </c>
    </row>
    <row r="135" spans="1:44" ht="14.25" customHeight="1" x14ac:dyDescent="0.2">
      <c r="A135" s="34" t="s">
        <v>90</v>
      </c>
      <c r="B135" s="34" t="s">
        <v>53</v>
      </c>
      <c r="C135" s="34">
        <v>2.5347013557235688E+16</v>
      </c>
      <c r="D135" s="34">
        <v>2.5347013557235688E+16</v>
      </c>
      <c r="E135" s="34">
        <v>2.5525843738396492E+16</v>
      </c>
      <c r="F135" s="34">
        <v>2.561077219276778E+16</v>
      </c>
      <c r="G135" s="34">
        <v>2.56758149919577E+16</v>
      </c>
      <c r="H135" s="34">
        <v>2.5925363692523764E+16</v>
      </c>
      <c r="I135" s="34">
        <v>2.6050072225362344E+16</v>
      </c>
      <c r="J135" s="34">
        <v>2.6314250557647504E+16</v>
      </c>
      <c r="K135" s="34">
        <v>2.6476764456275076E+16</v>
      </c>
      <c r="L135" s="34">
        <v>2.6818111690292112E+16</v>
      </c>
      <c r="M135" s="34">
        <v>2.7082909818725804E+16</v>
      </c>
      <c r="N135" s="34">
        <v>2.7616084856047016E+16</v>
      </c>
      <c r="O135" s="34">
        <v>2.7359714769238644E+16</v>
      </c>
      <c r="P135" s="34">
        <v>2.7184035951532728E+16</v>
      </c>
      <c r="Q135" s="34">
        <v>2.6969862940513088E+16</v>
      </c>
      <c r="R135" s="34">
        <v>2.6856236700692508E+16</v>
      </c>
      <c r="S135" s="34">
        <v>2.6743900985827628E+16</v>
      </c>
      <c r="T135" s="34">
        <v>2.6605490327451128E+16</v>
      </c>
      <c r="U135" s="34">
        <v>2.6577004905253536E+16</v>
      </c>
      <c r="V135" s="34">
        <v>2.66283849240896E+16</v>
      </c>
      <c r="W135" s="34">
        <v>2.6721808005655844E+16</v>
      </c>
      <c r="X135" s="34">
        <v>2.6765911789782732E+16</v>
      </c>
      <c r="Y135" s="34">
        <v>2.6884504462339016E+16</v>
      </c>
      <c r="Z135" s="34">
        <v>2.691397515797702E+16</v>
      </c>
      <c r="AA135" s="34">
        <v>2.7032811746054412E+16</v>
      </c>
      <c r="AB135" s="34">
        <v>2.7266439879707592E+16</v>
      </c>
      <c r="AC135" s="34">
        <v>2.7557858456866492E+16</v>
      </c>
      <c r="AD135" s="34">
        <v>2.793745562631942E+16</v>
      </c>
      <c r="AE135" s="34">
        <v>2.8257886495405388E+16</v>
      </c>
      <c r="AF135" s="34">
        <v>2.874739697165052E+16</v>
      </c>
      <c r="AG135" s="34">
        <v>2.9287633803773592E+16</v>
      </c>
      <c r="AH135" s="34">
        <v>2.9905526544818668E+16</v>
      </c>
      <c r="AI135" s="34">
        <v>3.0316946632003456E+16</v>
      </c>
      <c r="AJ135" s="34">
        <v>3.0885953043439616E+16</v>
      </c>
      <c r="AK135" s="34">
        <v>3.1420618890679552E+16</v>
      </c>
      <c r="AL135" s="34">
        <v>3.1937254784672768E+16</v>
      </c>
      <c r="AM135" s="34">
        <v>3.244339860063808E+16</v>
      </c>
      <c r="AN135" s="34">
        <v>3.299209609383744E+16</v>
      </c>
      <c r="AO135" s="34">
        <v>3.350638402587968E+16</v>
      </c>
      <c r="AP135" s="34">
        <v>3.4027861953010944E+16</v>
      </c>
      <c r="AQ135" s="34">
        <v>3.4554659020183168E+16</v>
      </c>
      <c r="AR135" s="34">
        <v>3.5082365948189056E+16</v>
      </c>
    </row>
    <row r="136" spans="1:44" ht="14.25" customHeight="1" x14ac:dyDescent="0.2">
      <c r="A136" s="34" t="s">
        <v>90</v>
      </c>
      <c r="B136" s="34" t="s">
        <v>114</v>
      </c>
      <c r="C136" s="34">
        <v>707764535674.1051</v>
      </c>
      <c r="D136" s="34">
        <v>742345186305.91809</v>
      </c>
      <c r="E136" s="34">
        <v>776110155962.76331</v>
      </c>
      <c r="F136" s="34">
        <v>806357308560.97839</v>
      </c>
      <c r="G136" s="34">
        <v>834821876809.32727</v>
      </c>
      <c r="H136" s="34">
        <v>841203756364.28821</v>
      </c>
      <c r="I136" s="34">
        <v>868823531190.86658</v>
      </c>
      <c r="J136" s="34">
        <v>899334149432.76782</v>
      </c>
      <c r="K136" s="34">
        <v>924445723236.28601</v>
      </c>
      <c r="L136" s="34">
        <v>953763006484.76831</v>
      </c>
      <c r="M136" s="34">
        <v>978256140120.31079</v>
      </c>
      <c r="N136" s="34">
        <v>1010324300108.2988</v>
      </c>
      <c r="O136" s="34">
        <v>989792877103.10474</v>
      </c>
      <c r="P136" s="34">
        <v>971805855879.02551</v>
      </c>
      <c r="Q136" s="34">
        <v>952203014111.30383</v>
      </c>
      <c r="R136" s="34">
        <v>936028892517.77405</v>
      </c>
      <c r="S136" s="34">
        <v>919868747522.00452</v>
      </c>
      <c r="T136" s="34">
        <v>902915153855.93335</v>
      </c>
      <c r="U136" s="34">
        <v>866405625787.21362</v>
      </c>
      <c r="V136" s="34">
        <v>856459935739.1731</v>
      </c>
      <c r="W136" s="34">
        <v>848062198504.10779</v>
      </c>
      <c r="X136" s="34">
        <v>838350408980.35205</v>
      </c>
      <c r="Y136" s="34">
        <v>825768560961.3717</v>
      </c>
      <c r="Z136" s="34">
        <v>809980113800.9325</v>
      </c>
      <c r="AA136" s="34">
        <v>796411750806.60205</v>
      </c>
      <c r="AB136" s="34">
        <v>785633368956.50476</v>
      </c>
      <c r="AC136" s="34">
        <v>775832353563.21375</v>
      </c>
      <c r="AD136" s="34">
        <v>767758627045.8501</v>
      </c>
      <c r="AE136" s="34">
        <v>757332196405.54419</v>
      </c>
      <c r="AF136" s="34">
        <v>728755304571.46985</v>
      </c>
      <c r="AG136" s="34">
        <v>722562482747.28259</v>
      </c>
      <c r="AH136" s="34">
        <v>717544069582.1969</v>
      </c>
      <c r="AI136" s="34">
        <v>698230887494.79688</v>
      </c>
      <c r="AJ136" s="34">
        <v>686060832317.02734</v>
      </c>
      <c r="AK136" s="34">
        <v>677714553414.14453</v>
      </c>
      <c r="AL136" s="34">
        <v>664068836331.65625</v>
      </c>
      <c r="AM136" s="34">
        <v>650483795653.44531</v>
      </c>
      <c r="AN136" s="34">
        <v>640065927141.78906</v>
      </c>
      <c r="AO136" s="34">
        <v>627912618538.26172</v>
      </c>
      <c r="AP136" s="34">
        <v>614967112533.37109</v>
      </c>
      <c r="AQ136" s="34">
        <v>603267270626.17578</v>
      </c>
      <c r="AR136" s="34">
        <v>591479785499.72266</v>
      </c>
    </row>
    <row r="137" spans="1:44" ht="14.25" customHeight="1" x14ac:dyDescent="0.2">
      <c r="A137" s="34" t="s">
        <v>90</v>
      </c>
      <c r="B137" s="34" t="s">
        <v>115</v>
      </c>
      <c r="C137" s="34">
        <v>0</v>
      </c>
      <c r="D137" s="34">
        <v>0</v>
      </c>
      <c r="E137" s="34">
        <v>0</v>
      </c>
      <c r="F137" s="34">
        <v>0</v>
      </c>
      <c r="G137" s="34">
        <v>0</v>
      </c>
      <c r="H137" s="34">
        <v>0</v>
      </c>
      <c r="I137" s="34">
        <v>0</v>
      </c>
      <c r="J137" s="34">
        <v>0</v>
      </c>
      <c r="K137" s="34">
        <v>0</v>
      </c>
      <c r="L137" s="34">
        <v>0</v>
      </c>
      <c r="M137" s="34">
        <v>0</v>
      </c>
      <c r="N137" s="34">
        <v>0</v>
      </c>
      <c r="O137" s="34">
        <v>0</v>
      </c>
      <c r="P137" s="34">
        <v>0</v>
      </c>
      <c r="Q137" s="34">
        <v>0</v>
      </c>
      <c r="R137" s="34">
        <v>0</v>
      </c>
      <c r="S137" s="34">
        <v>0</v>
      </c>
      <c r="T137" s="34">
        <v>0</v>
      </c>
      <c r="U137" s="34">
        <v>0</v>
      </c>
      <c r="V137" s="34">
        <v>0</v>
      </c>
      <c r="W137" s="34">
        <v>0</v>
      </c>
      <c r="X137" s="34">
        <v>0</v>
      </c>
      <c r="Y137" s="34">
        <v>0</v>
      </c>
      <c r="Z137" s="34">
        <v>0</v>
      </c>
      <c r="AA137" s="34">
        <v>0</v>
      </c>
      <c r="AB137" s="34">
        <v>0</v>
      </c>
      <c r="AC137" s="34">
        <v>0</v>
      </c>
      <c r="AD137" s="34">
        <v>0</v>
      </c>
      <c r="AE137" s="34">
        <v>0</v>
      </c>
      <c r="AF137" s="34">
        <v>0</v>
      </c>
      <c r="AG137" s="34">
        <v>0</v>
      </c>
      <c r="AH137" s="34">
        <v>0</v>
      </c>
      <c r="AI137" s="34">
        <v>0</v>
      </c>
      <c r="AJ137" s="34">
        <v>0</v>
      </c>
      <c r="AK137" s="34">
        <v>0</v>
      </c>
      <c r="AL137" s="34">
        <v>0</v>
      </c>
      <c r="AM137" s="34">
        <v>0</v>
      </c>
      <c r="AN137" s="34">
        <v>0</v>
      </c>
      <c r="AO137" s="34">
        <v>0</v>
      </c>
      <c r="AP137" s="34">
        <v>0</v>
      </c>
      <c r="AQ137" s="34">
        <v>0</v>
      </c>
      <c r="AR137" s="34">
        <v>0</v>
      </c>
    </row>
    <row r="138" spans="1:44" ht="14.25" customHeight="1" x14ac:dyDescent="0.2">
      <c r="A138" s="34" t="s">
        <v>90</v>
      </c>
      <c r="B138" s="34" t="s">
        <v>116</v>
      </c>
      <c r="C138" s="34">
        <v>0</v>
      </c>
      <c r="D138" s="34">
        <v>0</v>
      </c>
      <c r="E138" s="34">
        <v>0</v>
      </c>
      <c r="F138" s="34">
        <v>0</v>
      </c>
      <c r="G138" s="34">
        <v>0</v>
      </c>
      <c r="H138" s="34">
        <v>0</v>
      </c>
      <c r="I138" s="34">
        <v>0</v>
      </c>
      <c r="J138" s="34">
        <v>0</v>
      </c>
      <c r="K138" s="34">
        <v>0</v>
      </c>
      <c r="L138" s="34">
        <v>0</v>
      </c>
      <c r="M138" s="34">
        <v>0</v>
      </c>
      <c r="N138" s="34">
        <v>0</v>
      </c>
      <c r="O138" s="34">
        <v>0</v>
      </c>
      <c r="P138" s="34">
        <v>0</v>
      </c>
      <c r="Q138" s="34">
        <v>0</v>
      </c>
      <c r="R138" s="34">
        <v>0</v>
      </c>
      <c r="S138" s="34">
        <v>0</v>
      </c>
      <c r="T138" s="34">
        <v>0</v>
      </c>
      <c r="U138" s="34">
        <v>0</v>
      </c>
      <c r="V138" s="34">
        <v>0</v>
      </c>
      <c r="W138" s="34">
        <v>0</v>
      </c>
      <c r="X138" s="34">
        <v>0</v>
      </c>
      <c r="Y138" s="34">
        <v>0</v>
      </c>
      <c r="Z138" s="34">
        <v>0</v>
      </c>
      <c r="AA138" s="34">
        <v>0</v>
      </c>
      <c r="AB138" s="34">
        <v>0</v>
      </c>
      <c r="AC138" s="34">
        <v>0</v>
      </c>
      <c r="AD138" s="34">
        <v>0</v>
      </c>
      <c r="AE138" s="34">
        <v>0</v>
      </c>
      <c r="AF138" s="34">
        <v>0</v>
      </c>
      <c r="AG138" s="34">
        <v>0</v>
      </c>
      <c r="AH138" s="34">
        <v>0</v>
      </c>
      <c r="AI138" s="34">
        <v>0</v>
      </c>
      <c r="AJ138" s="34">
        <v>0</v>
      </c>
      <c r="AK138" s="34">
        <v>0</v>
      </c>
      <c r="AL138" s="34">
        <v>0</v>
      </c>
      <c r="AM138" s="34">
        <v>0</v>
      </c>
      <c r="AN138" s="34">
        <v>0</v>
      </c>
      <c r="AO138" s="34">
        <v>0</v>
      </c>
      <c r="AP138" s="34">
        <v>0</v>
      </c>
      <c r="AQ138" s="34">
        <v>0</v>
      </c>
      <c r="AR138" s="34">
        <v>0</v>
      </c>
    </row>
    <row r="139" spans="1:44" ht="14.25" customHeight="1" x14ac:dyDescent="0.2">
      <c r="A139" s="34" t="s">
        <v>90</v>
      </c>
      <c r="B139" s="34" t="s">
        <v>117</v>
      </c>
      <c r="C139" s="34">
        <v>197213001094.71594</v>
      </c>
      <c r="D139" s="34">
        <v>211832672819.46881</v>
      </c>
      <c r="E139" s="34">
        <v>223846001279.45663</v>
      </c>
      <c r="F139" s="34">
        <v>234856085184.85046</v>
      </c>
      <c r="G139" s="34">
        <v>245357694148.24432</v>
      </c>
      <c r="H139" s="34">
        <v>257263681106.70663</v>
      </c>
      <c r="I139" s="34">
        <v>267503035570.61908</v>
      </c>
      <c r="J139" s="34">
        <v>278661973661.98627</v>
      </c>
      <c r="K139" s="34">
        <v>288161411277.64252</v>
      </c>
      <c r="L139" s="34">
        <v>298963879223.60095</v>
      </c>
      <c r="M139" s="34">
        <v>308218697513.25458</v>
      </c>
      <c r="N139" s="34">
        <v>319793275672.56091</v>
      </c>
      <c r="O139" s="34">
        <v>316730139492.05389</v>
      </c>
      <c r="P139" s="34">
        <v>313653508725.23535</v>
      </c>
      <c r="Q139" s="34">
        <v>309229701251.10876</v>
      </c>
      <c r="R139" s="34">
        <v>305090138927.02875</v>
      </c>
      <c r="S139" s="34">
        <v>300118477477.59711</v>
      </c>
      <c r="T139" s="34">
        <v>294035018858.38361</v>
      </c>
      <c r="U139" s="34">
        <v>288346767420.7785</v>
      </c>
      <c r="V139" s="34">
        <v>282666317813.39508</v>
      </c>
      <c r="W139" s="34">
        <v>276525811861.54932</v>
      </c>
      <c r="X139" s="34">
        <v>268936267848.59839</v>
      </c>
      <c r="Y139" s="34">
        <v>264116353335.10785</v>
      </c>
      <c r="Z139" s="34">
        <v>257151291795.67432</v>
      </c>
      <c r="AA139" s="34">
        <v>249699204756.52194</v>
      </c>
      <c r="AB139" s="34">
        <v>241837643451.2493</v>
      </c>
      <c r="AC139" s="34">
        <v>232895682894.97919</v>
      </c>
      <c r="AD139" s="34">
        <v>222994549483.2998</v>
      </c>
      <c r="AE139" s="34">
        <v>210877439527.77441</v>
      </c>
      <c r="AF139" s="34">
        <v>198222450231.27991</v>
      </c>
      <c r="AG139" s="34">
        <v>184032244586.59415</v>
      </c>
      <c r="AH139" s="34">
        <v>168449307799.88593</v>
      </c>
      <c r="AI139" s="34">
        <v>156134494833.36328</v>
      </c>
      <c r="AJ139" s="34">
        <v>141765477849.71875</v>
      </c>
      <c r="AK139" s="34">
        <v>127477286705.26172</v>
      </c>
      <c r="AL139" s="34">
        <v>113633638641.11328</v>
      </c>
      <c r="AM139" s="34">
        <v>100005477232.17188</v>
      </c>
      <c r="AN139" s="34">
        <v>85686312729.03125</v>
      </c>
      <c r="AO139" s="34">
        <v>71824596717.121094</v>
      </c>
      <c r="AP139" s="34">
        <v>57949650638.433594</v>
      </c>
      <c r="AQ139" s="34">
        <v>43955278235.453125</v>
      </c>
      <c r="AR139" s="34">
        <v>29933145085.230469</v>
      </c>
    </row>
    <row r="140" spans="1:44" ht="14.25" customHeight="1" x14ac:dyDescent="0.2">
      <c r="A140" s="34" t="s">
        <v>90</v>
      </c>
      <c r="B140" s="34" t="s">
        <v>62</v>
      </c>
      <c r="C140" s="34">
        <v>0</v>
      </c>
      <c r="D140" s="34">
        <v>0</v>
      </c>
      <c r="E140" s="34">
        <v>0</v>
      </c>
      <c r="F140" s="34">
        <v>0</v>
      </c>
      <c r="G140" s="34">
        <v>0</v>
      </c>
      <c r="H140" s="34">
        <v>0</v>
      </c>
      <c r="I140" s="34">
        <v>0</v>
      </c>
      <c r="J140" s="34">
        <v>0</v>
      </c>
      <c r="K140" s="34">
        <v>0</v>
      </c>
      <c r="L140" s="34">
        <v>0</v>
      </c>
      <c r="M140" s="34">
        <v>0</v>
      </c>
      <c r="N140" s="34">
        <v>0</v>
      </c>
      <c r="O140" s="34">
        <v>0</v>
      </c>
      <c r="P140" s="34">
        <v>0</v>
      </c>
      <c r="Q140" s="34">
        <v>0</v>
      </c>
      <c r="R140" s="34">
        <v>0</v>
      </c>
      <c r="S140" s="34">
        <v>0</v>
      </c>
      <c r="T140" s="34">
        <v>0</v>
      </c>
      <c r="U140" s="34">
        <v>0</v>
      </c>
      <c r="V140" s="34">
        <v>0</v>
      </c>
      <c r="W140" s="34">
        <v>0</v>
      </c>
      <c r="X140" s="34">
        <v>0</v>
      </c>
      <c r="Y140" s="34">
        <v>0</v>
      </c>
      <c r="Z140" s="34">
        <v>0</v>
      </c>
      <c r="AA140" s="34">
        <v>0</v>
      </c>
      <c r="AB140" s="34">
        <v>0</v>
      </c>
      <c r="AC140" s="34">
        <v>0</v>
      </c>
      <c r="AD140" s="34">
        <v>0</v>
      </c>
      <c r="AE140" s="34">
        <v>0</v>
      </c>
      <c r="AF140" s="34">
        <v>0</v>
      </c>
      <c r="AG140" s="34">
        <v>0</v>
      </c>
      <c r="AH140" s="34">
        <v>0</v>
      </c>
      <c r="AI140" s="34">
        <v>0</v>
      </c>
      <c r="AJ140" s="34">
        <v>0</v>
      </c>
      <c r="AK140" s="34">
        <v>0</v>
      </c>
      <c r="AL140" s="34">
        <v>0</v>
      </c>
      <c r="AM140" s="34">
        <v>0</v>
      </c>
      <c r="AN140" s="34">
        <v>0</v>
      </c>
      <c r="AO140" s="34">
        <v>0</v>
      </c>
      <c r="AP140" s="34">
        <v>0</v>
      </c>
      <c r="AQ140" s="34">
        <v>0</v>
      </c>
      <c r="AR140" s="34">
        <v>0</v>
      </c>
    </row>
    <row r="141" spans="1:44" ht="14.25" customHeight="1" x14ac:dyDescent="0.2">
      <c r="A141" s="34" t="s">
        <v>90</v>
      </c>
      <c r="B141" s="34" t="s">
        <v>87</v>
      </c>
      <c r="C141" s="34">
        <v>145547950590.12314</v>
      </c>
      <c r="D141" s="34">
        <v>146569456233.15765</v>
      </c>
      <c r="E141" s="34">
        <v>152273436858.47928</v>
      </c>
      <c r="F141" s="34">
        <v>157996714905.74442</v>
      </c>
      <c r="G141" s="34">
        <v>164095980914.78769</v>
      </c>
      <c r="H141" s="34">
        <v>171852577800.52036</v>
      </c>
      <c r="I141" s="34">
        <v>179216959620.61603</v>
      </c>
      <c r="J141" s="34">
        <v>187924498824.65164</v>
      </c>
      <c r="K141" s="34">
        <v>196242048968.93198</v>
      </c>
      <c r="L141" s="34">
        <v>206184952555.97501</v>
      </c>
      <c r="M141" s="34">
        <v>215808733007.52646</v>
      </c>
      <c r="N141" s="34">
        <v>227834600572.11359</v>
      </c>
      <c r="O141" s="34">
        <v>230344194748.49637</v>
      </c>
      <c r="P141" s="34">
        <v>232814289768.52972</v>
      </c>
      <c r="Q141" s="34">
        <v>234198811251.69247</v>
      </c>
      <c r="R141" s="34">
        <v>235670417229.50571</v>
      </c>
      <c r="S141" s="34">
        <v>236346029198.63431</v>
      </c>
      <c r="T141" s="34">
        <v>235957839977.82352</v>
      </c>
      <c r="U141" s="34">
        <v>235694493862.49554</v>
      </c>
      <c r="V141" s="34">
        <v>235272191455.14365</v>
      </c>
      <c r="W141" s="34">
        <v>234332582101.2601</v>
      </c>
      <c r="X141" s="34">
        <v>232059187740.4809</v>
      </c>
      <c r="Y141" s="34">
        <v>231435131702.84537</v>
      </c>
      <c r="Z141" s="34">
        <v>229394332646.5748</v>
      </c>
      <c r="AA141" s="34">
        <v>227471743762.98627</v>
      </c>
      <c r="AB141" s="34">
        <v>225854883497.26251</v>
      </c>
      <c r="AC141" s="34">
        <v>224034992156.59384</v>
      </c>
      <c r="AD141" s="34">
        <v>222224603491.51733</v>
      </c>
      <c r="AE141" s="34">
        <v>219227160413.30331</v>
      </c>
      <c r="AF141" s="34">
        <v>216796091085.52499</v>
      </c>
      <c r="AG141" s="34">
        <v>213944372376.71817</v>
      </c>
      <c r="AH141" s="34">
        <v>210810285488.62091</v>
      </c>
      <c r="AI141" s="34">
        <v>208167075358.42285</v>
      </c>
      <c r="AJ141" s="34">
        <v>205357204232.51758</v>
      </c>
      <c r="AK141" s="34">
        <v>202418484491.06836</v>
      </c>
      <c r="AL141" s="34">
        <v>199588027281.24902</v>
      </c>
      <c r="AM141" s="34">
        <v>196810283185.74609</v>
      </c>
      <c r="AN141" s="34">
        <v>193923386520.81348</v>
      </c>
      <c r="AO141" s="34">
        <v>191076726123.66016</v>
      </c>
      <c r="AP141" s="34">
        <v>188258934271.93262</v>
      </c>
      <c r="AQ141" s="34">
        <v>185413948552.46484</v>
      </c>
      <c r="AR141" s="34">
        <v>182559519276.29102</v>
      </c>
    </row>
    <row r="142" spans="1:44" ht="14.25" customHeight="1" x14ac:dyDescent="0.2">
      <c r="A142" s="34" t="s">
        <v>90</v>
      </c>
      <c r="B142" s="34" t="s">
        <v>118</v>
      </c>
      <c r="C142" s="34">
        <v>2792910280.2485104</v>
      </c>
      <c r="D142" s="34">
        <v>2797089701.3111205</v>
      </c>
      <c r="E142" s="34">
        <v>2907253858.8431239</v>
      </c>
      <c r="F142" s="34">
        <v>3003643365.2097158</v>
      </c>
      <c r="G142" s="34">
        <v>3093867886.8381028</v>
      </c>
      <c r="H142" s="34">
        <v>3202677280.0570173</v>
      </c>
      <c r="I142" s="34">
        <v>3292281869.2024879</v>
      </c>
      <c r="J142" s="34">
        <v>3395450929.580935</v>
      </c>
      <c r="K142" s="34">
        <v>3481267489.2701545</v>
      </c>
      <c r="L142" s="34">
        <v>3586266868.7019506</v>
      </c>
      <c r="M142" s="34">
        <v>3676671968.9174757</v>
      </c>
      <c r="N142" s="34">
        <v>3799237048.163815</v>
      </c>
      <c r="O142" s="34">
        <v>3794335437.4776497</v>
      </c>
      <c r="P142" s="34">
        <v>3788517352.0348029</v>
      </c>
      <c r="Q142" s="34">
        <v>3764872641.8117795</v>
      </c>
      <c r="R142" s="34">
        <v>3742470717.4477887</v>
      </c>
      <c r="S142" s="34">
        <v>3707163458.6337957</v>
      </c>
      <c r="T142" s="34">
        <v>3654985967.02597</v>
      </c>
      <c r="U142" s="34">
        <v>3604439014.9350758</v>
      </c>
      <c r="V142" s="34">
        <v>3550852436.3836074</v>
      </c>
      <c r="W142" s="34">
        <v>3488671285.3081517</v>
      </c>
      <c r="X142" s="34">
        <v>3405924712.1147561</v>
      </c>
      <c r="Y142" s="34">
        <v>3338027407.4943819</v>
      </c>
      <c r="Z142" s="34">
        <v>3248852466.0285273</v>
      </c>
      <c r="AA142" s="34">
        <v>3160854942.086452</v>
      </c>
      <c r="AB142" s="34">
        <v>3076520165.7407684</v>
      </c>
      <c r="AC142" s="34">
        <v>2988827681.4580345</v>
      </c>
      <c r="AD142" s="34">
        <v>2900729861.2406693</v>
      </c>
      <c r="AE142" s="34">
        <v>2796926444.5954294</v>
      </c>
      <c r="AF142" s="34">
        <v>2700252374.7183056</v>
      </c>
      <c r="AG142" s="34">
        <v>2598052394.5048418</v>
      </c>
      <c r="AH142" s="34">
        <v>2492087789.4120135</v>
      </c>
      <c r="AI142" s="34">
        <v>2392762314.7698975</v>
      </c>
      <c r="AJ142" s="34">
        <v>2291068410.1128845</v>
      </c>
      <c r="AK142" s="34">
        <v>2187747254.0198364</v>
      </c>
      <c r="AL142" s="34">
        <v>2085854734.4831848</v>
      </c>
      <c r="AM142" s="34">
        <v>1984659749.3772278</v>
      </c>
      <c r="AN142" s="34">
        <v>1881992850.6281128</v>
      </c>
      <c r="AO142" s="34">
        <v>1779893012.6405945</v>
      </c>
      <c r="AP142" s="34">
        <v>1678158410.2457275</v>
      </c>
      <c r="AQ142" s="34">
        <v>1576063935.9115295</v>
      </c>
      <c r="AR142" s="34">
        <v>1473845771.5664978</v>
      </c>
    </row>
    <row r="143" spans="1:44" ht="14.25" customHeight="1" x14ac:dyDescent="0.2">
      <c r="A143" s="34" t="s">
        <v>90</v>
      </c>
      <c r="B143" s="34" t="s">
        <v>119</v>
      </c>
      <c r="C143" s="34">
        <v>2792910280.2485104</v>
      </c>
      <c r="D143" s="34">
        <v>2797089701.3111205</v>
      </c>
      <c r="E143" s="34">
        <v>2907253858.8431239</v>
      </c>
      <c r="F143" s="34">
        <v>3003643365.2097158</v>
      </c>
      <c r="G143" s="34">
        <v>3093867886.8381028</v>
      </c>
      <c r="H143" s="34">
        <v>3202677280.0570173</v>
      </c>
      <c r="I143" s="34">
        <v>3292281869.2024879</v>
      </c>
      <c r="J143" s="34">
        <v>3395450929.580935</v>
      </c>
      <c r="K143" s="34">
        <v>3481267489.2701545</v>
      </c>
      <c r="L143" s="34">
        <v>3586266868.7019506</v>
      </c>
      <c r="M143" s="34">
        <v>3676671968.9174757</v>
      </c>
      <c r="N143" s="34">
        <v>3799237048.163815</v>
      </c>
      <c r="O143" s="34">
        <v>3794335437.4776497</v>
      </c>
      <c r="P143" s="34">
        <v>3788517352.0348029</v>
      </c>
      <c r="Q143" s="34">
        <v>3764872641.8117795</v>
      </c>
      <c r="R143" s="34">
        <v>3742470717.4477887</v>
      </c>
      <c r="S143" s="34">
        <v>3707163458.6337957</v>
      </c>
      <c r="T143" s="34">
        <v>3654985967.02597</v>
      </c>
      <c r="U143" s="34">
        <v>3604439014.9350758</v>
      </c>
      <c r="V143" s="34">
        <v>3550852436.3836074</v>
      </c>
      <c r="W143" s="34">
        <v>3488671285.3081517</v>
      </c>
      <c r="X143" s="34">
        <v>3405924712.1147561</v>
      </c>
      <c r="Y143" s="34">
        <v>3338027407.4943819</v>
      </c>
      <c r="Z143" s="34">
        <v>3248852466.0285273</v>
      </c>
      <c r="AA143" s="34">
        <v>3160854942.086452</v>
      </c>
      <c r="AB143" s="34">
        <v>3076520165.7407684</v>
      </c>
      <c r="AC143" s="34">
        <v>2988827681.4580345</v>
      </c>
      <c r="AD143" s="34">
        <v>2900729861.2406693</v>
      </c>
      <c r="AE143" s="34">
        <v>2796926444.5954294</v>
      </c>
      <c r="AF143" s="34">
        <v>2700252374.7183056</v>
      </c>
      <c r="AG143" s="34">
        <v>2598052394.5048418</v>
      </c>
      <c r="AH143" s="34">
        <v>2492087789.4120135</v>
      </c>
      <c r="AI143" s="34">
        <v>2392762314.7698975</v>
      </c>
      <c r="AJ143" s="34">
        <v>2291068410.1128845</v>
      </c>
      <c r="AK143" s="34">
        <v>2187747254.0198364</v>
      </c>
      <c r="AL143" s="34">
        <v>2085854734.4831848</v>
      </c>
      <c r="AM143" s="34">
        <v>1984659749.3772278</v>
      </c>
      <c r="AN143" s="34">
        <v>1881992850.6281128</v>
      </c>
      <c r="AO143" s="34">
        <v>1779893012.6405945</v>
      </c>
      <c r="AP143" s="34">
        <v>1678158410.2457275</v>
      </c>
      <c r="AQ143" s="34">
        <v>1576063935.9115295</v>
      </c>
      <c r="AR143" s="34">
        <v>1473845771.5664978</v>
      </c>
    </row>
    <row r="144" spans="1:44" ht="14.25" customHeight="1" x14ac:dyDescent="0.2">
      <c r="A144" s="34" t="s">
        <v>90</v>
      </c>
      <c r="B144" s="34" t="s">
        <v>120</v>
      </c>
      <c r="C144" s="34">
        <v>2792910280.2485104</v>
      </c>
      <c r="D144" s="34">
        <v>2797089701.3111205</v>
      </c>
      <c r="E144" s="34">
        <v>2907253858.8431239</v>
      </c>
      <c r="F144" s="34">
        <v>3003643365.2097158</v>
      </c>
      <c r="G144" s="34">
        <v>3093867886.8381028</v>
      </c>
      <c r="H144" s="34">
        <v>3202677280.0570173</v>
      </c>
      <c r="I144" s="34">
        <v>3292281869.2024879</v>
      </c>
      <c r="J144" s="34">
        <v>3395450929.580935</v>
      </c>
      <c r="K144" s="34">
        <v>3481267489.2701545</v>
      </c>
      <c r="L144" s="34">
        <v>3586266868.7019506</v>
      </c>
      <c r="M144" s="34">
        <v>3676671968.9174757</v>
      </c>
      <c r="N144" s="34">
        <v>3799237048.163815</v>
      </c>
      <c r="O144" s="34">
        <v>3794335437.4776497</v>
      </c>
      <c r="P144" s="34">
        <v>3788517352.0348029</v>
      </c>
      <c r="Q144" s="34">
        <v>3764872641.8117795</v>
      </c>
      <c r="R144" s="34">
        <v>3742470717.4477887</v>
      </c>
      <c r="S144" s="34">
        <v>3707163458.6337957</v>
      </c>
      <c r="T144" s="34">
        <v>3654985967.02597</v>
      </c>
      <c r="U144" s="34">
        <v>3604439014.9350758</v>
      </c>
      <c r="V144" s="34">
        <v>3550852436.3836074</v>
      </c>
      <c r="W144" s="34">
        <v>3488671285.3081517</v>
      </c>
      <c r="X144" s="34">
        <v>3405924712.1147561</v>
      </c>
      <c r="Y144" s="34">
        <v>3338027407.4943819</v>
      </c>
      <c r="Z144" s="34">
        <v>3248852466.0285273</v>
      </c>
      <c r="AA144" s="34">
        <v>3160854942.086452</v>
      </c>
      <c r="AB144" s="34">
        <v>3076520165.7407684</v>
      </c>
      <c r="AC144" s="34">
        <v>2988827681.4580345</v>
      </c>
      <c r="AD144" s="34">
        <v>2900729861.2406693</v>
      </c>
      <c r="AE144" s="34">
        <v>2796926444.5954294</v>
      </c>
      <c r="AF144" s="34">
        <v>2700252374.7183056</v>
      </c>
      <c r="AG144" s="34">
        <v>2598052394.5048418</v>
      </c>
      <c r="AH144" s="34">
        <v>2492087789.4120135</v>
      </c>
      <c r="AI144" s="34">
        <v>2392762314.7698975</v>
      </c>
      <c r="AJ144" s="34">
        <v>2291068410.1128845</v>
      </c>
      <c r="AK144" s="34">
        <v>2187747254.0198364</v>
      </c>
      <c r="AL144" s="34">
        <v>2085854734.4831848</v>
      </c>
      <c r="AM144" s="34">
        <v>1984659749.3772278</v>
      </c>
      <c r="AN144" s="34">
        <v>1881992850.6281128</v>
      </c>
      <c r="AO144" s="34">
        <v>1779893012.6405945</v>
      </c>
      <c r="AP144" s="34">
        <v>1678158410.2457275</v>
      </c>
      <c r="AQ144" s="34">
        <v>1576063935.9115295</v>
      </c>
      <c r="AR144" s="34">
        <v>1473845771.5664978</v>
      </c>
    </row>
    <row r="145" spans="1:44" ht="14.25" customHeight="1" x14ac:dyDescent="0.2">
      <c r="A145" s="34" t="s">
        <v>90</v>
      </c>
      <c r="B145" s="34" t="s">
        <v>121</v>
      </c>
      <c r="C145" s="34">
        <v>5585820560.4970207</v>
      </c>
      <c r="D145" s="34">
        <v>5594179402.622241</v>
      </c>
      <c r="E145" s="34">
        <v>5814507717.6862478</v>
      </c>
      <c r="F145" s="34">
        <v>6007286730.4194317</v>
      </c>
      <c r="G145" s="34">
        <v>6187735773.6762056</v>
      </c>
      <c r="H145" s="34">
        <v>6405354560.1140347</v>
      </c>
      <c r="I145" s="34">
        <v>6584563738.4049759</v>
      </c>
      <c r="J145" s="34">
        <v>6790901859.16187</v>
      </c>
      <c r="K145" s="34">
        <v>6962534978.540309</v>
      </c>
      <c r="L145" s="34">
        <v>7172533737.4039011</v>
      </c>
      <c r="M145" s="34">
        <v>7353343937.8349514</v>
      </c>
      <c r="N145" s="34">
        <v>7598474096.32763</v>
      </c>
      <c r="O145" s="34">
        <v>7588670874.9552994</v>
      </c>
      <c r="P145" s="34">
        <v>7577034704.0696058</v>
      </c>
      <c r="Q145" s="34">
        <v>7529745283.623559</v>
      </c>
      <c r="R145" s="34">
        <v>7484941434.8955774</v>
      </c>
      <c r="S145" s="34">
        <v>7414326917.2675915</v>
      </c>
      <c r="T145" s="34">
        <v>7309971934.05194</v>
      </c>
      <c r="U145" s="34">
        <v>7208878029.8701515</v>
      </c>
      <c r="V145" s="34">
        <v>7101704872.7672148</v>
      </c>
      <c r="W145" s="34">
        <v>6977342570.6163034</v>
      </c>
      <c r="X145" s="34">
        <v>6811849424.2295122</v>
      </c>
      <c r="Y145" s="34">
        <v>6676054814.9887638</v>
      </c>
      <c r="Z145" s="34">
        <v>6497704932.0570545</v>
      </c>
      <c r="AA145" s="34">
        <v>6321709884.172904</v>
      </c>
      <c r="AB145" s="34">
        <v>6153040331.4815369</v>
      </c>
      <c r="AC145" s="34">
        <v>5977655362.916069</v>
      </c>
      <c r="AD145" s="34">
        <v>5801459722.4813385</v>
      </c>
      <c r="AE145" s="34">
        <v>5593852889.1908588</v>
      </c>
      <c r="AF145" s="34">
        <v>5400504749.4366112</v>
      </c>
      <c r="AG145" s="34">
        <v>5196104789.0096836</v>
      </c>
      <c r="AH145" s="34">
        <v>4984175578.8240271</v>
      </c>
      <c r="AI145" s="34">
        <v>4785524629.5397949</v>
      </c>
      <c r="AJ145" s="34">
        <v>4582136820.225769</v>
      </c>
      <c r="AK145" s="34">
        <v>4375494508.0396729</v>
      </c>
      <c r="AL145" s="34">
        <v>4171709468.9663696</v>
      </c>
      <c r="AM145" s="34">
        <v>3969319498.7544556</v>
      </c>
      <c r="AN145" s="34">
        <v>3763985701.2562256</v>
      </c>
      <c r="AO145" s="34">
        <v>3559786025.281189</v>
      </c>
      <c r="AP145" s="34">
        <v>3356316820.4914551</v>
      </c>
      <c r="AQ145" s="34">
        <v>3152127871.8230591</v>
      </c>
      <c r="AR145" s="34">
        <v>2947691543.1329956</v>
      </c>
    </row>
    <row r="146" spans="1:44" ht="14.25" customHeight="1" x14ac:dyDescent="0.2">
      <c r="A146" s="34" t="s">
        <v>90</v>
      </c>
      <c r="B146" s="34" t="s">
        <v>122</v>
      </c>
      <c r="C146" s="34">
        <v>8378730840.7455311</v>
      </c>
      <c r="D146" s="34">
        <v>8391269103.933362</v>
      </c>
      <c r="E146" s="34">
        <v>8721761576.5293694</v>
      </c>
      <c r="F146" s="34">
        <v>9010930095.6291466</v>
      </c>
      <c r="G146" s="34">
        <v>9281603660.514307</v>
      </c>
      <c r="H146" s="34">
        <v>9608031840.171051</v>
      </c>
      <c r="I146" s="34">
        <v>9876845607.6074657</v>
      </c>
      <c r="J146" s="34">
        <v>10186352788.742805</v>
      </c>
      <c r="K146" s="34">
        <v>10443802467.810465</v>
      </c>
      <c r="L146" s="34">
        <v>10758800606.105852</v>
      </c>
      <c r="M146" s="34">
        <v>11030015906.752426</v>
      </c>
      <c r="N146" s="34">
        <v>11397711144.491444</v>
      </c>
      <c r="O146" s="34">
        <v>11383006312.432947</v>
      </c>
      <c r="P146" s="34">
        <v>11365552056.104408</v>
      </c>
      <c r="Q146" s="34">
        <v>11294617925.435339</v>
      </c>
      <c r="R146" s="34">
        <v>11227412152.343369</v>
      </c>
      <c r="S146" s="34">
        <v>11121490375.901388</v>
      </c>
      <c r="T146" s="34">
        <v>10964957901.077911</v>
      </c>
      <c r="U146" s="34">
        <v>10813317044.805229</v>
      </c>
      <c r="V146" s="34">
        <v>10652557309.150824</v>
      </c>
      <c r="W146" s="34">
        <v>10466013855.924459</v>
      </c>
      <c r="X146" s="34">
        <v>10217774136.344269</v>
      </c>
      <c r="Y146" s="34">
        <v>10014082222.483147</v>
      </c>
      <c r="Z146" s="34">
        <v>9746557398.0855827</v>
      </c>
      <c r="AA146" s="34">
        <v>9482564826.2593555</v>
      </c>
      <c r="AB146" s="34">
        <v>9229560497.2223053</v>
      </c>
      <c r="AC146" s="34">
        <v>8966483044.3741035</v>
      </c>
      <c r="AD146" s="34">
        <v>8702189583.7220078</v>
      </c>
      <c r="AE146" s="34">
        <v>8390779333.7862883</v>
      </c>
      <c r="AF146" s="34">
        <v>8100757124.1549168</v>
      </c>
      <c r="AG146" s="34">
        <v>7794157183.5145254</v>
      </c>
      <c r="AH146" s="34">
        <v>7476263368.2360392</v>
      </c>
      <c r="AI146" s="34">
        <v>7178286944.3095703</v>
      </c>
      <c r="AJ146" s="34">
        <v>6873205230.338501</v>
      </c>
      <c r="AK146" s="34">
        <v>6563241762.0593262</v>
      </c>
      <c r="AL146" s="34">
        <v>6257564203.4493408</v>
      </c>
      <c r="AM146" s="34">
        <v>5953979248.1315918</v>
      </c>
      <c r="AN146" s="34">
        <v>5645978551.8841553</v>
      </c>
      <c r="AO146" s="34">
        <v>5339679037.9216309</v>
      </c>
      <c r="AP146" s="34">
        <v>5034475230.7370605</v>
      </c>
      <c r="AQ146" s="34">
        <v>4728191807.734375</v>
      </c>
      <c r="AR146" s="34">
        <v>4421537314.6992188</v>
      </c>
    </row>
    <row r="147" spans="1:44" ht="14.25" customHeight="1" x14ac:dyDescent="0.2">
      <c r="A147" s="34" t="s">
        <v>90</v>
      </c>
      <c r="B147" s="34" t="s">
        <v>123</v>
      </c>
      <c r="C147" s="34">
        <v>2792910280.2485104</v>
      </c>
      <c r="D147" s="34">
        <v>2797089701.3111205</v>
      </c>
      <c r="E147" s="34">
        <v>2907253858.8431239</v>
      </c>
      <c r="F147" s="34">
        <v>3003643365.2097158</v>
      </c>
      <c r="G147" s="34">
        <v>3093867886.8381028</v>
      </c>
      <c r="H147" s="34">
        <v>3202677280.0570173</v>
      </c>
      <c r="I147" s="34">
        <v>3292281869.2024879</v>
      </c>
      <c r="J147" s="34">
        <v>3395450929.580935</v>
      </c>
      <c r="K147" s="34">
        <v>3481267489.2701545</v>
      </c>
      <c r="L147" s="34">
        <v>3586266868.7019506</v>
      </c>
      <c r="M147" s="34">
        <v>3676671968.9174757</v>
      </c>
      <c r="N147" s="34">
        <v>3799237048.163815</v>
      </c>
      <c r="O147" s="34">
        <v>3794335437.4776497</v>
      </c>
      <c r="P147" s="34">
        <v>3788517352.0348029</v>
      </c>
      <c r="Q147" s="34">
        <v>3764872641.8117795</v>
      </c>
      <c r="R147" s="34">
        <v>3742470717.4477887</v>
      </c>
      <c r="S147" s="34">
        <v>3707163458.6337957</v>
      </c>
      <c r="T147" s="34">
        <v>3654985967.02597</v>
      </c>
      <c r="U147" s="34">
        <v>3604439014.9350758</v>
      </c>
      <c r="V147" s="34">
        <v>3550852436.3836074</v>
      </c>
      <c r="W147" s="34">
        <v>3488671285.3081517</v>
      </c>
      <c r="X147" s="34">
        <v>3405924712.1147561</v>
      </c>
      <c r="Y147" s="34">
        <v>3338027407.4943819</v>
      </c>
      <c r="Z147" s="34">
        <v>3248852466.0285273</v>
      </c>
      <c r="AA147" s="34">
        <v>3160854942.086452</v>
      </c>
      <c r="AB147" s="34">
        <v>3076520165.7407684</v>
      </c>
      <c r="AC147" s="34">
        <v>2988827681.4580345</v>
      </c>
      <c r="AD147" s="34">
        <v>2900729861.2406693</v>
      </c>
      <c r="AE147" s="34">
        <v>2796926444.5954294</v>
      </c>
      <c r="AF147" s="34">
        <v>2700252374.7183056</v>
      </c>
      <c r="AG147" s="34">
        <v>2598052394.5048418</v>
      </c>
      <c r="AH147" s="34">
        <v>2492087789.4120135</v>
      </c>
      <c r="AI147" s="34">
        <v>2392762314.7698975</v>
      </c>
      <c r="AJ147" s="34">
        <v>2291068410.1128845</v>
      </c>
      <c r="AK147" s="34">
        <v>2187747254.0198364</v>
      </c>
      <c r="AL147" s="34">
        <v>2085854734.4831848</v>
      </c>
      <c r="AM147" s="34">
        <v>1984659749.3772278</v>
      </c>
      <c r="AN147" s="34">
        <v>1881992850.6281128</v>
      </c>
      <c r="AO147" s="34">
        <v>1779893012.6405945</v>
      </c>
      <c r="AP147" s="34">
        <v>1678158410.2457275</v>
      </c>
      <c r="AQ147" s="34">
        <v>1576063935.9115295</v>
      </c>
      <c r="AR147" s="34">
        <v>1473845771.5664978</v>
      </c>
    </row>
    <row r="148" spans="1:44" ht="14.25" customHeight="1" x14ac:dyDescent="0.2">
      <c r="A148" s="34" t="s">
        <v>90</v>
      </c>
      <c r="B148" s="34" t="s">
        <v>124</v>
      </c>
      <c r="C148" s="34">
        <v>0</v>
      </c>
      <c r="D148" s="34">
        <v>0</v>
      </c>
      <c r="E148" s="34">
        <v>0</v>
      </c>
      <c r="F148" s="34">
        <v>0</v>
      </c>
      <c r="G148" s="34">
        <v>0</v>
      </c>
      <c r="H148" s="34">
        <v>0</v>
      </c>
      <c r="I148" s="34">
        <v>0</v>
      </c>
      <c r="J148" s="34">
        <v>0</v>
      </c>
      <c r="K148" s="34">
        <v>0</v>
      </c>
      <c r="L148" s="34">
        <v>0</v>
      </c>
      <c r="M148" s="34">
        <v>0</v>
      </c>
      <c r="N148" s="34">
        <v>0</v>
      </c>
      <c r="O148" s="34">
        <v>0</v>
      </c>
      <c r="P148" s="34">
        <v>0</v>
      </c>
      <c r="Q148" s="34">
        <v>0</v>
      </c>
      <c r="R148" s="34">
        <v>0</v>
      </c>
      <c r="S148" s="34">
        <v>0</v>
      </c>
      <c r="T148" s="34">
        <v>0</v>
      </c>
      <c r="U148" s="34">
        <v>0</v>
      </c>
      <c r="V148" s="34">
        <v>0</v>
      </c>
      <c r="W148" s="34">
        <v>0</v>
      </c>
      <c r="X148" s="34">
        <v>0</v>
      </c>
      <c r="Y148" s="34">
        <v>0</v>
      </c>
      <c r="Z148" s="34">
        <v>0</v>
      </c>
      <c r="AA148" s="34">
        <v>0</v>
      </c>
      <c r="AB148" s="34">
        <v>0</v>
      </c>
      <c r="AC148" s="34">
        <v>0</v>
      </c>
      <c r="AD148" s="34">
        <v>0</v>
      </c>
      <c r="AE148" s="34">
        <v>0</v>
      </c>
      <c r="AF148" s="34">
        <v>0</v>
      </c>
      <c r="AG148" s="34">
        <v>0</v>
      </c>
      <c r="AH148" s="34">
        <v>0</v>
      </c>
      <c r="AI148" s="34">
        <v>0</v>
      </c>
      <c r="AJ148" s="34">
        <v>0</v>
      </c>
      <c r="AK148" s="34">
        <v>0</v>
      </c>
      <c r="AL148" s="34">
        <v>0</v>
      </c>
      <c r="AM148" s="34">
        <v>0</v>
      </c>
      <c r="AN148" s="34">
        <v>0</v>
      </c>
      <c r="AO148" s="34">
        <v>0</v>
      </c>
      <c r="AP148" s="34">
        <v>0</v>
      </c>
      <c r="AQ148" s="34">
        <v>0</v>
      </c>
      <c r="AR148" s="34">
        <v>0</v>
      </c>
    </row>
    <row r="149" spans="1:44" ht="14.25" customHeight="1" x14ac:dyDescent="0.2">
      <c r="A149" s="34" t="s">
        <v>90</v>
      </c>
      <c r="B149" s="34" t="s">
        <v>84</v>
      </c>
      <c r="C149" s="34">
        <v>0</v>
      </c>
      <c r="D149" s="34">
        <v>0</v>
      </c>
      <c r="E149" s="34">
        <v>0</v>
      </c>
      <c r="F149" s="34">
        <v>0</v>
      </c>
      <c r="G149" s="34">
        <v>0</v>
      </c>
      <c r="H149" s="34">
        <v>0</v>
      </c>
      <c r="I149" s="34">
        <v>0</v>
      </c>
      <c r="J149" s="34">
        <v>0</v>
      </c>
      <c r="K149" s="34">
        <v>0</v>
      </c>
      <c r="L149" s="34">
        <v>0</v>
      </c>
      <c r="M149" s="34">
        <v>0</v>
      </c>
      <c r="N149" s="34">
        <v>0</v>
      </c>
      <c r="O149" s="34">
        <v>0</v>
      </c>
      <c r="P149" s="34">
        <v>0</v>
      </c>
      <c r="Q149" s="34">
        <v>0</v>
      </c>
      <c r="R149" s="34">
        <v>0</v>
      </c>
      <c r="S149" s="34">
        <v>0</v>
      </c>
      <c r="T149" s="34">
        <v>0</v>
      </c>
      <c r="U149" s="34">
        <v>0</v>
      </c>
      <c r="V149" s="34">
        <v>0</v>
      </c>
      <c r="W149" s="34">
        <v>0</v>
      </c>
      <c r="X149" s="34">
        <v>0</v>
      </c>
      <c r="Y149" s="34">
        <v>0</v>
      </c>
      <c r="Z149" s="34">
        <v>0</v>
      </c>
      <c r="AA149" s="34">
        <v>0</v>
      </c>
      <c r="AB149" s="34">
        <v>0</v>
      </c>
      <c r="AC149" s="34">
        <v>0</v>
      </c>
      <c r="AD149" s="34">
        <v>0</v>
      </c>
      <c r="AE149" s="34">
        <v>0</v>
      </c>
      <c r="AF149" s="34">
        <v>0</v>
      </c>
      <c r="AG149" s="34">
        <v>0</v>
      </c>
      <c r="AH149" s="34">
        <v>0</v>
      </c>
      <c r="AI149" s="34">
        <v>0</v>
      </c>
      <c r="AJ149" s="34">
        <v>0</v>
      </c>
      <c r="AK149" s="34">
        <v>0</v>
      </c>
      <c r="AL149" s="34">
        <v>0</v>
      </c>
      <c r="AM149" s="34">
        <v>0</v>
      </c>
      <c r="AN149" s="34">
        <v>0</v>
      </c>
      <c r="AO149" s="34">
        <v>0</v>
      </c>
      <c r="AP149" s="34">
        <v>0</v>
      </c>
      <c r="AQ149" s="34">
        <v>0</v>
      </c>
      <c r="AR149" s="34">
        <v>0</v>
      </c>
    </row>
    <row r="150" spans="1:44" ht="14.25" customHeight="1" x14ac:dyDescent="0.2">
      <c r="A150" s="34" t="s">
        <v>90</v>
      </c>
      <c r="B150" s="34" t="s">
        <v>125</v>
      </c>
      <c r="C150" s="34">
        <v>0</v>
      </c>
      <c r="D150" s="34">
        <v>0</v>
      </c>
      <c r="E150" s="34">
        <v>0</v>
      </c>
      <c r="F150" s="34">
        <v>0</v>
      </c>
      <c r="G150" s="34">
        <v>0</v>
      </c>
      <c r="H150" s="34">
        <v>0</v>
      </c>
      <c r="I150" s="34">
        <v>0</v>
      </c>
      <c r="J150" s="34">
        <v>0</v>
      </c>
      <c r="K150" s="34">
        <v>0</v>
      </c>
      <c r="L150" s="34">
        <v>0</v>
      </c>
      <c r="M150" s="34">
        <v>0</v>
      </c>
      <c r="N150" s="34">
        <v>0</v>
      </c>
      <c r="O150" s="34">
        <v>0</v>
      </c>
      <c r="P150" s="34">
        <v>0</v>
      </c>
      <c r="Q150" s="34">
        <v>0</v>
      </c>
      <c r="R150" s="34">
        <v>0</v>
      </c>
      <c r="S150" s="34">
        <v>0</v>
      </c>
      <c r="T150" s="34">
        <v>0</v>
      </c>
      <c r="U150" s="34">
        <v>0</v>
      </c>
      <c r="V150" s="34">
        <v>0</v>
      </c>
      <c r="W150" s="34">
        <v>0</v>
      </c>
      <c r="X150" s="34">
        <v>0</v>
      </c>
      <c r="Y150" s="34">
        <v>0</v>
      </c>
      <c r="Z150" s="34">
        <v>0</v>
      </c>
      <c r="AA150" s="34">
        <v>0</v>
      </c>
      <c r="AB150" s="34">
        <v>0</v>
      </c>
      <c r="AC150" s="34">
        <v>0</v>
      </c>
      <c r="AD150" s="34">
        <v>0</v>
      </c>
      <c r="AE150" s="34">
        <v>0</v>
      </c>
      <c r="AF150" s="34">
        <v>0</v>
      </c>
      <c r="AG150" s="34">
        <v>0</v>
      </c>
      <c r="AH150" s="34">
        <v>0</v>
      </c>
      <c r="AI150" s="34">
        <v>0</v>
      </c>
      <c r="AJ150" s="34">
        <v>0</v>
      </c>
      <c r="AK150" s="34">
        <v>0</v>
      </c>
      <c r="AL150" s="34">
        <v>0</v>
      </c>
      <c r="AM150" s="34">
        <v>0</v>
      </c>
      <c r="AN150" s="34">
        <v>0</v>
      </c>
      <c r="AO150" s="34">
        <v>0</v>
      </c>
      <c r="AP150" s="34">
        <v>0</v>
      </c>
      <c r="AQ150" s="34">
        <v>0</v>
      </c>
      <c r="AR150" s="34">
        <v>0</v>
      </c>
    </row>
    <row r="151" spans="1:44" ht="14.25" customHeight="1" x14ac:dyDescent="0.2">
      <c r="A151" s="34" t="s">
        <v>90</v>
      </c>
      <c r="B151" s="34" t="s">
        <v>83</v>
      </c>
      <c r="C151" s="34">
        <v>0</v>
      </c>
      <c r="D151" s="34">
        <v>0</v>
      </c>
      <c r="E151" s="34">
        <v>0</v>
      </c>
      <c r="F151" s="34">
        <v>0</v>
      </c>
      <c r="G151" s="34">
        <v>0</v>
      </c>
      <c r="H151" s="34">
        <v>0</v>
      </c>
      <c r="I151" s="34">
        <v>0</v>
      </c>
      <c r="J151" s="34">
        <v>0</v>
      </c>
      <c r="K151" s="34">
        <v>0</v>
      </c>
      <c r="L151" s="34">
        <v>0</v>
      </c>
      <c r="M151" s="34">
        <v>0</v>
      </c>
      <c r="N151" s="34">
        <v>0</v>
      </c>
      <c r="O151" s="34">
        <v>0</v>
      </c>
      <c r="P151" s="34">
        <v>0</v>
      </c>
      <c r="Q151" s="34">
        <v>0</v>
      </c>
      <c r="R151" s="34">
        <v>0</v>
      </c>
      <c r="S151" s="34">
        <v>0</v>
      </c>
      <c r="T151" s="34">
        <v>0</v>
      </c>
      <c r="U151" s="34">
        <v>0</v>
      </c>
      <c r="V151" s="34">
        <v>0</v>
      </c>
      <c r="W151" s="34">
        <v>0</v>
      </c>
      <c r="X151" s="34">
        <v>0</v>
      </c>
      <c r="Y151" s="34">
        <v>0</v>
      </c>
      <c r="Z151" s="34">
        <v>0</v>
      </c>
      <c r="AA151" s="34">
        <v>0</v>
      </c>
      <c r="AB151" s="34">
        <v>0</v>
      </c>
      <c r="AC151" s="34">
        <v>0</v>
      </c>
      <c r="AD151" s="34">
        <v>0</v>
      </c>
      <c r="AE151" s="34">
        <v>0</v>
      </c>
      <c r="AF151" s="34">
        <v>0</v>
      </c>
      <c r="AG151" s="34">
        <v>0</v>
      </c>
      <c r="AH151" s="34">
        <v>0</v>
      </c>
      <c r="AI151" s="34">
        <v>0</v>
      </c>
      <c r="AJ151" s="34">
        <v>0</v>
      </c>
      <c r="AK151" s="34">
        <v>0</v>
      </c>
      <c r="AL151" s="34">
        <v>0</v>
      </c>
      <c r="AM151" s="34">
        <v>0</v>
      </c>
      <c r="AN151" s="34">
        <v>0</v>
      </c>
      <c r="AO151" s="34">
        <v>0</v>
      </c>
      <c r="AP151" s="34">
        <v>0</v>
      </c>
      <c r="AQ151" s="34">
        <v>0</v>
      </c>
      <c r="AR151" s="34">
        <v>0</v>
      </c>
    </row>
    <row r="152" spans="1:44" ht="14.25" customHeight="1" x14ac:dyDescent="0.2">
      <c r="A152" s="34" t="s">
        <v>91</v>
      </c>
      <c r="B152" s="34" t="s">
        <v>111</v>
      </c>
      <c r="C152" s="20">
        <v>570117984958578</v>
      </c>
      <c r="D152" s="20">
        <v>604325064056092.75</v>
      </c>
      <c r="E152" s="20">
        <v>640584567899458.25</v>
      </c>
      <c r="F152" s="20">
        <v>679019641973425.75</v>
      </c>
      <c r="G152" s="20">
        <v>719760820491831.38</v>
      </c>
      <c r="H152" s="20">
        <v>762946469721341.25</v>
      </c>
      <c r="I152" s="20">
        <v>808723257904621.75</v>
      </c>
      <c r="J152" s="20">
        <v>857246653378899.12</v>
      </c>
      <c r="K152" s="20">
        <v>908681452581633.12</v>
      </c>
      <c r="L152" s="20">
        <v>963202339736531.12</v>
      </c>
      <c r="M152" s="20">
        <v>1013770462572698.9</v>
      </c>
      <c r="N152" s="20">
        <v>1066993411857765.6</v>
      </c>
      <c r="O152" s="20">
        <v>1123010565980298.2</v>
      </c>
      <c r="P152" s="20">
        <v>1181968620694264</v>
      </c>
      <c r="Q152" s="20">
        <v>1244021973280713</v>
      </c>
      <c r="R152" s="20">
        <v>1309333126877950.5</v>
      </c>
      <c r="S152" s="20">
        <v>1378073116039043</v>
      </c>
      <c r="T152" s="20">
        <v>1450421954631092.5</v>
      </c>
      <c r="U152" s="20">
        <v>1526569107249225</v>
      </c>
      <c r="V152" s="20">
        <v>1606713985379809.2</v>
      </c>
      <c r="W152" s="20">
        <v>1674195972765761.2</v>
      </c>
      <c r="X152" s="20">
        <v>1744512203621923.5</v>
      </c>
      <c r="Y152" s="20">
        <v>1817781716174044.2</v>
      </c>
      <c r="Z152" s="20">
        <v>1894128548253354.2</v>
      </c>
      <c r="AA152" s="20">
        <v>1973681947279995.2</v>
      </c>
      <c r="AB152" s="20">
        <v>2056576589065755</v>
      </c>
      <c r="AC152" s="20">
        <v>2142952805806516.8</v>
      </c>
      <c r="AD152" s="20">
        <v>2232956823650390.5</v>
      </c>
      <c r="AE152" s="20">
        <v>2326741010243707</v>
      </c>
      <c r="AF152" s="20">
        <v>2424464132673943</v>
      </c>
      <c r="AG152" s="20">
        <v>2502046984919509</v>
      </c>
      <c r="AH152" s="20">
        <v>2582112488436933.5</v>
      </c>
      <c r="AI152" s="20">
        <v>2675749479259552</v>
      </c>
      <c r="AJ152" s="20">
        <v>2758922407245152</v>
      </c>
      <c r="AK152" s="20">
        <v>2841444811551744</v>
      </c>
      <c r="AL152" s="20">
        <v>2928736905904416</v>
      </c>
      <c r="AM152" s="20">
        <v>3015076468647712</v>
      </c>
      <c r="AN152" s="20">
        <v>3098526557752416</v>
      </c>
      <c r="AO152" s="20">
        <v>3184393417653440</v>
      </c>
      <c r="AP152" s="20">
        <v>3270341691517376</v>
      </c>
      <c r="AQ152" s="20">
        <v>3355172964364576</v>
      </c>
      <c r="AR152" s="20">
        <v>3440304657546720</v>
      </c>
    </row>
    <row r="153" spans="1:44" ht="14.25" customHeight="1" x14ac:dyDescent="0.2">
      <c r="A153" s="34" t="s">
        <v>91</v>
      </c>
      <c r="B153" s="34" t="s">
        <v>82</v>
      </c>
      <c r="C153" s="20">
        <v>51709230787063.344</v>
      </c>
      <c r="D153" s="20">
        <v>52977331867380.578</v>
      </c>
      <c r="E153" s="20">
        <v>54187188823813.43</v>
      </c>
      <c r="F153" s="20">
        <v>55048076612175.547</v>
      </c>
      <c r="G153" s="20">
        <v>55709999412832.039</v>
      </c>
      <c r="H153" s="20">
        <v>56616127594340.234</v>
      </c>
      <c r="I153" s="20">
        <v>57091592219096.844</v>
      </c>
      <c r="J153" s="20">
        <v>57711542224465.438</v>
      </c>
      <c r="K153" s="20">
        <v>57945430895590.398</v>
      </c>
      <c r="L153" s="20">
        <v>58404678561111.484</v>
      </c>
      <c r="M153" s="20">
        <v>58528268216186.414</v>
      </c>
      <c r="N153" s="20">
        <v>59056418362465.688</v>
      </c>
      <c r="O153" s="20">
        <v>58888377970634.305</v>
      </c>
      <c r="P153" s="20">
        <v>58776819806724.852</v>
      </c>
      <c r="Q153" s="20">
        <v>58468022509354.109</v>
      </c>
      <c r="R153" s="20">
        <v>58266080183614.219</v>
      </c>
      <c r="S153" s="20">
        <v>57958585495585.234</v>
      </c>
      <c r="T153" s="20">
        <v>57488892929391.172</v>
      </c>
      <c r="U153" s="20">
        <v>57153068475615.547</v>
      </c>
      <c r="V153" s="20">
        <v>56885597494834.18</v>
      </c>
      <c r="W153" s="20">
        <v>56604443063002.922</v>
      </c>
      <c r="X153" s="20">
        <v>56117107247092.195</v>
      </c>
      <c r="Y153" s="20">
        <v>55806790451713.508</v>
      </c>
      <c r="Z153" s="20">
        <v>55225432898938.859</v>
      </c>
      <c r="AA153" s="20">
        <v>54745002051832.602</v>
      </c>
      <c r="AB153" s="20">
        <v>54412731062984.547</v>
      </c>
      <c r="AC153" s="20">
        <v>54109611964412.75</v>
      </c>
      <c r="AD153" s="20">
        <v>53891712956263.945</v>
      </c>
      <c r="AE153" s="20">
        <v>53473888702446.039</v>
      </c>
      <c r="AF153" s="20">
        <v>53289302776357.188</v>
      </c>
      <c r="AG153" s="20">
        <v>53106744253658.766</v>
      </c>
      <c r="AH153" s="20">
        <v>52970921006795.633</v>
      </c>
      <c r="AI153" s="20">
        <v>52683895434787.125</v>
      </c>
      <c r="AJ153" s="20">
        <v>52535439943345.125</v>
      </c>
      <c r="AK153" s="20">
        <v>52338088337520</v>
      </c>
      <c r="AL153" s="20">
        <v>52135179926502.938</v>
      </c>
      <c r="AM153" s="20">
        <v>51927518152434.438</v>
      </c>
      <c r="AN153" s="20">
        <v>51750119984453.625</v>
      </c>
      <c r="AO153" s="20">
        <v>51542906237990.688</v>
      </c>
      <c r="AP153" s="20">
        <v>51346135285447.938</v>
      </c>
      <c r="AQ153" s="20">
        <v>51151561558399.812</v>
      </c>
      <c r="AR153" s="20">
        <v>50956878877622.812</v>
      </c>
    </row>
    <row r="154" spans="1:44" ht="14.25" customHeight="1" x14ac:dyDescent="0.2">
      <c r="A154" s="34" t="s">
        <v>91</v>
      </c>
      <c r="B154" s="34" t="s">
        <v>86</v>
      </c>
      <c r="C154" s="20">
        <v>13212107233962.139</v>
      </c>
      <c r="D154" s="20">
        <v>13536116839242.248</v>
      </c>
      <c r="E154" s="20">
        <v>13845244621706.668</v>
      </c>
      <c r="F154" s="20">
        <v>14065208090571.389</v>
      </c>
      <c r="G154" s="20">
        <v>14234334470712.129</v>
      </c>
      <c r="H154" s="20">
        <v>14465857208907.578</v>
      </c>
      <c r="I154" s="20">
        <v>14587342087189.92</v>
      </c>
      <c r="J154" s="20">
        <v>14745744094451.541</v>
      </c>
      <c r="K154" s="20">
        <v>14805504453611.342</v>
      </c>
      <c r="L154" s="20">
        <v>14922845773748.119</v>
      </c>
      <c r="M154" s="20">
        <v>14954423883710.389</v>
      </c>
      <c r="N154" s="20">
        <v>15089370319038.535</v>
      </c>
      <c r="O154" s="20">
        <v>15046434703042.701</v>
      </c>
      <c r="P154" s="20">
        <v>15017930731856.881</v>
      </c>
      <c r="Q154" s="20">
        <v>14939030641015.834</v>
      </c>
      <c r="R154" s="20">
        <v>14887432819463.662</v>
      </c>
      <c r="S154" s="20">
        <v>14808865555354.811</v>
      </c>
      <c r="T154" s="20">
        <v>14688855482547.783</v>
      </c>
      <c r="U154" s="20">
        <v>14603049744819.027</v>
      </c>
      <c r="V154" s="20">
        <v>14534708846564.154</v>
      </c>
      <c r="W154" s="20">
        <v>14462871721042.891</v>
      </c>
      <c r="X154" s="20">
        <v>14338353661873.195</v>
      </c>
      <c r="Y154" s="20">
        <v>14259065327573.154</v>
      </c>
      <c r="Z154" s="20">
        <v>14110523989564.041</v>
      </c>
      <c r="AA154" s="20">
        <v>13987770203173.174</v>
      </c>
      <c r="AB154" s="20">
        <v>13902872403136.795</v>
      </c>
      <c r="AC154" s="20">
        <v>13825423135877.641</v>
      </c>
      <c r="AD154" s="20">
        <v>13769748258916.289</v>
      </c>
      <c r="AE154" s="20">
        <v>13662990939916.033</v>
      </c>
      <c r="AF154" s="20">
        <v>13615827812322.646</v>
      </c>
      <c r="AG154" s="20">
        <v>13569182701930.312</v>
      </c>
      <c r="AH154" s="20">
        <v>13534478814923.939</v>
      </c>
      <c r="AI154" s="20">
        <v>13461141567810.719</v>
      </c>
      <c r="AJ154" s="20">
        <v>13423210044897.938</v>
      </c>
      <c r="AK154" s="20">
        <v>13372785187686.406</v>
      </c>
      <c r="AL154" s="20">
        <v>13320940523895.719</v>
      </c>
      <c r="AM154" s="20">
        <v>13267881339188.703</v>
      </c>
      <c r="AN154" s="20">
        <v>13222554739222.016</v>
      </c>
      <c r="AO154" s="20">
        <v>13169610029023.297</v>
      </c>
      <c r="AP154" s="20">
        <v>13119333533203.25</v>
      </c>
      <c r="AQ154" s="20">
        <v>13069618445441.5</v>
      </c>
      <c r="AR154" s="20">
        <v>13019875519161.797</v>
      </c>
    </row>
    <row r="155" spans="1:44" ht="14.25" customHeight="1" x14ac:dyDescent="0.2">
      <c r="A155" s="34" t="s">
        <v>91</v>
      </c>
      <c r="B155" s="34" t="s">
        <v>112</v>
      </c>
      <c r="C155" s="20">
        <v>81909539805182.094</v>
      </c>
      <c r="D155" s="20">
        <v>83918263863425.578</v>
      </c>
      <c r="E155" s="20">
        <v>85834726843499.625</v>
      </c>
      <c r="F155" s="20">
        <v>87198408366031.25</v>
      </c>
      <c r="G155" s="20">
        <v>88246921197552.531</v>
      </c>
      <c r="H155" s="20">
        <v>89682265356073.859</v>
      </c>
      <c r="I155" s="20">
        <v>90435420798819.328</v>
      </c>
      <c r="J155" s="20">
        <v>91417447003213.484</v>
      </c>
      <c r="K155" s="20">
        <v>91787936239388.375</v>
      </c>
      <c r="L155" s="20">
        <v>92515403354386.484</v>
      </c>
      <c r="M155" s="20">
        <v>92711174430803.297</v>
      </c>
      <c r="N155" s="20">
        <v>93547785897872.297</v>
      </c>
      <c r="O155" s="20">
        <v>93281603033534.766</v>
      </c>
      <c r="P155" s="20">
        <v>93104890331987.094</v>
      </c>
      <c r="Q155" s="20">
        <v>92615742763250.703</v>
      </c>
      <c r="R155" s="20">
        <v>92295857846829.156</v>
      </c>
      <c r="S155" s="20">
        <v>91808773664650.734</v>
      </c>
      <c r="T155" s="20">
        <v>91064761399117.375</v>
      </c>
      <c r="U155" s="20">
        <v>90532801707483.953</v>
      </c>
      <c r="V155" s="20">
        <v>90109116717133.562</v>
      </c>
      <c r="W155" s="20">
        <v>89663756579785.578</v>
      </c>
      <c r="X155" s="20">
        <v>88891796683955.578</v>
      </c>
      <c r="Y155" s="20">
        <v>88400242168129.234</v>
      </c>
      <c r="Z155" s="20">
        <v>87479347989561.188</v>
      </c>
      <c r="AA155" s="20">
        <v>86718325847175.5</v>
      </c>
      <c r="AB155" s="20">
        <v>86191994989552.969</v>
      </c>
      <c r="AC155" s="20">
        <v>85711841920318.203</v>
      </c>
      <c r="AD155" s="20">
        <v>85366680965304.766</v>
      </c>
      <c r="AE155" s="20">
        <v>84704830231330.406</v>
      </c>
      <c r="AF155" s="20">
        <v>84412438562950.891</v>
      </c>
      <c r="AG155" s="20">
        <v>84123258384593.188</v>
      </c>
      <c r="AH155" s="20">
        <v>83908108797641.922</v>
      </c>
      <c r="AI155" s="20">
        <v>83453448533745.375</v>
      </c>
      <c r="AJ155" s="20">
        <v>83218288953908.625</v>
      </c>
      <c r="AK155" s="20">
        <v>82905675925888.375</v>
      </c>
      <c r="AL155" s="20">
        <v>82584260690812.625</v>
      </c>
      <c r="AM155" s="20">
        <v>82255315933944.75</v>
      </c>
      <c r="AN155" s="20">
        <v>81974309968850.875</v>
      </c>
      <c r="AO155" s="20">
        <v>81646074906063.25</v>
      </c>
      <c r="AP155" s="20">
        <v>81334381656628.375</v>
      </c>
      <c r="AQ155" s="20">
        <v>81026168902385</v>
      </c>
      <c r="AR155" s="20">
        <v>80717783560971.875</v>
      </c>
    </row>
    <row r="156" spans="1:44" ht="14.25" customHeight="1" x14ac:dyDescent="0.2">
      <c r="A156" s="34" t="s">
        <v>91</v>
      </c>
      <c r="B156" s="34" t="s">
        <v>113</v>
      </c>
      <c r="C156" s="20">
        <v>14642055577025.236</v>
      </c>
      <c r="D156" s="20">
        <v>14663966526299.656</v>
      </c>
      <c r="E156" s="20">
        <v>15241510935293.785</v>
      </c>
      <c r="F156" s="20">
        <v>15746840633581.154</v>
      </c>
      <c r="G156" s="20">
        <v>16219849906179.705</v>
      </c>
      <c r="H156" s="20">
        <v>16790291854881.318</v>
      </c>
      <c r="I156" s="20">
        <v>17260051081843.582</v>
      </c>
      <c r="J156" s="20">
        <v>17800923134402.418</v>
      </c>
      <c r="K156" s="20">
        <v>18250823313897.93</v>
      </c>
      <c r="L156" s="20">
        <v>18801290960519.473</v>
      </c>
      <c r="M156" s="20">
        <v>19275246930807.379</v>
      </c>
      <c r="N156" s="20">
        <v>19917804163962.648</v>
      </c>
      <c r="O156" s="20">
        <v>19892107077811.574</v>
      </c>
      <c r="P156" s="20">
        <v>19861605299430.617</v>
      </c>
      <c r="Q156" s="20">
        <v>19737646014509.602</v>
      </c>
      <c r="R156" s="20">
        <v>19620202133877.434</v>
      </c>
      <c r="S156" s="20">
        <v>19435101004964.371</v>
      </c>
      <c r="T156" s="20">
        <v>19161556331011.016</v>
      </c>
      <c r="U156" s="20">
        <v>18896559890918.336</v>
      </c>
      <c r="V156" s="20">
        <v>18615627965935.98</v>
      </c>
      <c r="W156" s="20">
        <v>18289638306930.82</v>
      </c>
      <c r="X156" s="20">
        <v>17855832777238.586</v>
      </c>
      <c r="Y156" s="20">
        <v>17499875725981.906</v>
      </c>
      <c r="Z156" s="20">
        <v>17032368961351.846</v>
      </c>
      <c r="AA156" s="20">
        <v>16571034902283.598</v>
      </c>
      <c r="AB156" s="20">
        <v>16128903090509.242</v>
      </c>
      <c r="AC156" s="20">
        <v>15669168226258.266</v>
      </c>
      <c r="AD156" s="20">
        <v>15207308355943.109</v>
      </c>
      <c r="AE156" s="20">
        <v>14663110639907.109</v>
      </c>
      <c r="AF156" s="20">
        <v>14156289094650.697</v>
      </c>
      <c r="AG156" s="20">
        <v>13620497522383.195</v>
      </c>
      <c r="AH156" s="20">
        <v>13064969603015.633</v>
      </c>
      <c r="AI156" s="20">
        <v>12544247856166.375</v>
      </c>
      <c r="AJ156" s="20">
        <v>12011109425489.625</v>
      </c>
      <c r="AK156" s="20">
        <v>11469439998979.375</v>
      </c>
      <c r="AL156" s="20">
        <v>10935260313906.75</v>
      </c>
      <c r="AM156" s="20">
        <v>10404737508890</v>
      </c>
      <c r="AN156" s="20">
        <v>9866498078845.625</v>
      </c>
      <c r="AO156" s="20">
        <v>9331231510209</v>
      </c>
      <c r="AP156" s="20">
        <v>8797879718385.5</v>
      </c>
      <c r="AQ156" s="20">
        <v>8262641269130.25</v>
      </c>
      <c r="AR156" s="20">
        <v>7726754365098.25</v>
      </c>
    </row>
    <row r="157" spans="1:44" ht="14.25" customHeight="1" x14ac:dyDescent="0.2">
      <c r="A157" s="34" t="s">
        <v>91</v>
      </c>
      <c r="B157" s="34" t="s">
        <v>44</v>
      </c>
      <c r="C157" s="20">
        <v>5807968644187.9883</v>
      </c>
      <c r="D157" s="20">
        <v>5816659917464.5283</v>
      </c>
      <c r="E157" s="20">
        <v>6045750689618.6289</v>
      </c>
      <c r="F157" s="20">
        <v>6246196523688.2129</v>
      </c>
      <c r="G157" s="20">
        <v>6433822025395.3086</v>
      </c>
      <c r="H157" s="20">
        <v>6660095510969.7695</v>
      </c>
      <c r="I157" s="20">
        <v>6846431838281.3408</v>
      </c>
      <c r="J157" s="20">
        <v>7060976026100.7373</v>
      </c>
      <c r="K157" s="20">
        <v>7239434994636.8574</v>
      </c>
      <c r="L157" s="20">
        <v>7457785404140.4531</v>
      </c>
      <c r="M157" s="20">
        <v>7645786426242.6475</v>
      </c>
      <c r="N157" s="20">
        <v>7900665411138.5781</v>
      </c>
      <c r="O157" s="20">
        <v>7890472315652.2715</v>
      </c>
      <c r="P157" s="20">
        <v>7878373374250.4541</v>
      </c>
      <c r="Q157" s="20">
        <v>7829203253553.2686</v>
      </c>
      <c r="R157" s="20">
        <v>7782617555761.376</v>
      </c>
      <c r="S157" s="20">
        <v>7709194698767.3242</v>
      </c>
      <c r="T157" s="20">
        <v>7600689517869.1865</v>
      </c>
      <c r="U157" s="20">
        <v>7495575109118.0869</v>
      </c>
      <c r="V157" s="20">
        <v>7384139675557.166</v>
      </c>
      <c r="W157" s="20">
        <v>7254831484649.7148</v>
      </c>
      <c r="X157" s="20">
        <v>7082756675831.1211</v>
      </c>
      <c r="Y157" s="20">
        <v>6941561514980.8682</v>
      </c>
      <c r="Z157" s="20">
        <v>6756118657204.9648</v>
      </c>
      <c r="AA157" s="20">
        <v>6573124286266.4609</v>
      </c>
      <c r="AB157" s="20">
        <v>6397746745464.5576</v>
      </c>
      <c r="AC157" s="20">
        <v>6215386716699.2402</v>
      </c>
      <c r="AD157" s="20">
        <v>6032183775644.4199</v>
      </c>
      <c r="AE157" s="20">
        <v>5816320418593.9775</v>
      </c>
      <c r="AF157" s="20">
        <v>5615282823321.7031</v>
      </c>
      <c r="AG157" s="20">
        <v>5402753876468.5977</v>
      </c>
      <c r="AH157" s="20">
        <v>5182396241593.8574</v>
      </c>
      <c r="AI157" s="20">
        <v>4975844944056.5625</v>
      </c>
      <c r="AJ157" s="20">
        <v>4764368401566.125</v>
      </c>
      <c r="AK157" s="20">
        <v>4549507924624.375</v>
      </c>
      <c r="AL157" s="20">
        <v>4337618354547.0625</v>
      </c>
      <c r="AM157" s="20">
        <v>4127179335219.875</v>
      </c>
      <c r="AN157" s="20">
        <v>3913679412595.0625</v>
      </c>
      <c r="AO157" s="20">
        <v>3701358715506.5625</v>
      </c>
      <c r="AP157" s="20">
        <v>3489797540442.25</v>
      </c>
      <c r="AQ157" s="20">
        <v>3277487997285.3125</v>
      </c>
      <c r="AR157" s="20">
        <v>3064921235803.25</v>
      </c>
    </row>
    <row r="158" spans="1:44" ht="14.25" customHeight="1" x14ac:dyDescent="0.2">
      <c r="A158" s="34" t="s">
        <v>91</v>
      </c>
      <c r="B158" s="34" t="s">
        <v>48</v>
      </c>
      <c r="C158" s="20">
        <v>1906552273708.8435</v>
      </c>
      <c r="D158" s="20">
        <v>1909405313703.0239</v>
      </c>
      <c r="E158" s="20">
        <v>1984607774200.6704</v>
      </c>
      <c r="F158" s="20">
        <v>2050407106826.7607</v>
      </c>
      <c r="G158" s="20">
        <v>2111997974271.1626</v>
      </c>
      <c r="H158" s="20">
        <v>2186275618458.1226</v>
      </c>
      <c r="I158" s="20">
        <v>2247443295192.3867</v>
      </c>
      <c r="J158" s="20">
        <v>2317870622569.1299</v>
      </c>
      <c r="K158" s="20">
        <v>2376452438875.3789</v>
      </c>
      <c r="L158" s="20">
        <v>2448129215250.7002</v>
      </c>
      <c r="M158" s="20">
        <v>2509843352861.8262</v>
      </c>
      <c r="N158" s="20">
        <v>2593511178558.5474</v>
      </c>
      <c r="O158" s="20">
        <v>2590165143039.7437</v>
      </c>
      <c r="P158" s="20">
        <v>2586193485193.0396</v>
      </c>
      <c r="Q158" s="20">
        <v>2570052660206.3945</v>
      </c>
      <c r="R158" s="20">
        <v>2554760210558.5605</v>
      </c>
      <c r="S158" s="20">
        <v>2530658063401.7764</v>
      </c>
      <c r="T158" s="20">
        <v>2495039620530.6104</v>
      </c>
      <c r="U158" s="20">
        <v>2460534249155.2817</v>
      </c>
      <c r="V158" s="20">
        <v>2423953907172.9072</v>
      </c>
      <c r="W158" s="20">
        <v>2381506566202.7588</v>
      </c>
      <c r="X158" s="20">
        <v>2325020445478.0186</v>
      </c>
      <c r="Y158" s="20">
        <v>2278671029451.9668</v>
      </c>
      <c r="Z158" s="20">
        <v>2217796647409.7158</v>
      </c>
      <c r="AA158" s="20">
        <v>2157726017665.897</v>
      </c>
      <c r="AB158" s="20">
        <v>2100155725941.2791</v>
      </c>
      <c r="AC158" s="20">
        <v>2040293328470.5132</v>
      </c>
      <c r="AD158" s="20">
        <v>1980154232477.3311</v>
      </c>
      <c r="AE158" s="20">
        <v>1909293868138.6248</v>
      </c>
      <c r="AF158" s="20">
        <v>1843300281077.7046</v>
      </c>
      <c r="AG158" s="20">
        <v>1773534486584.7859</v>
      </c>
      <c r="AH158" s="20">
        <v>1701198808564.217</v>
      </c>
      <c r="AI158" s="20">
        <v>1633395266554.5</v>
      </c>
      <c r="AJ158" s="20">
        <v>1563974939479.4688</v>
      </c>
      <c r="AK158" s="20">
        <v>1493443785484.0938</v>
      </c>
      <c r="AL158" s="20">
        <v>1423887875947.5625</v>
      </c>
      <c r="AM158" s="20">
        <v>1354808131314.875</v>
      </c>
      <c r="AN158" s="20">
        <v>1284723599552.7188</v>
      </c>
      <c r="AO158" s="20">
        <v>1215026166148.9375</v>
      </c>
      <c r="AP158" s="20">
        <v>1145578057170.0625</v>
      </c>
      <c r="AQ158" s="20">
        <v>1075884285210.5625</v>
      </c>
      <c r="AR158" s="20">
        <v>1006106077502.0625</v>
      </c>
    </row>
    <row r="159" spans="1:44" ht="14.25" customHeight="1" x14ac:dyDescent="0.2">
      <c r="A159" s="34" t="s">
        <v>91</v>
      </c>
      <c r="B159" s="34" t="s">
        <v>50</v>
      </c>
      <c r="C159" s="20">
        <v>4650698340464.2158</v>
      </c>
      <c r="D159" s="20">
        <v>4657657828829.2529</v>
      </c>
      <c r="E159" s="20">
        <v>4841100980668.3936</v>
      </c>
      <c r="F159" s="20">
        <v>5001606858879.915</v>
      </c>
      <c r="G159" s="20">
        <v>5151846927805.0723</v>
      </c>
      <c r="H159" s="20">
        <v>5333034153205.3457</v>
      </c>
      <c r="I159" s="20">
        <v>5482241922958.6006</v>
      </c>
      <c r="J159" s="20">
        <v>5654036978919.582</v>
      </c>
      <c r="K159" s="20">
        <v>5796936997782.8779</v>
      </c>
      <c r="L159" s="20">
        <v>5971779864425.1152</v>
      </c>
      <c r="M159" s="20">
        <v>6122320629202.0029</v>
      </c>
      <c r="N159" s="20">
        <v>6326413547861.4229</v>
      </c>
      <c r="O159" s="20">
        <v>6318251483779.0352</v>
      </c>
      <c r="P159" s="20">
        <v>6308563324261.3164</v>
      </c>
      <c r="Q159" s="20">
        <v>6269190625692.1416</v>
      </c>
      <c r="R159" s="20">
        <v>6231887389279.7119</v>
      </c>
      <c r="S159" s="20">
        <v>6173094448047.8281</v>
      </c>
      <c r="T159" s="20">
        <v>6086209532572.3086</v>
      </c>
      <c r="U159" s="20">
        <v>6002039758889.5928</v>
      </c>
      <c r="V159" s="20">
        <v>5912808460017.2588</v>
      </c>
      <c r="W159" s="20">
        <v>5809265650869.4326</v>
      </c>
      <c r="X159" s="20">
        <v>5671477712119.2529</v>
      </c>
      <c r="Y159" s="20">
        <v>5558416478411.499</v>
      </c>
      <c r="Z159" s="20">
        <v>5409924149381.3877</v>
      </c>
      <c r="AA159" s="20">
        <v>5263392432463.5225</v>
      </c>
      <c r="AB159" s="20">
        <v>5122959849588.2168</v>
      </c>
      <c r="AC159" s="20">
        <v>4976936078610.2939</v>
      </c>
      <c r="AD159" s="20">
        <v>4830237350340.7422</v>
      </c>
      <c r="AE159" s="20">
        <v>4657385977011.4219</v>
      </c>
      <c r="AF159" s="20">
        <v>4496406249333.4326</v>
      </c>
      <c r="AG159" s="20">
        <v>4326224886281.5771</v>
      </c>
      <c r="AH159" s="20">
        <v>4149774745173.1006</v>
      </c>
      <c r="AI159" s="20">
        <v>3984379951308.5</v>
      </c>
      <c r="AJ159" s="20">
        <v>3815041295151.75</v>
      </c>
      <c r="AK159" s="20">
        <v>3642992972448.75</v>
      </c>
      <c r="AL159" s="20">
        <v>3473323586766.6875</v>
      </c>
      <c r="AM159" s="20">
        <v>3304815721467.9375</v>
      </c>
      <c r="AN159" s="20">
        <v>3133856855008.875</v>
      </c>
      <c r="AO159" s="20">
        <v>2963842246788.875</v>
      </c>
      <c r="AP159" s="20">
        <v>2794435821573</v>
      </c>
      <c r="AQ159" s="20">
        <v>2624430144801.125</v>
      </c>
      <c r="AR159" s="20">
        <v>2454218501897.125</v>
      </c>
    </row>
    <row r="160" spans="1:44" ht="14.25" customHeight="1" x14ac:dyDescent="0.2">
      <c r="A160" s="34" t="s">
        <v>91</v>
      </c>
      <c r="B160" s="10" t="s">
        <v>53</v>
      </c>
      <c r="C160" s="20">
        <v>5401329000906.5322</v>
      </c>
      <c r="D160" s="20">
        <v>4829069171944.6963</v>
      </c>
      <c r="E160" s="20">
        <v>5195826367180.3486</v>
      </c>
      <c r="F160" s="20">
        <v>5434715100665.5107</v>
      </c>
      <c r="G160" s="20">
        <v>5648638114543.4619</v>
      </c>
      <c r="H160" s="20">
        <v>5947184987859.5107</v>
      </c>
      <c r="I160" s="20">
        <v>6184394631521.8379</v>
      </c>
      <c r="J160" s="20">
        <v>6452980239917.3398</v>
      </c>
      <c r="K160" s="20">
        <v>6703814659916.8447</v>
      </c>
      <c r="L160" s="20">
        <v>7001071943789.7207</v>
      </c>
      <c r="M160" s="20">
        <v>7234357531168.8984</v>
      </c>
      <c r="N160" s="20">
        <v>7514935436139.8174</v>
      </c>
      <c r="O160" s="20">
        <v>7509655207376.8223</v>
      </c>
      <c r="P160" s="20">
        <v>7534789771771.8604</v>
      </c>
      <c r="Q160" s="20">
        <v>7523895951960.2617</v>
      </c>
      <c r="R160" s="20">
        <v>7542614813090.416</v>
      </c>
      <c r="S160" s="20">
        <v>7537126762289.4473</v>
      </c>
      <c r="T160" s="20">
        <v>7527429333693.498</v>
      </c>
      <c r="U160" s="20">
        <v>7529148841673.8379</v>
      </c>
      <c r="V160" s="20">
        <v>7548758084756.3828</v>
      </c>
      <c r="W160" s="20">
        <v>7600850868285.9863</v>
      </c>
      <c r="X160" s="20">
        <v>7649374720478.5078</v>
      </c>
      <c r="Y160" s="20">
        <v>7719304735075.4912</v>
      </c>
      <c r="Z160" s="20">
        <v>7792709742126.3428</v>
      </c>
      <c r="AA160" s="20">
        <v>7897073538238.6934</v>
      </c>
      <c r="AB160" s="20">
        <v>8064139721616.3506</v>
      </c>
      <c r="AC160" s="20">
        <v>8242713655042.3076</v>
      </c>
      <c r="AD160" s="20">
        <v>8450571841149.668</v>
      </c>
      <c r="AE160" s="20">
        <v>8650957454927.0654</v>
      </c>
      <c r="AF160" s="20">
        <v>8893382723945.8008</v>
      </c>
      <c r="AG160" s="20">
        <v>9155122166801.1758</v>
      </c>
      <c r="AH160" s="20">
        <v>9487896677527.6309</v>
      </c>
      <c r="AI160" s="20">
        <v>9701230488259.25</v>
      </c>
      <c r="AJ160" s="20">
        <v>9986235908366.0625</v>
      </c>
      <c r="AK160" s="20">
        <v>10264318000069.562</v>
      </c>
      <c r="AL160" s="20">
        <v>10533979917417.312</v>
      </c>
      <c r="AM160" s="20">
        <v>10791308395804.812</v>
      </c>
      <c r="AN160" s="20">
        <v>11073784489226.062</v>
      </c>
      <c r="AO160" s="20">
        <v>11340551609413.375</v>
      </c>
      <c r="AP160" s="20">
        <v>11608470019535.188</v>
      </c>
      <c r="AQ160" s="20">
        <v>11879085911632.688</v>
      </c>
      <c r="AR160" s="20">
        <v>12151712253711.938</v>
      </c>
    </row>
    <row r="161" spans="1:44" ht="14.25" customHeight="1" x14ac:dyDescent="0.2">
      <c r="A161" s="34" t="s">
        <v>91</v>
      </c>
      <c r="B161" s="34" t="s">
        <v>114</v>
      </c>
      <c r="C161" s="20">
        <v>33437534519827.172</v>
      </c>
      <c r="D161" s="20">
        <v>35071258224446.004</v>
      </c>
      <c r="E161" s="20">
        <v>36666446004498.25</v>
      </c>
      <c r="F161" s="20">
        <v>38095438498684.195</v>
      </c>
      <c r="G161" s="20">
        <v>39440214812588.672</v>
      </c>
      <c r="H161" s="20">
        <v>39741719489871.125</v>
      </c>
      <c r="I161" s="20">
        <v>41046584494606.008</v>
      </c>
      <c r="J161" s="20">
        <v>42488024124967.203</v>
      </c>
      <c r="K161" s="20">
        <v>43674392010866.695</v>
      </c>
      <c r="L161" s="20">
        <v>45059453879945.797</v>
      </c>
      <c r="M161" s="20">
        <v>46216604259990.125</v>
      </c>
      <c r="N161" s="20">
        <v>47731628187495.062</v>
      </c>
      <c r="O161" s="20">
        <v>46761644342764.148</v>
      </c>
      <c r="P161" s="20">
        <v>45911867880714.984</v>
      </c>
      <c r="Q161" s="20">
        <v>44985753805684.93</v>
      </c>
      <c r="R161" s="20">
        <v>44221625735045.695</v>
      </c>
      <c r="S161" s="20">
        <v>43458157972950.492</v>
      </c>
      <c r="T161" s="20">
        <v>42657204626362.633</v>
      </c>
      <c r="U161" s="20">
        <v>40932353290123.125</v>
      </c>
      <c r="V161" s="20">
        <v>40462480419214</v>
      </c>
      <c r="W161" s="20">
        <v>40065738827155.43</v>
      </c>
      <c r="X161" s="20">
        <v>39606916321813.898</v>
      </c>
      <c r="Y161" s="20">
        <v>39012501150874.07</v>
      </c>
      <c r="Z161" s="20">
        <v>38266593832363.352</v>
      </c>
      <c r="AA161" s="20">
        <v>37625571877839.523</v>
      </c>
      <c r="AB161" s="20">
        <v>37116359425088.906</v>
      </c>
      <c r="AC161" s="20">
        <v>36653321544516.961</v>
      </c>
      <c r="AD161" s="20">
        <v>36271887472137.414</v>
      </c>
      <c r="AE161" s="20">
        <v>35779302555994.711</v>
      </c>
      <c r="AF161" s="20">
        <v>34429219641397.797</v>
      </c>
      <c r="AG161" s="20">
        <v>34136646782651.527</v>
      </c>
      <c r="AH161" s="20">
        <v>33899557531941.211</v>
      </c>
      <c r="AI161" s="20">
        <v>32987128100703.75</v>
      </c>
      <c r="AJ161" s="20">
        <v>32412167616526</v>
      </c>
      <c r="AK161" s="20">
        <v>32017857115136.625</v>
      </c>
      <c r="AL161" s="20">
        <v>31373180654258.25</v>
      </c>
      <c r="AM161" s="20">
        <v>30731370781433.25</v>
      </c>
      <c r="AN161" s="20">
        <v>30239190373369</v>
      </c>
      <c r="AO161" s="20">
        <v>29665021062139.25</v>
      </c>
      <c r="AP161" s="20">
        <v>29053425281202</v>
      </c>
      <c r="AQ161" s="20">
        <v>28500679490858.25</v>
      </c>
      <c r="AR161" s="20">
        <v>27943793095805</v>
      </c>
    </row>
    <row r="162" spans="1:44" ht="14.25" customHeight="1" x14ac:dyDescent="0.2">
      <c r="A162" s="34" t="s">
        <v>91</v>
      </c>
      <c r="B162" s="34" t="s">
        <v>115</v>
      </c>
      <c r="C162" s="20">
        <v>6599340857396.0693</v>
      </c>
      <c r="D162" s="20">
        <v>7323195589321.3105</v>
      </c>
      <c r="E162" s="20">
        <v>7814207790370.9756</v>
      </c>
      <c r="F162" s="20">
        <v>8261520345098.7949</v>
      </c>
      <c r="G162" s="20">
        <v>8666099551063.1064</v>
      </c>
      <c r="H162" s="20">
        <v>9082158704212.8301</v>
      </c>
      <c r="I162" s="20">
        <v>9390056029290.4531</v>
      </c>
      <c r="J162" s="20">
        <v>9671480093346.9023</v>
      </c>
      <c r="K162" s="20">
        <v>9829208742562.3398</v>
      </c>
      <c r="L162" s="20">
        <v>9958974126878.1699</v>
      </c>
      <c r="M162" s="20">
        <v>9959847126545.5996</v>
      </c>
      <c r="N162" s="20">
        <v>9952884419257.2559</v>
      </c>
      <c r="O162" s="20">
        <v>9783066939661.0293</v>
      </c>
      <c r="P162" s="20">
        <v>9612677099322.0859</v>
      </c>
      <c r="Q162" s="20">
        <v>9407279770565.7305</v>
      </c>
      <c r="R162" s="20">
        <v>9223068196825.8477</v>
      </c>
      <c r="S162" s="20">
        <v>9032156348387.4844</v>
      </c>
      <c r="T162" s="20">
        <v>8832016040654.9102</v>
      </c>
      <c r="U162" s="20">
        <v>8673211545224.5918</v>
      </c>
      <c r="V162" s="20">
        <v>8549079396314.8955</v>
      </c>
      <c r="W162" s="20">
        <v>8450277919789.7314</v>
      </c>
      <c r="X162" s="20">
        <v>8350532264782.6143</v>
      </c>
      <c r="Y162" s="20">
        <v>7981928759816.4463</v>
      </c>
      <c r="Z162" s="20">
        <v>7563318411558.1406</v>
      </c>
      <c r="AA162" s="20">
        <v>7146256773714.1152</v>
      </c>
      <c r="AB162" s="20">
        <v>6732931755341.543</v>
      </c>
      <c r="AC162" s="20">
        <v>6305083537763.0879</v>
      </c>
      <c r="AD162" s="20">
        <v>5867477479792.2588</v>
      </c>
      <c r="AE162" s="20">
        <v>5389484724640.7041</v>
      </c>
      <c r="AF162" s="20">
        <v>4917321889251.7021</v>
      </c>
      <c r="AG162" s="20">
        <v>4428114079286.1211</v>
      </c>
      <c r="AH162" s="20">
        <v>3928888962930.1631</v>
      </c>
      <c r="AI162" s="20">
        <v>3454693123456.625</v>
      </c>
      <c r="AJ162" s="20">
        <v>2966295717306.25</v>
      </c>
      <c r="AK162" s="20">
        <v>2476420764530</v>
      </c>
      <c r="AL162" s="20">
        <v>1991088566961</v>
      </c>
      <c r="AM162" s="20">
        <v>1507315481777.25</v>
      </c>
      <c r="AN162" s="20">
        <v>1018174000695</v>
      </c>
      <c r="AO162" s="20">
        <v>532254291461.25</v>
      </c>
      <c r="AP162" s="20">
        <v>46676367363.875</v>
      </c>
      <c r="AQ162" s="20">
        <v>-440063935201.375</v>
      </c>
      <c r="AR162" s="20">
        <v>-927005698967.25</v>
      </c>
    </row>
    <row r="163" spans="1:44" ht="14.25" customHeight="1" x14ac:dyDescent="0.2">
      <c r="A163" s="34" t="s">
        <v>91</v>
      </c>
      <c r="B163" s="34" t="s">
        <v>116</v>
      </c>
      <c r="C163" s="20">
        <v>0</v>
      </c>
      <c r="D163" s="20">
        <v>0</v>
      </c>
      <c r="E163" s="20">
        <v>0</v>
      </c>
      <c r="F163" s="20">
        <v>0</v>
      </c>
      <c r="G163" s="20">
        <v>0</v>
      </c>
      <c r="H163" s="20">
        <v>0</v>
      </c>
      <c r="I163" s="20">
        <v>0</v>
      </c>
      <c r="J163" s="20">
        <v>0</v>
      </c>
      <c r="K163" s="20">
        <v>0</v>
      </c>
      <c r="L163" s="20">
        <v>0</v>
      </c>
      <c r="M163" s="20">
        <v>0</v>
      </c>
      <c r="N163" s="20">
        <v>0</v>
      </c>
      <c r="O163" s="20">
        <v>0</v>
      </c>
      <c r="P163" s="20">
        <v>0</v>
      </c>
      <c r="Q163" s="20">
        <v>0</v>
      </c>
      <c r="R163" s="20">
        <v>0</v>
      </c>
      <c r="S163" s="20">
        <v>0</v>
      </c>
      <c r="T163" s="20">
        <v>0</v>
      </c>
      <c r="U163" s="20">
        <v>0</v>
      </c>
      <c r="V163" s="20">
        <v>0</v>
      </c>
      <c r="W163" s="20">
        <v>0</v>
      </c>
      <c r="X163" s="20">
        <v>0</v>
      </c>
      <c r="Y163" s="20">
        <v>0</v>
      </c>
      <c r="Z163" s="20">
        <v>0</v>
      </c>
      <c r="AA163" s="20">
        <v>0</v>
      </c>
      <c r="AB163" s="20">
        <v>0</v>
      </c>
      <c r="AC163" s="20">
        <v>0</v>
      </c>
      <c r="AD163" s="20">
        <v>0</v>
      </c>
      <c r="AE163" s="20">
        <v>0</v>
      </c>
      <c r="AF163" s="20">
        <v>0</v>
      </c>
      <c r="AG163" s="20">
        <v>0</v>
      </c>
      <c r="AH163" s="20">
        <v>0</v>
      </c>
      <c r="AI163" s="20">
        <v>0</v>
      </c>
      <c r="AJ163" s="20">
        <v>0</v>
      </c>
      <c r="AK163" s="20">
        <v>0</v>
      </c>
      <c r="AL163" s="20">
        <v>0</v>
      </c>
      <c r="AM163" s="20">
        <v>0</v>
      </c>
      <c r="AN163" s="20">
        <v>0</v>
      </c>
      <c r="AO163" s="20">
        <v>0</v>
      </c>
      <c r="AP163" s="20">
        <v>0</v>
      </c>
      <c r="AQ163" s="20">
        <v>0</v>
      </c>
      <c r="AR163" s="20">
        <v>0</v>
      </c>
    </row>
    <row r="164" spans="1:44" ht="14.25" customHeight="1" x14ac:dyDescent="0.2">
      <c r="A164" s="34" t="s">
        <v>91</v>
      </c>
      <c r="B164" s="34" t="s">
        <v>117</v>
      </c>
      <c r="C164" s="20">
        <v>351.36753134816718</v>
      </c>
      <c r="D164" s="20">
        <v>377.41489097726139</v>
      </c>
      <c r="E164" s="20">
        <v>398.81861964032925</v>
      </c>
      <c r="F164" s="20">
        <v>418.43490244268077</v>
      </c>
      <c r="G164" s="20">
        <v>437.14525316078226</v>
      </c>
      <c r="H164" s="20">
        <v>458.35773521134047</v>
      </c>
      <c r="I164" s="20">
        <v>476.60083622705815</v>
      </c>
      <c r="J164" s="20">
        <v>496.4823273451189</v>
      </c>
      <c r="K164" s="20">
        <v>513.40714429775994</v>
      </c>
      <c r="L164" s="20">
        <v>532.65352498042182</v>
      </c>
      <c r="M164" s="20">
        <v>549.14251220469555</v>
      </c>
      <c r="N164" s="20">
        <v>569.76453474710718</v>
      </c>
      <c r="O164" s="20">
        <v>564.30705176194078</v>
      </c>
      <c r="P164" s="20">
        <v>558.82552594261779</v>
      </c>
      <c r="Q164" s="20">
        <v>550.94378233182567</v>
      </c>
      <c r="R164" s="20">
        <v>543.56846839917421</v>
      </c>
      <c r="S164" s="20">
        <v>534.71063245281766</v>
      </c>
      <c r="T164" s="20">
        <v>523.87194623422931</v>
      </c>
      <c r="U164" s="20">
        <v>513.73738687848436</v>
      </c>
      <c r="V164" s="20">
        <v>503.61672777175852</v>
      </c>
      <c r="W164" s="20">
        <v>492.67640230866931</v>
      </c>
      <c r="X164" s="20">
        <v>479.1543762298304</v>
      </c>
      <c r="Y164" s="20">
        <v>470.5669025109907</v>
      </c>
      <c r="Z164" s="20">
        <v>458.15749509254437</v>
      </c>
      <c r="AA164" s="20">
        <v>444.88037131366588</v>
      </c>
      <c r="AB164" s="20">
        <v>430.87370150466438</v>
      </c>
      <c r="AC164" s="20">
        <v>414.94212200113901</v>
      </c>
      <c r="AD164" s="20">
        <v>397.30161764747419</v>
      </c>
      <c r="AE164" s="20">
        <v>375.71298511050225</v>
      </c>
      <c r="AF164" s="20">
        <v>353.16603169635493</v>
      </c>
      <c r="AG164" s="20">
        <v>327.88383681559537</v>
      </c>
      <c r="AH164" s="20">
        <v>300.12026139456839</v>
      </c>
      <c r="AI164" s="20">
        <v>278.17938829268678</v>
      </c>
      <c r="AJ164" s="20">
        <v>252.57861148071242</v>
      </c>
      <c r="AK164" s="20">
        <v>227.12183924972487</v>
      </c>
      <c r="AL164" s="20">
        <v>202.45709393298603</v>
      </c>
      <c r="AM164" s="20">
        <v>178.17627368029207</v>
      </c>
      <c r="AN164" s="20">
        <v>152.66431729553005</v>
      </c>
      <c r="AO164" s="20">
        <v>127.96738094591274</v>
      </c>
      <c r="AP164" s="20">
        <v>103.2468730473629</v>
      </c>
      <c r="AQ164" s="20">
        <v>78.313587428725441</v>
      </c>
      <c r="AR164" s="20">
        <v>53.330841454167967</v>
      </c>
    </row>
    <row r="165" spans="1:44" ht="14.25" customHeight="1" x14ac:dyDescent="0.2">
      <c r="A165" s="34" t="s">
        <v>91</v>
      </c>
      <c r="B165" s="34" t="s">
        <v>62</v>
      </c>
      <c r="C165" s="20">
        <v>15190691761517.793</v>
      </c>
      <c r="D165" s="20">
        <v>14769724757948.305</v>
      </c>
      <c r="E165" s="20">
        <v>14477662097329.094</v>
      </c>
      <c r="F165" s="20">
        <v>14295422319861.475</v>
      </c>
      <c r="G165" s="20">
        <v>14109459012820.412</v>
      </c>
      <c r="H165" s="20">
        <v>13786630597204.93</v>
      </c>
      <c r="I165" s="20">
        <v>13561420749300.537</v>
      </c>
      <c r="J165" s="20">
        <v>13154226569814.326</v>
      </c>
      <c r="K165" s="20">
        <v>12863195468846.783</v>
      </c>
      <c r="L165" s="20">
        <v>12388469443674.936</v>
      </c>
      <c r="M165" s="20">
        <v>12078527944041.613</v>
      </c>
      <c r="N165" s="20">
        <v>11605366436075.217</v>
      </c>
      <c r="O165" s="20">
        <v>11284795263604.266</v>
      </c>
      <c r="P165" s="20">
        <v>10953973016557.271</v>
      </c>
      <c r="Q165" s="20">
        <v>10629808165297.17</v>
      </c>
      <c r="R165" s="20">
        <v>10228598860489.299</v>
      </c>
      <c r="S165" s="20">
        <v>9886386603639.3379</v>
      </c>
      <c r="T165" s="20">
        <v>9623750270713.0078</v>
      </c>
      <c r="U165" s="20">
        <v>9335457856376.252</v>
      </c>
      <c r="V165" s="20">
        <v>8892200610227.5742</v>
      </c>
      <c r="W165" s="20">
        <v>8427935915893.5488</v>
      </c>
      <c r="X165" s="20">
        <v>8038921134192.2969</v>
      </c>
      <c r="Y165" s="20">
        <v>7775811688597.5537</v>
      </c>
      <c r="Z165" s="20">
        <v>7726396425312.7969</v>
      </c>
      <c r="AA165" s="20">
        <v>7634279303989.8643</v>
      </c>
      <c r="AB165" s="20">
        <v>7470820117546.9863</v>
      </c>
      <c r="AC165" s="20">
        <v>7334332490030.667</v>
      </c>
      <c r="AD165" s="20">
        <v>7196524572349.7471</v>
      </c>
      <c r="AE165" s="20">
        <v>7227536307629.9854</v>
      </c>
      <c r="AF165" s="20">
        <v>7281645696103.999</v>
      </c>
      <c r="AG165" s="20">
        <v>7321567691184.5244</v>
      </c>
      <c r="AH165" s="20">
        <v>7380030273649.6289</v>
      </c>
      <c r="AI165" s="20">
        <v>7419773744029.875</v>
      </c>
      <c r="AJ165" s="20">
        <v>7470968577623.2188</v>
      </c>
      <c r="AK165" s="20">
        <v>7517852741283.375</v>
      </c>
      <c r="AL165" s="20">
        <v>7567091126805.5156</v>
      </c>
      <c r="AM165" s="20">
        <v>7612803503747.9062</v>
      </c>
      <c r="AN165" s="20">
        <v>7662352559283.5</v>
      </c>
      <c r="AO165" s="20">
        <v>7709529319484.2188</v>
      </c>
      <c r="AP165" s="20">
        <v>7757510226784.8125</v>
      </c>
      <c r="AQ165" s="20">
        <v>7805126551929.6562</v>
      </c>
      <c r="AR165" s="20">
        <v>7853405561405.4688</v>
      </c>
    </row>
    <row r="166" spans="1:44" ht="14.25" customHeight="1" x14ac:dyDescent="0.2">
      <c r="A166" s="34" t="s">
        <v>91</v>
      </c>
      <c r="B166" s="34" t="s">
        <v>87</v>
      </c>
      <c r="C166" s="20">
        <v>57594499628112.641</v>
      </c>
      <c r="D166" s="20">
        <v>57998717661683.898</v>
      </c>
      <c r="E166" s="20">
        <v>60255828865736.398</v>
      </c>
      <c r="F166" s="20">
        <v>62520576215515.75</v>
      </c>
      <c r="G166" s="20">
        <v>64934105038596.547</v>
      </c>
      <c r="H166" s="20">
        <v>68003453075717.352</v>
      </c>
      <c r="I166" s="20">
        <v>70917598443474.656</v>
      </c>
      <c r="J166" s="20">
        <v>74363242036635.891</v>
      </c>
      <c r="K166" s="20">
        <v>77654563808940.328</v>
      </c>
      <c r="L166" s="20">
        <v>81589051066400.688</v>
      </c>
      <c r="M166" s="20">
        <v>85397258721614.031</v>
      </c>
      <c r="N166" s="20">
        <v>90155991648928.406</v>
      </c>
      <c r="O166" s="20">
        <v>91149058334322.203</v>
      </c>
      <c r="P166" s="20">
        <v>92126494884516.859</v>
      </c>
      <c r="Q166" s="20">
        <v>92674361218077.891</v>
      </c>
      <c r="R166" s="20">
        <v>93256687589546.875</v>
      </c>
      <c r="S166" s="20">
        <v>93524032702596.953</v>
      </c>
      <c r="T166" s="20">
        <v>93370423092547.656</v>
      </c>
      <c r="U166" s="20">
        <v>93266214907686.062</v>
      </c>
      <c r="V166" s="20">
        <v>93099106434192.875</v>
      </c>
      <c r="W166" s="20">
        <v>92727295423708.688</v>
      </c>
      <c r="X166" s="20">
        <v>91827694913116.984</v>
      </c>
      <c r="Y166" s="20">
        <v>91580750898572.016</v>
      </c>
      <c r="Z166" s="20">
        <v>90773190228628.766</v>
      </c>
      <c r="AA166" s="20">
        <v>90012406278790.25</v>
      </c>
      <c r="AB166" s="20">
        <v>89372601612387.375</v>
      </c>
      <c r="AC166" s="20">
        <v>88652455909762.406</v>
      </c>
      <c r="AD166" s="20">
        <v>87936070492621.656</v>
      </c>
      <c r="AE166" s="20">
        <v>86749958056455.203</v>
      </c>
      <c r="AF166" s="20">
        <v>85787964287893.375</v>
      </c>
      <c r="AG166" s="20">
        <v>84659516161705.859</v>
      </c>
      <c r="AH166" s="20">
        <v>83419332666307.062</v>
      </c>
      <c r="AI166" s="20">
        <v>82373393068783</v>
      </c>
      <c r="AJ166" s="20">
        <v>81261504369149.5</v>
      </c>
      <c r="AK166" s="20">
        <v>80098629231644.5</v>
      </c>
      <c r="AL166" s="20">
        <v>78978594452334</v>
      </c>
      <c r="AM166" s="20">
        <v>77879418678118.5</v>
      </c>
      <c r="AN166" s="20">
        <v>76737050350562.5</v>
      </c>
      <c r="AO166" s="20">
        <v>75610603839152</v>
      </c>
      <c r="AP166" s="20">
        <v>74495580844335.5</v>
      </c>
      <c r="AQ166" s="20">
        <v>73369797016411.5</v>
      </c>
      <c r="AR166" s="20">
        <v>72240276296824</v>
      </c>
    </row>
    <row r="167" spans="1:44" ht="14.25" customHeight="1" x14ac:dyDescent="0.2">
      <c r="A167" s="34" t="s">
        <v>91</v>
      </c>
      <c r="B167" s="34" t="s">
        <v>118</v>
      </c>
      <c r="C167" s="20">
        <v>9771722772122.2793</v>
      </c>
      <c r="D167" s="20">
        <v>9786345563359.2969</v>
      </c>
      <c r="E167" s="20">
        <v>10171783511165.967</v>
      </c>
      <c r="F167" s="20">
        <v>10509027260461.145</v>
      </c>
      <c r="G167" s="20">
        <v>10824701207753.68</v>
      </c>
      <c r="H167" s="20">
        <v>11205399160372.289</v>
      </c>
      <c r="I167" s="20">
        <v>11518904112690.896</v>
      </c>
      <c r="J167" s="20">
        <v>11879867894380.592</v>
      </c>
      <c r="K167" s="20">
        <v>12180119440758.848</v>
      </c>
      <c r="L167" s="20">
        <v>12547487069539.635</v>
      </c>
      <c r="M167" s="20">
        <v>12863792817969.707</v>
      </c>
      <c r="N167" s="20">
        <v>13292618614633.627</v>
      </c>
      <c r="O167" s="20">
        <v>13275469055229.301</v>
      </c>
      <c r="P167" s="20">
        <v>13255112970605.287</v>
      </c>
      <c r="Q167" s="20">
        <v>13172385804265.383</v>
      </c>
      <c r="R167" s="20">
        <v>13094006847377.627</v>
      </c>
      <c r="S167" s="20">
        <v>12970475222529.58</v>
      </c>
      <c r="T167" s="20">
        <v>12787918701991.783</v>
      </c>
      <c r="U167" s="20">
        <v>12611067047894.244</v>
      </c>
      <c r="V167" s="20">
        <v>12423580470321.51</v>
      </c>
      <c r="W167" s="20">
        <v>12206023546184.752</v>
      </c>
      <c r="X167" s="20">
        <v>11916513145758.625</v>
      </c>
      <c r="Y167" s="20">
        <v>11678956772245.045</v>
      </c>
      <c r="Z167" s="20">
        <v>11366955054041.973</v>
      </c>
      <c r="AA167" s="20">
        <v>11059072837174.396</v>
      </c>
      <c r="AB167" s="20">
        <v>10764005695087.172</v>
      </c>
      <c r="AC167" s="20">
        <v>10457190738778.111</v>
      </c>
      <c r="AD167" s="20">
        <v>10148957609314.404</v>
      </c>
      <c r="AE167" s="20">
        <v>9785774367292.7051</v>
      </c>
      <c r="AF167" s="20">
        <v>9447534998569.418</v>
      </c>
      <c r="AG167" s="20">
        <v>9089961795797.7598</v>
      </c>
      <c r="AH167" s="20">
        <v>8719217074083.1748</v>
      </c>
      <c r="AI167" s="20">
        <v>8371701076424.25</v>
      </c>
      <c r="AJ167" s="20">
        <v>8015898510566.625</v>
      </c>
      <c r="AK167" s="20">
        <v>7654402582474.625</v>
      </c>
      <c r="AL167" s="20">
        <v>7297905110820.375</v>
      </c>
      <c r="AM167" s="20">
        <v>6943848144731.25</v>
      </c>
      <c r="AN167" s="20">
        <v>6584641306063.75</v>
      </c>
      <c r="AO167" s="20">
        <v>6227418476906.625</v>
      </c>
      <c r="AP167" s="20">
        <v>5871473519431.625</v>
      </c>
      <c r="AQ167" s="20">
        <v>5514269456410.125</v>
      </c>
      <c r="AR167" s="20">
        <v>5156632631726.25</v>
      </c>
    </row>
    <row r="168" spans="1:44" ht="14.25" customHeight="1" x14ac:dyDescent="0.2">
      <c r="A168" s="34" t="s">
        <v>91</v>
      </c>
      <c r="B168" s="34" t="s">
        <v>119</v>
      </c>
      <c r="C168" s="20">
        <v>3549677249784.6475</v>
      </c>
      <c r="D168" s="20">
        <v>3554989126778.3828</v>
      </c>
      <c r="E168" s="20">
        <v>3695003364435.2573</v>
      </c>
      <c r="F168" s="20">
        <v>3817510571446.9414</v>
      </c>
      <c r="G168" s="20">
        <v>3932182329455.7559</v>
      </c>
      <c r="H168" s="20">
        <v>4070474715861.2676</v>
      </c>
      <c r="I168" s="20">
        <v>4184358564481.5952</v>
      </c>
      <c r="J168" s="20">
        <v>4315482313460.1865</v>
      </c>
      <c r="K168" s="20">
        <v>4424551728162.7969</v>
      </c>
      <c r="L168" s="20">
        <v>4558001739445.4316</v>
      </c>
      <c r="M168" s="20">
        <v>4672903005615.3564</v>
      </c>
      <c r="N168" s="20">
        <v>4828678318734.2842</v>
      </c>
      <c r="O168" s="20">
        <v>4822448567616.5967</v>
      </c>
      <c r="P168" s="20">
        <v>4815054013742.1562</v>
      </c>
      <c r="Q168" s="20">
        <v>4785002532837.1025</v>
      </c>
      <c r="R168" s="20">
        <v>4756530583047.4453</v>
      </c>
      <c r="S168" s="20">
        <v>4711656469385.2129</v>
      </c>
      <c r="T168" s="20">
        <v>4645340964651.3311</v>
      </c>
      <c r="U168" s="20">
        <v>4581097810421.8877</v>
      </c>
      <c r="V168" s="20">
        <v>4512991412546.1133</v>
      </c>
      <c r="W168" s="20">
        <v>4433961656775.2529</v>
      </c>
      <c r="X168" s="20">
        <v>4328794072109.3745</v>
      </c>
      <c r="Y168" s="20">
        <v>4242499313829.0635</v>
      </c>
      <c r="Z168" s="20">
        <v>4129161530223.6201</v>
      </c>
      <c r="AA168" s="20">
        <v>4017320197194.2002</v>
      </c>
      <c r="AB168" s="20">
        <v>3910134069849.8896</v>
      </c>
      <c r="AC168" s="20">
        <v>3798680430025.9058</v>
      </c>
      <c r="AD168" s="20">
        <v>3686711624442.4434</v>
      </c>
      <c r="AE168" s="20">
        <v>3554781634023.0088</v>
      </c>
      <c r="AF168" s="20">
        <v>3431912758171.98</v>
      </c>
      <c r="AG168" s="20">
        <v>3302020671319.8755</v>
      </c>
      <c r="AH168" s="20">
        <v>3167343896831.0938</v>
      </c>
      <c r="AI168" s="20">
        <v>3041105191579.9375</v>
      </c>
      <c r="AJ168" s="20">
        <v>2911856306517.0625</v>
      </c>
      <c r="AK168" s="20">
        <v>2780539249969.0938</v>
      </c>
      <c r="AL168" s="20">
        <v>2651037933338.75</v>
      </c>
      <c r="AM168" s="20">
        <v>2522423155068.5312</v>
      </c>
      <c r="AN168" s="20">
        <v>2391937633434.3438</v>
      </c>
      <c r="AO168" s="20">
        <v>2262172823345.75</v>
      </c>
      <c r="AP168" s="20">
        <v>2132872213085.9375</v>
      </c>
      <c r="AQ168" s="20">
        <v>2003114219986.125</v>
      </c>
      <c r="AR168" s="20">
        <v>1873199021830.1562</v>
      </c>
    </row>
    <row r="169" spans="1:44" ht="14.25" customHeight="1" x14ac:dyDescent="0.2">
      <c r="A169" s="34" t="s">
        <v>91</v>
      </c>
      <c r="B169" s="34" t="s">
        <v>120</v>
      </c>
      <c r="C169" s="20">
        <v>6517423713576.7148</v>
      </c>
      <c r="D169" s="20">
        <v>6527176643391.5791</v>
      </c>
      <c r="E169" s="20">
        <v>6784251314841.96</v>
      </c>
      <c r="F169" s="20">
        <v>7009182011318.7842</v>
      </c>
      <c r="G169" s="20">
        <v>7219726346009.9229</v>
      </c>
      <c r="H169" s="20">
        <v>7473639593649.8525</v>
      </c>
      <c r="I169" s="20">
        <v>7682737278696.1572</v>
      </c>
      <c r="J169" s="20">
        <v>7923488471232.8857</v>
      </c>
      <c r="K169" s="20">
        <v>8123746562261.2607</v>
      </c>
      <c r="L169" s="20">
        <v>8368768914128.1211</v>
      </c>
      <c r="M169" s="20">
        <v>8579734639787.0625</v>
      </c>
      <c r="N169" s="20">
        <v>8865747606113.1484</v>
      </c>
      <c r="O169" s="20">
        <v>8854309403480.3418</v>
      </c>
      <c r="P169" s="20">
        <v>8840732552014.332</v>
      </c>
      <c r="Q169" s="20">
        <v>8785556202026.2949</v>
      </c>
      <c r="R169" s="20">
        <v>8733279967407.4619</v>
      </c>
      <c r="S169" s="20">
        <v>8650888360529.4805</v>
      </c>
      <c r="T169" s="20">
        <v>8529129053213.123</v>
      </c>
      <c r="U169" s="20">
        <v>8411174707691.8955</v>
      </c>
      <c r="V169" s="20">
        <v>8286127211447.332</v>
      </c>
      <c r="W169" s="20">
        <v>8141023764543.6934</v>
      </c>
      <c r="X169" s="20">
        <v>7947929671202.5127</v>
      </c>
      <c r="Y169" s="20">
        <v>7789487237032.5928</v>
      </c>
      <c r="Z169" s="20">
        <v>7581392160625.5322</v>
      </c>
      <c r="AA169" s="20">
        <v>7376044658655.2627</v>
      </c>
      <c r="AB169" s="20">
        <v>7179244397966.0283</v>
      </c>
      <c r="AC169" s="20">
        <v>6974608724343.2109</v>
      </c>
      <c r="AD169" s="20">
        <v>6769027174996.7764</v>
      </c>
      <c r="AE169" s="20">
        <v>6526795674050.1113</v>
      </c>
      <c r="AF169" s="20">
        <v>6301200931547.6494</v>
      </c>
      <c r="AG169" s="20">
        <v>6062711145720.7188</v>
      </c>
      <c r="AH169" s="20">
        <v>5815436381860.2969</v>
      </c>
      <c r="AI169" s="20">
        <v>5583654427254.4375</v>
      </c>
      <c r="AJ169" s="20">
        <v>5346345599103</v>
      </c>
      <c r="AK169" s="20">
        <v>5105239482090.5625</v>
      </c>
      <c r="AL169" s="20">
        <v>4867467174200.5625</v>
      </c>
      <c r="AM169" s="20">
        <v>4631322604756.75</v>
      </c>
      <c r="AN169" s="20">
        <v>4391743236511.6875</v>
      </c>
      <c r="AO169" s="20">
        <v>4153487138577.5625</v>
      </c>
      <c r="AP169" s="20">
        <v>3916083339813</v>
      </c>
      <c r="AQ169" s="20">
        <v>3677839758285.625</v>
      </c>
      <c r="AR169" s="20">
        <v>3439307538696.625</v>
      </c>
    </row>
    <row r="170" spans="1:44" ht="14.25" customHeight="1" x14ac:dyDescent="0.2">
      <c r="A170" s="34" t="s">
        <v>91</v>
      </c>
      <c r="B170" s="34" t="s">
        <v>121</v>
      </c>
      <c r="C170" s="20">
        <v>18275967000862.18</v>
      </c>
      <c r="D170" s="20">
        <v>18303315878469.582</v>
      </c>
      <c r="E170" s="20">
        <v>19024197076111.754</v>
      </c>
      <c r="F170" s="20">
        <v>19654941088922.82</v>
      </c>
      <c r="G170" s="20">
        <v>20245343291102.496</v>
      </c>
      <c r="H170" s="20">
        <v>20957359317509.105</v>
      </c>
      <c r="I170" s="20">
        <v>21543704867500.32</v>
      </c>
      <c r="J170" s="20">
        <v>22218812247898.762</v>
      </c>
      <c r="K170" s="20">
        <v>22780370069537.109</v>
      </c>
      <c r="L170" s="20">
        <v>23467454508724.949</v>
      </c>
      <c r="M170" s="20">
        <v>24059038363005.281</v>
      </c>
      <c r="N170" s="20">
        <v>24861067472069.555</v>
      </c>
      <c r="O170" s="20">
        <v>24828992802222.496</v>
      </c>
      <c r="P170" s="20">
        <v>24790920996510.141</v>
      </c>
      <c r="Q170" s="20">
        <v>24636197106223.742</v>
      </c>
      <c r="R170" s="20">
        <v>24489605633763.102</v>
      </c>
      <c r="S170" s="20">
        <v>24258565524261.973</v>
      </c>
      <c r="T170" s="20">
        <v>23917131672427.848</v>
      </c>
      <c r="U170" s="20">
        <v>23586367582030.66</v>
      </c>
      <c r="V170" s="20">
        <v>23235713087963.418</v>
      </c>
      <c r="W170" s="20">
        <v>22828818289670.961</v>
      </c>
      <c r="X170" s="20">
        <v>22287349538665.336</v>
      </c>
      <c r="Y170" s="20">
        <v>21843049946420.996</v>
      </c>
      <c r="Z170" s="20">
        <v>21259515881950.883</v>
      </c>
      <c r="AA170" s="20">
        <v>20683686484531.125</v>
      </c>
      <c r="AB170" s="20">
        <v>20131825008557.871</v>
      </c>
      <c r="AC170" s="20">
        <v>19557991699156.949</v>
      </c>
      <c r="AD170" s="20">
        <v>18981505993000.578</v>
      </c>
      <c r="AE170" s="20">
        <v>18302247575499.121</v>
      </c>
      <c r="AF170" s="20">
        <v>17669641464444.184</v>
      </c>
      <c r="AG170" s="20">
        <v>17000875453921.344</v>
      </c>
      <c r="AH170" s="20">
        <v>16307474867575.398</v>
      </c>
      <c r="AI170" s="20">
        <v>15657518759159.75</v>
      </c>
      <c r="AJ170" s="20">
        <v>14992064355255.75</v>
      </c>
      <c r="AK170" s="20">
        <v>14315961706129.75</v>
      </c>
      <c r="AL170" s="20">
        <v>13649207626037.5</v>
      </c>
      <c r="AM170" s="20">
        <v>12987018002000</v>
      </c>
      <c r="AN170" s="20">
        <v>12315196616655</v>
      </c>
      <c r="AO170" s="20">
        <v>11647085906816.25</v>
      </c>
      <c r="AP170" s="20">
        <v>10981365189125</v>
      </c>
      <c r="AQ170" s="20">
        <v>10313289577424.25</v>
      </c>
      <c r="AR170" s="20">
        <v>9644404575399.5</v>
      </c>
    </row>
    <row r="171" spans="1:44" ht="14.25" customHeight="1" x14ac:dyDescent="0.2">
      <c r="A171" s="34" t="s">
        <v>91</v>
      </c>
      <c r="B171" s="34" t="s">
        <v>122</v>
      </c>
      <c r="C171" s="20">
        <v>11587058596078.205</v>
      </c>
      <c r="D171" s="20">
        <v>11604397927417.498</v>
      </c>
      <c r="E171" s="20">
        <v>12061440374336.818</v>
      </c>
      <c r="F171" s="20">
        <v>12461335374980.154</v>
      </c>
      <c r="G171" s="20">
        <v>12835653456840.709</v>
      </c>
      <c r="H171" s="20">
        <v>13287075338863.748</v>
      </c>
      <c r="I171" s="20">
        <v>13658821482035.127</v>
      </c>
      <c r="J171" s="20">
        <v>14086843089589.604</v>
      </c>
      <c r="K171" s="20">
        <v>14442873683434.66</v>
      </c>
      <c r="L171" s="20">
        <v>14878488808858.525</v>
      </c>
      <c r="M171" s="20">
        <v>15253556064326.684</v>
      </c>
      <c r="N171" s="20">
        <v>15762046711199.141</v>
      </c>
      <c r="O171" s="20">
        <v>15741711202881.02</v>
      </c>
      <c r="P171" s="20">
        <v>15717573479080.865</v>
      </c>
      <c r="Q171" s="20">
        <v>15619477723990.201</v>
      </c>
      <c r="R171" s="20">
        <v>15526537964304.338</v>
      </c>
      <c r="S171" s="20">
        <v>15380057327372.371</v>
      </c>
      <c r="T171" s="20">
        <v>15163586480839.32</v>
      </c>
      <c r="U171" s="20">
        <v>14953880318821.744</v>
      </c>
      <c r="V171" s="20">
        <v>14731563536922.127</v>
      </c>
      <c r="W171" s="20">
        <v>14473590108209.342</v>
      </c>
      <c r="X171" s="20">
        <v>14130296090138.973</v>
      </c>
      <c r="Y171" s="20">
        <v>13848607826568.242</v>
      </c>
      <c r="Z171" s="20">
        <v>13478644179911.191</v>
      </c>
      <c r="AA171" s="20">
        <v>13113565332431.746</v>
      </c>
      <c r="AB171" s="20">
        <v>12763682272415.354</v>
      </c>
      <c r="AC171" s="20">
        <v>12399868955172.203</v>
      </c>
      <c r="AD171" s="20">
        <v>12034374004523.609</v>
      </c>
      <c r="AE171" s="20">
        <v>11603720617750.836</v>
      </c>
      <c r="AF171" s="20">
        <v>11202645037088.818</v>
      </c>
      <c r="AG171" s="20">
        <v>10778643891178.012</v>
      </c>
      <c r="AH171" s="20">
        <v>10339024295445.191</v>
      </c>
      <c r="AI171" s="20">
        <v>9926948725778.375</v>
      </c>
      <c r="AJ171" s="20">
        <v>9505047155771.75</v>
      </c>
      <c r="AK171" s="20">
        <v>9076394542642.25</v>
      </c>
      <c r="AL171" s="20">
        <v>8653668971139.625</v>
      </c>
      <c r="AM171" s="20">
        <v>8233837288631.125</v>
      </c>
      <c r="AN171" s="20">
        <v>7807899019114.625</v>
      </c>
      <c r="AO171" s="20">
        <v>7384313337262.25</v>
      </c>
      <c r="AP171" s="20">
        <v>6962242922922.5</v>
      </c>
      <c r="AQ171" s="20">
        <v>6538679493473.125</v>
      </c>
      <c r="AR171" s="20">
        <v>6114602906328.25</v>
      </c>
    </row>
    <row r="172" spans="1:44" ht="14.25" customHeight="1" x14ac:dyDescent="0.2">
      <c r="A172" s="34" t="s">
        <v>91</v>
      </c>
      <c r="B172" s="34" t="s">
        <v>123</v>
      </c>
      <c r="C172" s="20">
        <v>11103773401184.004</v>
      </c>
      <c r="D172" s="20">
        <v>11120389525502.623</v>
      </c>
      <c r="E172" s="20">
        <v>11558369166602.607</v>
      </c>
      <c r="F172" s="20">
        <v>11941584927064.268</v>
      </c>
      <c r="G172" s="20">
        <v>12300290557702.244</v>
      </c>
      <c r="H172" s="20">
        <v>12732884062322.682</v>
      </c>
      <c r="I172" s="20">
        <v>13089125027388.33</v>
      </c>
      <c r="J172" s="20">
        <v>13499294260734.92</v>
      </c>
      <c r="K172" s="20">
        <v>13840475157091.35</v>
      </c>
      <c r="L172" s="20">
        <v>14257921189898.34</v>
      </c>
      <c r="M172" s="20">
        <v>14617344746825.205</v>
      </c>
      <c r="N172" s="20">
        <v>15104626732384.875</v>
      </c>
      <c r="O172" s="20">
        <v>15085139398779.889</v>
      </c>
      <c r="P172" s="20">
        <v>15062008436484.764</v>
      </c>
      <c r="Q172" s="20">
        <v>14968004162051.09</v>
      </c>
      <c r="R172" s="20">
        <v>14878940831357.172</v>
      </c>
      <c r="S172" s="20">
        <v>14738569762490.379</v>
      </c>
      <c r="T172" s="20">
        <v>14531127709105.148</v>
      </c>
      <c r="U172" s="20">
        <v>14330168191677.381</v>
      </c>
      <c r="V172" s="20">
        <v>14117124031330.309</v>
      </c>
      <c r="W172" s="20">
        <v>13869910428999.621</v>
      </c>
      <c r="X172" s="20">
        <v>13540934877954.637</v>
      </c>
      <c r="Y172" s="20">
        <v>13270995563975.416</v>
      </c>
      <c r="Z172" s="20">
        <v>12916462749189.619</v>
      </c>
      <c r="AA172" s="20">
        <v>12566610993253.109</v>
      </c>
      <c r="AB172" s="20">
        <v>12231321222935.574</v>
      </c>
      <c r="AC172" s="20">
        <v>11882682213172.707</v>
      </c>
      <c r="AD172" s="20">
        <v>11532431709334.527</v>
      </c>
      <c r="AE172" s="20">
        <v>11119740465778.047</v>
      </c>
      <c r="AF172" s="20">
        <v>10735393366167.566</v>
      </c>
      <c r="AG172" s="20">
        <v>10329076904832.898</v>
      </c>
      <c r="AH172" s="20">
        <v>9907793424365.3398</v>
      </c>
      <c r="AI172" s="20">
        <v>9512905134830.625</v>
      </c>
      <c r="AJ172" s="20">
        <v>9108600678085.75</v>
      </c>
      <c r="AK172" s="20">
        <v>8697826757806.5</v>
      </c>
      <c r="AL172" s="20">
        <v>8292732667884.625</v>
      </c>
      <c r="AM172" s="20">
        <v>7890411765599</v>
      </c>
      <c r="AN172" s="20">
        <v>7482238976242</v>
      </c>
      <c r="AO172" s="20">
        <v>7076320650355.125</v>
      </c>
      <c r="AP172" s="20">
        <v>6671854391613.875</v>
      </c>
      <c r="AQ172" s="20">
        <v>6265957390003.25</v>
      </c>
      <c r="AR172" s="20">
        <v>5859568634016.75</v>
      </c>
    </row>
    <row r="173" spans="1:44" ht="14.25" customHeight="1" x14ac:dyDescent="0.2">
      <c r="A173" s="34" t="s">
        <v>91</v>
      </c>
      <c r="B173" s="34" t="s">
        <v>124</v>
      </c>
      <c r="C173" s="20">
        <v>7020706146077.4961</v>
      </c>
      <c r="D173" s="20">
        <v>7031212207567.8428</v>
      </c>
      <c r="E173" s="20">
        <v>7308138460205.4902</v>
      </c>
      <c r="F173" s="20">
        <v>7550438545729.5752</v>
      </c>
      <c r="G173" s="20">
        <v>7777241339218.1494</v>
      </c>
      <c r="H173" s="20">
        <v>8050762039516.127</v>
      </c>
      <c r="I173" s="20">
        <v>8276006471526.4463</v>
      </c>
      <c r="J173" s="20">
        <v>8535348728743.3711</v>
      </c>
      <c r="K173" s="20">
        <v>8751070963827.7441</v>
      </c>
      <c r="L173" s="20">
        <v>9015014203868.2148</v>
      </c>
      <c r="M173" s="20">
        <v>9242270928585.9941</v>
      </c>
      <c r="N173" s="20">
        <v>9550370122192.2715</v>
      </c>
      <c r="O173" s="20">
        <v>9538048649313.8184</v>
      </c>
      <c r="P173" s="20">
        <v>9523423378851.0078</v>
      </c>
      <c r="Q173" s="20">
        <v>9463986252080.7812</v>
      </c>
      <c r="R173" s="20">
        <v>9407673190691.5566</v>
      </c>
      <c r="S173" s="20">
        <v>9318919215775.293</v>
      </c>
      <c r="T173" s="20">
        <v>9187757524471.2051</v>
      </c>
      <c r="U173" s="20">
        <v>9060694618183.1992</v>
      </c>
      <c r="V173" s="20">
        <v>8925990820483.6602</v>
      </c>
      <c r="W173" s="20">
        <v>8769682330156.2236</v>
      </c>
      <c r="X173" s="20">
        <v>8561677304325.5928</v>
      </c>
      <c r="Y173" s="20">
        <v>8390999775863.0811</v>
      </c>
      <c r="Z173" s="20">
        <v>8166835375003.874</v>
      </c>
      <c r="AA173" s="20">
        <v>7945630719219.2422</v>
      </c>
      <c r="AB173" s="20">
        <v>7733633331832.5166</v>
      </c>
      <c r="AC173" s="20">
        <v>7513195472541.9512</v>
      </c>
      <c r="AD173" s="20">
        <v>7291738695992.3477</v>
      </c>
      <c r="AE173" s="20">
        <v>7030801819366.21</v>
      </c>
      <c r="AF173" s="20">
        <v>6787786409471.8906</v>
      </c>
      <c r="AG173" s="20">
        <v>6530880187210.4932</v>
      </c>
      <c r="AH173" s="20">
        <v>6264510601512.3438</v>
      </c>
      <c r="AI173" s="20">
        <v>6014830196376</v>
      </c>
      <c r="AJ173" s="20">
        <v>5759196126605.375</v>
      </c>
      <c r="AK173" s="20">
        <v>5499471537265</v>
      </c>
      <c r="AL173" s="20">
        <v>5243338197354.4375</v>
      </c>
      <c r="AM173" s="20">
        <v>4988958291594.625</v>
      </c>
      <c r="AN173" s="20">
        <v>4730878348194.9375</v>
      </c>
      <c r="AO173" s="20">
        <v>4474223859455.5</v>
      </c>
      <c r="AP173" s="20">
        <v>4218487485339.3125</v>
      </c>
      <c r="AQ173" s="20">
        <v>3961846479536.9375</v>
      </c>
      <c r="AR173" s="20">
        <v>3704894546732.9375</v>
      </c>
    </row>
    <row r="174" spans="1:44" ht="14.25" customHeight="1" x14ac:dyDescent="0.2">
      <c r="A174" s="34" t="s">
        <v>91</v>
      </c>
      <c r="B174" s="34" t="s">
        <v>84</v>
      </c>
      <c r="C174" s="20">
        <v>696156869131.8645</v>
      </c>
      <c r="D174" s="20">
        <v>705770045746.32361</v>
      </c>
      <c r="E174" s="20">
        <v>739464243177.48657</v>
      </c>
      <c r="F174" s="20">
        <v>769136467406.93005</v>
      </c>
      <c r="G174" s="20">
        <v>807174415167.23547</v>
      </c>
      <c r="H174" s="20">
        <v>855027913156.19312</v>
      </c>
      <c r="I174" s="20">
        <v>899816021057.56665</v>
      </c>
      <c r="J174" s="20">
        <v>950714413343.07727</v>
      </c>
      <c r="K174" s="20">
        <v>995835795804.39014</v>
      </c>
      <c r="L174" s="20">
        <v>1050608950452.3512</v>
      </c>
      <c r="M174" s="20">
        <v>1103444873955.2961</v>
      </c>
      <c r="N174" s="20">
        <v>1174314855828.4934</v>
      </c>
      <c r="O174" s="20">
        <v>1181906908043.4663</v>
      </c>
      <c r="P174" s="20">
        <v>1193720704710.9551</v>
      </c>
      <c r="Q174" s="20">
        <v>1202221078337.9233</v>
      </c>
      <c r="R174" s="20">
        <v>1215790820933.6382</v>
      </c>
      <c r="S174" s="20">
        <v>1228542997542.6326</v>
      </c>
      <c r="T174" s="20">
        <v>1234593848034.3945</v>
      </c>
      <c r="U174" s="20">
        <v>1245742246054.7473</v>
      </c>
      <c r="V174" s="20">
        <v>1262285961258.6545</v>
      </c>
      <c r="W174" s="20">
        <v>1282164588765.8481</v>
      </c>
      <c r="X174" s="20">
        <v>1299786286596.0518</v>
      </c>
      <c r="Y174" s="20">
        <v>1324275018806.5464</v>
      </c>
      <c r="Z174" s="20">
        <v>1335851972500.0918</v>
      </c>
      <c r="AA174" s="20">
        <v>1340599289672.2244</v>
      </c>
      <c r="AB174" s="20">
        <v>1368255710939.6694</v>
      </c>
      <c r="AC174" s="20">
        <v>1406300863538.2612</v>
      </c>
      <c r="AD174" s="20">
        <v>1471626358144.8391</v>
      </c>
      <c r="AE174" s="20">
        <v>1531820391660.9355</v>
      </c>
      <c r="AF174" s="20">
        <v>1566119059216.4766</v>
      </c>
      <c r="AG174" s="20">
        <v>1600743704045.5476</v>
      </c>
      <c r="AH174" s="20">
        <v>1636953023660.7922</v>
      </c>
      <c r="AI174" s="20">
        <v>1681325500370.6719</v>
      </c>
      <c r="AJ174" s="20">
        <v>1714345590350.0312</v>
      </c>
      <c r="AK174" s="20">
        <v>1753007833106.3594</v>
      </c>
      <c r="AL174" s="20">
        <v>1791851377749.9375</v>
      </c>
      <c r="AM174" s="20">
        <v>1829940377321.75</v>
      </c>
      <c r="AN174" s="20">
        <v>1866514798170.375</v>
      </c>
      <c r="AO174" s="20">
        <v>1905513283296.5156</v>
      </c>
      <c r="AP174" s="20">
        <v>1943267830169.2031</v>
      </c>
      <c r="AQ174" s="20">
        <v>1980939276585.5469</v>
      </c>
      <c r="AR174" s="20">
        <v>2018860362266.5938</v>
      </c>
    </row>
    <row r="175" spans="1:44" ht="14.25" customHeight="1" x14ac:dyDescent="0.2">
      <c r="A175" s="34" t="s">
        <v>91</v>
      </c>
      <c r="B175" s="34" t="s">
        <v>125</v>
      </c>
      <c r="C175" s="20">
        <v>2498554802244.5259</v>
      </c>
      <c r="D175" s="20">
        <v>2508209116603.9116</v>
      </c>
      <c r="E175" s="20">
        <v>2532428096135.4326</v>
      </c>
      <c r="F175" s="20">
        <v>2547398452587.7021</v>
      </c>
      <c r="G175" s="20">
        <v>2560429188130.3086</v>
      </c>
      <c r="H175" s="20">
        <v>2591939508123.3677</v>
      </c>
      <c r="I175" s="20">
        <v>2611064323104.5493</v>
      </c>
      <c r="J175" s="20">
        <v>2639870810085.9819</v>
      </c>
      <c r="K175" s="20">
        <v>2658515960330.9526</v>
      </c>
      <c r="L175" s="20">
        <v>2695162219380.5112</v>
      </c>
      <c r="M175" s="20">
        <v>2724169066276.7417</v>
      </c>
      <c r="N175" s="20">
        <v>2780241519848.6479</v>
      </c>
      <c r="O175" s="20">
        <v>2753206202008.5889</v>
      </c>
      <c r="P175" s="20">
        <v>2734310190727.6953</v>
      </c>
      <c r="Q175" s="20">
        <v>2711559695341.7925</v>
      </c>
      <c r="R175" s="20">
        <v>2698932889217.6118</v>
      </c>
      <c r="S175" s="20">
        <v>2686445895068.3662</v>
      </c>
      <c r="T175" s="20">
        <v>2668133591074.3882</v>
      </c>
      <c r="U175" s="20">
        <v>2660872804282.228</v>
      </c>
      <c r="V175" s="20">
        <v>2661604300674.7617</v>
      </c>
      <c r="W175" s="20">
        <v>2666514159111.2773</v>
      </c>
      <c r="X175" s="20">
        <v>2666479756653.0234</v>
      </c>
      <c r="Y175" s="20">
        <v>2671004698055.1011</v>
      </c>
      <c r="Z175" s="20">
        <v>2666635128086.1182</v>
      </c>
      <c r="AA175" s="20">
        <v>2671079713288.4741</v>
      </c>
      <c r="AB175" s="20">
        <v>2686771145386.4805</v>
      </c>
      <c r="AC175" s="20">
        <v>2708014750137.3535</v>
      </c>
      <c r="AD175" s="20">
        <v>2734980219578.7456</v>
      </c>
      <c r="AE175" s="20">
        <v>2755894518553.165</v>
      </c>
      <c r="AF175" s="20">
        <v>2792998910470.1787</v>
      </c>
      <c r="AG175" s="20">
        <v>2834650718839.8384</v>
      </c>
      <c r="AH175" s="20">
        <v>2883390097635.2051</v>
      </c>
      <c r="AI175" s="20">
        <v>2913055679935.2969</v>
      </c>
      <c r="AJ175" s="20">
        <v>2957412038065.5312</v>
      </c>
      <c r="AK175" s="20">
        <v>2998470853875.0469</v>
      </c>
      <c r="AL175" s="20">
        <v>3037894540820.4219</v>
      </c>
      <c r="AM175" s="20">
        <v>3076371860159.3438</v>
      </c>
      <c r="AN175" s="20">
        <v>3118775453532.0156</v>
      </c>
      <c r="AO175" s="20">
        <v>3157973300455.6406</v>
      </c>
      <c r="AP175" s="20">
        <v>3197862943530.3281</v>
      </c>
      <c r="AQ175" s="20">
        <v>3238237093414.375</v>
      </c>
      <c r="AR175" s="20">
        <v>3278689517170.8594</v>
      </c>
    </row>
    <row r="176" spans="1:44" ht="14.25" customHeight="1" x14ac:dyDescent="0.2">
      <c r="A176" s="34" t="s">
        <v>91</v>
      </c>
      <c r="B176" s="34" t="s">
        <v>83</v>
      </c>
      <c r="C176" s="20">
        <v>173557238163835.12</v>
      </c>
      <c r="D176" s="20">
        <v>172068462484130.19</v>
      </c>
      <c r="E176" s="20">
        <v>171783173606714.78</v>
      </c>
      <c r="F176" s="20">
        <v>170850455218482.12</v>
      </c>
      <c r="G176" s="20">
        <v>169776270179758.56</v>
      </c>
      <c r="H176" s="20">
        <v>169903616312752.81</v>
      </c>
      <c r="I176" s="20">
        <v>169190831725264.38</v>
      </c>
      <c r="J176" s="20">
        <v>169361038436490.69</v>
      </c>
      <c r="K176" s="20">
        <v>168851861024294.5</v>
      </c>
      <c r="L176" s="20">
        <v>169453573530329.66</v>
      </c>
      <c r="M176" s="20">
        <v>168336451435666.25</v>
      </c>
      <c r="N176" s="20">
        <v>170039878075898.53</v>
      </c>
      <c r="O176" s="20">
        <v>166865713546461.25</v>
      </c>
      <c r="P176" s="20">
        <v>164208878728286.91</v>
      </c>
      <c r="Q176" s="20">
        <v>161342250703520.53</v>
      </c>
      <c r="R176" s="20">
        <v>159096242571906.53</v>
      </c>
      <c r="S176" s="20">
        <v>156871057642530.75</v>
      </c>
      <c r="T176" s="20">
        <v>154507549111940.81</v>
      </c>
      <c r="U176" s="20">
        <v>152792148947645.25</v>
      </c>
      <c r="V176" s="20">
        <v>151534562835345.66</v>
      </c>
      <c r="W176" s="20">
        <v>149006284029698.22</v>
      </c>
      <c r="X176" s="20">
        <v>147706796361654.34</v>
      </c>
      <c r="Y176" s="20">
        <v>146808979329590</v>
      </c>
      <c r="Z176" s="20">
        <v>145415942445847.25</v>
      </c>
      <c r="AA176" s="20">
        <v>144497185581000.31</v>
      </c>
      <c r="AB176" s="20">
        <v>144171667702213.56</v>
      </c>
      <c r="AC176" s="20">
        <v>144121402243462.81</v>
      </c>
      <c r="AD176" s="20">
        <v>144493547654050.84</v>
      </c>
      <c r="AE176" s="20">
        <v>144519264324255.72</v>
      </c>
      <c r="AF176" s="20">
        <v>145362939890756.75</v>
      </c>
      <c r="AG176" s="20">
        <v>144998634887344.16</v>
      </c>
      <c r="AH176" s="20">
        <v>146347603575653.16</v>
      </c>
      <c r="AI176" s="20">
        <v>146400642788300</v>
      </c>
      <c r="AJ176" s="20">
        <v>146950043277157.38</v>
      </c>
      <c r="AK176" s="20">
        <v>147384837285969.38</v>
      </c>
      <c r="AL176" s="20">
        <v>148028805712511.25</v>
      </c>
      <c r="AM176" s="20">
        <v>148326366159333.88</v>
      </c>
      <c r="AN176" s="20">
        <v>148897201797880.75</v>
      </c>
      <c r="AO176" s="20">
        <v>149368204621013.88</v>
      </c>
      <c r="AP176" s="20">
        <v>149851622341979.38</v>
      </c>
      <c r="AQ176" s="20">
        <v>150300681642728.75</v>
      </c>
      <c r="AR176" s="20">
        <v>150819730765853.88</v>
      </c>
    </row>
    <row r="177" spans="1:44" ht="14.25" customHeight="1" x14ac:dyDescent="0.2">
      <c r="A177" s="34" t="s">
        <v>127</v>
      </c>
      <c r="B177" s="34" t="s">
        <v>111</v>
      </c>
      <c r="C177" s="34">
        <v>0</v>
      </c>
      <c r="D177" s="34">
        <v>0</v>
      </c>
      <c r="E177" s="34">
        <v>0</v>
      </c>
      <c r="F177" s="34">
        <v>0</v>
      </c>
      <c r="G177" s="34">
        <v>0</v>
      </c>
      <c r="H177" s="34">
        <v>0</v>
      </c>
      <c r="I177" s="34">
        <v>0</v>
      </c>
      <c r="J177" s="34">
        <v>0</v>
      </c>
      <c r="K177" s="34">
        <v>0</v>
      </c>
      <c r="L177" s="34">
        <v>0</v>
      </c>
      <c r="M177" s="34">
        <v>0</v>
      </c>
      <c r="N177" s="34">
        <v>0</v>
      </c>
      <c r="O177" s="34">
        <v>0</v>
      </c>
      <c r="P177" s="34">
        <v>0</v>
      </c>
      <c r="Q177" s="34">
        <v>0</v>
      </c>
      <c r="R177" s="34">
        <v>0</v>
      </c>
      <c r="S177" s="34">
        <v>0</v>
      </c>
      <c r="T177" s="34">
        <v>0</v>
      </c>
      <c r="U177" s="34">
        <v>0</v>
      </c>
      <c r="V177" s="34">
        <v>0</v>
      </c>
      <c r="W177" s="34">
        <v>0</v>
      </c>
      <c r="X177" s="34">
        <v>0</v>
      </c>
      <c r="Y177" s="34">
        <v>0</v>
      </c>
      <c r="Z177" s="34">
        <v>0</v>
      </c>
      <c r="AA177" s="34">
        <v>0</v>
      </c>
      <c r="AB177" s="34">
        <v>0</v>
      </c>
      <c r="AC177" s="34">
        <v>0</v>
      </c>
      <c r="AD177" s="34">
        <v>0</v>
      </c>
      <c r="AE177" s="34">
        <v>0</v>
      </c>
      <c r="AF177" s="34">
        <v>0</v>
      </c>
      <c r="AG177" s="34">
        <v>0</v>
      </c>
      <c r="AH177" s="34">
        <v>0</v>
      </c>
      <c r="AI177" s="34">
        <v>0</v>
      </c>
      <c r="AJ177" s="34">
        <v>0</v>
      </c>
      <c r="AK177" s="34">
        <v>0</v>
      </c>
      <c r="AL177" s="34">
        <v>0</v>
      </c>
      <c r="AM177" s="34">
        <v>0</v>
      </c>
      <c r="AN177" s="34">
        <v>0</v>
      </c>
      <c r="AO177" s="34">
        <v>0</v>
      </c>
      <c r="AP177" s="34">
        <v>0</v>
      </c>
      <c r="AQ177" s="34">
        <v>0</v>
      </c>
      <c r="AR177" s="34">
        <v>0</v>
      </c>
    </row>
    <row r="178" spans="1:44" ht="14.25" customHeight="1" x14ac:dyDescent="0.2">
      <c r="A178" s="34" t="s">
        <v>127</v>
      </c>
      <c r="B178" s="34" t="s">
        <v>82</v>
      </c>
      <c r="C178" s="34">
        <v>5676299208211.2617</v>
      </c>
      <c r="D178" s="34">
        <v>5815503003134.8057</v>
      </c>
      <c r="E178" s="34">
        <v>5948313141272.9805</v>
      </c>
      <c r="F178" s="34">
        <v>6042815739688.3711</v>
      </c>
      <c r="G178" s="34">
        <v>6115477270561.5674</v>
      </c>
      <c r="H178" s="34">
        <v>6214946061741.4912</v>
      </c>
      <c r="I178" s="34">
        <v>6267139440601.6846</v>
      </c>
      <c r="J178" s="34">
        <v>6335193474108.6895</v>
      </c>
      <c r="K178" s="34">
        <v>6360868233885.7822</v>
      </c>
      <c r="L178" s="34">
        <v>6411281421637.5986</v>
      </c>
      <c r="M178" s="34">
        <v>6424848280988.7617</v>
      </c>
      <c r="N178" s="34">
        <v>6482825129832.001</v>
      </c>
      <c r="O178" s="34">
        <v>6464378761000.332</v>
      </c>
      <c r="P178" s="34">
        <v>6452132639605.1729</v>
      </c>
      <c r="Q178" s="34">
        <v>6418234903593.9482</v>
      </c>
      <c r="R178" s="34">
        <v>6396067003467.5273</v>
      </c>
      <c r="S178" s="34">
        <v>6362312259341.1699</v>
      </c>
      <c r="T178" s="34">
        <v>6310752499100.8936</v>
      </c>
      <c r="U178" s="34">
        <v>6273887899646.4102</v>
      </c>
      <c r="V178" s="34">
        <v>6244526694822.4434</v>
      </c>
      <c r="W178" s="34">
        <v>6213663410753.0898</v>
      </c>
      <c r="X178" s="34">
        <v>6160166890617.6738</v>
      </c>
      <c r="Y178" s="34">
        <v>6126102354110.5215</v>
      </c>
      <c r="Z178" s="34">
        <v>6062284746184.9365</v>
      </c>
      <c r="AA178" s="34">
        <v>6009546208103.4199</v>
      </c>
      <c r="AB178" s="34">
        <v>5973071684653.6992</v>
      </c>
      <c r="AC178" s="34">
        <v>5939797263954.9619</v>
      </c>
      <c r="AD178" s="34">
        <v>5915877744198.0664</v>
      </c>
      <c r="AE178" s="34">
        <v>5870011746096.4023</v>
      </c>
      <c r="AF178" s="34">
        <v>5849749117351.8408</v>
      </c>
      <c r="AG178" s="34">
        <v>5829709043615.0527</v>
      </c>
      <c r="AH178" s="34">
        <v>5814799261030.958</v>
      </c>
      <c r="AI178" s="34">
        <v>5783291481813.7891</v>
      </c>
      <c r="AJ178" s="34">
        <v>5766995014515.7734</v>
      </c>
      <c r="AK178" s="34">
        <v>5745331053423.4688</v>
      </c>
      <c r="AL178" s="34">
        <v>5723057102810.3125</v>
      </c>
      <c r="AM178" s="34">
        <v>5700261359269.375</v>
      </c>
      <c r="AN178" s="34">
        <v>5680787755328.2578</v>
      </c>
      <c r="AO178" s="34">
        <v>5658041193310.7031</v>
      </c>
      <c r="AP178" s="34">
        <v>5636440972516.1484</v>
      </c>
      <c r="AQ178" s="34">
        <v>5615081948682.8594</v>
      </c>
      <c r="AR178" s="34">
        <v>5593710964625.9219</v>
      </c>
    </row>
    <row r="179" spans="1:44" ht="14.25" customHeight="1" x14ac:dyDescent="0.2">
      <c r="A179" s="34" t="s">
        <v>127</v>
      </c>
      <c r="B179" s="34" t="s">
        <v>86</v>
      </c>
      <c r="C179" s="34">
        <v>4791607023924.9414</v>
      </c>
      <c r="D179" s="34">
        <v>4909114903098.7119</v>
      </c>
      <c r="E179" s="34">
        <v>5021225623025.3057</v>
      </c>
      <c r="F179" s="34">
        <v>5100999309671.5811</v>
      </c>
      <c r="G179" s="34">
        <v>5162336016728.4414</v>
      </c>
      <c r="H179" s="34">
        <v>5246301879167.4014</v>
      </c>
      <c r="I179" s="34">
        <v>5290360543373.6689</v>
      </c>
      <c r="J179" s="34">
        <v>5347807864770.4834</v>
      </c>
      <c r="K179" s="34">
        <v>5369481028001.1221</v>
      </c>
      <c r="L179" s="34">
        <v>5412036956726.7617</v>
      </c>
      <c r="M179" s="34">
        <v>5423489323167.4873</v>
      </c>
      <c r="N179" s="34">
        <v>5472430061834.0527</v>
      </c>
      <c r="O179" s="34">
        <v>5456858692669.4619</v>
      </c>
      <c r="P179" s="34">
        <v>5446521217645.5938</v>
      </c>
      <c r="Q179" s="34">
        <v>5417906688353.0625</v>
      </c>
      <c r="R179" s="34">
        <v>5399193815395.667</v>
      </c>
      <c r="S179" s="34">
        <v>5370699991671.1045</v>
      </c>
      <c r="T179" s="34">
        <v>5327176192051.4854</v>
      </c>
      <c r="U179" s="34">
        <v>5296057206388.2979</v>
      </c>
      <c r="V179" s="34">
        <v>5271272157167.8652</v>
      </c>
      <c r="W179" s="34">
        <v>5245219138589.4619</v>
      </c>
      <c r="X179" s="34">
        <v>5200060437077.4639</v>
      </c>
      <c r="Y179" s="34">
        <v>5171305104349.707</v>
      </c>
      <c r="Z179" s="34">
        <v>5117433931042.9912</v>
      </c>
      <c r="AA179" s="34">
        <v>5072915074613.1934</v>
      </c>
      <c r="AB179" s="34">
        <v>5042125368795.1543</v>
      </c>
      <c r="AC179" s="34">
        <v>5014037006626.6377</v>
      </c>
      <c r="AD179" s="34">
        <v>4993845516595.5527</v>
      </c>
      <c r="AE179" s="34">
        <v>4955128065206.5664</v>
      </c>
      <c r="AF179" s="34">
        <v>4938023513340.2422</v>
      </c>
      <c r="AG179" s="34">
        <v>4921106829678.0674</v>
      </c>
      <c r="AH179" s="34">
        <v>4908520844279.0254</v>
      </c>
      <c r="AI179" s="34">
        <v>4881923779771.4219</v>
      </c>
      <c r="AJ179" s="34">
        <v>4868167234475.6094</v>
      </c>
      <c r="AK179" s="34">
        <v>4849879758018.1016</v>
      </c>
      <c r="AL179" s="34">
        <v>4831077363307.4453</v>
      </c>
      <c r="AM179" s="34">
        <v>4811834500861.375</v>
      </c>
      <c r="AN179" s="34">
        <v>4795395998590.3047</v>
      </c>
      <c r="AO179" s="34">
        <v>4776194652372.3672</v>
      </c>
      <c r="AP179" s="34">
        <v>4757960981827.3359</v>
      </c>
      <c r="AQ179" s="34">
        <v>4739930915957</v>
      </c>
      <c r="AR179" s="34">
        <v>4721890753950.1641</v>
      </c>
    </row>
    <row r="180" spans="1:44" ht="14.25" customHeight="1" x14ac:dyDescent="0.2">
      <c r="A180" s="34" t="s">
        <v>127</v>
      </c>
      <c r="B180" s="34" t="s">
        <v>112</v>
      </c>
      <c r="C180" s="34">
        <v>799076811613.45068</v>
      </c>
      <c r="D180" s="34">
        <v>818673122613.24561</v>
      </c>
      <c r="E180" s="34">
        <v>837369371320.47986</v>
      </c>
      <c r="F180" s="34">
        <v>850672904531.29407</v>
      </c>
      <c r="G180" s="34">
        <v>860901777655.72595</v>
      </c>
      <c r="H180" s="34">
        <v>874904422970.14441</v>
      </c>
      <c r="I180" s="34">
        <v>882251907173.69116</v>
      </c>
      <c r="J180" s="34">
        <v>891832163273.21948</v>
      </c>
      <c r="K180" s="34">
        <v>895446508540.98547</v>
      </c>
      <c r="L180" s="34">
        <v>902543387661.4021</v>
      </c>
      <c r="M180" s="34">
        <v>904453252225.66833</v>
      </c>
      <c r="N180" s="34">
        <v>912614900127.18005</v>
      </c>
      <c r="O180" s="34">
        <v>910018126234.33582</v>
      </c>
      <c r="P180" s="34">
        <v>908294187576.39478</v>
      </c>
      <c r="Q180" s="34">
        <v>903522258927.25317</v>
      </c>
      <c r="R180" s="34">
        <v>900401589226.19849</v>
      </c>
      <c r="S180" s="34">
        <v>895649790153.60913</v>
      </c>
      <c r="T180" s="34">
        <v>888391503141.40332</v>
      </c>
      <c r="U180" s="34">
        <v>883201916491.19946</v>
      </c>
      <c r="V180" s="34">
        <v>879068614655.74902</v>
      </c>
      <c r="W180" s="34">
        <v>874723858728.43945</v>
      </c>
      <c r="X180" s="34">
        <v>867192925778.255</v>
      </c>
      <c r="Y180" s="34">
        <v>862397515912.99463</v>
      </c>
      <c r="Z180" s="34">
        <v>853413639483.0481</v>
      </c>
      <c r="AA180" s="34">
        <v>845989410894.39832</v>
      </c>
      <c r="AB180" s="34">
        <v>840854736904.49292</v>
      </c>
      <c r="AC180" s="34">
        <v>836170555006.22937</v>
      </c>
      <c r="AD180" s="34">
        <v>832803302350.65833</v>
      </c>
      <c r="AE180" s="34">
        <v>826346550481.14282</v>
      </c>
      <c r="AF180" s="34">
        <v>823494093945.96082</v>
      </c>
      <c r="AG180" s="34">
        <v>820672967426.95618</v>
      </c>
      <c r="AH180" s="34">
        <v>818574053840.45715</v>
      </c>
      <c r="AI180" s="34">
        <v>814138569586.6582</v>
      </c>
      <c r="AJ180" s="34">
        <v>811844446487.89355</v>
      </c>
      <c r="AK180" s="34">
        <v>808794718430.65527</v>
      </c>
      <c r="AL180" s="34">
        <v>805659119550.97461</v>
      </c>
      <c r="AM180" s="34">
        <v>802450065658.83789</v>
      </c>
      <c r="AN180" s="34">
        <v>799708683505.23535</v>
      </c>
      <c r="AO180" s="34">
        <v>796506553105.58008</v>
      </c>
      <c r="AP180" s="34">
        <v>793465798041.49023</v>
      </c>
      <c r="AQ180" s="34">
        <v>790458997300.75586</v>
      </c>
      <c r="AR180" s="34">
        <v>787450512868.40723</v>
      </c>
    </row>
    <row r="181" spans="1:44" ht="14.25" customHeight="1" x14ac:dyDescent="0.2">
      <c r="A181" s="34" t="s">
        <v>127</v>
      </c>
      <c r="B181" s="34" t="s">
        <v>113</v>
      </c>
      <c r="C181" s="34">
        <v>790393609310.32849</v>
      </c>
      <c r="D181" s="34">
        <v>791576385471.04724</v>
      </c>
      <c r="E181" s="34">
        <v>822752842052.60413</v>
      </c>
      <c r="F181" s="34">
        <v>850031072354.34973</v>
      </c>
      <c r="G181" s="34">
        <v>875564611975.18323</v>
      </c>
      <c r="H181" s="34">
        <v>906357670256.13611</v>
      </c>
      <c r="I181" s="34">
        <v>931715768984.30432</v>
      </c>
      <c r="J181" s="34">
        <v>960912613071.40479</v>
      </c>
      <c r="K181" s="34">
        <v>985198699463.45386</v>
      </c>
      <c r="L181" s="34">
        <v>1014913523842.652</v>
      </c>
      <c r="M181" s="34">
        <v>1040498167203.6455</v>
      </c>
      <c r="N181" s="34">
        <v>1075184084630.3594</v>
      </c>
      <c r="O181" s="34">
        <v>1073796928806.1749</v>
      </c>
      <c r="P181" s="34">
        <v>1072150410625.8492</v>
      </c>
      <c r="Q181" s="34">
        <v>1065458957632.7336</v>
      </c>
      <c r="R181" s="34">
        <v>1059119213037.7244</v>
      </c>
      <c r="S181" s="34">
        <v>1049127258793.3644</v>
      </c>
      <c r="T181" s="34">
        <v>1034361028668.3497</v>
      </c>
      <c r="U181" s="34">
        <v>1020056241226.6266</v>
      </c>
      <c r="V181" s="34">
        <v>1004891239496.561</v>
      </c>
      <c r="W181" s="34">
        <v>987293973742.20728</v>
      </c>
      <c r="X181" s="34">
        <v>963876693528.4762</v>
      </c>
      <c r="Y181" s="34">
        <v>944661756320.91028</v>
      </c>
      <c r="Z181" s="34">
        <v>919425247886.07336</v>
      </c>
      <c r="AA181" s="34">
        <v>894521948610.46606</v>
      </c>
      <c r="AB181" s="34">
        <v>870655206904.63745</v>
      </c>
      <c r="AC181" s="34">
        <v>845838233852.62378</v>
      </c>
      <c r="AD181" s="34">
        <v>820906550731.10938</v>
      </c>
      <c r="AE181" s="34">
        <v>791530183820.50659</v>
      </c>
      <c r="AF181" s="34">
        <v>764171422045.28052</v>
      </c>
      <c r="AG181" s="34">
        <v>735248827644.87024</v>
      </c>
      <c r="AH181" s="34">
        <v>705260844403.59973</v>
      </c>
      <c r="AI181" s="34">
        <v>677151735079.875</v>
      </c>
      <c r="AJ181" s="34">
        <v>648372360061.94531</v>
      </c>
      <c r="AK181" s="34">
        <v>619132472887.61719</v>
      </c>
      <c r="AL181" s="34">
        <v>590296889858.73438</v>
      </c>
      <c r="AM181" s="34">
        <v>561658709073.75781</v>
      </c>
      <c r="AN181" s="34">
        <v>532603976727.74219</v>
      </c>
      <c r="AO181" s="34">
        <v>503709722577.28125</v>
      </c>
      <c r="AP181" s="34">
        <v>474918830099.52344</v>
      </c>
      <c r="AQ181" s="34">
        <v>446026093862.9375</v>
      </c>
      <c r="AR181" s="34">
        <v>417098353353.29688</v>
      </c>
    </row>
    <row r="182" spans="1:44" ht="14.25" customHeight="1" x14ac:dyDescent="0.2">
      <c r="A182" s="34" t="s">
        <v>127</v>
      </c>
      <c r="B182" s="34" t="s">
        <v>44</v>
      </c>
      <c r="C182" s="34">
        <v>653541005578.15149</v>
      </c>
      <c r="D182" s="34">
        <v>654518990106.80225</v>
      </c>
      <c r="E182" s="34">
        <v>680297402969.29089</v>
      </c>
      <c r="F182" s="34">
        <v>702852547459.07349</v>
      </c>
      <c r="G182" s="34">
        <v>723965085520.11609</v>
      </c>
      <c r="H182" s="34">
        <v>749426483533.34204</v>
      </c>
      <c r="I182" s="34">
        <v>770393957393.3822</v>
      </c>
      <c r="J182" s="34">
        <v>794535517521.93884</v>
      </c>
      <c r="K182" s="34">
        <v>814616592489.21619</v>
      </c>
      <c r="L182" s="34">
        <v>839186447276.25635</v>
      </c>
      <c r="M182" s="34">
        <v>860341240726.68921</v>
      </c>
      <c r="N182" s="34">
        <v>889021469270.33252</v>
      </c>
      <c r="O182" s="34">
        <v>887874492369.7699</v>
      </c>
      <c r="P182" s="34">
        <v>886513060376.1438</v>
      </c>
      <c r="Q182" s="34">
        <v>880980198183.95642</v>
      </c>
      <c r="R182" s="34">
        <v>875738147882.78271</v>
      </c>
      <c r="S182" s="34">
        <v>867476249320.30823</v>
      </c>
      <c r="T182" s="34">
        <v>855266716284.07703</v>
      </c>
      <c r="U182" s="34">
        <v>843438729494.80774</v>
      </c>
      <c r="V182" s="34">
        <v>830899470113.76404</v>
      </c>
      <c r="W182" s="34">
        <v>816349080762.10754</v>
      </c>
      <c r="X182" s="34">
        <v>796986382634.85291</v>
      </c>
      <c r="Y182" s="34">
        <v>781098413353.68542</v>
      </c>
      <c r="Z182" s="34">
        <v>760231477050.67554</v>
      </c>
      <c r="AA182" s="34">
        <v>739640056448.22986</v>
      </c>
      <c r="AB182" s="34">
        <v>719905718783.33984</v>
      </c>
      <c r="AC182" s="34">
        <v>699385677461.18005</v>
      </c>
      <c r="AD182" s="34">
        <v>678770787530.31665</v>
      </c>
      <c r="AE182" s="34">
        <v>654480788035.33057</v>
      </c>
      <c r="AF182" s="34">
        <v>631859055684.0835</v>
      </c>
      <c r="AG182" s="34">
        <v>607944260314.13306</v>
      </c>
      <c r="AH182" s="34">
        <v>583148542722.41113</v>
      </c>
      <c r="AI182" s="34">
        <v>559906381656.15625</v>
      </c>
      <c r="AJ182" s="34">
        <v>536110007966.41406</v>
      </c>
      <c r="AK182" s="34">
        <v>511932857440.64844</v>
      </c>
      <c r="AL182" s="34">
        <v>488090007869.0625</v>
      </c>
      <c r="AM182" s="34">
        <v>464410381354.27344</v>
      </c>
      <c r="AN182" s="34">
        <v>440386327046.97656</v>
      </c>
      <c r="AO182" s="34">
        <v>416494964957.89844</v>
      </c>
      <c r="AP182" s="34">
        <v>392689067997.5</v>
      </c>
      <c r="AQ182" s="34">
        <v>368798961003.28906</v>
      </c>
      <c r="AR182" s="34">
        <v>344879910546.54688</v>
      </c>
    </row>
    <row r="183" spans="1:44" ht="14.25" customHeight="1" x14ac:dyDescent="0.2">
      <c r="A183" s="34" t="s">
        <v>127</v>
      </c>
      <c r="B183" s="34" t="s">
        <v>48</v>
      </c>
      <c r="C183" s="34">
        <v>709399211183.1217</v>
      </c>
      <c r="D183" s="34">
        <v>710460784133.02466</v>
      </c>
      <c r="E183" s="34">
        <v>738442480146.15344</v>
      </c>
      <c r="F183" s="34">
        <v>762925414763.26794</v>
      </c>
      <c r="G183" s="34">
        <v>785842443256.87817</v>
      </c>
      <c r="H183" s="34">
        <v>813480029134.48254</v>
      </c>
      <c r="I183" s="34">
        <v>836239594777.43213</v>
      </c>
      <c r="J183" s="34">
        <v>862444536113.55762</v>
      </c>
      <c r="K183" s="34">
        <v>884241942274.61938</v>
      </c>
      <c r="L183" s="34">
        <v>910911784650.29541</v>
      </c>
      <c r="M183" s="34">
        <v>933874680105.03882</v>
      </c>
      <c r="N183" s="34">
        <v>965006210233.60901</v>
      </c>
      <c r="O183" s="34">
        <v>963761201119.32312</v>
      </c>
      <c r="P183" s="34">
        <v>962283407416.84021</v>
      </c>
      <c r="Q183" s="34">
        <v>956277651020.19226</v>
      </c>
      <c r="R183" s="34">
        <v>950587562231.73865</v>
      </c>
      <c r="S183" s="34">
        <v>941619518492.98438</v>
      </c>
      <c r="T183" s="34">
        <v>928366435624.59668</v>
      </c>
      <c r="U183" s="34">
        <v>915527509793.50952</v>
      </c>
      <c r="V183" s="34">
        <v>901916518841.43652</v>
      </c>
      <c r="W183" s="34">
        <v>886122506468.27087</v>
      </c>
      <c r="X183" s="34">
        <v>865104876877.14832</v>
      </c>
      <c r="Y183" s="34">
        <v>847858961503.57336</v>
      </c>
      <c r="Z183" s="34">
        <v>825208526371.24622</v>
      </c>
      <c r="AA183" s="34">
        <v>802857155289.95911</v>
      </c>
      <c r="AB183" s="34">
        <v>781436122098.15527</v>
      </c>
      <c r="AC183" s="34">
        <v>759162231090.34082</v>
      </c>
      <c r="AD183" s="34">
        <v>736785384755.13013</v>
      </c>
      <c r="AE183" s="34">
        <v>710419316927.23926</v>
      </c>
      <c r="AF183" s="34">
        <v>685864103178.44971</v>
      </c>
      <c r="AG183" s="34">
        <v>659905308204.22998</v>
      </c>
      <c r="AH183" s="34">
        <v>632990298510.65149</v>
      </c>
      <c r="AI183" s="34">
        <v>607761627951.54688</v>
      </c>
      <c r="AJ183" s="34">
        <v>581931376168.67188</v>
      </c>
      <c r="AK183" s="34">
        <v>555687802521.03906</v>
      </c>
      <c r="AL183" s="34">
        <v>529807102558.71875</v>
      </c>
      <c r="AM183" s="34">
        <v>504103576341.8125</v>
      </c>
      <c r="AN183" s="34">
        <v>478026184059.53125</v>
      </c>
      <c r="AO183" s="34">
        <v>452092825210.70312</v>
      </c>
      <c r="AP183" s="34">
        <v>426252236202.39844</v>
      </c>
      <c r="AQ183" s="34">
        <v>400320239721.50781</v>
      </c>
      <c r="AR183" s="34">
        <v>374356825977.86719</v>
      </c>
    </row>
    <row r="184" spans="1:44" ht="14.25" customHeight="1" x14ac:dyDescent="0.2">
      <c r="A184" s="34" t="s">
        <v>127</v>
      </c>
      <c r="B184" s="34" t="s">
        <v>50</v>
      </c>
      <c r="C184" s="34">
        <v>164781706534.66214</v>
      </c>
      <c r="D184" s="34">
        <v>165028292377.35614</v>
      </c>
      <c r="E184" s="34">
        <v>171527977671.74432</v>
      </c>
      <c r="F184" s="34">
        <v>177214958547.37326</v>
      </c>
      <c r="G184" s="34">
        <v>182538205323.44812</v>
      </c>
      <c r="H184" s="34">
        <v>188957959523.36407</v>
      </c>
      <c r="I184" s="34">
        <v>194244630282.94687</v>
      </c>
      <c r="J184" s="34">
        <v>200331604845.27524</v>
      </c>
      <c r="K184" s="34">
        <v>205394781866.93918</v>
      </c>
      <c r="L184" s="34">
        <v>211589745253.41513</v>
      </c>
      <c r="M184" s="34">
        <v>216923646166.1311</v>
      </c>
      <c r="N184" s="34">
        <v>224154985841.66507</v>
      </c>
      <c r="O184" s="34">
        <v>223865790811.18137</v>
      </c>
      <c r="P184" s="34">
        <v>223522523770.05344</v>
      </c>
      <c r="Q184" s="34">
        <v>222127485866.89505</v>
      </c>
      <c r="R184" s="34">
        <v>220805772329.41965</v>
      </c>
      <c r="S184" s="34">
        <v>218722644059.39404</v>
      </c>
      <c r="T184" s="34">
        <v>215644172054.53235</v>
      </c>
      <c r="U184" s="34">
        <v>212661901881.16959</v>
      </c>
      <c r="V184" s="34">
        <v>209500293746.63297</v>
      </c>
      <c r="W184" s="34">
        <v>205831605833.18115</v>
      </c>
      <c r="X184" s="34">
        <v>200949558014.77075</v>
      </c>
      <c r="Y184" s="34">
        <v>196943617042.16867</v>
      </c>
      <c r="Z184" s="34">
        <v>191682295495.68326</v>
      </c>
      <c r="AA184" s="34">
        <v>186490441583.1008</v>
      </c>
      <c r="AB184" s="34">
        <v>181514689778.70544</v>
      </c>
      <c r="AC184" s="34">
        <v>176340833206.02414</v>
      </c>
      <c r="AD184" s="34">
        <v>171143061813.19958</v>
      </c>
      <c r="AE184" s="34">
        <v>165018660231.13043</v>
      </c>
      <c r="AF184" s="34">
        <v>159314890108.38013</v>
      </c>
      <c r="AG184" s="34">
        <v>153285091275.78577</v>
      </c>
      <c r="AH184" s="34">
        <v>147033179575.30887</v>
      </c>
      <c r="AI184" s="34">
        <v>141172976571.42383</v>
      </c>
      <c r="AJ184" s="34">
        <v>135173036196.66016</v>
      </c>
      <c r="AK184" s="34">
        <v>129077087987.17188</v>
      </c>
      <c r="AL184" s="34">
        <v>123065429334.50781</v>
      </c>
      <c r="AM184" s="34">
        <v>117094925213.25781</v>
      </c>
      <c r="AN184" s="34">
        <v>111037578187.05859</v>
      </c>
      <c r="AO184" s="34">
        <v>105013687745.79688</v>
      </c>
      <c r="AP184" s="34">
        <v>99011346204.498047</v>
      </c>
      <c r="AQ184" s="34">
        <v>92987772218.779297</v>
      </c>
      <c r="AR184" s="34">
        <v>86956900522.423828</v>
      </c>
    </row>
    <row r="185" spans="1:44" ht="14.25" customHeight="1" x14ac:dyDescent="0.2">
      <c r="A185" s="34" t="s">
        <v>127</v>
      </c>
      <c r="B185" s="34" t="s">
        <v>53</v>
      </c>
      <c r="C185" s="34">
        <v>1057318198489086</v>
      </c>
      <c r="D185" s="34">
        <v>945297484452957</v>
      </c>
      <c r="E185" s="34">
        <v>1017090751792233.5</v>
      </c>
      <c r="F185" s="34">
        <v>1063853577253426.1</v>
      </c>
      <c r="G185" s="34">
        <v>1105729325909142.1</v>
      </c>
      <c r="H185" s="34">
        <v>1164170321117190.8</v>
      </c>
      <c r="I185" s="34">
        <v>1210604462244160.8</v>
      </c>
      <c r="J185" s="34">
        <v>1263180495209596.8</v>
      </c>
      <c r="K185" s="34">
        <v>1312281706601907.5</v>
      </c>
      <c r="L185" s="34">
        <v>1370470262755305.5</v>
      </c>
      <c r="M185" s="34">
        <v>1416136264019035.5</v>
      </c>
      <c r="N185" s="34">
        <v>1471059806904481.5</v>
      </c>
      <c r="O185" s="34">
        <v>1470026194257971</v>
      </c>
      <c r="P185" s="34">
        <v>1474946322682199.2</v>
      </c>
      <c r="Q185" s="34">
        <v>1472813841225148.2</v>
      </c>
      <c r="R185" s="34">
        <v>1476478086177563</v>
      </c>
      <c r="S185" s="34">
        <v>1475403792057519</v>
      </c>
      <c r="T185" s="34">
        <v>1473505505963240.2</v>
      </c>
      <c r="U185" s="34">
        <v>1473842102212007</v>
      </c>
      <c r="V185" s="34">
        <v>1477680640758037.5</v>
      </c>
      <c r="W185" s="34">
        <v>1487877880738523</v>
      </c>
      <c r="X185" s="34">
        <v>1497376497093004.8</v>
      </c>
      <c r="Y185" s="34">
        <v>1511065401627720</v>
      </c>
      <c r="Z185" s="34">
        <v>1525434541112105.8</v>
      </c>
      <c r="AA185" s="34">
        <v>1545863909675745</v>
      </c>
      <c r="AB185" s="34">
        <v>1578567363956657.2</v>
      </c>
      <c r="AC185" s="34">
        <v>1613523477453049.2</v>
      </c>
      <c r="AD185" s="34">
        <v>1654212027037671.5</v>
      </c>
      <c r="AE185" s="34">
        <v>1693437809456533</v>
      </c>
      <c r="AF185" s="34">
        <v>1740892917016931.5</v>
      </c>
      <c r="AG185" s="34">
        <v>1792128802878899.2</v>
      </c>
      <c r="AH185" s="34">
        <v>1857269909100225.5</v>
      </c>
      <c r="AI185" s="34">
        <v>1899030320362288</v>
      </c>
      <c r="AJ185" s="34">
        <v>1954820555931408</v>
      </c>
      <c r="AK185" s="34">
        <v>2009255539651664</v>
      </c>
      <c r="AL185" s="34">
        <v>2062042261697920</v>
      </c>
      <c r="AM185" s="34">
        <v>2112414694694128</v>
      </c>
      <c r="AN185" s="34">
        <v>2167709810796560</v>
      </c>
      <c r="AO185" s="34">
        <v>2219929871986160</v>
      </c>
      <c r="AP185" s="34">
        <v>2272375299895568</v>
      </c>
      <c r="AQ185" s="34">
        <v>2325348763920272</v>
      </c>
      <c r="AR185" s="34">
        <v>2378715776523936</v>
      </c>
    </row>
    <row r="186" spans="1:44" ht="14.25" customHeight="1" x14ac:dyDescent="0.2">
      <c r="A186" s="34" t="s">
        <v>127</v>
      </c>
      <c r="B186" s="34" t="s">
        <v>114</v>
      </c>
      <c r="C186" s="34">
        <v>632735669670134.12</v>
      </c>
      <c r="D186" s="34">
        <v>663650486720566.38</v>
      </c>
      <c r="E186" s="34">
        <v>693836091692801.25</v>
      </c>
      <c r="F186" s="34">
        <v>720876797167847.62</v>
      </c>
      <c r="G186" s="34">
        <v>746323886905589.75</v>
      </c>
      <c r="H186" s="34">
        <v>752029234701967.12</v>
      </c>
      <c r="I186" s="34">
        <v>776721086073678.5</v>
      </c>
      <c r="J186" s="34">
        <v>803997327665738.75</v>
      </c>
      <c r="K186" s="34">
        <v>826446867966464.38</v>
      </c>
      <c r="L186" s="34">
        <v>852656277896095.25</v>
      </c>
      <c r="M186" s="34">
        <v>874552937776693</v>
      </c>
      <c r="N186" s="34">
        <v>903221608870481.12</v>
      </c>
      <c r="O186" s="34">
        <v>884866685686742.88</v>
      </c>
      <c r="P186" s="34">
        <v>868786436753743.12</v>
      </c>
      <c r="Q186" s="34">
        <v>851261657553661.38</v>
      </c>
      <c r="R186" s="34">
        <v>836802125969388.12</v>
      </c>
      <c r="S186" s="34">
        <v>822355089348478.75</v>
      </c>
      <c r="T186" s="34">
        <v>807198716146761.38</v>
      </c>
      <c r="U186" s="34">
        <v>774559498543268.88</v>
      </c>
      <c r="V186" s="34">
        <v>765668133497852</v>
      </c>
      <c r="W186" s="34">
        <v>758160625526882.5</v>
      </c>
      <c r="X186" s="34">
        <v>749478365625068.88</v>
      </c>
      <c r="Y186" s="34">
        <v>738230297050405.12</v>
      </c>
      <c r="Z186" s="34">
        <v>724115555235039.62</v>
      </c>
      <c r="AA186" s="34">
        <v>711985550391878</v>
      </c>
      <c r="AB186" s="34">
        <v>702349765728852.5</v>
      </c>
      <c r="AC186" s="34">
        <v>693587738634043.62</v>
      </c>
      <c r="AD186" s="34">
        <v>686369893577944.5</v>
      </c>
      <c r="AE186" s="34">
        <v>677048750399755.25</v>
      </c>
      <c r="AF186" s="34">
        <v>651501244300848.5</v>
      </c>
      <c r="AG186" s="34">
        <v>645964912559752.12</v>
      </c>
      <c r="AH186" s="34">
        <v>641478492493977.5</v>
      </c>
      <c r="AI186" s="34">
        <v>624212666664076</v>
      </c>
      <c r="AJ186" s="34">
        <v>613332737500212</v>
      </c>
      <c r="AK186" s="34">
        <v>605871232854684</v>
      </c>
      <c r="AL186" s="34">
        <v>593672074093372</v>
      </c>
      <c r="AM186" s="34">
        <v>581527159538080</v>
      </c>
      <c r="AN186" s="34">
        <v>572213670832436</v>
      </c>
      <c r="AO186" s="34">
        <v>561348712968108</v>
      </c>
      <c r="AP186" s="34">
        <v>549775537147108</v>
      </c>
      <c r="AQ186" s="34">
        <v>539315974777068</v>
      </c>
      <c r="AR186" s="34">
        <v>528778060090352</v>
      </c>
    </row>
    <row r="187" spans="1:44" ht="14.25" customHeight="1" x14ac:dyDescent="0.2">
      <c r="A187" s="34" t="s">
        <v>127</v>
      </c>
      <c r="B187" s="34" t="s">
        <v>115</v>
      </c>
      <c r="C187" s="34">
        <v>1935666615894.8831</v>
      </c>
      <c r="D187" s="34">
        <v>2147981977326.0068</v>
      </c>
      <c r="E187" s="34">
        <v>2292001803867.2778</v>
      </c>
      <c r="F187" s="34">
        <v>2423203994778.0425</v>
      </c>
      <c r="G187" s="34">
        <v>2541871976837.5991</v>
      </c>
      <c r="H187" s="34">
        <v>2663907166471.248</v>
      </c>
      <c r="I187" s="34">
        <v>2754217181691.6548</v>
      </c>
      <c r="J187" s="34">
        <v>2836762268765.4673</v>
      </c>
      <c r="K187" s="34">
        <v>2883025992257.5415</v>
      </c>
      <c r="L187" s="34">
        <v>2921087751416.0205</v>
      </c>
      <c r="M187" s="34">
        <v>2921343812793.7319</v>
      </c>
      <c r="N187" s="34">
        <v>2919301566401.9297</v>
      </c>
      <c r="O187" s="34">
        <v>2869492042518.7324</v>
      </c>
      <c r="P187" s="34">
        <v>2819514638296.2915</v>
      </c>
      <c r="Q187" s="34">
        <v>2759269113650.8901</v>
      </c>
      <c r="R187" s="34">
        <v>2705237627589.6528</v>
      </c>
      <c r="S187" s="34">
        <v>2649240869794.2485</v>
      </c>
      <c r="T187" s="34">
        <v>2590537293097.0854</v>
      </c>
      <c r="U187" s="34">
        <v>2543958010877.7109</v>
      </c>
      <c r="V187" s="34">
        <v>2507548547903.1611</v>
      </c>
      <c r="W187" s="34">
        <v>2478568877987.105</v>
      </c>
      <c r="X187" s="34">
        <v>2449312269084.7988</v>
      </c>
      <c r="Y187" s="34">
        <v>2341196395926.7666</v>
      </c>
      <c r="Z187" s="34">
        <v>2218412909863.3643</v>
      </c>
      <c r="AA187" s="34">
        <v>2096083679325.0801</v>
      </c>
      <c r="AB187" s="34">
        <v>1974850444542.052</v>
      </c>
      <c r="AC187" s="34">
        <v>1849357379502.293</v>
      </c>
      <c r="AD187" s="34">
        <v>1721002221671.9209</v>
      </c>
      <c r="AE187" s="34">
        <v>1580801156326.1985</v>
      </c>
      <c r="AF187" s="34">
        <v>1442310077068.719</v>
      </c>
      <c r="AG187" s="34">
        <v>1298819500290.2583</v>
      </c>
      <c r="AH187" s="34">
        <v>1152390726200.8782</v>
      </c>
      <c r="AI187" s="34">
        <v>1013303342218.1875</v>
      </c>
      <c r="AJ187" s="34">
        <v>870050466695.6875</v>
      </c>
      <c r="AK187" s="34">
        <v>726364208849.3125</v>
      </c>
      <c r="AL187" s="34">
        <v>584010396134.75</v>
      </c>
      <c r="AM187" s="34">
        <v>442113889969.375</v>
      </c>
      <c r="AN187" s="34">
        <v>298642768255.8125</v>
      </c>
      <c r="AO187" s="34">
        <v>156116631253.125</v>
      </c>
      <c r="AP187" s="34">
        <v>13690743971.125</v>
      </c>
      <c r="AQ187" s="34">
        <v>-129076082996.25</v>
      </c>
      <c r="AR187" s="34">
        <v>-271902000974.1875</v>
      </c>
    </row>
    <row r="188" spans="1:44" ht="14.25" customHeight="1" x14ac:dyDescent="0.2">
      <c r="A188" s="34" t="s">
        <v>127</v>
      </c>
      <c r="B188" s="34" t="s">
        <v>116</v>
      </c>
      <c r="C188" s="34">
        <v>0</v>
      </c>
      <c r="D188" s="34">
        <v>0</v>
      </c>
      <c r="E188" s="34">
        <v>0</v>
      </c>
      <c r="F188" s="34">
        <v>0</v>
      </c>
      <c r="G188" s="34">
        <v>0</v>
      </c>
      <c r="H188" s="34">
        <v>0</v>
      </c>
      <c r="I188" s="34">
        <v>0</v>
      </c>
      <c r="J188" s="34">
        <v>0</v>
      </c>
      <c r="K188" s="34">
        <v>0</v>
      </c>
      <c r="L188" s="34">
        <v>0</v>
      </c>
      <c r="M188" s="34">
        <v>0</v>
      </c>
      <c r="N188" s="34">
        <v>0</v>
      </c>
      <c r="O188" s="34">
        <v>0</v>
      </c>
      <c r="P188" s="34">
        <v>0</v>
      </c>
      <c r="Q188" s="34">
        <v>0</v>
      </c>
      <c r="R188" s="34">
        <v>0</v>
      </c>
      <c r="S188" s="34">
        <v>0</v>
      </c>
      <c r="T188" s="34">
        <v>0</v>
      </c>
      <c r="U188" s="34">
        <v>0</v>
      </c>
      <c r="V188" s="34">
        <v>0</v>
      </c>
      <c r="W188" s="34">
        <v>0</v>
      </c>
      <c r="X188" s="34">
        <v>0</v>
      </c>
      <c r="Y188" s="34">
        <v>0</v>
      </c>
      <c r="Z188" s="34">
        <v>0</v>
      </c>
      <c r="AA188" s="34">
        <v>0</v>
      </c>
      <c r="AB188" s="34">
        <v>0</v>
      </c>
      <c r="AC188" s="34">
        <v>0</v>
      </c>
      <c r="AD188" s="34">
        <v>0</v>
      </c>
      <c r="AE188" s="34">
        <v>0</v>
      </c>
      <c r="AF188" s="34">
        <v>0</v>
      </c>
      <c r="AG188" s="34">
        <v>0</v>
      </c>
      <c r="AH188" s="34">
        <v>0</v>
      </c>
      <c r="AI188" s="34">
        <v>0</v>
      </c>
      <c r="AJ188" s="34">
        <v>0</v>
      </c>
      <c r="AK188" s="34">
        <v>0</v>
      </c>
      <c r="AL188" s="34">
        <v>0</v>
      </c>
      <c r="AM188" s="34">
        <v>0</v>
      </c>
      <c r="AN188" s="34">
        <v>0</v>
      </c>
      <c r="AO188" s="34">
        <v>0</v>
      </c>
      <c r="AP188" s="34">
        <v>0</v>
      </c>
      <c r="AQ188" s="34">
        <v>0</v>
      </c>
      <c r="AR188" s="34">
        <v>0</v>
      </c>
    </row>
    <row r="189" spans="1:44" ht="14.25" customHeight="1" x14ac:dyDescent="0.2">
      <c r="A189" s="34" t="s">
        <v>127</v>
      </c>
      <c r="B189" s="34" t="s">
        <v>117</v>
      </c>
      <c r="C189" s="34">
        <v>800580201792451.12</v>
      </c>
      <c r="D189" s="34">
        <v>859928316138730.12</v>
      </c>
      <c r="E189" s="34">
        <v>908696058981794.25</v>
      </c>
      <c r="F189" s="34">
        <v>953391160956834.12</v>
      </c>
      <c r="G189" s="34">
        <v>996022124313156.75</v>
      </c>
      <c r="H189" s="34">
        <v>1044354117583550.9</v>
      </c>
      <c r="I189" s="34">
        <v>1085920466746334.8</v>
      </c>
      <c r="J189" s="34">
        <v>1131219837778600.2</v>
      </c>
      <c r="K189" s="34">
        <v>1169782516917611</v>
      </c>
      <c r="L189" s="34">
        <v>1213634808196715.8</v>
      </c>
      <c r="M189" s="34">
        <v>1251204462594525.2</v>
      </c>
      <c r="N189" s="34">
        <v>1298191111887436.8</v>
      </c>
      <c r="O189" s="34">
        <v>1285756403384977.2</v>
      </c>
      <c r="P189" s="34">
        <v>1273266914018312.5</v>
      </c>
      <c r="Q189" s="34">
        <v>1255308601631867.5</v>
      </c>
      <c r="R189" s="34">
        <v>1238504173818547.2</v>
      </c>
      <c r="S189" s="34">
        <v>1218321864820987.2</v>
      </c>
      <c r="T189" s="34">
        <v>1193626248903521</v>
      </c>
      <c r="U189" s="34">
        <v>1170534964563818.8</v>
      </c>
      <c r="V189" s="34">
        <v>1147475351517482.2</v>
      </c>
      <c r="W189" s="34">
        <v>1122548153681902.5</v>
      </c>
      <c r="X189" s="34">
        <v>1091738629747510.4</v>
      </c>
      <c r="Y189" s="34">
        <v>1072172332838011.1</v>
      </c>
      <c r="Z189" s="34">
        <v>1043897876581151.6</v>
      </c>
      <c r="AA189" s="34">
        <v>1013646355066531.9</v>
      </c>
      <c r="AB189" s="34">
        <v>981732585176907.88</v>
      </c>
      <c r="AC189" s="34">
        <v>945432967267231.12</v>
      </c>
      <c r="AD189" s="34">
        <v>905239616216864.75</v>
      </c>
      <c r="AE189" s="34">
        <v>856050575537559.5</v>
      </c>
      <c r="AF189" s="34">
        <v>804678029972964.25</v>
      </c>
      <c r="AG189" s="34">
        <v>747073320164594.12</v>
      </c>
      <c r="AH189" s="34">
        <v>683814860489157.75</v>
      </c>
      <c r="AI189" s="34">
        <v>633823250427712</v>
      </c>
      <c r="AJ189" s="34">
        <v>575492661407344</v>
      </c>
      <c r="AK189" s="34">
        <v>517490182431920</v>
      </c>
      <c r="AL189" s="34">
        <v>461292312619984</v>
      </c>
      <c r="AM189" s="34">
        <v>405969204354960</v>
      </c>
      <c r="AN189" s="34">
        <v>347840989968528</v>
      </c>
      <c r="AO189" s="34">
        <v>291569773870160</v>
      </c>
      <c r="AP189" s="34">
        <v>235244850716608</v>
      </c>
      <c r="AQ189" s="34">
        <v>178435120018592</v>
      </c>
      <c r="AR189" s="34">
        <v>121512695408384</v>
      </c>
    </row>
    <row r="190" spans="1:44" ht="14.25" customHeight="1" x14ac:dyDescent="0.2">
      <c r="A190" s="34" t="s">
        <v>127</v>
      </c>
      <c r="B190" s="34" t="s">
        <v>62</v>
      </c>
      <c r="C190" s="34">
        <v>5952970587720.0752</v>
      </c>
      <c r="D190" s="34">
        <v>5788000866130.5537</v>
      </c>
      <c r="E190" s="34">
        <v>5673546537405.2559</v>
      </c>
      <c r="F190" s="34">
        <v>5602129905943.7686</v>
      </c>
      <c r="G190" s="34">
        <v>5529254087344.4463</v>
      </c>
      <c r="H190" s="34">
        <v>5402743188880.4492</v>
      </c>
      <c r="I190" s="34">
        <v>5314487326561.1279</v>
      </c>
      <c r="J190" s="34">
        <v>5154914937625.3633</v>
      </c>
      <c r="K190" s="34">
        <v>5040864859368.8564</v>
      </c>
      <c r="L190" s="34">
        <v>4854827902695.667</v>
      </c>
      <c r="M190" s="34">
        <v>4733367164751.8477</v>
      </c>
      <c r="N190" s="34">
        <v>4547943315437.707</v>
      </c>
      <c r="O190" s="34">
        <v>4422316991702.7412</v>
      </c>
      <c r="P190" s="34">
        <v>4292673448317.6284</v>
      </c>
      <c r="Q190" s="34">
        <v>4165638823731.7607</v>
      </c>
      <c r="R190" s="34">
        <v>4008411804150.5132</v>
      </c>
      <c r="S190" s="34">
        <v>3874304712007.0298</v>
      </c>
      <c r="T190" s="34">
        <v>3771382054518.9883</v>
      </c>
      <c r="U190" s="34">
        <v>3658405220405.5405</v>
      </c>
      <c r="V190" s="34">
        <v>3484700336484.3604</v>
      </c>
      <c r="W190" s="34">
        <v>3302762995270.667</v>
      </c>
      <c r="X190" s="34">
        <v>3150314799361.4829</v>
      </c>
      <c r="Y190" s="34">
        <v>3047206737163.5078</v>
      </c>
      <c r="Z190" s="34">
        <v>3027841746185.0322</v>
      </c>
      <c r="AA190" s="34">
        <v>2991742632170.3535</v>
      </c>
      <c r="AB190" s="34">
        <v>2927685791016.3418</v>
      </c>
      <c r="AC190" s="34">
        <v>2874198639479.8564</v>
      </c>
      <c r="AD190" s="34">
        <v>2820194088957.168</v>
      </c>
      <c r="AE190" s="34">
        <v>2832347054134.5068</v>
      </c>
      <c r="AF190" s="34">
        <v>2853551591963.4771</v>
      </c>
      <c r="AG190" s="34">
        <v>2869196334562.9888</v>
      </c>
      <c r="AH190" s="34">
        <v>2892106814175.1528</v>
      </c>
      <c r="AI190" s="34">
        <v>2907681596017.9961</v>
      </c>
      <c r="AJ190" s="34">
        <v>2927743969964.4141</v>
      </c>
      <c r="AK190" s="34">
        <v>2946117066573.8672</v>
      </c>
      <c r="AL190" s="34">
        <v>2965412742202.1875</v>
      </c>
      <c r="AM190" s="34">
        <v>2983326635769.707</v>
      </c>
      <c r="AN190" s="34">
        <v>3002744057627.9922</v>
      </c>
      <c r="AO190" s="34">
        <v>3021231817784.5312</v>
      </c>
      <c r="AP190" s="34">
        <v>3040034709345.7969</v>
      </c>
      <c r="AQ190" s="34">
        <v>3058694727436.6641</v>
      </c>
      <c r="AR190" s="34">
        <v>3077614440108.4531</v>
      </c>
    </row>
    <row r="191" spans="1:44" ht="14.25" customHeight="1" x14ac:dyDescent="0.2">
      <c r="A191" s="34" t="s">
        <v>127</v>
      </c>
      <c r="B191" s="34" t="s">
        <v>87</v>
      </c>
      <c r="C191" s="34">
        <v>81929501186990.266</v>
      </c>
      <c r="D191" s="34">
        <v>82504510642322.234</v>
      </c>
      <c r="E191" s="34">
        <v>85715303274702.797</v>
      </c>
      <c r="F191" s="34">
        <v>88936958500116.219</v>
      </c>
      <c r="G191" s="34">
        <v>92370258795322.078</v>
      </c>
      <c r="H191" s="34">
        <v>96736477015365.953</v>
      </c>
      <c r="I191" s="34">
        <v>100881915866443.25</v>
      </c>
      <c r="J191" s="34">
        <v>105783423174930.28</v>
      </c>
      <c r="K191" s="34">
        <v>110465404141723.16</v>
      </c>
      <c r="L191" s="34">
        <v>116062302812806.55</v>
      </c>
      <c r="M191" s="34">
        <v>121479565843525.09</v>
      </c>
      <c r="N191" s="34">
        <v>128248972948967.95</v>
      </c>
      <c r="O191" s="34">
        <v>129661633163139.14</v>
      </c>
      <c r="P191" s="34">
        <v>131052059150281.38</v>
      </c>
      <c r="Q191" s="34">
        <v>131831411618236.34</v>
      </c>
      <c r="R191" s="34">
        <v>132659784283170.41</v>
      </c>
      <c r="S191" s="34">
        <v>133040088859100.45</v>
      </c>
      <c r="T191" s="34">
        <v>132821575653670.61</v>
      </c>
      <c r="U191" s="34">
        <v>132673337112482.81</v>
      </c>
      <c r="V191" s="34">
        <v>132435621463144.41</v>
      </c>
      <c r="W191" s="34">
        <v>131906711743961.23</v>
      </c>
      <c r="X191" s="34">
        <v>130627009314454.14</v>
      </c>
      <c r="Y191" s="34">
        <v>130275725770653.58</v>
      </c>
      <c r="Z191" s="34">
        <v>129126952132651.72</v>
      </c>
      <c r="AA191" s="34">
        <v>128044719455507.12</v>
      </c>
      <c r="AB191" s="34">
        <v>127134582593237.89</v>
      </c>
      <c r="AC191" s="34">
        <v>126110158757993.42</v>
      </c>
      <c r="AD191" s="34">
        <v>125091084015388.53</v>
      </c>
      <c r="AE191" s="34">
        <v>123403811778034.66</v>
      </c>
      <c r="AF191" s="34">
        <v>122035353503161.59</v>
      </c>
      <c r="AG191" s="34">
        <v>120430110073825.34</v>
      </c>
      <c r="AH191" s="34">
        <v>118665920510335.05</v>
      </c>
      <c r="AI191" s="34">
        <v>117178047361854</v>
      </c>
      <c r="AJ191" s="34">
        <v>115596360097886</v>
      </c>
      <c r="AK191" s="34">
        <v>113942143452655.5</v>
      </c>
      <c r="AL191" s="34">
        <v>112348868202874.5</v>
      </c>
      <c r="AM191" s="34">
        <v>110785265367885.5</v>
      </c>
      <c r="AN191" s="34">
        <v>109160220131746</v>
      </c>
      <c r="AO191" s="34">
        <v>107557824045494.5</v>
      </c>
      <c r="AP191" s="34">
        <v>105971678174496</v>
      </c>
      <c r="AQ191" s="34">
        <v>104370224770755</v>
      </c>
      <c r="AR191" s="34">
        <v>102763455552622.5</v>
      </c>
    </row>
    <row r="192" spans="1:44" ht="14.25" customHeight="1" x14ac:dyDescent="0.2">
      <c r="A192" s="34" t="s">
        <v>127</v>
      </c>
      <c r="B192" s="34" t="s">
        <v>118</v>
      </c>
      <c r="C192" s="34">
        <v>550203325208.95667</v>
      </c>
      <c r="D192" s="34">
        <v>551026671158.29089</v>
      </c>
      <c r="E192" s="34">
        <v>572729010192.09546</v>
      </c>
      <c r="F192" s="34">
        <v>591717742946.31409</v>
      </c>
      <c r="G192" s="34">
        <v>609491973707.10645</v>
      </c>
      <c r="H192" s="34">
        <v>630927424171.23267</v>
      </c>
      <c r="I192" s="34">
        <v>648579528232.89038</v>
      </c>
      <c r="J192" s="34">
        <v>668903833127.44446</v>
      </c>
      <c r="K192" s="34">
        <v>685809695386.2207</v>
      </c>
      <c r="L192" s="34">
        <v>706494573134.28442</v>
      </c>
      <c r="M192" s="34">
        <v>724304377876.74292</v>
      </c>
      <c r="N192" s="34">
        <v>748449698488.27173</v>
      </c>
      <c r="O192" s="34">
        <v>747484081183.09717</v>
      </c>
      <c r="P192" s="34">
        <v>746337918350.85645</v>
      </c>
      <c r="Q192" s="34">
        <v>741679910436.92078</v>
      </c>
      <c r="R192" s="34">
        <v>737266731337.2146</v>
      </c>
      <c r="S192" s="34">
        <v>730311201350.85803</v>
      </c>
      <c r="T192" s="34">
        <v>720032235504.11633</v>
      </c>
      <c r="U192" s="34">
        <v>710074485942.21008</v>
      </c>
      <c r="V192" s="34">
        <v>699517929967.5708</v>
      </c>
      <c r="W192" s="34">
        <v>687268243205.7063</v>
      </c>
      <c r="X192" s="34">
        <v>670967168286.6073</v>
      </c>
      <c r="Y192" s="34">
        <v>657591399276.39368</v>
      </c>
      <c r="Z192" s="34">
        <v>640023935807.62048</v>
      </c>
      <c r="AA192" s="34">
        <v>622688423591.03162</v>
      </c>
      <c r="AB192" s="34">
        <v>606074472650.93188</v>
      </c>
      <c r="AC192" s="34">
        <v>588799053247.23328</v>
      </c>
      <c r="AD192" s="34">
        <v>571443782664.41235</v>
      </c>
      <c r="AE192" s="34">
        <v>550994509585.30005</v>
      </c>
      <c r="AF192" s="34">
        <v>531949717819.50665</v>
      </c>
      <c r="AG192" s="34">
        <v>511816321717.45428</v>
      </c>
      <c r="AH192" s="34">
        <v>490941294514.16705</v>
      </c>
      <c r="AI192" s="34">
        <v>471374176009.67188</v>
      </c>
      <c r="AJ192" s="34">
        <v>451340476792.23438</v>
      </c>
      <c r="AK192" s="34">
        <v>430986209041.91406</v>
      </c>
      <c r="AL192" s="34">
        <v>410913382693.1875</v>
      </c>
      <c r="AM192" s="34">
        <v>390977970627.32031</v>
      </c>
      <c r="AN192" s="34">
        <v>370752591573.74219</v>
      </c>
      <c r="AO192" s="34">
        <v>350638923490.20312</v>
      </c>
      <c r="AP192" s="34">
        <v>330597206818.41406</v>
      </c>
      <c r="AQ192" s="34">
        <v>310484595374.57031</v>
      </c>
      <c r="AR192" s="34">
        <v>290347616998.60156</v>
      </c>
    </row>
    <row r="193" spans="1:44" ht="14.25" customHeight="1" x14ac:dyDescent="0.2">
      <c r="A193" s="34" t="s">
        <v>127</v>
      </c>
      <c r="B193" s="34" t="s">
        <v>119</v>
      </c>
      <c r="C193" s="34">
        <v>72615667286.461288</v>
      </c>
      <c r="D193" s="34">
        <v>72724332234.089157</v>
      </c>
      <c r="E193" s="34">
        <v>75588600329.921234</v>
      </c>
      <c r="F193" s="34">
        <v>78094727495.452621</v>
      </c>
      <c r="G193" s="34">
        <v>80440565057.79068</v>
      </c>
      <c r="H193" s="34">
        <v>83269609281.482468</v>
      </c>
      <c r="I193" s="34">
        <v>85599328599.264709</v>
      </c>
      <c r="J193" s="34">
        <v>88281724169.104324</v>
      </c>
      <c r="K193" s="34">
        <v>90512954721.024033</v>
      </c>
      <c r="L193" s="34">
        <v>93242938586.250717</v>
      </c>
      <c r="M193" s="34">
        <v>95593471191.854385</v>
      </c>
      <c r="N193" s="34">
        <v>98780163252.259186</v>
      </c>
      <c r="O193" s="34">
        <v>98652721374.4189</v>
      </c>
      <c r="P193" s="34">
        <v>98501451152.904877</v>
      </c>
      <c r="Q193" s="34">
        <v>97886688687.106293</v>
      </c>
      <c r="R193" s="34">
        <v>97304238653.642548</v>
      </c>
      <c r="S193" s="34">
        <v>96386249924.478729</v>
      </c>
      <c r="T193" s="34">
        <v>95029635142.675247</v>
      </c>
      <c r="U193" s="34">
        <v>93715414388.311996</v>
      </c>
      <c r="V193" s="34">
        <v>92322163345.973816</v>
      </c>
      <c r="W193" s="34">
        <v>90705453418.011978</v>
      </c>
      <c r="X193" s="34">
        <v>88554042514.983688</v>
      </c>
      <c r="Y193" s="34">
        <v>86788712594.853958</v>
      </c>
      <c r="Z193" s="34">
        <v>84470164116.741745</v>
      </c>
      <c r="AA193" s="34">
        <v>82182228494.247787</v>
      </c>
      <c r="AB193" s="34">
        <v>79989524309.26001</v>
      </c>
      <c r="AC193" s="34">
        <v>77709519717.908905</v>
      </c>
      <c r="AD193" s="34">
        <v>75418976392.257416</v>
      </c>
      <c r="AE193" s="34">
        <v>72720087559.481171</v>
      </c>
      <c r="AF193" s="34">
        <v>70206561742.675949</v>
      </c>
      <c r="AG193" s="34">
        <v>67549362257.125893</v>
      </c>
      <c r="AH193" s="34">
        <v>64794282524.712349</v>
      </c>
      <c r="AI193" s="34">
        <v>62211820184.017578</v>
      </c>
      <c r="AJ193" s="34">
        <v>59567778662.93457</v>
      </c>
      <c r="AK193" s="34">
        <v>56881428604.515625</v>
      </c>
      <c r="AL193" s="34">
        <v>54232223096.561523</v>
      </c>
      <c r="AM193" s="34">
        <v>51601153483.806641</v>
      </c>
      <c r="AN193" s="34">
        <v>48931814116.329102</v>
      </c>
      <c r="AO193" s="34">
        <v>46277218328.652344</v>
      </c>
      <c r="AP193" s="34">
        <v>43632118666.384766</v>
      </c>
      <c r="AQ193" s="34">
        <v>40977662333.694336</v>
      </c>
      <c r="AR193" s="34">
        <v>38319990060.722656</v>
      </c>
    </row>
    <row r="194" spans="1:44" ht="14.25" customHeight="1" x14ac:dyDescent="0.2">
      <c r="A194" s="34" t="s">
        <v>127</v>
      </c>
      <c r="B194" s="34" t="s">
        <v>120</v>
      </c>
      <c r="C194" s="34">
        <v>985897328927.72437</v>
      </c>
      <c r="D194" s="34">
        <v>987372664562.82581</v>
      </c>
      <c r="E194" s="34">
        <v>1026260612171.6229</v>
      </c>
      <c r="F194" s="34">
        <v>1060286107919.03</v>
      </c>
      <c r="G194" s="34">
        <v>1092135364053.8506</v>
      </c>
      <c r="H194" s="34">
        <v>1130545079860.1274</v>
      </c>
      <c r="I194" s="34">
        <v>1162175499828.4785</v>
      </c>
      <c r="J194" s="34">
        <v>1198594178142.0703</v>
      </c>
      <c r="K194" s="34">
        <v>1228887423712.3647</v>
      </c>
      <c r="L194" s="34">
        <v>1265952204651.7888</v>
      </c>
      <c r="M194" s="34">
        <v>1297865205027.8691</v>
      </c>
      <c r="N194" s="34">
        <v>1341130678001.8269</v>
      </c>
      <c r="O194" s="34">
        <v>1339400409429.6108</v>
      </c>
      <c r="P194" s="34">
        <v>1337346625268.2859</v>
      </c>
      <c r="Q194" s="34">
        <v>1329000042559.5588</v>
      </c>
      <c r="R194" s="34">
        <v>1321092163259.0703</v>
      </c>
      <c r="S194" s="34">
        <v>1308628700897.7307</v>
      </c>
      <c r="T194" s="34">
        <v>1290210046360.1682</v>
      </c>
      <c r="U194" s="34">
        <v>1272366972272.0825</v>
      </c>
      <c r="V194" s="34">
        <v>1253450910043.4141</v>
      </c>
      <c r="W194" s="34">
        <v>1231500963713.7783</v>
      </c>
      <c r="X194" s="34">
        <v>1202291423376.5095</v>
      </c>
      <c r="Y194" s="34">
        <v>1178323674845.5173</v>
      </c>
      <c r="Z194" s="34">
        <v>1146844920508.0708</v>
      </c>
      <c r="AA194" s="34">
        <v>1115781794556.5181</v>
      </c>
      <c r="AB194" s="34">
        <v>1086011618506.4917</v>
      </c>
      <c r="AC194" s="34">
        <v>1055056171554.6864</v>
      </c>
      <c r="AD194" s="34">
        <v>1023957641017.9567</v>
      </c>
      <c r="AE194" s="34">
        <v>987315034942.18689</v>
      </c>
      <c r="AF194" s="34">
        <v>953189088275.56213</v>
      </c>
      <c r="AG194" s="34">
        <v>917112495260.20947</v>
      </c>
      <c r="AH194" s="34">
        <v>879706989662.44092</v>
      </c>
      <c r="AI194" s="34">
        <v>844645097113.76562</v>
      </c>
      <c r="AJ194" s="34">
        <v>808747148769.84375</v>
      </c>
      <c r="AK194" s="34">
        <v>772274780669</v>
      </c>
      <c r="AL194" s="34">
        <v>736306721272.53125</v>
      </c>
      <c r="AM194" s="34">
        <v>700584891530.14062</v>
      </c>
      <c r="AN194" s="34">
        <v>664343476271.6875</v>
      </c>
      <c r="AO194" s="34">
        <v>628302233462.09375</v>
      </c>
      <c r="AP194" s="34">
        <v>592389918816.70312</v>
      </c>
      <c r="AQ194" s="34">
        <v>556350569376.71875</v>
      </c>
      <c r="AR194" s="34">
        <v>520267557362.92188</v>
      </c>
    </row>
    <row r="195" spans="1:44" ht="14.25" customHeight="1" x14ac:dyDescent="0.2">
      <c r="A195" s="34" t="s">
        <v>127</v>
      </c>
      <c r="B195" s="34" t="s">
        <v>121</v>
      </c>
      <c r="C195" s="34">
        <v>1787462579359.0469</v>
      </c>
      <c r="D195" s="34">
        <v>1790137408839.1174</v>
      </c>
      <c r="E195" s="34">
        <v>1860642469659.5994</v>
      </c>
      <c r="F195" s="34">
        <v>1922331753734.2183</v>
      </c>
      <c r="G195" s="34">
        <v>1980075447576.3857</v>
      </c>
      <c r="H195" s="34">
        <v>2049713459236.4907</v>
      </c>
      <c r="I195" s="34">
        <v>2107060396289.5923</v>
      </c>
      <c r="J195" s="34">
        <v>2173088594931.7981</v>
      </c>
      <c r="K195" s="34">
        <v>2228011193132.8989</v>
      </c>
      <c r="L195" s="34">
        <v>2295210795969.248</v>
      </c>
      <c r="M195" s="34">
        <v>2353070060107.1846</v>
      </c>
      <c r="N195" s="34">
        <v>2431511710824.8413</v>
      </c>
      <c r="O195" s="34">
        <v>2428374679985.6958</v>
      </c>
      <c r="P195" s="34">
        <v>2424651105302.2739</v>
      </c>
      <c r="Q195" s="34">
        <v>2409518490759.5391</v>
      </c>
      <c r="R195" s="34">
        <v>2395181259166.5854</v>
      </c>
      <c r="S195" s="34">
        <v>2372584613525.6299</v>
      </c>
      <c r="T195" s="34">
        <v>2339191018896.6216</v>
      </c>
      <c r="U195" s="34">
        <v>2306840969558.4492</v>
      </c>
      <c r="V195" s="34">
        <v>2272545559285.5098</v>
      </c>
      <c r="W195" s="34">
        <v>2232749622597.2183</v>
      </c>
      <c r="X195" s="34">
        <v>2179791815753.4448</v>
      </c>
      <c r="Y195" s="34">
        <v>2136337540796.4053</v>
      </c>
      <c r="Z195" s="34">
        <v>2079265578258.2581</v>
      </c>
      <c r="AA195" s="34">
        <v>2022947162935.3296</v>
      </c>
      <c r="AB195" s="34">
        <v>1968972906074.0918</v>
      </c>
      <c r="AC195" s="34">
        <v>1912849716133.1421</v>
      </c>
      <c r="AD195" s="34">
        <v>1856467111194.0283</v>
      </c>
      <c r="AE195" s="34">
        <v>1790032924541.075</v>
      </c>
      <c r="AF195" s="34">
        <v>1728161519819.7156</v>
      </c>
      <c r="AG195" s="34">
        <v>1662753532483.0991</v>
      </c>
      <c r="AH195" s="34">
        <v>1594936185223.6887</v>
      </c>
      <c r="AI195" s="34">
        <v>1531367881452.7344</v>
      </c>
      <c r="AJ195" s="34">
        <v>1466283782472.25</v>
      </c>
      <c r="AK195" s="34">
        <v>1400158242572.7188</v>
      </c>
      <c r="AL195" s="34">
        <v>1334947030069.2344</v>
      </c>
      <c r="AM195" s="34">
        <v>1270182239601.4375</v>
      </c>
      <c r="AN195" s="34">
        <v>1204475424401.9844</v>
      </c>
      <c r="AO195" s="34">
        <v>1139131528090</v>
      </c>
      <c r="AP195" s="34">
        <v>1074021382557.2656</v>
      </c>
      <c r="AQ195" s="34">
        <v>1008680918983.375</v>
      </c>
      <c r="AR195" s="34">
        <v>943261293802.5625</v>
      </c>
    </row>
    <row r="196" spans="1:44" ht="14.25" customHeight="1" x14ac:dyDescent="0.2">
      <c r="A196" s="34" t="s">
        <v>127</v>
      </c>
      <c r="B196" s="34" t="s">
        <v>122</v>
      </c>
      <c r="C196" s="34">
        <v>756878685947.34644</v>
      </c>
      <c r="D196" s="34">
        <v>758011309055.31384</v>
      </c>
      <c r="E196" s="34">
        <v>787865795746.48669</v>
      </c>
      <c r="F196" s="34">
        <v>813987351971.83325</v>
      </c>
      <c r="G196" s="34">
        <v>838438197333.12598</v>
      </c>
      <c r="H196" s="34">
        <v>867925542895.45178</v>
      </c>
      <c r="I196" s="34">
        <v>892208386553.87439</v>
      </c>
      <c r="J196" s="34">
        <v>920167201916.43347</v>
      </c>
      <c r="K196" s="34">
        <v>943423489592.21216</v>
      </c>
      <c r="L196" s="34">
        <v>971878321418.22876</v>
      </c>
      <c r="M196" s="34">
        <v>996378103576.63611</v>
      </c>
      <c r="N196" s="34">
        <v>1029593240052.3939</v>
      </c>
      <c r="O196" s="34">
        <v>1028264903556.4432</v>
      </c>
      <c r="P196" s="34">
        <v>1026688202401.4318</v>
      </c>
      <c r="Q196" s="34">
        <v>1020280485930.9926</v>
      </c>
      <c r="R196" s="34">
        <v>1014209564428.3512</v>
      </c>
      <c r="S196" s="34">
        <v>1004641297289.759</v>
      </c>
      <c r="T196" s="34">
        <v>990501197064.03833</v>
      </c>
      <c r="U196" s="34">
        <v>976802973047.40601</v>
      </c>
      <c r="V196" s="34">
        <v>962281010259.95801</v>
      </c>
      <c r="W196" s="34">
        <v>945429918318.50989</v>
      </c>
      <c r="X196" s="34">
        <v>923005596983.09949</v>
      </c>
      <c r="Y196" s="34">
        <v>904605427430.97803</v>
      </c>
      <c r="Z196" s="34">
        <v>880439018293.73145</v>
      </c>
      <c r="AA196" s="34">
        <v>856591689305.42908</v>
      </c>
      <c r="AB196" s="34">
        <v>833736964915.74866</v>
      </c>
      <c r="AC196" s="34">
        <v>809972301675.12781</v>
      </c>
      <c r="AD196" s="34">
        <v>786097792396.2218</v>
      </c>
      <c r="AE196" s="34">
        <v>757967066485.36182</v>
      </c>
      <c r="AF196" s="34">
        <v>731768393548.66125</v>
      </c>
      <c r="AG196" s="34">
        <v>704072198910.81262</v>
      </c>
      <c r="AH196" s="34">
        <v>675355790930.65601</v>
      </c>
      <c r="AI196" s="34">
        <v>648438587302.64062</v>
      </c>
      <c r="AJ196" s="34">
        <v>620879539140.58594</v>
      </c>
      <c r="AK196" s="34">
        <v>592879505839.375</v>
      </c>
      <c r="AL196" s="34">
        <v>565266633044.92969</v>
      </c>
      <c r="AM196" s="34">
        <v>537842792081.22656</v>
      </c>
      <c r="AN196" s="34">
        <v>510020062520.20312</v>
      </c>
      <c r="AO196" s="34">
        <v>482351006425.59375</v>
      </c>
      <c r="AP196" s="34">
        <v>454780929176.57812</v>
      </c>
      <c r="AQ196" s="34">
        <v>427113326632</v>
      </c>
      <c r="AR196" s="34">
        <v>399412204094.49219</v>
      </c>
    </row>
    <row r="197" spans="1:44" ht="14.25" customHeight="1" x14ac:dyDescent="0.2">
      <c r="A197" s="34" t="s">
        <v>127</v>
      </c>
      <c r="B197" s="34" t="s">
        <v>123</v>
      </c>
      <c r="C197" s="34">
        <v>170367527095.15915</v>
      </c>
      <c r="D197" s="34">
        <v>170622471779.97836</v>
      </c>
      <c r="E197" s="34">
        <v>177342485389.43054</v>
      </c>
      <c r="F197" s="34">
        <v>183222245277.79266</v>
      </c>
      <c r="G197" s="34">
        <v>188725941097.12424</v>
      </c>
      <c r="H197" s="34">
        <v>195363314083.47803</v>
      </c>
      <c r="I197" s="34">
        <v>200829194021.35175</v>
      </c>
      <c r="J197" s="34">
        <v>207122506704.43701</v>
      </c>
      <c r="K197" s="34">
        <v>212357316845.47943</v>
      </c>
      <c r="L197" s="34">
        <v>218762278990.81894</v>
      </c>
      <c r="M197" s="34">
        <v>224276990103.966</v>
      </c>
      <c r="N197" s="34">
        <v>231753459937.99271</v>
      </c>
      <c r="O197" s="34">
        <v>231454461686.13666</v>
      </c>
      <c r="P197" s="34">
        <v>231099558474.12305</v>
      </c>
      <c r="Q197" s="34">
        <v>229657231150.51862</v>
      </c>
      <c r="R197" s="34">
        <v>228290713764.31522</v>
      </c>
      <c r="S197" s="34">
        <v>226136970976.66165</v>
      </c>
      <c r="T197" s="34">
        <v>222954143988.58432</v>
      </c>
      <c r="U197" s="34">
        <v>219870779911.03979</v>
      </c>
      <c r="V197" s="34">
        <v>216601998619.40021</v>
      </c>
      <c r="W197" s="34">
        <v>212808948403.79745</v>
      </c>
      <c r="X197" s="34">
        <v>207761407439.00027</v>
      </c>
      <c r="Y197" s="34">
        <v>203619671857.15747</v>
      </c>
      <c r="Z197" s="34">
        <v>198180000427.74033</v>
      </c>
      <c r="AA197" s="34">
        <v>192812151467.27371</v>
      </c>
      <c r="AB197" s="34">
        <v>187667730110.18698</v>
      </c>
      <c r="AC197" s="34">
        <v>182318488568.94019</v>
      </c>
      <c r="AD197" s="34">
        <v>176944521535.68091</v>
      </c>
      <c r="AE197" s="34">
        <v>170612513120.32129</v>
      </c>
      <c r="AF197" s="34">
        <v>164715394857.81674</v>
      </c>
      <c r="AG197" s="34">
        <v>158481196064.79544</v>
      </c>
      <c r="AH197" s="34">
        <v>152017355154.1329</v>
      </c>
      <c r="AI197" s="34">
        <v>145958501200.96289</v>
      </c>
      <c r="AJ197" s="34">
        <v>139755173016.88477</v>
      </c>
      <c r="AK197" s="34">
        <v>133452582495.20898</v>
      </c>
      <c r="AL197" s="34">
        <v>127237138803.46875</v>
      </c>
      <c r="AM197" s="34">
        <v>121064244712.00586</v>
      </c>
      <c r="AN197" s="34">
        <v>114801563888.30664</v>
      </c>
      <c r="AO197" s="34">
        <v>108573473771.06641</v>
      </c>
      <c r="AP197" s="34">
        <v>102367663024.97656</v>
      </c>
      <c r="AQ197" s="34">
        <v>96139900090.587891</v>
      </c>
      <c r="AR197" s="34">
        <v>89904592065.539062</v>
      </c>
    </row>
    <row r="198" spans="1:44" ht="14.25" customHeight="1" x14ac:dyDescent="0.2">
      <c r="A198" s="34" t="s">
        <v>127</v>
      </c>
      <c r="B198" s="34" t="s">
        <v>124</v>
      </c>
      <c r="C198" s="34">
        <v>3368249797979.7041</v>
      </c>
      <c r="D198" s="34">
        <v>3373290179781.2119</v>
      </c>
      <c r="E198" s="34">
        <v>3506148153764.8076</v>
      </c>
      <c r="F198" s="34">
        <v>3622393898442.918</v>
      </c>
      <c r="G198" s="34">
        <v>3731204671526.752</v>
      </c>
      <c r="H198" s="34">
        <v>3862428799748.7627</v>
      </c>
      <c r="I198" s="34">
        <v>3970491934258.2002</v>
      </c>
      <c r="J198" s="34">
        <v>4094913821074.6074</v>
      </c>
      <c r="K198" s="34">
        <v>4198408592059.8066</v>
      </c>
      <c r="L198" s="34">
        <v>4325037843654.5527</v>
      </c>
      <c r="M198" s="34">
        <v>4434066394514.4766</v>
      </c>
      <c r="N198" s="34">
        <v>4581879880085.5615</v>
      </c>
      <c r="O198" s="34">
        <v>4575968537598.0469</v>
      </c>
      <c r="P198" s="34">
        <v>4568951926553.9736</v>
      </c>
      <c r="Q198" s="34">
        <v>4540436406025.0068</v>
      </c>
      <c r="R198" s="34">
        <v>4513419685242.0352</v>
      </c>
      <c r="S198" s="34">
        <v>4470839131112.3594</v>
      </c>
      <c r="T198" s="34">
        <v>4407913076233.3223</v>
      </c>
      <c r="U198" s="34">
        <v>4346953452011.7036</v>
      </c>
      <c r="V198" s="34">
        <v>4282328038278.6323</v>
      </c>
      <c r="W198" s="34">
        <v>4207337570081.6338</v>
      </c>
      <c r="X198" s="34">
        <v>4107545202810.3979</v>
      </c>
      <c r="Y198" s="34">
        <v>4025661053438.2266</v>
      </c>
      <c r="Z198" s="34">
        <v>3918116074030.4058</v>
      </c>
      <c r="AA198" s="34">
        <v>3811991060156.2627</v>
      </c>
      <c r="AB198" s="34">
        <v>3710283319883.3682</v>
      </c>
      <c r="AC198" s="34">
        <v>3604526183838.3911</v>
      </c>
      <c r="AD198" s="34">
        <v>3498280212656.2485</v>
      </c>
      <c r="AE198" s="34">
        <v>3373093292182.0898</v>
      </c>
      <c r="AF198" s="34">
        <v>3256504363910.2778</v>
      </c>
      <c r="AG198" s="34">
        <v>3133251187772.8408</v>
      </c>
      <c r="AH198" s="34">
        <v>3005457874030.8896</v>
      </c>
      <c r="AI198" s="34">
        <v>2885671351612.4688</v>
      </c>
      <c r="AJ198" s="34">
        <v>2763028502596.1562</v>
      </c>
      <c r="AK198" s="34">
        <v>2638423188347.9375</v>
      </c>
      <c r="AL198" s="34">
        <v>2515540809786.7188</v>
      </c>
      <c r="AM198" s="34">
        <v>2393499657749</v>
      </c>
      <c r="AN198" s="34">
        <v>2269683377857.5625</v>
      </c>
      <c r="AO198" s="34">
        <v>2146550973244.6562</v>
      </c>
      <c r="AP198" s="34">
        <v>2023859042756.4688</v>
      </c>
      <c r="AQ198" s="34">
        <v>1900733106709.4375</v>
      </c>
      <c r="AR198" s="34">
        <v>1777458000509.375</v>
      </c>
    </row>
    <row r="199" spans="1:44" ht="14.25" customHeight="1" x14ac:dyDescent="0.2">
      <c r="A199" s="34" t="s">
        <v>127</v>
      </c>
      <c r="B199" s="34" t="s">
        <v>84</v>
      </c>
      <c r="C199" s="34">
        <v>0</v>
      </c>
      <c r="D199" s="34">
        <v>0</v>
      </c>
      <c r="E199" s="34">
        <v>0</v>
      </c>
      <c r="F199" s="34">
        <v>0</v>
      </c>
      <c r="G199" s="34">
        <v>0</v>
      </c>
      <c r="H199" s="34">
        <v>0</v>
      </c>
      <c r="I199" s="34">
        <v>0</v>
      </c>
      <c r="J199" s="34">
        <v>0</v>
      </c>
      <c r="K199" s="34">
        <v>0</v>
      </c>
      <c r="L199" s="34">
        <v>0</v>
      </c>
      <c r="M199" s="34">
        <v>0</v>
      </c>
      <c r="N199" s="34">
        <v>0</v>
      </c>
      <c r="O199" s="34">
        <v>0</v>
      </c>
      <c r="P199" s="34">
        <v>0</v>
      </c>
      <c r="Q199" s="34">
        <v>0</v>
      </c>
      <c r="R199" s="34">
        <v>0</v>
      </c>
      <c r="S199" s="34">
        <v>0</v>
      </c>
      <c r="T199" s="34">
        <v>0</v>
      </c>
      <c r="U199" s="34">
        <v>0</v>
      </c>
      <c r="V199" s="34">
        <v>0</v>
      </c>
      <c r="W199" s="34">
        <v>0</v>
      </c>
      <c r="X199" s="34">
        <v>0</v>
      </c>
      <c r="Y199" s="34">
        <v>0</v>
      </c>
      <c r="Z199" s="34">
        <v>0</v>
      </c>
      <c r="AA199" s="34">
        <v>0</v>
      </c>
      <c r="AB199" s="34">
        <v>0</v>
      </c>
      <c r="AC199" s="34">
        <v>0</v>
      </c>
      <c r="AD199" s="34">
        <v>0</v>
      </c>
      <c r="AE199" s="34">
        <v>0</v>
      </c>
      <c r="AF199" s="34">
        <v>0</v>
      </c>
      <c r="AG199" s="34">
        <v>0</v>
      </c>
      <c r="AH199" s="34">
        <v>0</v>
      </c>
      <c r="AI199" s="34">
        <v>0</v>
      </c>
      <c r="AJ199" s="34">
        <v>0</v>
      </c>
      <c r="AK199" s="34">
        <v>0</v>
      </c>
      <c r="AL199" s="34">
        <v>0</v>
      </c>
      <c r="AM199" s="34">
        <v>0</v>
      </c>
      <c r="AN199" s="34">
        <v>0</v>
      </c>
      <c r="AO199" s="34">
        <v>0</v>
      </c>
      <c r="AP199" s="34">
        <v>0</v>
      </c>
      <c r="AQ199" s="34">
        <v>0</v>
      </c>
      <c r="AR199" s="34">
        <v>0</v>
      </c>
    </row>
    <row r="200" spans="1:44" ht="14.25" customHeight="1" x14ac:dyDescent="0.2">
      <c r="A200" s="34" t="s">
        <v>127</v>
      </c>
      <c r="B200" s="34" t="s">
        <v>125</v>
      </c>
      <c r="C200" s="34">
        <v>5579497559.778758</v>
      </c>
      <c r="D200" s="34">
        <v>5601056511.9222689</v>
      </c>
      <c r="E200" s="34">
        <v>5655139671.1449776</v>
      </c>
      <c r="F200" s="34">
        <v>5688569823.335124</v>
      </c>
      <c r="G200" s="34">
        <v>5717668627.6106129</v>
      </c>
      <c r="H200" s="34">
        <v>5788034005.7688932</v>
      </c>
      <c r="I200" s="34">
        <v>5830741437.4501457</v>
      </c>
      <c r="J200" s="34">
        <v>5895068913.3471394</v>
      </c>
      <c r="K200" s="34">
        <v>5936705210.5378466</v>
      </c>
      <c r="L200" s="34">
        <v>6018539602.4664745</v>
      </c>
      <c r="M200" s="34">
        <v>6083314500.0708838</v>
      </c>
      <c r="N200" s="34">
        <v>6208529331.2982035</v>
      </c>
      <c r="O200" s="34">
        <v>6148157035.3689947</v>
      </c>
      <c r="P200" s="34">
        <v>6105960542.9260092</v>
      </c>
      <c r="Q200" s="34">
        <v>6055156640.8561506</v>
      </c>
      <c r="R200" s="34">
        <v>6026959847.2959785</v>
      </c>
      <c r="S200" s="34">
        <v>5999075266.4486418</v>
      </c>
      <c r="T200" s="34">
        <v>5958182244.8681116</v>
      </c>
      <c r="U200" s="34">
        <v>5941968255.0238476</v>
      </c>
      <c r="V200" s="34">
        <v>5943601752.2493086</v>
      </c>
      <c r="W200" s="34">
        <v>5954565907.664587</v>
      </c>
      <c r="X200" s="34">
        <v>5954489083.8816128</v>
      </c>
      <c r="Y200" s="34">
        <v>5964593684.9447365</v>
      </c>
      <c r="Z200" s="34">
        <v>5954836042.2637272</v>
      </c>
      <c r="AA200" s="34">
        <v>5964761200.7067194</v>
      </c>
      <c r="AB200" s="34">
        <v>5999801579.6576271</v>
      </c>
      <c r="AC200" s="34">
        <v>6047240459.4300146</v>
      </c>
      <c r="AD200" s="34">
        <v>6107456777.6037769</v>
      </c>
      <c r="AE200" s="34">
        <v>6154160287.9640169</v>
      </c>
      <c r="AF200" s="34">
        <v>6237017731.7839718</v>
      </c>
      <c r="AG200" s="34">
        <v>6330029965.4760723</v>
      </c>
      <c r="AH200" s="34">
        <v>6438869381.289402</v>
      </c>
      <c r="AI200" s="34">
        <v>6505115294.2884521</v>
      </c>
      <c r="AJ200" s="34">
        <v>6604167030.8066711</v>
      </c>
      <c r="AK200" s="34">
        <v>6695855058.7862549</v>
      </c>
      <c r="AL200" s="34">
        <v>6783891696.9706726</v>
      </c>
      <c r="AM200" s="34">
        <v>6869815011.1863708</v>
      </c>
      <c r="AN200" s="34">
        <v>6964506048.3956299</v>
      </c>
      <c r="AO200" s="34">
        <v>7052038365.502533</v>
      </c>
      <c r="AP200" s="34">
        <v>7141115525.6255493</v>
      </c>
      <c r="AQ200" s="34">
        <v>7231274633.0239563</v>
      </c>
      <c r="AR200" s="34">
        <v>7321608533.0183411</v>
      </c>
    </row>
    <row r="201" spans="1:44" ht="14.25" customHeight="1" x14ac:dyDescent="0.2">
      <c r="A201" s="34" t="s">
        <v>127</v>
      </c>
      <c r="B201" s="34" t="s">
        <v>83</v>
      </c>
      <c r="C201" s="34">
        <v>1079449654781255.4</v>
      </c>
      <c r="D201" s="34">
        <v>1070190125126910.6</v>
      </c>
      <c r="E201" s="34">
        <v>1068415753838815.8</v>
      </c>
      <c r="F201" s="34">
        <v>1062614655867692.5</v>
      </c>
      <c r="G201" s="34">
        <v>1055933697576995</v>
      </c>
      <c r="H201" s="34">
        <v>1056725734490884.1</v>
      </c>
      <c r="I201" s="34">
        <v>1052292527987727.4</v>
      </c>
      <c r="J201" s="34">
        <v>1053351138839216.4</v>
      </c>
      <c r="K201" s="34">
        <v>1050184279377563</v>
      </c>
      <c r="L201" s="34">
        <v>1053926666406700.1</v>
      </c>
      <c r="M201" s="34">
        <v>1046978658520710.2</v>
      </c>
      <c r="N201" s="34">
        <v>1057573222701364.8</v>
      </c>
      <c r="O201" s="34">
        <v>1037831315986500.9</v>
      </c>
      <c r="P201" s="34">
        <v>1021306972446406.4</v>
      </c>
      <c r="Q201" s="34">
        <v>1003477807472028.6</v>
      </c>
      <c r="R201" s="34">
        <v>989508625155253.75</v>
      </c>
      <c r="S201" s="34">
        <v>975668953994021.12</v>
      </c>
      <c r="T201" s="34">
        <v>960968970896747.75</v>
      </c>
      <c r="U201" s="34">
        <v>950299936664867.25</v>
      </c>
      <c r="V201" s="34">
        <v>942478304394492.38</v>
      </c>
      <c r="W201" s="34">
        <v>926753522686623.25</v>
      </c>
      <c r="X201" s="34">
        <v>918671281176544.12</v>
      </c>
      <c r="Y201" s="34">
        <v>913087254283907.62</v>
      </c>
      <c r="Z201" s="34">
        <v>904423177814597.75</v>
      </c>
      <c r="AA201" s="34">
        <v>898708914375750.25</v>
      </c>
      <c r="AB201" s="34">
        <v>896684336400213.75</v>
      </c>
      <c r="AC201" s="34">
        <v>896371707363995.25</v>
      </c>
      <c r="AD201" s="34">
        <v>898686288070842.12</v>
      </c>
      <c r="AE201" s="34">
        <v>898846234443972.12</v>
      </c>
      <c r="AF201" s="34">
        <v>904093525243490.5</v>
      </c>
      <c r="AG201" s="34">
        <v>901827708419431.75</v>
      </c>
      <c r="AH201" s="34">
        <v>910217700103508.12</v>
      </c>
      <c r="AI201" s="34">
        <v>910547580668486</v>
      </c>
      <c r="AJ201" s="34">
        <v>913964609968491</v>
      </c>
      <c r="AK201" s="34">
        <v>916668837390399</v>
      </c>
      <c r="AL201" s="34">
        <v>920674037652138</v>
      </c>
      <c r="AM201" s="34">
        <v>922524732702356</v>
      </c>
      <c r="AN201" s="34">
        <v>926075079201791</v>
      </c>
      <c r="AO201" s="34">
        <v>929004509516602</v>
      </c>
      <c r="AP201" s="34">
        <v>932011155033275</v>
      </c>
      <c r="AQ201" s="34">
        <v>934804106294188</v>
      </c>
      <c r="AR201" s="34">
        <v>938032363454187</v>
      </c>
    </row>
    <row r="202" spans="1:44" ht="14.25" customHeight="1" x14ac:dyDescent="0.2">
      <c r="A202" s="34" t="s">
        <v>128</v>
      </c>
      <c r="B202" s="34" t="s">
        <v>111</v>
      </c>
      <c r="C202" s="34">
        <v>4369606242400</v>
      </c>
      <c r="D202" s="34">
        <v>4631782616944</v>
      </c>
      <c r="E202" s="34">
        <v>4909689573960.6396</v>
      </c>
      <c r="F202" s="34">
        <v>5204270948398.2783</v>
      </c>
      <c r="G202" s="34">
        <v>5516527205302.1748</v>
      </c>
      <c r="H202" s="34">
        <v>5847518837620.3057</v>
      </c>
      <c r="I202" s="34">
        <v>6198369967877.5234</v>
      </c>
      <c r="J202" s="34">
        <v>6570272165950.1748</v>
      </c>
      <c r="K202" s="34">
        <v>6964488495907.1855</v>
      </c>
      <c r="L202" s="34">
        <v>7382357805661.6172</v>
      </c>
      <c r="M202" s="34">
        <v>7769931590458.8516</v>
      </c>
      <c r="N202" s="34">
        <v>8177852998957.9414</v>
      </c>
      <c r="O202" s="34">
        <v>8607190281403.2324</v>
      </c>
      <c r="P202" s="34">
        <v>9059067771176.9023</v>
      </c>
      <c r="Q202" s="34">
        <v>9534668829163.6895</v>
      </c>
      <c r="R202" s="34">
        <v>10035238942694.783</v>
      </c>
      <c r="S202" s="34">
        <v>10562088987186.26</v>
      </c>
      <c r="T202" s="34">
        <v>11116598659013.537</v>
      </c>
      <c r="U202" s="34">
        <v>11700220088611.748</v>
      </c>
      <c r="V202" s="34">
        <v>12314481643263.865</v>
      </c>
      <c r="W202" s="34">
        <v>12831689872280.947</v>
      </c>
      <c r="X202" s="34">
        <v>13370620846916.748</v>
      </c>
      <c r="Y202" s="34">
        <v>13932186922487.252</v>
      </c>
      <c r="Z202" s="34">
        <v>14517338773231.717</v>
      </c>
      <c r="AA202" s="34">
        <v>15127067001707.447</v>
      </c>
      <c r="AB202" s="34">
        <v>15762403815779.16</v>
      </c>
      <c r="AC202" s="34">
        <v>16424424776041.885</v>
      </c>
      <c r="AD202" s="34">
        <v>17114250616635.643</v>
      </c>
      <c r="AE202" s="34">
        <v>17833049142534.34</v>
      </c>
      <c r="AF202" s="34">
        <v>18582037206520.781</v>
      </c>
      <c r="AG202" s="34">
        <v>19176662397129.445</v>
      </c>
      <c r="AH202" s="34">
        <v>19790315593837.586</v>
      </c>
      <c r="AI202" s="34">
        <v>20507985954031.25</v>
      </c>
      <c r="AJ202" s="34">
        <v>21145455661904</v>
      </c>
      <c r="AK202" s="34">
        <v>21777939502984.75</v>
      </c>
      <c r="AL202" s="34">
        <v>22446980105910.75</v>
      </c>
      <c r="AM202" s="34">
        <v>23108720135663.75</v>
      </c>
      <c r="AN202" s="34">
        <v>23748314114280.5</v>
      </c>
      <c r="AO202" s="34">
        <v>24406431165378.25</v>
      </c>
      <c r="AP202" s="34">
        <v>25065172204790.5</v>
      </c>
      <c r="AQ202" s="34">
        <v>25715352113447</v>
      </c>
      <c r="AR202" s="34">
        <v>26367834560535</v>
      </c>
    </row>
    <row r="203" spans="1:44" ht="14.25" customHeight="1" x14ac:dyDescent="0.2">
      <c r="A203" s="34" t="s">
        <v>128</v>
      </c>
      <c r="B203" s="34" t="s">
        <v>82</v>
      </c>
      <c r="C203" s="34">
        <v>43161563210149.383</v>
      </c>
      <c r="D203" s="34">
        <v>44220043951438.312</v>
      </c>
      <c r="E203" s="34">
        <v>45229908470896.211</v>
      </c>
      <c r="F203" s="34">
        <v>45948489314754.625</v>
      </c>
      <c r="G203" s="34">
        <v>46500994590232.859</v>
      </c>
      <c r="H203" s="34">
        <v>47257337475001.672</v>
      </c>
      <c r="I203" s="34">
        <v>47654206586053.25</v>
      </c>
      <c r="J203" s="34">
        <v>48171677276229.188</v>
      </c>
      <c r="K203" s="34">
        <v>48366903554192.375</v>
      </c>
      <c r="L203" s="34">
        <v>48750236410682.305</v>
      </c>
      <c r="M203" s="34">
        <v>48853396380932.18</v>
      </c>
      <c r="N203" s="34">
        <v>49294241962583.836</v>
      </c>
      <c r="O203" s="34">
        <v>49153979075600.344</v>
      </c>
      <c r="P203" s="34">
        <v>49060861760376.414</v>
      </c>
      <c r="Q203" s="34">
        <v>48803109442913.484</v>
      </c>
      <c r="R203" s="34">
        <v>48634548698060.805</v>
      </c>
      <c r="S203" s="34">
        <v>48377883665297.086</v>
      </c>
      <c r="T203" s="34">
        <v>47985832476823.508</v>
      </c>
      <c r="U203" s="34">
        <v>47705520660760.352</v>
      </c>
      <c r="V203" s="34">
        <v>47482263314476.953</v>
      </c>
      <c r="W203" s="34">
        <v>47247584426460.422</v>
      </c>
      <c r="X203" s="34">
        <v>46840806462394.023</v>
      </c>
      <c r="Y203" s="34">
        <v>46581785823814.75</v>
      </c>
      <c r="Z203" s="34">
        <v>46096528155505.773</v>
      </c>
      <c r="AA203" s="34">
        <v>45695513751310.273</v>
      </c>
      <c r="AB203" s="34">
        <v>45418168003369.805</v>
      </c>
      <c r="AC203" s="34">
        <v>45165155263979.305</v>
      </c>
      <c r="AD203" s="34">
        <v>44983275516969.102</v>
      </c>
      <c r="AE203" s="34">
        <v>44634518676702.844</v>
      </c>
      <c r="AF203" s="34">
        <v>44480445274423.938</v>
      </c>
      <c r="AG203" s="34">
        <v>44328064140590.273</v>
      </c>
      <c r="AH203" s="34">
        <v>44214692822439.523</v>
      </c>
      <c r="AI203" s="34">
        <v>43975113308673.625</v>
      </c>
      <c r="AJ203" s="34">
        <v>43851197888153.25</v>
      </c>
      <c r="AK203" s="34">
        <v>43686469005518.75</v>
      </c>
      <c r="AL203" s="34">
        <v>43517101871746.312</v>
      </c>
      <c r="AM203" s="34">
        <v>43343767117943.875</v>
      </c>
      <c r="AN203" s="34">
        <v>43195693319047.25</v>
      </c>
      <c r="AO203" s="34">
        <v>43022732532745.812</v>
      </c>
      <c r="AP203" s="34">
        <v>42858488319926.875</v>
      </c>
      <c r="AQ203" s="34">
        <v>42696078125630.938</v>
      </c>
      <c r="AR203" s="34">
        <v>42533576987935.062</v>
      </c>
    </row>
    <row r="204" spans="1:44" ht="14.25" customHeight="1" x14ac:dyDescent="0.2">
      <c r="A204" s="34" t="s">
        <v>128</v>
      </c>
      <c r="B204" s="34" t="s">
        <v>86</v>
      </c>
      <c r="C204" s="34">
        <v>12071767546874.629</v>
      </c>
      <c r="D204" s="34">
        <v>12367811816621.533</v>
      </c>
      <c r="E204" s="34">
        <v>12650258716734.395</v>
      </c>
      <c r="F204" s="34">
        <v>12851237093454.91</v>
      </c>
      <c r="G204" s="34">
        <v>13005766141013.293</v>
      </c>
      <c r="H204" s="34">
        <v>13217306104156.115</v>
      </c>
      <c r="I204" s="34">
        <v>13328305597659.695</v>
      </c>
      <c r="J204" s="34">
        <v>13473035895163.283</v>
      </c>
      <c r="K204" s="34">
        <v>13527638325458.463</v>
      </c>
      <c r="L204" s="34">
        <v>13634851892170.471</v>
      </c>
      <c r="M204" s="34">
        <v>13663704488980.637</v>
      </c>
      <c r="N204" s="34">
        <v>13787003669778.475</v>
      </c>
      <c r="O204" s="34">
        <v>13747773835611.576</v>
      </c>
      <c r="P204" s="34">
        <v>13721730048029.109</v>
      </c>
      <c r="Q204" s="34">
        <v>13649639840222.434</v>
      </c>
      <c r="R204" s="34">
        <v>13602495437238.645</v>
      </c>
      <c r="S204" s="34">
        <v>13530709329820.602</v>
      </c>
      <c r="T204" s="34">
        <v>13421057351029.064</v>
      </c>
      <c r="U204" s="34">
        <v>13342657524134.912</v>
      </c>
      <c r="V204" s="34">
        <v>13280215142835.074</v>
      </c>
      <c r="W204" s="34">
        <v>13214578294361.791</v>
      </c>
      <c r="X204" s="34">
        <v>13100807414435.791</v>
      </c>
      <c r="Y204" s="34">
        <v>13028362472542.752</v>
      </c>
      <c r="Z204" s="34">
        <v>12892641767904.629</v>
      </c>
      <c r="AA204" s="34">
        <v>12780482886011.809</v>
      </c>
      <c r="AB204" s="34">
        <v>12702912632521.455</v>
      </c>
      <c r="AC204" s="34">
        <v>12632148027415.545</v>
      </c>
      <c r="AD204" s="34">
        <v>12581278460511.736</v>
      </c>
      <c r="AE204" s="34">
        <v>12483735387625.844</v>
      </c>
      <c r="AF204" s="34">
        <v>12440642919255.059</v>
      </c>
      <c r="AG204" s="34">
        <v>12398023757914.381</v>
      </c>
      <c r="AH204" s="34">
        <v>12366315170518.342</v>
      </c>
      <c r="AI204" s="34">
        <v>12299307676255.609</v>
      </c>
      <c r="AJ204" s="34">
        <v>12264650030870.688</v>
      </c>
      <c r="AK204" s="34">
        <v>12218577353434.562</v>
      </c>
      <c r="AL204" s="34">
        <v>12171207413216.531</v>
      </c>
      <c r="AM204" s="34">
        <v>12122727777631.734</v>
      </c>
      <c r="AN204" s="34">
        <v>12081313325811.25</v>
      </c>
      <c r="AO204" s="34">
        <v>12032938284416.438</v>
      </c>
      <c r="AP204" s="34">
        <v>11987001163269.656</v>
      </c>
      <c r="AQ204" s="34">
        <v>11941576994936.406</v>
      </c>
      <c r="AR204" s="34">
        <v>11896127390833.422</v>
      </c>
    </row>
    <row r="205" spans="1:44" ht="14.25" customHeight="1" x14ac:dyDescent="0.2">
      <c r="A205" s="34" t="s">
        <v>128</v>
      </c>
      <c r="B205" s="34" t="s">
        <v>112</v>
      </c>
      <c r="C205" s="34">
        <v>1158661376839.5032</v>
      </c>
      <c r="D205" s="34">
        <v>1187076027789.2061</v>
      </c>
      <c r="E205" s="34">
        <v>1214185588414.6956</v>
      </c>
      <c r="F205" s="34">
        <v>1233475711570.3762</v>
      </c>
      <c r="G205" s="34">
        <v>1248307577600.8025</v>
      </c>
      <c r="H205" s="34">
        <v>1268611413306.7095</v>
      </c>
      <c r="I205" s="34">
        <v>1279265265401.8521</v>
      </c>
      <c r="J205" s="34">
        <v>1293156636746.168</v>
      </c>
      <c r="K205" s="34">
        <v>1298397437384.4285</v>
      </c>
      <c r="L205" s="34">
        <v>1308687912109.0322</v>
      </c>
      <c r="M205" s="34">
        <v>1311457215727.2183</v>
      </c>
      <c r="N205" s="34">
        <v>1323291605184.4102</v>
      </c>
      <c r="O205" s="34">
        <v>1319526283039.7861</v>
      </c>
      <c r="P205" s="34">
        <v>1317026571985.7717</v>
      </c>
      <c r="Q205" s="34">
        <v>1310107275444.5166</v>
      </c>
      <c r="R205" s="34">
        <v>1305582304377.9873</v>
      </c>
      <c r="S205" s="34">
        <v>1298692195722.7329</v>
      </c>
      <c r="T205" s="34">
        <v>1288167679555.0344</v>
      </c>
      <c r="U205" s="34">
        <v>1280642778912.239</v>
      </c>
      <c r="V205" s="34">
        <v>1274649491250.8357</v>
      </c>
      <c r="W205" s="34">
        <v>1268349595156.2371</v>
      </c>
      <c r="X205" s="34">
        <v>1257429742378.4697</v>
      </c>
      <c r="Y205" s="34">
        <v>1250476398073.842</v>
      </c>
      <c r="Z205" s="34">
        <v>1237449777250.4194</v>
      </c>
      <c r="AA205" s="34">
        <v>1226684645796.877</v>
      </c>
      <c r="AB205" s="34">
        <v>1219239368511.5142</v>
      </c>
      <c r="AC205" s="34">
        <v>1212447304759.032</v>
      </c>
      <c r="AD205" s="34">
        <v>1207564788408.4541</v>
      </c>
      <c r="AE205" s="34">
        <v>1198202498197.6567</v>
      </c>
      <c r="AF205" s="34">
        <v>1194066436221.6428</v>
      </c>
      <c r="AG205" s="34">
        <v>1189975802769.0859</v>
      </c>
      <c r="AH205" s="34">
        <v>1186932378068.6626</v>
      </c>
      <c r="AI205" s="34">
        <v>1180500925900.6543</v>
      </c>
      <c r="AJ205" s="34">
        <v>1177174447407.4453</v>
      </c>
      <c r="AK205" s="34">
        <v>1172752341724.4492</v>
      </c>
      <c r="AL205" s="34">
        <v>1168205723348.9102</v>
      </c>
      <c r="AM205" s="34">
        <v>1163552595205.3105</v>
      </c>
      <c r="AN205" s="34">
        <v>1159577591082.5859</v>
      </c>
      <c r="AO205" s="34">
        <v>1154934502003.082</v>
      </c>
      <c r="AP205" s="34">
        <v>1150525407160.1504</v>
      </c>
      <c r="AQ205" s="34">
        <v>1146165546086.084</v>
      </c>
      <c r="AR205" s="34">
        <v>1141803243659.1777</v>
      </c>
    </row>
    <row r="206" spans="1:44" ht="14.25" customHeight="1" x14ac:dyDescent="0.2">
      <c r="A206" s="34" t="s">
        <v>128</v>
      </c>
      <c r="B206" s="34" t="s">
        <v>113</v>
      </c>
      <c r="C206" s="34">
        <v>3002709016434.5542</v>
      </c>
      <c r="D206" s="34">
        <v>2894623572898.4087</v>
      </c>
      <c r="E206" s="34">
        <v>2867064427093.4829</v>
      </c>
      <c r="F206" s="34">
        <v>2808922147404.3267</v>
      </c>
      <c r="G206" s="34">
        <v>2727714975735.1069</v>
      </c>
      <c r="H206" s="34">
        <v>2643464328052.0322</v>
      </c>
      <c r="I206" s="34">
        <v>2522375666226.4307</v>
      </c>
      <c r="J206" s="34">
        <v>2389245829483.7188</v>
      </c>
      <c r="K206" s="34">
        <v>2219850660586.1997</v>
      </c>
      <c r="L206" s="34">
        <v>2036445133843.0789</v>
      </c>
      <c r="M206" s="34">
        <v>1816013194735.3064</v>
      </c>
      <c r="N206" s="34">
        <v>1578931990072.2029</v>
      </c>
      <c r="O206" s="34">
        <v>1538151972233.3364</v>
      </c>
      <c r="P206" s="34">
        <v>1497702172559.2014</v>
      </c>
      <c r="Q206" s="34">
        <v>1451383573182.6145</v>
      </c>
      <c r="R206" s="34">
        <v>1407168678705.405</v>
      </c>
      <c r="S206" s="34">
        <v>1360113558493.5586</v>
      </c>
      <c r="T206" s="34">
        <v>1309424034628.304</v>
      </c>
      <c r="U206" s="34">
        <v>1262275348571.7847</v>
      </c>
      <c r="V206" s="34">
        <v>1217308221356.9236</v>
      </c>
      <c r="W206" s="34">
        <v>1173023940161.8235</v>
      </c>
      <c r="X206" s="34">
        <v>1125952007849.082</v>
      </c>
      <c r="Y206" s="34">
        <v>1120976529919.8381</v>
      </c>
      <c r="Z206" s="34">
        <v>1110420921400.8018</v>
      </c>
      <c r="AA206" s="34">
        <v>1101719890450.999</v>
      </c>
      <c r="AB206" s="34">
        <v>1095783950276.9896</v>
      </c>
      <c r="AC206" s="34">
        <v>1090162981742.9475</v>
      </c>
      <c r="AD206" s="34">
        <v>1085917356031.2714</v>
      </c>
      <c r="AE206" s="34">
        <v>1077219864336.827</v>
      </c>
      <c r="AF206" s="34">
        <v>1072703135835.1329</v>
      </c>
      <c r="AG206" s="34">
        <v>1067599165568.7458</v>
      </c>
      <c r="AH206" s="34">
        <v>1062682770499.0193</v>
      </c>
      <c r="AI206" s="34">
        <v>1056397497504.4238</v>
      </c>
      <c r="AJ206" s="34">
        <v>1051820957048.5547</v>
      </c>
      <c r="AK206" s="34">
        <v>1046350897599.9336</v>
      </c>
      <c r="AL206" s="34">
        <v>1040962752827.707</v>
      </c>
      <c r="AM206" s="34">
        <v>1035596984521.793</v>
      </c>
      <c r="AN206" s="34">
        <v>1030488048844.6504</v>
      </c>
      <c r="AO206" s="34">
        <v>1025018009322.7441</v>
      </c>
      <c r="AP206" s="34">
        <v>1019741194462.1348</v>
      </c>
      <c r="AQ206" s="34">
        <v>1014454770416.748</v>
      </c>
      <c r="AR206" s="34">
        <v>1009150416735.832</v>
      </c>
    </row>
    <row r="207" spans="1:44" ht="14.25" customHeight="1" x14ac:dyDescent="0.2">
      <c r="A207" s="34" t="s">
        <v>128</v>
      </c>
      <c r="B207" s="34" t="s">
        <v>44</v>
      </c>
      <c r="C207" s="34">
        <v>3402350144521.1675</v>
      </c>
      <c r="D207" s="34">
        <v>3279879228284.168</v>
      </c>
      <c r="E207" s="34">
        <v>3248652138613.1191</v>
      </c>
      <c r="F207" s="34">
        <v>3182771497958.1396</v>
      </c>
      <c r="G207" s="34">
        <v>3090756177541.5776</v>
      </c>
      <c r="H207" s="34">
        <v>2995292314159.6763</v>
      </c>
      <c r="I207" s="34">
        <v>2858087535472.394</v>
      </c>
      <c r="J207" s="34">
        <v>2707238979450.9761</v>
      </c>
      <c r="K207" s="34">
        <v>2515298410376.4497</v>
      </c>
      <c r="L207" s="34">
        <v>2307482795541.6182</v>
      </c>
      <c r="M207" s="34">
        <v>2057712792595.7607</v>
      </c>
      <c r="N207" s="34">
        <v>1789077614650.158</v>
      </c>
      <c r="O207" s="34">
        <v>1742870040480.2195</v>
      </c>
      <c r="P207" s="34">
        <v>1697036634374.635</v>
      </c>
      <c r="Q207" s="34">
        <v>1644553329325.6248</v>
      </c>
      <c r="R207" s="34">
        <v>1594453718676.9883</v>
      </c>
      <c r="S207" s="34">
        <v>1541135866638.3855</v>
      </c>
      <c r="T207" s="34">
        <v>1483699895352.2158</v>
      </c>
      <c r="U207" s="34">
        <v>1430276024460.8357</v>
      </c>
      <c r="V207" s="34">
        <v>1379324063767.7375</v>
      </c>
      <c r="W207" s="34">
        <v>1329145831478.3254</v>
      </c>
      <c r="X207" s="34">
        <v>1275808929757.0535</v>
      </c>
      <c r="Y207" s="34">
        <v>1270171247930.7517</v>
      </c>
      <c r="Z207" s="34">
        <v>1258210756263.4983</v>
      </c>
      <c r="AA207" s="34">
        <v>1248351674431.8877</v>
      </c>
      <c r="AB207" s="34">
        <v>1241625699054.8625</v>
      </c>
      <c r="AC207" s="34">
        <v>1235256616003.7</v>
      </c>
      <c r="AD207" s="34">
        <v>1230445924999.4626</v>
      </c>
      <c r="AE207" s="34">
        <v>1220590853475.1824</v>
      </c>
      <c r="AF207" s="34">
        <v>1215472977654.9172</v>
      </c>
      <c r="AG207" s="34">
        <v>1209689701993.3638</v>
      </c>
      <c r="AH207" s="34">
        <v>1204118966572.6304</v>
      </c>
      <c r="AI207" s="34">
        <v>1196997164438.4668</v>
      </c>
      <c r="AJ207" s="34">
        <v>1191811516080.1973</v>
      </c>
      <c r="AK207" s="34">
        <v>1185613427136.6152</v>
      </c>
      <c r="AL207" s="34">
        <v>1179508155182.4746</v>
      </c>
      <c r="AM207" s="34">
        <v>1173428237857.4277</v>
      </c>
      <c r="AN207" s="34">
        <v>1167639335921.0977</v>
      </c>
      <c r="AO207" s="34">
        <v>1161441269556.3457</v>
      </c>
      <c r="AP207" s="34">
        <v>1155462144804.2188</v>
      </c>
      <c r="AQ207" s="34">
        <v>1149472131947.0332</v>
      </c>
      <c r="AR207" s="34">
        <v>1143461803135.9238</v>
      </c>
    </row>
    <row r="208" spans="1:44" ht="14.25" customHeight="1" x14ac:dyDescent="0.2">
      <c r="A208" s="34" t="s">
        <v>128</v>
      </c>
      <c r="B208" s="34" t="s">
        <v>48</v>
      </c>
      <c r="C208" s="34">
        <v>216022231398.16937</v>
      </c>
      <c r="D208" s="34">
        <v>208246300208.51862</v>
      </c>
      <c r="E208" s="34">
        <v>206263627848.452</v>
      </c>
      <c r="F208" s="34">
        <v>202080730029.08823</v>
      </c>
      <c r="G208" s="34">
        <v>196238487462.95731</v>
      </c>
      <c r="H208" s="34">
        <v>190177289787.91592</v>
      </c>
      <c r="I208" s="34">
        <v>181465875268.08847</v>
      </c>
      <c r="J208" s="34">
        <v>171888189171.49051</v>
      </c>
      <c r="K208" s="34">
        <v>159701486373.10785</v>
      </c>
      <c r="L208" s="34">
        <v>146506844161.37253</v>
      </c>
      <c r="M208" s="34">
        <v>130648431275.92128</v>
      </c>
      <c r="N208" s="34">
        <v>113592229501.59729</v>
      </c>
      <c r="O208" s="34">
        <v>110658415268.58531</v>
      </c>
      <c r="P208" s="34">
        <v>107748357738.07202</v>
      </c>
      <c r="Q208" s="34">
        <v>104416084401.62692</v>
      </c>
      <c r="R208" s="34">
        <v>101235156741.39603</v>
      </c>
      <c r="S208" s="34">
        <v>97849896294.500626</v>
      </c>
      <c r="T208" s="34">
        <v>94203167958.870804</v>
      </c>
      <c r="U208" s="34">
        <v>90811176156.2435</v>
      </c>
      <c r="V208" s="34">
        <v>87576131032.872208</v>
      </c>
      <c r="W208" s="34">
        <v>84390211522.433334</v>
      </c>
      <c r="X208" s="34">
        <v>81003741571.876389</v>
      </c>
      <c r="Y208" s="34">
        <v>80645793519.412781</v>
      </c>
      <c r="Z208" s="34">
        <v>79886397223.079224</v>
      </c>
      <c r="AA208" s="34">
        <v>79260423773.453125</v>
      </c>
      <c r="AB208" s="34">
        <v>78833377717.768997</v>
      </c>
      <c r="AC208" s="34">
        <v>78428991492.298355</v>
      </c>
      <c r="AD208" s="34">
        <v>78123550793.616623</v>
      </c>
      <c r="AE208" s="34">
        <v>77497831966.678192</v>
      </c>
      <c r="AF208" s="34">
        <v>77172887470.153427</v>
      </c>
      <c r="AG208" s="34">
        <v>76805695364.657974</v>
      </c>
      <c r="AH208" s="34">
        <v>76451997877.627274</v>
      </c>
      <c r="AI208" s="34">
        <v>75999819964.347046</v>
      </c>
      <c r="AJ208" s="34">
        <v>75670572449.536255</v>
      </c>
      <c r="AK208" s="34">
        <v>75277042992.800903</v>
      </c>
      <c r="AL208" s="34">
        <v>74889406678.252319</v>
      </c>
      <c r="AM208" s="34">
        <v>74503380181.42395</v>
      </c>
      <c r="AN208" s="34">
        <v>74135830852.133057</v>
      </c>
      <c r="AO208" s="34">
        <v>73742302828.974243</v>
      </c>
      <c r="AP208" s="34">
        <v>73362675860.585083</v>
      </c>
      <c r="AQ208" s="34">
        <v>72982357583.938354</v>
      </c>
      <c r="AR208" s="34">
        <v>72600749405.455078</v>
      </c>
    </row>
    <row r="209" spans="1:44" ht="14.25" customHeight="1" x14ac:dyDescent="0.2">
      <c r="A209" s="34" t="s">
        <v>128</v>
      </c>
      <c r="B209" s="34" t="s">
        <v>50</v>
      </c>
      <c r="C209" s="34">
        <v>1760581185895.0801</v>
      </c>
      <c r="D209" s="34">
        <v>1697207346699.4263</v>
      </c>
      <c r="E209" s="34">
        <v>1681048566964.8833</v>
      </c>
      <c r="F209" s="34">
        <v>1646957949737.0686</v>
      </c>
      <c r="G209" s="34">
        <v>1599343672823.1021</v>
      </c>
      <c r="H209" s="34">
        <v>1549944911771.5146</v>
      </c>
      <c r="I209" s="34">
        <v>1478946883434.9209</v>
      </c>
      <c r="J209" s="34">
        <v>1400888741747.6475</v>
      </c>
      <c r="K209" s="34">
        <v>1301567113940.8289</v>
      </c>
      <c r="L209" s="34">
        <v>1194030779915.186</v>
      </c>
      <c r="M209" s="34">
        <v>1064784714898.7583</v>
      </c>
      <c r="N209" s="34">
        <v>925776670438.01794</v>
      </c>
      <c r="O209" s="34">
        <v>901866084438.97046</v>
      </c>
      <c r="P209" s="34">
        <v>878149115565.28711</v>
      </c>
      <c r="Q209" s="34">
        <v>850991087873.2594</v>
      </c>
      <c r="R209" s="34">
        <v>825066527442.37769</v>
      </c>
      <c r="S209" s="34">
        <v>797476654800.18005</v>
      </c>
      <c r="T209" s="34">
        <v>767755818864.797</v>
      </c>
      <c r="U209" s="34">
        <v>740111085673.3844</v>
      </c>
      <c r="V209" s="34">
        <v>713745467917.90833</v>
      </c>
      <c r="W209" s="34">
        <v>687780223907.83154</v>
      </c>
      <c r="X209" s="34">
        <v>660180493810.79236</v>
      </c>
      <c r="Y209" s="34">
        <v>657263217183.21423</v>
      </c>
      <c r="Z209" s="34">
        <v>651074137368.0957</v>
      </c>
      <c r="AA209" s="34">
        <v>645972453753.64319</v>
      </c>
      <c r="AB209" s="34">
        <v>642492028399.8175</v>
      </c>
      <c r="AC209" s="34">
        <v>639196280662.23169</v>
      </c>
      <c r="AD209" s="34">
        <v>636706938967.97559</v>
      </c>
      <c r="AE209" s="34">
        <v>631607330528.42737</v>
      </c>
      <c r="AF209" s="34">
        <v>628959032881.75049</v>
      </c>
      <c r="AG209" s="34">
        <v>625966417221.9624</v>
      </c>
      <c r="AH209" s="34">
        <v>623083782702.66223</v>
      </c>
      <c r="AI209" s="34">
        <v>619398532709.42773</v>
      </c>
      <c r="AJ209" s="34">
        <v>616715165463.71973</v>
      </c>
      <c r="AK209" s="34">
        <v>613507900391.3252</v>
      </c>
      <c r="AL209" s="34">
        <v>610348664427.75488</v>
      </c>
      <c r="AM209" s="34">
        <v>607202548478.60254</v>
      </c>
      <c r="AN209" s="34">
        <v>604207021444.88184</v>
      </c>
      <c r="AO209" s="34">
        <v>600999768056.1377</v>
      </c>
      <c r="AP209" s="34">
        <v>597905808263.76562</v>
      </c>
      <c r="AQ209" s="34">
        <v>594806214309.0957</v>
      </c>
      <c r="AR209" s="34">
        <v>591696107654.45801</v>
      </c>
    </row>
    <row r="210" spans="1:44" ht="14.25" customHeight="1" x14ac:dyDescent="0.2">
      <c r="A210" s="34" t="s">
        <v>128</v>
      </c>
      <c r="B210" s="34" t="s">
        <v>53</v>
      </c>
      <c r="C210" s="34">
        <v>1542592919599278.8</v>
      </c>
      <c r="D210" s="34">
        <v>1379158335225791.5</v>
      </c>
      <c r="E210" s="34">
        <v>1483902381087033</v>
      </c>
      <c r="F210" s="34">
        <v>1552127825007298</v>
      </c>
      <c r="G210" s="34">
        <v>1613223182555797.8</v>
      </c>
      <c r="H210" s="34">
        <v>1698486696936896.5</v>
      </c>
      <c r="I210" s="34">
        <v>1766232601086182.8</v>
      </c>
      <c r="J210" s="34">
        <v>1842939325995483.8</v>
      </c>
      <c r="K210" s="34">
        <v>1914576399059925</v>
      </c>
      <c r="L210" s="34">
        <v>1999471613057193.2</v>
      </c>
      <c r="M210" s="34">
        <v>2066096826088149</v>
      </c>
      <c r="N210" s="34">
        <v>2146228491745156.2</v>
      </c>
      <c r="O210" s="34">
        <v>2144720484456154.5</v>
      </c>
      <c r="P210" s="34">
        <v>2151898792066465</v>
      </c>
      <c r="Q210" s="34">
        <v>2148787570864063.8</v>
      </c>
      <c r="R210" s="34">
        <v>2154133585268572.8</v>
      </c>
      <c r="S210" s="34">
        <v>2152566225030647</v>
      </c>
      <c r="T210" s="34">
        <v>2149796687258013.5</v>
      </c>
      <c r="U210" s="34">
        <v>2150287770255405.8</v>
      </c>
      <c r="V210" s="34">
        <v>2155888073353543.2</v>
      </c>
      <c r="W210" s="34">
        <v>2170765515372256.8</v>
      </c>
      <c r="X210" s="34">
        <v>2184623688205517.2</v>
      </c>
      <c r="Y210" s="34">
        <v>2204595355431615.2</v>
      </c>
      <c r="Z210" s="34">
        <v>2225559463361492.2</v>
      </c>
      <c r="AA210" s="34">
        <v>2255365248737350</v>
      </c>
      <c r="AB210" s="34">
        <v>2303078526624995</v>
      </c>
      <c r="AC210" s="34">
        <v>2354078361162317.5</v>
      </c>
      <c r="AD210" s="34">
        <v>2413441633815427</v>
      </c>
      <c r="AE210" s="34">
        <v>2470670776670952</v>
      </c>
      <c r="AF210" s="34">
        <v>2539906237694986</v>
      </c>
      <c r="AG210" s="34">
        <v>2614657731496011.5</v>
      </c>
      <c r="AH210" s="34">
        <v>2709696490287336.5</v>
      </c>
      <c r="AI210" s="34">
        <v>2770623574323584</v>
      </c>
      <c r="AJ210" s="34">
        <v>2852019716463840</v>
      </c>
      <c r="AK210" s="34">
        <v>2931438590162752</v>
      </c>
      <c r="AL210" s="34">
        <v>3008452703599712</v>
      </c>
      <c r="AM210" s="34">
        <v>3081944447706624</v>
      </c>
      <c r="AN210" s="34">
        <v>3162618226621888</v>
      </c>
      <c r="AO210" s="34">
        <v>3238805600268992</v>
      </c>
      <c r="AP210" s="34">
        <v>3315321776642400</v>
      </c>
      <c r="AQ210" s="34">
        <v>3392608340562240</v>
      </c>
      <c r="AR210" s="34">
        <v>3470469079079936</v>
      </c>
    </row>
    <row r="211" spans="1:44" ht="14.25" customHeight="1" x14ac:dyDescent="0.2">
      <c r="A211" s="34" t="s">
        <v>128</v>
      </c>
      <c r="B211" s="34" t="s">
        <v>114</v>
      </c>
      <c r="C211" s="34">
        <v>2228723637144057</v>
      </c>
      <c r="D211" s="34">
        <v>2424419056887151</v>
      </c>
      <c r="E211" s="34">
        <v>2593872567693955.5</v>
      </c>
      <c r="F211" s="34">
        <v>2756116049414197.5</v>
      </c>
      <c r="G211" s="34">
        <v>2914451262608589.5</v>
      </c>
      <c r="H211" s="34">
        <v>3036390850288636.5</v>
      </c>
      <c r="I211" s="34">
        <v>3189974543282573</v>
      </c>
      <c r="J211" s="34">
        <v>3350999164921404</v>
      </c>
      <c r="K211" s="34">
        <v>3486887379002631.5</v>
      </c>
      <c r="L211" s="34">
        <v>3631796712730647.5</v>
      </c>
      <c r="M211" s="34">
        <v>3749689076821994.5</v>
      </c>
      <c r="N211" s="34">
        <v>3886079069173784</v>
      </c>
      <c r="O211" s="34">
        <v>3901961681492753</v>
      </c>
      <c r="P211" s="34">
        <v>3924055987427696.5</v>
      </c>
      <c r="Q211" s="34">
        <v>3936866144554577</v>
      </c>
      <c r="R211" s="34">
        <v>3962324388705916.5</v>
      </c>
      <c r="S211" s="34">
        <v>3987780716130645</v>
      </c>
      <c r="T211" s="34">
        <v>4010839189131915</v>
      </c>
      <c r="U211" s="34">
        <v>3998989771883951.5</v>
      </c>
      <c r="V211" s="34">
        <v>4059288743999719.5</v>
      </c>
      <c r="W211" s="34">
        <v>4133469018183217.5</v>
      </c>
      <c r="X211" s="34">
        <v>4209200855825400.5</v>
      </c>
      <c r="Y211" s="34">
        <v>4240256833175025.5</v>
      </c>
      <c r="Z211" s="34">
        <v>4248224070168863</v>
      </c>
      <c r="AA211" s="34">
        <v>4260046469946755.5</v>
      </c>
      <c r="AB211" s="34">
        <v>4278320711300890.5</v>
      </c>
      <c r="AC211" s="34">
        <v>4292435890969709.5</v>
      </c>
      <c r="AD211" s="34">
        <v>4305322761702336.5</v>
      </c>
      <c r="AE211" s="34">
        <v>4292562363216080</v>
      </c>
      <c r="AF211" s="34">
        <v>4216777565475126.5</v>
      </c>
      <c r="AG211" s="34">
        <v>4196353314902963.5</v>
      </c>
      <c r="AH211" s="34">
        <v>4165486556198172.5</v>
      </c>
      <c r="AI211" s="34">
        <v>4122536074502512</v>
      </c>
      <c r="AJ211" s="34">
        <v>4081340098847760</v>
      </c>
      <c r="AK211" s="34">
        <v>4053091069888752</v>
      </c>
      <c r="AL211" s="34">
        <v>4012560138654384</v>
      </c>
      <c r="AM211" s="34">
        <v>3974413435707920</v>
      </c>
      <c r="AN211" s="34">
        <v>3939280592185504</v>
      </c>
      <c r="AO211" s="34">
        <v>3903298072805248</v>
      </c>
      <c r="AP211" s="34">
        <v>3864668999657600</v>
      </c>
      <c r="AQ211" s="34">
        <v>3828774955533264</v>
      </c>
      <c r="AR211" s="34">
        <v>3792320645314736</v>
      </c>
    </row>
    <row r="212" spans="1:44" ht="14.25" customHeight="1" x14ac:dyDescent="0.2">
      <c r="A212" s="34" t="s">
        <v>128</v>
      </c>
      <c r="B212" s="34" t="s">
        <v>115</v>
      </c>
      <c r="C212" s="34">
        <v>3397115132451.9243</v>
      </c>
      <c r="D212" s="34">
        <v>3849968241255.9365</v>
      </c>
      <c r="E212" s="34">
        <v>4197607280857.0312</v>
      </c>
      <c r="F212" s="34">
        <v>4536913581128.7305</v>
      </c>
      <c r="G212" s="34">
        <v>4867901043989.4727</v>
      </c>
      <c r="H212" s="34">
        <v>5221193835237.9336</v>
      </c>
      <c r="I212" s="34">
        <v>5528009791676.5898</v>
      </c>
      <c r="J212" s="34">
        <v>5834232070737.4941</v>
      </c>
      <c r="K212" s="34">
        <v>6079722201774.4932</v>
      </c>
      <c r="L212" s="34">
        <v>6320532032668.2734</v>
      </c>
      <c r="M212" s="34">
        <v>6490548416901.9434</v>
      </c>
      <c r="N212" s="34">
        <v>6665012772773.3125</v>
      </c>
      <c r="O212" s="34">
        <v>6737570062536.2627</v>
      </c>
      <c r="P212" s="34">
        <v>6814325267260.4814</v>
      </c>
      <c r="Q212" s="34">
        <v>6870522835385.7979</v>
      </c>
      <c r="R212" s="34">
        <v>6946571852131.041</v>
      </c>
      <c r="S212" s="34">
        <v>7022726537189.8545</v>
      </c>
      <c r="T212" s="34">
        <v>7096980768337.9424</v>
      </c>
      <c r="U212" s="34">
        <v>7211192899804.8564</v>
      </c>
      <c r="V212" s="34">
        <v>7363955668878.6602</v>
      </c>
      <c r="W212" s="34">
        <v>7551274037800.0811</v>
      </c>
      <c r="X212" s="34">
        <v>7752825613858.3447</v>
      </c>
      <c r="Y212" s="34">
        <v>7711548599026.083</v>
      </c>
      <c r="Z212" s="34">
        <v>7617001226274.2598</v>
      </c>
      <c r="AA212" s="34">
        <v>7516309681449.1836</v>
      </c>
      <c r="AB212" s="34">
        <v>7411002707815.3867</v>
      </c>
      <c r="AC212" s="34">
        <v>7279297453723.4365</v>
      </c>
      <c r="AD212" s="34">
        <v>7122873597939.1377</v>
      </c>
      <c r="AE212" s="34">
        <v>6898456501576.8936</v>
      </c>
      <c r="AF212" s="34">
        <v>6656809953761.9678</v>
      </c>
      <c r="AG212" s="34">
        <v>6361830232839.1113</v>
      </c>
      <c r="AH212" s="34">
        <v>6013727195378.1855</v>
      </c>
      <c r="AI212" s="34">
        <v>5784263774141.125</v>
      </c>
      <c r="AJ212" s="34">
        <v>5481577067562.875</v>
      </c>
      <c r="AK212" s="34">
        <v>5181231975407.75</v>
      </c>
      <c r="AL212" s="34">
        <v>4896522056262.25</v>
      </c>
      <c r="AM212" s="34">
        <v>4620231790660.875</v>
      </c>
      <c r="AN212" s="34">
        <v>4318829639328.75</v>
      </c>
      <c r="AO212" s="34">
        <v>4033729993480</v>
      </c>
      <c r="AP212" s="34">
        <v>3748300176791.125</v>
      </c>
      <c r="AQ212" s="34">
        <v>3458639064467.625</v>
      </c>
      <c r="AR212" s="34">
        <v>3167831658468.375</v>
      </c>
    </row>
    <row r="213" spans="1:44" ht="14.25" customHeight="1" x14ac:dyDescent="0.2">
      <c r="A213" s="34" t="s">
        <v>128</v>
      </c>
      <c r="B213" s="34" t="s">
        <v>116</v>
      </c>
      <c r="C213" s="34">
        <v>0</v>
      </c>
      <c r="D213" s="34">
        <v>0</v>
      </c>
      <c r="E213" s="34">
        <v>0</v>
      </c>
      <c r="F213" s="34">
        <v>0</v>
      </c>
      <c r="G213" s="34">
        <v>0</v>
      </c>
      <c r="H213" s="34">
        <v>0</v>
      </c>
      <c r="I213" s="34">
        <v>0</v>
      </c>
      <c r="J213" s="34">
        <v>0</v>
      </c>
      <c r="K213" s="34">
        <v>0</v>
      </c>
      <c r="L213" s="34">
        <v>0</v>
      </c>
      <c r="M213" s="34">
        <v>0</v>
      </c>
      <c r="N213" s="34">
        <v>0</v>
      </c>
      <c r="O213" s="34">
        <v>0</v>
      </c>
      <c r="P213" s="34">
        <v>0</v>
      </c>
      <c r="Q213" s="34">
        <v>0</v>
      </c>
      <c r="R213" s="34">
        <v>0</v>
      </c>
      <c r="S213" s="34">
        <v>0</v>
      </c>
      <c r="T213" s="34">
        <v>0</v>
      </c>
      <c r="U213" s="34">
        <v>0</v>
      </c>
      <c r="V213" s="34">
        <v>0</v>
      </c>
      <c r="W213" s="34">
        <v>0</v>
      </c>
      <c r="X213" s="34">
        <v>0</v>
      </c>
      <c r="Y213" s="34">
        <v>0</v>
      </c>
      <c r="Z213" s="34">
        <v>0</v>
      </c>
      <c r="AA213" s="34">
        <v>0</v>
      </c>
      <c r="AB213" s="34">
        <v>0</v>
      </c>
      <c r="AC213" s="34">
        <v>0</v>
      </c>
      <c r="AD213" s="34">
        <v>0</v>
      </c>
      <c r="AE213" s="34">
        <v>0</v>
      </c>
      <c r="AF213" s="34">
        <v>0</v>
      </c>
      <c r="AG213" s="34">
        <v>0</v>
      </c>
      <c r="AH213" s="34">
        <v>0</v>
      </c>
      <c r="AI213" s="34">
        <v>0</v>
      </c>
      <c r="AJ213" s="34">
        <v>0</v>
      </c>
      <c r="AK213" s="34">
        <v>0</v>
      </c>
      <c r="AL213" s="34">
        <v>0</v>
      </c>
      <c r="AM213" s="34">
        <v>0</v>
      </c>
      <c r="AN213" s="34">
        <v>0</v>
      </c>
      <c r="AO213" s="34">
        <v>0</v>
      </c>
      <c r="AP213" s="34">
        <v>0</v>
      </c>
      <c r="AQ213" s="34">
        <v>0</v>
      </c>
      <c r="AR213" s="34">
        <v>0</v>
      </c>
    </row>
    <row r="214" spans="1:44" ht="14.25" customHeight="1" x14ac:dyDescent="0.2">
      <c r="A214" s="34" t="s">
        <v>128</v>
      </c>
      <c r="B214" s="34" t="s">
        <v>117</v>
      </c>
      <c r="C214" s="34">
        <v>94357550435253.797</v>
      </c>
      <c r="D214" s="34">
        <v>100094035483366.84</v>
      </c>
      <c r="E214" s="34">
        <v>104321165576987.86</v>
      </c>
      <c r="F214" s="34">
        <v>107918559905503.78</v>
      </c>
      <c r="G214" s="34">
        <v>111127943997843.56</v>
      </c>
      <c r="H214" s="34">
        <v>114811059358248.58</v>
      </c>
      <c r="I214" s="34">
        <v>117587722042482.48</v>
      </c>
      <c r="J214" s="34">
        <v>120608800151134.42</v>
      </c>
      <c r="K214" s="34">
        <v>122754773953448.2</v>
      </c>
      <c r="L214" s="34">
        <v>125299300473864.48</v>
      </c>
      <c r="M214" s="34">
        <v>127038309827797.27</v>
      </c>
      <c r="N214" s="34">
        <v>129569016301809.77</v>
      </c>
      <c r="O214" s="34">
        <v>126089512281517.16</v>
      </c>
      <c r="P214" s="34">
        <v>122628050513337.44</v>
      </c>
      <c r="Q214" s="34">
        <v>118673410347409.27</v>
      </c>
      <c r="R214" s="34">
        <v>114869509113582.06</v>
      </c>
      <c r="S214" s="34">
        <v>110798562588167.67</v>
      </c>
      <c r="T214" s="34">
        <v>106378391122262.78</v>
      </c>
      <c r="U214" s="34">
        <v>102168588982489.2</v>
      </c>
      <c r="V214" s="34">
        <v>98026853803579.438</v>
      </c>
      <c r="W214" s="34">
        <v>93795226456779.078</v>
      </c>
      <c r="X214" s="34">
        <v>89157359002976.438</v>
      </c>
      <c r="Y214" s="34">
        <v>85513857438585.875</v>
      </c>
      <c r="Z214" s="34">
        <v>81248293966259.406</v>
      </c>
      <c r="AA214" s="34">
        <v>76923057328651.297</v>
      </c>
      <c r="AB214" s="34">
        <v>72574352823059.641</v>
      </c>
      <c r="AC214" s="34">
        <v>68017544486661.852</v>
      </c>
      <c r="AD214" s="34">
        <v>63314924554155.383</v>
      </c>
      <c r="AE214" s="34">
        <v>58145382801632.43</v>
      </c>
      <c r="AF214" s="34">
        <v>53014868144044.648</v>
      </c>
      <c r="AG214" s="34">
        <v>47681146849848.453</v>
      </c>
      <c r="AH214" s="34">
        <v>42221676311754.086</v>
      </c>
      <c r="AI214" s="34">
        <v>37080380001312</v>
      </c>
      <c r="AJ214" s="34">
        <v>31751731591840</v>
      </c>
      <c r="AK214" s="34">
        <v>26411848593878</v>
      </c>
      <c r="AL214" s="34">
        <v>21126794300170</v>
      </c>
      <c r="AM214" s="34">
        <v>15860997530608</v>
      </c>
      <c r="AN214" s="34">
        <v>10527239733638</v>
      </c>
      <c r="AO214" s="34">
        <v>5235771916124</v>
      </c>
      <c r="AP214" s="34">
        <v>0</v>
      </c>
      <c r="AQ214" s="34">
        <v>0</v>
      </c>
      <c r="AR214" s="34">
        <v>0</v>
      </c>
    </row>
    <row r="215" spans="1:44" ht="14.25" customHeight="1" x14ac:dyDescent="0.2">
      <c r="A215" s="34" t="s">
        <v>128</v>
      </c>
      <c r="B215" s="34" t="s">
        <v>62</v>
      </c>
      <c r="C215" s="34">
        <v>5308381415801.3398</v>
      </c>
      <c r="D215" s="34">
        <v>5161274657696.0342</v>
      </c>
      <c r="E215" s="34">
        <v>5059213472845.4502</v>
      </c>
      <c r="F215" s="34">
        <v>4995529852433.9326</v>
      </c>
      <c r="G215" s="34">
        <v>4930545046039.6318</v>
      </c>
      <c r="H215" s="34">
        <v>4817732779893.3936</v>
      </c>
      <c r="I215" s="34">
        <v>4739033284831.5781</v>
      </c>
      <c r="J215" s="34">
        <v>4596739434825.165</v>
      </c>
      <c r="K215" s="34">
        <v>4495038728099.6182</v>
      </c>
      <c r="L215" s="34">
        <v>4329145900492.9517</v>
      </c>
      <c r="M215" s="34">
        <v>4220836962199.1011</v>
      </c>
      <c r="N215" s="34">
        <v>4055490854530.4399</v>
      </c>
      <c r="O215" s="34">
        <v>3943467381136.2036</v>
      </c>
      <c r="P215" s="34">
        <v>3827861673659.0322</v>
      </c>
      <c r="Q215" s="34">
        <v>3714582390588.8315</v>
      </c>
      <c r="R215" s="34">
        <v>3574379952745.6802</v>
      </c>
      <c r="S215" s="34">
        <v>3454794010706.9048</v>
      </c>
      <c r="T215" s="34">
        <v>3363015844794.002</v>
      </c>
      <c r="U215" s="34">
        <v>3262272171062.2646</v>
      </c>
      <c r="V215" s="34">
        <v>3107376096228.0908</v>
      </c>
      <c r="W215" s="34">
        <v>2945138976674.479</v>
      </c>
      <c r="X215" s="34">
        <v>2809197910258.646</v>
      </c>
      <c r="Y215" s="34">
        <v>2717254415305.0376</v>
      </c>
      <c r="Z215" s="34">
        <v>2699986270483.4663</v>
      </c>
      <c r="AA215" s="34">
        <v>2667795977731.5239</v>
      </c>
      <c r="AB215" s="34">
        <v>2610675227657.8828</v>
      </c>
      <c r="AC215" s="34">
        <v>2562979678517.0674</v>
      </c>
      <c r="AD215" s="34">
        <v>2514822754484.0977</v>
      </c>
      <c r="AE215" s="34">
        <v>2525659793495.7373</v>
      </c>
      <c r="AF215" s="34">
        <v>2544568298566.1562</v>
      </c>
      <c r="AG215" s="34">
        <v>2558519024451.0718</v>
      </c>
      <c r="AH215" s="34">
        <v>2578948751493.7656</v>
      </c>
      <c r="AI215" s="34">
        <v>2592837091990.5664</v>
      </c>
      <c r="AJ215" s="34">
        <v>2610727106974.6406</v>
      </c>
      <c r="AK215" s="34">
        <v>2627110760002.1797</v>
      </c>
      <c r="AL215" s="34">
        <v>2644317094957.375</v>
      </c>
      <c r="AM215" s="34">
        <v>2660291267565.3594</v>
      </c>
      <c r="AN215" s="34">
        <v>2677606166037.7188</v>
      </c>
      <c r="AO215" s="34">
        <v>2694092066814.2539</v>
      </c>
      <c r="AP215" s="34">
        <v>2710858976486.7266</v>
      </c>
      <c r="AQ215" s="34">
        <v>2727498483064.5625</v>
      </c>
      <c r="AR215" s="34">
        <v>2744369564427.9492</v>
      </c>
    </row>
    <row r="216" spans="1:44" ht="14.25" customHeight="1" x14ac:dyDescent="0.2">
      <c r="A216" s="34" t="s">
        <v>128</v>
      </c>
      <c r="B216" s="34" t="s">
        <v>87</v>
      </c>
      <c r="C216" s="34">
        <v>9379292284320.0586</v>
      </c>
      <c r="D216" s="34">
        <v>8616217455328.9287</v>
      </c>
      <c r="E216" s="34">
        <v>8080638560675.541</v>
      </c>
      <c r="F216" s="34">
        <v>7475269460940.0068</v>
      </c>
      <c r="G216" s="34">
        <v>6813943695728.2656</v>
      </c>
      <c r="H216" s="34">
        <v>6135183996931.9961</v>
      </c>
      <c r="I216" s="34">
        <v>5347996877150.8926</v>
      </c>
      <c r="J216" s="34">
        <v>4499986459752.5381</v>
      </c>
      <c r="K216" s="34">
        <v>3535175499434.1128</v>
      </c>
      <c r="L216" s="34">
        <v>2483810970414.9653</v>
      </c>
      <c r="M216" s="34">
        <v>1303883011127.9436</v>
      </c>
      <c r="N216" s="34">
        <v>0</v>
      </c>
      <c r="O216" s="34">
        <v>0</v>
      </c>
      <c r="P216" s="34">
        <v>0</v>
      </c>
      <c r="Q216" s="34">
        <v>0</v>
      </c>
      <c r="R216" s="34">
        <v>0</v>
      </c>
      <c r="S216" s="34">
        <v>0</v>
      </c>
      <c r="T216" s="34">
        <v>0</v>
      </c>
      <c r="U216" s="34">
        <v>0</v>
      </c>
      <c r="V216" s="34">
        <v>0</v>
      </c>
      <c r="W216" s="34">
        <v>0</v>
      </c>
      <c r="X216" s="34">
        <v>0</v>
      </c>
      <c r="Y216" s="34">
        <v>0</v>
      </c>
      <c r="Z216" s="34">
        <v>0</v>
      </c>
      <c r="AA216" s="34">
        <v>0</v>
      </c>
      <c r="AB216" s="34">
        <v>0</v>
      </c>
      <c r="AC216" s="34">
        <v>0</v>
      </c>
      <c r="AD216" s="34">
        <v>0</v>
      </c>
      <c r="AE216" s="34">
        <v>0</v>
      </c>
      <c r="AF216" s="34">
        <v>0</v>
      </c>
      <c r="AG216" s="34">
        <v>0</v>
      </c>
      <c r="AH216" s="34">
        <v>0</v>
      </c>
      <c r="AI216" s="34">
        <v>0</v>
      </c>
      <c r="AJ216" s="34">
        <v>0</v>
      </c>
      <c r="AK216" s="34">
        <v>0</v>
      </c>
      <c r="AL216" s="34">
        <v>0</v>
      </c>
      <c r="AM216" s="34">
        <v>0</v>
      </c>
      <c r="AN216" s="34">
        <v>0</v>
      </c>
      <c r="AO216" s="34">
        <v>0</v>
      </c>
      <c r="AP216" s="34">
        <v>0</v>
      </c>
      <c r="AQ216" s="34">
        <v>0</v>
      </c>
      <c r="AR216" s="34">
        <v>0</v>
      </c>
    </row>
    <row r="217" spans="1:44" ht="14.25" customHeight="1" x14ac:dyDescent="0.2">
      <c r="A217" s="34" t="s">
        <v>128</v>
      </c>
      <c r="B217" s="34" t="s">
        <v>118</v>
      </c>
      <c r="C217" s="34">
        <v>3394249310843.7368</v>
      </c>
      <c r="D217" s="34">
        <v>3272069992026.3486</v>
      </c>
      <c r="E217" s="34">
        <v>3240917252568.8018</v>
      </c>
      <c r="F217" s="34">
        <v>3175193470582.0483</v>
      </c>
      <c r="G217" s="34">
        <v>3083397234261.7163</v>
      </c>
      <c r="H217" s="34">
        <v>2988160665792.6284</v>
      </c>
      <c r="I217" s="34">
        <v>2851282565149.8398</v>
      </c>
      <c r="J217" s="34">
        <v>2700793172357.0439</v>
      </c>
      <c r="K217" s="34">
        <v>2509309604637.4565</v>
      </c>
      <c r="L217" s="34">
        <v>2301988788885.5659</v>
      </c>
      <c r="M217" s="34">
        <v>2052813476422.9131</v>
      </c>
      <c r="N217" s="34">
        <v>1784817906043.8477</v>
      </c>
      <c r="O217" s="34">
        <v>1738720349907.6472</v>
      </c>
      <c r="P217" s="34">
        <v>1692996070959.457</v>
      </c>
      <c r="Q217" s="34">
        <v>1640637726160.5632</v>
      </c>
      <c r="R217" s="34">
        <v>1590657400299.1853</v>
      </c>
      <c r="S217" s="34">
        <v>1537466495527.3411</v>
      </c>
      <c r="T217" s="34">
        <v>1480167276553.7576</v>
      </c>
      <c r="U217" s="34">
        <v>1426870605354.9761</v>
      </c>
      <c r="V217" s="34">
        <v>1376039958854.0044</v>
      </c>
      <c r="W217" s="34">
        <v>1325981198546.2336</v>
      </c>
      <c r="X217" s="34">
        <v>1272771289448.1077</v>
      </c>
      <c r="Y217" s="34">
        <v>1267147030673.7732</v>
      </c>
      <c r="Z217" s="34">
        <v>1255215016367.6323</v>
      </c>
      <c r="AA217" s="34">
        <v>1245379408540.3826</v>
      </c>
      <c r="AB217" s="34">
        <v>1238669447390.4458</v>
      </c>
      <c r="AC217" s="34">
        <v>1232315528822.7383</v>
      </c>
      <c r="AD217" s="34">
        <v>1227516291844.7017</v>
      </c>
      <c r="AE217" s="34">
        <v>1217684684776.4312</v>
      </c>
      <c r="AF217" s="34">
        <v>1212578994374.7859</v>
      </c>
      <c r="AG217" s="34">
        <v>1206809488417.1882</v>
      </c>
      <c r="AH217" s="34">
        <v>1201252016652.2185</v>
      </c>
      <c r="AI217" s="34">
        <v>1194147171189.8008</v>
      </c>
      <c r="AJ217" s="34">
        <v>1188973869613.3359</v>
      </c>
      <c r="AK217" s="34">
        <v>1182790538024.3789</v>
      </c>
      <c r="AL217" s="34">
        <v>1176699802432.0332</v>
      </c>
      <c r="AM217" s="34">
        <v>1170634361100.6152</v>
      </c>
      <c r="AN217" s="34">
        <v>1164859242264.1309</v>
      </c>
      <c r="AO217" s="34">
        <v>1158675933200.2461</v>
      </c>
      <c r="AP217" s="34">
        <v>1152711044459.4316</v>
      </c>
      <c r="AQ217" s="34">
        <v>1146735293537.6191</v>
      </c>
      <c r="AR217" s="34">
        <v>1140739275033.2012</v>
      </c>
    </row>
    <row r="218" spans="1:44" ht="14.25" customHeight="1" x14ac:dyDescent="0.2">
      <c r="A218" s="34" t="s">
        <v>128</v>
      </c>
      <c r="B218" s="34" t="s">
        <v>119</v>
      </c>
      <c r="C218" s="34">
        <v>1228626441077.0884</v>
      </c>
      <c r="D218" s="34">
        <v>1184400832435.9497</v>
      </c>
      <c r="E218" s="34">
        <v>1173124383388.0708</v>
      </c>
      <c r="F218" s="34">
        <v>1149334152040.4395</v>
      </c>
      <c r="G218" s="34">
        <v>1116106397445.5698</v>
      </c>
      <c r="H218" s="34">
        <v>1081633335668.772</v>
      </c>
      <c r="I218" s="34">
        <v>1032087165587.2534</v>
      </c>
      <c r="J218" s="34">
        <v>977614075912.85229</v>
      </c>
      <c r="K218" s="34">
        <v>908302203747.0509</v>
      </c>
      <c r="L218" s="34">
        <v>833257676167.8064</v>
      </c>
      <c r="M218" s="34">
        <v>743062952881.80237</v>
      </c>
      <c r="N218" s="34">
        <v>646055805290.33459</v>
      </c>
      <c r="O218" s="34">
        <v>629369736840.07898</v>
      </c>
      <c r="P218" s="34">
        <v>612818784635.28455</v>
      </c>
      <c r="Q218" s="34">
        <v>593866480034.25317</v>
      </c>
      <c r="R218" s="34">
        <v>575774953966.68994</v>
      </c>
      <c r="S218" s="34">
        <v>556521285174.97229</v>
      </c>
      <c r="T218" s="34">
        <v>535780517766.07764</v>
      </c>
      <c r="U218" s="34">
        <v>516488564388.63483</v>
      </c>
      <c r="V218" s="34">
        <v>498089245249.46051</v>
      </c>
      <c r="W218" s="34">
        <v>479969328033.83948</v>
      </c>
      <c r="X218" s="34">
        <v>460708780190.04688</v>
      </c>
      <c r="Y218" s="34">
        <v>458672950641.66016</v>
      </c>
      <c r="Z218" s="34">
        <v>454353884206.26306</v>
      </c>
      <c r="AA218" s="34">
        <v>450793660211.51471</v>
      </c>
      <c r="AB218" s="34">
        <v>448364835769.81116</v>
      </c>
      <c r="AC218" s="34">
        <v>446064889112.4469</v>
      </c>
      <c r="AD218" s="34">
        <v>444327695138.69458</v>
      </c>
      <c r="AE218" s="34">
        <v>440768919310.48224</v>
      </c>
      <c r="AF218" s="34">
        <v>438920797486.49756</v>
      </c>
      <c r="AG218" s="34">
        <v>436832392386.49207</v>
      </c>
      <c r="AH218" s="34">
        <v>434820737929.005</v>
      </c>
      <c r="AI218" s="34">
        <v>432248976047.22363</v>
      </c>
      <c r="AJ218" s="34">
        <v>430376380806.73682</v>
      </c>
      <c r="AK218" s="34">
        <v>428138182021.55469</v>
      </c>
      <c r="AL218" s="34">
        <v>425933500482.55859</v>
      </c>
      <c r="AM218" s="34">
        <v>423737974781.84766</v>
      </c>
      <c r="AN218" s="34">
        <v>421647537971.50488</v>
      </c>
      <c r="AO218" s="34">
        <v>419409347339.79004</v>
      </c>
      <c r="AP218" s="34">
        <v>417250218957.07617</v>
      </c>
      <c r="AQ218" s="34">
        <v>415087158758.64941</v>
      </c>
      <c r="AR218" s="34">
        <v>412916762243.52539</v>
      </c>
    </row>
    <row r="219" spans="1:44" ht="14.25" customHeight="1" x14ac:dyDescent="0.2">
      <c r="A219" s="34" t="s">
        <v>128</v>
      </c>
      <c r="B219" s="34" t="s">
        <v>120</v>
      </c>
      <c r="C219" s="34">
        <v>3326742363531.8081</v>
      </c>
      <c r="D219" s="34">
        <v>3206993023211.186</v>
      </c>
      <c r="E219" s="34">
        <v>3176459868866.1602</v>
      </c>
      <c r="F219" s="34">
        <v>3112043242447.958</v>
      </c>
      <c r="G219" s="34">
        <v>3022072706929.542</v>
      </c>
      <c r="H219" s="34">
        <v>2928730262733.9048</v>
      </c>
      <c r="I219" s="34">
        <v>2794574479128.562</v>
      </c>
      <c r="J219" s="34">
        <v>2647078113240.9531</v>
      </c>
      <c r="K219" s="34">
        <v>2459402890145.8599</v>
      </c>
      <c r="L219" s="34">
        <v>2256205400085.1362</v>
      </c>
      <c r="M219" s="34">
        <v>2011985841649.1873</v>
      </c>
      <c r="N219" s="34">
        <v>1749320334324.5979</v>
      </c>
      <c r="O219" s="34">
        <v>1704139595136.2136</v>
      </c>
      <c r="P219" s="34">
        <v>1659324709166.3088</v>
      </c>
      <c r="Q219" s="34">
        <v>1608007699785.054</v>
      </c>
      <c r="R219" s="34">
        <v>1559021413817.4983</v>
      </c>
      <c r="S219" s="34">
        <v>1506888402935.3088</v>
      </c>
      <c r="T219" s="34">
        <v>1450728786566.6096</v>
      </c>
      <c r="U219" s="34">
        <v>1398492112806.1489</v>
      </c>
      <c r="V219" s="34">
        <v>1348672417906.231</v>
      </c>
      <c r="W219" s="34">
        <v>1299609257445.4724</v>
      </c>
      <c r="X219" s="34">
        <v>1247457620206.8955</v>
      </c>
      <c r="Y219" s="34">
        <v>1241945220198.9561</v>
      </c>
      <c r="Z219" s="34">
        <v>1230250517235.4194</v>
      </c>
      <c r="AA219" s="34">
        <v>1220610526111.1775</v>
      </c>
      <c r="AB219" s="34">
        <v>1214034016853.6418</v>
      </c>
      <c r="AC219" s="34">
        <v>1207806468981.394</v>
      </c>
      <c r="AD219" s="34">
        <v>1203102682221.6956</v>
      </c>
      <c r="AE219" s="34">
        <v>1193466612286.8438</v>
      </c>
      <c r="AF219" s="34">
        <v>1188462467040.3623</v>
      </c>
      <c r="AG219" s="34">
        <v>1182807708615.7322</v>
      </c>
      <c r="AH219" s="34">
        <v>1177360767315.4595</v>
      </c>
      <c r="AI219" s="34">
        <v>1170397227450.9453</v>
      </c>
      <c r="AJ219" s="34">
        <v>1165326815722.8594</v>
      </c>
      <c r="AK219" s="34">
        <v>1159266462089.1348</v>
      </c>
      <c r="AL219" s="34">
        <v>1153296862845.0879</v>
      </c>
      <c r="AM219" s="34">
        <v>1147352054793.9316</v>
      </c>
      <c r="AN219" s="34">
        <v>1141691795122.8516</v>
      </c>
      <c r="AO219" s="34">
        <v>1135631463566.207</v>
      </c>
      <c r="AP219" s="34">
        <v>1129785208253.0156</v>
      </c>
      <c r="AQ219" s="34">
        <v>1123928306792.6582</v>
      </c>
      <c r="AR219" s="34">
        <v>1118051540844.0176</v>
      </c>
    </row>
    <row r="220" spans="1:44" ht="14.25" customHeight="1" x14ac:dyDescent="0.2">
      <c r="A220" s="34" t="s">
        <v>128</v>
      </c>
      <c r="B220" s="34" t="s">
        <v>121</v>
      </c>
      <c r="C220" s="34">
        <v>4755189368652.2031</v>
      </c>
      <c r="D220" s="34">
        <v>4584021683340.0156</v>
      </c>
      <c r="E220" s="34">
        <v>4540378108014.0488</v>
      </c>
      <c r="F220" s="34">
        <v>4448302069765.3037</v>
      </c>
      <c r="G220" s="34">
        <v>4319699705278.3477</v>
      </c>
      <c r="H220" s="34">
        <v>4186277591456.499</v>
      </c>
      <c r="I220" s="34">
        <v>3994517579338.7974</v>
      </c>
      <c r="J220" s="34">
        <v>3783688764137.4346</v>
      </c>
      <c r="K220" s="34">
        <v>3515428968788.0366</v>
      </c>
      <c r="L220" s="34">
        <v>3224981907102.2129</v>
      </c>
      <c r="M220" s="34">
        <v>2875898593461.2173</v>
      </c>
      <c r="N220" s="34">
        <v>2500448951903.9102</v>
      </c>
      <c r="O220" s="34">
        <v>2435868366099.7339</v>
      </c>
      <c r="P220" s="34">
        <v>2371810724709.3105</v>
      </c>
      <c r="Q220" s="34">
        <v>2298459057890.8125</v>
      </c>
      <c r="R220" s="34">
        <v>2228438887769.98</v>
      </c>
      <c r="S220" s="34">
        <v>2153920842182.6948</v>
      </c>
      <c r="T220" s="34">
        <v>2073647234694.6436</v>
      </c>
      <c r="U220" s="34">
        <v>1998981015139.3098</v>
      </c>
      <c r="V220" s="34">
        <v>1927769584361.0989</v>
      </c>
      <c r="W220" s="34">
        <v>1857639531137.5635</v>
      </c>
      <c r="X220" s="34">
        <v>1783094861350.9287</v>
      </c>
      <c r="Y220" s="34">
        <v>1775215529846.0737</v>
      </c>
      <c r="Z220" s="34">
        <v>1758499318873.0317</v>
      </c>
      <c r="AA220" s="34">
        <v>1744720078313.1375</v>
      </c>
      <c r="AB220" s="34">
        <v>1735319727012.3906</v>
      </c>
      <c r="AC220" s="34">
        <v>1726418175224.218</v>
      </c>
      <c r="AD220" s="34">
        <v>1719694661844.4863</v>
      </c>
      <c r="AE220" s="34">
        <v>1705921026166.5039</v>
      </c>
      <c r="AF220" s="34">
        <v>1698768185436.7527</v>
      </c>
      <c r="AG220" s="34">
        <v>1690685369214.5339</v>
      </c>
      <c r="AH220" s="34">
        <v>1682899603281.2708</v>
      </c>
      <c r="AI220" s="34">
        <v>1672946036965.1914</v>
      </c>
      <c r="AJ220" s="34">
        <v>1665698476045.418</v>
      </c>
      <c r="AK220" s="34">
        <v>1657035908879.0312</v>
      </c>
      <c r="AL220" s="34">
        <v>1648503064505.0312</v>
      </c>
      <c r="AM220" s="34">
        <v>1640005656243.5977</v>
      </c>
      <c r="AN220" s="34">
        <v>1631914976632.5801</v>
      </c>
      <c r="AO220" s="34">
        <v>1623252441022.7988</v>
      </c>
      <c r="AP220" s="34">
        <v>1614895902381.1328</v>
      </c>
      <c r="AQ220" s="34">
        <v>1606524146316.4492</v>
      </c>
      <c r="AR220" s="34">
        <v>1598123996287.5898</v>
      </c>
    </row>
    <row r="221" spans="1:44" ht="14.25" customHeight="1" x14ac:dyDescent="0.2">
      <c r="A221" s="34" t="s">
        <v>128</v>
      </c>
      <c r="B221" s="34" t="s">
        <v>122</v>
      </c>
      <c r="C221" s="34">
        <v>4901004374845.9678</v>
      </c>
      <c r="D221" s="34">
        <v>4724587935980.7656</v>
      </c>
      <c r="E221" s="34">
        <v>4679606056811.7539</v>
      </c>
      <c r="F221" s="34">
        <v>4584706562534.9385</v>
      </c>
      <c r="G221" s="34">
        <v>4452160684315.8438</v>
      </c>
      <c r="H221" s="34">
        <v>4314647262063.3423</v>
      </c>
      <c r="I221" s="34">
        <v>4117007045144.7578</v>
      </c>
      <c r="J221" s="34">
        <v>3899713291828.1909</v>
      </c>
      <c r="K221" s="34">
        <v>3623227472089.8843</v>
      </c>
      <c r="L221" s="34">
        <v>3323874026911.1401</v>
      </c>
      <c r="M221" s="34">
        <v>2964086284572.4648</v>
      </c>
      <c r="N221" s="34">
        <v>2577123706817.4893</v>
      </c>
      <c r="O221" s="34">
        <v>2510562796406.0298</v>
      </c>
      <c r="P221" s="34">
        <v>2444540866182.5098</v>
      </c>
      <c r="Q221" s="34">
        <v>2368939914861.9116</v>
      </c>
      <c r="R221" s="34">
        <v>2296772618570.4233</v>
      </c>
      <c r="S221" s="34">
        <v>2219969522181.4834</v>
      </c>
      <c r="T221" s="34">
        <v>2137234373066.8823</v>
      </c>
      <c r="U221" s="34">
        <v>2060278559044.7749</v>
      </c>
      <c r="V221" s="34">
        <v>1986883472808.2883</v>
      </c>
      <c r="W221" s="34">
        <v>1914602923915.207</v>
      </c>
      <c r="X221" s="34">
        <v>1837772386911.946</v>
      </c>
      <c r="Y221" s="34">
        <v>1829651440471.6782</v>
      </c>
      <c r="Z221" s="34">
        <v>1812422636998.6108</v>
      </c>
      <c r="AA221" s="34">
        <v>1798220864360.219</v>
      </c>
      <c r="AB221" s="34">
        <v>1788532256971.885</v>
      </c>
      <c r="AC221" s="34">
        <v>1779357744481.52</v>
      </c>
      <c r="AD221" s="34">
        <v>1772428058630.178</v>
      </c>
      <c r="AE221" s="34">
        <v>1758232062744.012</v>
      </c>
      <c r="AF221" s="34">
        <v>1750859884479.1064</v>
      </c>
      <c r="AG221" s="34">
        <v>1742529213585.6782</v>
      </c>
      <c r="AH221" s="34">
        <v>1734504701848.6692</v>
      </c>
      <c r="AI221" s="34">
        <v>1724245915441.1211</v>
      </c>
      <c r="AJ221" s="34">
        <v>1716776112448.8516</v>
      </c>
      <c r="AK221" s="34">
        <v>1707847912899.1602</v>
      </c>
      <c r="AL221" s="34">
        <v>1699053414012.8398</v>
      </c>
      <c r="AM221" s="34">
        <v>1690295437866.043</v>
      </c>
      <c r="AN221" s="34">
        <v>1681956662457.75</v>
      </c>
      <c r="AO221" s="34">
        <v>1673028495432.332</v>
      </c>
      <c r="AP221" s="34">
        <v>1664415708587</v>
      </c>
      <c r="AQ221" s="34">
        <v>1655787237685.5742</v>
      </c>
      <c r="AR221" s="34">
        <v>1647129502136.2344</v>
      </c>
    </row>
    <row r="222" spans="1:44" ht="14.25" customHeight="1" x14ac:dyDescent="0.2">
      <c r="A222" s="34" t="s">
        <v>128</v>
      </c>
      <c r="B222" s="34" t="s">
        <v>123</v>
      </c>
      <c r="C222" s="34">
        <v>2611168722025.3726</v>
      </c>
      <c r="D222" s="34">
        <v>2517177153770.4688</v>
      </c>
      <c r="E222" s="34">
        <v>2493211601618.1631</v>
      </c>
      <c r="F222" s="34">
        <v>2442650824226.6035</v>
      </c>
      <c r="G222" s="34">
        <v>2372032717208.4961</v>
      </c>
      <c r="H222" s="34">
        <v>2298767990311.4336</v>
      </c>
      <c r="I222" s="34">
        <v>2193468767303.0193</v>
      </c>
      <c r="J222" s="34">
        <v>2077698486610.3914</v>
      </c>
      <c r="K222" s="34">
        <v>1930391716534.9409</v>
      </c>
      <c r="L222" s="34">
        <v>1770901478800.5906</v>
      </c>
      <c r="M222" s="34">
        <v>1579212913047.6987</v>
      </c>
      <c r="N222" s="34">
        <v>1373046074100.5576</v>
      </c>
      <c r="O222" s="34">
        <v>1337583594559.0254</v>
      </c>
      <c r="P222" s="34">
        <v>1302408274158.9458</v>
      </c>
      <c r="Q222" s="34">
        <v>1262129420204.6658</v>
      </c>
      <c r="R222" s="34">
        <v>1223679957111.6248</v>
      </c>
      <c r="S222" s="34">
        <v>1182760621459.7766</v>
      </c>
      <c r="T222" s="34">
        <v>1138680792702.8511</v>
      </c>
      <c r="U222" s="34">
        <v>1097680091788.5935</v>
      </c>
      <c r="V222" s="34">
        <v>1058576483859.8429</v>
      </c>
      <c r="W222" s="34">
        <v>1020066681777.4131</v>
      </c>
      <c r="X222" s="34">
        <v>979132726250.05603</v>
      </c>
      <c r="Y222" s="34">
        <v>974806029165.90234</v>
      </c>
      <c r="Z222" s="34">
        <v>965626826433.97058</v>
      </c>
      <c r="AA222" s="34">
        <v>958060372361.61523</v>
      </c>
      <c r="AB222" s="34">
        <v>952898453163.53333</v>
      </c>
      <c r="AC222" s="34">
        <v>948010434663.1571</v>
      </c>
      <c r="AD222" s="34">
        <v>944318420217.84155</v>
      </c>
      <c r="AE222" s="34">
        <v>936755043897.22314</v>
      </c>
      <c r="AF222" s="34">
        <v>932827277295.4801</v>
      </c>
      <c r="AG222" s="34">
        <v>928388842720.30371</v>
      </c>
      <c r="AH222" s="34">
        <v>924113524345.82007</v>
      </c>
      <c r="AI222" s="34">
        <v>918647823819.04492</v>
      </c>
      <c r="AJ222" s="34">
        <v>914668044483.76953</v>
      </c>
      <c r="AK222" s="34">
        <v>909911257175.47852</v>
      </c>
      <c r="AL222" s="34">
        <v>905225703223.37109</v>
      </c>
      <c r="AM222" s="34">
        <v>900559607942.95508</v>
      </c>
      <c r="AN222" s="34">
        <v>896116855425.15039</v>
      </c>
      <c r="AO222" s="34">
        <v>891360085445.2168</v>
      </c>
      <c r="AP222" s="34">
        <v>886771344464.81055</v>
      </c>
      <c r="AQ222" s="34">
        <v>882174247295.8418</v>
      </c>
      <c r="AR222" s="34">
        <v>877561558438.42383</v>
      </c>
    </row>
    <row r="223" spans="1:44" ht="14.25" customHeight="1" x14ac:dyDescent="0.2">
      <c r="A223" s="34" t="s">
        <v>128</v>
      </c>
      <c r="B223" s="34" t="s">
        <v>124</v>
      </c>
      <c r="C223" s="34">
        <v>2729980949294.3657</v>
      </c>
      <c r="D223" s="34">
        <v>2631712618885.1538</v>
      </c>
      <c r="E223" s="34">
        <v>2606656596934.812</v>
      </c>
      <c r="F223" s="34">
        <v>2553795225742.6025</v>
      </c>
      <c r="G223" s="34">
        <v>2479963885313.1226</v>
      </c>
      <c r="H223" s="34">
        <v>2403365499694.7876</v>
      </c>
      <c r="I223" s="34">
        <v>2293274998700.4683</v>
      </c>
      <c r="J223" s="34">
        <v>2172236990654.7114</v>
      </c>
      <c r="K223" s="34">
        <v>2018227534040.1504</v>
      </c>
      <c r="L223" s="34">
        <v>1851480243089.3457</v>
      </c>
      <c r="M223" s="34">
        <v>1651069550249.4556</v>
      </c>
      <c r="N223" s="34">
        <v>1435521800326.4363</v>
      </c>
      <c r="O223" s="34">
        <v>1398445722956.7476</v>
      </c>
      <c r="P223" s="34">
        <v>1361669870914.8857</v>
      </c>
      <c r="Q223" s="34">
        <v>1319558266625.5608</v>
      </c>
      <c r="R223" s="34">
        <v>1279359293319.3926</v>
      </c>
      <c r="S223" s="34">
        <v>1236578064421.7517</v>
      </c>
      <c r="T223" s="34">
        <v>1190492535080.23</v>
      </c>
      <c r="U223" s="34">
        <v>1147626238674.5273</v>
      </c>
      <c r="V223" s="34">
        <v>1106743355927.9224</v>
      </c>
      <c r="W223" s="34">
        <v>1066481298114.7513</v>
      </c>
      <c r="X223" s="34">
        <v>1023684784114.588</v>
      </c>
      <c r="Y223" s="34">
        <v>1019161215601.5792</v>
      </c>
      <c r="Z223" s="34">
        <v>1009564344906.6639</v>
      </c>
      <c r="AA223" s="34">
        <v>1001653605437.0143</v>
      </c>
      <c r="AB223" s="34">
        <v>996256810908.30603</v>
      </c>
      <c r="AC223" s="34">
        <v>991146379983.92065</v>
      </c>
      <c r="AD223" s="34">
        <v>987286373154.3302</v>
      </c>
      <c r="AE223" s="34">
        <v>979378851478.89563</v>
      </c>
      <c r="AF223" s="34">
        <v>975272365404.06384</v>
      </c>
      <c r="AG223" s="34">
        <v>970631975170.86487</v>
      </c>
      <c r="AH223" s="34">
        <v>966162123178.51453</v>
      </c>
      <c r="AI223" s="34">
        <v>960447724799.43555</v>
      </c>
      <c r="AJ223" s="34">
        <v>956286859331.01562</v>
      </c>
      <c r="AK223" s="34">
        <v>951313630821.52148</v>
      </c>
      <c r="AL223" s="34">
        <v>946414876896.41406</v>
      </c>
      <c r="AM223" s="34">
        <v>941536467042.74609</v>
      </c>
      <c r="AN223" s="34">
        <v>936891562393.83203</v>
      </c>
      <c r="AO223" s="34">
        <v>931918352001.16211</v>
      </c>
      <c r="AP223" s="34">
        <v>927120816188.14453</v>
      </c>
      <c r="AQ223" s="34">
        <v>922314543967.02148</v>
      </c>
      <c r="AR223" s="34">
        <v>917491970611.44141</v>
      </c>
    </row>
    <row r="224" spans="1:44" ht="14.25" customHeight="1" x14ac:dyDescent="0.2">
      <c r="A224" s="34" t="s">
        <v>128</v>
      </c>
      <c r="B224" s="34" t="s">
        <v>84</v>
      </c>
      <c r="C224" s="34">
        <v>95749731191.275879</v>
      </c>
      <c r="D224" s="34">
        <v>97071931858.313141</v>
      </c>
      <c r="E224" s="34">
        <v>101706247038.97472</v>
      </c>
      <c r="F224" s="34">
        <v>105787378203.21855</v>
      </c>
      <c r="G224" s="34">
        <v>111019134772.1926</v>
      </c>
      <c r="H224" s="34">
        <v>117600926566.79034</v>
      </c>
      <c r="I224" s="34">
        <v>123761103219.89189</v>
      </c>
      <c r="J224" s="34">
        <v>130761691155.60127</v>
      </c>
      <c r="K224" s="34">
        <v>136967706542.67505</v>
      </c>
      <c r="L224" s="34">
        <v>144501231049.27164</v>
      </c>
      <c r="M224" s="34">
        <v>151768307906.47278</v>
      </c>
      <c r="N224" s="34">
        <v>161515797322.68921</v>
      </c>
      <c r="O224" s="34">
        <v>162560011624.10135</v>
      </c>
      <c r="P224" s="34">
        <v>164184886570.27695</v>
      </c>
      <c r="Q224" s="34">
        <v>165354031810.23212</v>
      </c>
      <c r="R224" s="34">
        <v>167220420354.95016</v>
      </c>
      <c r="S224" s="34">
        <v>168974360503.43646</v>
      </c>
      <c r="T224" s="34">
        <v>169806597221.55908</v>
      </c>
      <c r="U224" s="34">
        <v>171339952936.33252</v>
      </c>
      <c r="V224" s="34">
        <v>173615383021.01233</v>
      </c>
      <c r="W224" s="34">
        <v>176349498454.84961</v>
      </c>
      <c r="X224" s="34">
        <v>178773194758.35663</v>
      </c>
      <c r="Y224" s="34">
        <v>182141386081.80652</v>
      </c>
      <c r="Z224" s="34">
        <v>183733685538.03848</v>
      </c>
      <c r="AA224" s="34">
        <v>184386633692.78165</v>
      </c>
      <c r="AB224" s="34">
        <v>188190510404.32346</v>
      </c>
      <c r="AC224" s="34">
        <v>193423257930.01981</v>
      </c>
      <c r="AD224" s="34">
        <v>202408156055.51999</v>
      </c>
      <c r="AE224" s="34">
        <v>210687270697.70154</v>
      </c>
      <c r="AF224" s="34">
        <v>215404724973.13995</v>
      </c>
      <c r="AG224" s="34">
        <v>220167014310.4718</v>
      </c>
      <c r="AH224" s="34">
        <v>225147260535.86948</v>
      </c>
      <c r="AI224" s="34">
        <v>231250271086.58203</v>
      </c>
      <c r="AJ224" s="34">
        <v>235791869222.90039</v>
      </c>
      <c r="AK224" s="34">
        <v>241109491608.48242</v>
      </c>
      <c r="AL224" s="34">
        <v>246452050337.77734</v>
      </c>
      <c r="AM224" s="34">
        <v>251690828596.03711</v>
      </c>
      <c r="AN224" s="34">
        <v>256721291010.49219</v>
      </c>
      <c r="AO224" s="34">
        <v>262085160323.96094</v>
      </c>
      <c r="AP224" s="34">
        <v>267277937806.45117</v>
      </c>
      <c r="AQ224" s="34">
        <v>272459285614.52539</v>
      </c>
      <c r="AR224" s="34">
        <v>277674968920.17383</v>
      </c>
    </row>
    <row r="225" spans="1:44" ht="14.25" customHeight="1" x14ac:dyDescent="0.2">
      <c r="A225" s="34" t="s">
        <v>128</v>
      </c>
      <c r="B225" s="34" t="s">
        <v>125</v>
      </c>
      <c r="C225" s="34">
        <v>641642219374.55713</v>
      </c>
      <c r="D225" s="34">
        <v>644121498871.06079</v>
      </c>
      <c r="E225" s="34">
        <v>650341062181.67236</v>
      </c>
      <c r="F225" s="34">
        <v>654185529683.53906</v>
      </c>
      <c r="G225" s="34">
        <v>657531892175.22034</v>
      </c>
      <c r="H225" s="34">
        <v>665623910663.42249</v>
      </c>
      <c r="I225" s="34">
        <v>670535265306.76648</v>
      </c>
      <c r="J225" s="34">
        <v>677932925034.92065</v>
      </c>
      <c r="K225" s="34">
        <v>682721099211.85217</v>
      </c>
      <c r="L225" s="34">
        <v>692132054283.64429</v>
      </c>
      <c r="M225" s="34">
        <v>699581167508.15137</v>
      </c>
      <c r="N225" s="34">
        <v>713980873099.29321</v>
      </c>
      <c r="O225" s="34">
        <v>707038059067.4342</v>
      </c>
      <c r="P225" s="34">
        <v>702185462436.49084</v>
      </c>
      <c r="Q225" s="34">
        <v>696343013698.45715</v>
      </c>
      <c r="R225" s="34">
        <v>693100382439.03723</v>
      </c>
      <c r="S225" s="34">
        <v>689893655641.59363</v>
      </c>
      <c r="T225" s="34">
        <v>685190958159.83252</v>
      </c>
      <c r="U225" s="34">
        <v>683326349327.74219</v>
      </c>
      <c r="V225" s="34">
        <v>683514201508.67029</v>
      </c>
      <c r="W225" s="34">
        <v>684775079381.42737</v>
      </c>
      <c r="X225" s="34">
        <v>684766244646.38525</v>
      </c>
      <c r="Y225" s="34">
        <v>685928273768.64453</v>
      </c>
      <c r="Z225" s="34">
        <v>684806144860.32837</v>
      </c>
      <c r="AA225" s="34">
        <v>685947538081.27246</v>
      </c>
      <c r="AB225" s="34">
        <v>689977181660.62695</v>
      </c>
      <c r="AC225" s="34">
        <v>695432652834.45154</v>
      </c>
      <c r="AD225" s="34">
        <v>702357529424.43408</v>
      </c>
      <c r="AE225" s="34">
        <v>707728433115.86169</v>
      </c>
      <c r="AF225" s="34">
        <v>717257039155.15649</v>
      </c>
      <c r="AG225" s="34">
        <v>727953446029.74805</v>
      </c>
      <c r="AH225" s="34">
        <v>740469978848.28101</v>
      </c>
      <c r="AI225" s="34">
        <v>748088258843.16797</v>
      </c>
      <c r="AJ225" s="34">
        <v>759479208542.76172</v>
      </c>
      <c r="AK225" s="34">
        <v>770023331760.41406</v>
      </c>
      <c r="AL225" s="34">
        <v>780147545151.62109</v>
      </c>
      <c r="AM225" s="34">
        <v>790028726286.42969</v>
      </c>
      <c r="AN225" s="34">
        <v>800918195565.49219</v>
      </c>
      <c r="AO225" s="34">
        <v>810984412032.78516</v>
      </c>
      <c r="AP225" s="34">
        <v>821228285446.93359</v>
      </c>
      <c r="AQ225" s="34">
        <v>831596582797.74609</v>
      </c>
      <c r="AR225" s="34">
        <v>841984981297.10156</v>
      </c>
    </row>
    <row r="226" spans="1:44" ht="14.25" customHeight="1" x14ac:dyDescent="0.2">
      <c r="A226" s="34" t="s">
        <v>128</v>
      </c>
      <c r="B226" s="34" t="s">
        <v>83</v>
      </c>
      <c r="C226" s="34">
        <v>21776070532239.391</v>
      </c>
      <c r="D226" s="34">
        <v>21589275187078.766</v>
      </c>
      <c r="E226" s="34">
        <v>21553480248288.621</v>
      </c>
      <c r="F226" s="34">
        <v>21436452911233.98</v>
      </c>
      <c r="G226" s="34">
        <v>21301675880812.242</v>
      </c>
      <c r="H226" s="34">
        <v>21317653885552.52</v>
      </c>
      <c r="I226" s="34">
        <v>21228221444614.57</v>
      </c>
      <c r="J226" s="34">
        <v>21249577127546.25</v>
      </c>
      <c r="K226" s="34">
        <v>21185691095717.711</v>
      </c>
      <c r="L226" s="34">
        <v>21261187422521.34</v>
      </c>
      <c r="M226" s="34">
        <v>21121023118319.004</v>
      </c>
      <c r="N226" s="34">
        <v>21334750526386.98</v>
      </c>
      <c r="O226" s="34">
        <v>20936490958504.773</v>
      </c>
      <c r="P226" s="34">
        <v>20603140284080.816</v>
      </c>
      <c r="Q226" s="34">
        <v>20243467044765.496</v>
      </c>
      <c r="R226" s="34">
        <v>19961662425105.441</v>
      </c>
      <c r="S226" s="34">
        <v>19682470473896.688</v>
      </c>
      <c r="T226" s="34">
        <v>19385923184885.953</v>
      </c>
      <c r="U226" s="34">
        <v>19170693469525.688</v>
      </c>
      <c r="V226" s="34">
        <v>19012905271398.512</v>
      </c>
      <c r="W226" s="34">
        <v>18695684404211.332</v>
      </c>
      <c r="X226" s="34">
        <v>18532638855581.512</v>
      </c>
      <c r="Y226" s="34">
        <v>18419990560286.426</v>
      </c>
      <c r="Z226" s="34">
        <v>18245207475724.102</v>
      </c>
      <c r="AA226" s="34">
        <v>18129931878448.234</v>
      </c>
      <c r="AB226" s="34">
        <v>18089089443047.914</v>
      </c>
      <c r="AC226" s="34">
        <v>18082782681159.605</v>
      </c>
      <c r="AD226" s="34">
        <v>18129475431026.734</v>
      </c>
      <c r="AE226" s="34">
        <v>18132702078501.426</v>
      </c>
      <c r="AF226" s="34">
        <v>18238557292820.461</v>
      </c>
      <c r="AG226" s="34">
        <v>18192848271788.043</v>
      </c>
      <c r="AH226" s="34">
        <v>18362102159515.09</v>
      </c>
      <c r="AI226" s="34">
        <v>18368756941809.344</v>
      </c>
      <c r="AJ226" s="34">
        <v>18437689726880.016</v>
      </c>
      <c r="AK226" s="34">
        <v>18492242940004.719</v>
      </c>
      <c r="AL226" s="34">
        <v>18573041079138.922</v>
      </c>
      <c r="AM226" s="34">
        <v>18610375720702.531</v>
      </c>
      <c r="AN226" s="34">
        <v>18681997954720.688</v>
      </c>
      <c r="AO226" s="34">
        <v>18741094255203.109</v>
      </c>
      <c r="AP226" s="34">
        <v>18801748241747.547</v>
      </c>
      <c r="AQ226" s="34">
        <v>18858091308217.906</v>
      </c>
      <c r="AR226" s="34">
        <v>18923215934735.641</v>
      </c>
    </row>
    <row r="227" spans="1:44" ht="14.25" customHeight="1" x14ac:dyDescent="0.2">
      <c r="A227" s="34" t="s">
        <v>109</v>
      </c>
      <c r="B227" s="34" t="s">
        <v>111</v>
      </c>
      <c r="C227" s="34">
        <v>0</v>
      </c>
      <c r="D227" s="34">
        <v>0</v>
      </c>
      <c r="E227" s="34">
        <v>0</v>
      </c>
      <c r="F227" s="34">
        <v>0</v>
      </c>
      <c r="G227" s="34">
        <v>0</v>
      </c>
      <c r="H227" s="34">
        <v>0</v>
      </c>
      <c r="I227" s="34">
        <v>0</v>
      </c>
      <c r="J227" s="34">
        <v>0</v>
      </c>
      <c r="K227" s="34">
        <v>0</v>
      </c>
      <c r="L227" s="34">
        <v>0</v>
      </c>
      <c r="M227" s="34">
        <v>0</v>
      </c>
      <c r="N227" s="34">
        <v>0</v>
      </c>
      <c r="O227" s="34">
        <v>0</v>
      </c>
      <c r="P227" s="34">
        <v>0</v>
      </c>
      <c r="Q227" s="34">
        <v>0</v>
      </c>
      <c r="R227" s="34">
        <v>0</v>
      </c>
      <c r="S227" s="34">
        <v>0</v>
      </c>
      <c r="T227" s="34">
        <v>0</v>
      </c>
      <c r="U227" s="34">
        <v>0</v>
      </c>
      <c r="V227" s="34">
        <v>0</v>
      </c>
      <c r="W227" s="34">
        <v>0</v>
      </c>
      <c r="X227" s="34">
        <v>0</v>
      </c>
      <c r="Y227" s="34">
        <v>0</v>
      </c>
      <c r="Z227" s="34">
        <v>0</v>
      </c>
      <c r="AA227" s="34">
        <v>0</v>
      </c>
      <c r="AB227" s="34">
        <v>0</v>
      </c>
      <c r="AC227" s="34">
        <v>0</v>
      </c>
      <c r="AD227" s="34">
        <v>0</v>
      </c>
      <c r="AE227" s="34">
        <v>0</v>
      </c>
      <c r="AF227" s="34">
        <v>0</v>
      </c>
      <c r="AG227" s="34">
        <v>0</v>
      </c>
      <c r="AH227" s="34">
        <v>0</v>
      </c>
      <c r="AI227" s="34">
        <v>0</v>
      </c>
      <c r="AJ227" s="34">
        <v>0</v>
      </c>
      <c r="AK227" s="34">
        <v>0</v>
      </c>
      <c r="AL227" s="34">
        <v>0</v>
      </c>
      <c r="AM227" s="34">
        <v>0</v>
      </c>
      <c r="AN227" s="34">
        <v>0</v>
      </c>
      <c r="AO227" s="34">
        <v>0</v>
      </c>
      <c r="AP227" s="34">
        <v>0</v>
      </c>
      <c r="AQ227" s="34">
        <v>0</v>
      </c>
      <c r="AR227" s="34">
        <v>0</v>
      </c>
    </row>
    <row r="228" spans="1:44" ht="14.25" customHeight="1" x14ac:dyDescent="0.2">
      <c r="A228" s="34" t="s">
        <v>109</v>
      </c>
      <c r="B228" s="34" t="s">
        <v>82</v>
      </c>
      <c r="C228" s="34">
        <v>0</v>
      </c>
      <c r="D228" s="34">
        <v>0</v>
      </c>
      <c r="E228" s="34">
        <v>0</v>
      </c>
      <c r="F228" s="34">
        <v>0</v>
      </c>
      <c r="G228" s="34">
        <v>0</v>
      </c>
      <c r="H228" s="34">
        <v>0</v>
      </c>
      <c r="I228" s="34">
        <v>0</v>
      </c>
      <c r="J228" s="34">
        <v>0</v>
      </c>
      <c r="K228" s="34">
        <v>0</v>
      </c>
      <c r="L228" s="34">
        <v>0</v>
      </c>
      <c r="M228" s="34">
        <v>0</v>
      </c>
      <c r="N228" s="34">
        <v>0</v>
      </c>
      <c r="O228" s="34">
        <v>0</v>
      </c>
      <c r="P228" s="34">
        <v>0</v>
      </c>
      <c r="Q228" s="34">
        <v>0</v>
      </c>
      <c r="R228" s="34">
        <v>0</v>
      </c>
      <c r="S228" s="34">
        <v>0</v>
      </c>
      <c r="T228" s="34">
        <v>0</v>
      </c>
      <c r="U228" s="34">
        <v>0</v>
      </c>
      <c r="V228" s="34">
        <v>0</v>
      </c>
      <c r="W228" s="34">
        <v>0</v>
      </c>
      <c r="X228" s="34">
        <v>0</v>
      </c>
      <c r="Y228" s="34">
        <v>0</v>
      </c>
      <c r="Z228" s="34">
        <v>0</v>
      </c>
      <c r="AA228" s="34">
        <v>0</v>
      </c>
      <c r="AB228" s="34">
        <v>0</v>
      </c>
      <c r="AC228" s="34">
        <v>0</v>
      </c>
      <c r="AD228" s="34">
        <v>0</v>
      </c>
      <c r="AE228" s="34">
        <v>0</v>
      </c>
      <c r="AF228" s="34">
        <v>0</v>
      </c>
      <c r="AG228" s="34">
        <v>0</v>
      </c>
      <c r="AH228" s="34">
        <v>0</v>
      </c>
      <c r="AI228" s="34">
        <v>0</v>
      </c>
      <c r="AJ228" s="34">
        <v>0</v>
      </c>
      <c r="AK228" s="34">
        <v>0</v>
      </c>
      <c r="AL228" s="34">
        <v>0</v>
      </c>
      <c r="AM228" s="34">
        <v>0</v>
      </c>
      <c r="AN228" s="34">
        <v>0</v>
      </c>
      <c r="AO228" s="34">
        <v>0</v>
      </c>
      <c r="AP228" s="34">
        <v>0</v>
      </c>
      <c r="AQ228" s="34">
        <v>0</v>
      </c>
      <c r="AR228" s="34">
        <v>0</v>
      </c>
    </row>
    <row r="229" spans="1:44" ht="14.25" customHeight="1" x14ac:dyDescent="0.2">
      <c r="A229" s="34" t="s">
        <v>109</v>
      </c>
      <c r="B229" s="34" t="s">
        <v>86</v>
      </c>
      <c r="C229" s="34">
        <v>0</v>
      </c>
      <c r="D229" s="34">
        <v>0</v>
      </c>
      <c r="E229" s="34">
        <v>0</v>
      </c>
      <c r="F229" s="34">
        <v>0</v>
      </c>
      <c r="G229" s="34">
        <v>0</v>
      </c>
      <c r="H229" s="34">
        <v>0</v>
      </c>
      <c r="I229" s="34">
        <v>0</v>
      </c>
      <c r="J229" s="34">
        <v>0</v>
      </c>
      <c r="K229" s="34">
        <v>0</v>
      </c>
      <c r="L229" s="34">
        <v>0</v>
      </c>
      <c r="M229" s="34">
        <v>0</v>
      </c>
      <c r="N229" s="34">
        <v>0</v>
      </c>
      <c r="O229" s="34">
        <v>0</v>
      </c>
      <c r="P229" s="34">
        <v>0</v>
      </c>
      <c r="Q229" s="34">
        <v>0</v>
      </c>
      <c r="R229" s="34">
        <v>0</v>
      </c>
      <c r="S229" s="34">
        <v>0</v>
      </c>
      <c r="T229" s="34">
        <v>0</v>
      </c>
      <c r="U229" s="34">
        <v>0</v>
      </c>
      <c r="V229" s="34">
        <v>0</v>
      </c>
      <c r="W229" s="34">
        <v>0</v>
      </c>
      <c r="X229" s="34">
        <v>0</v>
      </c>
      <c r="Y229" s="34">
        <v>0</v>
      </c>
      <c r="Z229" s="34">
        <v>0</v>
      </c>
      <c r="AA229" s="34">
        <v>0</v>
      </c>
      <c r="AB229" s="34">
        <v>0</v>
      </c>
      <c r="AC229" s="34">
        <v>0</v>
      </c>
      <c r="AD229" s="34">
        <v>0</v>
      </c>
      <c r="AE229" s="34">
        <v>0</v>
      </c>
      <c r="AF229" s="34">
        <v>0</v>
      </c>
      <c r="AG229" s="34">
        <v>0</v>
      </c>
      <c r="AH229" s="34">
        <v>0</v>
      </c>
      <c r="AI229" s="34">
        <v>0</v>
      </c>
      <c r="AJ229" s="34">
        <v>0</v>
      </c>
      <c r="AK229" s="34">
        <v>0</v>
      </c>
      <c r="AL229" s="34">
        <v>0</v>
      </c>
      <c r="AM229" s="34">
        <v>0</v>
      </c>
      <c r="AN229" s="34">
        <v>0</v>
      </c>
      <c r="AO229" s="34">
        <v>0</v>
      </c>
      <c r="AP229" s="34">
        <v>0</v>
      </c>
      <c r="AQ229" s="34">
        <v>0</v>
      </c>
      <c r="AR229" s="34">
        <v>0</v>
      </c>
    </row>
    <row r="230" spans="1:44" ht="14.25" customHeight="1" x14ac:dyDescent="0.2">
      <c r="A230" s="34" t="s">
        <v>109</v>
      </c>
      <c r="B230" s="34" t="s">
        <v>112</v>
      </c>
      <c r="C230" s="34">
        <v>0</v>
      </c>
      <c r="D230" s="34">
        <v>0</v>
      </c>
      <c r="E230" s="34">
        <v>0</v>
      </c>
      <c r="F230" s="34">
        <v>0</v>
      </c>
      <c r="G230" s="34">
        <v>0</v>
      </c>
      <c r="H230" s="34">
        <v>0</v>
      </c>
      <c r="I230" s="34">
        <v>0</v>
      </c>
      <c r="J230" s="34">
        <v>0</v>
      </c>
      <c r="K230" s="34">
        <v>0</v>
      </c>
      <c r="L230" s="34">
        <v>0</v>
      </c>
      <c r="M230" s="34">
        <v>0</v>
      </c>
      <c r="N230" s="34">
        <v>0</v>
      </c>
      <c r="O230" s="34">
        <v>0</v>
      </c>
      <c r="P230" s="34">
        <v>0</v>
      </c>
      <c r="Q230" s="34">
        <v>0</v>
      </c>
      <c r="R230" s="34">
        <v>0</v>
      </c>
      <c r="S230" s="34">
        <v>0</v>
      </c>
      <c r="T230" s="34">
        <v>0</v>
      </c>
      <c r="U230" s="34">
        <v>0</v>
      </c>
      <c r="V230" s="34">
        <v>0</v>
      </c>
      <c r="W230" s="34">
        <v>0</v>
      </c>
      <c r="X230" s="34">
        <v>0</v>
      </c>
      <c r="Y230" s="34">
        <v>0</v>
      </c>
      <c r="Z230" s="34">
        <v>0</v>
      </c>
      <c r="AA230" s="34">
        <v>0</v>
      </c>
      <c r="AB230" s="34">
        <v>0</v>
      </c>
      <c r="AC230" s="34">
        <v>0</v>
      </c>
      <c r="AD230" s="34">
        <v>0</v>
      </c>
      <c r="AE230" s="34">
        <v>0</v>
      </c>
      <c r="AF230" s="34">
        <v>0</v>
      </c>
      <c r="AG230" s="34">
        <v>0</v>
      </c>
      <c r="AH230" s="34">
        <v>0</v>
      </c>
      <c r="AI230" s="34">
        <v>0</v>
      </c>
      <c r="AJ230" s="34">
        <v>0</v>
      </c>
      <c r="AK230" s="34">
        <v>0</v>
      </c>
      <c r="AL230" s="34">
        <v>0</v>
      </c>
      <c r="AM230" s="34">
        <v>0</v>
      </c>
      <c r="AN230" s="34">
        <v>0</v>
      </c>
      <c r="AO230" s="34">
        <v>0</v>
      </c>
      <c r="AP230" s="34">
        <v>0</v>
      </c>
      <c r="AQ230" s="34">
        <v>0</v>
      </c>
      <c r="AR230" s="34">
        <v>0</v>
      </c>
    </row>
    <row r="231" spans="1:44" ht="14.25" customHeight="1" x14ac:dyDescent="0.2">
      <c r="A231" s="34" t="s">
        <v>109</v>
      </c>
      <c r="B231" s="34" t="s">
        <v>113</v>
      </c>
      <c r="C231" s="34">
        <v>0</v>
      </c>
      <c r="D231" s="34">
        <v>0</v>
      </c>
      <c r="E231" s="34">
        <v>0</v>
      </c>
      <c r="F231" s="34">
        <v>0</v>
      </c>
      <c r="G231" s="34">
        <v>0</v>
      </c>
      <c r="H231" s="34">
        <v>0</v>
      </c>
      <c r="I231" s="34">
        <v>0</v>
      </c>
      <c r="J231" s="34">
        <v>0</v>
      </c>
      <c r="K231" s="34">
        <v>0</v>
      </c>
      <c r="L231" s="34">
        <v>0</v>
      </c>
      <c r="M231" s="34">
        <v>0</v>
      </c>
      <c r="N231" s="34">
        <v>0</v>
      </c>
      <c r="O231" s="34">
        <v>0</v>
      </c>
      <c r="P231" s="34">
        <v>0</v>
      </c>
      <c r="Q231" s="34">
        <v>0</v>
      </c>
      <c r="R231" s="34">
        <v>0</v>
      </c>
      <c r="S231" s="34">
        <v>0</v>
      </c>
      <c r="T231" s="34">
        <v>0</v>
      </c>
      <c r="U231" s="34">
        <v>0</v>
      </c>
      <c r="V231" s="34">
        <v>0</v>
      </c>
      <c r="W231" s="34">
        <v>0</v>
      </c>
      <c r="X231" s="34">
        <v>0</v>
      </c>
      <c r="Y231" s="34">
        <v>0</v>
      </c>
      <c r="Z231" s="34">
        <v>0</v>
      </c>
      <c r="AA231" s="34">
        <v>0</v>
      </c>
      <c r="AB231" s="34">
        <v>0</v>
      </c>
      <c r="AC231" s="34">
        <v>0</v>
      </c>
      <c r="AD231" s="34">
        <v>0</v>
      </c>
      <c r="AE231" s="34">
        <v>0</v>
      </c>
      <c r="AF231" s="34">
        <v>0</v>
      </c>
      <c r="AG231" s="34">
        <v>0</v>
      </c>
      <c r="AH231" s="34">
        <v>0</v>
      </c>
      <c r="AI231" s="34">
        <v>0</v>
      </c>
      <c r="AJ231" s="34">
        <v>0</v>
      </c>
      <c r="AK231" s="34">
        <v>0</v>
      </c>
      <c r="AL231" s="34">
        <v>0</v>
      </c>
      <c r="AM231" s="34">
        <v>0</v>
      </c>
      <c r="AN231" s="34">
        <v>0</v>
      </c>
      <c r="AO231" s="34">
        <v>0</v>
      </c>
      <c r="AP231" s="34">
        <v>0</v>
      </c>
      <c r="AQ231" s="34">
        <v>0</v>
      </c>
      <c r="AR231" s="34">
        <v>0</v>
      </c>
    </row>
    <row r="232" spans="1:44" ht="14.25" customHeight="1" x14ac:dyDescent="0.2">
      <c r="A232" s="34" t="s">
        <v>109</v>
      </c>
      <c r="B232" s="34" t="s">
        <v>44</v>
      </c>
      <c r="C232" s="34">
        <v>0</v>
      </c>
      <c r="D232" s="34">
        <v>0</v>
      </c>
      <c r="E232" s="34">
        <v>0</v>
      </c>
      <c r="F232" s="34">
        <v>0</v>
      </c>
      <c r="G232" s="34">
        <v>0</v>
      </c>
      <c r="H232" s="34">
        <v>0</v>
      </c>
      <c r="I232" s="34">
        <v>0</v>
      </c>
      <c r="J232" s="34">
        <v>0</v>
      </c>
      <c r="K232" s="34">
        <v>0</v>
      </c>
      <c r="L232" s="34">
        <v>0</v>
      </c>
      <c r="M232" s="34">
        <v>0</v>
      </c>
      <c r="N232" s="34">
        <v>0</v>
      </c>
      <c r="O232" s="34">
        <v>0</v>
      </c>
      <c r="P232" s="34">
        <v>0</v>
      </c>
      <c r="Q232" s="34">
        <v>0</v>
      </c>
      <c r="R232" s="34">
        <v>0</v>
      </c>
      <c r="S232" s="34">
        <v>0</v>
      </c>
      <c r="T232" s="34">
        <v>0</v>
      </c>
      <c r="U232" s="34">
        <v>0</v>
      </c>
      <c r="V232" s="34">
        <v>0</v>
      </c>
      <c r="W232" s="34">
        <v>0</v>
      </c>
      <c r="X232" s="34">
        <v>0</v>
      </c>
      <c r="Y232" s="34">
        <v>0</v>
      </c>
      <c r="Z232" s="34">
        <v>0</v>
      </c>
      <c r="AA232" s="34">
        <v>0</v>
      </c>
      <c r="AB232" s="34">
        <v>0</v>
      </c>
      <c r="AC232" s="34">
        <v>0</v>
      </c>
      <c r="AD232" s="34">
        <v>0</v>
      </c>
      <c r="AE232" s="34">
        <v>0</v>
      </c>
      <c r="AF232" s="34">
        <v>0</v>
      </c>
      <c r="AG232" s="34">
        <v>0</v>
      </c>
      <c r="AH232" s="34">
        <v>0</v>
      </c>
      <c r="AI232" s="34">
        <v>0</v>
      </c>
      <c r="AJ232" s="34">
        <v>0</v>
      </c>
      <c r="AK232" s="34">
        <v>0</v>
      </c>
      <c r="AL232" s="34">
        <v>0</v>
      </c>
      <c r="AM232" s="34">
        <v>0</v>
      </c>
      <c r="AN232" s="34">
        <v>0</v>
      </c>
      <c r="AO232" s="34">
        <v>0</v>
      </c>
      <c r="AP232" s="34">
        <v>0</v>
      </c>
      <c r="AQ232" s="34">
        <v>0</v>
      </c>
      <c r="AR232" s="34">
        <v>0</v>
      </c>
    </row>
    <row r="233" spans="1:44" ht="14.25" customHeight="1" x14ac:dyDescent="0.2">
      <c r="A233" s="34" t="s">
        <v>109</v>
      </c>
      <c r="B233" s="34" t="s">
        <v>48</v>
      </c>
      <c r="C233" s="34">
        <v>0</v>
      </c>
      <c r="D233" s="34">
        <v>0</v>
      </c>
      <c r="E233" s="34">
        <v>0</v>
      </c>
      <c r="F233" s="34">
        <v>0</v>
      </c>
      <c r="G233" s="34">
        <v>0</v>
      </c>
      <c r="H233" s="34">
        <v>0</v>
      </c>
      <c r="I233" s="34">
        <v>0</v>
      </c>
      <c r="J233" s="34">
        <v>0</v>
      </c>
      <c r="K233" s="34">
        <v>0</v>
      </c>
      <c r="L233" s="34">
        <v>0</v>
      </c>
      <c r="M233" s="34">
        <v>0</v>
      </c>
      <c r="N233" s="34">
        <v>0</v>
      </c>
      <c r="O233" s="34">
        <v>0</v>
      </c>
      <c r="P233" s="34">
        <v>0</v>
      </c>
      <c r="Q233" s="34">
        <v>0</v>
      </c>
      <c r="R233" s="34">
        <v>0</v>
      </c>
      <c r="S233" s="34">
        <v>0</v>
      </c>
      <c r="T233" s="34">
        <v>0</v>
      </c>
      <c r="U233" s="34">
        <v>0</v>
      </c>
      <c r="V233" s="34">
        <v>0</v>
      </c>
      <c r="W233" s="34">
        <v>0</v>
      </c>
      <c r="X233" s="34">
        <v>0</v>
      </c>
      <c r="Y233" s="34">
        <v>0</v>
      </c>
      <c r="Z233" s="34">
        <v>0</v>
      </c>
      <c r="AA233" s="34">
        <v>0</v>
      </c>
      <c r="AB233" s="34">
        <v>0</v>
      </c>
      <c r="AC233" s="34">
        <v>0</v>
      </c>
      <c r="AD233" s="34">
        <v>0</v>
      </c>
      <c r="AE233" s="34">
        <v>0</v>
      </c>
      <c r="AF233" s="34">
        <v>0</v>
      </c>
      <c r="AG233" s="34">
        <v>0</v>
      </c>
      <c r="AH233" s="34">
        <v>0</v>
      </c>
      <c r="AI233" s="34">
        <v>0</v>
      </c>
      <c r="AJ233" s="34">
        <v>0</v>
      </c>
      <c r="AK233" s="34">
        <v>0</v>
      </c>
      <c r="AL233" s="34">
        <v>0</v>
      </c>
      <c r="AM233" s="34">
        <v>0</v>
      </c>
      <c r="AN233" s="34">
        <v>0</v>
      </c>
      <c r="AO233" s="34">
        <v>0</v>
      </c>
      <c r="AP233" s="34">
        <v>0</v>
      </c>
      <c r="AQ233" s="34">
        <v>0</v>
      </c>
      <c r="AR233" s="34">
        <v>0</v>
      </c>
    </row>
    <row r="234" spans="1:44" ht="14.25" customHeight="1" x14ac:dyDescent="0.2">
      <c r="A234" s="34" t="s">
        <v>109</v>
      </c>
      <c r="B234" s="34" t="s">
        <v>50</v>
      </c>
      <c r="C234" s="34">
        <v>0</v>
      </c>
      <c r="D234" s="34">
        <v>0</v>
      </c>
      <c r="E234" s="34">
        <v>0</v>
      </c>
      <c r="F234" s="34">
        <v>0</v>
      </c>
      <c r="G234" s="34">
        <v>0</v>
      </c>
      <c r="H234" s="34">
        <v>0</v>
      </c>
      <c r="I234" s="34">
        <v>0</v>
      </c>
      <c r="J234" s="34">
        <v>0</v>
      </c>
      <c r="K234" s="34">
        <v>0</v>
      </c>
      <c r="L234" s="34">
        <v>0</v>
      </c>
      <c r="M234" s="34">
        <v>0</v>
      </c>
      <c r="N234" s="34">
        <v>0</v>
      </c>
      <c r="O234" s="34">
        <v>0</v>
      </c>
      <c r="P234" s="34">
        <v>0</v>
      </c>
      <c r="Q234" s="34">
        <v>0</v>
      </c>
      <c r="R234" s="34">
        <v>0</v>
      </c>
      <c r="S234" s="34">
        <v>0</v>
      </c>
      <c r="T234" s="34">
        <v>0</v>
      </c>
      <c r="U234" s="34">
        <v>0</v>
      </c>
      <c r="V234" s="34">
        <v>0</v>
      </c>
      <c r="W234" s="34">
        <v>0</v>
      </c>
      <c r="X234" s="34">
        <v>0</v>
      </c>
      <c r="Y234" s="34">
        <v>0</v>
      </c>
      <c r="Z234" s="34">
        <v>0</v>
      </c>
      <c r="AA234" s="34">
        <v>0</v>
      </c>
      <c r="AB234" s="34">
        <v>0</v>
      </c>
      <c r="AC234" s="34">
        <v>0</v>
      </c>
      <c r="AD234" s="34">
        <v>0</v>
      </c>
      <c r="AE234" s="34">
        <v>0</v>
      </c>
      <c r="AF234" s="34">
        <v>0</v>
      </c>
      <c r="AG234" s="34">
        <v>0</v>
      </c>
      <c r="AH234" s="34">
        <v>0</v>
      </c>
      <c r="AI234" s="34">
        <v>0</v>
      </c>
      <c r="AJ234" s="34">
        <v>0</v>
      </c>
      <c r="AK234" s="34">
        <v>0</v>
      </c>
      <c r="AL234" s="34">
        <v>0</v>
      </c>
      <c r="AM234" s="34">
        <v>0</v>
      </c>
      <c r="AN234" s="34">
        <v>0</v>
      </c>
      <c r="AO234" s="34">
        <v>0</v>
      </c>
      <c r="AP234" s="34">
        <v>0</v>
      </c>
      <c r="AQ234" s="34">
        <v>0</v>
      </c>
      <c r="AR234" s="34">
        <v>0</v>
      </c>
    </row>
    <row r="235" spans="1:44" ht="14.25" customHeight="1" x14ac:dyDescent="0.2">
      <c r="A235" s="34" t="s">
        <v>109</v>
      </c>
      <c r="B235" s="34" t="s">
        <v>53</v>
      </c>
      <c r="C235" s="34">
        <v>455760000000000</v>
      </c>
      <c r="D235" s="34">
        <v>469916368880729.94</v>
      </c>
      <c r="E235" s="34">
        <v>484512448968865.5</v>
      </c>
      <c r="F235" s="34">
        <v>499561898141476.12</v>
      </c>
      <c r="G235" s="34">
        <v>515078798503175.94</v>
      </c>
      <c r="H235" s="34">
        <v>531077669563062.81</v>
      </c>
      <c r="I235" s="34">
        <v>547573481820946.5</v>
      </c>
      <c r="J235" s="34">
        <v>564581670775578.12</v>
      </c>
      <c r="K235" s="34">
        <v>582118151367990.38</v>
      </c>
      <c r="L235" s="34">
        <v>600199332873462</v>
      </c>
      <c r="M235" s="34">
        <v>618842134256042</v>
      </c>
      <c r="N235" s="34">
        <v>638064000000000</v>
      </c>
      <c r="O235" s="34">
        <v>655493519514030</v>
      </c>
      <c r="P235" s="34">
        <v>673399148243577.38</v>
      </c>
      <c r="Q235" s="34">
        <v>691793891709816.88</v>
      </c>
      <c r="R235" s="34">
        <v>710691110696067.25</v>
      </c>
      <c r="S235" s="34">
        <v>730104530952224.5</v>
      </c>
      <c r="T235" s="34">
        <v>750048253164280.88</v>
      </c>
      <c r="U235" s="34">
        <v>770536763196175.62</v>
      </c>
      <c r="V235" s="34">
        <v>791584942611415</v>
      </c>
      <c r="W235" s="34">
        <v>813208079482101.88</v>
      </c>
      <c r="X235" s="34">
        <v>835421879493229.38</v>
      </c>
      <c r="Y235" s="34">
        <v>858242477350301.38</v>
      </c>
      <c r="Z235" s="34">
        <v>881686448498566.38</v>
      </c>
      <c r="AA235" s="34">
        <v>905770821162376.62</v>
      </c>
      <c r="AB235" s="34">
        <v>930513088713419.62</v>
      </c>
      <c r="AC235" s="34">
        <v>955931222376799.62</v>
      </c>
      <c r="AD235" s="34">
        <v>982043684284205.5</v>
      </c>
      <c r="AE235" s="34">
        <v>1008869440883639.6</v>
      </c>
      <c r="AF235" s="34">
        <v>1036427976715452.6</v>
      </c>
      <c r="AG235" s="34">
        <v>1064739308564684.9</v>
      </c>
      <c r="AH235" s="34">
        <v>1093824000000000</v>
      </c>
      <c r="AI235" s="34">
        <v>1121010031823380.6</v>
      </c>
      <c r="AJ235" s="34">
        <v>1149477313146644.8</v>
      </c>
      <c r="AK235" s="34">
        <v>1177806544886354</v>
      </c>
      <c r="AL235" s="34">
        <v>1205907775421204.8</v>
      </c>
      <c r="AM235" s="34">
        <v>1233894352227133.8</v>
      </c>
      <c r="AN235" s="34">
        <v>1262278934425559.2</v>
      </c>
      <c r="AO235" s="34">
        <v>1290380298990960.8</v>
      </c>
      <c r="AP235" s="34">
        <v>1318509181354311.8</v>
      </c>
      <c r="AQ235" s="34">
        <v>1346700736072837.2</v>
      </c>
      <c r="AR235" s="34">
        <v>1374905605000212.8</v>
      </c>
    </row>
    <row r="236" spans="1:44" ht="14.25" customHeight="1" x14ac:dyDescent="0.2">
      <c r="A236" s="34" t="s">
        <v>109</v>
      </c>
      <c r="B236" s="34" t="s">
        <v>114</v>
      </c>
      <c r="C236" s="34">
        <v>1823040000000000</v>
      </c>
      <c r="D236" s="34">
        <v>1879665475522919.8</v>
      </c>
      <c r="E236" s="34">
        <v>1938049795875462</v>
      </c>
      <c r="F236" s="34">
        <v>1998247592565904.5</v>
      </c>
      <c r="G236" s="34">
        <v>2060315194012703.8</v>
      </c>
      <c r="H236" s="34">
        <v>2124310678252251.2</v>
      </c>
      <c r="I236" s="34">
        <v>2190293927283786</v>
      </c>
      <c r="J236" s="34">
        <v>2258326683102312.5</v>
      </c>
      <c r="K236" s="34">
        <v>2328472605471961.5</v>
      </c>
      <c r="L236" s="34">
        <v>2400797331493848</v>
      </c>
      <c r="M236" s="34">
        <v>2475368537024168</v>
      </c>
      <c r="N236" s="34">
        <v>2552256000000000</v>
      </c>
      <c r="O236" s="34">
        <v>2621974078056120</v>
      </c>
      <c r="P236" s="34">
        <v>2693596592974309.5</v>
      </c>
      <c r="Q236" s="34">
        <v>2767175566839267.5</v>
      </c>
      <c r="R236" s="34">
        <v>2842764442784269</v>
      </c>
      <c r="S236" s="34">
        <v>2920418123808898</v>
      </c>
      <c r="T236" s="34">
        <v>3000193012657123.5</v>
      </c>
      <c r="U236" s="34">
        <v>3082147052784702.5</v>
      </c>
      <c r="V236" s="34">
        <v>3166339770445660</v>
      </c>
      <c r="W236" s="34">
        <v>3252832317928407.5</v>
      </c>
      <c r="X236" s="34">
        <v>3341687517972917.5</v>
      </c>
      <c r="Y236" s="34">
        <v>3432969909401205.5</v>
      </c>
      <c r="Z236" s="34">
        <v>3526745793994265.5</v>
      </c>
      <c r="AA236" s="34">
        <v>3623083284649506.5</v>
      </c>
      <c r="AB236" s="34">
        <v>3722052354853678.5</v>
      </c>
      <c r="AC236" s="34">
        <v>3823724889507198.5</v>
      </c>
      <c r="AD236" s="34">
        <v>3928174737136822</v>
      </c>
      <c r="AE236" s="34">
        <v>4035477763534558.5</v>
      </c>
      <c r="AF236" s="34">
        <v>4145711906861810.5</v>
      </c>
      <c r="AG236" s="34">
        <v>4258957234258739.5</v>
      </c>
      <c r="AH236" s="34">
        <v>4375296000000000</v>
      </c>
      <c r="AI236" s="34">
        <v>4484040127293522.5</v>
      </c>
      <c r="AJ236" s="34">
        <v>4597909252586579</v>
      </c>
      <c r="AK236" s="34">
        <v>4711226179545416</v>
      </c>
      <c r="AL236" s="34">
        <v>4823631101684819</v>
      </c>
      <c r="AM236" s="34">
        <v>4935577408908535</v>
      </c>
      <c r="AN236" s="34">
        <v>5049115737702237</v>
      </c>
      <c r="AO236" s="34">
        <v>5161521195963843</v>
      </c>
      <c r="AP236" s="34">
        <v>5274036725417247</v>
      </c>
      <c r="AQ236" s="34">
        <v>5386802944291349</v>
      </c>
      <c r="AR236" s="34">
        <v>5499622420000851</v>
      </c>
    </row>
    <row r="237" spans="1:44" ht="14.25" customHeight="1" x14ac:dyDescent="0.2">
      <c r="A237" s="34" t="s">
        <v>109</v>
      </c>
      <c r="B237" s="34" t="s">
        <v>115</v>
      </c>
      <c r="C237" s="34">
        <v>0</v>
      </c>
      <c r="D237" s="34">
        <v>0</v>
      </c>
      <c r="E237" s="34">
        <v>0</v>
      </c>
      <c r="F237" s="34">
        <v>0</v>
      </c>
      <c r="G237" s="34">
        <v>0</v>
      </c>
      <c r="H237" s="34">
        <v>0</v>
      </c>
      <c r="I237" s="34">
        <v>0</v>
      </c>
      <c r="J237" s="34">
        <v>0</v>
      </c>
      <c r="K237" s="34">
        <v>0</v>
      </c>
      <c r="L237" s="34">
        <v>0</v>
      </c>
      <c r="M237" s="34">
        <v>0</v>
      </c>
      <c r="N237" s="34">
        <v>0</v>
      </c>
      <c r="O237" s="34">
        <v>0</v>
      </c>
      <c r="P237" s="34">
        <v>0</v>
      </c>
      <c r="Q237" s="34">
        <v>0</v>
      </c>
      <c r="R237" s="34">
        <v>0</v>
      </c>
      <c r="S237" s="34">
        <v>0</v>
      </c>
      <c r="T237" s="34">
        <v>0</v>
      </c>
      <c r="U237" s="34">
        <v>0</v>
      </c>
      <c r="V237" s="34">
        <v>0</v>
      </c>
      <c r="W237" s="34">
        <v>0</v>
      </c>
      <c r="X237" s="34">
        <v>0</v>
      </c>
      <c r="Y237" s="34">
        <v>0</v>
      </c>
      <c r="Z237" s="34">
        <v>0</v>
      </c>
      <c r="AA237" s="34">
        <v>0</v>
      </c>
      <c r="AB237" s="34">
        <v>0</v>
      </c>
      <c r="AC237" s="34">
        <v>0</v>
      </c>
      <c r="AD237" s="34">
        <v>0</v>
      </c>
      <c r="AE237" s="34">
        <v>0</v>
      </c>
      <c r="AF237" s="34">
        <v>0</v>
      </c>
      <c r="AG237" s="34">
        <v>0</v>
      </c>
      <c r="AH237" s="34">
        <v>0</v>
      </c>
      <c r="AI237" s="34">
        <v>0</v>
      </c>
      <c r="AJ237" s="34">
        <v>0</v>
      </c>
      <c r="AK237" s="34">
        <v>0</v>
      </c>
      <c r="AL237" s="34">
        <v>0</v>
      </c>
      <c r="AM237" s="34">
        <v>0</v>
      </c>
      <c r="AN237" s="34">
        <v>0</v>
      </c>
      <c r="AO237" s="34">
        <v>0</v>
      </c>
      <c r="AP237" s="34">
        <v>0</v>
      </c>
      <c r="AQ237" s="34">
        <v>0</v>
      </c>
      <c r="AR237" s="34">
        <v>0</v>
      </c>
    </row>
    <row r="238" spans="1:44" ht="14.25" customHeight="1" x14ac:dyDescent="0.2">
      <c r="A238" s="34" t="s">
        <v>109</v>
      </c>
      <c r="B238" s="34" t="s">
        <v>116</v>
      </c>
      <c r="C238" s="34">
        <v>0</v>
      </c>
      <c r="D238" s="34">
        <v>0</v>
      </c>
      <c r="E238" s="34">
        <v>0</v>
      </c>
      <c r="F238" s="34">
        <v>0</v>
      </c>
      <c r="G238" s="34">
        <v>0</v>
      </c>
      <c r="H238" s="34">
        <v>0</v>
      </c>
      <c r="I238" s="34">
        <v>0</v>
      </c>
      <c r="J238" s="34">
        <v>0</v>
      </c>
      <c r="K238" s="34">
        <v>0</v>
      </c>
      <c r="L238" s="34">
        <v>0</v>
      </c>
      <c r="M238" s="34">
        <v>0</v>
      </c>
      <c r="N238" s="34">
        <v>0</v>
      </c>
      <c r="O238" s="34">
        <v>0</v>
      </c>
      <c r="P238" s="34">
        <v>0</v>
      </c>
      <c r="Q238" s="34">
        <v>0</v>
      </c>
      <c r="R238" s="34">
        <v>0</v>
      </c>
      <c r="S238" s="34">
        <v>0</v>
      </c>
      <c r="T238" s="34">
        <v>0</v>
      </c>
      <c r="U238" s="34">
        <v>0</v>
      </c>
      <c r="V238" s="34">
        <v>0</v>
      </c>
      <c r="W238" s="34">
        <v>0</v>
      </c>
      <c r="X238" s="34">
        <v>0</v>
      </c>
      <c r="Y238" s="34">
        <v>0</v>
      </c>
      <c r="Z238" s="34">
        <v>0</v>
      </c>
      <c r="AA238" s="34">
        <v>0</v>
      </c>
      <c r="AB238" s="34">
        <v>0</v>
      </c>
      <c r="AC238" s="34">
        <v>0</v>
      </c>
      <c r="AD238" s="34">
        <v>0</v>
      </c>
      <c r="AE238" s="34">
        <v>0</v>
      </c>
      <c r="AF238" s="34">
        <v>0</v>
      </c>
      <c r="AG238" s="34">
        <v>0</v>
      </c>
      <c r="AH238" s="34">
        <v>0</v>
      </c>
      <c r="AI238" s="34">
        <v>0</v>
      </c>
      <c r="AJ238" s="34">
        <v>0</v>
      </c>
      <c r="AK238" s="34">
        <v>0</v>
      </c>
      <c r="AL238" s="34">
        <v>0</v>
      </c>
      <c r="AM238" s="34">
        <v>0</v>
      </c>
      <c r="AN238" s="34">
        <v>0</v>
      </c>
      <c r="AO238" s="34">
        <v>0</v>
      </c>
      <c r="AP238" s="34">
        <v>0</v>
      </c>
      <c r="AQ238" s="34">
        <v>0</v>
      </c>
      <c r="AR238" s="34">
        <v>0</v>
      </c>
    </row>
    <row r="239" spans="1:44" ht="14.25" customHeight="1" x14ac:dyDescent="0.2">
      <c r="A239" s="34" t="s">
        <v>109</v>
      </c>
      <c r="B239" s="34" t="s">
        <v>117</v>
      </c>
      <c r="C239" s="34">
        <v>0</v>
      </c>
      <c r="D239" s="34">
        <v>0</v>
      </c>
      <c r="E239" s="34">
        <v>0</v>
      </c>
      <c r="F239" s="34">
        <v>0</v>
      </c>
      <c r="G239" s="34">
        <v>0</v>
      </c>
      <c r="H239" s="34">
        <v>0</v>
      </c>
      <c r="I239" s="34">
        <v>0</v>
      </c>
      <c r="J239" s="34">
        <v>0</v>
      </c>
      <c r="K239" s="34">
        <v>0</v>
      </c>
      <c r="L239" s="34">
        <v>0</v>
      </c>
      <c r="M239" s="34">
        <v>0</v>
      </c>
      <c r="N239" s="34">
        <v>0</v>
      </c>
      <c r="O239" s="34">
        <v>0</v>
      </c>
      <c r="P239" s="34">
        <v>0</v>
      </c>
      <c r="Q239" s="34">
        <v>0</v>
      </c>
      <c r="R239" s="34">
        <v>0</v>
      </c>
      <c r="S239" s="34">
        <v>0</v>
      </c>
      <c r="T239" s="34">
        <v>0</v>
      </c>
      <c r="U239" s="34">
        <v>0</v>
      </c>
      <c r="V239" s="34">
        <v>0</v>
      </c>
      <c r="W239" s="34">
        <v>0</v>
      </c>
      <c r="X239" s="34">
        <v>0</v>
      </c>
      <c r="Y239" s="34">
        <v>0</v>
      </c>
      <c r="Z239" s="34">
        <v>0</v>
      </c>
      <c r="AA239" s="34">
        <v>0</v>
      </c>
      <c r="AB239" s="34">
        <v>0</v>
      </c>
      <c r="AC239" s="34">
        <v>0</v>
      </c>
      <c r="AD239" s="34">
        <v>0</v>
      </c>
      <c r="AE239" s="34">
        <v>0</v>
      </c>
      <c r="AF239" s="34">
        <v>0</v>
      </c>
      <c r="AG239" s="34">
        <v>0</v>
      </c>
      <c r="AH239" s="34">
        <v>0</v>
      </c>
      <c r="AI239" s="34">
        <v>0</v>
      </c>
      <c r="AJ239" s="34">
        <v>0</v>
      </c>
      <c r="AK239" s="34">
        <v>0</v>
      </c>
      <c r="AL239" s="34">
        <v>0</v>
      </c>
      <c r="AM239" s="34">
        <v>0</v>
      </c>
      <c r="AN239" s="34">
        <v>0</v>
      </c>
      <c r="AO239" s="34">
        <v>0</v>
      </c>
      <c r="AP239" s="34">
        <v>0</v>
      </c>
      <c r="AQ239" s="34">
        <v>0</v>
      </c>
      <c r="AR239" s="34">
        <v>0</v>
      </c>
    </row>
    <row r="240" spans="1:44" ht="14.25" customHeight="1" x14ac:dyDescent="0.2">
      <c r="A240" s="34" t="s">
        <v>109</v>
      </c>
      <c r="B240" s="34" t="s">
        <v>62</v>
      </c>
      <c r="C240" s="34">
        <v>0</v>
      </c>
      <c r="D240" s="34">
        <v>0</v>
      </c>
      <c r="E240" s="34">
        <v>0</v>
      </c>
      <c r="F240" s="34">
        <v>0</v>
      </c>
      <c r="G240" s="34">
        <v>0</v>
      </c>
      <c r="H240" s="34">
        <v>0</v>
      </c>
      <c r="I240" s="34">
        <v>0</v>
      </c>
      <c r="J240" s="34">
        <v>0</v>
      </c>
      <c r="K240" s="34">
        <v>0</v>
      </c>
      <c r="L240" s="34">
        <v>0</v>
      </c>
      <c r="M240" s="34">
        <v>0</v>
      </c>
      <c r="N240" s="34">
        <v>0</v>
      </c>
      <c r="O240" s="34">
        <v>0</v>
      </c>
      <c r="P240" s="34">
        <v>0</v>
      </c>
      <c r="Q240" s="34">
        <v>0</v>
      </c>
      <c r="R240" s="34">
        <v>0</v>
      </c>
      <c r="S240" s="34">
        <v>0</v>
      </c>
      <c r="T240" s="34">
        <v>0</v>
      </c>
      <c r="U240" s="34">
        <v>0</v>
      </c>
      <c r="V240" s="34">
        <v>0</v>
      </c>
      <c r="W240" s="34">
        <v>0</v>
      </c>
      <c r="X240" s="34">
        <v>0</v>
      </c>
      <c r="Y240" s="34">
        <v>0</v>
      </c>
      <c r="Z240" s="34">
        <v>0</v>
      </c>
      <c r="AA240" s="34">
        <v>0</v>
      </c>
      <c r="AB240" s="34">
        <v>0</v>
      </c>
      <c r="AC240" s="34">
        <v>0</v>
      </c>
      <c r="AD240" s="34">
        <v>0</v>
      </c>
      <c r="AE240" s="34">
        <v>0</v>
      </c>
      <c r="AF240" s="34">
        <v>0</v>
      </c>
      <c r="AG240" s="34">
        <v>0</v>
      </c>
      <c r="AH240" s="34">
        <v>0</v>
      </c>
      <c r="AI240" s="34">
        <v>0</v>
      </c>
      <c r="AJ240" s="34">
        <v>0</v>
      </c>
      <c r="AK240" s="34">
        <v>0</v>
      </c>
      <c r="AL240" s="34">
        <v>0</v>
      </c>
      <c r="AM240" s="34">
        <v>0</v>
      </c>
      <c r="AN240" s="34">
        <v>0</v>
      </c>
      <c r="AO240" s="34">
        <v>0</v>
      </c>
      <c r="AP240" s="34">
        <v>0</v>
      </c>
      <c r="AQ240" s="34">
        <v>0</v>
      </c>
      <c r="AR240" s="34">
        <v>0</v>
      </c>
    </row>
    <row r="241" spans="1:44" ht="14.25" customHeight="1" x14ac:dyDescent="0.2">
      <c r="A241" s="34" t="s">
        <v>109</v>
      </c>
      <c r="B241" s="34" t="s">
        <v>87</v>
      </c>
      <c r="C241" s="34">
        <v>0</v>
      </c>
      <c r="D241" s="34">
        <v>0</v>
      </c>
      <c r="E241" s="34">
        <v>0</v>
      </c>
      <c r="F241" s="34">
        <v>0</v>
      </c>
      <c r="G241" s="34">
        <v>0</v>
      </c>
      <c r="H241" s="34">
        <v>0</v>
      </c>
      <c r="I241" s="34">
        <v>0</v>
      </c>
      <c r="J241" s="34">
        <v>0</v>
      </c>
      <c r="K241" s="34">
        <v>0</v>
      </c>
      <c r="L241" s="34">
        <v>0</v>
      </c>
      <c r="M241" s="34">
        <v>0</v>
      </c>
      <c r="N241" s="34">
        <v>0</v>
      </c>
      <c r="O241" s="34">
        <v>0</v>
      </c>
      <c r="P241" s="34">
        <v>0</v>
      </c>
      <c r="Q241" s="34">
        <v>0</v>
      </c>
      <c r="R241" s="34">
        <v>0</v>
      </c>
      <c r="S241" s="34">
        <v>0</v>
      </c>
      <c r="T241" s="34">
        <v>0</v>
      </c>
      <c r="U241" s="34">
        <v>0</v>
      </c>
      <c r="V241" s="34">
        <v>0</v>
      </c>
      <c r="W241" s="34">
        <v>0</v>
      </c>
      <c r="X241" s="34">
        <v>0</v>
      </c>
      <c r="Y241" s="34">
        <v>0</v>
      </c>
      <c r="Z241" s="34">
        <v>0</v>
      </c>
      <c r="AA241" s="34">
        <v>0</v>
      </c>
      <c r="AB241" s="34">
        <v>0</v>
      </c>
      <c r="AC241" s="34">
        <v>0</v>
      </c>
      <c r="AD241" s="34">
        <v>0</v>
      </c>
      <c r="AE241" s="34">
        <v>0</v>
      </c>
      <c r="AF241" s="34">
        <v>0</v>
      </c>
      <c r="AG241" s="34">
        <v>0</v>
      </c>
      <c r="AH241" s="34">
        <v>0</v>
      </c>
      <c r="AI241" s="34">
        <v>0</v>
      </c>
      <c r="AJ241" s="34">
        <v>0</v>
      </c>
      <c r="AK241" s="34">
        <v>0</v>
      </c>
      <c r="AL241" s="34">
        <v>0</v>
      </c>
      <c r="AM241" s="34">
        <v>0</v>
      </c>
      <c r="AN241" s="34">
        <v>0</v>
      </c>
      <c r="AO241" s="34">
        <v>0</v>
      </c>
      <c r="AP241" s="34">
        <v>0</v>
      </c>
      <c r="AQ241" s="34">
        <v>0</v>
      </c>
      <c r="AR241" s="34">
        <v>0</v>
      </c>
    </row>
    <row r="242" spans="1:44" ht="14.25" customHeight="1" x14ac:dyDescent="0.2">
      <c r="A242" s="34" t="s">
        <v>109</v>
      </c>
      <c r="B242" s="34" t="s">
        <v>118</v>
      </c>
      <c r="C242" s="34">
        <v>0</v>
      </c>
      <c r="D242" s="34">
        <v>0</v>
      </c>
      <c r="E242" s="34">
        <v>0</v>
      </c>
      <c r="F242" s="34">
        <v>0</v>
      </c>
      <c r="G242" s="34">
        <v>0</v>
      </c>
      <c r="H242" s="34">
        <v>0</v>
      </c>
      <c r="I242" s="34">
        <v>0</v>
      </c>
      <c r="J242" s="34">
        <v>0</v>
      </c>
      <c r="K242" s="34">
        <v>0</v>
      </c>
      <c r="L242" s="34">
        <v>0</v>
      </c>
      <c r="M242" s="34">
        <v>0</v>
      </c>
      <c r="N242" s="34">
        <v>0</v>
      </c>
      <c r="O242" s="34">
        <v>0</v>
      </c>
      <c r="P242" s="34">
        <v>0</v>
      </c>
      <c r="Q242" s="34">
        <v>0</v>
      </c>
      <c r="R242" s="34">
        <v>0</v>
      </c>
      <c r="S242" s="34">
        <v>0</v>
      </c>
      <c r="T242" s="34">
        <v>0</v>
      </c>
      <c r="U242" s="34">
        <v>0</v>
      </c>
      <c r="V242" s="34">
        <v>0</v>
      </c>
      <c r="W242" s="34">
        <v>0</v>
      </c>
      <c r="X242" s="34">
        <v>0</v>
      </c>
      <c r="Y242" s="34">
        <v>0</v>
      </c>
      <c r="Z242" s="34">
        <v>0</v>
      </c>
      <c r="AA242" s="34">
        <v>0</v>
      </c>
      <c r="AB242" s="34">
        <v>0</v>
      </c>
      <c r="AC242" s="34">
        <v>0</v>
      </c>
      <c r="AD242" s="34">
        <v>0</v>
      </c>
      <c r="AE242" s="34">
        <v>0</v>
      </c>
      <c r="AF242" s="34">
        <v>0</v>
      </c>
      <c r="AG242" s="34">
        <v>0</v>
      </c>
      <c r="AH242" s="34">
        <v>0</v>
      </c>
      <c r="AI242" s="34">
        <v>0</v>
      </c>
      <c r="AJ242" s="34">
        <v>0</v>
      </c>
      <c r="AK242" s="34">
        <v>0</v>
      </c>
      <c r="AL242" s="34">
        <v>0</v>
      </c>
      <c r="AM242" s="34">
        <v>0</v>
      </c>
      <c r="AN242" s="34">
        <v>0</v>
      </c>
      <c r="AO242" s="34">
        <v>0</v>
      </c>
      <c r="AP242" s="34">
        <v>0</v>
      </c>
      <c r="AQ242" s="34">
        <v>0</v>
      </c>
      <c r="AR242" s="34">
        <v>0</v>
      </c>
    </row>
    <row r="243" spans="1:44" ht="14.25" customHeight="1" x14ac:dyDescent="0.2">
      <c r="A243" s="34" t="s">
        <v>109</v>
      </c>
      <c r="B243" s="34" t="s">
        <v>119</v>
      </c>
      <c r="C243" s="34">
        <v>0</v>
      </c>
      <c r="D243" s="34">
        <v>0</v>
      </c>
      <c r="E243" s="34">
        <v>0</v>
      </c>
      <c r="F243" s="34">
        <v>0</v>
      </c>
      <c r="G243" s="34">
        <v>0</v>
      </c>
      <c r="H243" s="34">
        <v>0</v>
      </c>
      <c r="I243" s="34">
        <v>0</v>
      </c>
      <c r="J243" s="34">
        <v>0</v>
      </c>
      <c r="K243" s="34">
        <v>0</v>
      </c>
      <c r="L243" s="34">
        <v>0</v>
      </c>
      <c r="M243" s="34">
        <v>0</v>
      </c>
      <c r="N243" s="34">
        <v>0</v>
      </c>
      <c r="O243" s="34">
        <v>0</v>
      </c>
      <c r="P243" s="34">
        <v>0</v>
      </c>
      <c r="Q243" s="34">
        <v>0</v>
      </c>
      <c r="R243" s="34">
        <v>0</v>
      </c>
      <c r="S243" s="34">
        <v>0</v>
      </c>
      <c r="T243" s="34">
        <v>0</v>
      </c>
      <c r="U243" s="34">
        <v>0</v>
      </c>
      <c r="V243" s="34">
        <v>0</v>
      </c>
      <c r="W243" s="34">
        <v>0</v>
      </c>
      <c r="X243" s="34">
        <v>0</v>
      </c>
      <c r="Y243" s="34">
        <v>0</v>
      </c>
      <c r="Z243" s="34">
        <v>0</v>
      </c>
      <c r="AA243" s="34">
        <v>0</v>
      </c>
      <c r="AB243" s="34">
        <v>0</v>
      </c>
      <c r="AC243" s="34">
        <v>0</v>
      </c>
      <c r="AD243" s="34">
        <v>0</v>
      </c>
      <c r="AE243" s="34">
        <v>0</v>
      </c>
      <c r="AF243" s="34">
        <v>0</v>
      </c>
      <c r="AG243" s="34">
        <v>0</v>
      </c>
      <c r="AH243" s="34">
        <v>0</v>
      </c>
      <c r="AI243" s="34">
        <v>0</v>
      </c>
      <c r="AJ243" s="34">
        <v>0</v>
      </c>
      <c r="AK243" s="34">
        <v>0</v>
      </c>
      <c r="AL243" s="34">
        <v>0</v>
      </c>
      <c r="AM243" s="34">
        <v>0</v>
      </c>
      <c r="AN243" s="34">
        <v>0</v>
      </c>
      <c r="AO243" s="34">
        <v>0</v>
      </c>
      <c r="AP243" s="34">
        <v>0</v>
      </c>
      <c r="AQ243" s="34">
        <v>0</v>
      </c>
      <c r="AR243" s="34">
        <v>0</v>
      </c>
    </row>
    <row r="244" spans="1:44" ht="14.25" customHeight="1" x14ac:dyDescent="0.2">
      <c r="A244" s="34" t="s">
        <v>109</v>
      </c>
      <c r="B244" s="34" t="s">
        <v>120</v>
      </c>
      <c r="C244" s="34">
        <v>0</v>
      </c>
      <c r="D244" s="34">
        <v>0</v>
      </c>
      <c r="E244" s="34">
        <v>0</v>
      </c>
      <c r="F244" s="34">
        <v>0</v>
      </c>
      <c r="G244" s="34">
        <v>0</v>
      </c>
      <c r="H244" s="34">
        <v>0</v>
      </c>
      <c r="I244" s="34">
        <v>0</v>
      </c>
      <c r="J244" s="34">
        <v>0</v>
      </c>
      <c r="K244" s="34">
        <v>0</v>
      </c>
      <c r="L244" s="34">
        <v>0</v>
      </c>
      <c r="M244" s="34">
        <v>0</v>
      </c>
      <c r="N244" s="34">
        <v>0</v>
      </c>
      <c r="O244" s="34">
        <v>0</v>
      </c>
      <c r="P244" s="34">
        <v>0</v>
      </c>
      <c r="Q244" s="34">
        <v>0</v>
      </c>
      <c r="R244" s="34">
        <v>0</v>
      </c>
      <c r="S244" s="34">
        <v>0</v>
      </c>
      <c r="T244" s="34">
        <v>0</v>
      </c>
      <c r="U244" s="34">
        <v>0</v>
      </c>
      <c r="V244" s="34">
        <v>0</v>
      </c>
      <c r="W244" s="34">
        <v>0</v>
      </c>
      <c r="X244" s="34">
        <v>0</v>
      </c>
      <c r="Y244" s="34">
        <v>0</v>
      </c>
      <c r="Z244" s="34">
        <v>0</v>
      </c>
      <c r="AA244" s="34">
        <v>0</v>
      </c>
      <c r="AB244" s="34">
        <v>0</v>
      </c>
      <c r="AC244" s="34">
        <v>0</v>
      </c>
      <c r="AD244" s="34">
        <v>0</v>
      </c>
      <c r="AE244" s="34">
        <v>0</v>
      </c>
      <c r="AF244" s="34">
        <v>0</v>
      </c>
      <c r="AG244" s="34">
        <v>0</v>
      </c>
      <c r="AH244" s="34">
        <v>0</v>
      </c>
      <c r="AI244" s="34">
        <v>0</v>
      </c>
      <c r="AJ244" s="34">
        <v>0</v>
      </c>
      <c r="AK244" s="34">
        <v>0</v>
      </c>
      <c r="AL244" s="34">
        <v>0</v>
      </c>
      <c r="AM244" s="34">
        <v>0</v>
      </c>
      <c r="AN244" s="34">
        <v>0</v>
      </c>
      <c r="AO244" s="34">
        <v>0</v>
      </c>
      <c r="AP244" s="34">
        <v>0</v>
      </c>
      <c r="AQ244" s="34">
        <v>0</v>
      </c>
      <c r="AR244" s="34">
        <v>0</v>
      </c>
    </row>
    <row r="245" spans="1:44" ht="14.25" customHeight="1" x14ac:dyDescent="0.2">
      <c r="A245" s="34" t="s">
        <v>109</v>
      </c>
      <c r="B245" s="34" t="s">
        <v>121</v>
      </c>
      <c r="C245" s="34">
        <v>0</v>
      </c>
      <c r="D245" s="34">
        <v>0</v>
      </c>
      <c r="E245" s="34">
        <v>0</v>
      </c>
      <c r="F245" s="34">
        <v>0</v>
      </c>
      <c r="G245" s="34">
        <v>0</v>
      </c>
      <c r="H245" s="34">
        <v>0</v>
      </c>
      <c r="I245" s="34">
        <v>0</v>
      </c>
      <c r="J245" s="34">
        <v>0</v>
      </c>
      <c r="K245" s="34">
        <v>0</v>
      </c>
      <c r="L245" s="34">
        <v>0</v>
      </c>
      <c r="M245" s="34">
        <v>0</v>
      </c>
      <c r="N245" s="34">
        <v>0</v>
      </c>
      <c r="O245" s="34">
        <v>0</v>
      </c>
      <c r="P245" s="34">
        <v>0</v>
      </c>
      <c r="Q245" s="34">
        <v>0</v>
      </c>
      <c r="R245" s="34">
        <v>0</v>
      </c>
      <c r="S245" s="34">
        <v>0</v>
      </c>
      <c r="T245" s="34">
        <v>0</v>
      </c>
      <c r="U245" s="34">
        <v>0</v>
      </c>
      <c r="V245" s="34">
        <v>0</v>
      </c>
      <c r="W245" s="34">
        <v>0</v>
      </c>
      <c r="X245" s="34">
        <v>0</v>
      </c>
      <c r="Y245" s="34">
        <v>0</v>
      </c>
      <c r="Z245" s="34">
        <v>0</v>
      </c>
      <c r="AA245" s="34">
        <v>0</v>
      </c>
      <c r="AB245" s="34">
        <v>0</v>
      </c>
      <c r="AC245" s="34">
        <v>0</v>
      </c>
      <c r="AD245" s="34">
        <v>0</v>
      </c>
      <c r="AE245" s="34">
        <v>0</v>
      </c>
      <c r="AF245" s="34">
        <v>0</v>
      </c>
      <c r="AG245" s="34">
        <v>0</v>
      </c>
      <c r="AH245" s="34">
        <v>0</v>
      </c>
      <c r="AI245" s="34">
        <v>0</v>
      </c>
      <c r="AJ245" s="34">
        <v>0</v>
      </c>
      <c r="AK245" s="34">
        <v>0</v>
      </c>
      <c r="AL245" s="34">
        <v>0</v>
      </c>
      <c r="AM245" s="34">
        <v>0</v>
      </c>
      <c r="AN245" s="34">
        <v>0</v>
      </c>
      <c r="AO245" s="34">
        <v>0</v>
      </c>
      <c r="AP245" s="34">
        <v>0</v>
      </c>
      <c r="AQ245" s="34">
        <v>0</v>
      </c>
      <c r="AR245" s="34">
        <v>0</v>
      </c>
    </row>
    <row r="246" spans="1:44" ht="14.25" customHeight="1" x14ac:dyDescent="0.2">
      <c r="A246" s="34" t="s">
        <v>109</v>
      </c>
      <c r="B246" s="34" t="s">
        <v>122</v>
      </c>
      <c r="C246" s="34">
        <v>0</v>
      </c>
      <c r="D246" s="34">
        <v>0</v>
      </c>
      <c r="E246" s="34">
        <v>0</v>
      </c>
      <c r="F246" s="34">
        <v>0</v>
      </c>
      <c r="G246" s="34">
        <v>0</v>
      </c>
      <c r="H246" s="34">
        <v>0</v>
      </c>
      <c r="I246" s="34">
        <v>0</v>
      </c>
      <c r="J246" s="34">
        <v>0</v>
      </c>
      <c r="K246" s="34">
        <v>0</v>
      </c>
      <c r="L246" s="34">
        <v>0</v>
      </c>
      <c r="M246" s="34">
        <v>0</v>
      </c>
      <c r="N246" s="34">
        <v>0</v>
      </c>
      <c r="O246" s="34">
        <v>0</v>
      </c>
      <c r="P246" s="34">
        <v>0</v>
      </c>
      <c r="Q246" s="34">
        <v>0</v>
      </c>
      <c r="R246" s="34">
        <v>0</v>
      </c>
      <c r="S246" s="34">
        <v>0</v>
      </c>
      <c r="T246" s="34">
        <v>0</v>
      </c>
      <c r="U246" s="34">
        <v>0</v>
      </c>
      <c r="V246" s="34">
        <v>0</v>
      </c>
      <c r="W246" s="34">
        <v>0</v>
      </c>
      <c r="X246" s="34">
        <v>0</v>
      </c>
      <c r="Y246" s="34">
        <v>0</v>
      </c>
      <c r="Z246" s="34">
        <v>0</v>
      </c>
      <c r="AA246" s="34">
        <v>0</v>
      </c>
      <c r="AB246" s="34">
        <v>0</v>
      </c>
      <c r="AC246" s="34">
        <v>0</v>
      </c>
      <c r="AD246" s="34">
        <v>0</v>
      </c>
      <c r="AE246" s="34">
        <v>0</v>
      </c>
      <c r="AF246" s="34">
        <v>0</v>
      </c>
      <c r="AG246" s="34">
        <v>0</v>
      </c>
      <c r="AH246" s="34">
        <v>0</v>
      </c>
      <c r="AI246" s="34">
        <v>0</v>
      </c>
      <c r="AJ246" s="34">
        <v>0</v>
      </c>
      <c r="AK246" s="34">
        <v>0</v>
      </c>
      <c r="AL246" s="34">
        <v>0</v>
      </c>
      <c r="AM246" s="34">
        <v>0</v>
      </c>
      <c r="AN246" s="34">
        <v>0</v>
      </c>
      <c r="AO246" s="34">
        <v>0</v>
      </c>
      <c r="AP246" s="34">
        <v>0</v>
      </c>
      <c r="AQ246" s="34">
        <v>0</v>
      </c>
      <c r="AR246" s="34">
        <v>0</v>
      </c>
    </row>
    <row r="247" spans="1:44" ht="14.25" customHeight="1" x14ac:dyDescent="0.2">
      <c r="A247" s="34" t="s">
        <v>109</v>
      </c>
      <c r="B247" s="34" t="s">
        <v>123</v>
      </c>
      <c r="C247" s="34">
        <v>0</v>
      </c>
      <c r="D247" s="34">
        <v>0</v>
      </c>
      <c r="E247" s="34">
        <v>0</v>
      </c>
      <c r="F247" s="34">
        <v>0</v>
      </c>
      <c r="G247" s="34">
        <v>0</v>
      </c>
      <c r="H247" s="34">
        <v>0</v>
      </c>
      <c r="I247" s="34">
        <v>0</v>
      </c>
      <c r="J247" s="34">
        <v>0</v>
      </c>
      <c r="K247" s="34">
        <v>0</v>
      </c>
      <c r="L247" s="34">
        <v>0</v>
      </c>
      <c r="M247" s="34">
        <v>0</v>
      </c>
      <c r="N247" s="34">
        <v>0</v>
      </c>
      <c r="O247" s="34">
        <v>0</v>
      </c>
      <c r="P247" s="34">
        <v>0</v>
      </c>
      <c r="Q247" s="34">
        <v>0</v>
      </c>
      <c r="R247" s="34">
        <v>0</v>
      </c>
      <c r="S247" s="34">
        <v>0</v>
      </c>
      <c r="T247" s="34">
        <v>0</v>
      </c>
      <c r="U247" s="34">
        <v>0</v>
      </c>
      <c r="V247" s="34">
        <v>0</v>
      </c>
      <c r="W247" s="34">
        <v>0</v>
      </c>
      <c r="X247" s="34">
        <v>0</v>
      </c>
      <c r="Y247" s="34">
        <v>0</v>
      </c>
      <c r="Z247" s="34">
        <v>0</v>
      </c>
      <c r="AA247" s="34">
        <v>0</v>
      </c>
      <c r="AB247" s="34">
        <v>0</v>
      </c>
      <c r="AC247" s="34">
        <v>0</v>
      </c>
      <c r="AD247" s="34">
        <v>0</v>
      </c>
      <c r="AE247" s="34">
        <v>0</v>
      </c>
      <c r="AF247" s="34">
        <v>0</v>
      </c>
      <c r="AG247" s="34">
        <v>0</v>
      </c>
      <c r="AH247" s="34">
        <v>0</v>
      </c>
      <c r="AI247" s="34">
        <v>0</v>
      </c>
      <c r="AJ247" s="34">
        <v>0</v>
      </c>
      <c r="AK247" s="34">
        <v>0</v>
      </c>
      <c r="AL247" s="34">
        <v>0</v>
      </c>
      <c r="AM247" s="34">
        <v>0</v>
      </c>
      <c r="AN247" s="34">
        <v>0</v>
      </c>
      <c r="AO247" s="34">
        <v>0</v>
      </c>
      <c r="AP247" s="34">
        <v>0</v>
      </c>
      <c r="AQ247" s="34">
        <v>0</v>
      </c>
      <c r="AR247" s="34">
        <v>0</v>
      </c>
    </row>
    <row r="248" spans="1:44" ht="14.25" customHeight="1" x14ac:dyDescent="0.2">
      <c r="A248" s="34" t="s">
        <v>109</v>
      </c>
      <c r="B248" s="34" t="s">
        <v>124</v>
      </c>
      <c r="C248" s="34">
        <v>0</v>
      </c>
      <c r="D248" s="34">
        <v>0</v>
      </c>
      <c r="E248" s="34">
        <v>0</v>
      </c>
      <c r="F248" s="34">
        <v>0</v>
      </c>
      <c r="G248" s="34">
        <v>0</v>
      </c>
      <c r="H248" s="34">
        <v>0</v>
      </c>
      <c r="I248" s="34">
        <v>0</v>
      </c>
      <c r="J248" s="34">
        <v>0</v>
      </c>
      <c r="K248" s="34">
        <v>0</v>
      </c>
      <c r="L248" s="34">
        <v>0</v>
      </c>
      <c r="M248" s="34">
        <v>0</v>
      </c>
      <c r="N248" s="34">
        <v>0</v>
      </c>
      <c r="O248" s="34">
        <v>0</v>
      </c>
      <c r="P248" s="34">
        <v>0</v>
      </c>
      <c r="Q248" s="34">
        <v>0</v>
      </c>
      <c r="R248" s="34">
        <v>0</v>
      </c>
      <c r="S248" s="34">
        <v>0</v>
      </c>
      <c r="T248" s="34">
        <v>0</v>
      </c>
      <c r="U248" s="34">
        <v>0</v>
      </c>
      <c r="V248" s="34">
        <v>0</v>
      </c>
      <c r="W248" s="34">
        <v>0</v>
      </c>
      <c r="X248" s="34">
        <v>0</v>
      </c>
      <c r="Y248" s="34">
        <v>0</v>
      </c>
      <c r="Z248" s="34">
        <v>0</v>
      </c>
      <c r="AA248" s="34">
        <v>0</v>
      </c>
      <c r="AB248" s="34">
        <v>0</v>
      </c>
      <c r="AC248" s="34">
        <v>0</v>
      </c>
      <c r="AD248" s="34">
        <v>0</v>
      </c>
      <c r="AE248" s="34">
        <v>0</v>
      </c>
      <c r="AF248" s="34">
        <v>0</v>
      </c>
      <c r="AG248" s="34">
        <v>0</v>
      </c>
      <c r="AH248" s="34">
        <v>0</v>
      </c>
      <c r="AI248" s="34">
        <v>0</v>
      </c>
      <c r="AJ248" s="34">
        <v>0</v>
      </c>
      <c r="AK248" s="34">
        <v>0</v>
      </c>
      <c r="AL248" s="34">
        <v>0</v>
      </c>
      <c r="AM248" s="34">
        <v>0</v>
      </c>
      <c r="AN248" s="34">
        <v>0</v>
      </c>
      <c r="AO248" s="34">
        <v>0</v>
      </c>
      <c r="AP248" s="34">
        <v>0</v>
      </c>
      <c r="AQ248" s="34">
        <v>0</v>
      </c>
      <c r="AR248" s="34">
        <v>0</v>
      </c>
    </row>
    <row r="249" spans="1:44" ht="14.25" customHeight="1" x14ac:dyDescent="0.2">
      <c r="A249" s="34" t="s">
        <v>109</v>
      </c>
      <c r="B249" s="34" t="s">
        <v>84</v>
      </c>
      <c r="C249" s="34">
        <v>0</v>
      </c>
      <c r="D249" s="34">
        <v>0</v>
      </c>
      <c r="E249" s="34">
        <v>0</v>
      </c>
      <c r="F249" s="34">
        <v>0</v>
      </c>
      <c r="G249" s="34">
        <v>0</v>
      </c>
      <c r="H249" s="34">
        <v>0</v>
      </c>
      <c r="I249" s="34">
        <v>0</v>
      </c>
      <c r="J249" s="34">
        <v>0</v>
      </c>
      <c r="K249" s="34">
        <v>0</v>
      </c>
      <c r="L249" s="34">
        <v>0</v>
      </c>
      <c r="M249" s="34">
        <v>0</v>
      </c>
      <c r="N249" s="34">
        <v>0</v>
      </c>
      <c r="O249" s="34">
        <v>0</v>
      </c>
      <c r="P249" s="34">
        <v>0</v>
      </c>
      <c r="Q249" s="34">
        <v>0</v>
      </c>
      <c r="R249" s="34">
        <v>0</v>
      </c>
      <c r="S249" s="34">
        <v>0</v>
      </c>
      <c r="T249" s="34">
        <v>0</v>
      </c>
      <c r="U249" s="34">
        <v>0</v>
      </c>
      <c r="V249" s="34">
        <v>0</v>
      </c>
      <c r="W249" s="34">
        <v>0</v>
      </c>
      <c r="X249" s="34">
        <v>0</v>
      </c>
      <c r="Y249" s="34">
        <v>0</v>
      </c>
      <c r="Z249" s="34">
        <v>0</v>
      </c>
      <c r="AA249" s="34">
        <v>0</v>
      </c>
      <c r="AB249" s="34">
        <v>0</v>
      </c>
      <c r="AC249" s="34">
        <v>0</v>
      </c>
      <c r="AD249" s="34">
        <v>0</v>
      </c>
      <c r="AE249" s="34">
        <v>0</v>
      </c>
      <c r="AF249" s="34">
        <v>0</v>
      </c>
      <c r="AG249" s="34">
        <v>0</v>
      </c>
      <c r="AH249" s="34">
        <v>0</v>
      </c>
      <c r="AI249" s="34">
        <v>0</v>
      </c>
      <c r="AJ249" s="34">
        <v>0</v>
      </c>
      <c r="AK249" s="34">
        <v>0</v>
      </c>
      <c r="AL249" s="34">
        <v>0</v>
      </c>
      <c r="AM249" s="34">
        <v>0</v>
      </c>
      <c r="AN249" s="34">
        <v>0</v>
      </c>
      <c r="AO249" s="34">
        <v>0</v>
      </c>
      <c r="AP249" s="34">
        <v>0</v>
      </c>
      <c r="AQ249" s="34">
        <v>0</v>
      </c>
      <c r="AR249" s="34">
        <v>0</v>
      </c>
    </row>
    <row r="250" spans="1:44" ht="14.25" customHeight="1" x14ac:dyDescent="0.2">
      <c r="A250" s="34" t="s">
        <v>109</v>
      </c>
      <c r="B250" s="34" t="s">
        <v>125</v>
      </c>
      <c r="C250" s="34">
        <v>0</v>
      </c>
      <c r="D250" s="34">
        <v>0</v>
      </c>
      <c r="E250" s="34">
        <v>0</v>
      </c>
      <c r="F250" s="34">
        <v>0</v>
      </c>
      <c r="G250" s="34">
        <v>0</v>
      </c>
      <c r="H250" s="34">
        <v>0</v>
      </c>
      <c r="I250" s="34">
        <v>0</v>
      </c>
      <c r="J250" s="34">
        <v>0</v>
      </c>
      <c r="K250" s="34">
        <v>0</v>
      </c>
      <c r="L250" s="34">
        <v>0</v>
      </c>
      <c r="M250" s="34">
        <v>0</v>
      </c>
      <c r="N250" s="34">
        <v>0</v>
      </c>
      <c r="O250" s="34">
        <v>0</v>
      </c>
      <c r="P250" s="34">
        <v>0</v>
      </c>
      <c r="Q250" s="34">
        <v>0</v>
      </c>
      <c r="R250" s="34">
        <v>0</v>
      </c>
      <c r="S250" s="34">
        <v>0</v>
      </c>
      <c r="T250" s="34">
        <v>0</v>
      </c>
      <c r="U250" s="34">
        <v>0</v>
      </c>
      <c r="V250" s="34">
        <v>0</v>
      </c>
      <c r="W250" s="34">
        <v>0</v>
      </c>
      <c r="X250" s="34">
        <v>0</v>
      </c>
      <c r="Y250" s="34">
        <v>0</v>
      </c>
      <c r="Z250" s="34">
        <v>0</v>
      </c>
      <c r="AA250" s="34">
        <v>0</v>
      </c>
      <c r="AB250" s="34">
        <v>0</v>
      </c>
      <c r="AC250" s="34">
        <v>0</v>
      </c>
      <c r="AD250" s="34">
        <v>0</v>
      </c>
      <c r="AE250" s="34">
        <v>0</v>
      </c>
      <c r="AF250" s="34">
        <v>0</v>
      </c>
      <c r="AG250" s="34">
        <v>0</v>
      </c>
      <c r="AH250" s="34">
        <v>0</v>
      </c>
      <c r="AI250" s="34">
        <v>0</v>
      </c>
      <c r="AJ250" s="34">
        <v>0</v>
      </c>
      <c r="AK250" s="34">
        <v>0</v>
      </c>
      <c r="AL250" s="34">
        <v>0</v>
      </c>
      <c r="AM250" s="34">
        <v>0</v>
      </c>
      <c r="AN250" s="34">
        <v>0</v>
      </c>
      <c r="AO250" s="34">
        <v>0</v>
      </c>
      <c r="AP250" s="34">
        <v>0</v>
      </c>
      <c r="AQ250" s="34">
        <v>0</v>
      </c>
      <c r="AR250" s="34">
        <v>0</v>
      </c>
    </row>
    <row r="251" spans="1:44" ht="14.25" customHeight="1" x14ac:dyDescent="0.2">
      <c r="A251" s="34" t="s">
        <v>109</v>
      </c>
      <c r="B251" s="34" t="s">
        <v>83</v>
      </c>
      <c r="C251" s="34">
        <v>0</v>
      </c>
      <c r="D251" s="34">
        <v>0</v>
      </c>
      <c r="E251" s="34">
        <v>0</v>
      </c>
      <c r="F251" s="34">
        <v>0</v>
      </c>
      <c r="G251" s="34">
        <v>0</v>
      </c>
      <c r="H251" s="34">
        <v>0</v>
      </c>
      <c r="I251" s="34">
        <v>0</v>
      </c>
      <c r="J251" s="34">
        <v>0</v>
      </c>
      <c r="K251" s="34">
        <v>0</v>
      </c>
      <c r="L251" s="34">
        <v>0</v>
      </c>
      <c r="M251" s="34">
        <v>0</v>
      </c>
      <c r="N251" s="34">
        <v>0</v>
      </c>
      <c r="O251" s="34">
        <v>0</v>
      </c>
      <c r="P251" s="34">
        <v>0</v>
      </c>
      <c r="Q251" s="34">
        <v>0</v>
      </c>
      <c r="R251" s="34">
        <v>0</v>
      </c>
      <c r="S251" s="34">
        <v>0</v>
      </c>
      <c r="T251" s="34">
        <v>0</v>
      </c>
      <c r="U251" s="34">
        <v>0</v>
      </c>
      <c r="V251" s="34">
        <v>0</v>
      </c>
      <c r="W251" s="34">
        <v>0</v>
      </c>
      <c r="X251" s="34">
        <v>0</v>
      </c>
      <c r="Y251" s="34">
        <v>0</v>
      </c>
      <c r="Z251" s="34">
        <v>0</v>
      </c>
      <c r="AA251" s="34">
        <v>0</v>
      </c>
      <c r="AB251" s="34">
        <v>0</v>
      </c>
      <c r="AC251" s="34">
        <v>0</v>
      </c>
      <c r="AD251" s="34">
        <v>0</v>
      </c>
      <c r="AE251" s="34">
        <v>0</v>
      </c>
      <c r="AF251" s="34">
        <v>0</v>
      </c>
      <c r="AG251" s="34">
        <v>0</v>
      </c>
      <c r="AH251" s="34">
        <v>0</v>
      </c>
      <c r="AI251" s="34">
        <v>0</v>
      </c>
      <c r="AJ251" s="34">
        <v>0</v>
      </c>
      <c r="AK251" s="34">
        <v>0</v>
      </c>
      <c r="AL251" s="34">
        <v>0</v>
      </c>
      <c r="AM251" s="34">
        <v>0</v>
      </c>
      <c r="AN251" s="34">
        <v>0</v>
      </c>
      <c r="AO251" s="34">
        <v>0</v>
      </c>
      <c r="AP251" s="34">
        <v>0</v>
      </c>
      <c r="AQ251" s="34">
        <v>0</v>
      </c>
      <c r="AR251" s="34">
        <v>0</v>
      </c>
    </row>
    <row r="252" spans="1:44" ht="14.25" customHeight="1" x14ac:dyDescent="0.2"/>
    <row r="253" spans="1:44" ht="14.25" customHeight="1" x14ac:dyDescent="0.2"/>
    <row r="254" spans="1:44" ht="14.25" customHeight="1" x14ac:dyDescent="0.2"/>
    <row r="255" spans="1:44" ht="14.25" customHeight="1" x14ac:dyDescent="0.2"/>
    <row r="256" spans="1:44"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00"/>
  <sheetViews>
    <sheetView workbookViewId="0"/>
  </sheetViews>
  <sheetFormatPr baseColWidth="10" defaultColWidth="14.5" defaultRowHeight="15" customHeight="1" x14ac:dyDescent="0.2"/>
  <cols>
    <col min="1" max="1" width="20.1640625" customWidth="1"/>
    <col min="2" max="2" width="16.83203125" customWidth="1"/>
    <col min="3" max="26" width="8.6640625" customWidth="1"/>
  </cols>
  <sheetData>
    <row r="1" spans="1:2" ht="14.25" customHeight="1" x14ac:dyDescent="0.2">
      <c r="A1" s="38"/>
      <c r="B1" s="39">
        <v>2020</v>
      </c>
    </row>
    <row r="2" spans="1:2" ht="14.25" customHeight="1" x14ac:dyDescent="0.2">
      <c r="A2" s="38" t="s">
        <v>129</v>
      </c>
      <c r="B2" s="40">
        <v>271857970</v>
      </c>
    </row>
    <row r="3" spans="1:2" ht="14.25" customHeight="1" x14ac:dyDescent="0.2">
      <c r="A3" s="38" t="s">
        <v>130</v>
      </c>
      <c r="B3" s="40">
        <v>1410000000</v>
      </c>
    </row>
    <row r="4" spans="1:2" ht="14.25" customHeight="1" x14ac:dyDescent="0.2"/>
    <row r="5" spans="1:2" ht="14.25" customHeight="1" x14ac:dyDescent="0.2"/>
    <row r="6" spans="1:2" ht="14.25" customHeight="1" x14ac:dyDescent="0.2"/>
    <row r="7" spans="1:2" ht="14.25" customHeight="1" x14ac:dyDescent="0.2"/>
    <row r="8" spans="1:2" ht="14.25" customHeight="1" x14ac:dyDescent="0.2"/>
    <row r="9" spans="1:2" ht="14.25" customHeight="1" x14ac:dyDescent="0.2"/>
    <row r="10" spans="1:2" ht="14.25" customHeight="1" x14ac:dyDescent="0.2"/>
    <row r="11" spans="1:2" ht="14.25" customHeight="1" x14ac:dyDescent="0.2"/>
    <row r="12" spans="1:2" ht="14.25" customHeight="1" x14ac:dyDescent="0.2"/>
    <row r="13" spans="1:2" ht="14.25" customHeight="1" x14ac:dyDescent="0.2"/>
    <row r="14" spans="1:2" ht="14.25" customHeight="1" x14ac:dyDescent="0.2"/>
    <row r="15" spans="1:2" ht="14.25" customHeight="1" x14ac:dyDescent="0.2"/>
    <row r="16" spans="1:2"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05867"/>
  </sheetPr>
  <dimension ref="A1:AA1000"/>
  <sheetViews>
    <sheetView workbookViewId="0"/>
  </sheetViews>
  <sheetFormatPr baseColWidth="10" defaultColWidth="14.5" defaultRowHeight="15" customHeight="1" x14ac:dyDescent="0.2"/>
  <cols>
    <col min="1" max="1" width="19.33203125" customWidth="1"/>
    <col min="2" max="2" width="12" customWidth="1"/>
    <col min="3" max="3" width="45.5" customWidth="1"/>
    <col min="4" max="6" width="13.5" customWidth="1"/>
    <col min="7" max="27" width="8.6640625" customWidth="1"/>
  </cols>
  <sheetData>
    <row r="1" spans="1:27" x14ac:dyDescent="0.2">
      <c r="D1" s="3" t="s">
        <v>131</v>
      </c>
      <c r="E1" s="3" t="s">
        <v>132</v>
      </c>
    </row>
    <row r="2" spans="1:27" x14ac:dyDescent="0.2">
      <c r="C2" s="8"/>
      <c r="D2" s="8">
        <v>2020</v>
      </c>
      <c r="E2" s="8">
        <v>2020</v>
      </c>
      <c r="F2" s="8"/>
      <c r="G2" s="1" t="s">
        <v>133</v>
      </c>
      <c r="H2" s="1"/>
      <c r="I2" s="1"/>
      <c r="J2" s="1"/>
      <c r="K2" s="1"/>
      <c r="L2" s="1"/>
      <c r="M2" s="1"/>
      <c r="N2" s="1"/>
      <c r="O2" s="1"/>
      <c r="P2" s="1"/>
      <c r="Q2" s="1"/>
      <c r="R2" s="1"/>
      <c r="S2" s="1"/>
      <c r="T2" s="1"/>
      <c r="U2" s="1"/>
      <c r="V2" s="1"/>
      <c r="W2" s="1"/>
      <c r="X2" s="1"/>
      <c r="Y2" s="1"/>
      <c r="Z2" s="1"/>
      <c r="AA2" s="1"/>
    </row>
    <row r="3" spans="1:27" x14ac:dyDescent="0.2">
      <c r="A3" s="41" t="s">
        <v>134</v>
      </c>
      <c r="B3" s="41" t="s">
        <v>80</v>
      </c>
      <c r="C3" s="41" t="s">
        <v>111</v>
      </c>
      <c r="D3" s="41">
        <f>SUMIFS('BIFUBC Output_energy'!G:G,'BIFUBC Output_energy'!A:A,B3,'BIFUBC Output_energy'!B:B,C3)</f>
        <v>0</v>
      </c>
      <c r="E3" s="41">
        <f>SUMIFS('BIFUBC Output_nonenergy'!E:E,'BIFUBC Output_nonenergy'!A:A,B3,'BIFUBC Output_nonenergy'!B:B,C3)</f>
        <v>0</v>
      </c>
      <c r="F3" s="41" t="b">
        <f>SUM(D3:E3)=calcs!D30</f>
        <v>1</v>
      </c>
      <c r="G3" s="24">
        <f t="shared" ref="G3:G177" si="0">IFERROR(E3/SUM(D3:E3),0)</f>
        <v>0</v>
      </c>
      <c r="H3" s="20"/>
      <c r="I3" s="20"/>
      <c r="J3" s="20"/>
      <c r="K3" s="20"/>
      <c r="L3" s="20"/>
      <c r="M3" s="20"/>
      <c r="N3" s="20"/>
      <c r="O3" s="20"/>
      <c r="P3" s="20"/>
      <c r="Q3" s="20"/>
      <c r="R3" s="20"/>
      <c r="S3" s="20"/>
      <c r="T3" s="20"/>
      <c r="U3" s="20"/>
      <c r="V3" s="20"/>
      <c r="W3" s="20"/>
      <c r="X3" s="20"/>
      <c r="Y3" s="20"/>
      <c r="Z3" s="20"/>
      <c r="AA3" s="20"/>
    </row>
    <row r="4" spans="1:27" x14ac:dyDescent="0.2">
      <c r="A4" s="3" t="s">
        <v>135</v>
      </c>
      <c r="B4" s="3" t="s">
        <v>80</v>
      </c>
      <c r="C4" s="3" t="s">
        <v>82</v>
      </c>
      <c r="D4" s="3">
        <f>SUMIFS('BIFUBC Output_energy'!G:G,'BIFUBC Output_energy'!A:A,B4,'BIFUBC Output_energy'!B:B,C4)</f>
        <v>0</v>
      </c>
      <c r="E4" s="3">
        <f>SUMIFS('BIFUBC Output_nonenergy'!E:E,'BIFUBC Output_nonenergy'!A:A,B4,'BIFUBC Output_nonenergy'!B:B,C4)</f>
        <v>0</v>
      </c>
      <c r="F4" s="3" t="b">
        <f>SUM(D4:E4)=calcs!D31</f>
        <v>0</v>
      </c>
      <c r="G4" s="24">
        <f t="shared" si="0"/>
        <v>0</v>
      </c>
      <c r="H4" s="20"/>
      <c r="I4" s="20"/>
      <c r="J4" s="20"/>
      <c r="K4" s="20"/>
      <c r="L4" s="20"/>
      <c r="M4" s="20"/>
      <c r="N4" s="20"/>
      <c r="O4" s="20"/>
      <c r="P4" s="20"/>
      <c r="Q4" s="20"/>
      <c r="R4" s="20"/>
      <c r="S4" s="20"/>
      <c r="T4" s="20"/>
      <c r="U4" s="20"/>
      <c r="V4" s="20"/>
      <c r="W4" s="20"/>
      <c r="X4" s="20"/>
      <c r="Y4" s="20"/>
      <c r="Z4" s="20"/>
      <c r="AA4" s="20"/>
    </row>
    <row r="5" spans="1:27" x14ac:dyDescent="0.2">
      <c r="A5" s="3" t="s">
        <v>136</v>
      </c>
      <c r="B5" s="3" t="s">
        <v>80</v>
      </c>
      <c r="C5" s="3" t="s">
        <v>86</v>
      </c>
      <c r="D5" s="3">
        <f>SUMIFS('BIFUBC Output_energy'!G:G,'BIFUBC Output_energy'!A:A,B5,'BIFUBC Output_energy'!B:B,C5)</f>
        <v>0</v>
      </c>
      <c r="E5" s="3">
        <f>SUMIFS('BIFUBC Output_nonenergy'!E:E,'BIFUBC Output_nonenergy'!A:A,B5,'BIFUBC Output_nonenergy'!B:B,C5)</f>
        <v>0</v>
      </c>
      <c r="F5" s="3" t="b">
        <f>SUM(D5:E5)=calcs!D32</f>
        <v>0</v>
      </c>
      <c r="G5" s="24">
        <f t="shared" si="0"/>
        <v>0</v>
      </c>
      <c r="H5" s="20"/>
      <c r="I5" s="20"/>
      <c r="J5" s="20"/>
      <c r="K5" s="20"/>
      <c r="L5" s="20"/>
      <c r="M5" s="20"/>
      <c r="N5" s="20"/>
      <c r="O5" s="20"/>
      <c r="P5" s="20"/>
      <c r="Q5" s="20"/>
      <c r="R5" s="20"/>
      <c r="S5" s="20"/>
      <c r="T5" s="20"/>
      <c r="U5" s="20"/>
      <c r="V5" s="20"/>
      <c r="W5" s="20"/>
      <c r="X5" s="20"/>
      <c r="Y5" s="20"/>
      <c r="Z5" s="20"/>
      <c r="AA5" s="20"/>
    </row>
    <row r="6" spans="1:27" x14ac:dyDescent="0.2">
      <c r="A6" s="3" t="s">
        <v>137</v>
      </c>
      <c r="B6" s="3" t="s">
        <v>80</v>
      </c>
      <c r="C6" s="3" t="s">
        <v>112</v>
      </c>
      <c r="D6" s="3">
        <f>SUMIFS('BIFUBC Output_energy'!G:G,'BIFUBC Output_energy'!A:A,B6,'BIFUBC Output_energy'!B:B,C6)</f>
        <v>0</v>
      </c>
      <c r="E6" s="3">
        <f>SUMIFS('BIFUBC Output_nonenergy'!E:E,'BIFUBC Output_nonenergy'!A:A,B6,'BIFUBC Output_nonenergy'!B:B,C6)</f>
        <v>0</v>
      </c>
      <c r="F6" s="3" t="b">
        <f>SUM(D6:E6)=calcs!D33</f>
        <v>1</v>
      </c>
      <c r="G6" s="24">
        <f t="shared" si="0"/>
        <v>0</v>
      </c>
      <c r="H6" s="20"/>
      <c r="I6" s="20"/>
      <c r="J6" s="20"/>
      <c r="K6" s="20"/>
      <c r="L6" s="20"/>
      <c r="M6" s="20"/>
      <c r="N6" s="20"/>
      <c r="O6" s="20"/>
      <c r="P6" s="20"/>
      <c r="Q6" s="20"/>
      <c r="R6" s="20"/>
      <c r="S6" s="20"/>
      <c r="T6" s="20"/>
      <c r="U6" s="20"/>
      <c r="V6" s="20"/>
      <c r="W6" s="20"/>
      <c r="X6" s="20"/>
      <c r="Y6" s="20"/>
      <c r="Z6" s="20"/>
      <c r="AA6" s="20"/>
    </row>
    <row r="7" spans="1:27" x14ac:dyDescent="0.2">
      <c r="A7" s="3" t="s">
        <v>138</v>
      </c>
      <c r="B7" s="3" t="s">
        <v>80</v>
      </c>
      <c r="C7" s="3" t="s">
        <v>113</v>
      </c>
      <c r="D7" s="3">
        <f>SUMIFS('BIFUBC Output_energy'!G:G,'BIFUBC Output_energy'!A:A,B7,'BIFUBC Output_energy'!B:B,C7)</f>
        <v>0</v>
      </c>
      <c r="E7" s="3">
        <f>SUMIFS('BIFUBC Output_nonenergy'!E:E,'BIFUBC Output_nonenergy'!A:A,B7,'BIFUBC Output_nonenergy'!B:B,C7)</f>
        <v>0</v>
      </c>
      <c r="F7" s="3" t="b">
        <f>SUM(D7:E7)=calcs!D34</f>
        <v>0</v>
      </c>
      <c r="G7" s="24">
        <f t="shared" si="0"/>
        <v>0</v>
      </c>
      <c r="H7" s="20"/>
      <c r="I7" s="20"/>
      <c r="J7" s="20"/>
      <c r="K7" s="20"/>
      <c r="L7" s="20"/>
      <c r="M7" s="20"/>
      <c r="N7" s="20"/>
      <c r="O7" s="20"/>
      <c r="P7" s="20"/>
      <c r="Q7" s="20"/>
      <c r="R7" s="20"/>
      <c r="S7" s="20"/>
      <c r="T7" s="20"/>
      <c r="U7" s="20"/>
      <c r="V7" s="20"/>
      <c r="W7" s="20"/>
      <c r="X7" s="20"/>
      <c r="Y7" s="20"/>
      <c r="Z7" s="20"/>
      <c r="AA7" s="20"/>
    </row>
    <row r="8" spans="1:27" x14ac:dyDescent="0.2">
      <c r="A8" s="3" t="s">
        <v>139</v>
      </c>
      <c r="B8" s="3" t="s">
        <v>80</v>
      </c>
      <c r="C8" s="3" t="s">
        <v>44</v>
      </c>
      <c r="D8" s="3">
        <f>SUMIFS('BIFUBC Output_energy'!G:G,'BIFUBC Output_energy'!A:A,B8,'BIFUBC Output_energy'!B:B,C8)</f>
        <v>0</v>
      </c>
      <c r="E8" s="3">
        <f>SUMIFS('BIFUBC Output_nonenergy'!E:E,'BIFUBC Output_nonenergy'!A:A,B8,'BIFUBC Output_nonenergy'!B:B,C8)</f>
        <v>0</v>
      </c>
      <c r="F8" s="3" t="b">
        <f>SUM(D8:E8)=calcs!D35</f>
        <v>0</v>
      </c>
      <c r="G8" s="24">
        <f t="shared" si="0"/>
        <v>0</v>
      </c>
      <c r="H8" s="20"/>
      <c r="I8" s="20"/>
      <c r="J8" s="20"/>
      <c r="K8" s="20"/>
      <c r="L8" s="20"/>
      <c r="M8" s="20"/>
      <c r="N8" s="20"/>
      <c r="O8" s="20"/>
      <c r="P8" s="20"/>
      <c r="Q8" s="20"/>
      <c r="R8" s="20"/>
      <c r="S8" s="20"/>
      <c r="T8" s="20"/>
      <c r="U8" s="20"/>
      <c r="V8" s="20"/>
      <c r="W8" s="20"/>
      <c r="X8" s="20"/>
      <c r="Y8" s="20"/>
      <c r="Z8" s="20"/>
      <c r="AA8" s="20"/>
    </row>
    <row r="9" spans="1:27" x14ac:dyDescent="0.2">
      <c r="A9" s="3" t="s">
        <v>140</v>
      </c>
      <c r="B9" s="3" t="s">
        <v>80</v>
      </c>
      <c r="C9" s="3" t="s">
        <v>48</v>
      </c>
      <c r="D9" s="3">
        <f>SUMIFS('BIFUBC Output_energy'!G:G,'BIFUBC Output_energy'!A:A,B9,'BIFUBC Output_energy'!B:B,C9)</f>
        <v>0</v>
      </c>
      <c r="E9" s="3">
        <f>SUMIFS('BIFUBC Output_nonenergy'!E:E,'BIFUBC Output_nonenergy'!A:A,B9,'BIFUBC Output_nonenergy'!B:B,C9)</f>
        <v>0</v>
      </c>
      <c r="F9" s="3" t="b">
        <f>SUM(D9:E9)=calcs!D36</f>
        <v>0</v>
      </c>
      <c r="G9" s="24">
        <f t="shared" si="0"/>
        <v>0</v>
      </c>
      <c r="H9" s="20"/>
      <c r="I9" s="20"/>
      <c r="J9" s="20"/>
      <c r="K9" s="20"/>
      <c r="L9" s="20"/>
      <c r="M9" s="20"/>
      <c r="N9" s="20"/>
      <c r="O9" s="20"/>
      <c r="P9" s="20"/>
      <c r="Q9" s="20"/>
      <c r="R9" s="20"/>
      <c r="S9" s="20"/>
      <c r="T9" s="20"/>
      <c r="U9" s="20"/>
      <c r="V9" s="20"/>
      <c r="W9" s="20"/>
      <c r="X9" s="20"/>
      <c r="Y9" s="20"/>
      <c r="Z9" s="20"/>
      <c r="AA9" s="20"/>
    </row>
    <row r="10" spans="1:27" x14ac:dyDescent="0.2">
      <c r="A10" s="3" t="s">
        <v>141</v>
      </c>
      <c r="B10" s="3" t="s">
        <v>80</v>
      </c>
      <c r="C10" s="3" t="s">
        <v>50</v>
      </c>
      <c r="D10" s="3">
        <f>SUMIFS('BIFUBC Output_energy'!G:G,'BIFUBC Output_energy'!A:A,B10,'BIFUBC Output_energy'!B:B,C10)</f>
        <v>35604022784000</v>
      </c>
      <c r="E10" s="3">
        <f>SUMIFS('BIFUBC Output_nonenergy'!E:E,'BIFUBC Output_nonenergy'!A:A,B10,'BIFUBC Output_nonenergy'!B:B,C10)</f>
        <v>0</v>
      </c>
      <c r="F10" s="3" t="b">
        <f>SUM(D10:E10)=calcs!D37</f>
        <v>0</v>
      </c>
      <c r="G10" s="24">
        <f t="shared" si="0"/>
        <v>0</v>
      </c>
      <c r="H10" s="20"/>
      <c r="I10" s="20"/>
      <c r="J10" s="20"/>
      <c r="K10" s="20"/>
      <c r="L10" s="20"/>
      <c r="M10" s="20"/>
      <c r="N10" s="20"/>
      <c r="O10" s="20"/>
      <c r="P10" s="20"/>
      <c r="Q10" s="20"/>
      <c r="R10" s="20"/>
      <c r="S10" s="20"/>
      <c r="T10" s="20"/>
      <c r="U10" s="20"/>
      <c r="V10" s="20"/>
      <c r="W10" s="20"/>
      <c r="X10" s="20"/>
      <c r="Y10" s="20"/>
      <c r="Z10" s="20"/>
      <c r="AA10" s="20"/>
    </row>
    <row r="11" spans="1:27" x14ac:dyDescent="0.2">
      <c r="A11" s="3" t="s">
        <v>142</v>
      </c>
      <c r="B11" s="3" t="s">
        <v>80</v>
      </c>
      <c r="C11" s="3" t="s">
        <v>53</v>
      </c>
      <c r="D11" s="3">
        <f>SUMIFS('BIFUBC Output_energy'!G:G,'BIFUBC Output_energy'!A:A,B11,'BIFUBC Output_energy'!B:B,C11)</f>
        <v>0</v>
      </c>
      <c r="E11" s="3">
        <f>SUMIFS('BIFUBC Output_nonenergy'!E:E,'BIFUBC Output_nonenergy'!A:A,B11,'BIFUBC Output_nonenergy'!B:B,C11)</f>
        <v>0</v>
      </c>
      <c r="F11" s="3" t="b">
        <f>SUM(D11:E11)=calcs!D38</f>
        <v>0</v>
      </c>
      <c r="G11" s="24">
        <f t="shared" si="0"/>
        <v>0</v>
      </c>
      <c r="H11" s="20"/>
      <c r="I11" s="20"/>
      <c r="J11" s="20"/>
      <c r="K11" s="20"/>
      <c r="L11" s="20"/>
      <c r="M11" s="20"/>
      <c r="N11" s="20"/>
      <c r="O11" s="20"/>
      <c r="P11" s="20"/>
      <c r="Q11" s="20"/>
      <c r="R11" s="20"/>
      <c r="S11" s="20"/>
      <c r="T11" s="20"/>
      <c r="U11" s="20"/>
      <c r="V11" s="20"/>
      <c r="W11" s="20"/>
      <c r="X11" s="20"/>
      <c r="Y11" s="20"/>
      <c r="Z11" s="20"/>
      <c r="AA11" s="20"/>
    </row>
    <row r="12" spans="1:27" x14ac:dyDescent="0.2">
      <c r="A12" s="3" t="s">
        <v>143</v>
      </c>
      <c r="B12" s="3" t="s">
        <v>80</v>
      </c>
      <c r="C12" s="3" t="s">
        <v>114</v>
      </c>
      <c r="D12" s="3">
        <f>SUMIFS('BIFUBC Output_energy'!G:G,'BIFUBC Output_energy'!A:A,B12,'BIFUBC Output_energy'!B:B,C12)</f>
        <v>0</v>
      </c>
      <c r="E12" s="3">
        <f>SUMIFS('BIFUBC Output_nonenergy'!E:E,'BIFUBC Output_nonenergy'!A:A,B12,'BIFUBC Output_nonenergy'!B:B,C12)</f>
        <v>0</v>
      </c>
      <c r="F12" s="3" t="b">
        <f>SUM(D12:E12)=calcs!D39</f>
        <v>0</v>
      </c>
      <c r="G12" s="24">
        <f t="shared" si="0"/>
        <v>0</v>
      </c>
      <c r="H12" s="20"/>
      <c r="I12" s="20"/>
      <c r="J12" s="20"/>
      <c r="K12" s="20"/>
      <c r="L12" s="20"/>
      <c r="M12" s="20"/>
      <c r="N12" s="20"/>
      <c r="O12" s="20"/>
      <c r="P12" s="20"/>
      <c r="Q12" s="20"/>
      <c r="R12" s="20"/>
      <c r="S12" s="20"/>
      <c r="T12" s="20"/>
      <c r="U12" s="20"/>
      <c r="V12" s="20"/>
      <c r="W12" s="20"/>
      <c r="X12" s="20"/>
      <c r="Y12" s="20"/>
      <c r="Z12" s="20"/>
      <c r="AA12" s="20"/>
    </row>
    <row r="13" spans="1:27" x14ac:dyDescent="0.2">
      <c r="A13" s="3" t="s">
        <v>144</v>
      </c>
      <c r="B13" s="3" t="s">
        <v>80</v>
      </c>
      <c r="C13" s="3" t="s">
        <v>115</v>
      </c>
      <c r="D13" s="3">
        <f>SUMIFS('BIFUBC Output_energy'!G:G,'BIFUBC Output_energy'!A:A,B13,'BIFUBC Output_energy'!B:B,C13)</f>
        <v>0</v>
      </c>
      <c r="E13" s="3">
        <f>SUMIFS('BIFUBC Output_nonenergy'!E:E,'BIFUBC Output_nonenergy'!A:A,B13,'BIFUBC Output_nonenergy'!B:B,C13)</f>
        <v>0</v>
      </c>
      <c r="F13" s="3" t="b">
        <f>SUM(D13:E13)=calcs!D40</f>
        <v>0</v>
      </c>
      <c r="G13" s="24">
        <f t="shared" si="0"/>
        <v>0</v>
      </c>
      <c r="H13" s="20"/>
      <c r="I13" s="20"/>
      <c r="J13" s="20"/>
      <c r="K13" s="20"/>
      <c r="L13" s="20"/>
      <c r="M13" s="20"/>
      <c r="N13" s="20"/>
      <c r="O13" s="20"/>
      <c r="P13" s="20"/>
      <c r="Q13" s="20"/>
      <c r="R13" s="20"/>
      <c r="S13" s="20"/>
      <c r="T13" s="20"/>
      <c r="U13" s="20"/>
      <c r="V13" s="20"/>
      <c r="W13" s="20"/>
      <c r="X13" s="20"/>
      <c r="Y13" s="20"/>
      <c r="Z13" s="20"/>
      <c r="AA13" s="20"/>
    </row>
    <row r="14" spans="1:27" x14ac:dyDescent="0.2">
      <c r="A14" s="3" t="s">
        <v>145</v>
      </c>
      <c r="B14" s="3" t="s">
        <v>80</v>
      </c>
      <c r="C14" s="3" t="s">
        <v>116</v>
      </c>
      <c r="D14" s="3">
        <f>SUMIFS('BIFUBC Output_energy'!G:G,'BIFUBC Output_energy'!A:A,B14,'BIFUBC Output_energy'!B:B,C14)</f>
        <v>0</v>
      </c>
      <c r="E14" s="3">
        <f>SUMIFS('BIFUBC Output_nonenergy'!E:E,'BIFUBC Output_nonenergy'!A:A,B14,'BIFUBC Output_nonenergy'!B:B,C14)</f>
        <v>0</v>
      </c>
      <c r="F14" s="3" t="b">
        <f>SUM(D14:E14)=calcs!D41</f>
        <v>1</v>
      </c>
      <c r="G14" s="24">
        <f t="shared" si="0"/>
        <v>0</v>
      </c>
      <c r="H14" s="20"/>
      <c r="I14" s="20"/>
      <c r="J14" s="20"/>
      <c r="K14" s="20"/>
      <c r="L14" s="20"/>
      <c r="M14" s="20"/>
      <c r="N14" s="20"/>
      <c r="O14" s="20"/>
      <c r="P14" s="20"/>
      <c r="Q14" s="20"/>
      <c r="R14" s="20"/>
      <c r="S14" s="20"/>
      <c r="T14" s="20"/>
      <c r="U14" s="20"/>
      <c r="V14" s="20"/>
      <c r="W14" s="20"/>
      <c r="X14" s="20"/>
      <c r="Y14" s="20"/>
      <c r="Z14" s="20"/>
      <c r="AA14" s="20"/>
    </row>
    <row r="15" spans="1:27" x14ac:dyDescent="0.2">
      <c r="A15" s="3" t="s">
        <v>146</v>
      </c>
      <c r="B15" s="3" t="s">
        <v>80</v>
      </c>
      <c r="C15" s="3" t="s">
        <v>117</v>
      </c>
      <c r="D15" s="3">
        <f>SUMIFS('BIFUBC Output_energy'!G:G,'BIFUBC Output_energy'!A:A,B15,'BIFUBC Output_energy'!B:B,C15)</f>
        <v>115903236480000</v>
      </c>
      <c r="E15" s="3">
        <f>SUMIFS('BIFUBC Output_nonenergy'!E:E,'BIFUBC Output_nonenergy'!A:A,B15,'BIFUBC Output_nonenergy'!B:B,C15)</f>
        <v>0</v>
      </c>
      <c r="F15" s="3" t="b">
        <f>SUM(D15:E15)=calcs!D42</f>
        <v>1</v>
      </c>
      <c r="G15" s="24">
        <f t="shared" si="0"/>
        <v>0</v>
      </c>
      <c r="H15" s="20"/>
      <c r="I15" s="20"/>
      <c r="J15" s="20"/>
      <c r="K15" s="20"/>
      <c r="L15" s="20"/>
      <c r="M15" s="20"/>
      <c r="N15" s="20"/>
      <c r="O15" s="20"/>
      <c r="P15" s="20"/>
      <c r="Q15" s="20"/>
      <c r="R15" s="20"/>
      <c r="S15" s="20"/>
      <c r="T15" s="20"/>
      <c r="U15" s="20"/>
      <c r="V15" s="20"/>
      <c r="W15" s="20"/>
      <c r="X15" s="20"/>
      <c r="Y15" s="20"/>
      <c r="Z15" s="20"/>
      <c r="AA15" s="20"/>
    </row>
    <row r="16" spans="1:27" x14ac:dyDescent="0.2">
      <c r="A16" s="3" t="s">
        <v>147</v>
      </c>
      <c r="B16" s="3" t="s">
        <v>80</v>
      </c>
      <c r="C16" s="3" t="s">
        <v>62</v>
      </c>
      <c r="D16" s="3">
        <f>SUMIFS('BIFUBC Output_energy'!G:G,'BIFUBC Output_energy'!A:A,B16,'BIFUBC Output_energy'!B:B,C16)</f>
        <v>368405579264000</v>
      </c>
      <c r="E16" s="3">
        <f>SUMIFS('BIFUBC Output_nonenergy'!E:E,'BIFUBC Output_nonenergy'!A:A,B16,'BIFUBC Output_nonenergy'!B:B,C16)</f>
        <v>0</v>
      </c>
      <c r="F16" s="3" t="b">
        <f>SUM(D16:E16)=calcs!D43</f>
        <v>1</v>
      </c>
      <c r="G16" s="24">
        <f t="shared" si="0"/>
        <v>0</v>
      </c>
      <c r="H16" s="20"/>
      <c r="I16" s="20"/>
      <c r="J16" s="20"/>
      <c r="K16" s="20"/>
      <c r="L16" s="20"/>
      <c r="M16" s="20"/>
      <c r="N16" s="20"/>
      <c r="O16" s="20"/>
      <c r="P16" s="20"/>
      <c r="Q16" s="20"/>
      <c r="R16" s="20"/>
      <c r="S16" s="20"/>
      <c r="T16" s="20"/>
      <c r="U16" s="20"/>
      <c r="V16" s="20"/>
      <c r="W16" s="20"/>
      <c r="X16" s="20"/>
      <c r="Y16" s="20"/>
      <c r="Z16" s="20"/>
      <c r="AA16" s="20"/>
    </row>
    <row r="17" spans="1:27" x14ac:dyDescent="0.2">
      <c r="A17" s="3" t="s">
        <v>148</v>
      </c>
      <c r="B17" s="3" t="s">
        <v>80</v>
      </c>
      <c r="C17" s="3" t="s">
        <v>87</v>
      </c>
      <c r="D17" s="3">
        <f>SUMIFS('BIFUBC Output_energy'!G:G,'BIFUBC Output_energy'!A:A,B17,'BIFUBC Output_energy'!B:B,C17)</f>
        <v>188640783360000</v>
      </c>
      <c r="E17" s="3">
        <f>SUMIFS('BIFUBC Output_nonenergy'!E:E,'BIFUBC Output_nonenergy'!A:A,B17,'BIFUBC Output_nonenergy'!B:B,C17)</f>
        <v>0</v>
      </c>
      <c r="F17" s="3" t="b">
        <f>SUM(D17:E17)=calcs!D44</f>
        <v>1</v>
      </c>
      <c r="G17" s="24">
        <f t="shared" si="0"/>
        <v>0</v>
      </c>
      <c r="H17" s="20"/>
      <c r="I17" s="20"/>
      <c r="J17" s="20"/>
      <c r="K17" s="20"/>
      <c r="L17" s="20"/>
      <c r="M17" s="20"/>
      <c r="N17" s="20"/>
      <c r="O17" s="20"/>
      <c r="P17" s="20"/>
      <c r="Q17" s="20"/>
      <c r="R17" s="20"/>
      <c r="S17" s="20"/>
      <c r="T17" s="20"/>
      <c r="U17" s="20"/>
      <c r="V17" s="20"/>
      <c r="W17" s="20"/>
      <c r="X17" s="20"/>
      <c r="Y17" s="20"/>
      <c r="Z17" s="20"/>
      <c r="AA17" s="20"/>
    </row>
    <row r="18" spans="1:27" x14ac:dyDescent="0.2">
      <c r="A18" s="3" t="s">
        <v>149</v>
      </c>
      <c r="B18" s="3" t="s">
        <v>80</v>
      </c>
      <c r="C18" s="3" t="s">
        <v>118</v>
      </c>
      <c r="D18" s="3">
        <f>SUMIFS('BIFUBC Output_energy'!G:G,'BIFUBC Output_energy'!A:A,B18,'BIFUBC Output_energy'!B:B,C18)</f>
        <v>0</v>
      </c>
      <c r="E18" s="3">
        <f>SUMIFS('BIFUBC Output_nonenergy'!E:E,'BIFUBC Output_nonenergy'!A:A,B18,'BIFUBC Output_nonenergy'!B:B,C18)</f>
        <v>0</v>
      </c>
      <c r="F18" s="3" t="b">
        <f>SUM(D18:E18)=calcs!D45</f>
        <v>0</v>
      </c>
      <c r="G18" s="24">
        <f t="shared" si="0"/>
        <v>0</v>
      </c>
      <c r="H18" s="20"/>
      <c r="I18" s="20"/>
      <c r="J18" s="20"/>
      <c r="K18" s="20"/>
      <c r="L18" s="20"/>
      <c r="M18" s="20"/>
      <c r="N18" s="20"/>
      <c r="O18" s="20"/>
      <c r="P18" s="20"/>
      <c r="Q18" s="20"/>
      <c r="R18" s="20"/>
      <c r="S18" s="20"/>
      <c r="T18" s="20"/>
      <c r="U18" s="20"/>
      <c r="V18" s="20"/>
      <c r="W18" s="20"/>
      <c r="X18" s="20"/>
      <c r="Y18" s="20"/>
      <c r="Z18" s="20"/>
      <c r="AA18" s="20"/>
    </row>
    <row r="19" spans="1:27" x14ac:dyDescent="0.2">
      <c r="A19" s="3" t="s">
        <v>150</v>
      </c>
      <c r="B19" s="3" t="s">
        <v>80</v>
      </c>
      <c r="C19" s="3" t="s">
        <v>119</v>
      </c>
      <c r="D19" s="3">
        <f>SUMIFS('BIFUBC Output_energy'!G:G,'BIFUBC Output_energy'!A:A,B19,'BIFUBC Output_energy'!B:B,C19)</f>
        <v>0</v>
      </c>
      <c r="E19" s="3">
        <f>SUMIFS('BIFUBC Output_nonenergy'!E:E,'BIFUBC Output_nonenergy'!A:A,B19,'BIFUBC Output_nonenergy'!B:B,C19)</f>
        <v>0</v>
      </c>
      <c r="F19" s="3" t="b">
        <f>SUM(D19:E19)=calcs!D46</f>
        <v>0</v>
      </c>
      <c r="G19" s="24">
        <f t="shared" si="0"/>
        <v>0</v>
      </c>
      <c r="H19" s="20"/>
      <c r="I19" s="20"/>
      <c r="J19" s="20"/>
      <c r="K19" s="20"/>
      <c r="L19" s="20"/>
      <c r="M19" s="20"/>
      <c r="N19" s="20"/>
      <c r="O19" s="20"/>
      <c r="P19" s="20"/>
      <c r="Q19" s="20"/>
      <c r="R19" s="20"/>
      <c r="S19" s="20"/>
      <c r="T19" s="20"/>
      <c r="U19" s="20"/>
      <c r="V19" s="20"/>
      <c r="W19" s="20"/>
      <c r="X19" s="20"/>
      <c r="Y19" s="20"/>
      <c r="Z19" s="20"/>
      <c r="AA19" s="20"/>
    </row>
    <row r="20" spans="1:27" x14ac:dyDescent="0.2">
      <c r="A20" s="3" t="s">
        <v>151</v>
      </c>
      <c r="B20" s="3" t="s">
        <v>80</v>
      </c>
      <c r="C20" s="3" t="s">
        <v>120</v>
      </c>
      <c r="D20" s="3">
        <f>SUMIFS('BIFUBC Output_energy'!G:G,'BIFUBC Output_energy'!A:A,B20,'BIFUBC Output_energy'!B:B,C20)</f>
        <v>0</v>
      </c>
      <c r="E20" s="3">
        <f>SUMIFS('BIFUBC Output_nonenergy'!E:E,'BIFUBC Output_nonenergy'!A:A,B20,'BIFUBC Output_nonenergy'!B:B,C20)</f>
        <v>0</v>
      </c>
      <c r="F20" s="3" t="b">
        <f>SUM(D20:E20)=calcs!D47</f>
        <v>0</v>
      </c>
      <c r="G20" s="24">
        <f t="shared" si="0"/>
        <v>0</v>
      </c>
      <c r="H20" s="20"/>
      <c r="I20" s="20"/>
      <c r="J20" s="20"/>
      <c r="K20" s="20"/>
      <c r="L20" s="20"/>
      <c r="M20" s="20"/>
      <c r="N20" s="20"/>
      <c r="O20" s="20"/>
      <c r="P20" s="20"/>
      <c r="Q20" s="20"/>
      <c r="R20" s="20"/>
      <c r="S20" s="20"/>
      <c r="T20" s="20"/>
      <c r="U20" s="20"/>
      <c r="V20" s="20"/>
      <c r="W20" s="20"/>
      <c r="X20" s="20"/>
      <c r="Y20" s="20"/>
      <c r="Z20" s="20"/>
      <c r="AA20" s="20"/>
    </row>
    <row r="21" spans="1:27" ht="15.75" customHeight="1" x14ac:dyDescent="0.2">
      <c r="A21" s="3" t="s">
        <v>152</v>
      </c>
      <c r="B21" s="3" t="s">
        <v>80</v>
      </c>
      <c r="C21" s="3" t="s">
        <v>121</v>
      </c>
      <c r="D21" s="3">
        <f>SUMIFS('BIFUBC Output_energy'!G:G,'BIFUBC Output_energy'!A:A,B21,'BIFUBC Output_energy'!B:B,C21)</f>
        <v>0</v>
      </c>
      <c r="E21" s="3">
        <f>SUMIFS('BIFUBC Output_nonenergy'!E:E,'BIFUBC Output_nonenergy'!A:A,B21,'BIFUBC Output_nonenergy'!B:B,C21)</f>
        <v>0</v>
      </c>
      <c r="F21" s="3" t="b">
        <f>SUM(D21:E21)=calcs!D48</f>
        <v>0</v>
      </c>
      <c r="G21" s="24">
        <f t="shared" si="0"/>
        <v>0</v>
      </c>
      <c r="H21" s="20"/>
      <c r="I21" s="20"/>
      <c r="J21" s="20"/>
      <c r="K21" s="20"/>
      <c r="L21" s="20"/>
      <c r="M21" s="20"/>
      <c r="N21" s="20"/>
      <c r="O21" s="20"/>
      <c r="P21" s="20"/>
      <c r="Q21" s="20"/>
      <c r="R21" s="20"/>
      <c r="S21" s="20"/>
      <c r="T21" s="20"/>
      <c r="U21" s="20"/>
      <c r="V21" s="20"/>
      <c r="W21" s="20"/>
      <c r="X21" s="20"/>
      <c r="Y21" s="20"/>
      <c r="Z21" s="20"/>
      <c r="AA21" s="20"/>
    </row>
    <row r="22" spans="1:27" ht="15.75" customHeight="1" x14ac:dyDescent="0.2">
      <c r="A22" s="3" t="s">
        <v>153</v>
      </c>
      <c r="B22" s="3" t="s">
        <v>80</v>
      </c>
      <c r="C22" s="3" t="s">
        <v>122</v>
      </c>
      <c r="D22" s="3">
        <f>SUMIFS('BIFUBC Output_energy'!G:G,'BIFUBC Output_energy'!A:A,B22,'BIFUBC Output_energy'!B:B,C22)</f>
        <v>0</v>
      </c>
      <c r="E22" s="3">
        <f>SUMIFS('BIFUBC Output_nonenergy'!E:E,'BIFUBC Output_nonenergy'!A:A,B22,'BIFUBC Output_nonenergy'!B:B,C22)</f>
        <v>0</v>
      </c>
      <c r="F22" s="3" t="b">
        <f>SUM(D22:E22)=calcs!D49</f>
        <v>1</v>
      </c>
      <c r="G22" s="24">
        <f t="shared" si="0"/>
        <v>0</v>
      </c>
      <c r="H22" s="20"/>
      <c r="I22" s="20"/>
      <c r="J22" s="20"/>
      <c r="K22" s="20"/>
      <c r="L22" s="20"/>
      <c r="M22" s="20"/>
      <c r="N22" s="20"/>
      <c r="O22" s="20"/>
      <c r="P22" s="20"/>
      <c r="Q22" s="20"/>
      <c r="R22" s="20"/>
      <c r="S22" s="20"/>
      <c r="T22" s="20"/>
      <c r="U22" s="20"/>
      <c r="V22" s="20"/>
      <c r="W22" s="20"/>
      <c r="X22" s="20"/>
      <c r="Y22" s="20"/>
      <c r="Z22" s="20"/>
      <c r="AA22" s="20"/>
    </row>
    <row r="23" spans="1:27" ht="15.75" customHeight="1" x14ac:dyDescent="0.2">
      <c r="A23" s="3" t="s">
        <v>154</v>
      </c>
      <c r="B23" s="3" t="s">
        <v>80</v>
      </c>
      <c r="C23" s="3" t="s">
        <v>123</v>
      </c>
      <c r="D23" s="3">
        <f>SUMIFS('BIFUBC Output_energy'!G:G,'BIFUBC Output_energy'!A:A,B23,'BIFUBC Output_energy'!B:B,C23)</f>
        <v>0</v>
      </c>
      <c r="E23" s="3">
        <f>SUMIFS('BIFUBC Output_nonenergy'!E:E,'BIFUBC Output_nonenergy'!A:A,B23,'BIFUBC Output_nonenergy'!B:B,C23)</f>
        <v>0</v>
      </c>
      <c r="F23" s="3" t="b">
        <f>SUM(D23:E23)=calcs!D50</f>
        <v>0</v>
      </c>
      <c r="G23" s="24">
        <f t="shared" si="0"/>
        <v>0</v>
      </c>
      <c r="H23" s="20"/>
      <c r="I23" s="20"/>
      <c r="J23" s="20"/>
      <c r="K23" s="20"/>
      <c r="L23" s="20"/>
      <c r="M23" s="20"/>
      <c r="N23" s="20"/>
      <c r="O23" s="20"/>
      <c r="P23" s="20"/>
      <c r="Q23" s="20"/>
      <c r="R23" s="20"/>
      <c r="S23" s="20"/>
      <c r="T23" s="20"/>
      <c r="U23" s="20"/>
      <c r="V23" s="20"/>
      <c r="W23" s="20"/>
      <c r="X23" s="20"/>
      <c r="Y23" s="20"/>
      <c r="Z23" s="20"/>
      <c r="AA23" s="20"/>
    </row>
    <row r="24" spans="1:27" ht="15.75" customHeight="1" x14ac:dyDescent="0.2">
      <c r="A24" s="3" t="s">
        <v>155</v>
      </c>
      <c r="B24" s="3" t="s">
        <v>80</v>
      </c>
      <c r="C24" s="3" t="s">
        <v>124</v>
      </c>
      <c r="D24" s="3">
        <f>SUMIFS('BIFUBC Output_energy'!G:G,'BIFUBC Output_energy'!A:A,B24,'BIFUBC Output_energy'!B:B,C24)</f>
        <v>95000368000000</v>
      </c>
      <c r="E24" s="3">
        <f>SUMIFS('BIFUBC Output_nonenergy'!E:E,'BIFUBC Output_nonenergy'!A:A,B24,'BIFUBC Output_nonenergy'!B:B,C24)</f>
        <v>0</v>
      </c>
      <c r="F24" s="3" t="b">
        <f>SUM(D24:E24)=calcs!D51</f>
        <v>0</v>
      </c>
      <c r="G24" s="24">
        <f t="shared" si="0"/>
        <v>0</v>
      </c>
      <c r="H24" s="20"/>
      <c r="I24" s="20"/>
      <c r="J24" s="20"/>
      <c r="K24" s="20"/>
      <c r="L24" s="20"/>
      <c r="M24" s="20"/>
      <c r="N24" s="20"/>
      <c r="O24" s="20"/>
      <c r="P24" s="20"/>
      <c r="Q24" s="20"/>
      <c r="R24" s="20"/>
      <c r="S24" s="20"/>
      <c r="T24" s="20"/>
      <c r="U24" s="20"/>
      <c r="V24" s="20"/>
      <c r="W24" s="20"/>
      <c r="X24" s="20"/>
      <c r="Y24" s="20"/>
      <c r="Z24" s="20"/>
      <c r="AA24" s="20"/>
    </row>
    <row r="25" spans="1:27" ht="15.75" customHeight="1" x14ac:dyDescent="0.2">
      <c r="A25" s="3" t="s">
        <v>156</v>
      </c>
      <c r="B25" s="3" t="s">
        <v>80</v>
      </c>
      <c r="C25" s="3" t="s">
        <v>84</v>
      </c>
      <c r="D25" s="3">
        <f>SUMIFS('BIFUBC Output_energy'!G:G,'BIFUBC Output_energy'!A:A,B25,'BIFUBC Output_energy'!B:B,C25)</f>
        <v>0</v>
      </c>
      <c r="E25" s="3">
        <f>SUMIFS('BIFUBC Output_nonenergy'!E:E,'BIFUBC Output_nonenergy'!A:A,B25,'BIFUBC Output_nonenergy'!B:B,C25)</f>
        <v>0</v>
      </c>
      <c r="F25" s="3" t="b">
        <f>SUM(D25:E25)=calcs!D52</f>
        <v>1</v>
      </c>
      <c r="G25" s="24">
        <f t="shared" si="0"/>
        <v>0</v>
      </c>
      <c r="H25" s="20"/>
      <c r="I25" s="20"/>
      <c r="J25" s="20"/>
      <c r="K25" s="20"/>
      <c r="L25" s="20"/>
      <c r="M25" s="20"/>
      <c r="N25" s="20"/>
      <c r="O25" s="20"/>
      <c r="P25" s="20"/>
      <c r="Q25" s="20"/>
      <c r="R25" s="20"/>
      <c r="S25" s="20"/>
      <c r="T25" s="20"/>
      <c r="U25" s="20"/>
      <c r="V25" s="20"/>
      <c r="W25" s="20"/>
      <c r="X25" s="20"/>
      <c r="Y25" s="20"/>
      <c r="Z25" s="20"/>
      <c r="AA25" s="20"/>
    </row>
    <row r="26" spans="1:27" ht="15.75" customHeight="1" x14ac:dyDescent="0.2">
      <c r="A26" s="3" t="s">
        <v>157</v>
      </c>
      <c r="B26" s="3" t="s">
        <v>80</v>
      </c>
      <c r="C26" s="3" t="s">
        <v>125</v>
      </c>
      <c r="D26" s="3">
        <f>SUMIFS('BIFUBC Output_energy'!G:G,'BIFUBC Output_energy'!A:A,B26,'BIFUBC Output_energy'!B:B,C26)</f>
        <v>0</v>
      </c>
      <c r="E26" s="3">
        <f>SUMIFS('BIFUBC Output_nonenergy'!E:E,'BIFUBC Output_nonenergy'!A:A,B26,'BIFUBC Output_nonenergy'!B:B,C26)</f>
        <v>0</v>
      </c>
      <c r="F26" s="3" t="b">
        <f>SUM(D26:E26)=calcs!D53</f>
        <v>0</v>
      </c>
      <c r="G26" s="24">
        <f t="shared" si="0"/>
        <v>0</v>
      </c>
      <c r="H26" s="20"/>
      <c r="I26" s="20"/>
      <c r="J26" s="20"/>
      <c r="K26" s="20"/>
      <c r="L26" s="20"/>
      <c r="M26" s="20"/>
      <c r="N26" s="20"/>
      <c r="O26" s="20"/>
      <c r="P26" s="20"/>
      <c r="Q26" s="20"/>
      <c r="R26" s="20"/>
      <c r="S26" s="20"/>
      <c r="T26" s="20"/>
      <c r="U26" s="20"/>
      <c r="V26" s="20"/>
      <c r="W26" s="20"/>
      <c r="X26" s="20"/>
      <c r="Y26" s="20"/>
      <c r="Z26" s="20"/>
      <c r="AA26" s="20"/>
    </row>
    <row r="27" spans="1:27" ht="15.75" customHeight="1" x14ac:dyDescent="0.2">
      <c r="A27" s="42" t="s">
        <v>158</v>
      </c>
      <c r="B27" s="42" t="s">
        <v>80</v>
      </c>
      <c r="C27" s="42" t="s">
        <v>83</v>
      </c>
      <c r="D27" s="42">
        <f>SUMIFS('BIFUBC Output_energy'!G:G,'BIFUBC Output_energy'!A:A,B27,'BIFUBC Output_energy'!B:B,C27)</f>
        <v>0</v>
      </c>
      <c r="E27" s="42">
        <f>SUMIFS('BIFUBC Output_nonenergy'!E:E,'BIFUBC Output_nonenergy'!A:A,B27,'BIFUBC Output_nonenergy'!B:B,C27)</f>
        <v>0</v>
      </c>
      <c r="F27" s="42" t="b">
        <f>SUM(D27:E27)=calcs!D54</f>
        <v>1</v>
      </c>
      <c r="G27" s="24">
        <f t="shared" si="0"/>
        <v>0</v>
      </c>
      <c r="H27" s="20"/>
      <c r="I27" s="20"/>
      <c r="J27" s="20"/>
      <c r="K27" s="20"/>
      <c r="L27" s="20"/>
      <c r="M27" s="20"/>
      <c r="N27" s="20"/>
      <c r="O27" s="20"/>
      <c r="P27" s="20"/>
      <c r="Q27" s="20"/>
      <c r="R27" s="20"/>
      <c r="S27" s="20"/>
      <c r="T27" s="20"/>
      <c r="U27" s="20"/>
      <c r="V27" s="20"/>
      <c r="W27" s="20"/>
      <c r="X27" s="20"/>
      <c r="Y27" s="20"/>
      <c r="Z27" s="20"/>
      <c r="AA27" s="20"/>
    </row>
    <row r="28" spans="1:27" ht="15.75" customHeight="1" x14ac:dyDescent="0.2">
      <c r="A28" s="41" t="s">
        <v>134</v>
      </c>
      <c r="B28" s="41" t="s">
        <v>89</v>
      </c>
      <c r="C28" s="41" t="s">
        <v>111</v>
      </c>
      <c r="D28" s="41">
        <f>SUMIFS('BIFUBC Output_energy'!G:G,'BIFUBC Output_energy'!A:A,B28,'BIFUBC Output_energy'!B:B,C28)</f>
        <v>0</v>
      </c>
      <c r="E28" s="41">
        <f>SUMIFS('BIFUBC Output_nonenergy'!E:E,'BIFUBC Output_nonenergy'!A:A,B28,'BIFUBC Output_nonenergy'!B:B,C28)</f>
        <v>0</v>
      </c>
      <c r="F28" s="41" t="b">
        <f>SUM(D28:E28)=calcs!D55</f>
        <v>1</v>
      </c>
      <c r="G28" s="24">
        <f t="shared" si="0"/>
        <v>0</v>
      </c>
      <c r="H28" s="20"/>
      <c r="I28" s="20"/>
      <c r="J28" s="20"/>
      <c r="K28" s="20"/>
      <c r="L28" s="20"/>
      <c r="M28" s="20"/>
      <c r="N28" s="20"/>
      <c r="O28" s="20"/>
      <c r="P28" s="20"/>
      <c r="Q28" s="20"/>
      <c r="R28" s="20"/>
      <c r="S28" s="20"/>
      <c r="T28" s="20"/>
      <c r="U28" s="20"/>
      <c r="V28" s="20"/>
      <c r="W28" s="20"/>
      <c r="X28" s="20"/>
      <c r="Y28" s="20"/>
      <c r="Z28" s="20"/>
      <c r="AA28" s="20"/>
    </row>
    <row r="29" spans="1:27" ht="15.75" customHeight="1" x14ac:dyDescent="0.2">
      <c r="A29" s="3" t="s">
        <v>135</v>
      </c>
      <c r="B29" s="3" t="s">
        <v>89</v>
      </c>
      <c r="C29" s="3" t="s">
        <v>82</v>
      </c>
      <c r="D29" s="3">
        <f>SUMIFS('BIFUBC Output_energy'!G:G,'BIFUBC Output_energy'!A:A,B29,'BIFUBC Output_energy'!B:B,C29)</f>
        <v>0</v>
      </c>
      <c r="E29" s="3">
        <f>SUMIFS('BIFUBC Output_nonenergy'!E:E,'BIFUBC Output_nonenergy'!A:A,B29,'BIFUBC Output_nonenergy'!B:B,C29)</f>
        <v>0</v>
      </c>
      <c r="F29" s="3" t="b">
        <f>SUM(D29:E29)=calcs!D56</f>
        <v>0</v>
      </c>
      <c r="G29" s="24">
        <f t="shared" si="0"/>
        <v>0</v>
      </c>
      <c r="H29" s="20"/>
      <c r="I29" s="20"/>
      <c r="J29" s="20"/>
      <c r="K29" s="20"/>
      <c r="L29" s="20"/>
      <c r="M29" s="20"/>
      <c r="N29" s="20"/>
      <c r="O29" s="20"/>
      <c r="P29" s="20"/>
      <c r="Q29" s="20"/>
      <c r="R29" s="20"/>
      <c r="S29" s="20"/>
      <c r="T29" s="20"/>
      <c r="U29" s="20"/>
      <c r="V29" s="20"/>
      <c r="W29" s="20"/>
      <c r="X29" s="20"/>
      <c r="Y29" s="20"/>
      <c r="Z29" s="20"/>
      <c r="AA29" s="20"/>
    </row>
    <row r="30" spans="1:27" ht="15.75" customHeight="1" x14ac:dyDescent="0.2">
      <c r="A30" s="3" t="s">
        <v>136</v>
      </c>
      <c r="B30" s="3" t="s">
        <v>89</v>
      </c>
      <c r="C30" s="3" t="s">
        <v>86</v>
      </c>
      <c r="D30" s="3">
        <f>SUMIFS('BIFUBC Output_energy'!G:G,'BIFUBC Output_energy'!A:A,B30,'BIFUBC Output_energy'!B:B,C30)</f>
        <v>157525151872000</v>
      </c>
      <c r="E30" s="3">
        <f>SUMIFS('BIFUBC Output_nonenergy'!E:E,'BIFUBC Output_nonenergy'!A:A,B30,'BIFUBC Output_nonenergy'!B:B,C30)</f>
        <v>0</v>
      </c>
      <c r="F30" s="3" t="b">
        <f>SUM(D30:E30)=calcs!D57</f>
        <v>0</v>
      </c>
      <c r="G30" s="24">
        <f t="shared" si="0"/>
        <v>0</v>
      </c>
      <c r="H30" s="20"/>
      <c r="I30" s="20"/>
      <c r="J30" s="20"/>
      <c r="K30" s="20"/>
      <c r="L30" s="20"/>
      <c r="M30" s="20"/>
      <c r="N30" s="20"/>
      <c r="O30" s="20"/>
      <c r="P30" s="20"/>
      <c r="Q30" s="20"/>
      <c r="R30" s="20"/>
      <c r="S30" s="20"/>
      <c r="T30" s="20"/>
      <c r="U30" s="20"/>
      <c r="V30" s="20"/>
      <c r="W30" s="20"/>
      <c r="X30" s="20"/>
      <c r="Y30" s="20"/>
      <c r="Z30" s="20"/>
      <c r="AA30" s="20"/>
    </row>
    <row r="31" spans="1:27" ht="15.75" customHeight="1" x14ac:dyDescent="0.2">
      <c r="A31" s="3" t="s">
        <v>137</v>
      </c>
      <c r="B31" s="3" t="s">
        <v>89</v>
      </c>
      <c r="C31" s="3" t="s">
        <v>112</v>
      </c>
      <c r="D31" s="3">
        <f>SUMIFS('BIFUBC Output_energy'!G:G,'BIFUBC Output_energy'!A:A,B31,'BIFUBC Output_energy'!B:B,C31)</f>
        <v>0</v>
      </c>
      <c r="E31" s="3">
        <f>SUMIFS('BIFUBC Output_nonenergy'!E:E,'BIFUBC Output_nonenergy'!A:A,B31,'BIFUBC Output_nonenergy'!B:B,C31)</f>
        <v>0</v>
      </c>
      <c r="F31" s="3" t="b">
        <f>SUM(D31:E31)=calcs!D58</f>
        <v>1</v>
      </c>
      <c r="G31" s="24">
        <f t="shared" si="0"/>
        <v>0</v>
      </c>
      <c r="H31" s="20"/>
      <c r="I31" s="20"/>
      <c r="J31" s="20"/>
      <c r="K31" s="20"/>
      <c r="L31" s="20"/>
      <c r="M31" s="20"/>
      <c r="N31" s="20"/>
      <c r="O31" s="20"/>
      <c r="P31" s="20"/>
      <c r="Q31" s="20"/>
      <c r="R31" s="20"/>
      <c r="S31" s="20"/>
      <c r="T31" s="20"/>
      <c r="U31" s="20"/>
      <c r="V31" s="20"/>
      <c r="W31" s="20"/>
      <c r="X31" s="20"/>
      <c r="Y31" s="20"/>
      <c r="Z31" s="20"/>
      <c r="AA31" s="20"/>
    </row>
    <row r="32" spans="1:27" ht="15.75" customHeight="1" x14ac:dyDescent="0.2">
      <c r="A32" s="3" t="s">
        <v>138</v>
      </c>
      <c r="B32" s="3" t="s">
        <v>89</v>
      </c>
      <c r="C32" s="3" t="s">
        <v>113</v>
      </c>
      <c r="D32" s="3">
        <f>SUMIFS('BIFUBC Output_energy'!G:G,'BIFUBC Output_energy'!A:A,B32,'BIFUBC Output_energy'!B:B,C32)</f>
        <v>0</v>
      </c>
      <c r="E32" s="3">
        <f>SUMIFS('BIFUBC Output_nonenergy'!E:E,'BIFUBC Output_nonenergy'!A:A,B32,'BIFUBC Output_nonenergy'!B:B,C32)</f>
        <v>0</v>
      </c>
      <c r="F32" s="3" t="b">
        <f>SUM(D32:E32)=calcs!D59</f>
        <v>0</v>
      </c>
      <c r="G32" s="24">
        <f t="shared" si="0"/>
        <v>0</v>
      </c>
      <c r="H32" s="20"/>
      <c r="I32" s="20"/>
      <c r="J32" s="20"/>
      <c r="K32" s="20"/>
      <c r="L32" s="20"/>
      <c r="M32" s="20"/>
      <c r="N32" s="20"/>
      <c r="O32" s="20"/>
      <c r="P32" s="20"/>
      <c r="Q32" s="20"/>
      <c r="R32" s="20"/>
      <c r="S32" s="20"/>
      <c r="T32" s="20"/>
      <c r="U32" s="20"/>
      <c r="V32" s="20"/>
      <c r="W32" s="20"/>
      <c r="X32" s="20"/>
      <c r="Y32" s="20"/>
      <c r="Z32" s="20"/>
      <c r="AA32" s="20"/>
    </row>
    <row r="33" spans="1:27" ht="15.75" customHeight="1" x14ac:dyDescent="0.2">
      <c r="A33" s="3" t="s">
        <v>139</v>
      </c>
      <c r="B33" s="3" t="s">
        <v>89</v>
      </c>
      <c r="C33" s="3" t="s">
        <v>44</v>
      </c>
      <c r="D33" s="3">
        <f>SUMIFS('BIFUBC Output_energy'!G:G,'BIFUBC Output_energy'!A:A,B33,'BIFUBC Output_energy'!B:B,C33)</f>
        <v>0</v>
      </c>
      <c r="E33" s="3">
        <f>SUMIFS('BIFUBC Output_nonenergy'!E:E,'BIFUBC Output_nonenergy'!A:A,B33,'BIFUBC Output_nonenergy'!B:B,C33)</f>
        <v>0</v>
      </c>
      <c r="F33" s="3" t="b">
        <f>SUM(D33:E33)=calcs!D60</f>
        <v>0</v>
      </c>
      <c r="G33" s="24">
        <f t="shared" si="0"/>
        <v>0</v>
      </c>
      <c r="H33" s="20"/>
      <c r="I33" s="20"/>
      <c r="J33" s="20"/>
      <c r="K33" s="20"/>
      <c r="L33" s="20"/>
      <c r="M33" s="20"/>
      <c r="N33" s="20"/>
      <c r="O33" s="20"/>
      <c r="P33" s="20"/>
      <c r="Q33" s="20"/>
      <c r="R33" s="20"/>
      <c r="S33" s="20"/>
      <c r="T33" s="20"/>
      <c r="U33" s="20"/>
      <c r="V33" s="20"/>
      <c r="W33" s="20"/>
      <c r="X33" s="20"/>
      <c r="Y33" s="20"/>
      <c r="Z33" s="20"/>
      <c r="AA33" s="20"/>
    </row>
    <row r="34" spans="1:27" ht="15.75" customHeight="1" x14ac:dyDescent="0.2">
      <c r="A34" s="3" t="s">
        <v>140</v>
      </c>
      <c r="B34" s="3" t="s">
        <v>89</v>
      </c>
      <c r="C34" s="3" t="s">
        <v>48</v>
      </c>
      <c r="D34" s="3">
        <f>SUMIFS('BIFUBC Output_energy'!G:G,'BIFUBC Output_energy'!A:A,B34,'BIFUBC Output_energy'!B:B,C34)</f>
        <v>0</v>
      </c>
      <c r="E34" s="3">
        <f>SUMIFS('BIFUBC Output_nonenergy'!E:E,'BIFUBC Output_nonenergy'!A:A,B34,'BIFUBC Output_nonenergy'!B:B,C34)</f>
        <v>0</v>
      </c>
      <c r="F34" s="3" t="b">
        <f>SUM(D34:E34)=calcs!D61</f>
        <v>0</v>
      </c>
      <c r="G34" s="24">
        <f t="shared" si="0"/>
        <v>0</v>
      </c>
      <c r="H34" s="20"/>
      <c r="I34" s="20"/>
      <c r="J34" s="20"/>
      <c r="K34" s="20"/>
      <c r="L34" s="20"/>
      <c r="M34" s="20"/>
      <c r="N34" s="20"/>
      <c r="O34" s="20"/>
      <c r="P34" s="20"/>
      <c r="Q34" s="20"/>
      <c r="R34" s="20"/>
      <c r="S34" s="20"/>
      <c r="T34" s="20"/>
      <c r="U34" s="20"/>
      <c r="V34" s="20"/>
      <c r="W34" s="20"/>
      <c r="X34" s="20"/>
      <c r="Y34" s="20"/>
      <c r="Z34" s="20"/>
      <c r="AA34" s="20"/>
    </row>
    <row r="35" spans="1:27" ht="15.75" customHeight="1" x14ac:dyDescent="0.2">
      <c r="A35" s="3" t="s">
        <v>141</v>
      </c>
      <c r="B35" s="3" t="s">
        <v>89</v>
      </c>
      <c r="C35" s="3" t="s">
        <v>50</v>
      </c>
      <c r="D35" s="3">
        <f>SUMIFS('BIFUBC Output_energy'!G:G,'BIFUBC Output_energy'!A:A,B35,'BIFUBC Output_energy'!B:B,C35)</f>
        <v>0</v>
      </c>
      <c r="E35" s="3">
        <f>SUMIFS('BIFUBC Output_nonenergy'!E:E,'BIFUBC Output_nonenergy'!A:A,B35,'BIFUBC Output_nonenergy'!B:B,C35)</f>
        <v>0</v>
      </c>
      <c r="F35" s="3" t="b">
        <f>SUM(D35:E35)=calcs!D62</f>
        <v>0</v>
      </c>
      <c r="G35" s="24">
        <f t="shared" si="0"/>
        <v>0</v>
      </c>
      <c r="H35" s="20"/>
      <c r="I35" s="20"/>
      <c r="J35" s="20"/>
      <c r="K35" s="20"/>
      <c r="L35" s="20"/>
      <c r="M35" s="20"/>
      <c r="N35" s="20"/>
      <c r="O35" s="20"/>
      <c r="P35" s="20"/>
      <c r="Q35" s="20"/>
      <c r="R35" s="20"/>
      <c r="S35" s="20"/>
      <c r="T35" s="20"/>
      <c r="U35" s="20"/>
      <c r="V35" s="20"/>
      <c r="W35" s="20"/>
      <c r="X35" s="20"/>
      <c r="Y35" s="20"/>
      <c r="Z35" s="20"/>
      <c r="AA35" s="20"/>
    </row>
    <row r="36" spans="1:27" ht="15.75" customHeight="1" x14ac:dyDescent="0.2">
      <c r="A36" s="3" t="s">
        <v>142</v>
      </c>
      <c r="B36" s="3" t="s">
        <v>89</v>
      </c>
      <c r="C36" s="3" t="s">
        <v>53</v>
      </c>
      <c r="D36" s="3">
        <f>SUMIFS('BIFUBC Output_energy'!G:G,'BIFUBC Output_energy'!A:A,B36,'BIFUBC Output_energy'!B:B,C36)</f>
        <v>34895119744000</v>
      </c>
      <c r="E36" s="3">
        <f>SUMIFS('BIFUBC Output_nonenergy'!E:E,'BIFUBC Output_nonenergy'!A:A,B36,'BIFUBC Output_nonenergy'!B:B,C36)</f>
        <v>0</v>
      </c>
      <c r="F36" s="3" t="b">
        <f>SUM(D36:E36)=calcs!D63</f>
        <v>0</v>
      </c>
      <c r="G36" s="24">
        <f t="shared" si="0"/>
        <v>0</v>
      </c>
      <c r="H36" s="20"/>
      <c r="I36" s="20"/>
      <c r="J36" s="20"/>
      <c r="K36" s="20"/>
      <c r="L36" s="20"/>
      <c r="M36" s="20"/>
      <c r="N36" s="20"/>
      <c r="O36" s="20"/>
      <c r="P36" s="20"/>
      <c r="Q36" s="20"/>
      <c r="R36" s="20"/>
      <c r="S36" s="20"/>
      <c r="T36" s="20"/>
      <c r="U36" s="20"/>
      <c r="V36" s="20"/>
      <c r="W36" s="20"/>
      <c r="X36" s="20"/>
      <c r="Y36" s="20"/>
      <c r="Z36" s="20"/>
      <c r="AA36" s="20"/>
    </row>
    <row r="37" spans="1:27" ht="15.75" customHeight="1" x14ac:dyDescent="0.2">
      <c r="A37" s="3" t="s">
        <v>143</v>
      </c>
      <c r="B37" s="3" t="s">
        <v>89</v>
      </c>
      <c r="C37" s="3" t="s">
        <v>114</v>
      </c>
      <c r="D37" s="3">
        <f>SUMIFS('BIFUBC Output_energy'!G:G,'BIFUBC Output_energy'!A:A,B37,'BIFUBC Output_energy'!B:B,C37)</f>
        <v>123197968000000</v>
      </c>
      <c r="E37" s="3">
        <f>SUMIFS('BIFUBC Output_nonenergy'!E:E,'BIFUBC Output_nonenergy'!A:A,B37,'BIFUBC Output_nonenergy'!B:B,C37)</f>
        <v>134404568191999.98</v>
      </c>
      <c r="F37" s="3" t="b">
        <f>SUM(D37:E37)=calcs!D64</f>
        <v>0</v>
      </c>
      <c r="G37" s="24">
        <f t="shared" si="0"/>
        <v>0.52175172721057239</v>
      </c>
      <c r="H37" s="20"/>
      <c r="I37" s="20"/>
      <c r="J37" s="20"/>
      <c r="K37" s="20"/>
      <c r="L37" s="20"/>
      <c r="M37" s="20"/>
      <c r="N37" s="20"/>
      <c r="O37" s="20"/>
      <c r="P37" s="20"/>
      <c r="Q37" s="20"/>
      <c r="R37" s="20"/>
      <c r="S37" s="20"/>
      <c r="T37" s="20"/>
      <c r="U37" s="20"/>
      <c r="V37" s="20"/>
      <c r="W37" s="20"/>
      <c r="X37" s="20"/>
      <c r="Y37" s="20"/>
      <c r="Z37" s="20"/>
      <c r="AA37" s="20"/>
    </row>
    <row r="38" spans="1:27" ht="15.75" customHeight="1" x14ac:dyDescent="0.2">
      <c r="A38" s="3" t="s">
        <v>144</v>
      </c>
      <c r="B38" s="3" t="s">
        <v>89</v>
      </c>
      <c r="C38" s="3" t="s">
        <v>115</v>
      </c>
      <c r="D38" s="3">
        <f>SUMIFS('BIFUBC Output_energy'!G:G,'BIFUBC Output_energy'!A:A,B38,'BIFUBC Output_energy'!B:B,C38)</f>
        <v>0</v>
      </c>
      <c r="E38" s="3">
        <f>SUMIFS('BIFUBC Output_nonenergy'!E:E,'BIFUBC Output_nonenergy'!A:A,B38,'BIFUBC Output_nonenergy'!B:B,C38)</f>
        <v>0</v>
      </c>
      <c r="F38" s="3" t="b">
        <f>SUM(D38:E38)=calcs!D65</f>
        <v>0</v>
      </c>
      <c r="G38" s="24">
        <f t="shared" si="0"/>
        <v>0</v>
      </c>
      <c r="H38" s="20"/>
      <c r="I38" s="20"/>
      <c r="J38" s="20"/>
      <c r="K38" s="20"/>
      <c r="L38" s="20"/>
      <c r="M38" s="20"/>
      <c r="N38" s="20"/>
      <c r="O38" s="20"/>
      <c r="P38" s="20"/>
      <c r="Q38" s="20"/>
      <c r="R38" s="20"/>
      <c r="S38" s="20"/>
      <c r="T38" s="20"/>
      <c r="U38" s="20"/>
      <c r="V38" s="20"/>
      <c r="W38" s="20"/>
      <c r="X38" s="20"/>
      <c r="Y38" s="20"/>
      <c r="Z38" s="20"/>
      <c r="AA38" s="20"/>
    </row>
    <row r="39" spans="1:27" ht="15.75" customHeight="1" x14ac:dyDescent="0.2">
      <c r="A39" s="3" t="s">
        <v>145</v>
      </c>
      <c r="B39" s="3" t="s">
        <v>89</v>
      </c>
      <c r="C39" s="3" t="s">
        <v>116</v>
      </c>
      <c r="D39" s="3">
        <f>SUMIFS('BIFUBC Output_energy'!G:G,'BIFUBC Output_energy'!A:A,B39,'BIFUBC Output_energy'!B:B,C39)</f>
        <v>0</v>
      </c>
      <c r="E39" s="3">
        <f>SUMIFS('BIFUBC Output_nonenergy'!E:E,'BIFUBC Output_nonenergy'!A:A,B39,'BIFUBC Output_nonenergy'!B:B,C39)</f>
        <v>0</v>
      </c>
      <c r="F39" s="3" t="b">
        <f>SUM(D39:E39)=calcs!D66</f>
        <v>1</v>
      </c>
      <c r="G39" s="24">
        <f t="shared" si="0"/>
        <v>0</v>
      </c>
      <c r="H39" s="20"/>
      <c r="I39" s="20"/>
      <c r="J39" s="20"/>
      <c r="K39" s="20"/>
      <c r="L39" s="20"/>
      <c r="M39" s="20"/>
      <c r="N39" s="20"/>
      <c r="O39" s="20"/>
      <c r="P39" s="20"/>
      <c r="Q39" s="20"/>
      <c r="R39" s="20"/>
      <c r="S39" s="20"/>
      <c r="T39" s="20"/>
      <c r="U39" s="20"/>
      <c r="V39" s="20"/>
      <c r="W39" s="20"/>
      <c r="X39" s="20"/>
      <c r="Y39" s="20"/>
      <c r="Z39" s="20"/>
      <c r="AA39" s="20"/>
    </row>
    <row r="40" spans="1:27" ht="15.75" customHeight="1" x14ac:dyDescent="0.2">
      <c r="A40" s="3" t="s">
        <v>146</v>
      </c>
      <c r="B40" s="3" t="s">
        <v>89</v>
      </c>
      <c r="C40" s="3" t="s">
        <v>117</v>
      </c>
      <c r="D40" s="3">
        <f>SUMIFS('BIFUBC Output_energy'!G:G,'BIFUBC Output_energy'!A:A,B40,'BIFUBC Output_energy'!B:B,C40)</f>
        <v>0</v>
      </c>
      <c r="E40" s="3">
        <f>SUMIFS('BIFUBC Output_nonenergy'!E:E,'BIFUBC Output_nonenergy'!A:A,B40,'BIFUBC Output_nonenergy'!B:B,C40)</f>
        <v>0</v>
      </c>
      <c r="F40" s="3" t="b">
        <f>SUM(D40:E40)=calcs!D67</f>
        <v>1</v>
      </c>
      <c r="G40" s="24">
        <f t="shared" si="0"/>
        <v>0</v>
      </c>
      <c r="H40" s="20"/>
      <c r="I40" s="20"/>
      <c r="J40" s="20"/>
      <c r="K40" s="20"/>
      <c r="L40" s="20"/>
      <c r="M40" s="20"/>
      <c r="N40" s="20"/>
      <c r="O40" s="20"/>
      <c r="P40" s="20"/>
      <c r="Q40" s="20"/>
      <c r="R40" s="20"/>
      <c r="S40" s="20"/>
      <c r="T40" s="20"/>
      <c r="U40" s="20"/>
      <c r="V40" s="20"/>
      <c r="W40" s="20"/>
      <c r="X40" s="20"/>
      <c r="Y40" s="20"/>
      <c r="Z40" s="20"/>
      <c r="AA40" s="20"/>
    </row>
    <row r="41" spans="1:27" ht="15.75" customHeight="1" x14ac:dyDescent="0.2">
      <c r="A41" s="3" t="s">
        <v>147</v>
      </c>
      <c r="B41" s="3" t="s">
        <v>89</v>
      </c>
      <c r="C41" s="3" t="s">
        <v>62</v>
      </c>
      <c r="D41" s="3">
        <f>SUMIFS('BIFUBC Output_energy'!G:G,'BIFUBC Output_energy'!A:A,B41,'BIFUBC Output_energy'!B:B,C41)</f>
        <v>9297111296000</v>
      </c>
      <c r="E41" s="3">
        <f>SUMIFS('BIFUBC Output_nonenergy'!E:E,'BIFUBC Output_nonenergy'!A:A,B41,'BIFUBC Output_nonenergy'!B:B,C41)</f>
        <v>0</v>
      </c>
      <c r="F41" s="3" t="b">
        <f>SUM(D41:E41)=calcs!D68</f>
        <v>1</v>
      </c>
      <c r="G41" s="24">
        <f t="shared" si="0"/>
        <v>0</v>
      </c>
      <c r="H41" s="20"/>
      <c r="I41" s="20"/>
      <c r="J41" s="20"/>
      <c r="K41" s="20"/>
      <c r="L41" s="20"/>
      <c r="M41" s="20"/>
      <c r="N41" s="20"/>
      <c r="O41" s="20"/>
      <c r="P41" s="20"/>
      <c r="Q41" s="20"/>
      <c r="R41" s="20"/>
      <c r="S41" s="20"/>
      <c r="T41" s="20"/>
      <c r="U41" s="20"/>
      <c r="V41" s="20"/>
      <c r="W41" s="20"/>
      <c r="X41" s="20"/>
      <c r="Y41" s="20"/>
      <c r="Z41" s="20"/>
      <c r="AA41" s="20"/>
    </row>
    <row r="42" spans="1:27" ht="15.75" customHeight="1" x14ac:dyDescent="0.2">
      <c r="A42" s="3" t="s">
        <v>148</v>
      </c>
      <c r="B42" s="3" t="s">
        <v>89</v>
      </c>
      <c r="C42" s="3" t="s">
        <v>87</v>
      </c>
      <c r="D42" s="3">
        <f>SUMIFS('BIFUBC Output_energy'!G:G,'BIFUBC Output_energy'!A:A,B42,'BIFUBC Output_energy'!B:B,C42)</f>
        <v>0</v>
      </c>
      <c r="E42" s="3">
        <f>SUMIFS('BIFUBC Output_nonenergy'!E:E,'BIFUBC Output_nonenergy'!A:A,B42,'BIFUBC Output_nonenergy'!B:B,C42)</f>
        <v>0</v>
      </c>
      <c r="F42" s="3" t="b">
        <f>SUM(D42:E42)=calcs!D69</f>
        <v>1</v>
      </c>
      <c r="G42" s="24">
        <f t="shared" si="0"/>
        <v>0</v>
      </c>
      <c r="H42" s="20"/>
      <c r="I42" s="20"/>
      <c r="J42" s="20"/>
      <c r="K42" s="20"/>
      <c r="L42" s="20"/>
      <c r="M42" s="20"/>
      <c r="N42" s="20"/>
      <c r="O42" s="20"/>
      <c r="P42" s="20"/>
      <c r="Q42" s="20"/>
      <c r="R42" s="20"/>
      <c r="S42" s="20"/>
      <c r="T42" s="20"/>
      <c r="U42" s="20"/>
      <c r="V42" s="20"/>
      <c r="W42" s="20"/>
      <c r="X42" s="20"/>
      <c r="Y42" s="20"/>
      <c r="Z42" s="20"/>
      <c r="AA42" s="20"/>
    </row>
    <row r="43" spans="1:27" ht="15.75" customHeight="1" x14ac:dyDescent="0.2">
      <c r="A43" s="3" t="s">
        <v>149</v>
      </c>
      <c r="B43" s="3" t="s">
        <v>89</v>
      </c>
      <c r="C43" s="3" t="s">
        <v>118</v>
      </c>
      <c r="D43" s="3">
        <f>SUMIFS('BIFUBC Output_energy'!G:G,'BIFUBC Output_energy'!A:A,B43,'BIFUBC Output_energy'!B:B,C43)</f>
        <v>0</v>
      </c>
      <c r="E43" s="3">
        <f>SUMIFS('BIFUBC Output_nonenergy'!E:E,'BIFUBC Output_nonenergy'!A:A,B43,'BIFUBC Output_nonenergy'!B:B,C43)</f>
        <v>0</v>
      </c>
      <c r="F43" s="3" t="b">
        <f>SUM(D43:E43)=calcs!D70</f>
        <v>0</v>
      </c>
      <c r="G43" s="24">
        <f t="shared" si="0"/>
        <v>0</v>
      </c>
      <c r="H43" s="20"/>
      <c r="I43" s="20"/>
      <c r="J43" s="20"/>
      <c r="K43" s="20"/>
      <c r="L43" s="20"/>
      <c r="M43" s="20"/>
      <c r="N43" s="20"/>
      <c r="O43" s="20"/>
      <c r="P43" s="20"/>
      <c r="Q43" s="20"/>
      <c r="R43" s="20"/>
      <c r="S43" s="20"/>
      <c r="T43" s="20"/>
      <c r="U43" s="20"/>
      <c r="V43" s="20"/>
      <c r="W43" s="20"/>
      <c r="X43" s="20"/>
      <c r="Y43" s="20"/>
      <c r="Z43" s="20"/>
      <c r="AA43" s="20"/>
    </row>
    <row r="44" spans="1:27" ht="15.75" customHeight="1" x14ac:dyDescent="0.2">
      <c r="A44" s="3" t="s">
        <v>150</v>
      </c>
      <c r="B44" s="3" t="s">
        <v>89</v>
      </c>
      <c r="C44" s="3" t="s">
        <v>119</v>
      </c>
      <c r="D44" s="3">
        <f>SUMIFS('BIFUBC Output_energy'!G:G,'BIFUBC Output_energy'!A:A,B44,'BIFUBC Output_energy'!B:B,C44)</f>
        <v>0</v>
      </c>
      <c r="E44" s="3">
        <f>SUMIFS('BIFUBC Output_nonenergy'!E:E,'BIFUBC Output_nonenergy'!A:A,B44,'BIFUBC Output_nonenergy'!B:B,C44)</f>
        <v>0</v>
      </c>
      <c r="F44" s="3" t="b">
        <f>SUM(D44:E44)=calcs!D71</f>
        <v>0</v>
      </c>
      <c r="G44" s="24">
        <f t="shared" si="0"/>
        <v>0</v>
      </c>
      <c r="H44" s="20"/>
      <c r="I44" s="20"/>
      <c r="J44" s="20"/>
      <c r="K44" s="20"/>
      <c r="L44" s="20"/>
      <c r="M44" s="20"/>
      <c r="N44" s="20"/>
      <c r="O44" s="20"/>
      <c r="P44" s="20"/>
      <c r="Q44" s="20"/>
      <c r="R44" s="20"/>
      <c r="S44" s="20"/>
      <c r="T44" s="20"/>
      <c r="U44" s="20"/>
      <c r="V44" s="20"/>
      <c r="W44" s="20"/>
      <c r="X44" s="20"/>
      <c r="Y44" s="20"/>
      <c r="Z44" s="20"/>
      <c r="AA44" s="20"/>
    </row>
    <row r="45" spans="1:27" ht="15.75" customHeight="1" x14ac:dyDescent="0.2">
      <c r="A45" s="3" t="s">
        <v>151</v>
      </c>
      <c r="B45" s="3" t="s">
        <v>89</v>
      </c>
      <c r="C45" s="3" t="s">
        <v>120</v>
      </c>
      <c r="D45" s="3">
        <f>SUMIFS('BIFUBC Output_energy'!G:G,'BIFUBC Output_energy'!A:A,B45,'BIFUBC Output_energy'!B:B,C45)</f>
        <v>0</v>
      </c>
      <c r="E45" s="3">
        <f>SUMIFS('BIFUBC Output_nonenergy'!E:E,'BIFUBC Output_nonenergy'!A:A,B45,'BIFUBC Output_nonenergy'!B:B,C45)</f>
        <v>0</v>
      </c>
      <c r="F45" s="3" t="b">
        <f>SUM(D45:E45)=calcs!D72</f>
        <v>0</v>
      </c>
      <c r="G45" s="24">
        <f t="shared" si="0"/>
        <v>0</v>
      </c>
      <c r="H45" s="20"/>
      <c r="I45" s="20"/>
      <c r="J45" s="20"/>
      <c r="K45" s="20"/>
      <c r="L45" s="20"/>
      <c r="M45" s="20"/>
      <c r="N45" s="20"/>
      <c r="O45" s="20"/>
      <c r="P45" s="20"/>
      <c r="Q45" s="20"/>
      <c r="R45" s="20"/>
      <c r="S45" s="20"/>
      <c r="T45" s="20"/>
      <c r="U45" s="20"/>
      <c r="V45" s="20"/>
      <c r="W45" s="20"/>
      <c r="X45" s="20"/>
      <c r="Y45" s="20"/>
      <c r="Z45" s="20"/>
      <c r="AA45" s="20"/>
    </row>
    <row r="46" spans="1:27" ht="15.75" customHeight="1" x14ac:dyDescent="0.2">
      <c r="A46" s="3" t="s">
        <v>152</v>
      </c>
      <c r="B46" s="3" t="s">
        <v>89</v>
      </c>
      <c r="C46" s="3" t="s">
        <v>121</v>
      </c>
      <c r="D46" s="3">
        <f>SUMIFS('BIFUBC Output_energy'!G:G,'BIFUBC Output_energy'!A:A,B46,'BIFUBC Output_energy'!B:B,C46)</f>
        <v>0</v>
      </c>
      <c r="E46" s="3">
        <f>SUMIFS('BIFUBC Output_nonenergy'!E:E,'BIFUBC Output_nonenergy'!A:A,B46,'BIFUBC Output_nonenergy'!B:B,C46)</f>
        <v>0</v>
      </c>
      <c r="F46" s="3" t="b">
        <f>SUM(D46:E46)=calcs!D73</f>
        <v>0</v>
      </c>
      <c r="G46" s="24">
        <f t="shared" si="0"/>
        <v>0</v>
      </c>
      <c r="H46" s="20"/>
      <c r="I46" s="20"/>
      <c r="J46" s="20"/>
      <c r="K46" s="20"/>
      <c r="L46" s="20"/>
      <c r="M46" s="20"/>
      <c r="N46" s="20"/>
      <c r="O46" s="20"/>
      <c r="P46" s="20"/>
      <c r="Q46" s="20"/>
      <c r="R46" s="20"/>
      <c r="S46" s="20"/>
      <c r="T46" s="20"/>
      <c r="U46" s="20"/>
      <c r="V46" s="20"/>
      <c r="W46" s="20"/>
      <c r="X46" s="20"/>
      <c r="Y46" s="20"/>
      <c r="Z46" s="20"/>
      <c r="AA46" s="20"/>
    </row>
    <row r="47" spans="1:27" ht="15.75" customHeight="1" x14ac:dyDescent="0.2">
      <c r="A47" s="3" t="s">
        <v>153</v>
      </c>
      <c r="B47" s="3" t="s">
        <v>89</v>
      </c>
      <c r="C47" s="3" t="s">
        <v>122</v>
      </c>
      <c r="D47" s="3">
        <f>SUMIFS('BIFUBC Output_energy'!G:G,'BIFUBC Output_energy'!A:A,B47,'BIFUBC Output_energy'!B:B,C47)</f>
        <v>0</v>
      </c>
      <c r="E47" s="3">
        <f>SUMIFS('BIFUBC Output_nonenergy'!E:E,'BIFUBC Output_nonenergy'!A:A,B47,'BIFUBC Output_nonenergy'!B:B,C47)</f>
        <v>0</v>
      </c>
      <c r="F47" s="3" t="b">
        <f>SUM(D47:E47)=calcs!D74</f>
        <v>0</v>
      </c>
      <c r="G47" s="24">
        <f t="shared" si="0"/>
        <v>0</v>
      </c>
      <c r="H47" s="20"/>
      <c r="I47" s="20"/>
      <c r="J47" s="20"/>
      <c r="K47" s="20"/>
      <c r="L47" s="20"/>
      <c r="M47" s="20"/>
      <c r="N47" s="20"/>
      <c r="O47" s="20"/>
      <c r="P47" s="20"/>
      <c r="Q47" s="20"/>
      <c r="R47" s="20"/>
      <c r="S47" s="20"/>
      <c r="T47" s="20"/>
      <c r="U47" s="20"/>
      <c r="V47" s="20"/>
      <c r="W47" s="20"/>
      <c r="X47" s="20"/>
      <c r="Y47" s="20"/>
      <c r="Z47" s="20"/>
      <c r="AA47" s="20"/>
    </row>
    <row r="48" spans="1:27" ht="15.75" customHeight="1" x14ac:dyDescent="0.2">
      <c r="A48" s="3" t="s">
        <v>154</v>
      </c>
      <c r="B48" s="3" t="s">
        <v>89</v>
      </c>
      <c r="C48" s="3" t="s">
        <v>123</v>
      </c>
      <c r="D48" s="3">
        <f>SUMIFS('BIFUBC Output_energy'!G:G,'BIFUBC Output_energy'!A:A,B48,'BIFUBC Output_energy'!B:B,C48)</f>
        <v>0</v>
      </c>
      <c r="E48" s="3">
        <f>SUMIFS('BIFUBC Output_nonenergy'!E:E,'BIFUBC Output_nonenergy'!A:A,B48,'BIFUBC Output_nonenergy'!B:B,C48)</f>
        <v>0</v>
      </c>
      <c r="F48" s="3" t="b">
        <f>SUM(D48:E48)=calcs!D75</f>
        <v>0</v>
      </c>
      <c r="G48" s="24">
        <f t="shared" si="0"/>
        <v>0</v>
      </c>
      <c r="H48" s="20"/>
      <c r="I48" s="20"/>
      <c r="J48" s="20"/>
      <c r="K48" s="20"/>
      <c r="L48" s="20"/>
      <c r="M48" s="20"/>
      <c r="N48" s="20"/>
      <c r="O48" s="20"/>
      <c r="P48" s="20"/>
      <c r="Q48" s="20"/>
      <c r="R48" s="20"/>
      <c r="S48" s="20"/>
      <c r="T48" s="20"/>
      <c r="U48" s="20"/>
      <c r="V48" s="20"/>
      <c r="W48" s="20"/>
      <c r="X48" s="20"/>
      <c r="Y48" s="20"/>
      <c r="Z48" s="20"/>
      <c r="AA48" s="20"/>
    </row>
    <row r="49" spans="1:27" ht="15.75" customHeight="1" x14ac:dyDescent="0.2">
      <c r="A49" s="3" t="s">
        <v>155</v>
      </c>
      <c r="B49" s="3" t="s">
        <v>89</v>
      </c>
      <c r="C49" s="3" t="s">
        <v>124</v>
      </c>
      <c r="D49" s="3">
        <f>SUMIFS('BIFUBC Output_energy'!G:G,'BIFUBC Output_energy'!A:A,B49,'BIFUBC Output_energy'!B:B,C49)</f>
        <v>393853652864000.06</v>
      </c>
      <c r="E49" s="3">
        <f>SUMIFS('BIFUBC Output_nonenergy'!E:E,'BIFUBC Output_nonenergy'!A:A,B49,'BIFUBC Output_nonenergy'!B:B,C49)</f>
        <v>0</v>
      </c>
      <c r="F49" s="3" t="b">
        <f>SUM(D49:E49)=calcs!D76</f>
        <v>0</v>
      </c>
      <c r="G49" s="24">
        <f t="shared" si="0"/>
        <v>0</v>
      </c>
      <c r="H49" s="20"/>
      <c r="I49" s="20"/>
      <c r="J49" s="20"/>
      <c r="K49" s="20"/>
      <c r="L49" s="20"/>
      <c r="M49" s="20"/>
      <c r="N49" s="20"/>
      <c r="O49" s="20"/>
      <c r="P49" s="20"/>
      <c r="Q49" s="20"/>
      <c r="R49" s="20"/>
      <c r="S49" s="20"/>
      <c r="T49" s="20"/>
      <c r="U49" s="20"/>
      <c r="V49" s="20"/>
      <c r="W49" s="20"/>
      <c r="X49" s="20"/>
      <c r="Y49" s="20"/>
      <c r="Z49" s="20"/>
      <c r="AA49" s="20"/>
    </row>
    <row r="50" spans="1:27" ht="15.75" customHeight="1" x14ac:dyDescent="0.2">
      <c r="A50" s="3" t="s">
        <v>156</v>
      </c>
      <c r="B50" s="3" t="s">
        <v>89</v>
      </c>
      <c r="C50" s="3" t="s">
        <v>84</v>
      </c>
      <c r="D50" s="3">
        <f>SUMIFS('BIFUBC Output_energy'!G:G,'BIFUBC Output_energy'!A:A,B50,'BIFUBC Output_energy'!B:B,C50)</f>
        <v>55402438144000</v>
      </c>
      <c r="E50" s="3">
        <f>SUMIFS('BIFUBC Output_nonenergy'!E:E,'BIFUBC Output_nonenergy'!A:A,B50,'BIFUBC Output_nonenergy'!B:B,C50)</f>
        <v>0</v>
      </c>
      <c r="F50" s="3" t="b">
        <f>SUM(D50:E50)=calcs!D77</f>
        <v>1</v>
      </c>
      <c r="G50" s="24">
        <f t="shared" si="0"/>
        <v>0</v>
      </c>
      <c r="H50" s="20"/>
      <c r="I50" s="20"/>
      <c r="J50" s="20"/>
      <c r="K50" s="20"/>
      <c r="L50" s="20"/>
      <c r="M50" s="20"/>
      <c r="N50" s="20"/>
      <c r="O50" s="20"/>
      <c r="P50" s="20"/>
      <c r="Q50" s="20"/>
      <c r="R50" s="20"/>
      <c r="S50" s="20"/>
      <c r="T50" s="20"/>
      <c r="U50" s="20"/>
      <c r="V50" s="20"/>
      <c r="W50" s="20"/>
      <c r="X50" s="20"/>
      <c r="Y50" s="20"/>
      <c r="Z50" s="20"/>
      <c r="AA50" s="20"/>
    </row>
    <row r="51" spans="1:27" ht="15.75" customHeight="1" x14ac:dyDescent="0.2">
      <c r="A51" s="3" t="s">
        <v>157</v>
      </c>
      <c r="B51" s="3" t="s">
        <v>89</v>
      </c>
      <c r="C51" s="3" t="s">
        <v>125</v>
      </c>
      <c r="D51" s="3">
        <f>SUMIFS('BIFUBC Output_energy'!G:G,'BIFUBC Output_energy'!A:A,B51,'BIFUBC Output_energy'!B:B,C51)</f>
        <v>0</v>
      </c>
      <c r="E51" s="3">
        <f>SUMIFS('BIFUBC Output_nonenergy'!E:E,'BIFUBC Output_nonenergy'!A:A,B51,'BIFUBC Output_nonenergy'!B:B,C51)</f>
        <v>0</v>
      </c>
      <c r="F51" s="3" t="b">
        <f>SUM(D51:E51)=calcs!D78</f>
        <v>0</v>
      </c>
      <c r="G51" s="24">
        <f t="shared" si="0"/>
        <v>0</v>
      </c>
      <c r="H51" s="20"/>
      <c r="I51" s="20"/>
      <c r="J51" s="20"/>
      <c r="K51" s="20"/>
      <c r="L51" s="20"/>
      <c r="M51" s="20"/>
      <c r="N51" s="20"/>
      <c r="O51" s="20"/>
      <c r="P51" s="20"/>
      <c r="Q51" s="20"/>
      <c r="R51" s="20"/>
      <c r="S51" s="20"/>
      <c r="T51" s="20"/>
      <c r="U51" s="20"/>
      <c r="V51" s="20"/>
      <c r="W51" s="20"/>
      <c r="X51" s="20"/>
      <c r="Y51" s="20"/>
      <c r="Z51" s="20"/>
      <c r="AA51" s="20"/>
    </row>
    <row r="52" spans="1:27" ht="15.75" customHeight="1" x14ac:dyDescent="0.2">
      <c r="A52" s="42" t="s">
        <v>158</v>
      </c>
      <c r="B52" s="42" t="s">
        <v>89</v>
      </c>
      <c r="C52" s="42" t="s">
        <v>83</v>
      </c>
      <c r="D52" s="42">
        <f>SUMIFS('BIFUBC Output_energy'!G:G,'BIFUBC Output_energy'!A:A,B52,'BIFUBC Output_energy'!B:B,C52)</f>
        <v>0</v>
      </c>
      <c r="E52" s="42">
        <f>SUMIFS('BIFUBC Output_nonenergy'!E:E,'BIFUBC Output_nonenergy'!A:A,B52,'BIFUBC Output_nonenergy'!B:B,C52)</f>
        <v>0</v>
      </c>
      <c r="F52" s="42" t="b">
        <f>SUM(D52:E52)=calcs!D79</f>
        <v>1</v>
      </c>
      <c r="G52" s="24">
        <f t="shared" si="0"/>
        <v>0</v>
      </c>
      <c r="H52" s="20"/>
      <c r="I52" s="20"/>
      <c r="J52" s="20"/>
      <c r="K52" s="20"/>
      <c r="L52" s="20"/>
      <c r="M52" s="20"/>
      <c r="N52" s="20"/>
      <c r="O52" s="20"/>
      <c r="P52" s="20"/>
      <c r="Q52" s="20"/>
      <c r="R52" s="20"/>
      <c r="S52" s="20"/>
      <c r="T52" s="20"/>
      <c r="U52" s="20"/>
      <c r="V52" s="20"/>
      <c r="W52" s="20"/>
      <c r="X52" s="20"/>
      <c r="Y52" s="20"/>
      <c r="Z52" s="20"/>
      <c r="AA52" s="20"/>
    </row>
    <row r="53" spans="1:27" ht="15.75" customHeight="1" x14ac:dyDescent="0.2">
      <c r="A53" s="41" t="s">
        <v>134</v>
      </c>
      <c r="B53" s="41" t="s">
        <v>20</v>
      </c>
      <c r="C53" s="41" t="s">
        <v>111</v>
      </c>
      <c r="D53" s="41">
        <f>SUMIFS('BIFUBC Output_energy'!G:G,'BIFUBC Output_energy'!A:A,B53,'BIFUBC Output_energy'!B:B,C53)</f>
        <v>0</v>
      </c>
      <c r="E53" s="41">
        <f>SUMIFS('BIFUBC Output_nonenergy'!E:E,'BIFUBC Output_nonenergy'!A:A,B53,'BIFUBC Output_nonenergy'!B:B,C53)</f>
        <v>0</v>
      </c>
      <c r="F53" s="41" t="b">
        <f>SUM(D53:E53)=calcs!D80</f>
        <v>1</v>
      </c>
      <c r="G53" s="24">
        <f t="shared" si="0"/>
        <v>0</v>
      </c>
      <c r="H53" s="20"/>
      <c r="I53" s="20"/>
      <c r="J53" s="20"/>
      <c r="K53" s="20"/>
      <c r="L53" s="20"/>
      <c r="M53" s="20"/>
      <c r="N53" s="20"/>
      <c r="O53" s="20"/>
      <c r="P53" s="20"/>
      <c r="Q53" s="20"/>
      <c r="R53" s="20"/>
      <c r="S53" s="20"/>
      <c r="T53" s="20"/>
      <c r="U53" s="20"/>
      <c r="V53" s="20"/>
      <c r="W53" s="20"/>
      <c r="X53" s="20"/>
      <c r="Y53" s="20"/>
      <c r="Z53" s="20"/>
      <c r="AA53" s="20"/>
    </row>
    <row r="54" spans="1:27" ht="15.75" customHeight="1" x14ac:dyDescent="0.2">
      <c r="A54" s="3" t="s">
        <v>135</v>
      </c>
      <c r="B54" s="3" t="s">
        <v>20</v>
      </c>
      <c r="C54" s="3" t="s">
        <v>82</v>
      </c>
      <c r="D54" s="3">
        <f>SUMIFS('BIFUBC Output_energy'!G:G,'BIFUBC Output_energy'!A:A,B54,'BIFUBC Output_energy'!B:B,C54)</f>
        <v>0</v>
      </c>
      <c r="E54" s="3">
        <f>SUMIFS('BIFUBC Output_nonenergy'!E:E,'BIFUBC Output_nonenergy'!A:A,B54,'BIFUBC Output_nonenergy'!B:B,C54)</f>
        <v>0</v>
      </c>
      <c r="F54" s="3" t="b">
        <f>SUM(D54:E54)=calcs!D81</f>
        <v>0</v>
      </c>
      <c r="G54" s="24">
        <f t="shared" si="0"/>
        <v>0</v>
      </c>
      <c r="H54" s="20"/>
      <c r="I54" s="20"/>
      <c r="J54" s="20"/>
      <c r="K54" s="20"/>
      <c r="L54" s="20"/>
      <c r="M54" s="20"/>
      <c r="N54" s="20"/>
      <c r="O54" s="20"/>
      <c r="P54" s="20"/>
      <c r="Q54" s="20"/>
      <c r="R54" s="20"/>
      <c r="S54" s="20"/>
      <c r="T54" s="20"/>
      <c r="U54" s="20"/>
      <c r="V54" s="20"/>
      <c r="W54" s="20"/>
      <c r="X54" s="20"/>
      <c r="Y54" s="20"/>
      <c r="Z54" s="20"/>
      <c r="AA54" s="20"/>
    </row>
    <row r="55" spans="1:27" ht="15.75" customHeight="1" x14ac:dyDescent="0.2">
      <c r="A55" s="3" t="s">
        <v>136</v>
      </c>
      <c r="B55" s="3" t="s">
        <v>20</v>
      </c>
      <c r="C55" s="3" t="s">
        <v>86</v>
      </c>
      <c r="D55" s="3">
        <f>SUMIFS('BIFUBC Output_energy'!G:G,'BIFUBC Output_energy'!A:A,B55,'BIFUBC Output_energy'!B:B,C55)</f>
        <v>0</v>
      </c>
      <c r="E55" s="3">
        <f>SUMIFS('BIFUBC Output_nonenergy'!E:E,'BIFUBC Output_nonenergy'!A:A,B55,'BIFUBC Output_nonenergy'!B:B,C55)</f>
        <v>0</v>
      </c>
      <c r="F55" s="3" t="b">
        <f>SUM(D55:E55)=calcs!D82</f>
        <v>0</v>
      </c>
      <c r="G55" s="24">
        <f t="shared" si="0"/>
        <v>0</v>
      </c>
      <c r="H55" s="20"/>
      <c r="I55" s="20"/>
      <c r="J55" s="20"/>
      <c r="K55" s="20"/>
      <c r="L55" s="20"/>
      <c r="M55" s="20"/>
      <c r="N55" s="20"/>
      <c r="O55" s="20"/>
      <c r="P55" s="20"/>
      <c r="Q55" s="20"/>
      <c r="R55" s="20"/>
      <c r="S55" s="20"/>
      <c r="T55" s="20"/>
      <c r="U55" s="20"/>
      <c r="V55" s="20"/>
      <c r="W55" s="20"/>
      <c r="X55" s="20"/>
      <c r="Y55" s="20"/>
      <c r="Z55" s="20"/>
      <c r="AA55" s="20"/>
    </row>
    <row r="56" spans="1:27" ht="15.75" customHeight="1" x14ac:dyDescent="0.2">
      <c r="A56" s="3" t="s">
        <v>137</v>
      </c>
      <c r="B56" s="3" t="s">
        <v>20</v>
      </c>
      <c r="C56" s="3" t="s">
        <v>112</v>
      </c>
      <c r="D56" s="3">
        <f>SUMIFS('BIFUBC Output_energy'!G:G,'BIFUBC Output_energy'!A:A,B56,'BIFUBC Output_energy'!B:B,C56)</f>
        <v>0</v>
      </c>
      <c r="E56" s="3">
        <f>SUMIFS('BIFUBC Output_nonenergy'!E:E,'BIFUBC Output_nonenergy'!A:A,B56,'BIFUBC Output_nonenergy'!B:B,C56)</f>
        <v>0</v>
      </c>
      <c r="F56" s="3" t="b">
        <f>SUM(D56:E56)=calcs!D83</f>
        <v>1</v>
      </c>
      <c r="G56" s="24">
        <f t="shared" si="0"/>
        <v>0</v>
      </c>
      <c r="H56" s="20"/>
      <c r="I56" s="20"/>
      <c r="J56" s="20"/>
      <c r="K56" s="20"/>
      <c r="L56" s="20"/>
      <c r="M56" s="20"/>
      <c r="N56" s="20"/>
      <c r="O56" s="20"/>
      <c r="P56" s="20"/>
      <c r="Q56" s="20"/>
      <c r="R56" s="20"/>
      <c r="S56" s="20"/>
      <c r="T56" s="20"/>
      <c r="U56" s="20"/>
      <c r="V56" s="20"/>
      <c r="W56" s="20"/>
      <c r="X56" s="20"/>
      <c r="Y56" s="20"/>
      <c r="Z56" s="20"/>
      <c r="AA56" s="20"/>
    </row>
    <row r="57" spans="1:27" ht="15.75" customHeight="1" x14ac:dyDescent="0.2">
      <c r="A57" s="3" t="s">
        <v>138</v>
      </c>
      <c r="B57" s="3" t="s">
        <v>20</v>
      </c>
      <c r="C57" s="3" t="s">
        <v>113</v>
      </c>
      <c r="D57" s="3">
        <f>SUMIFS('BIFUBC Output_energy'!G:G,'BIFUBC Output_energy'!A:A,B57,'BIFUBC Output_energy'!B:B,C57)</f>
        <v>0</v>
      </c>
      <c r="E57" s="3">
        <f>SUMIFS('BIFUBC Output_nonenergy'!E:E,'BIFUBC Output_nonenergy'!A:A,B57,'BIFUBC Output_nonenergy'!B:B,C57)</f>
        <v>0</v>
      </c>
      <c r="F57" s="3" t="b">
        <f>SUM(D57:E57)=calcs!D84</f>
        <v>0</v>
      </c>
      <c r="G57" s="24">
        <f t="shared" si="0"/>
        <v>0</v>
      </c>
      <c r="H57" s="20"/>
      <c r="I57" s="20"/>
      <c r="J57" s="20"/>
      <c r="K57" s="20"/>
      <c r="L57" s="20"/>
      <c r="M57" s="20"/>
      <c r="N57" s="20"/>
      <c r="O57" s="20"/>
      <c r="P57" s="20"/>
      <c r="Q57" s="20"/>
      <c r="R57" s="20"/>
      <c r="S57" s="20"/>
      <c r="T57" s="20"/>
      <c r="U57" s="20"/>
      <c r="V57" s="20"/>
      <c r="W57" s="20"/>
      <c r="X57" s="20"/>
      <c r="Y57" s="20"/>
      <c r="Z57" s="20"/>
      <c r="AA57" s="20"/>
    </row>
    <row r="58" spans="1:27" ht="15.75" customHeight="1" x14ac:dyDescent="0.2">
      <c r="A58" s="3" t="s">
        <v>139</v>
      </c>
      <c r="B58" s="3" t="s">
        <v>20</v>
      </c>
      <c r="C58" s="3" t="s">
        <v>44</v>
      </c>
      <c r="D58" s="3">
        <f>SUMIFS('BIFUBC Output_energy'!G:G,'BIFUBC Output_energy'!A:A,B58,'BIFUBC Output_energy'!B:B,C58)</f>
        <v>0</v>
      </c>
      <c r="E58" s="3">
        <f>SUMIFS('BIFUBC Output_nonenergy'!E:E,'BIFUBC Output_nonenergy'!A:A,B58,'BIFUBC Output_nonenergy'!B:B,C58)</f>
        <v>0</v>
      </c>
      <c r="F58" s="3" t="b">
        <f>SUM(D58:E58)=calcs!D85</f>
        <v>0</v>
      </c>
      <c r="G58" s="24">
        <f t="shared" si="0"/>
        <v>0</v>
      </c>
      <c r="H58" s="20"/>
      <c r="I58" s="20"/>
      <c r="J58" s="20"/>
      <c r="K58" s="20"/>
      <c r="L58" s="20"/>
      <c r="M58" s="20"/>
      <c r="N58" s="20"/>
      <c r="O58" s="20"/>
      <c r="P58" s="20"/>
      <c r="Q58" s="20"/>
      <c r="R58" s="20"/>
      <c r="S58" s="20"/>
      <c r="T58" s="20"/>
      <c r="U58" s="20"/>
      <c r="V58" s="20"/>
      <c r="W58" s="20"/>
      <c r="X58" s="20"/>
      <c r="Y58" s="20"/>
      <c r="Z58" s="20"/>
      <c r="AA58" s="20"/>
    </row>
    <row r="59" spans="1:27" ht="15.75" customHeight="1" x14ac:dyDescent="0.2">
      <c r="A59" s="3" t="s">
        <v>140</v>
      </c>
      <c r="B59" s="3" t="s">
        <v>20</v>
      </c>
      <c r="C59" s="3" t="s">
        <v>48</v>
      </c>
      <c r="D59" s="3">
        <f>SUMIFS('BIFUBC Output_energy'!G:G,'BIFUBC Output_energy'!A:A,B59,'BIFUBC Output_energy'!B:B,C59)</f>
        <v>0</v>
      </c>
      <c r="E59" s="3">
        <f>SUMIFS('BIFUBC Output_nonenergy'!E:E,'BIFUBC Output_nonenergy'!A:A,B59,'BIFUBC Output_nonenergy'!B:B,C59)</f>
        <v>0</v>
      </c>
      <c r="F59" s="3" t="b">
        <f>SUM(D59:E59)=calcs!D86</f>
        <v>1</v>
      </c>
      <c r="G59" s="24">
        <f t="shared" si="0"/>
        <v>0</v>
      </c>
      <c r="H59" s="20"/>
      <c r="I59" s="20"/>
      <c r="J59" s="20"/>
      <c r="K59" s="20"/>
      <c r="L59" s="20"/>
      <c r="M59" s="20"/>
      <c r="N59" s="20"/>
      <c r="O59" s="20"/>
      <c r="P59" s="20"/>
      <c r="Q59" s="20"/>
      <c r="R59" s="20"/>
      <c r="S59" s="20"/>
      <c r="T59" s="20"/>
      <c r="U59" s="20"/>
      <c r="V59" s="20"/>
      <c r="W59" s="20"/>
      <c r="X59" s="20"/>
      <c r="Y59" s="20"/>
      <c r="Z59" s="20"/>
      <c r="AA59" s="20"/>
    </row>
    <row r="60" spans="1:27" ht="15.75" customHeight="1" x14ac:dyDescent="0.2">
      <c r="A60" s="3" t="s">
        <v>141</v>
      </c>
      <c r="B60" s="3" t="s">
        <v>20</v>
      </c>
      <c r="C60" s="3" t="s">
        <v>50</v>
      </c>
      <c r="D60" s="3">
        <f>SUMIFS('BIFUBC Output_energy'!G:G,'BIFUBC Output_energy'!A:A,B60,'BIFUBC Output_energy'!B:B,C60)</f>
        <v>0</v>
      </c>
      <c r="E60" s="3">
        <f>SUMIFS('BIFUBC Output_nonenergy'!E:E,'BIFUBC Output_nonenergy'!A:A,B60,'BIFUBC Output_nonenergy'!B:B,C60)</f>
        <v>0</v>
      </c>
      <c r="F60" s="3" t="b">
        <f>SUM(D60:E60)=calcs!D87</f>
        <v>0</v>
      </c>
      <c r="G60" s="24">
        <f t="shared" si="0"/>
        <v>0</v>
      </c>
      <c r="H60" s="20"/>
      <c r="I60" s="20"/>
      <c r="J60" s="20"/>
      <c r="K60" s="20"/>
      <c r="L60" s="20"/>
      <c r="M60" s="20"/>
      <c r="N60" s="20"/>
      <c r="O60" s="20"/>
      <c r="P60" s="20"/>
      <c r="Q60" s="20"/>
      <c r="R60" s="20"/>
      <c r="S60" s="20"/>
      <c r="T60" s="20"/>
      <c r="U60" s="20"/>
      <c r="V60" s="20"/>
      <c r="W60" s="20"/>
      <c r="X60" s="20"/>
      <c r="Y60" s="20"/>
      <c r="Z60" s="20"/>
      <c r="AA60" s="20"/>
    </row>
    <row r="61" spans="1:27" ht="15.75" customHeight="1" x14ac:dyDescent="0.2">
      <c r="A61" s="3" t="s">
        <v>142</v>
      </c>
      <c r="B61" s="3" t="s">
        <v>20</v>
      </c>
      <c r="C61" s="3" t="s">
        <v>53</v>
      </c>
      <c r="D61" s="3">
        <f>SUMIFS('BIFUBC Output_energy'!G:G,'BIFUBC Output_energy'!A:A,B61,'BIFUBC Output_energy'!B:B,C61)</f>
        <v>0</v>
      </c>
      <c r="E61" s="3">
        <f>SUMIFS('BIFUBC Output_nonenergy'!E:E,'BIFUBC Output_nonenergy'!A:A,B61,'BIFUBC Output_nonenergy'!B:B,C61)</f>
        <v>0</v>
      </c>
      <c r="F61" s="3" t="b">
        <f>SUM(D61:E61)=calcs!D88</f>
        <v>1</v>
      </c>
      <c r="G61" s="24">
        <f t="shared" si="0"/>
        <v>0</v>
      </c>
      <c r="H61" s="20"/>
      <c r="I61" s="20"/>
      <c r="J61" s="20"/>
      <c r="K61" s="20"/>
      <c r="L61" s="20"/>
      <c r="M61" s="20"/>
      <c r="N61" s="20"/>
      <c r="O61" s="20"/>
      <c r="P61" s="20"/>
      <c r="Q61" s="20"/>
      <c r="R61" s="20"/>
      <c r="S61" s="20"/>
      <c r="T61" s="20"/>
      <c r="U61" s="20"/>
      <c r="V61" s="20"/>
      <c r="W61" s="20"/>
      <c r="X61" s="20"/>
      <c r="Y61" s="20"/>
      <c r="Z61" s="20"/>
      <c r="AA61" s="20"/>
    </row>
    <row r="62" spans="1:27" ht="15.75" customHeight="1" x14ac:dyDescent="0.2">
      <c r="A62" s="3" t="s">
        <v>143</v>
      </c>
      <c r="B62" s="3" t="s">
        <v>20</v>
      </c>
      <c r="C62" s="3" t="s">
        <v>114</v>
      </c>
      <c r="D62" s="3">
        <f>SUMIFS('BIFUBC Output_energy'!G:G,'BIFUBC Output_energy'!A:A,B62,'BIFUBC Output_energy'!B:B,C62)</f>
        <v>0</v>
      </c>
      <c r="E62" s="3">
        <f>SUMIFS('BIFUBC Output_nonenergy'!E:E,'BIFUBC Output_nonenergy'!A:A,B62,'BIFUBC Output_nonenergy'!B:B,C62)</f>
        <v>0</v>
      </c>
      <c r="F62" s="3" t="b">
        <f>SUM(D62:E62)=calcs!D89</f>
        <v>0</v>
      </c>
      <c r="G62" s="24">
        <f t="shared" si="0"/>
        <v>0</v>
      </c>
      <c r="H62" s="20"/>
      <c r="I62" s="20"/>
      <c r="J62" s="20"/>
      <c r="K62" s="20"/>
      <c r="L62" s="20"/>
      <c r="M62" s="20"/>
      <c r="N62" s="20"/>
      <c r="O62" s="20"/>
      <c r="P62" s="20"/>
      <c r="Q62" s="20"/>
      <c r="R62" s="20"/>
      <c r="S62" s="20"/>
      <c r="T62" s="20"/>
      <c r="U62" s="20"/>
      <c r="V62" s="20"/>
      <c r="W62" s="20"/>
      <c r="X62" s="20"/>
      <c r="Y62" s="20"/>
      <c r="Z62" s="20"/>
      <c r="AA62" s="20"/>
    </row>
    <row r="63" spans="1:27" ht="15.75" customHeight="1" x14ac:dyDescent="0.2">
      <c r="A63" s="3" t="s">
        <v>144</v>
      </c>
      <c r="B63" s="3" t="s">
        <v>20</v>
      </c>
      <c r="C63" s="3" t="s">
        <v>115</v>
      </c>
      <c r="D63" s="3">
        <f>SUMIFS('BIFUBC Output_energy'!G:G,'BIFUBC Output_energy'!A:A,B63,'BIFUBC Output_energy'!B:B,C63)</f>
        <v>0</v>
      </c>
      <c r="E63" s="3">
        <f>SUMIFS('BIFUBC Output_nonenergy'!E:E,'BIFUBC Output_nonenergy'!A:A,B63,'BIFUBC Output_nonenergy'!B:B,C63)</f>
        <v>0</v>
      </c>
      <c r="F63" s="3" t="b">
        <f>SUM(D63:E63)=calcs!D90</f>
        <v>0</v>
      </c>
      <c r="G63" s="24">
        <f t="shared" si="0"/>
        <v>0</v>
      </c>
      <c r="H63" s="20"/>
      <c r="I63" s="20"/>
      <c r="J63" s="20"/>
      <c r="K63" s="20"/>
      <c r="L63" s="20"/>
      <c r="M63" s="20"/>
      <c r="N63" s="20"/>
      <c r="O63" s="20"/>
      <c r="P63" s="20"/>
      <c r="Q63" s="20"/>
      <c r="R63" s="20"/>
      <c r="S63" s="20"/>
      <c r="T63" s="20"/>
      <c r="U63" s="20"/>
      <c r="V63" s="20"/>
      <c r="W63" s="20"/>
      <c r="X63" s="20"/>
      <c r="Y63" s="20"/>
      <c r="Z63" s="20"/>
      <c r="AA63" s="20"/>
    </row>
    <row r="64" spans="1:27" ht="15.75" customHeight="1" x14ac:dyDescent="0.2">
      <c r="A64" s="3" t="s">
        <v>145</v>
      </c>
      <c r="B64" s="3" t="s">
        <v>20</v>
      </c>
      <c r="C64" s="3" t="s">
        <v>116</v>
      </c>
      <c r="D64" s="3">
        <f>SUMIFS('BIFUBC Output_energy'!G:G,'BIFUBC Output_energy'!A:A,B64,'BIFUBC Output_energy'!B:B,C64)</f>
        <v>0</v>
      </c>
      <c r="E64" s="3">
        <f>SUMIFS('BIFUBC Output_nonenergy'!E:E,'BIFUBC Output_nonenergy'!A:A,B64,'BIFUBC Output_nonenergy'!B:B,C64)</f>
        <v>0</v>
      </c>
      <c r="F64" s="3" t="b">
        <f>SUM(D64:E64)=calcs!D91</f>
        <v>1</v>
      </c>
      <c r="G64" s="24">
        <f t="shared" si="0"/>
        <v>0</v>
      </c>
      <c r="H64" s="20"/>
      <c r="I64" s="20"/>
      <c r="J64" s="20"/>
      <c r="K64" s="20"/>
      <c r="L64" s="20"/>
      <c r="M64" s="20"/>
      <c r="N64" s="20"/>
      <c r="O64" s="20"/>
      <c r="P64" s="20"/>
      <c r="Q64" s="20"/>
      <c r="R64" s="20"/>
      <c r="S64" s="20"/>
      <c r="T64" s="20"/>
      <c r="U64" s="20"/>
      <c r="V64" s="20"/>
      <c r="W64" s="20"/>
      <c r="X64" s="20"/>
      <c r="Y64" s="20"/>
      <c r="Z64" s="20"/>
      <c r="AA64" s="20"/>
    </row>
    <row r="65" spans="1:27" ht="15.75" customHeight="1" x14ac:dyDescent="0.2">
      <c r="A65" s="3" t="s">
        <v>146</v>
      </c>
      <c r="B65" s="3" t="s">
        <v>20</v>
      </c>
      <c r="C65" s="3" t="s">
        <v>117</v>
      </c>
      <c r="D65" s="3">
        <f>SUMIFS('BIFUBC Output_energy'!G:G,'BIFUBC Output_energy'!A:A,B65,'BIFUBC Output_energy'!B:B,C65)</f>
        <v>0</v>
      </c>
      <c r="E65" s="3">
        <f>SUMIFS('BIFUBC Output_nonenergy'!E:E,'BIFUBC Output_nonenergy'!A:A,B65,'BIFUBC Output_nonenergy'!B:B,C65)</f>
        <v>0</v>
      </c>
      <c r="F65" s="3" t="b">
        <f>SUM(D65:E65)=calcs!D92</f>
        <v>1</v>
      </c>
      <c r="G65" s="24">
        <f t="shared" si="0"/>
        <v>0</v>
      </c>
      <c r="H65" s="20"/>
      <c r="I65" s="20"/>
      <c r="J65" s="20"/>
      <c r="K65" s="20"/>
      <c r="L65" s="20"/>
      <c r="M65" s="20"/>
      <c r="N65" s="20"/>
      <c r="O65" s="20"/>
      <c r="P65" s="20"/>
      <c r="Q65" s="20"/>
      <c r="R65" s="20"/>
      <c r="S65" s="20"/>
      <c r="T65" s="20"/>
      <c r="U65" s="20"/>
      <c r="V65" s="20"/>
      <c r="W65" s="20"/>
      <c r="X65" s="20"/>
      <c r="Y65" s="20"/>
      <c r="Z65" s="20"/>
      <c r="AA65" s="20"/>
    </row>
    <row r="66" spans="1:27" ht="15.75" customHeight="1" x14ac:dyDescent="0.2">
      <c r="A66" s="3" t="s">
        <v>147</v>
      </c>
      <c r="B66" s="3" t="s">
        <v>20</v>
      </c>
      <c r="C66" s="3" t="s">
        <v>62</v>
      </c>
      <c r="D66" s="3">
        <f>SUMIFS('BIFUBC Output_energy'!G:G,'BIFUBC Output_energy'!A:A,B66,'BIFUBC Output_energy'!B:B,C66)</f>
        <v>0</v>
      </c>
      <c r="E66" s="3">
        <f>SUMIFS('BIFUBC Output_nonenergy'!E:E,'BIFUBC Output_nonenergy'!A:A,B66,'BIFUBC Output_nonenergy'!B:B,C66)</f>
        <v>0</v>
      </c>
      <c r="F66" s="3" t="b">
        <f>SUM(D66:E66)=calcs!D93</f>
        <v>1</v>
      </c>
      <c r="G66" s="24">
        <f t="shared" si="0"/>
        <v>0</v>
      </c>
      <c r="H66" s="20"/>
      <c r="I66" s="20"/>
      <c r="J66" s="20"/>
      <c r="K66" s="20"/>
      <c r="L66" s="20"/>
      <c r="M66" s="20"/>
      <c r="N66" s="20"/>
      <c r="O66" s="20"/>
      <c r="P66" s="20"/>
      <c r="Q66" s="20"/>
      <c r="R66" s="20"/>
      <c r="S66" s="20"/>
      <c r="T66" s="20"/>
      <c r="U66" s="20"/>
      <c r="V66" s="20"/>
      <c r="W66" s="20"/>
      <c r="X66" s="20"/>
      <c r="Y66" s="20"/>
      <c r="Z66" s="20"/>
      <c r="AA66" s="20"/>
    </row>
    <row r="67" spans="1:27" ht="15.75" customHeight="1" x14ac:dyDescent="0.2">
      <c r="A67" s="3" t="s">
        <v>148</v>
      </c>
      <c r="B67" s="3" t="s">
        <v>20</v>
      </c>
      <c r="C67" s="3" t="s">
        <v>87</v>
      </c>
      <c r="D67" s="3">
        <f>SUMIFS('BIFUBC Output_energy'!G:G,'BIFUBC Output_energy'!A:A,B67,'BIFUBC Output_energy'!B:B,C67)</f>
        <v>0</v>
      </c>
      <c r="E67" s="3">
        <f>SUMIFS('BIFUBC Output_nonenergy'!E:E,'BIFUBC Output_nonenergy'!A:A,B67,'BIFUBC Output_nonenergy'!B:B,C67)</f>
        <v>0</v>
      </c>
      <c r="F67" s="3" t="b">
        <f>SUM(D67:E67)=calcs!D94</f>
        <v>1</v>
      </c>
      <c r="G67" s="24">
        <f t="shared" si="0"/>
        <v>0</v>
      </c>
      <c r="H67" s="20"/>
      <c r="I67" s="20"/>
      <c r="J67" s="20"/>
      <c r="K67" s="20"/>
      <c r="L67" s="20"/>
      <c r="M67" s="20"/>
      <c r="N67" s="20"/>
      <c r="O67" s="20"/>
      <c r="P67" s="20"/>
      <c r="Q67" s="20"/>
      <c r="R67" s="20"/>
      <c r="S67" s="20"/>
      <c r="T67" s="20"/>
      <c r="U67" s="20"/>
      <c r="V67" s="20"/>
      <c r="W67" s="20"/>
      <c r="X67" s="20"/>
      <c r="Y67" s="20"/>
      <c r="Z67" s="20"/>
      <c r="AA67" s="20"/>
    </row>
    <row r="68" spans="1:27" ht="15.75" customHeight="1" x14ac:dyDescent="0.2">
      <c r="A68" s="3" t="s">
        <v>149</v>
      </c>
      <c r="B68" s="3" t="s">
        <v>20</v>
      </c>
      <c r="C68" s="3" t="s">
        <v>118</v>
      </c>
      <c r="D68" s="3">
        <f>SUMIFS('BIFUBC Output_energy'!G:G,'BIFUBC Output_energy'!A:A,B68,'BIFUBC Output_energy'!B:B,C68)</f>
        <v>0</v>
      </c>
      <c r="E68" s="3">
        <f>SUMIFS('BIFUBC Output_nonenergy'!E:E,'BIFUBC Output_nonenergy'!A:A,B68,'BIFUBC Output_nonenergy'!B:B,C68)</f>
        <v>0</v>
      </c>
      <c r="F68" s="3" t="b">
        <f>SUM(D68:E68)=calcs!D95</f>
        <v>0</v>
      </c>
      <c r="G68" s="24">
        <f t="shared" si="0"/>
        <v>0</v>
      </c>
      <c r="H68" s="20"/>
      <c r="I68" s="20"/>
      <c r="J68" s="20"/>
      <c r="K68" s="20"/>
      <c r="L68" s="20"/>
      <c r="M68" s="20"/>
      <c r="N68" s="20"/>
      <c r="O68" s="20"/>
      <c r="P68" s="20"/>
      <c r="Q68" s="20"/>
      <c r="R68" s="20"/>
      <c r="S68" s="20"/>
      <c r="T68" s="20"/>
      <c r="U68" s="20"/>
      <c r="V68" s="20"/>
      <c r="W68" s="20"/>
      <c r="X68" s="20"/>
      <c r="Y68" s="20"/>
      <c r="Z68" s="20"/>
      <c r="AA68" s="20"/>
    </row>
    <row r="69" spans="1:27" ht="15.75" customHeight="1" x14ac:dyDescent="0.2">
      <c r="A69" s="3" t="s">
        <v>150</v>
      </c>
      <c r="B69" s="3" t="s">
        <v>20</v>
      </c>
      <c r="C69" s="3" t="s">
        <v>119</v>
      </c>
      <c r="D69" s="3">
        <f>SUMIFS('BIFUBC Output_energy'!G:G,'BIFUBC Output_energy'!A:A,B69,'BIFUBC Output_energy'!B:B,C69)</f>
        <v>0</v>
      </c>
      <c r="E69" s="3">
        <f>SUMIFS('BIFUBC Output_nonenergy'!E:E,'BIFUBC Output_nonenergy'!A:A,B69,'BIFUBC Output_nonenergy'!B:B,C69)</f>
        <v>0</v>
      </c>
      <c r="F69" s="3" t="b">
        <f>SUM(D69:E69)=calcs!D96</f>
        <v>1</v>
      </c>
      <c r="G69" s="24">
        <f t="shared" si="0"/>
        <v>0</v>
      </c>
      <c r="H69" s="20"/>
      <c r="I69" s="20"/>
      <c r="J69" s="20"/>
      <c r="K69" s="20"/>
      <c r="L69" s="20"/>
      <c r="M69" s="20"/>
      <c r="N69" s="20"/>
      <c r="O69" s="20"/>
      <c r="P69" s="20"/>
      <c r="Q69" s="20"/>
      <c r="R69" s="20"/>
      <c r="S69" s="20"/>
      <c r="T69" s="20"/>
      <c r="U69" s="20"/>
      <c r="V69" s="20"/>
      <c r="W69" s="20"/>
      <c r="X69" s="20"/>
      <c r="Y69" s="20"/>
      <c r="Z69" s="20"/>
      <c r="AA69" s="20"/>
    </row>
    <row r="70" spans="1:27" ht="15.75" customHeight="1" x14ac:dyDescent="0.2">
      <c r="A70" s="3" t="s">
        <v>151</v>
      </c>
      <c r="B70" s="3" t="s">
        <v>20</v>
      </c>
      <c r="C70" s="3" t="s">
        <v>120</v>
      </c>
      <c r="D70" s="3">
        <f>SUMIFS('BIFUBC Output_energy'!G:G,'BIFUBC Output_energy'!A:A,B70,'BIFUBC Output_energy'!B:B,C70)</f>
        <v>0</v>
      </c>
      <c r="E70" s="3">
        <f>SUMIFS('BIFUBC Output_nonenergy'!E:E,'BIFUBC Output_nonenergy'!A:A,B70,'BIFUBC Output_nonenergy'!B:B,C70)</f>
        <v>0</v>
      </c>
      <c r="F70" s="3" t="b">
        <f>SUM(D70:E70)=calcs!D97</f>
        <v>0</v>
      </c>
      <c r="G70" s="24">
        <f t="shared" si="0"/>
        <v>0</v>
      </c>
      <c r="H70" s="20"/>
      <c r="I70" s="20"/>
      <c r="J70" s="20"/>
      <c r="K70" s="20"/>
      <c r="L70" s="20"/>
      <c r="M70" s="20"/>
      <c r="N70" s="20"/>
      <c r="O70" s="20"/>
      <c r="P70" s="20"/>
      <c r="Q70" s="20"/>
      <c r="R70" s="20"/>
      <c r="S70" s="20"/>
      <c r="T70" s="20"/>
      <c r="U70" s="20"/>
      <c r="V70" s="20"/>
      <c r="W70" s="20"/>
      <c r="X70" s="20"/>
      <c r="Y70" s="20"/>
      <c r="Z70" s="20"/>
      <c r="AA70" s="20"/>
    </row>
    <row r="71" spans="1:27" ht="15.75" customHeight="1" x14ac:dyDescent="0.2">
      <c r="A71" s="3" t="s">
        <v>152</v>
      </c>
      <c r="B71" s="3" t="s">
        <v>20</v>
      </c>
      <c r="C71" s="3" t="s">
        <v>121</v>
      </c>
      <c r="D71" s="3">
        <f>SUMIFS('BIFUBC Output_energy'!G:G,'BIFUBC Output_energy'!A:A,B71,'BIFUBC Output_energy'!B:B,C71)</f>
        <v>0</v>
      </c>
      <c r="E71" s="3">
        <f>SUMIFS('BIFUBC Output_nonenergy'!E:E,'BIFUBC Output_nonenergy'!A:A,B71,'BIFUBC Output_nonenergy'!B:B,C71)</f>
        <v>0</v>
      </c>
      <c r="F71" s="3" t="b">
        <f>SUM(D71:E71)=calcs!D98</f>
        <v>0</v>
      </c>
      <c r="G71" s="24">
        <f t="shared" si="0"/>
        <v>0</v>
      </c>
      <c r="H71" s="20"/>
      <c r="I71" s="20"/>
      <c r="J71" s="20"/>
      <c r="K71" s="20"/>
      <c r="L71" s="20"/>
      <c r="M71" s="20"/>
      <c r="N71" s="20"/>
      <c r="O71" s="20"/>
      <c r="P71" s="20"/>
      <c r="Q71" s="20"/>
      <c r="R71" s="20"/>
      <c r="S71" s="20"/>
      <c r="T71" s="20"/>
      <c r="U71" s="20"/>
      <c r="V71" s="20"/>
      <c r="W71" s="20"/>
      <c r="X71" s="20"/>
      <c r="Y71" s="20"/>
      <c r="Z71" s="20"/>
      <c r="AA71" s="20"/>
    </row>
    <row r="72" spans="1:27" ht="15.75" customHeight="1" x14ac:dyDescent="0.2">
      <c r="A72" s="3" t="s">
        <v>153</v>
      </c>
      <c r="B72" s="3" t="s">
        <v>20</v>
      </c>
      <c r="C72" s="3" t="s">
        <v>122</v>
      </c>
      <c r="D72" s="3">
        <f>SUMIFS('BIFUBC Output_energy'!G:G,'BIFUBC Output_energy'!A:A,B72,'BIFUBC Output_energy'!B:B,C72)</f>
        <v>0</v>
      </c>
      <c r="E72" s="3">
        <f>SUMIFS('BIFUBC Output_nonenergy'!E:E,'BIFUBC Output_nonenergy'!A:A,B72,'BIFUBC Output_nonenergy'!B:B,C72)</f>
        <v>0</v>
      </c>
      <c r="F72" s="3" t="b">
        <f>SUM(D72:E72)=calcs!D99</f>
        <v>0</v>
      </c>
      <c r="G72" s="24">
        <f t="shared" si="0"/>
        <v>0</v>
      </c>
      <c r="H72" s="20"/>
      <c r="I72" s="20"/>
      <c r="J72" s="20"/>
      <c r="K72" s="20"/>
      <c r="L72" s="20"/>
      <c r="M72" s="20"/>
      <c r="N72" s="20"/>
      <c r="O72" s="20"/>
      <c r="P72" s="20"/>
      <c r="Q72" s="20"/>
      <c r="R72" s="20"/>
      <c r="S72" s="20"/>
      <c r="T72" s="20"/>
      <c r="U72" s="20"/>
      <c r="V72" s="20"/>
      <c r="W72" s="20"/>
      <c r="X72" s="20"/>
      <c r="Y72" s="20"/>
      <c r="Z72" s="20"/>
      <c r="AA72" s="20"/>
    </row>
    <row r="73" spans="1:27" ht="15.75" customHeight="1" x14ac:dyDescent="0.2">
      <c r="A73" s="3" t="s">
        <v>154</v>
      </c>
      <c r="B73" s="3" t="s">
        <v>20</v>
      </c>
      <c r="C73" s="3" t="s">
        <v>123</v>
      </c>
      <c r="D73" s="3">
        <f>SUMIFS('BIFUBC Output_energy'!G:G,'BIFUBC Output_energy'!A:A,B73,'BIFUBC Output_energy'!B:B,C73)</f>
        <v>0</v>
      </c>
      <c r="E73" s="3">
        <f>SUMIFS('BIFUBC Output_nonenergy'!E:E,'BIFUBC Output_nonenergy'!A:A,B73,'BIFUBC Output_nonenergy'!B:B,C73)</f>
        <v>0</v>
      </c>
      <c r="F73" s="3" t="b">
        <f>SUM(D73:E73)=calcs!D100</f>
        <v>1</v>
      </c>
      <c r="G73" s="24">
        <f t="shared" si="0"/>
        <v>0</v>
      </c>
      <c r="H73" s="20"/>
      <c r="I73" s="20"/>
      <c r="J73" s="20"/>
      <c r="K73" s="20"/>
      <c r="L73" s="20"/>
      <c r="M73" s="20"/>
      <c r="N73" s="20"/>
      <c r="O73" s="20"/>
      <c r="P73" s="20"/>
      <c r="Q73" s="20"/>
      <c r="R73" s="20"/>
      <c r="S73" s="20"/>
      <c r="T73" s="20"/>
      <c r="U73" s="20"/>
      <c r="V73" s="20"/>
      <c r="W73" s="20"/>
      <c r="X73" s="20"/>
      <c r="Y73" s="20"/>
      <c r="Z73" s="20"/>
      <c r="AA73" s="20"/>
    </row>
    <row r="74" spans="1:27" ht="15.75" customHeight="1" x14ac:dyDescent="0.2">
      <c r="A74" s="3" t="s">
        <v>155</v>
      </c>
      <c r="B74" s="3" t="s">
        <v>20</v>
      </c>
      <c r="C74" s="3" t="s">
        <v>124</v>
      </c>
      <c r="D74" s="3">
        <f>SUMIFS('BIFUBC Output_energy'!G:G,'BIFUBC Output_energy'!A:A,B74,'BIFUBC Output_energy'!B:B,C74)</f>
        <v>302454530560000</v>
      </c>
      <c r="E74" s="3">
        <f>SUMIFS('BIFUBC Output_nonenergy'!E:E,'BIFUBC Output_nonenergy'!A:A,B74,'BIFUBC Output_nonenergy'!B:B,C74)</f>
        <v>0</v>
      </c>
      <c r="F74" s="3" t="b">
        <f>SUM(D74:E74)=calcs!D101</f>
        <v>0</v>
      </c>
      <c r="G74" s="24">
        <f t="shared" si="0"/>
        <v>0</v>
      </c>
      <c r="H74" s="20"/>
      <c r="I74" s="20"/>
      <c r="J74" s="20"/>
      <c r="K74" s="20"/>
      <c r="L74" s="20"/>
      <c r="M74" s="20"/>
      <c r="N74" s="20"/>
      <c r="O74" s="20"/>
      <c r="P74" s="20"/>
      <c r="Q74" s="20"/>
      <c r="R74" s="20"/>
      <c r="S74" s="20"/>
      <c r="T74" s="20"/>
      <c r="U74" s="20"/>
      <c r="V74" s="20"/>
      <c r="W74" s="20"/>
      <c r="X74" s="20"/>
      <c r="Y74" s="20"/>
      <c r="Z74" s="20"/>
      <c r="AA74" s="20"/>
    </row>
    <row r="75" spans="1:27" ht="15.75" customHeight="1" x14ac:dyDescent="0.2">
      <c r="A75" s="3" t="s">
        <v>156</v>
      </c>
      <c r="B75" s="3" t="s">
        <v>20</v>
      </c>
      <c r="C75" s="3" t="s">
        <v>84</v>
      </c>
      <c r="D75" s="3">
        <f>SUMIFS('BIFUBC Output_energy'!G:G,'BIFUBC Output_energy'!A:A,B75,'BIFUBC Output_energy'!B:B,C75)</f>
        <v>0</v>
      </c>
      <c r="E75" s="3">
        <f>SUMIFS('BIFUBC Output_nonenergy'!E:E,'BIFUBC Output_nonenergy'!A:A,B75,'BIFUBC Output_nonenergy'!B:B,C75)</f>
        <v>0</v>
      </c>
      <c r="F75" s="3" t="b">
        <f>SUM(D75:E75)=calcs!D102</f>
        <v>1</v>
      </c>
      <c r="G75" s="24">
        <f t="shared" si="0"/>
        <v>0</v>
      </c>
      <c r="H75" s="20"/>
      <c r="I75" s="20"/>
      <c r="J75" s="20"/>
      <c r="K75" s="20"/>
      <c r="L75" s="20"/>
      <c r="M75" s="20"/>
      <c r="N75" s="20"/>
      <c r="O75" s="20"/>
      <c r="P75" s="20"/>
      <c r="Q75" s="20"/>
      <c r="R75" s="20"/>
      <c r="S75" s="20"/>
      <c r="T75" s="20"/>
      <c r="U75" s="20"/>
      <c r="V75" s="20"/>
      <c r="W75" s="20"/>
      <c r="X75" s="20"/>
      <c r="Y75" s="20"/>
      <c r="Z75" s="20"/>
      <c r="AA75" s="20"/>
    </row>
    <row r="76" spans="1:27" ht="15.75" customHeight="1" x14ac:dyDescent="0.2">
      <c r="A76" s="3" t="s">
        <v>157</v>
      </c>
      <c r="B76" s="3" t="s">
        <v>20</v>
      </c>
      <c r="C76" s="3" t="s">
        <v>125</v>
      </c>
      <c r="D76" s="3">
        <f>SUMIFS('BIFUBC Output_energy'!G:G,'BIFUBC Output_energy'!A:A,B76,'BIFUBC Output_energy'!B:B,C76)</f>
        <v>0</v>
      </c>
      <c r="E76" s="3">
        <f>SUMIFS('BIFUBC Output_nonenergy'!E:E,'BIFUBC Output_nonenergy'!A:A,B76,'BIFUBC Output_nonenergy'!B:B,C76)</f>
        <v>0</v>
      </c>
      <c r="F76" s="3" t="b">
        <f>SUM(D76:E76)=calcs!D103</f>
        <v>0</v>
      </c>
      <c r="G76" s="24">
        <f t="shared" si="0"/>
        <v>0</v>
      </c>
      <c r="H76" s="20"/>
      <c r="I76" s="20"/>
      <c r="J76" s="20"/>
      <c r="K76" s="20"/>
      <c r="L76" s="20"/>
      <c r="M76" s="20"/>
      <c r="N76" s="20"/>
      <c r="O76" s="20"/>
      <c r="P76" s="20"/>
      <c r="Q76" s="20"/>
      <c r="R76" s="20"/>
      <c r="S76" s="20"/>
      <c r="T76" s="20"/>
      <c r="U76" s="20"/>
      <c r="V76" s="20"/>
      <c r="W76" s="20"/>
      <c r="X76" s="20"/>
      <c r="Y76" s="20"/>
      <c r="Z76" s="20"/>
      <c r="AA76" s="20"/>
    </row>
    <row r="77" spans="1:27" ht="15.75" customHeight="1" x14ac:dyDescent="0.2">
      <c r="A77" s="42" t="s">
        <v>158</v>
      </c>
      <c r="B77" s="42" t="s">
        <v>20</v>
      </c>
      <c r="C77" s="42" t="s">
        <v>83</v>
      </c>
      <c r="D77" s="42">
        <f>SUMIFS('BIFUBC Output_energy'!G:G,'BIFUBC Output_energy'!A:A,B77,'BIFUBC Output_energy'!B:B,C77)</f>
        <v>0</v>
      </c>
      <c r="E77" s="42">
        <f>SUMIFS('BIFUBC Output_nonenergy'!E:E,'BIFUBC Output_nonenergy'!A:A,B77,'BIFUBC Output_nonenergy'!B:B,C77)</f>
        <v>0</v>
      </c>
      <c r="F77" s="42" t="b">
        <f>SUM(D77:E77)=calcs!D104</f>
        <v>1</v>
      </c>
      <c r="G77" s="24">
        <f t="shared" si="0"/>
        <v>0</v>
      </c>
      <c r="H77" s="20"/>
      <c r="I77" s="20"/>
      <c r="J77" s="20"/>
      <c r="K77" s="20"/>
      <c r="L77" s="20"/>
      <c r="M77" s="20"/>
      <c r="N77" s="20"/>
      <c r="O77" s="20"/>
      <c r="P77" s="20"/>
      <c r="Q77" s="20"/>
      <c r="R77" s="20"/>
      <c r="S77" s="20"/>
      <c r="T77" s="20"/>
      <c r="U77" s="20"/>
      <c r="V77" s="20"/>
      <c r="W77" s="20"/>
      <c r="X77" s="20"/>
      <c r="Y77" s="20"/>
      <c r="Z77" s="20"/>
      <c r="AA77" s="20"/>
    </row>
    <row r="78" spans="1:27" ht="15.75" customHeight="1" x14ac:dyDescent="0.2">
      <c r="A78" s="41" t="s">
        <v>134</v>
      </c>
      <c r="B78" s="41" t="s">
        <v>91</v>
      </c>
      <c r="C78" s="41" t="s">
        <v>111</v>
      </c>
      <c r="D78" s="41">
        <f>SUMIFS('BIFUBC Output_energy'!G:G,'BIFUBC Output_energy'!A:A,B78,'BIFUBC Output_energy'!B:B,C78)</f>
        <v>29405590144000</v>
      </c>
      <c r="E78" s="41">
        <f>SUMIFS('BIFUBC Output_nonenergy'!E:E,'BIFUBC Output_nonenergy'!A:A,B78,'BIFUBC Output_nonenergy'!B:B,C78)</f>
        <v>0</v>
      </c>
      <c r="F78" s="41" t="b">
        <f>SUM(D78:E78)=calcs!D105</f>
        <v>1</v>
      </c>
      <c r="G78" s="24">
        <f t="shared" si="0"/>
        <v>0</v>
      </c>
      <c r="H78" s="20"/>
      <c r="I78" s="20"/>
      <c r="J78" s="20"/>
      <c r="K78" s="20"/>
      <c r="L78" s="20"/>
      <c r="M78" s="20"/>
      <c r="N78" s="20"/>
      <c r="O78" s="20"/>
      <c r="P78" s="20"/>
      <c r="Q78" s="20"/>
      <c r="R78" s="20"/>
      <c r="S78" s="20"/>
      <c r="T78" s="20"/>
      <c r="U78" s="20"/>
      <c r="V78" s="20"/>
      <c r="W78" s="20"/>
      <c r="X78" s="20"/>
      <c r="Y78" s="20"/>
      <c r="Z78" s="20"/>
      <c r="AA78" s="20"/>
    </row>
    <row r="79" spans="1:27" ht="15.75" customHeight="1" x14ac:dyDescent="0.2">
      <c r="A79" s="3" t="s">
        <v>135</v>
      </c>
      <c r="B79" s="3" t="s">
        <v>91</v>
      </c>
      <c r="C79" s="3" t="s">
        <v>82</v>
      </c>
      <c r="D79" s="3">
        <f>SUMIFS('BIFUBC Output_energy'!G:G,'BIFUBC Output_energy'!A:A,B79,'BIFUBC Output_energy'!B:B,C79)</f>
        <v>0</v>
      </c>
      <c r="E79" s="3">
        <f>SUMIFS('BIFUBC Output_nonenergy'!E:E,'BIFUBC Output_nonenergy'!A:A,B79,'BIFUBC Output_nonenergy'!B:B,C79)</f>
        <v>0</v>
      </c>
      <c r="F79" s="3" t="b">
        <f>SUM(D79:E79)=calcs!D106</f>
        <v>0</v>
      </c>
      <c r="G79" s="24">
        <f t="shared" si="0"/>
        <v>0</v>
      </c>
      <c r="H79" s="20"/>
      <c r="I79" s="20"/>
      <c r="J79" s="20"/>
      <c r="K79" s="20"/>
      <c r="L79" s="20"/>
      <c r="M79" s="20"/>
      <c r="N79" s="20"/>
      <c r="O79" s="20"/>
      <c r="P79" s="20"/>
      <c r="Q79" s="20"/>
      <c r="R79" s="20"/>
      <c r="S79" s="20"/>
      <c r="T79" s="20"/>
      <c r="U79" s="20"/>
      <c r="V79" s="20"/>
      <c r="W79" s="20"/>
      <c r="X79" s="20"/>
      <c r="Y79" s="20"/>
      <c r="Z79" s="20"/>
      <c r="AA79" s="20"/>
    </row>
    <row r="80" spans="1:27" ht="15.75" customHeight="1" x14ac:dyDescent="0.2">
      <c r="A80" s="3" t="s">
        <v>136</v>
      </c>
      <c r="B80" s="3" t="s">
        <v>91</v>
      </c>
      <c r="C80" s="3" t="s">
        <v>86</v>
      </c>
      <c r="D80" s="3">
        <f>SUMIFS('BIFUBC Output_energy'!G:G,'BIFUBC Output_energy'!A:A,B80,'BIFUBC Output_energy'!B:B,C80)</f>
        <v>0</v>
      </c>
      <c r="E80" s="3">
        <f>SUMIFS('BIFUBC Output_nonenergy'!E:E,'BIFUBC Output_nonenergy'!A:A,B80,'BIFUBC Output_nonenergy'!B:B,C80)</f>
        <v>0</v>
      </c>
      <c r="F80" s="3" t="b">
        <f>SUM(D80:E80)=calcs!D107</f>
        <v>0</v>
      </c>
      <c r="G80" s="24">
        <f t="shared" si="0"/>
        <v>0</v>
      </c>
      <c r="H80" s="20"/>
      <c r="I80" s="20"/>
      <c r="J80" s="20"/>
      <c r="K80" s="20"/>
      <c r="L80" s="20"/>
      <c r="M80" s="20"/>
      <c r="N80" s="20"/>
      <c r="O80" s="20"/>
      <c r="P80" s="20"/>
      <c r="Q80" s="20"/>
      <c r="R80" s="20"/>
      <c r="S80" s="20"/>
      <c r="T80" s="20"/>
      <c r="U80" s="20"/>
      <c r="V80" s="20"/>
      <c r="W80" s="20"/>
      <c r="X80" s="20"/>
      <c r="Y80" s="20"/>
      <c r="Z80" s="20"/>
      <c r="AA80" s="20"/>
    </row>
    <row r="81" spans="1:27" ht="15.75" customHeight="1" x14ac:dyDescent="0.2">
      <c r="A81" s="3" t="s">
        <v>137</v>
      </c>
      <c r="B81" s="3" t="s">
        <v>91</v>
      </c>
      <c r="C81" s="3" t="s">
        <v>112</v>
      </c>
      <c r="D81" s="3">
        <f>SUMIFS('BIFUBC Output_energy'!G:G,'BIFUBC Output_energy'!A:A,B81,'BIFUBC Output_energy'!B:B,C81)</f>
        <v>11901722368000.002</v>
      </c>
      <c r="E81" s="3">
        <f>SUMIFS('BIFUBC Output_nonenergy'!E:E,'BIFUBC Output_nonenergy'!A:A,B81,'BIFUBC Output_nonenergy'!B:B,C81)</f>
        <v>0</v>
      </c>
      <c r="F81" s="3" t="b">
        <f>SUM(D81:E81)=calcs!D108</f>
        <v>1</v>
      </c>
      <c r="G81" s="24">
        <f t="shared" si="0"/>
        <v>0</v>
      </c>
      <c r="H81" s="20"/>
      <c r="I81" s="20"/>
      <c r="J81" s="20"/>
      <c r="K81" s="20"/>
      <c r="L81" s="20"/>
      <c r="M81" s="20"/>
      <c r="N81" s="20"/>
      <c r="O81" s="20"/>
      <c r="P81" s="20"/>
      <c r="Q81" s="20"/>
      <c r="R81" s="20"/>
      <c r="S81" s="20"/>
      <c r="T81" s="20"/>
      <c r="U81" s="20"/>
      <c r="V81" s="20"/>
      <c r="W81" s="20"/>
      <c r="X81" s="20"/>
      <c r="Y81" s="20"/>
      <c r="Z81" s="20"/>
      <c r="AA81" s="20"/>
    </row>
    <row r="82" spans="1:27" ht="15.75" customHeight="1" x14ac:dyDescent="0.2">
      <c r="A82" s="3" t="s">
        <v>138</v>
      </c>
      <c r="B82" s="3" t="s">
        <v>91</v>
      </c>
      <c r="C82" s="3" t="s">
        <v>113</v>
      </c>
      <c r="D82" s="3">
        <f>SUMIFS('BIFUBC Output_energy'!G:G,'BIFUBC Output_energy'!A:A,B82,'BIFUBC Output_energy'!B:B,C82)</f>
        <v>6819515904000</v>
      </c>
      <c r="E82" s="3">
        <f>SUMIFS('BIFUBC Output_nonenergy'!E:E,'BIFUBC Output_nonenergy'!A:A,B82,'BIFUBC Output_nonenergy'!B:B,C82)</f>
        <v>0</v>
      </c>
      <c r="F82" s="3" t="b">
        <f>SUM(D82:E82)=calcs!D109</f>
        <v>0</v>
      </c>
      <c r="G82" s="24">
        <f t="shared" si="0"/>
        <v>0</v>
      </c>
      <c r="H82" s="20"/>
      <c r="I82" s="20"/>
      <c r="J82" s="20"/>
      <c r="K82" s="20"/>
      <c r="L82" s="20"/>
      <c r="M82" s="20"/>
      <c r="N82" s="20"/>
      <c r="O82" s="20"/>
      <c r="P82" s="20"/>
      <c r="Q82" s="20"/>
      <c r="R82" s="20"/>
      <c r="S82" s="20"/>
      <c r="T82" s="20"/>
      <c r="U82" s="20"/>
      <c r="V82" s="20"/>
      <c r="W82" s="20"/>
      <c r="X82" s="20"/>
      <c r="Y82" s="20"/>
      <c r="Z82" s="20"/>
      <c r="AA82" s="20"/>
    </row>
    <row r="83" spans="1:27" ht="15.75" customHeight="1" x14ac:dyDescent="0.2">
      <c r="A83" s="3" t="s">
        <v>139</v>
      </c>
      <c r="B83" s="3" t="s">
        <v>91</v>
      </c>
      <c r="C83" s="3" t="s">
        <v>44</v>
      </c>
      <c r="D83" s="3">
        <f>SUMIFS('BIFUBC Output_energy'!G:G,'BIFUBC Output_energy'!A:A,B83,'BIFUBC Output_energy'!B:B,C83)</f>
        <v>13151959808000</v>
      </c>
      <c r="E83" s="3">
        <f>SUMIFS('BIFUBC Output_nonenergy'!E:E,'BIFUBC Output_nonenergy'!A:A,B83,'BIFUBC Output_nonenergy'!B:B,C83)</f>
        <v>0</v>
      </c>
      <c r="F83" s="3" t="b">
        <f>SUM(D83:E83)=calcs!D110</f>
        <v>0</v>
      </c>
      <c r="G83" s="24">
        <f t="shared" si="0"/>
        <v>0</v>
      </c>
      <c r="H83" s="20"/>
      <c r="I83" s="20"/>
      <c r="J83" s="20"/>
      <c r="K83" s="20"/>
      <c r="L83" s="20"/>
      <c r="M83" s="20"/>
      <c r="N83" s="20"/>
      <c r="O83" s="20"/>
      <c r="P83" s="20"/>
      <c r="Q83" s="20"/>
      <c r="R83" s="20"/>
      <c r="S83" s="20"/>
      <c r="T83" s="20"/>
      <c r="U83" s="20"/>
      <c r="V83" s="20"/>
      <c r="W83" s="20"/>
      <c r="X83" s="20"/>
      <c r="Y83" s="20"/>
      <c r="Z83" s="20"/>
      <c r="AA83" s="20"/>
    </row>
    <row r="84" spans="1:27" ht="15.75" customHeight="1" x14ac:dyDescent="0.2">
      <c r="A84" s="3" t="s">
        <v>140</v>
      </c>
      <c r="B84" s="3" t="s">
        <v>91</v>
      </c>
      <c r="C84" s="3" t="s">
        <v>48</v>
      </c>
      <c r="D84" s="3">
        <f>SUMIFS('BIFUBC Output_energy'!G:G,'BIFUBC Output_energy'!A:A,B84,'BIFUBC Output_energy'!B:B,C84)</f>
        <v>0</v>
      </c>
      <c r="E84" s="3">
        <f>SUMIFS('BIFUBC Output_nonenergy'!E:E,'BIFUBC Output_nonenergy'!A:A,B84,'BIFUBC Output_nonenergy'!B:B,C84)</f>
        <v>0</v>
      </c>
      <c r="F84" s="3" t="b">
        <f>SUM(D84:E84)=calcs!D111</f>
        <v>0</v>
      </c>
      <c r="G84" s="24">
        <f t="shared" si="0"/>
        <v>0</v>
      </c>
      <c r="H84" s="20"/>
      <c r="I84" s="20"/>
      <c r="J84" s="20"/>
      <c r="K84" s="20"/>
      <c r="L84" s="20"/>
      <c r="M84" s="20"/>
      <c r="N84" s="20"/>
      <c r="O84" s="20"/>
      <c r="P84" s="20"/>
      <c r="Q84" s="20"/>
      <c r="R84" s="20"/>
      <c r="S84" s="20"/>
      <c r="T84" s="20"/>
      <c r="U84" s="20"/>
      <c r="V84" s="20"/>
      <c r="W84" s="20"/>
      <c r="X84" s="20"/>
      <c r="Y84" s="20"/>
      <c r="Z84" s="20"/>
      <c r="AA84" s="20"/>
    </row>
    <row r="85" spans="1:27" ht="15.75" customHeight="1" x14ac:dyDescent="0.2">
      <c r="A85" s="3" t="s">
        <v>141</v>
      </c>
      <c r="B85" s="3" t="s">
        <v>91</v>
      </c>
      <c r="C85" s="3" t="s">
        <v>50</v>
      </c>
      <c r="D85" s="3">
        <f>SUMIFS('BIFUBC Output_energy'!G:G,'BIFUBC Output_energy'!A:A,B85,'BIFUBC Output_energy'!B:B,C85)</f>
        <v>0</v>
      </c>
      <c r="E85" s="3">
        <f>SUMIFS('BIFUBC Output_nonenergy'!E:E,'BIFUBC Output_nonenergy'!A:A,B85,'BIFUBC Output_nonenergy'!B:B,C85)</f>
        <v>0</v>
      </c>
      <c r="F85" s="3" t="b">
        <f>SUM(D85:E85)=calcs!D112</f>
        <v>0</v>
      </c>
      <c r="G85" s="24">
        <f t="shared" si="0"/>
        <v>0</v>
      </c>
      <c r="H85" s="20"/>
      <c r="I85" s="20"/>
      <c r="J85" s="20"/>
      <c r="K85" s="20"/>
      <c r="L85" s="20"/>
      <c r="M85" s="20"/>
      <c r="N85" s="20"/>
      <c r="O85" s="20"/>
      <c r="P85" s="20"/>
      <c r="Q85" s="20"/>
      <c r="R85" s="20"/>
      <c r="S85" s="20"/>
      <c r="T85" s="20"/>
      <c r="U85" s="20"/>
      <c r="V85" s="20"/>
      <c r="W85" s="20"/>
      <c r="X85" s="20"/>
      <c r="Y85" s="20"/>
      <c r="Z85" s="20"/>
      <c r="AA85" s="20"/>
    </row>
    <row r="86" spans="1:27" ht="15.75" customHeight="1" x14ac:dyDescent="0.2">
      <c r="A86" s="3" t="s">
        <v>142</v>
      </c>
      <c r="B86" s="3" t="s">
        <v>91</v>
      </c>
      <c r="C86" s="3" t="s">
        <v>53</v>
      </c>
      <c r="D86" s="3">
        <f>SUMIFS('BIFUBC Output_energy'!G:G,'BIFUBC Output_energy'!A:A,B86,'BIFUBC Output_energy'!B:B,C86)</f>
        <v>33400465408000</v>
      </c>
      <c r="E86" s="3">
        <f>SUMIFS('BIFUBC Output_nonenergy'!E:E,'BIFUBC Output_nonenergy'!A:A,B86,'BIFUBC Output_nonenergy'!B:B,C86)</f>
        <v>16707621119999.998</v>
      </c>
      <c r="F86" s="3" t="b">
        <f>SUM(D86:E86)=calcs!D113</f>
        <v>0</v>
      </c>
      <c r="G86" s="24">
        <f t="shared" si="0"/>
        <v>0.3334316330491669</v>
      </c>
      <c r="H86" s="20"/>
      <c r="I86" s="20"/>
      <c r="J86" s="20"/>
      <c r="K86" s="20"/>
      <c r="L86" s="20"/>
      <c r="M86" s="20"/>
      <c r="N86" s="20"/>
      <c r="O86" s="20"/>
      <c r="P86" s="20"/>
      <c r="Q86" s="20"/>
      <c r="R86" s="20"/>
      <c r="S86" s="20"/>
      <c r="T86" s="20"/>
      <c r="U86" s="20"/>
      <c r="V86" s="20"/>
      <c r="W86" s="20"/>
      <c r="X86" s="20"/>
      <c r="Y86" s="20"/>
      <c r="Z86" s="20"/>
      <c r="AA86" s="20"/>
    </row>
    <row r="87" spans="1:27" ht="15.75" customHeight="1" x14ac:dyDescent="0.2">
      <c r="A87" s="3" t="s">
        <v>143</v>
      </c>
      <c r="B87" s="3" t="s">
        <v>91</v>
      </c>
      <c r="C87" s="3" t="s">
        <v>114</v>
      </c>
      <c r="D87" s="3">
        <f>SUMIFS('BIFUBC Output_energy'!G:G,'BIFUBC Output_energy'!A:A,B87,'BIFUBC Output_energy'!B:B,C87)</f>
        <v>5439393920000</v>
      </c>
      <c r="E87" s="3">
        <f>SUMIFS('BIFUBC Output_nonenergy'!E:E,'BIFUBC Output_nonenergy'!A:A,B87,'BIFUBC Output_nonenergy'!B:B,C87)</f>
        <v>77951494912000</v>
      </c>
      <c r="F87" s="3" t="b">
        <f>SUM(D87:E87)=calcs!D114</f>
        <v>0</v>
      </c>
      <c r="G87" s="24">
        <f t="shared" si="0"/>
        <v>0.93477232349737571</v>
      </c>
      <c r="H87" s="20"/>
      <c r="I87" s="20"/>
      <c r="J87" s="20"/>
      <c r="K87" s="20"/>
      <c r="L87" s="20"/>
      <c r="M87" s="20"/>
      <c r="N87" s="20"/>
      <c r="O87" s="20"/>
      <c r="P87" s="20"/>
      <c r="Q87" s="20"/>
      <c r="R87" s="20"/>
      <c r="S87" s="20"/>
      <c r="T87" s="20"/>
      <c r="U87" s="20"/>
      <c r="V87" s="20"/>
      <c r="W87" s="20"/>
      <c r="X87" s="20"/>
      <c r="Y87" s="20"/>
      <c r="Z87" s="20"/>
      <c r="AA87" s="20"/>
    </row>
    <row r="88" spans="1:27" ht="15.75" customHeight="1" x14ac:dyDescent="0.2">
      <c r="A88" s="3" t="s">
        <v>144</v>
      </c>
      <c r="B88" s="3" t="s">
        <v>91</v>
      </c>
      <c r="C88" s="3" t="s">
        <v>115</v>
      </c>
      <c r="D88" s="3">
        <f>SUMIFS('BIFUBC Output_energy'!G:G,'BIFUBC Output_energy'!A:A,B88,'BIFUBC Output_energy'!B:B,C88)</f>
        <v>0</v>
      </c>
      <c r="E88" s="3">
        <f>SUMIFS('BIFUBC Output_nonenergy'!E:E,'BIFUBC Output_nonenergy'!A:A,B88,'BIFUBC Output_nonenergy'!B:B,C88)</f>
        <v>0</v>
      </c>
      <c r="F88" s="3" t="b">
        <f>SUM(D88:E88)=calcs!D115</f>
        <v>0</v>
      </c>
      <c r="G88" s="24">
        <f t="shared" si="0"/>
        <v>0</v>
      </c>
      <c r="H88" s="20"/>
      <c r="I88" s="20"/>
      <c r="J88" s="20"/>
      <c r="K88" s="20"/>
      <c r="L88" s="20"/>
      <c r="M88" s="20"/>
      <c r="N88" s="20"/>
      <c r="O88" s="20"/>
      <c r="P88" s="20"/>
      <c r="Q88" s="20"/>
      <c r="R88" s="20"/>
      <c r="S88" s="20"/>
      <c r="T88" s="20"/>
      <c r="U88" s="20"/>
      <c r="V88" s="20"/>
      <c r="W88" s="20"/>
      <c r="X88" s="20"/>
      <c r="Y88" s="20"/>
      <c r="Z88" s="20"/>
      <c r="AA88" s="20"/>
    </row>
    <row r="89" spans="1:27" ht="15.75" customHeight="1" x14ac:dyDescent="0.2">
      <c r="A89" s="3" t="s">
        <v>145</v>
      </c>
      <c r="B89" s="3" t="s">
        <v>91</v>
      </c>
      <c r="C89" s="3" t="s">
        <v>116</v>
      </c>
      <c r="D89" s="3">
        <f>SUMIFS('BIFUBC Output_energy'!G:G,'BIFUBC Output_energy'!A:A,B89,'BIFUBC Output_energy'!B:B,C89)</f>
        <v>0</v>
      </c>
      <c r="E89" s="3">
        <f>SUMIFS('BIFUBC Output_nonenergy'!E:E,'BIFUBC Output_nonenergy'!A:A,B89,'BIFUBC Output_nonenergy'!B:B,C89)</f>
        <v>0</v>
      </c>
      <c r="F89" s="3" t="b">
        <f>SUM(D89:E89)=calcs!D116</f>
        <v>1</v>
      </c>
      <c r="G89" s="24">
        <f t="shared" si="0"/>
        <v>0</v>
      </c>
      <c r="H89" s="20"/>
      <c r="I89" s="20"/>
      <c r="J89" s="20"/>
      <c r="K89" s="20"/>
      <c r="L89" s="20"/>
      <c r="M89" s="20"/>
      <c r="N89" s="20"/>
      <c r="O89" s="20"/>
      <c r="P89" s="20"/>
      <c r="Q89" s="20"/>
      <c r="R89" s="20"/>
      <c r="S89" s="20"/>
      <c r="T89" s="20"/>
      <c r="U89" s="20"/>
      <c r="V89" s="20"/>
      <c r="W89" s="20"/>
      <c r="X89" s="20"/>
      <c r="Y89" s="20"/>
      <c r="Z89" s="20"/>
      <c r="AA89" s="20"/>
    </row>
    <row r="90" spans="1:27" ht="15.75" customHeight="1" x14ac:dyDescent="0.2">
      <c r="A90" s="3" t="s">
        <v>146</v>
      </c>
      <c r="B90" s="3" t="s">
        <v>91</v>
      </c>
      <c r="C90" s="3" t="s">
        <v>117</v>
      </c>
      <c r="D90" s="3">
        <f>SUMIFS('BIFUBC Output_energy'!G:G,'BIFUBC Output_energy'!A:A,B90,'BIFUBC Output_energy'!B:B,C90)</f>
        <v>7939868800000</v>
      </c>
      <c r="E90" s="3">
        <f>SUMIFS('BIFUBC Output_nonenergy'!E:E,'BIFUBC Output_nonenergy'!A:A,B90,'BIFUBC Output_nonenergy'!B:B,C90)</f>
        <v>0</v>
      </c>
      <c r="F90" s="3" t="b">
        <f>SUM(D90:E90)=calcs!D117</f>
        <v>1</v>
      </c>
      <c r="G90" s="24">
        <f t="shared" si="0"/>
        <v>0</v>
      </c>
      <c r="H90" s="20"/>
      <c r="I90" s="20"/>
      <c r="J90" s="20"/>
      <c r="K90" s="20"/>
      <c r="L90" s="20"/>
      <c r="M90" s="20"/>
      <c r="N90" s="20"/>
      <c r="O90" s="20"/>
      <c r="P90" s="20"/>
      <c r="Q90" s="20"/>
      <c r="R90" s="20"/>
      <c r="S90" s="20"/>
      <c r="T90" s="20"/>
      <c r="U90" s="20"/>
      <c r="V90" s="20"/>
      <c r="W90" s="20"/>
      <c r="X90" s="20"/>
      <c r="Y90" s="20"/>
      <c r="Z90" s="20"/>
      <c r="AA90" s="20"/>
    </row>
    <row r="91" spans="1:27" ht="15.75" customHeight="1" x14ac:dyDescent="0.2">
      <c r="A91" s="3" t="s">
        <v>147</v>
      </c>
      <c r="B91" s="3" t="s">
        <v>91</v>
      </c>
      <c r="C91" s="3" t="s">
        <v>62</v>
      </c>
      <c r="D91" s="3">
        <f>SUMIFS('BIFUBC Output_energy'!G:G,'BIFUBC Output_energy'!A:A,B91,'BIFUBC Output_energy'!B:B,C91)</f>
        <v>2597897216000</v>
      </c>
      <c r="E91" s="3">
        <f>SUMIFS('BIFUBC Output_nonenergy'!E:E,'BIFUBC Output_nonenergy'!A:A,B91,'BIFUBC Output_nonenergy'!B:B,C91)</f>
        <v>0</v>
      </c>
      <c r="F91" s="3" t="b">
        <f>SUM(D91:E91)=calcs!D118</f>
        <v>1</v>
      </c>
      <c r="G91" s="24">
        <f t="shared" si="0"/>
        <v>0</v>
      </c>
      <c r="H91" s="20"/>
      <c r="I91" s="20"/>
      <c r="J91" s="20"/>
      <c r="K91" s="20"/>
      <c r="L91" s="20"/>
      <c r="M91" s="20"/>
      <c r="N91" s="20"/>
      <c r="O91" s="20"/>
      <c r="P91" s="20"/>
      <c r="Q91" s="20"/>
      <c r="R91" s="20"/>
      <c r="S91" s="20"/>
      <c r="T91" s="20"/>
      <c r="U91" s="20"/>
      <c r="V91" s="20"/>
      <c r="W91" s="20"/>
      <c r="X91" s="20"/>
      <c r="Y91" s="20"/>
      <c r="Z91" s="20"/>
      <c r="AA91" s="20"/>
    </row>
    <row r="92" spans="1:27" ht="15.75" customHeight="1" x14ac:dyDescent="0.2">
      <c r="A92" s="3" t="s">
        <v>148</v>
      </c>
      <c r="B92" s="3" t="s">
        <v>91</v>
      </c>
      <c r="C92" s="3" t="s">
        <v>87</v>
      </c>
      <c r="D92" s="3">
        <f>SUMIFS('BIFUBC Output_energy'!G:G,'BIFUBC Output_energy'!A:A,B92,'BIFUBC Output_energy'!B:B,C92)</f>
        <v>0</v>
      </c>
      <c r="E92" s="3">
        <f>SUMIFS('BIFUBC Output_nonenergy'!E:E,'BIFUBC Output_nonenergy'!A:A,B92,'BIFUBC Output_nonenergy'!B:B,C92)</f>
        <v>0</v>
      </c>
      <c r="F92" s="3" t="b">
        <f>SUM(D92:E92)=calcs!D119</f>
        <v>1</v>
      </c>
      <c r="G92" s="24">
        <f t="shared" si="0"/>
        <v>0</v>
      </c>
      <c r="H92" s="20"/>
      <c r="I92" s="20"/>
      <c r="J92" s="20"/>
      <c r="K92" s="20"/>
      <c r="L92" s="20"/>
      <c r="M92" s="20"/>
      <c r="N92" s="20"/>
      <c r="O92" s="20"/>
      <c r="P92" s="20"/>
      <c r="Q92" s="20"/>
      <c r="R92" s="20"/>
      <c r="S92" s="20"/>
      <c r="T92" s="20"/>
      <c r="U92" s="20"/>
      <c r="V92" s="20"/>
      <c r="W92" s="20"/>
      <c r="X92" s="20"/>
      <c r="Y92" s="20"/>
      <c r="Z92" s="20"/>
      <c r="AA92" s="20"/>
    </row>
    <row r="93" spans="1:27" ht="15.75" customHeight="1" x14ac:dyDescent="0.2">
      <c r="A93" s="3" t="s">
        <v>149</v>
      </c>
      <c r="B93" s="3" t="s">
        <v>91</v>
      </c>
      <c r="C93" s="3" t="s">
        <v>118</v>
      </c>
      <c r="D93" s="3">
        <f>SUMIFS('BIFUBC Output_energy'!G:G,'BIFUBC Output_energy'!A:A,B93,'BIFUBC Output_energy'!B:B,C93)</f>
        <v>876801024000.00012</v>
      </c>
      <c r="E93" s="3">
        <f>SUMIFS('BIFUBC Output_nonenergy'!E:E,'BIFUBC Output_nonenergy'!A:A,B93,'BIFUBC Output_nonenergy'!B:B,C93)</f>
        <v>0</v>
      </c>
      <c r="F93" s="3" t="b">
        <f>SUM(D93:E93)=calcs!D120</f>
        <v>0</v>
      </c>
      <c r="G93" s="24">
        <f t="shared" si="0"/>
        <v>0</v>
      </c>
      <c r="H93" s="20"/>
      <c r="I93" s="20"/>
      <c r="J93" s="20"/>
      <c r="K93" s="20"/>
      <c r="L93" s="20"/>
      <c r="M93" s="20"/>
      <c r="N93" s="20"/>
      <c r="O93" s="20"/>
      <c r="P93" s="20"/>
      <c r="Q93" s="20"/>
      <c r="R93" s="20"/>
      <c r="S93" s="20"/>
      <c r="T93" s="20"/>
      <c r="U93" s="20"/>
      <c r="V93" s="20"/>
      <c r="W93" s="20"/>
      <c r="X93" s="20"/>
      <c r="Y93" s="20"/>
      <c r="Z93" s="20"/>
      <c r="AA93" s="20"/>
    </row>
    <row r="94" spans="1:27" ht="15.75" customHeight="1" x14ac:dyDescent="0.2">
      <c r="A94" s="3" t="s">
        <v>150</v>
      </c>
      <c r="B94" s="3" t="s">
        <v>91</v>
      </c>
      <c r="C94" s="3" t="s">
        <v>119</v>
      </c>
      <c r="D94" s="3">
        <f>SUMIFS('BIFUBC Output_energy'!G:G,'BIFUBC Output_energy'!A:A,B94,'BIFUBC Output_energy'!B:B,C94)</f>
        <v>0</v>
      </c>
      <c r="E94" s="3">
        <f>SUMIFS('BIFUBC Output_nonenergy'!E:E,'BIFUBC Output_nonenergy'!A:A,B94,'BIFUBC Output_nonenergy'!B:B,C94)</f>
        <v>0</v>
      </c>
      <c r="F94" s="3" t="b">
        <f>SUM(D94:E94)=calcs!D121</f>
        <v>0</v>
      </c>
      <c r="G94" s="24">
        <f t="shared" si="0"/>
        <v>0</v>
      </c>
      <c r="H94" s="20"/>
      <c r="I94" s="20"/>
      <c r="J94" s="20"/>
      <c r="K94" s="20"/>
      <c r="L94" s="20"/>
      <c r="M94" s="20"/>
      <c r="N94" s="20"/>
      <c r="O94" s="20"/>
      <c r="P94" s="20"/>
      <c r="Q94" s="20"/>
      <c r="R94" s="20"/>
      <c r="S94" s="20"/>
      <c r="T94" s="20"/>
      <c r="U94" s="20"/>
      <c r="V94" s="20"/>
      <c r="W94" s="20"/>
      <c r="X94" s="20"/>
      <c r="Y94" s="20"/>
      <c r="Z94" s="20"/>
      <c r="AA94" s="20"/>
    </row>
    <row r="95" spans="1:27" ht="15.75" customHeight="1" x14ac:dyDescent="0.2">
      <c r="A95" s="3" t="s">
        <v>151</v>
      </c>
      <c r="B95" s="3" t="s">
        <v>91</v>
      </c>
      <c r="C95" s="3" t="s">
        <v>120</v>
      </c>
      <c r="D95" s="3">
        <f>SUMIFS('BIFUBC Output_energy'!G:G,'BIFUBC Output_energy'!A:A,B95,'BIFUBC Output_energy'!B:B,C95)</f>
        <v>0</v>
      </c>
      <c r="E95" s="3">
        <f>SUMIFS('BIFUBC Output_nonenergy'!E:E,'BIFUBC Output_nonenergy'!A:A,B95,'BIFUBC Output_nonenergy'!B:B,C95)</f>
        <v>0</v>
      </c>
      <c r="F95" s="3" t="b">
        <f>SUM(D95:E95)=calcs!D122</f>
        <v>0</v>
      </c>
      <c r="G95" s="24">
        <f t="shared" si="0"/>
        <v>0</v>
      </c>
      <c r="H95" s="20"/>
      <c r="I95" s="20"/>
      <c r="J95" s="20"/>
      <c r="K95" s="20"/>
      <c r="L95" s="20"/>
      <c r="M95" s="20"/>
      <c r="N95" s="20"/>
      <c r="O95" s="20"/>
      <c r="P95" s="20"/>
      <c r="Q95" s="20"/>
      <c r="R95" s="20"/>
      <c r="S95" s="20"/>
      <c r="T95" s="20"/>
      <c r="U95" s="20"/>
      <c r="V95" s="20"/>
      <c r="W95" s="20"/>
      <c r="X95" s="20"/>
      <c r="Y95" s="20"/>
      <c r="Z95" s="20"/>
      <c r="AA95" s="20"/>
    </row>
    <row r="96" spans="1:27" ht="15.75" customHeight="1" x14ac:dyDescent="0.2">
      <c r="A96" s="3" t="s">
        <v>152</v>
      </c>
      <c r="B96" s="3" t="s">
        <v>91</v>
      </c>
      <c r="C96" s="3" t="s">
        <v>121</v>
      </c>
      <c r="D96" s="3">
        <f>SUMIFS('BIFUBC Output_energy'!G:G,'BIFUBC Output_energy'!A:A,B96,'BIFUBC Output_energy'!B:B,C96)</f>
        <v>0</v>
      </c>
      <c r="E96" s="3">
        <f>SUMIFS('BIFUBC Output_nonenergy'!E:E,'BIFUBC Output_nonenergy'!A:A,B96,'BIFUBC Output_nonenergy'!B:B,C96)</f>
        <v>0</v>
      </c>
      <c r="F96" s="3" t="b">
        <f>SUM(D96:E96)=calcs!D123</f>
        <v>0</v>
      </c>
      <c r="G96" s="24">
        <f t="shared" si="0"/>
        <v>0</v>
      </c>
      <c r="H96" s="20"/>
      <c r="I96" s="20"/>
      <c r="J96" s="20"/>
      <c r="K96" s="20"/>
      <c r="L96" s="20"/>
      <c r="M96" s="20"/>
      <c r="N96" s="20"/>
      <c r="O96" s="20"/>
      <c r="P96" s="20"/>
      <c r="Q96" s="20"/>
      <c r="R96" s="20"/>
      <c r="S96" s="20"/>
      <c r="T96" s="20"/>
      <c r="U96" s="20"/>
      <c r="V96" s="20"/>
      <c r="W96" s="20"/>
      <c r="X96" s="20"/>
      <c r="Y96" s="20"/>
      <c r="Z96" s="20"/>
      <c r="AA96" s="20"/>
    </row>
    <row r="97" spans="1:27" ht="15.75" customHeight="1" x14ac:dyDescent="0.2">
      <c r="A97" s="3" t="s">
        <v>153</v>
      </c>
      <c r="B97" s="3" t="s">
        <v>91</v>
      </c>
      <c r="C97" s="3" t="s">
        <v>122</v>
      </c>
      <c r="D97" s="3">
        <f>SUMIFS('BIFUBC Output_energy'!G:G,'BIFUBC Output_energy'!A:A,B97,'BIFUBC Output_energy'!B:B,C97)</f>
        <v>0</v>
      </c>
      <c r="E97" s="3">
        <f>SUMIFS('BIFUBC Output_nonenergy'!E:E,'BIFUBC Output_nonenergy'!A:A,B97,'BIFUBC Output_nonenergy'!B:B,C97)</f>
        <v>0</v>
      </c>
      <c r="F97" s="3" t="b">
        <f>SUM(D97:E97)=calcs!D124</f>
        <v>0</v>
      </c>
      <c r="G97" s="24">
        <f t="shared" si="0"/>
        <v>0</v>
      </c>
      <c r="H97" s="20"/>
      <c r="I97" s="20"/>
      <c r="J97" s="20"/>
      <c r="K97" s="20"/>
      <c r="L97" s="20"/>
      <c r="M97" s="20"/>
      <c r="N97" s="20"/>
      <c r="O97" s="20"/>
      <c r="P97" s="20"/>
      <c r="Q97" s="20"/>
      <c r="R97" s="20"/>
      <c r="S97" s="20"/>
      <c r="T97" s="20"/>
      <c r="U97" s="20"/>
      <c r="V97" s="20"/>
      <c r="W97" s="20"/>
      <c r="X97" s="20"/>
      <c r="Y97" s="20"/>
      <c r="Z97" s="20"/>
      <c r="AA97" s="20"/>
    </row>
    <row r="98" spans="1:27" ht="15.75" customHeight="1" x14ac:dyDescent="0.2">
      <c r="A98" s="3" t="s">
        <v>154</v>
      </c>
      <c r="B98" s="3" t="s">
        <v>91</v>
      </c>
      <c r="C98" s="3" t="s">
        <v>123</v>
      </c>
      <c r="D98" s="3">
        <f>SUMIFS('BIFUBC Output_energy'!G:G,'BIFUBC Output_energy'!A:A,B98,'BIFUBC Output_energy'!B:B,C98)</f>
        <v>0</v>
      </c>
      <c r="E98" s="3">
        <f>SUMIFS('BIFUBC Output_nonenergy'!E:E,'BIFUBC Output_nonenergy'!A:A,B98,'BIFUBC Output_nonenergy'!B:B,C98)</f>
        <v>0</v>
      </c>
      <c r="F98" s="3" t="b">
        <f>SUM(D98:E98)=calcs!D125</f>
        <v>0</v>
      </c>
      <c r="G98" s="24">
        <f t="shared" si="0"/>
        <v>0</v>
      </c>
      <c r="H98" s="20"/>
      <c r="I98" s="20"/>
      <c r="J98" s="20"/>
      <c r="K98" s="20"/>
      <c r="L98" s="20"/>
      <c r="M98" s="20"/>
      <c r="N98" s="20"/>
      <c r="O98" s="20"/>
      <c r="P98" s="20"/>
      <c r="Q98" s="20"/>
      <c r="R98" s="20"/>
      <c r="S98" s="20"/>
      <c r="T98" s="20"/>
      <c r="U98" s="20"/>
      <c r="V98" s="20"/>
      <c r="W98" s="20"/>
      <c r="X98" s="20"/>
      <c r="Y98" s="20"/>
      <c r="Z98" s="20"/>
      <c r="AA98" s="20"/>
    </row>
    <row r="99" spans="1:27" ht="15.75" customHeight="1" x14ac:dyDescent="0.2">
      <c r="A99" s="3" t="s">
        <v>155</v>
      </c>
      <c r="B99" s="3" t="s">
        <v>91</v>
      </c>
      <c r="C99" s="3" t="s">
        <v>124</v>
      </c>
      <c r="D99" s="3">
        <f>SUMIFS('BIFUBC Output_energy'!G:G,'BIFUBC Output_energy'!A:A,B99,'BIFUBC Output_energy'!B:B,C99)</f>
        <v>24542623616000</v>
      </c>
      <c r="E99" s="3">
        <f>SUMIFS('BIFUBC Output_nonenergy'!E:E,'BIFUBC Output_nonenergy'!A:A,B99,'BIFUBC Output_nonenergy'!B:B,C99)</f>
        <v>0</v>
      </c>
      <c r="F99" s="3" t="b">
        <f>SUM(D99:E99)=calcs!D126</f>
        <v>0</v>
      </c>
      <c r="G99" s="24">
        <f t="shared" si="0"/>
        <v>0</v>
      </c>
      <c r="H99" s="20"/>
      <c r="I99" s="20"/>
      <c r="J99" s="20"/>
      <c r="K99" s="20"/>
      <c r="L99" s="20"/>
      <c r="M99" s="20"/>
      <c r="N99" s="20"/>
      <c r="O99" s="20"/>
      <c r="P99" s="20"/>
      <c r="Q99" s="20"/>
      <c r="R99" s="20"/>
      <c r="S99" s="20"/>
      <c r="T99" s="20"/>
      <c r="U99" s="20"/>
      <c r="V99" s="20"/>
      <c r="W99" s="20"/>
      <c r="X99" s="20"/>
      <c r="Y99" s="20"/>
      <c r="Z99" s="20"/>
      <c r="AA99" s="20"/>
    </row>
    <row r="100" spans="1:27" ht="15.75" customHeight="1" x14ac:dyDescent="0.2">
      <c r="A100" s="3" t="s">
        <v>156</v>
      </c>
      <c r="B100" s="3" t="s">
        <v>91</v>
      </c>
      <c r="C100" s="3" t="s">
        <v>84</v>
      </c>
      <c r="D100" s="3">
        <f>SUMIFS('BIFUBC Output_energy'!G:G,'BIFUBC Output_energy'!A:A,B100,'BIFUBC Output_energy'!B:B,C100)</f>
        <v>0</v>
      </c>
      <c r="E100" s="3">
        <f>SUMIFS('BIFUBC Output_nonenergy'!E:E,'BIFUBC Output_nonenergy'!A:A,B100,'BIFUBC Output_nonenergy'!B:B,C100)</f>
        <v>0</v>
      </c>
      <c r="F100" s="3" t="b">
        <f>SUM(D100:E100)=calcs!D127</f>
        <v>1</v>
      </c>
      <c r="G100" s="24">
        <f t="shared" si="0"/>
        <v>0</v>
      </c>
      <c r="H100" s="20"/>
      <c r="I100" s="20"/>
      <c r="J100" s="20"/>
      <c r="K100" s="20"/>
      <c r="L100" s="20"/>
      <c r="M100" s="20"/>
      <c r="N100" s="20"/>
      <c r="O100" s="20"/>
      <c r="P100" s="20"/>
      <c r="Q100" s="20"/>
      <c r="R100" s="20"/>
      <c r="S100" s="20"/>
      <c r="T100" s="20"/>
      <c r="U100" s="20"/>
      <c r="V100" s="20"/>
      <c r="W100" s="20"/>
      <c r="X100" s="20"/>
      <c r="Y100" s="20"/>
      <c r="Z100" s="20"/>
      <c r="AA100" s="20"/>
    </row>
    <row r="101" spans="1:27" ht="15.75" customHeight="1" x14ac:dyDescent="0.2">
      <c r="A101" s="3" t="s">
        <v>157</v>
      </c>
      <c r="B101" s="3" t="s">
        <v>91</v>
      </c>
      <c r="C101" s="3" t="s">
        <v>125</v>
      </c>
      <c r="D101" s="3">
        <f>SUMIFS('BIFUBC Output_energy'!G:G,'BIFUBC Output_energy'!A:A,B101,'BIFUBC Output_energy'!B:B,C101)</f>
        <v>0</v>
      </c>
      <c r="E101" s="3">
        <f>SUMIFS('BIFUBC Output_nonenergy'!E:E,'BIFUBC Output_nonenergy'!A:A,B101,'BIFUBC Output_nonenergy'!B:B,C101)</f>
        <v>0</v>
      </c>
      <c r="F101" s="3" t="b">
        <f>SUM(D101:E101)=calcs!D128</f>
        <v>0</v>
      </c>
      <c r="G101" s="24">
        <f t="shared" si="0"/>
        <v>0</v>
      </c>
      <c r="H101" s="20"/>
      <c r="I101" s="20"/>
      <c r="J101" s="20"/>
      <c r="K101" s="20"/>
      <c r="L101" s="20"/>
      <c r="M101" s="20"/>
      <c r="N101" s="20"/>
      <c r="O101" s="20"/>
      <c r="P101" s="20"/>
      <c r="Q101" s="20"/>
      <c r="R101" s="20"/>
      <c r="S101" s="20"/>
      <c r="T101" s="20"/>
      <c r="U101" s="20"/>
      <c r="V101" s="20"/>
      <c r="W101" s="20"/>
      <c r="X101" s="20"/>
      <c r="Y101" s="20"/>
      <c r="Z101" s="20"/>
      <c r="AA101" s="20"/>
    </row>
    <row r="102" spans="1:27" ht="15.75" customHeight="1" x14ac:dyDescent="0.2">
      <c r="A102" s="42" t="s">
        <v>158</v>
      </c>
      <c r="B102" s="42" t="s">
        <v>91</v>
      </c>
      <c r="C102" s="42" t="s">
        <v>83</v>
      </c>
      <c r="D102" s="42">
        <f>SUMIFS('BIFUBC Output_energy'!G:G,'BIFUBC Output_energy'!A:A,B102,'BIFUBC Output_energy'!B:B,C102)</f>
        <v>4254076928000</v>
      </c>
      <c r="E102" s="42">
        <f>SUMIFS('BIFUBC Output_nonenergy'!E:E,'BIFUBC Output_nonenergy'!A:A,B102,'BIFUBC Output_nonenergy'!B:B,C102)</f>
        <v>0</v>
      </c>
      <c r="F102" s="42" t="b">
        <f>SUM(D102:E102)=calcs!D129</f>
        <v>1</v>
      </c>
      <c r="G102" s="24">
        <f t="shared" si="0"/>
        <v>0</v>
      </c>
      <c r="H102" s="20"/>
      <c r="I102" s="20"/>
      <c r="J102" s="20"/>
      <c r="K102" s="20"/>
      <c r="L102" s="20"/>
      <c r="M102" s="20"/>
      <c r="N102" s="20"/>
      <c r="O102" s="20"/>
      <c r="P102" s="20"/>
      <c r="Q102" s="20"/>
      <c r="R102" s="20"/>
      <c r="S102" s="20"/>
      <c r="T102" s="20"/>
      <c r="U102" s="20"/>
      <c r="V102" s="20"/>
      <c r="W102" s="20"/>
      <c r="X102" s="20"/>
      <c r="Y102" s="20"/>
      <c r="Z102" s="20"/>
      <c r="AA102" s="20"/>
    </row>
    <row r="103" spans="1:27" ht="15.75" customHeight="1" x14ac:dyDescent="0.2">
      <c r="A103" s="41" t="s">
        <v>134</v>
      </c>
      <c r="B103" s="41" t="s">
        <v>90</v>
      </c>
      <c r="C103" s="41" t="s">
        <v>111</v>
      </c>
      <c r="D103" s="41">
        <f>SUMIFS('BIFUBC Output_energy'!G:G,'BIFUBC Output_energy'!A:A,B103,'BIFUBC Output_energy'!B:B,C103)</f>
        <v>0</v>
      </c>
      <c r="E103" s="41">
        <f>SUMIFS('BIFUBC Output_nonenergy'!E:E,'BIFUBC Output_nonenergy'!A:A,B103,'BIFUBC Output_nonenergy'!B:B,C103)</f>
        <v>0</v>
      </c>
      <c r="F103" s="41" t="b">
        <f>SUM(D103:E103)=calcs!D130</f>
        <v>1</v>
      </c>
      <c r="G103" s="24">
        <f t="shared" si="0"/>
        <v>0</v>
      </c>
      <c r="H103" s="20"/>
      <c r="I103" s="20"/>
      <c r="J103" s="20"/>
      <c r="K103" s="20"/>
      <c r="L103" s="20"/>
      <c r="M103" s="20"/>
      <c r="N103" s="20"/>
      <c r="O103" s="20"/>
      <c r="P103" s="20"/>
      <c r="Q103" s="20"/>
      <c r="R103" s="20"/>
      <c r="S103" s="20"/>
      <c r="T103" s="20"/>
      <c r="U103" s="20"/>
      <c r="V103" s="20"/>
      <c r="W103" s="20"/>
      <c r="X103" s="20"/>
      <c r="Y103" s="20"/>
      <c r="Z103" s="20"/>
      <c r="AA103" s="20"/>
    </row>
    <row r="104" spans="1:27" ht="15.75" customHeight="1" x14ac:dyDescent="0.2">
      <c r="A104" s="3" t="s">
        <v>135</v>
      </c>
      <c r="B104" s="3" t="s">
        <v>90</v>
      </c>
      <c r="C104" s="3" t="s">
        <v>82</v>
      </c>
      <c r="D104" s="3">
        <f>SUMIFS('BIFUBC Output_energy'!G:G,'BIFUBC Output_energy'!A:A,B104,'BIFUBC Output_energy'!B:B,C104)</f>
        <v>0</v>
      </c>
      <c r="E104" s="3">
        <f>SUMIFS('BIFUBC Output_nonenergy'!E:E,'BIFUBC Output_nonenergy'!A:A,B104,'BIFUBC Output_nonenergy'!B:B,C104)</f>
        <v>0</v>
      </c>
      <c r="F104" s="3" t="b">
        <f>SUM(D104:E104)=calcs!D131</f>
        <v>0</v>
      </c>
      <c r="G104" s="24">
        <f t="shared" si="0"/>
        <v>0</v>
      </c>
      <c r="H104" s="20"/>
      <c r="I104" s="20"/>
      <c r="J104" s="20"/>
      <c r="K104" s="20"/>
      <c r="L104" s="20"/>
      <c r="M104" s="20"/>
      <c r="N104" s="20"/>
      <c r="O104" s="20"/>
      <c r="P104" s="20"/>
      <c r="Q104" s="20"/>
      <c r="R104" s="20"/>
      <c r="S104" s="20"/>
      <c r="T104" s="20"/>
      <c r="U104" s="20"/>
      <c r="V104" s="20"/>
      <c r="W104" s="20"/>
      <c r="X104" s="20"/>
      <c r="Y104" s="20"/>
      <c r="Z104" s="20"/>
      <c r="AA104" s="20"/>
    </row>
    <row r="105" spans="1:27" ht="15.75" customHeight="1" x14ac:dyDescent="0.2">
      <c r="A105" s="3" t="s">
        <v>136</v>
      </c>
      <c r="B105" s="3" t="s">
        <v>90</v>
      </c>
      <c r="C105" s="3" t="s">
        <v>86</v>
      </c>
      <c r="D105" s="3">
        <f>SUMIFS('BIFUBC Output_energy'!G:G,'BIFUBC Output_energy'!A:A,B105,'BIFUBC Output_energy'!B:B,C105)</f>
        <v>0</v>
      </c>
      <c r="E105" s="3">
        <f>SUMIFS('BIFUBC Output_nonenergy'!E:E,'BIFUBC Output_nonenergy'!A:A,B105,'BIFUBC Output_nonenergy'!B:B,C105)</f>
        <v>0</v>
      </c>
      <c r="F105" s="3" t="b">
        <f>SUM(D105:E105)=calcs!D132</f>
        <v>0</v>
      </c>
      <c r="G105" s="24">
        <f t="shared" si="0"/>
        <v>0</v>
      </c>
      <c r="H105" s="20"/>
      <c r="I105" s="20"/>
      <c r="J105" s="20"/>
      <c r="K105" s="20"/>
      <c r="L105" s="20"/>
      <c r="M105" s="20"/>
      <c r="N105" s="20"/>
      <c r="O105" s="20"/>
      <c r="P105" s="20"/>
      <c r="Q105" s="20"/>
      <c r="R105" s="20"/>
      <c r="S105" s="20"/>
      <c r="T105" s="20"/>
      <c r="U105" s="20"/>
      <c r="V105" s="20"/>
      <c r="W105" s="20"/>
      <c r="X105" s="20"/>
      <c r="Y105" s="20"/>
      <c r="Z105" s="20"/>
      <c r="AA105" s="20"/>
    </row>
    <row r="106" spans="1:27" ht="15.75" customHeight="1" x14ac:dyDescent="0.2">
      <c r="A106" s="3" t="s">
        <v>137</v>
      </c>
      <c r="B106" s="3" t="s">
        <v>90</v>
      </c>
      <c r="C106" s="3" t="s">
        <v>112</v>
      </c>
      <c r="D106" s="3">
        <f>SUMIFS('BIFUBC Output_energy'!G:G,'BIFUBC Output_energy'!A:A,B106,'BIFUBC Output_energy'!B:B,C106)</f>
        <v>0</v>
      </c>
      <c r="E106" s="3">
        <f>SUMIFS('BIFUBC Output_nonenergy'!E:E,'BIFUBC Output_nonenergy'!A:A,B106,'BIFUBC Output_nonenergy'!B:B,C106)</f>
        <v>0</v>
      </c>
      <c r="F106" s="3" t="b">
        <f>SUM(D106:E106)=calcs!D133</f>
        <v>1</v>
      </c>
      <c r="G106" s="24">
        <f t="shared" si="0"/>
        <v>0</v>
      </c>
      <c r="H106" s="20"/>
      <c r="I106" s="20"/>
      <c r="J106" s="20"/>
      <c r="K106" s="20"/>
      <c r="L106" s="20"/>
      <c r="M106" s="20"/>
      <c r="N106" s="20"/>
      <c r="O106" s="20"/>
      <c r="P106" s="20"/>
      <c r="Q106" s="20"/>
      <c r="R106" s="20"/>
      <c r="S106" s="20"/>
      <c r="T106" s="20"/>
      <c r="U106" s="20"/>
      <c r="V106" s="20"/>
      <c r="W106" s="20"/>
      <c r="X106" s="20"/>
      <c r="Y106" s="20"/>
      <c r="Z106" s="20"/>
      <c r="AA106" s="20"/>
    </row>
    <row r="107" spans="1:27" ht="15.75" customHeight="1" x14ac:dyDescent="0.2">
      <c r="A107" s="3" t="s">
        <v>138</v>
      </c>
      <c r="B107" s="3" t="s">
        <v>90</v>
      </c>
      <c r="C107" s="3" t="s">
        <v>113</v>
      </c>
      <c r="D107" s="3">
        <f>SUMIFS('BIFUBC Output_energy'!G:G,'BIFUBC Output_energy'!A:A,B107,'BIFUBC Output_energy'!B:B,C107)</f>
        <v>0</v>
      </c>
      <c r="E107" s="3">
        <f>SUMIFS('BIFUBC Output_nonenergy'!E:E,'BIFUBC Output_nonenergy'!A:A,B107,'BIFUBC Output_nonenergy'!B:B,C107)</f>
        <v>0</v>
      </c>
      <c r="F107" s="3" t="b">
        <f>SUM(D107:E107)=calcs!D134</f>
        <v>1</v>
      </c>
      <c r="G107" s="24">
        <f t="shared" si="0"/>
        <v>0</v>
      </c>
      <c r="H107" s="20"/>
      <c r="I107" s="20"/>
      <c r="J107" s="20"/>
      <c r="K107" s="20"/>
      <c r="L107" s="20"/>
      <c r="M107" s="20"/>
      <c r="N107" s="20"/>
      <c r="O107" s="20"/>
      <c r="P107" s="20"/>
      <c r="Q107" s="20"/>
      <c r="R107" s="20"/>
      <c r="S107" s="20"/>
      <c r="T107" s="20"/>
      <c r="U107" s="20"/>
      <c r="V107" s="20"/>
      <c r="W107" s="20"/>
      <c r="X107" s="20"/>
      <c r="Y107" s="20"/>
      <c r="Z107" s="20"/>
      <c r="AA107" s="20"/>
    </row>
    <row r="108" spans="1:27" ht="15.75" customHeight="1" x14ac:dyDescent="0.2">
      <c r="A108" s="3" t="s">
        <v>139</v>
      </c>
      <c r="B108" s="3" t="s">
        <v>90</v>
      </c>
      <c r="C108" s="3" t="s">
        <v>44</v>
      </c>
      <c r="D108" s="3">
        <f>SUMIFS('BIFUBC Output_energy'!G:G,'BIFUBC Output_energy'!A:A,B108,'BIFUBC Output_energy'!B:B,C108)</f>
        <v>0</v>
      </c>
      <c r="E108" s="3">
        <f>SUMIFS('BIFUBC Output_nonenergy'!E:E,'BIFUBC Output_nonenergy'!A:A,B108,'BIFUBC Output_nonenergy'!B:B,C108)</f>
        <v>0</v>
      </c>
      <c r="F108" s="3" t="b">
        <f>SUM(D108:E108)=calcs!D135</f>
        <v>1</v>
      </c>
      <c r="G108" s="24">
        <f t="shared" si="0"/>
        <v>0</v>
      </c>
      <c r="H108" s="20"/>
      <c r="I108" s="20"/>
      <c r="J108" s="20"/>
      <c r="K108" s="20"/>
      <c r="L108" s="20"/>
      <c r="M108" s="20"/>
      <c r="N108" s="20"/>
      <c r="O108" s="20"/>
      <c r="P108" s="20"/>
      <c r="Q108" s="20"/>
      <c r="R108" s="20"/>
      <c r="S108" s="20"/>
      <c r="T108" s="20"/>
      <c r="U108" s="20"/>
      <c r="V108" s="20"/>
      <c r="W108" s="20"/>
      <c r="X108" s="20"/>
      <c r="Y108" s="20"/>
      <c r="Z108" s="20"/>
      <c r="AA108" s="20"/>
    </row>
    <row r="109" spans="1:27" ht="15.75" customHeight="1" x14ac:dyDescent="0.2">
      <c r="A109" s="3" t="s">
        <v>140</v>
      </c>
      <c r="B109" s="3" t="s">
        <v>90</v>
      </c>
      <c r="C109" s="3" t="s">
        <v>48</v>
      </c>
      <c r="D109" s="3">
        <f>SUMIFS('BIFUBC Output_energy'!G:G,'BIFUBC Output_energy'!A:A,B109,'BIFUBC Output_energy'!B:B,C109)</f>
        <v>0</v>
      </c>
      <c r="E109" s="3">
        <f>SUMIFS('BIFUBC Output_nonenergy'!E:E,'BIFUBC Output_nonenergy'!A:A,B109,'BIFUBC Output_nonenergy'!B:B,C109)</f>
        <v>0</v>
      </c>
      <c r="F109" s="3" t="b">
        <f>SUM(D109:E109)=calcs!D136</f>
        <v>1</v>
      </c>
      <c r="G109" s="24">
        <f t="shared" si="0"/>
        <v>0</v>
      </c>
      <c r="H109" s="20"/>
      <c r="I109" s="20"/>
      <c r="J109" s="20"/>
      <c r="K109" s="20"/>
      <c r="L109" s="20"/>
      <c r="M109" s="20"/>
      <c r="N109" s="20"/>
      <c r="O109" s="20"/>
      <c r="P109" s="20"/>
      <c r="Q109" s="20"/>
      <c r="R109" s="20"/>
      <c r="S109" s="20"/>
      <c r="T109" s="20"/>
      <c r="U109" s="20"/>
      <c r="V109" s="20"/>
      <c r="W109" s="20"/>
      <c r="X109" s="20"/>
      <c r="Y109" s="20"/>
      <c r="Z109" s="20"/>
      <c r="AA109" s="20"/>
    </row>
    <row r="110" spans="1:27" ht="15.75" customHeight="1" x14ac:dyDescent="0.2">
      <c r="A110" s="3" t="s">
        <v>141</v>
      </c>
      <c r="B110" s="3" t="s">
        <v>90</v>
      </c>
      <c r="C110" s="3" t="s">
        <v>50</v>
      </c>
      <c r="D110" s="3">
        <f>SUMIFS('BIFUBC Output_energy'!G:G,'BIFUBC Output_energy'!A:A,B110,'BIFUBC Output_energy'!B:B,C110)</f>
        <v>0</v>
      </c>
      <c r="E110" s="3">
        <f>SUMIFS('BIFUBC Output_nonenergy'!E:E,'BIFUBC Output_nonenergy'!A:A,B110,'BIFUBC Output_nonenergy'!B:B,C110)</f>
        <v>0</v>
      </c>
      <c r="F110" s="3" t="b">
        <f>SUM(D110:E110)=calcs!D137</f>
        <v>1</v>
      </c>
      <c r="G110" s="24">
        <f t="shared" si="0"/>
        <v>0</v>
      </c>
      <c r="H110" s="20"/>
      <c r="I110" s="20"/>
      <c r="J110" s="20"/>
      <c r="K110" s="20"/>
      <c r="L110" s="20"/>
      <c r="M110" s="20"/>
      <c r="N110" s="20"/>
      <c r="O110" s="20"/>
      <c r="P110" s="20"/>
      <c r="Q110" s="20"/>
      <c r="R110" s="20"/>
      <c r="S110" s="20"/>
      <c r="T110" s="20"/>
      <c r="U110" s="20"/>
      <c r="V110" s="20"/>
      <c r="W110" s="20"/>
      <c r="X110" s="20"/>
      <c r="Y110" s="20"/>
      <c r="Z110" s="20"/>
      <c r="AA110" s="20"/>
    </row>
    <row r="111" spans="1:27" ht="15.75" customHeight="1" x14ac:dyDescent="0.2">
      <c r="A111" s="3" t="s">
        <v>142</v>
      </c>
      <c r="B111" s="3" t="s">
        <v>90</v>
      </c>
      <c r="C111" s="3" t="s">
        <v>53</v>
      </c>
      <c r="D111" s="3">
        <f>SUMIFS('BIFUBC Output_energy'!G:G,'BIFUBC Output_energy'!A:A,B111,'BIFUBC Output_energy'!B:B,C111)</f>
        <v>0</v>
      </c>
      <c r="E111" s="3">
        <f>SUMIFS('BIFUBC Output_nonenergy'!E:E,'BIFUBC Output_nonenergy'!A:A,B111,'BIFUBC Output_nonenergy'!B:B,C111)</f>
        <v>0</v>
      </c>
      <c r="F111" s="3" t="b">
        <f>SUM(D111:E111)=calcs!D138</f>
        <v>1</v>
      </c>
      <c r="G111" s="24">
        <f t="shared" si="0"/>
        <v>0</v>
      </c>
      <c r="H111" s="20"/>
      <c r="I111" s="20"/>
      <c r="J111" s="20"/>
      <c r="K111" s="20"/>
      <c r="L111" s="20"/>
      <c r="M111" s="20"/>
      <c r="N111" s="20"/>
      <c r="O111" s="20"/>
      <c r="P111" s="20"/>
      <c r="Q111" s="20"/>
      <c r="R111" s="20"/>
      <c r="S111" s="20"/>
      <c r="T111" s="20"/>
      <c r="U111" s="20"/>
      <c r="V111" s="20"/>
      <c r="W111" s="20"/>
      <c r="X111" s="20"/>
      <c r="Y111" s="20"/>
      <c r="Z111" s="20"/>
      <c r="AA111" s="20"/>
    </row>
    <row r="112" spans="1:27" ht="15.75" customHeight="1" x14ac:dyDescent="0.2">
      <c r="A112" s="3" t="s">
        <v>143</v>
      </c>
      <c r="B112" s="3" t="s">
        <v>90</v>
      </c>
      <c r="C112" s="3" t="s">
        <v>114</v>
      </c>
      <c r="D112" s="3">
        <f>SUMIFS('BIFUBC Output_energy'!G:G,'BIFUBC Output_energy'!A:A,B112,'BIFUBC Output_energy'!B:B,C112)</f>
        <v>0</v>
      </c>
      <c r="E112" s="3">
        <f>SUMIFS('BIFUBC Output_nonenergy'!E:E,'BIFUBC Output_nonenergy'!A:A,B112,'BIFUBC Output_nonenergy'!B:B,C112)</f>
        <v>86482790144000</v>
      </c>
      <c r="F112" s="3" t="b">
        <f>SUM(D112:E112)=calcs!D139</f>
        <v>1</v>
      </c>
      <c r="G112" s="24">
        <f t="shared" si="0"/>
        <v>1</v>
      </c>
      <c r="H112" s="20"/>
      <c r="I112" s="20"/>
      <c r="J112" s="20"/>
      <c r="K112" s="20"/>
      <c r="L112" s="20"/>
      <c r="M112" s="20"/>
      <c r="N112" s="20"/>
      <c r="O112" s="20"/>
      <c r="P112" s="20"/>
      <c r="Q112" s="20"/>
      <c r="R112" s="20"/>
      <c r="S112" s="20"/>
      <c r="T112" s="20"/>
      <c r="U112" s="20"/>
      <c r="V112" s="20"/>
      <c r="W112" s="20"/>
      <c r="X112" s="20"/>
      <c r="Y112" s="20"/>
      <c r="Z112" s="20"/>
      <c r="AA112" s="20"/>
    </row>
    <row r="113" spans="1:27" ht="15.75" customHeight="1" x14ac:dyDescent="0.2">
      <c r="A113" s="3" t="s">
        <v>144</v>
      </c>
      <c r="B113" s="3" t="s">
        <v>90</v>
      </c>
      <c r="C113" s="3" t="s">
        <v>115</v>
      </c>
      <c r="D113" s="3">
        <f>SUMIFS('BIFUBC Output_energy'!G:G,'BIFUBC Output_energy'!A:A,B113,'BIFUBC Output_energy'!B:B,C113)</f>
        <v>0</v>
      </c>
      <c r="E113" s="3">
        <f>SUMIFS('BIFUBC Output_nonenergy'!E:E,'BIFUBC Output_nonenergy'!A:A,B113,'BIFUBC Output_nonenergy'!B:B,C113)</f>
        <v>0</v>
      </c>
      <c r="F113" s="3" t="b">
        <f>SUM(D113:E113)=calcs!D140</f>
        <v>1</v>
      </c>
      <c r="G113" s="24">
        <f t="shared" si="0"/>
        <v>0</v>
      </c>
      <c r="H113" s="20"/>
      <c r="I113" s="20"/>
      <c r="J113" s="20"/>
      <c r="K113" s="20"/>
      <c r="L113" s="20"/>
      <c r="M113" s="20"/>
      <c r="N113" s="20"/>
      <c r="O113" s="20"/>
      <c r="P113" s="20"/>
      <c r="Q113" s="20"/>
      <c r="R113" s="20"/>
      <c r="S113" s="20"/>
      <c r="T113" s="20"/>
      <c r="U113" s="20"/>
      <c r="V113" s="20"/>
      <c r="W113" s="20"/>
      <c r="X113" s="20"/>
      <c r="Y113" s="20"/>
      <c r="Z113" s="20"/>
      <c r="AA113" s="20"/>
    </row>
    <row r="114" spans="1:27" ht="15.75" customHeight="1" x14ac:dyDescent="0.2">
      <c r="A114" s="3" t="s">
        <v>145</v>
      </c>
      <c r="B114" s="3" t="s">
        <v>90</v>
      </c>
      <c r="C114" s="3" t="s">
        <v>116</v>
      </c>
      <c r="D114" s="3">
        <f>SUMIFS('BIFUBC Output_energy'!G:G,'BIFUBC Output_energy'!A:A,B114,'BIFUBC Output_energy'!B:B,C114)</f>
        <v>0</v>
      </c>
      <c r="E114" s="3">
        <f>SUMIFS('BIFUBC Output_nonenergy'!E:E,'BIFUBC Output_nonenergy'!A:A,B114,'BIFUBC Output_nonenergy'!B:B,C114)</f>
        <v>0</v>
      </c>
      <c r="F114" s="3" t="b">
        <f>SUM(D114:E114)=calcs!D141</f>
        <v>1</v>
      </c>
      <c r="G114" s="24">
        <f t="shared" si="0"/>
        <v>0</v>
      </c>
      <c r="H114" s="20"/>
      <c r="I114" s="20"/>
      <c r="J114" s="20"/>
      <c r="K114" s="20"/>
      <c r="L114" s="20"/>
      <c r="M114" s="20"/>
      <c r="N114" s="20"/>
      <c r="O114" s="20"/>
      <c r="P114" s="20"/>
      <c r="Q114" s="20"/>
      <c r="R114" s="20"/>
      <c r="S114" s="20"/>
      <c r="T114" s="20"/>
      <c r="U114" s="20"/>
      <c r="V114" s="20"/>
      <c r="W114" s="20"/>
      <c r="X114" s="20"/>
      <c r="Y114" s="20"/>
      <c r="Z114" s="20"/>
      <c r="AA114" s="20"/>
    </row>
    <row r="115" spans="1:27" ht="15.75" customHeight="1" x14ac:dyDescent="0.2">
      <c r="A115" s="3" t="s">
        <v>146</v>
      </c>
      <c r="B115" s="3" t="s">
        <v>90</v>
      </c>
      <c r="C115" s="3" t="s">
        <v>117</v>
      </c>
      <c r="D115" s="3">
        <f>SUMIFS('BIFUBC Output_energy'!G:G,'BIFUBC Output_energy'!A:A,B115,'BIFUBC Output_energy'!B:B,C115)</f>
        <v>0</v>
      </c>
      <c r="E115" s="3">
        <f>SUMIFS('BIFUBC Output_nonenergy'!E:E,'BIFUBC Output_nonenergy'!A:A,B115,'BIFUBC Output_nonenergy'!B:B,C115)</f>
        <v>0</v>
      </c>
      <c r="F115" s="3" t="b">
        <f>SUM(D115:E115)=calcs!D142</f>
        <v>1</v>
      </c>
      <c r="G115" s="24">
        <f t="shared" si="0"/>
        <v>0</v>
      </c>
      <c r="H115" s="20"/>
      <c r="I115" s="20"/>
      <c r="J115" s="20"/>
      <c r="K115" s="20"/>
      <c r="L115" s="20"/>
      <c r="M115" s="20"/>
      <c r="N115" s="20"/>
      <c r="O115" s="20"/>
      <c r="P115" s="20"/>
      <c r="Q115" s="20"/>
      <c r="R115" s="20"/>
      <c r="S115" s="20"/>
      <c r="T115" s="20"/>
      <c r="U115" s="20"/>
      <c r="V115" s="20"/>
      <c r="W115" s="20"/>
      <c r="X115" s="20"/>
      <c r="Y115" s="20"/>
      <c r="Z115" s="20"/>
      <c r="AA115" s="20"/>
    </row>
    <row r="116" spans="1:27" ht="15.75" customHeight="1" x14ac:dyDescent="0.2">
      <c r="A116" s="3" t="s">
        <v>147</v>
      </c>
      <c r="B116" s="3" t="s">
        <v>90</v>
      </c>
      <c r="C116" s="3" t="s">
        <v>62</v>
      </c>
      <c r="D116" s="3">
        <f>SUMIFS('BIFUBC Output_energy'!G:G,'BIFUBC Output_energy'!A:A,B116,'BIFUBC Output_energy'!B:B,C116)</f>
        <v>0</v>
      </c>
      <c r="E116" s="3">
        <f>SUMIFS('BIFUBC Output_nonenergy'!E:E,'BIFUBC Output_nonenergy'!A:A,B116,'BIFUBC Output_nonenergy'!B:B,C116)</f>
        <v>0</v>
      </c>
      <c r="F116" s="3" t="b">
        <f>SUM(D116:E116)=calcs!D143</f>
        <v>1</v>
      </c>
      <c r="G116" s="24">
        <f t="shared" si="0"/>
        <v>0</v>
      </c>
      <c r="H116" s="20"/>
      <c r="I116" s="20"/>
      <c r="J116" s="20"/>
      <c r="K116" s="20"/>
      <c r="L116" s="20"/>
      <c r="M116" s="20"/>
      <c r="N116" s="20"/>
      <c r="O116" s="20"/>
      <c r="P116" s="20"/>
      <c r="Q116" s="20"/>
      <c r="R116" s="20"/>
      <c r="S116" s="20"/>
      <c r="T116" s="20"/>
      <c r="U116" s="20"/>
      <c r="V116" s="20"/>
      <c r="W116" s="20"/>
      <c r="X116" s="20"/>
      <c r="Y116" s="20"/>
      <c r="Z116" s="20"/>
      <c r="AA116" s="20"/>
    </row>
    <row r="117" spans="1:27" ht="15.75" customHeight="1" x14ac:dyDescent="0.2">
      <c r="A117" s="3" t="s">
        <v>148</v>
      </c>
      <c r="B117" s="3" t="s">
        <v>90</v>
      </c>
      <c r="C117" s="3" t="s">
        <v>87</v>
      </c>
      <c r="D117" s="3">
        <f>SUMIFS('BIFUBC Output_energy'!G:G,'BIFUBC Output_energy'!A:A,B117,'BIFUBC Output_energy'!B:B,C117)</f>
        <v>0</v>
      </c>
      <c r="E117" s="3">
        <f>SUMIFS('BIFUBC Output_nonenergy'!E:E,'BIFUBC Output_nonenergy'!A:A,B117,'BIFUBC Output_nonenergy'!B:B,C117)</f>
        <v>0</v>
      </c>
      <c r="F117" s="3" t="b">
        <f>SUM(D117:E117)=calcs!D144</f>
        <v>1</v>
      </c>
      <c r="G117" s="24">
        <f t="shared" si="0"/>
        <v>0</v>
      </c>
      <c r="H117" s="20"/>
      <c r="I117" s="20"/>
      <c r="J117" s="20"/>
      <c r="K117" s="20"/>
      <c r="L117" s="20"/>
      <c r="M117" s="20"/>
      <c r="N117" s="20"/>
      <c r="O117" s="20"/>
      <c r="P117" s="20"/>
      <c r="Q117" s="20"/>
      <c r="R117" s="20"/>
      <c r="S117" s="20"/>
      <c r="T117" s="20"/>
      <c r="U117" s="20"/>
      <c r="V117" s="20"/>
      <c r="W117" s="20"/>
      <c r="X117" s="20"/>
      <c r="Y117" s="20"/>
      <c r="Z117" s="20"/>
      <c r="AA117" s="20"/>
    </row>
    <row r="118" spans="1:27" ht="15.75" customHeight="1" x14ac:dyDescent="0.2">
      <c r="A118" s="3" t="s">
        <v>149</v>
      </c>
      <c r="B118" s="3" t="s">
        <v>90</v>
      </c>
      <c r="C118" s="3" t="s">
        <v>118</v>
      </c>
      <c r="D118" s="3">
        <f>SUMIFS('BIFUBC Output_energy'!G:G,'BIFUBC Output_energy'!A:A,B118,'BIFUBC Output_energy'!B:B,C118)</f>
        <v>0</v>
      </c>
      <c r="E118" s="3">
        <f>SUMIFS('BIFUBC Output_nonenergy'!E:E,'BIFUBC Output_nonenergy'!A:A,B118,'BIFUBC Output_nonenergy'!B:B,C118)</f>
        <v>0</v>
      </c>
      <c r="F118" s="3" t="b">
        <f>SUM(D118:E118)=calcs!D145</f>
        <v>1</v>
      </c>
      <c r="G118" s="24">
        <f t="shared" si="0"/>
        <v>0</v>
      </c>
      <c r="H118" s="20"/>
      <c r="I118" s="20"/>
      <c r="J118" s="20"/>
      <c r="K118" s="20"/>
      <c r="L118" s="20"/>
      <c r="M118" s="20"/>
      <c r="N118" s="20"/>
      <c r="O118" s="20"/>
      <c r="P118" s="20"/>
      <c r="Q118" s="20"/>
      <c r="R118" s="20"/>
      <c r="S118" s="20"/>
      <c r="T118" s="20"/>
      <c r="U118" s="20"/>
      <c r="V118" s="20"/>
      <c r="W118" s="20"/>
      <c r="X118" s="20"/>
      <c r="Y118" s="20"/>
      <c r="Z118" s="20"/>
      <c r="AA118" s="20"/>
    </row>
    <row r="119" spans="1:27" ht="15.75" customHeight="1" x14ac:dyDescent="0.2">
      <c r="A119" s="3" t="s">
        <v>150</v>
      </c>
      <c r="B119" s="3" t="s">
        <v>90</v>
      </c>
      <c r="C119" s="3" t="s">
        <v>119</v>
      </c>
      <c r="D119" s="3">
        <f>SUMIFS('BIFUBC Output_energy'!G:G,'BIFUBC Output_energy'!A:A,B119,'BIFUBC Output_energy'!B:B,C119)</f>
        <v>0</v>
      </c>
      <c r="E119" s="3">
        <f>SUMIFS('BIFUBC Output_nonenergy'!E:E,'BIFUBC Output_nonenergy'!A:A,B119,'BIFUBC Output_nonenergy'!B:B,C119)</f>
        <v>0</v>
      </c>
      <c r="F119" s="3" t="b">
        <f>SUM(D119:E119)=calcs!D146</f>
        <v>1</v>
      </c>
      <c r="G119" s="24">
        <f t="shared" si="0"/>
        <v>0</v>
      </c>
      <c r="H119" s="20"/>
      <c r="I119" s="20"/>
      <c r="J119" s="20"/>
      <c r="K119" s="20"/>
      <c r="L119" s="20"/>
      <c r="M119" s="20"/>
      <c r="N119" s="20"/>
      <c r="O119" s="20"/>
      <c r="P119" s="20"/>
      <c r="Q119" s="20"/>
      <c r="R119" s="20"/>
      <c r="S119" s="20"/>
      <c r="T119" s="20"/>
      <c r="U119" s="20"/>
      <c r="V119" s="20"/>
      <c r="W119" s="20"/>
      <c r="X119" s="20"/>
      <c r="Y119" s="20"/>
      <c r="Z119" s="20"/>
      <c r="AA119" s="20"/>
    </row>
    <row r="120" spans="1:27" ht="15.75" customHeight="1" x14ac:dyDescent="0.2">
      <c r="A120" s="3" t="s">
        <v>151</v>
      </c>
      <c r="B120" s="3" t="s">
        <v>90</v>
      </c>
      <c r="C120" s="3" t="s">
        <v>120</v>
      </c>
      <c r="D120" s="3">
        <f>SUMIFS('BIFUBC Output_energy'!G:G,'BIFUBC Output_energy'!A:A,B120,'BIFUBC Output_energy'!B:B,C120)</f>
        <v>0</v>
      </c>
      <c r="E120" s="3">
        <f>SUMIFS('BIFUBC Output_nonenergy'!E:E,'BIFUBC Output_nonenergy'!A:A,B120,'BIFUBC Output_nonenergy'!B:B,C120)</f>
        <v>0</v>
      </c>
      <c r="F120" s="3" t="b">
        <f>SUM(D120:E120)=calcs!D147</f>
        <v>1</v>
      </c>
      <c r="G120" s="24">
        <f t="shared" si="0"/>
        <v>0</v>
      </c>
      <c r="H120" s="20"/>
      <c r="I120" s="20"/>
      <c r="J120" s="20"/>
      <c r="K120" s="20"/>
      <c r="L120" s="20"/>
      <c r="M120" s="20"/>
      <c r="N120" s="20"/>
      <c r="O120" s="20"/>
      <c r="P120" s="20"/>
      <c r="Q120" s="20"/>
      <c r="R120" s="20"/>
      <c r="S120" s="20"/>
      <c r="T120" s="20"/>
      <c r="U120" s="20"/>
      <c r="V120" s="20"/>
      <c r="W120" s="20"/>
      <c r="X120" s="20"/>
      <c r="Y120" s="20"/>
      <c r="Z120" s="20"/>
      <c r="AA120" s="20"/>
    </row>
    <row r="121" spans="1:27" ht="15.75" customHeight="1" x14ac:dyDescent="0.2">
      <c r="A121" s="3" t="s">
        <v>152</v>
      </c>
      <c r="B121" s="3" t="s">
        <v>90</v>
      </c>
      <c r="C121" s="3" t="s">
        <v>121</v>
      </c>
      <c r="D121" s="3">
        <f>SUMIFS('BIFUBC Output_energy'!G:G,'BIFUBC Output_energy'!A:A,B121,'BIFUBC Output_energy'!B:B,C121)</f>
        <v>0</v>
      </c>
      <c r="E121" s="3">
        <f>SUMIFS('BIFUBC Output_nonenergy'!E:E,'BIFUBC Output_nonenergy'!A:A,B121,'BIFUBC Output_nonenergy'!B:B,C121)</f>
        <v>0</v>
      </c>
      <c r="F121" s="3" t="b">
        <f>SUM(D121:E121)=calcs!D148</f>
        <v>1</v>
      </c>
      <c r="G121" s="24">
        <f t="shared" si="0"/>
        <v>0</v>
      </c>
      <c r="H121" s="20"/>
      <c r="I121" s="20"/>
      <c r="J121" s="20"/>
      <c r="K121" s="20"/>
      <c r="L121" s="20"/>
      <c r="M121" s="20"/>
      <c r="N121" s="20"/>
      <c r="O121" s="20"/>
      <c r="P121" s="20"/>
      <c r="Q121" s="20"/>
      <c r="R121" s="20"/>
      <c r="S121" s="20"/>
      <c r="T121" s="20"/>
      <c r="U121" s="20"/>
      <c r="V121" s="20"/>
      <c r="W121" s="20"/>
      <c r="X121" s="20"/>
      <c r="Y121" s="20"/>
      <c r="Z121" s="20"/>
      <c r="AA121" s="20"/>
    </row>
    <row r="122" spans="1:27" ht="15.75" customHeight="1" x14ac:dyDescent="0.2">
      <c r="A122" s="3" t="s">
        <v>153</v>
      </c>
      <c r="B122" s="3" t="s">
        <v>90</v>
      </c>
      <c r="C122" s="3" t="s">
        <v>122</v>
      </c>
      <c r="D122" s="3">
        <f>SUMIFS('BIFUBC Output_energy'!G:G,'BIFUBC Output_energy'!A:A,B122,'BIFUBC Output_energy'!B:B,C122)</f>
        <v>0</v>
      </c>
      <c r="E122" s="3">
        <f>SUMIFS('BIFUBC Output_nonenergy'!E:E,'BIFUBC Output_nonenergy'!A:A,B122,'BIFUBC Output_nonenergy'!B:B,C122)</f>
        <v>0</v>
      </c>
      <c r="F122" s="3" t="b">
        <f>SUM(D122:E122)=calcs!D149</f>
        <v>1</v>
      </c>
      <c r="G122" s="24">
        <f t="shared" si="0"/>
        <v>0</v>
      </c>
      <c r="H122" s="20"/>
      <c r="I122" s="20"/>
      <c r="J122" s="20"/>
      <c r="K122" s="20"/>
      <c r="L122" s="20"/>
      <c r="M122" s="20"/>
      <c r="N122" s="20"/>
      <c r="O122" s="20"/>
      <c r="P122" s="20"/>
      <c r="Q122" s="20"/>
      <c r="R122" s="20"/>
      <c r="S122" s="20"/>
      <c r="T122" s="20"/>
      <c r="U122" s="20"/>
      <c r="V122" s="20"/>
      <c r="W122" s="20"/>
      <c r="X122" s="20"/>
      <c r="Y122" s="20"/>
      <c r="Z122" s="20"/>
      <c r="AA122" s="20"/>
    </row>
    <row r="123" spans="1:27" ht="15.75" customHeight="1" x14ac:dyDescent="0.2">
      <c r="A123" s="3" t="s">
        <v>154</v>
      </c>
      <c r="B123" s="3" t="s">
        <v>90</v>
      </c>
      <c r="C123" s="3" t="s">
        <v>123</v>
      </c>
      <c r="D123" s="3">
        <f>SUMIFS('BIFUBC Output_energy'!G:G,'BIFUBC Output_energy'!A:A,B123,'BIFUBC Output_energy'!B:B,C123)</f>
        <v>0</v>
      </c>
      <c r="E123" s="3">
        <f>SUMIFS('BIFUBC Output_nonenergy'!E:E,'BIFUBC Output_nonenergy'!A:A,B123,'BIFUBC Output_nonenergy'!B:B,C123)</f>
        <v>0</v>
      </c>
      <c r="F123" s="3" t="b">
        <f>SUM(D123:E123)=calcs!D150</f>
        <v>1</v>
      </c>
      <c r="G123" s="24">
        <f t="shared" si="0"/>
        <v>0</v>
      </c>
      <c r="H123" s="20"/>
      <c r="I123" s="20"/>
      <c r="J123" s="20"/>
      <c r="K123" s="20"/>
      <c r="L123" s="20"/>
      <c r="M123" s="20"/>
      <c r="N123" s="20"/>
      <c r="O123" s="20"/>
      <c r="P123" s="20"/>
      <c r="Q123" s="20"/>
      <c r="R123" s="20"/>
      <c r="S123" s="20"/>
      <c r="T123" s="20"/>
      <c r="U123" s="20"/>
      <c r="V123" s="20"/>
      <c r="W123" s="20"/>
      <c r="X123" s="20"/>
      <c r="Y123" s="20"/>
      <c r="Z123" s="20"/>
      <c r="AA123" s="20"/>
    </row>
    <row r="124" spans="1:27" ht="15.75" customHeight="1" x14ac:dyDescent="0.2">
      <c r="A124" s="3" t="s">
        <v>155</v>
      </c>
      <c r="B124" s="3" t="s">
        <v>90</v>
      </c>
      <c r="C124" s="3" t="s">
        <v>124</v>
      </c>
      <c r="D124" s="3">
        <f>SUMIFS('BIFUBC Output_energy'!G:G,'BIFUBC Output_energy'!A:A,B124,'BIFUBC Output_energy'!B:B,C124)</f>
        <v>142666904448000</v>
      </c>
      <c r="E124" s="3">
        <f>SUMIFS('BIFUBC Output_nonenergy'!E:E,'BIFUBC Output_nonenergy'!A:A,B124,'BIFUBC Output_nonenergy'!B:B,C124)</f>
        <v>0</v>
      </c>
      <c r="F124" s="3" t="b">
        <f>SUM(D124:E124)=calcs!D151</f>
        <v>1</v>
      </c>
      <c r="G124" s="24">
        <f t="shared" si="0"/>
        <v>0</v>
      </c>
      <c r="H124" s="20"/>
      <c r="I124" s="20"/>
      <c r="J124" s="20"/>
      <c r="K124" s="20"/>
      <c r="L124" s="20"/>
      <c r="M124" s="20"/>
      <c r="N124" s="20"/>
      <c r="O124" s="20"/>
      <c r="P124" s="20"/>
      <c r="Q124" s="20"/>
      <c r="R124" s="20"/>
      <c r="S124" s="20"/>
      <c r="T124" s="20"/>
      <c r="U124" s="20"/>
      <c r="V124" s="20"/>
      <c r="W124" s="20"/>
      <c r="X124" s="20"/>
      <c r="Y124" s="20"/>
      <c r="Z124" s="20"/>
      <c r="AA124" s="20"/>
    </row>
    <row r="125" spans="1:27" ht="15.75" customHeight="1" x14ac:dyDescent="0.2">
      <c r="A125" s="3" t="s">
        <v>156</v>
      </c>
      <c r="B125" s="3" t="s">
        <v>90</v>
      </c>
      <c r="C125" s="3" t="s">
        <v>84</v>
      </c>
      <c r="D125" s="3">
        <f>SUMIFS('BIFUBC Output_energy'!G:G,'BIFUBC Output_energy'!A:A,B125,'BIFUBC Output_energy'!B:B,C125)</f>
        <v>0</v>
      </c>
      <c r="E125" s="3">
        <f>SUMIFS('BIFUBC Output_nonenergy'!E:E,'BIFUBC Output_nonenergy'!A:A,B125,'BIFUBC Output_nonenergy'!B:B,C125)</f>
        <v>0</v>
      </c>
      <c r="F125" s="3" t="b">
        <f>SUM(D125:E125)=calcs!D152</f>
        <v>1</v>
      </c>
      <c r="G125" s="24">
        <f t="shared" si="0"/>
        <v>0</v>
      </c>
      <c r="H125" s="20"/>
      <c r="I125" s="20"/>
      <c r="J125" s="20"/>
      <c r="K125" s="20"/>
      <c r="L125" s="20"/>
      <c r="M125" s="20"/>
      <c r="N125" s="20"/>
      <c r="O125" s="20"/>
      <c r="P125" s="20"/>
      <c r="Q125" s="20"/>
      <c r="R125" s="20"/>
      <c r="S125" s="20"/>
      <c r="T125" s="20"/>
      <c r="U125" s="20"/>
      <c r="V125" s="20"/>
      <c r="W125" s="20"/>
      <c r="X125" s="20"/>
      <c r="Y125" s="20"/>
      <c r="Z125" s="20"/>
      <c r="AA125" s="20"/>
    </row>
    <row r="126" spans="1:27" ht="15.75" customHeight="1" x14ac:dyDescent="0.2">
      <c r="A126" s="3" t="s">
        <v>157</v>
      </c>
      <c r="B126" s="3" t="s">
        <v>90</v>
      </c>
      <c r="C126" s="3" t="s">
        <v>125</v>
      </c>
      <c r="D126" s="3">
        <f>SUMIFS('BIFUBC Output_energy'!G:G,'BIFUBC Output_energy'!A:A,B126,'BIFUBC Output_energy'!B:B,C126)</f>
        <v>0</v>
      </c>
      <c r="E126" s="3">
        <f>SUMIFS('BIFUBC Output_nonenergy'!E:E,'BIFUBC Output_nonenergy'!A:A,B126,'BIFUBC Output_nonenergy'!B:B,C126)</f>
        <v>0</v>
      </c>
      <c r="F126" s="3" t="b">
        <f>SUM(D126:E126)=calcs!D153</f>
        <v>1</v>
      </c>
      <c r="G126" s="24">
        <f t="shared" si="0"/>
        <v>0</v>
      </c>
      <c r="H126" s="20"/>
      <c r="I126" s="20"/>
      <c r="J126" s="20"/>
      <c r="K126" s="20"/>
      <c r="L126" s="20"/>
      <c r="M126" s="20"/>
      <c r="N126" s="20"/>
      <c r="O126" s="20"/>
      <c r="P126" s="20"/>
      <c r="Q126" s="20"/>
      <c r="R126" s="20"/>
      <c r="S126" s="20"/>
      <c r="T126" s="20"/>
      <c r="U126" s="20"/>
      <c r="V126" s="20"/>
      <c r="W126" s="20"/>
      <c r="X126" s="20"/>
      <c r="Y126" s="20"/>
      <c r="Z126" s="20"/>
      <c r="AA126" s="20"/>
    </row>
    <row r="127" spans="1:27" ht="15.75" customHeight="1" x14ac:dyDescent="0.2">
      <c r="A127" s="42" t="s">
        <v>158</v>
      </c>
      <c r="B127" s="42" t="s">
        <v>90</v>
      </c>
      <c r="C127" s="42" t="s">
        <v>83</v>
      </c>
      <c r="D127" s="42">
        <f>SUMIFS('BIFUBC Output_energy'!G:G,'BIFUBC Output_energy'!A:A,B127,'BIFUBC Output_energy'!B:B,C127)</f>
        <v>0</v>
      </c>
      <c r="E127" s="42">
        <f>SUMIFS('BIFUBC Output_nonenergy'!E:E,'BIFUBC Output_nonenergy'!A:A,B127,'BIFUBC Output_nonenergy'!B:B,C127)</f>
        <v>0</v>
      </c>
      <c r="F127" s="42" t="b">
        <f>SUM(D127:E127)=calcs!D154</f>
        <v>1</v>
      </c>
      <c r="G127" s="24">
        <f t="shared" si="0"/>
        <v>0</v>
      </c>
      <c r="H127" s="20"/>
      <c r="I127" s="20"/>
      <c r="J127" s="20"/>
      <c r="K127" s="20"/>
      <c r="L127" s="20"/>
      <c r="M127" s="20"/>
      <c r="N127" s="20"/>
      <c r="O127" s="20"/>
      <c r="P127" s="20"/>
      <c r="Q127" s="20"/>
      <c r="R127" s="20"/>
      <c r="S127" s="20"/>
      <c r="T127" s="20"/>
      <c r="U127" s="20"/>
      <c r="V127" s="20"/>
      <c r="W127" s="20"/>
      <c r="X127" s="20"/>
      <c r="Y127" s="20"/>
      <c r="Z127" s="20"/>
      <c r="AA127" s="20"/>
    </row>
    <row r="128" spans="1:27" ht="15.75" customHeight="1" x14ac:dyDescent="0.2">
      <c r="A128" s="41" t="s">
        <v>134</v>
      </c>
      <c r="B128" s="41" t="s">
        <v>30</v>
      </c>
      <c r="C128" s="41" t="s">
        <v>111</v>
      </c>
      <c r="D128" s="41">
        <f>SUMIFS('BIFUBC Output_energy'!G:G,'BIFUBC Output_energy'!A:A,B128,'BIFUBC Output_energy'!B:B,C128)</f>
        <v>0</v>
      </c>
      <c r="E128" s="41">
        <f>SUMIFS('BIFUBC Output_nonenergy'!E:E,'BIFUBC Output_nonenergy'!A:A,B128,'BIFUBC Output_nonenergy'!B:B,C128)</f>
        <v>0</v>
      </c>
      <c r="F128" s="41" t="b">
        <f>SUM(D128:E128)=calcs!D155</f>
        <v>1</v>
      </c>
      <c r="G128" s="24">
        <f t="shared" si="0"/>
        <v>0</v>
      </c>
      <c r="H128" s="20"/>
      <c r="I128" s="20"/>
      <c r="J128" s="20"/>
      <c r="K128" s="20"/>
      <c r="L128" s="20"/>
      <c r="M128" s="20"/>
      <c r="N128" s="20"/>
      <c r="O128" s="20"/>
      <c r="P128" s="20"/>
      <c r="Q128" s="20"/>
      <c r="R128" s="20"/>
      <c r="S128" s="20"/>
      <c r="T128" s="20"/>
      <c r="U128" s="20"/>
      <c r="V128" s="20"/>
      <c r="W128" s="20"/>
      <c r="X128" s="20"/>
      <c r="Y128" s="20"/>
      <c r="Z128" s="20"/>
      <c r="AA128" s="20"/>
    </row>
    <row r="129" spans="1:27" ht="15.75" customHeight="1" x14ac:dyDescent="0.2">
      <c r="A129" s="3" t="s">
        <v>135</v>
      </c>
      <c r="B129" s="3" t="s">
        <v>30</v>
      </c>
      <c r="C129" s="3" t="s">
        <v>82</v>
      </c>
      <c r="D129" s="3">
        <f>SUMIFS('BIFUBC Output_energy'!G:G,'BIFUBC Output_energy'!A:A,B129,'BIFUBC Output_energy'!B:B,C129)</f>
        <v>0</v>
      </c>
      <c r="E129" s="3">
        <f>SUMIFS('BIFUBC Output_nonenergy'!E:E,'BIFUBC Output_nonenergy'!A:A,B129,'BIFUBC Output_nonenergy'!B:B,C129)</f>
        <v>0</v>
      </c>
      <c r="F129" s="3" t="b">
        <f>SUM(D129:E129)=calcs!D156</f>
        <v>0</v>
      </c>
      <c r="G129" s="24">
        <f t="shared" si="0"/>
        <v>0</v>
      </c>
      <c r="H129" s="20"/>
      <c r="I129" s="20"/>
      <c r="J129" s="20"/>
      <c r="K129" s="20"/>
      <c r="L129" s="20"/>
      <c r="M129" s="20"/>
      <c r="N129" s="20"/>
      <c r="O129" s="20"/>
      <c r="P129" s="20"/>
      <c r="Q129" s="20"/>
      <c r="R129" s="20"/>
      <c r="S129" s="20"/>
      <c r="T129" s="20"/>
      <c r="U129" s="20"/>
      <c r="V129" s="20"/>
      <c r="W129" s="20"/>
      <c r="X129" s="20"/>
      <c r="Y129" s="20"/>
      <c r="Z129" s="20"/>
      <c r="AA129" s="20"/>
    </row>
    <row r="130" spans="1:27" ht="15.75" customHeight="1" x14ac:dyDescent="0.2">
      <c r="A130" s="3" t="s">
        <v>136</v>
      </c>
      <c r="B130" s="3" t="s">
        <v>30</v>
      </c>
      <c r="C130" s="3" t="s">
        <v>86</v>
      </c>
      <c r="D130" s="3">
        <f>SUMIFS('BIFUBC Output_energy'!G:G,'BIFUBC Output_energy'!A:A,B130,'BIFUBC Output_energy'!B:B,C130)</f>
        <v>0</v>
      </c>
      <c r="E130" s="3">
        <f>SUMIFS('BIFUBC Output_nonenergy'!E:E,'BIFUBC Output_nonenergy'!A:A,B130,'BIFUBC Output_nonenergy'!B:B,C130)</f>
        <v>0</v>
      </c>
      <c r="F130" s="3" t="b">
        <f>SUM(D130:E130)=calcs!D157</f>
        <v>0</v>
      </c>
      <c r="G130" s="24">
        <f t="shared" si="0"/>
        <v>0</v>
      </c>
      <c r="H130" s="20"/>
      <c r="I130" s="20"/>
      <c r="J130" s="20"/>
      <c r="K130" s="20"/>
      <c r="L130" s="20"/>
      <c r="M130" s="20"/>
      <c r="N130" s="20"/>
      <c r="O130" s="20"/>
      <c r="P130" s="20"/>
      <c r="Q130" s="20"/>
      <c r="R130" s="20"/>
      <c r="S130" s="20"/>
      <c r="T130" s="20"/>
      <c r="U130" s="20"/>
      <c r="V130" s="20"/>
      <c r="W130" s="20"/>
      <c r="X130" s="20"/>
      <c r="Y130" s="20"/>
      <c r="Z130" s="20"/>
      <c r="AA130" s="20"/>
    </row>
    <row r="131" spans="1:27" ht="15.75" customHeight="1" x14ac:dyDescent="0.2">
      <c r="A131" s="3" t="s">
        <v>137</v>
      </c>
      <c r="B131" s="3" t="s">
        <v>30</v>
      </c>
      <c r="C131" s="3" t="s">
        <v>112</v>
      </c>
      <c r="D131" s="3">
        <f>SUMIFS('BIFUBC Output_energy'!G:G,'BIFUBC Output_energy'!A:A,B131,'BIFUBC Output_energy'!B:B,C131)</f>
        <v>0</v>
      </c>
      <c r="E131" s="3">
        <f>SUMIFS('BIFUBC Output_nonenergy'!E:E,'BIFUBC Output_nonenergy'!A:A,B131,'BIFUBC Output_nonenergy'!B:B,C131)</f>
        <v>0</v>
      </c>
      <c r="F131" s="3" t="b">
        <f>SUM(D131:E131)=calcs!D158</f>
        <v>1</v>
      </c>
      <c r="G131" s="24">
        <f t="shared" si="0"/>
        <v>0</v>
      </c>
      <c r="H131" s="20"/>
      <c r="I131" s="20"/>
      <c r="J131" s="20"/>
      <c r="K131" s="20"/>
      <c r="L131" s="20"/>
      <c r="M131" s="20"/>
      <c r="N131" s="20"/>
      <c r="O131" s="20"/>
      <c r="P131" s="20"/>
      <c r="Q131" s="20"/>
      <c r="R131" s="20"/>
      <c r="S131" s="20"/>
      <c r="T131" s="20"/>
      <c r="U131" s="20"/>
      <c r="V131" s="20"/>
      <c r="W131" s="20"/>
      <c r="X131" s="20"/>
      <c r="Y131" s="20"/>
      <c r="Z131" s="20"/>
      <c r="AA131" s="20"/>
    </row>
    <row r="132" spans="1:27" ht="15.75" customHeight="1" x14ac:dyDescent="0.2">
      <c r="A132" s="3" t="s">
        <v>138</v>
      </c>
      <c r="B132" s="3" t="s">
        <v>30</v>
      </c>
      <c r="C132" s="3" t="s">
        <v>113</v>
      </c>
      <c r="D132" s="3">
        <f>SUMIFS('BIFUBC Output_energy'!G:G,'BIFUBC Output_energy'!A:A,B132,'BIFUBC Output_energy'!B:B,C132)</f>
        <v>0</v>
      </c>
      <c r="E132" s="3">
        <f>SUMIFS('BIFUBC Output_nonenergy'!E:E,'BIFUBC Output_nonenergy'!A:A,B132,'BIFUBC Output_nonenergy'!B:B,C132)</f>
        <v>0</v>
      </c>
      <c r="F132" s="3" t="b">
        <f>SUM(D132:E132)=calcs!D159</f>
        <v>0</v>
      </c>
      <c r="G132" s="24">
        <f t="shared" si="0"/>
        <v>0</v>
      </c>
      <c r="H132" s="20"/>
      <c r="I132" s="20"/>
      <c r="J132" s="20"/>
      <c r="K132" s="20"/>
      <c r="L132" s="20"/>
      <c r="M132" s="20"/>
      <c r="N132" s="20"/>
      <c r="O132" s="20"/>
      <c r="P132" s="20"/>
      <c r="Q132" s="20"/>
      <c r="R132" s="20"/>
      <c r="S132" s="20"/>
      <c r="T132" s="20"/>
      <c r="U132" s="20"/>
      <c r="V132" s="20"/>
      <c r="W132" s="20"/>
      <c r="X132" s="20"/>
      <c r="Y132" s="20"/>
      <c r="Z132" s="20"/>
      <c r="AA132" s="20"/>
    </row>
    <row r="133" spans="1:27" ht="15.75" customHeight="1" x14ac:dyDescent="0.2">
      <c r="A133" s="3" t="s">
        <v>139</v>
      </c>
      <c r="B133" s="3" t="s">
        <v>30</v>
      </c>
      <c r="C133" s="3" t="s">
        <v>44</v>
      </c>
      <c r="D133" s="3">
        <f>SUMIFS('BIFUBC Output_energy'!G:G,'BIFUBC Output_energy'!A:A,B133,'BIFUBC Output_energy'!B:B,C133)</f>
        <v>0</v>
      </c>
      <c r="E133" s="3">
        <f>SUMIFS('BIFUBC Output_nonenergy'!E:E,'BIFUBC Output_nonenergy'!A:A,B133,'BIFUBC Output_nonenergy'!B:B,C133)</f>
        <v>0</v>
      </c>
      <c r="F133" s="3" t="b">
        <f>SUM(D133:E133)=calcs!D160</f>
        <v>0</v>
      </c>
      <c r="G133" s="24">
        <f t="shared" si="0"/>
        <v>0</v>
      </c>
      <c r="H133" s="20"/>
      <c r="I133" s="20"/>
      <c r="J133" s="20"/>
      <c r="K133" s="20"/>
      <c r="L133" s="20"/>
      <c r="M133" s="20"/>
      <c r="N133" s="20"/>
      <c r="O133" s="20"/>
      <c r="P133" s="20"/>
      <c r="Q133" s="20"/>
      <c r="R133" s="20"/>
      <c r="S133" s="20"/>
      <c r="T133" s="20"/>
      <c r="U133" s="20"/>
      <c r="V133" s="20"/>
      <c r="W133" s="20"/>
      <c r="X133" s="20"/>
      <c r="Y133" s="20"/>
      <c r="Z133" s="20"/>
      <c r="AA133" s="20"/>
    </row>
    <row r="134" spans="1:27" ht="15.75" customHeight="1" x14ac:dyDescent="0.2">
      <c r="A134" s="3" t="s">
        <v>140</v>
      </c>
      <c r="B134" s="3" t="s">
        <v>30</v>
      </c>
      <c r="C134" s="3" t="s">
        <v>48</v>
      </c>
      <c r="D134" s="3">
        <f>SUMIFS('BIFUBC Output_energy'!G:G,'BIFUBC Output_energy'!A:A,B134,'BIFUBC Output_energy'!B:B,C134)</f>
        <v>0</v>
      </c>
      <c r="E134" s="3">
        <f>SUMIFS('BIFUBC Output_nonenergy'!E:E,'BIFUBC Output_nonenergy'!A:A,B134,'BIFUBC Output_nonenergy'!B:B,C134)</f>
        <v>0</v>
      </c>
      <c r="F134" s="3" t="b">
        <f>SUM(D134:E134)=calcs!D161</f>
        <v>0</v>
      </c>
      <c r="G134" s="24">
        <f t="shared" si="0"/>
        <v>0</v>
      </c>
      <c r="H134" s="20"/>
      <c r="I134" s="20"/>
      <c r="J134" s="20"/>
      <c r="K134" s="20"/>
      <c r="L134" s="20"/>
      <c r="M134" s="20"/>
      <c r="N134" s="20"/>
      <c r="O134" s="20"/>
      <c r="P134" s="20"/>
      <c r="Q134" s="20"/>
      <c r="R134" s="20"/>
      <c r="S134" s="20"/>
      <c r="T134" s="20"/>
      <c r="U134" s="20"/>
      <c r="V134" s="20"/>
      <c r="W134" s="20"/>
      <c r="X134" s="20"/>
      <c r="Y134" s="20"/>
      <c r="Z134" s="20"/>
      <c r="AA134" s="20"/>
    </row>
    <row r="135" spans="1:27" ht="15.75" customHeight="1" x14ac:dyDescent="0.2">
      <c r="A135" s="3" t="s">
        <v>141</v>
      </c>
      <c r="B135" s="3" t="s">
        <v>30</v>
      </c>
      <c r="C135" s="3" t="s">
        <v>50</v>
      </c>
      <c r="D135" s="3">
        <f>SUMIFS('BIFUBC Output_energy'!G:G,'BIFUBC Output_energy'!A:A,B135,'BIFUBC Output_energy'!B:B,C135)</f>
        <v>0</v>
      </c>
      <c r="E135" s="3">
        <f>SUMIFS('BIFUBC Output_nonenergy'!E:E,'BIFUBC Output_nonenergy'!A:A,B135,'BIFUBC Output_nonenergy'!B:B,C135)</f>
        <v>0</v>
      </c>
      <c r="F135" s="3" t="b">
        <f>SUM(D135:E135)=calcs!D162</f>
        <v>0</v>
      </c>
      <c r="G135" s="24">
        <f t="shared" si="0"/>
        <v>0</v>
      </c>
      <c r="H135" s="20"/>
      <c r="I135" s="20"/>
      <c r="J135" s="20"/>
      <c r="K135" s="20"/>
      <c r="L135" s="20"/>
      <c r="M135" s="20"/>
      <c r="N135" s="20"/>
      <c r="O135" s="20"/>
      <c r="P135" s="20"/>
      <c r="Q135" s="20"/>
      <c r="R135" s="20"/>
      <c r="S135" s="20"/>
      <c r="T135" s="20"/>
      <c r="U135" s="20"/>
      <c r="V135" s="20"/>
      <c r="W135" s="20"/>
      <c r="X135" s="20"/>
      <c r="Y135" s="20"/>
      <c r="Z135" s="20"/>
      <c r="AA135" s="20"/>
    </row>
    <row r="136" spans="1:27" ht="15.75" customHeight="1" x14ac:dyDescent="0.2">
      <c r="A136" s="3" t="s">
        <v>142</v>
      </c>
      <c r="B136" s="3" t="s">
        <v>30</v>
      </c>
      <c r="C136" s="3" t="s">
        <v>53</v>
      </c>
      <c r="D136" s="3">
        <f>SUMIFS('BIFUBC Output_energy'!G:G,'BIFUBC Output_energy'!A:A,B136,'BIFUBC Output_energy'!B:B,C136)</f>
        <v>0</v>
      </c>
      <c r="E136" s="3">
        <f>SUMIFS('BIFUBC Output_nonenergy'!E:E,'BIFUBC Output_nonenergy'!A:A,B136,'BIFUBC Output_nonenergy'!B:B,C136)</f>
        <v>0</v>
      </c>
      <c r="F136" s="3" t="b">
        <f>SUM(D136:E136)=calcs!D163</f>
        <v>0</v>
      </c>
      <c r="G136" s="24">
        <f t="shared" si="0"/>
        <v>0</v>
      </c>
      <c r="H136" s="20"/>
      <c r="I136" s="20"/>
      <c r="J136" s="20"/>
      <c r="K136" s="20"/>
      <c r="L136" s="20"/>
      <c r="M136" s="20"/>
      <c r="N136" s="20"/>
      <c r="O136" s="20"/>
      <c r="P136" s="20"/>
      <c r="Q136" s="20"/>
      <c r="R136" s="20"/>
      <c r="S136" s="20"/>
      <c r="T136" s="20"/>
      <c r="U136" s="20"/>
      <c r="V136" s="20"/>
      <c r="W136" s="20"/>
      <c r="X136" s="20"/>
      <c r="Y136" s="20"/>
      <c r="Z136" s="20"/>
      <c r="AA136" s="20"/>
    </row>
    <row r="137" spans="1:27" ht="15.75" customHeight="1" x14ac:dyDescent="0.2">
      <c r="A137" s="3" t="s">
        <v>143</v>
      </c>
      <c r="B137" s="3" t="s">
        <v>30</v>
      </c>
      <c r="C137" s="3" t="s">
        <v>114</v>
      </c>
      <c r="D137" s="3">
        <f>SUMIFS('BIFUBC Output_energy'!G:G,'BIFUBC Output_energy'!A:A,B137,'BIFUBC Output_energy'!B:B,C137)</f>
        <v>0</v>
      </c>
      <c r="E137" s="3">
        <f>SUMIFS('BIFUBC Output_nonenergy'!E:E,'BIFUBC Output_nonenergy'!A:A,B137,'BIFUBC Output_nonenergy'!B:B,C137)</f>
        <v>0</v>
      </c>
      <c r="F137" s="3" t="b">
        <f>SUM(D137:E137)=calcs!D164</f>
        <v>0</v>
      </c>
      <c r="G137" s="24">
        <f t="shared" si="0"/>
        <v>0</v>
      </c>
      <c r="H137" s="20"/>
      <c r="I137" s="20"/>
      <c r="J137" s="20"/>
      <c r="K137" s="20"/>
      <c r="L137" s="20"/>
      <c r="M137" s="20"/>
      <c r="N137" s="20"/>
      <c r="O137" s="20"/>
      <c r="P137" s="20"/>
      <c r="Q137" s="20"/>
      <c r="R137" s="20"/>
      <c r="S137" s="20"/>
      <c r="T137" s="20"/>
      <c r="U137" s="20"/>
      <c r="V137" s="20"/>
      <c r="W137" s="20"/>
      <c r="X137" s="20"/>
      <c r="Y137" s="20"/>
      <c r="Z137" s="20"/>
      <c r="AA137" s="20"/>
    </row>
    <row r="138" spans="1:27" ht="15.75" customHeight="1" x14ac:dyDescent="0.2">
      <c r="A138" s="3" t="s">
        <v>144</v>
      </c>
      <c r="B138" s="3" t="s">
        <v>30</v>
      </c>
      <c r="C138" s="3" t="s">
        <v>115</v>
      </c>
      <c r="D138" s="3">
        <f>SUMIFS('BIFUBC Output_energy'!G:G,'BIFUBC Output_energy'!A:A,B138,'BIFUBC Output_energy'!B:B,C138)</f>
        <v>0</v>
      </c>
      <c r="E138" s="3">
        <f>SUMIFS('BIFUBC Output_nonenergy'!E:E,'BIFUBC Output_nonenergy'!A:A,B138,'BIFUBC Output_nonenergy'!B:B,C138)</f>
        <v>0</v>
      </c>
      <c r="F138" s="3" t="b">
        <f>SUM(D138:E138)=calcs!D165</f>
        <v>0</v>
      </c>
      <c r="G138" s="24">
        <f t="shared" si="0"/>
        <v>0</v>
      </c>
      <c r="H138" s="20"/>
      <c r="I138" s="20"/>
      <c r="J138" s="20"/>
      <c r="K138" s="20"/>
      <c r="L138" s="20"/>
      <c r="M138" s="20"/>
      <c r="N138" s="20"/>
      <c r="O138" s="20"/>
      <c r="P138" s="20"/>
      <c r="Q138" s="20"/>
      <c r="R138" s="20"/>
      <c r="S138" s="20"/>
      <c r="T138" s="20"/>
      <c r="U138" s="20"/>
      <c r="V138" s="20"/>
      <c r="W138" s="20"/>
      <c r="X138" s="20"/>
      <c r="Y138" s="20"/>
      <c r="Z138" s="20"/>
      <c r="AA138" s="20"/>
    </row>
    <row r="139" spans="1:27" ht="15.75" customHeight="1" x14ac:dyDescent="0.2">
      <c r="A139" s="3" t="s">
        <v>145</v>
      </c>
      <c r="B139" s="3" t="s">
        <v>30</v>
      </c>
      <c r="C139" s="3" t="s">
        <v>116</v>
      </c>
      <c r="D139" s="3">
        <f>SUMIFS('BIFUBC Output_energy'!G:G,'BIFUBC Output_energy'!A:A,B139,'BIFUBC Output_energy'!B:B,C139)</f>
        <v>0</v>
      </c>
      <c r="E139" s="3">
        <f>SUMIFS('BIFUBC Output_nonenergy'!E:E,'BIFUBC Output_nonenergy'!A:A,B139,'BIFUBC Output_nonenergy'!B:B,C139)</f>
        <v>0</v>
      </c>
      <c r="F139" s="3" t="b">
        <f>SUM(D139:E139)=calcs!D166</f>
        <v>1</v>
      </c>
      <c r="G139" s="24">
        <f t="shared" si="0"/>
        <v>0</v>
      </c>
      <c r="H139" s="20"/>
      <c r="I139" s="20"/>
      <c r="J139" s="20"/>
      <c r="K139" s="20"/>
      <c r="L139" s="20"/>
      <c r="M139" s="20"/>
      <c r="N139" s="20"/>
      <c r="O139" s="20"/>
      <c r="P139" s="20"/>
      <c r="Q139" s="20"/>
      <c r="R139" s="20"/>
      <c r="S139" s="20"/>
      <c r="T139" s="20"/>
      <c r="U139" s="20"/>
      <c r="V139" s="20"/>
      <c r="W139" s="20"/>
      <c r="X139" s="20"/>
      <c r="Y139" s="20"/>
      <c r="Z139" s="20"/>
      <c r="AA139" s="20"/>
    </row>
    <row r="140" spans="1:27" ht="15.75" customHeight="1" x14ac:dyDescent="0.2">
      <c r="A140" s="3" t="s">
        <v>146</v>
      </c>
      <c r="B140" s="3" t="s">
        <v>30</v>
      </c>
      <c r="C140" s="3" t="s">
        <v>117</v>
      </c>
      <c r="D140" s="3">
        <f>SUMIFS('BIFUBC Output_energy'!G:G,'BIFUBC Output_energy'!A:A,B140,'BIFUBC Output_energy'!B:B,C140)</f>
        <v>0</v>
      </c>
      <c r="E140" s="3">
        <f>SUMIFS('BIFUBC Output_nonenergy'!E:E,'BIFUBC Output_nonenergy'!A:A,B140,'BIFUBC Output_nonenergy'!B:B,C140)</f>
        <v>0</v>
      </c>
      <c r="F140" s="3" t="b">
        <f>SUM(D140:E140)=calcs!D167</f>
        <v>1</v>
      </c>
      <c r="G140" s="24">
        <f t="shared" si="0"/>
        <v>0</v>
      </c>
      <c r="H140" s="20"/>
      <c r="I140" s="20"/>
      <c r="J140" s="20"/>
      <c r="K140" s="20"/>
      <c r="L140" s="20"/>
      <c r="M140" s="20"/>
      <c r="N140" s="20"/>
      <c r="O140" s="20"/>
      <c r="P140" s="20"/>
      <c r="Q140" s="20"/>
      <c r="R140" s="20"/>
      <c r="S140" s="20"/>
      <c r="T140" s="20"/>
      <c r="U140" s="20"/>
      <c r="V140" s="20"/>
      <c r="W140" s="20"/>
      <c r="X140" s="20"/>
      <c r="Y140" s="20"/>
      <c r="Z140" s="20"/>
      <c r="AA140" s="20"/>
    </row>
    <row r="141" spans="1:27" ht="15.75" customHeight="1" x14ac:dyDescent="0.2">
      <c r="A141" s="3" t="s">
        <v>147</v>
      </c>
      <c r="B141" s="3" t="s">
        <v>30</v>
      </c>
      <c r="C141" s="3" t="s">
        <v>62</v>
      </c>
      <c r="D141" s="3">
        <f>SUMIFS('BIFUBC Output_energy'!G:G,'BIFUBC Output_energy'!A:A,B141,'BIFUBC Output_energy'!B:B,C141)</f>
        <v>0</v>
      </c>
      <c r="E141" s="3">
        <f>SUMIFS('BIFUBC Output_nonenergy'!E:E,'BIFUBC Output_nonenergy'!A:A,B141,'BIFUBC Output_nonenergy'!B:B,C141)</f>
        <v>0</v>
      </c>
      <c r="F141" s="3" t="b">
        <f>SUM(D141:E141)=calcs!D168</f>
        <v>1</v>
      </c>
      <c r="G141" s="24">
        <f t="shared" si="0"/>
        <v>0</v>
      </c>
      <c r="H141" s="20"/>
      <c r="I141" s="20"/>
      <c r="J141" s="20"/>
      <c r="K141" s="20"/>
      <c r="L141" s="20"/>
      <c r="M141" s="20"/>
      <c r="N141" s="20"/>
      <c r="O141" s="20"/>
      <c r="P141" s="20"/>
      <c r="Q141" s="20"/>
      <c r="R141" s="20"/>
      <c r="S141" s="20"/>
      <c r="T141" s="20"/>
      <c r="U141" s="20"/>
      <c r="V141" s="20"/>
      <c r="W141" s="20"/>
      <c r="X141" s="20"/>
      <c r="Y141" s="20"/>
      <c r="Z141" s="20"/>
      <c r="AA141" s="20"/>
    </row>
    <row r="142" spans="1:27" ht="15.75" customHeight="1" x14ac:dyDescent="0.2">
      <c r="A142" s="3" t="s">
        <v>148</v>
      </c>
      <c r="B142" s="3" t="s">
        <v>30</v>
      </c>
      <c r="C142" s="3" t="s">
        <v>87</v>
      </c>
      <c r="D142" s="3">
        <f>SUMIFS('BIFUBC Output_energy'!G:G,'BIFUBC Output_energy'!A:A,B142,'BIFUBC Output_energy'!B:B,C142)</f>
        <v>0</v>
      </c>
      <c r="E142" s="3">
        <f>SUMIFS('BIFUBC Output_nonenergy'!E:E,'BIFUBC Output_nonenergy'!A:A,B142,'BIFUBC Output_nonenergy'!B:B,C142)</f>
        <v>0</v>
      </c>
      <c r="F142" s="3" t="b">
        <f>SUM(D142:E142)=calcs!D169</f>
        <v>1</v>
      </c>
      <c r="G142" s="24">
        <f t="shared" si="0"/>
        <v>0</v>
      </c>
      <c r="H142" s="20"/>
      <c r="I142" s="20"/>
      <c r="J142" s="20"/>
      <c r="K142" s="20"/>
      <c r="L142" s="20"/>
      <c r="M142" s="20"/>
      <c r="N142" s="20"/>
      <c r="O142" s="20"/>
      <c r="P142" s="20"/>
      <c r="Q142" s="20"/>
      <c r="R142" s="20"/>
      <c r="S142" s="20"/>
      <c r="T142" s="20"/>
      <c r="U142" s="20"/>
      <c r="V142" s="20"/>
      <c r="W142" s="20"/>
      <c r="X142" s="20"/>
      <c r="Y142" s="20"/>
      <c r="Z142" s="20"/>
      <c r="AA142" s="20"/>
    </row>
    <row r="143" spans="1:27" ht="15.75" customHeight="1" x14ac:dyDescent="0.2">
      <c r="A143" s="3" t="s">
        <v>149</v>
      </c>
      <c r="B143" s="3" t="s">
        <v>30</v>
      </c>
      <c r="C143" s="3" t="s">
        <v>118</v>
      </c>
      <c r="D143" s="3">
        <f>SUMIFS('BIFUBC Output_energy'!G:G,'BIFUBC Output_energy'!A:A,B143,'BIFUBC Output_energy'!B:B,C143)</f>
        <v>0</v>
      </c>
      <c r="E143" s="3">
        <f>SUMIFS('BIFUBC Output_nonenergy'!E:E,'BIFUBC Output_nonenergy'!A:A,B143,'BIFUBC Output_nonenergy'!B:B,C143)</f>
        <v>0</v>
      </c>
      <c r="F143" s="3" t="b">
        <f>SUM(D143:E143)=calcs!D170</f>
        <v>0</v>
      </c>
      <c r="G143" s="24">
        <f t="shared" si="0"/>
        <v>0</v>
      </c>
      <c r="H143" s="20"/>
      <c r="I143" s="20"/>
      <c r="J143" s="20"/>
      <c r="K143" s="20"/>
      <c r="L143" s="20"/>
      <c r="M143" s="20"/>
      <c r="N143" s="20"/>
      <c r="O143" s="20"/>
      <c r="P143" s="20"/>
      <c r="Q143" s="20"/>
      <c r="R143" s="20"/>
      <c r="S143" s="20"/>
      <c r="T143" s="20"/>
      <c r="U143" s="20"/>
      <c r="V143" s="20"/>
      <c r="W143" s="20"/>
      <c r="X143" s="20"/>
      <c r="Y143" s="20"/>
      <c r="Z143" s="20"/>
      <c r="AA143" s="20"/>
    </row>
    <row r="144" spans="1:27" ht="15.75" customHeight="1" x14ac:dyDescent="0.2">
      <c r="A144" s="3" t="s">
        <v>150</v>
      </c>
      <c r="B144" s="3" t="s">
        <v>30</v>
      </c>
      <c r="C144" s="3" t="s">
        <v>119</v>
      </c>
      <c r="D144" s="3">
        <f>SUMIFS('BIFUBC Output_energy'!G:G,'BIFUBC Output_energy'!A:A,B144,'BIFUBC Output_energy'!B:B,C144)</f>
        <v>0</v>
      </c>
      <c r="E144" s="3">
        <f>SUMIFS('BIFUBC Output_nonenergy'!E:E,'BIFUBC Output_nonenergy'!A:A,B144,'BIFUBC Output_nonenergy'!B:B,C144)</f>
        <v>0</v>
      </c>
      <c r="F144" s="3" t="b">
        <f>SUM(D144:E144)=calcs!D171</f>
        <v>0</v>
      </c>
      <c r="G144" s="24">
        <f t="shared" si="0"/>
        <v>0</v>
      </c>
      <c r="H144" s="20"/>
      <c r="I144" s="20"/>
      <c r="J144" s="20"/>
      <c r="K144" s="20"/>
      <c r="L144" s="20"/>
      <c r="M144" s="20"/>
      <c r="N144" s="20"/>
      <c r="O144" s="20"/>
      <c r="P144" s="20"/>
      <c r="Q144" s="20"/>
      <c r="R144" s="20"/>
      <c r="S144" s="20"/>
      <c r="T144" s="20"/>
      <c r="U144" s="20"/>
      <c r="V144" s="20"/>
      <c r="W144" s="20"/>
      <c r="X144" s="20"/>
      <c r="Y144" s="20"/>
      <c r="Z144" s="20"/>
      <c r="AA144" s="20"/>
    </row>
    <row r="145" spans="1:27" ht="15.75" customHeight="1" x14ac:dyDescent="0.2">
      <c r="A145" s="3" t="s">
        <v>151</v>
      </c>
      <c r="B145" s="3" t="s">
        <v>30</v>
      </c>
      <c r="C145" s="3" t="s">
        <v>120</v>
      </c>
      <c r="D145" s="3">
        <f>SUMIFS('BIFUBC Output_energy'!G:G,'BIFUBC Output_energy'!A:A,B145,'BIFUBC Output_energy'!B:B,C145)</f>
        <v>0</v>
      </c>
      <c r="E145" s="3">
        <f>SUMIFS('BIFUBC Output_nonenergy'!E:E,'BIFUBC Output_nonenergy'!A:A,B145,'BIFUBC Output_nonenergy'!B:B,C145)</f>
        <v>0</v>
      </c>
      <c r="F145" s="3" t="b">
        <f>SUM(D145:E145)=calcs!D172</f>
        <v>0</v>
      </c>
      <c r="G145" s="24">
        <f t="shared" si="0"/>
        <v>0</v>
      </c>
      <c r="H145" s="20"/>
      <c r="I145" s="20"/>
      <c r="J145" s="20"/>
      <c r="K145" s="20"/>
      <c r="L145" s="20"/>
      <c r="M145" s="20"/>
      <c r="N145" s="20"/>
      <c r="O145" s="20"/>
      <c r="P145" s="20"/>
      <c r="Q145" s="20"/>
      <c r="R145" s="20"/>
      <c r="S145" s="20"/>
      <c r="T145" s="20"/>
      <c r="U145" s="20"/>
      <c r="V145" s="20"/>
      <c r="W145" s="20"/>
      <c r="X145" s="20"/>
      <c r="Y145" s="20"/>
      <c r="Z145" s="20"/>
      <c r="AA145" s="20"/>
    </row>
    <row r="146" spans="1:27" ht="15.75" customHeight="1" x14ac:dyDescent="0.2">
      <c r="A146" s="3" t="s">
        <v>152</v>
      </c>
      <c r="B146" s="3" t="s">
        <v>30</v>
      </c>
      <c r="C146" s="3" t="s">
        <v>121</v>
      </c>
      <c r="D146" s="3">
        <f>SUMIFS('BIFUBC Output_energy'!G:G,'BIFUBC Output_energy'!A:A,B146,'BIFUBC Output_energy'!B:B,C146)</f>
        <v>0</v>
      </c>
      <c r="E146" s="3">
        <f>SUMIFS('BIFUBC Output_nonenergy'!E:E,'BIFUBC Output_nonenergy'!A:A,B146,'BIFUBC Output_nonenergy'!B:B,C146)</f>
        <v>0</v>
      </c>
      <c r="F146" s="3" t="b">
        <f>SUM(D146:E146)=calcs!D173</f>
        <v>0</v>
      </c>
      <c r="G146" s="24">
        <f t="shared" si="0"/>
        <v>0</v>
      </c>
      <c r="H146" s="20"/>
      <c r="I146" s="20"/>
      <c r="J146" s="20"/>
      <c r="K146" s="20"/>
      <c r="L146" s="20"/>
      <c r="M146" s="20"/>
      <c r="N146" s="20"/>
      <c r="O146" s="20"/>
      <c r="P146" s="20"/>
      <c r="Q146" s="20"/>
      <c r="R146" s="20"/>
      <c r="S146" s="20"/>
      <c r="T146" s="20"/>
      <c r="U146" s="20"/>
      <c r="V146" s="20"/>
      <c r="W146" s="20"/>
      <c r="X146" s="20"/>
      <c r="Y146" s="20"/>
      <c r="Z146" s="20"/>
      <c r="AA146" s="20"/>
    </row>
    <row r="147" spans="1:27" ht="15.75" customHeight="1" x14ac:dyDescent="0.2">
      <c r="A147" s="3" t="s">
        <v>153</v>
      </c>
      <c r="B147" s="3" t="s">
        <v>30</v>
      </c>
      <c r="C147" s="3" t="s">
        <v>122</v>
      </c>
      <c r="D147" s="3">
        <f>SUMIFS('BIFUBC Output_energy'!G:G,'BIFUBC Output_energy'!A:A,B147,'BIFUBC Output_energy'!B:B,C147)</f>
        <v>0</v>
      </c>
      <c r="E147" s="3">
        <f>SUMIFS('BIFUBC Output_nonenergy'!E:E,'BIFUBC Output_nonenergy'!A:A,B147,'BIFUBC Output_nonenergy'!B:B,C147)</f>
        <v>0</v>
      </c>
      <c r="F147" s="3" t="b">
        <f>SUM(D147:E147)=calcs!D174</f>
        <v>0</v>
      </c>
      <c r="G147" s="24">
        <f t="shared" si="0"/>
        <v>0</v>
      </c>
      <c r="H147" s="20"/>
      <c r="I147" s="20"/>
      <c r="J147" s="20"/>
      <c r="K147" s="20"/>
      <c r="L147" s="20"/>
      <c r="M147" s="20"/>
      <c r="N147" s="20"/>
      <c r="O147" s="20"/>
      <c r="P147" s="20"/>
      <c r="Q147" s="20"/>
      <c r="R147" s="20"/>
      <c r="S147" s="20"/>
      <c r="T147" s="20"/>
      <c r="U147" s="20"/>
      <c r="V147" s="20"/>
      <c r="W147" s="20"/>
      <c r="X147" s="20"/>
      <c r="Y147" s="20"/>
      <c r="Z147" s="20"/>
      <c r="AA147" s="20"/>
    </row>
    <row r="148" spans="1:27" ht="15.75" customHeight="1" x14ac:dyDescent="0.2">
      <c r="A148" s="3" t="s">
        <v>154</v>
      </c>
      <c r="B148" s="3" t="s">
        <v>30</v>
      </c>
      <c r="C148" s="3" t="s">
        <v>123</v>
      </c>
      <c r="D148" s="3">
        <f>SUMIFS('BIFUBC Output_energy'!G:G,'BIFUBC Output_energy'!A:A,B148,'BIFUBC Output_energy'!B:B,C148)</f>
        <v>0</v>
      </c>
      <c r="E148" s="3">
        <f>SUMIFS('BIFUBC Output_nonenergy'!E:E,'BIFUBC Output_nonenergy'!A:A,B148,'BIFUBC Output_nonenergy'!B:B,C148)</f>
        <v>0</v>
      </c>
      <c r="F148" s="3" t="b">
        <f>SUM(D148:E148)=calcs!D175</f>
        <v>0</v>
      </c>
      <c r="G148" s="24">
        <f t="shared" si="0"/>
        <v>0</v>
      </c>
      <c r="H148" s="20"/>
      <c r="I148" s="20"/>
      <c r="J148" s="20"/>
      <c r="K148" s="20"/>
      <c r="L148" s="20"/>
      <c r="M148" s="20"/>
      <c r="N148" s="20"/>
      <c r="O148" s="20"/>
      <c r="P148" s="20"/>
      <c r="Q148" s="20"/>
      <c r="R148" s="20"/>
      <c r="S148" s="20"/>
      <c r="T148" s="20"/>
      <c r="U148" s="20"/>
      <c r="V148" s="20"/>
      <c r="W148" s="20"/>
      <c r="X148" s="20"/>
      <c r="Y148" s="20"/>
      <c r="Z148" s="20"/>
      <c r="AA148" s="20"/>
    </row>
    <row r="149" spans="1:27" ht="15.75" customHeight="1" x14ac:dyDescent="0.2">
      <c r="A149" s="3" t="s">
        <v>155</v>
      </c>
      <c r="B149" s="3" t="s">
        <v>30</v>
      </c>
      <c r="C149" s="3" t="s">
        <v>124</v>
      </c>
      <c r="D149" s="3">
        <f>SUMIFS('BIFUBC Output_energy'!G:G,'BIFUBC Output_energy'!A:A,B149,'BIFUBC Output_energy'!B:B,C149)</f>
        <v>5200064000000</v>
      </c>
      <c r="E149" s="3">
        <f>SUMIFS('BIFUBC Output_nonenergy'!E:E,'BIFUBC Output_nonenergy'!A:A,B149,'BIFUBC Output_nonenergy'!B:B,C149)</f>
        <v>0</v>
      </c>
      <c r="F149" s="3" t="b">
        <f>SUM(D149:E149)=calcs!D176</f>
        <v>0</v>
      </c>
      <c r="G149" s="24">
        <f t="shared" si="0"/>
        <v>0</v>
      </c>
      <c r="H149" s="20"/>
      <c r="I149" s="20"/>
      <c r="J149" s="20"/>
      <c r="K149" s="20"/>
      <c r="L149" s="20"/>
      <c r="M149" s="20"/>
      <c r="N149" s="20"/>
      <c r="O149" s="20"/>
      <c r="P149" s="20"/>
      <c r="Q149" s="20"/>
      <c r="R149" s="20"/>
      <c r="S149" s="20"/>
      <c r="T149" s="20"/>
      <c r="U149" s="20"/>
      <c r="V149" s="20"/>
      <c r="W149" s="20"/>
      <c r="X149" s="20"/>
      <c r="Y149" s="20"/>
      <c r="Z149" s="20"/>
      <c r="AA149" s="20"/>
    </row>
    <row r="150" spans="1:27" ht="15.75" customHeight="1" x14ac:dyDescent="0.2">
      <c r="A150" s="3" t="s">
        <v>156</v>
      </c>
      <c r="B150" s="3" t="s">
        <v>30</v>
      </c>
      <c r="C150" s="3" t="s">
        <v>84</v>
      </c>
      <c r="D150" s="3">
        <f>SUMIFS('BIFUBC Output_energy'!G:G,'BIFUBC Output_energy'!A:A,B150,'BIFUBC Output_energy'!B:B,C150)</f>
        <v>0</v>
      </c>
      <c r="E150" s="3">
        <f>SUMIFS('BIFUBC Output_nonenergy'!E:E,'BIFUBC Output_nonenergy'!A:A,B150,'BIFUBC Output_nonenergy'!B:B,C150)</f>
        <v>0</v>
      </c>
      <c r="F150" s="3" t="b">
        <f>SUM(D150:E150)=calcs!D177</f>
        <v>1</v>
      </c>
      <c r="G150" s="24">
        <f t="shared" si="0"/>
        <v>0</v>
      </c>
      <c r="H150" s="20"/>
      <c r="I150" s="20"/>
      <c r="J150" s="20"/>
      <c r="K150" s="20"/>
      <c r="L150" s="20"/>
      <c r="M150" s="20"/>
      <c r="N150" s="20"/>
      <c r="O150" s="20"/>
      <c r="P150" s="20"/>
      <c r="Q150" s="20"/>
      <c r="R150" s="20"/>
      <c r="S150" s="20"/>
      <c r="T150" s="20"/>
      <c r="U150" s="20"/>
      <c r="V150" s="20"/>
      <c r="W150" s="20"/>
      <c r="X150" s="20"/>
      <c r="Y150" s="20"/>
      <c r="Z150" s="20"/>
      <c r="AA150" s="20"/>
    </row>
    <row r="151" spans="1:27" ht="15.75" customHeight="1" x14ac:dyDescent="0.2">
      <c r="A151" s="3" t="s">
        <v>157</v>
      </c>
      <c r="B151" s="3" t="s">
        <v>30</v>
      </c>
      <c r="C151" s="3" t="s">
        <v>125</v>
      </c>
      <c r="D151" s="3">
        <f>SUMIFS('BIFUBC Output_energy'!G:G,'BIFUBC Output_energy'!A:A,B151,'BIFUBC Output_energy'!B:B,C151)</f>
        <v>0</v>
      </c>
      <c r="E151" s="3">
        <f>SUMIFS('BIFUBC Output_nonenergy'!E:E,'BIFUBC Output_nonenergy'!A:A,B151,'BIFUBC Output_nonenergy'!B:B,C151)</f>
        <v>0</v>
      </c>
      <c r="F151" s="3" t="b">
        <f>SUM(D151:E151)=calcs!D178</f>
        <v>0</v>
      </c>
      <c r="G151" s="24">
        <f t="shared" si="0"/>
        <v>0</v>
      </c>
      <c r="H151" s="20"/>
      <c r="I151" s="20"/>
      <c r="J151" s="20"/>
      <c r="K151" s="20"/>
      <c r="L151" s="20"/>
      <c r="M151" s="20"/>
      <c r="N151" s="20"/>
      <c r="O151" s="20"/>
      <c r="P151" s="20"/>
      <c r="Q151" s="20"/>
      <c r="R151" s="20"/>
      <c r="S151" s="20"/>
      <c r="T151" s="20"/>
      <c r="U151" s="20"/>
      <c r="V151" s="20"/>
      <c r="W151" s="20"/>
      <c r="X151" s="20"/>
      <c r="Y151" s="20"/>
      <c r="Z151" s="20"/>
      <c r="AA151" s="20"/>
    </row>
    <row r="152" spans="1:27" ht="15.75" customHeight="1" x14ac:dyDescent="0.2">
      <c r="A152" s="42" t="s">
        <v>158</v>
      </c>
      <c r="B152" s="42" t="s">
        <v>30</v>
      </c>
      <c r="C152" s="42" t="s">
        <v>83</v>
      </c>
      <c r="D152" s="42">
        <f>SUMIFS('BIFUBC Output_energy'!G:G,'BIFUBC Output_energy'!A:A,B152,'BIFUBC Output_energy'!B:B,C152)</f>
        <v>0</v>
      </c>
      <c r="E152" s="42">
        <f>SUMIFS('BIFUBC Output_nonenergy'!E:E,'BIFUBC Output_nonenergy'!A:A,B152,'BIFUBC Output_nonenergy'!B:B,C152)</f>
        <v>0</v>
      </c>
      <c r="F152" s="42" t="b">
        <f>SUM(D152:E152)=calcs!D179</f>
        <v>1</v>
      </c>
      <c r="G152" s="24">
        <f t="shared" si="0"/>
        <v>0</v>
      </c>
      <c r="H152" s="20"/>
      <c r="I152" s="20"/>
      <c r="J152" s="20"/>
      <c r="K152" s="20"/>
      <c r="L152" s="20"/>
      <c r="M152" s="20"/>
      <c r="N152" s="20"/>
      <c r="O152" s="20"/>
      <c r="P152" s="20"/>
      <c r="Q152" s="20"/>
      <c r="R152" s="20"/>
      <c r="S152" s="20"/>
      <c r="T152" s="20"/>
      <c r="U152" s="20"/>
      <c r="V152" s="20"/>
      <c r="W152" s="20"/>
      <c r="X152" s="20"/>
      <c r="Y152" s="20"/>
      <c r="Z152" s="20"/>
      <c r="AA152" s="20"/>
    </row>
    <row r="153" spans="1:27" ht="15.75" customHeight="1" x14ac:dyDescent="0.2">
      <c r="A153" s="41" t="s">
        <v>134</v>
      </c>
      <c r="B153" s="41" t="s">
        <v>92</v>
      </c>
      <c r="C153" s="41" t="s">
        <v>111</v>
      </c>
      <c r="D153" s="41">
        <f>SUMIFS('BIFUBC Output_energy'!G:G,'BIFUBC Output_energy'!A:A,B153,'BIFUBC Output_energy'!B:B,C153)</f>
        <v>0</v>
      </c>
      <c r="E153" s="41">
        <f>SUMIFS('BIFUBC Output_nonenergy'!E:E,'BIFUBC Output_nonenergy'!A:A,B153,'BIFUBC Output_nonenergy'!B:B,C153)</f>
        <v>0</v>
      </c>
      <c r="F153" s="41" t="b">
        <f>SUM(D153:E153)=calcs!D180</f>
        <v>1</v>
      </c>
      <c r="G153" s="24">
        <f t="shared" si="0"/>
        <v>0</v>
      </c>
      <c r="H153" s="20"/>
      <c r="I153" s="20"/>
      <c r="J153" s="20"/>
      <c r="K153" s="20"/>
      <c r="L153" s="20"/>
      <c r="M153" s="20"/>
      <c r="N153" s="20"/>
      <c r="O153" s="20"/>
      <c r="P153" s="20"/>
      <c r="Q153" s="20"/>
      <c r="R153" s="20"/>
      <c r="S153" s="20"/>
      <c r="T153" s="20"/>
      <c r="U153" s="20"/>
      <c r="V153" s="20"/>
      <c r="W153" s="20"/>
      <c r="X153" s="20"/>
      <c r="Y153" s="20"/>
      <c r="Z153" s="20"/>
      <c r="AA153" s="20"/>
    </row>
    <row r="154" spans="1:27" ht="15.75" customHeight="1" x14ac:dyDescent="0.2">
      <c r="A154" s="3" t="s">
        <v>135</v>
      </c>
      <c r="B154" s="3" t="s">
        <v>92</v>
      </c>
      <c r="C154" s="3" t="s">
        <v>82</v>
      </c>
      <c r="D154" s="3">
        <f>SUMIFS('BIFUBC Output_energy'!G:G,'BIFUBC Output_energy'!A:A,B154,'BIFUBC Output_energy'!B:B,C154)</f>
        <v>0</v>
      </c>
      <c r="E154" s="3">
        <f>SUMIFS('BIFUBC Output_nonenergy'!E:E,'BIFUBC Output_nonenergy'!A:A,B154,'BIFUBC Output_nonenergy'!B:B,C154)</f>
        <v>0</v>
      </c>
      <c r="F154" s="3" t="b">
        <f>SUM(D154:E154)=calcs!D181</f>
        <v>0</v>
      </c>
      <c r="G154" s="24">
        <f t="shared" si="0"/>
        <v>0</v>
      </c>
      <c r="H154" s="20"/>
      <c r="I154" s="20"/>
      <c r="J154" s="20"/>
      <c r="K154" s="20"/>
      <c r="L154" s="20"/>
      <c r="M154" s="20"/>
      <c r="N154" s="20"/>
      <c r="O154" s="20"/>
      <c r="P154" s="20"/>
      <c r="Q154" s="20"/>
      <c r="R154" s="20"/>
      <c r="S154" s="20"/>
      <c r="T154" s="20"/>
      <c r="U154" s="20"/>
      <c r="V154" s="20"/>
      <c r="W154" s="20"/>
      <c r="X154" s="20"/>
      <c r="Y154" s="20"/>
      <c r="Z154" s="20"/>
      <c r="AA154" s="20"/>
    </row>
    <row r="155" spans="1:27" ht="15.75" customHeight="1" x14ac:dyDescent="0.2">
      <c r="A155" s="3" t="s">
        <v>136</v>
      </c>
      <c r="B155" s="3" t="s">
        <v>92</v>
      </c>
      <c r="C155" s="3" t="s">
        <v>86</v>
      </c>
      <c r="D155" s="3">
        <f>SUMIFS('BIFUBC Output_energy'!G:G,'BIFUBC Output_energy'!A:A,B155,'BIFUBC Output_energy'!B:B,C155)</f>
        <v>0</v>
      </c>
      <c r="E155" s="3">
        <f>SUMIFS('BIFUBC Output_nonenergy'!E:E,'BIFUBC Output_nonenergy'!A:A,B155,'BIFUBC Output_nonenergy'!B:B,C155)</f>
        <v>0</v>
      </c>
      <c r="F155" s="3" t="b">
        <f>SUM(D155:E155)=calcs!D182</f>
        <v>0</v>
      </c>
      <c r="G155" s="24">
        <f t="shared" si="0"/>
        <v>0</v>
      </c>
      <c r="H155" s="20"/>
      <c r="I155" s="20"/>
      <c r="J155" s="20"/>
      <c r="K155" s="20"/>
      <c r="L155" s="20"/>
      <c r="M155" s="20"/>
      <c r="N155" s="20"/>
      <c r="O155" s="20"/>
      <c r="P155" s="20"/>
      <c r="Q155" s="20"/>
      <c r="R155" s="20"/>
      <c r="S155" s="20"/>
      <c r="T155" s="20"/>
      <c r="U155" s="20"/>
      <c r="V155" s="20"/>
      <c r="W155" s="20"/>
      <c r="X155" s="20"/>
      <c r="Y155" s="20"/>
      <c r="Z155" s="20"/>
      <c r="AA155" s="20"/>
    </row>
    <row r="156" spans="1:27" ht="15.75" customHeight="1" x14ac:dyDescent="0.2">
      <c r="A156" s="3" t="s">
        <v>137</v>
      </c>
      <c r="B156" s="3" t="s">
        <v>92</v>
      </c>
      <c r="C156" s="3" t="s">
        <v>112</v>
      </c>
      <c r="D156" s="3">
        <f>SUMIFS('BIFUBC Output_energy'!G:G,'BIFUBC Output_energy'!A:A,B156,'BIFUBC Output_energy'!B:B,C156)</f>
        <v>1953573375999.9998</v>
      </c>
      <c r="E156" s="3">
        <f>SUMIFS('BIFUBC Output_nonenergy'!E:E,'BIFUBC Output_nonenergy'!A:A,B156,'BIFUBC Output_nonenergy'!B:B,C156)</f>
        <v>0</v>
      </c>
      <c r="F156" s="3" t="b">
        <f>SUM(D156:E156)=calcs!D183</f>
        <v>1</v>
      </c>
      <c r="G156" s="24">
        <f t="shared" si="0"/>
        <v>0</v>
      </c>
      <c r="H156" s="20"/>
      <c r="I156" s="20"/>
      <c r="J156" s="20"/>
      <c r="K156" s="20"/>
      <c r="L156" s="20"/>
      <c r="M156" s="20"/>
      <c r="N156" s="20"/>
      <c r="O156" s="20"/>
      <c r="P156" s="20"/>
      <c r="Q156" s="20"/>
      <c r="R156" s="20"/>
      <c r="S156" s="20"/>
      <c r="T156" s="20"/>
      <c r="U156" s="20"/>
      <c r="V156" s="20"/>
      <c r="W156" s="20"/>
      <c r="X156" s="20"/>
      <c r="Y156" s="20"/>
      <c r="Z156" s="20"/>
      <c r="AA156" s="20"/>
    </row>
    <row r="157" spans="1:27" ht="15.75" customHeight="1" x14ac:dyDescent="0.2">
      <c r="A157" s="3" t="s">
        <v>138</v>
      </c>
      <c r="B157" s="3" t="s">
        <v>92</v>
      </c>
      <c r="C157" s="3" t="s">
        <v>113</v>
      </c>
      <c r="D157" s="3">
        <f>SUMIFS('BIFUBC Output_energy'!G:G,'BIFUBC Output_energy'!A:A,B157,'BIFUBC Output_energy'!B:B,C157)</f>
        <v>2621260800000</v>
      </c>
      <c r="E157" s="3">
        <f>SUMIFS('BIFUBC Output_nonenergy'!E:E,'BIFUBC Output_nonenergy'!A:A,B157,'BIFUBC Output_nonenergy'!B:B,C157)</f>
        <v>0</v>
      </c>
      <c r="F157" s="3" t="b">
        <f>SUM(D157:E157)=calcs!D184</f>
        <v>0</v>
      </c>
      <c r="G157" s="24">
        <f t="shared" si="0"/>
        <v>0</v>
      </c>
      <c r="H157" s="20"/>
      <c r="I157" s="20"/>
      <c r="J157" s="20"/>
      <c r="K157" s="20"/>
      <c r="L157" s="20"/>
      <c r="M157" s="20"/>
      <c r="N157" s="20"/>
      <c r="O157" s="20"/>
      <c r="P157" s="20"/>
      <c r="Q157" s="20"/>
      <c r="R157" s="20"/>
      <c r="S157" s="20"/>
      <c r="T157" s="20"/>
      <c r="U157" s="20"/>
      <c r="V157" s="20"/>
      <c r="W157" s="20"/>
      <c r="X157" s="20"/>
      <c r="Y157" s="20"/>
      <c r="Z157" s="20"/>
      <c r="AA157" s="20"/>
    </row>
    <row r="158" spans="1:27" ht="15.75" customHeight="1" x14ac:dyDescent="0.2">
      <c r="A158" s="3" t="s">
        <v>139</v>
      </c>
      <c r="B158" s="3" t="s">
        <v>92</v>
      </c>
      <c r="C158" s="3" t="s">
        <v>44</v>
      </c>
      <c r="D158" s="3">
        <f>SUMIFS('BIFUBC Output_energy'!G:G,'BIFUBC Output_energy'!A:A,B158,'BIFUBC Output_energy'!B:B,C158)</f>
        <v>2744931456000</v>
      </c>
      <c r="E158" s="3">
        <f>SUMIFS('BIFUBC Output_nonenergy'!E:E,'BIFUBC Output_nonenergy'!A:A,B158,'BIFUBC Output_nonenergy'!B:B,C158)</f>
        <v>0</v>
      </c>
      <c r="F158" s="3" t="b">
        <f>SUM(D158:E158)=calcs!D185</f>
        <v>0</v>
      </c>
      <c r="G158" s="24">
        <f t="shared" si="0"/>
        <v>0</v>
      </c>
      <c r="H158" s="20"/>
      <c r="I158" s="20"/>
      <c r="J158" s="20"/>
      <c r="K158" s="20"/>
      <c r="L158" s="20"/>
      <c r="M158" s="20"/>
      <c r="N158" s="20"/>
      <c r="O158" s="20"/>
      <c r="P158" s="20"/>
      <c r="Q158" s="20"/>
      <c r="R158" s="20"/>
      <c r="S158" s="20"/>
      <c r="T158" s="20"/>
      <c r="U158" s="20"/>
      <c r="V158" s="20"/>
      <c r="W158" s="20"/>
      <c r="X158" s="20"/>
      <c r="Y158" s="20"/>
      <c r="Z158" s="20"/>
      <c r="AA158" s="20"/>
    </row>
    <row r="159" spans="1:27" ht="15.75" customHeight="1" x14ac:dyDescent="0.2">
      <c r="A159" s="3" t="s">
        <v>140</v>
      </c>
      <c r="B159" s="3" t="s">
        <v>92</v>
      </c>
      <c r="C159" s="3" t="s">
        <v>48</v>
      </c>
      <c r="D159" s="3">
        <f>SUMIFS('BIFUBC Output_energy'!G:G,'BIFUBC Output_energy'!A:A,B159,'BIFUBC Output_energy'!B:B,C159)</f>
        <v>0</v>
      </c>
      <c r="E159" s="3">
        <f>SUMIFS('BIFUBC Output_nonenergy'!E:E,'BIFUBC Output_nonenergy'!A:A,B159,'BIFUBC Output_nonenergy'!B:B,C159)</f>
        <v>0</v>
      </c>
      <c r="F159" s="3" t="b">
        <f>SUM(D159:E159)=calcs!D186</f>
        <v>1</v>
      </c>
      <c r="G159" s="24">
        <f t="shared" si="0"/>
        <v>0</v>
      </c>
      <c r="H159" s="20"/>
      <c r="I159" s="20"/>
      <c r="J159" s="20"/>
      <c r="K159" s="20"/>
      <c r="L159" s="20"/>
      <c r="M159" s="20"/>
      <c r="N159" s="20"/>
      <c r="O159" s="20"/>
      <c r="P159" s="20"/>
      <c r="Q159" s="20"/>
      <c r="R159" s="20"/>
      <c r="S159" s="20"/>
      <c r="T159" s="20"/>
      <c r="U159" s="20"/>
      <c r="V159" s="20"/>
      <c r="W159" s="20"/>
      <c r="X159" s="20"/>
      <c r="Y159" s="20"/>
      <c r="Z159" s="20"/>
      <c r="AA159" s="20"/>
    </row>
    <row r="160" spans="1:27" ht="15.75" customHeight="1" x14ac:dyDescent="0.2">
      <c r="A160" s="3" t="s">
        <v>141</v>
      </c>
      <c r="B160" s="3" t="s">
        <v>92</v>
      </c>
      <c r="C160" s="3" t="s">
        <v>50</v>
      </c>
      <c r="D160" s="3">
        <f>SUMIFS('BIFUBC Output_energy'!G:G,'BIFUBC Output_energy'!A:A,B160,'BIFUBC Output_energy'!B:B,C160)</f>
        <v>0</v>
      </c>
      <c r="E160" s="3">
        <f>SUMIFS('BIFUBC Output_nonenergy'!E:E,'BIFUBC Output_nonenergy'!A:A,B160,'BIFUBC Output_nonenergy'!B:B,C160)</f>
        <v>0</v>
      </c>
      <c r="F160" s="3" t="b">
        <f>SUM(D160:E160)=calcs!D187</f>
        <v>1</v>
      </c>
      <c r="G160" s="24">
        <f t="shared" si="0"/>
        <v>0</v>
      </c>
      <c r="H160" s="20"/>
      <c r="I160" s="20"/>
      <c r="J160" s="20"/>
      <c r="K160" s="20"/>
      <c r="L160" s="20"/>
      <c r="M160" s="20"/>
      <c r="N160" s="20"/>
      <c r="O160" s="20"/>
      <c r="P160" s="20"/>
      <c r="Q160" s="20"/>
      <c r="R160" s="20"/>
      <c r="S160" s="20"/>
      <c r="T160" s="20"/>
      <c r="U160" s="20"/>
      <c r="V160" s="20"/>
      <c r="W160" s="20"/>
      <c r="X160" s="20"/>
      <c r="Y160" s="20"/>
      <c r="Z160" s="20"/>
      <c r="AA160" s="20"/>
    </row>
    <row r="161" spans="1:27" ht="15.75" customHeight="1" x14ac:dyDescent="0.2">
      <c r="A161" s="3" t="s">
        <v>142</v>
      </c>
      <c r="B161" s="3" t="s">
        <v>92</v>
      </c>
      <c r="C161" s="3" t="s">
        <v>53</v>
      </c>
      <c r="D161" s="3">
        <f>SUMIFS('BIFUBC Output_energy'!G:G,'BIFUBC Output_energy'!A:A,B161,'BIFUBC Output_energy'!B:B,C161)</f>
        <v>54334788224000</v>
      </c>
      <c r="E161" s="3">
        <f>SUMIFS('BIFUBC Output_nonenergy'!E:E,'BIFUBC Output_nonenergy'!A:A,B161,'BIFUBC Output_nonenergy'!B:B,C161)</f>
        <v>0</v>
      </c>
      <c r="F161" s="3" t="b">
        <f>SUM(D161:E161)=calcs!D188</f>
        <v>0</v>
      </c>
      <c r="G161" s="24">
        <f t="shared" si="0"/>
        <v>0</v>
      </c>
      <c r="H161" s="20"/>
      <c r="I161" s="20"/>
      <c r="J161" s="20"/>
      <c r="K161" s="20"/>
      <c r="L161" s="20"/>
      <c r="M161" s="20"/>
      <c r="N161" s="20"/>
      <c r="O161" s="20"/>
      <c r="P161" s="20"/>
      <c r="Q161" s="20"/>
      <c r="R161" s="20"/>
      <c r="S161" s="20"/>
      <c r="T161" s="20"/>
      <c r="U161" s="20"/>
      <c r="V161" s="20"/>
      <c r="W161" s="20"/>
      <c r="X161" s="20"/>
      <c r="Y161" s="20"/>
      <c r="Z161" s="20"/>
      <c r="AA161" s="20"/>
    </row>
    <row r="162" spans="1:27" ht="15.75" customHeight="1" x14ac:dyDescent="0.2">
      <c r="A162" s="3" t="s">
        <v>143</v>
      </c>
      <c r="B162" s="3" t="s">
        <v>92</v>
      </c>
      <c r="C162" s="3" t="s">
        <v>114</v>
      </c>
      <c r="D162" s="3">
        <f>SUMIFS('BIFUBC Output_energy'!G:G,'BIFUBC Output_energy'!A:A,B162,'BIFUBC Output_energy'!B:B,C162)</f>
        <v>6775744896000</v>
      </c>
      <c r="E162" s="3">
        <f>SUMIFS('BIFUBC Output_nonenergy'!E:E,'BIFUBC Output_nonenergy'!A:A,B162,'BIFUBC Output_nonenergy'!B:B,C162)</f>
        <v>0</v>
      </c>
      <c r="F162" s="3" t="b">
        <f>SUM(D162:E162)=calcs!D189</f>
        <v>0</v>
      </c>
      <c r="G162" s="24">
        <f t="shared" si="0"/>
        <v>0</v>
      </c>
      <c r="H162" s="20"/>
      <c r="I162" s="20"/>
      <c r="J162" s="20"/>
      <c r="K162" s="20"/>
      <c r="L162" s="20"/>
      <c r="M162" s="20"/>
      <c r="N162" s="20"/>
      <c r="O162" s="20"/>
      <c r="P162" s="20"/>
      <c r="Q162" s="20"/>
      <c r="R162" s="20"/>
      <c r="S162" s="20"/>
      <c r="T162" s="20"/>
      <c r="U162" s="20"/>
      <c r="V162" s="20"/>
      <c r="W162" s="20"/>
      <c r="X162" s="20"/>
      <c r="Y162" s="20"/>
      <c r="Z162" s="20"/>
      <c r="AA162" s="20"/>
    </row>
    <row r="163" spans="1:27" ht="15.75" customHeight="1" x14ac:dyDescent="0.2">
      <c r="A163" s="3" t="s">
        <v>144</v>
      </c>
      <c r="B163" s="3" t="s">
        <v>92</v>
      </c>
      <c r="C163" s="3" t="s">
        <v>115</v>
      </c>
      <c r="D163" s="3">
        <f>SUMIFS('BIFUBC Output_energy'!G:G,'BIFUBC Output_energy'!A:A,B163,'BIFUBC Output_energy'!B:B,C163)</f>
        <v>0</v>
      </c>
      <c r="E163" s="3">
        <f>SUMIFS('BIFUBC Output_nonenergy'!E:E,'BIFUBC Output_nonenergy'!A:A,B163,'BIFUBC Output_nonenergy'!B:B,C163)</f>
        <v>0</v>
      </c>
      <c r="F163" s="3" t="b">
        <f>SUM(D163:E163)=calcs!D190</f>
        <v>1</v>
      </c>
      <c r="G163" s="24">
        <f t="shared" si="0"/>
        <v>0</v>
      </c>
      <c r="H163" s="20"/>
      <c r="I163" s="20"/>
      <c r="J163" s="20"/>
      <c r="K163" s="20"/>
      <c r="L163" s="20"/>
      <c r="M163" s="20"/>
      <c r="N163" s="20"/>
      <c r="O163" s="20"/>
      <c r="P163" s="20"/>
      <c r="Q163" s="20"/>
      <c r="R163" s="20"/>
      <c r="S163" s="20"/>
      <c r="T163" s="20"/>
      <c r="U163" s="20"/>
      <c r="V163" s="20"/>
      <c r="W163" s="20"/>
      <c r="X163" s="20"/>
      <c r="Y163" s="20"/>
      <c r="Z163" s="20"/>
      <c r="AA163" s="20"/>
    </row>
    <row r="164" spans="1:27" ht="15.75" customHeight="1" x14ac:dyDescent="0.2">
      <c r="A164" s="3" t="s">
        <v>145</v>
      </c>
      <c r="B164" s="3" t="s">
        <v>92</v>
      </c>
      <c r="C164" s="3" t="s">
        <v>116</v>
      </c>
      <c r="D164" s="3">
        <f>SUMIFS('BIFUBC Output_energy'!G:G,'BIFUBC Output_energy'!A:A,B164,'BIFUBC Output_energy'!B:B,C164)</f>
        <v>0</v>
      </c>
      <c r="E164" s="3">
        <f>SUMIFS('BIFUBC Output_nonenergy'!E:E,'BIFUBC Output_nonenergy'!A:A,B164,'BIFUBC Output_nonenergy'!B:B,C164)</f>
        <v>0</v>
      </c>
      <c r="F164" s="3" t="b">
        <f>SUM(D164:E164)=calcs!D191</f>
        <v>1</v>
      </c>
      <c r="G164" s="24">
        <f t="shared" si="0"/>
        <v>0</v>
      </c>
      <c r="H164" s="20"/>
      <c r="I164" s="20"/>
      <c r="J164" s="20"/>
      <c r="K164" s="20"/>
      <c r="L164" s="20"/>
      <c r="M164" s="20"/>
      <c r="N164" s="20"/>
      <c r="O164" s="20"/>
      <c r="P164" s="20"/>
      <c r="Q164" s="20"/>
      <c r="R164" s="20"/>
      <c r="S164" s="20"/>
      <c r="T164" s="20"/>
      <c r="U164" s="20"/>
      <c r="V164" s="20"/>
      <c r="W164" s="20"/>
      <c r="X164" s="20"/>
      <c r="Y164" s="20"/>
      <c r="Z164" s="20"/>
      <c r="AA164" s="20"/>
    </row>
    <row r="165" spans="1:27" ht="15.75" customHeight="1" x14ac:dyDescent="0.2">
      <c r="A165" s="3" t="s">
        <v>146</v>
      </c>
      <c r="B165" s="3" t="s">
        <v>92</v>
      </c>
      <c r="C165" s="3" t="s">
        <v>117</v>
      </c>
      <c r="D165" s="3">
        <f>SUMIFS('BIFUBC Output_energy'!G:G,'BIFUBC Output_energy'!A:A,B165,'BIFUBC Output_energy'!B:B,C165)</f>
        <v>8482056320000.001</v>
      </c>
      <c r="E165" s="3">
        <f>SUMIFS('BIFUBC Output_nonenergy'!E:E,'BIFUBC Output_nonenergy'!A:A,B165,'BIFUBC Output_nonenergy'!B:B,C165)</f>
        <v>0</v>
      </c>
      <c r="F165" s="3" t="b">
        <f>SUM(D165:E165)=calcs!D192</f>
        <v>1</v>
      </c>
      <c r="G165" s="24">
        <f t="shared" si="0"/>
        <v>0</v>
      </c>
      <c r="H165" s="20"/>
      <c r="I165" s="20"/>
      <c r="J165" s="20"/>
      <c r="K165" s="20"/>
      <c r="L165" s="20"/>
      <c r="M165" s="20"/>
      <c r="N165" s="20"/>
      <c r="O165" s="20"/>
      <c r="P165" s="20"/>
      <c r="Q165" s="20"/>
      <c r="R165" s="20"/>
      <c r="S165" s="20"/>
      <c r="T165" s="20"/>
      <c r="U165" s="20"/>
      <c r="V165" s="20"/>
      <c r="W165" s="20"/>
      <c r="X165" s="20"/>
      <c r="Y165" s="20"/>
      <c r="Z165" s="20"/>
      <c r="AA165" s="20"/>
    </row>
    <row r="166" spans="1:27" ht="15.75" customHeight="1" x14ac:dyDescent="0.2">
      <c r="A166" s="3" t="s">
        <v>147</v>
      </c>
      <c r="B166" s="3" t="s">
        <v>92</v>
      </c>
      <c r="C166" s="3" t="s">
        <v>62</v>
      </c>
      <c r="D166" s="3">
        <f>SUMIFS('BIFUBC Output_energy'!G:G,'BIFUBC Output_energy'!A:A,B166,'BIFUBC Output_energy'!B:B,C166)</f>
        <v>10905468672000</v>
      </c>
      <c r="E166" s="3">
        <f>SUMIFS('BIFUBC Output_nonenergy'!E:E,'BIFUBC Output_nonenergy'!A:A,B166,'BIFUBC Output_nonenergy'!B:B,C166)</f>
        <v>0</v>
      </c>
      <c r="F166" s="3" t="b">
        <f>SUM(D166:E166)=calcs!D193</f>
        <v>1</v>
      </c>
      <c r="G166" s="24">
        <f t="shared" si="0"/>
        <v>0</v>
      </c>
      <c r="H166" s="20"/>
      <c r="I166" s="20"/>
      <c r="J166" s="20"/>
      <c r="K166" s="20"/>
      <c r="L166" s="20"/>
      <c r="M166" s="20"/>
      <c r="N166" s="20"/>
      <c r="O166" s="20"/>
      <c r="P166" s="20"/>
      <c r="Q166" s="20"/>
      <c r="R166" s="20"/>
      <c r="S166" s="20"/>
      <c r="T166" s="20"/>
      <c r="U166" s="20"/>
      <c r="V166" s="20"/>
      <c r="W166" s="20"/>
      <c r="X166" s="20"/>
      <c r="Y166" s="20"/>
      <c r="Z166" s="20"/>
      <c r="AA166" s="20"/>
    </row>
    <row r="167" spans="1:27" ht="15.75" customHeight="1" x14ac:dyDescent="0.2">
      <c r="A167" s="3" t="s">
        <v>148</v>
      </c>
      <c r="B167" s="3" t="s">
        <v>92</v>
      </c>
      <c r="C167" s="3" t="s">
        <v>87</v>
      </c>
      <c r="D167" s="3">
        <f>SUMIFS('BIFUBC Output_energy'!G:G,'BIFUBC Output_energy'!A:A,B167,'BIFUBC Output_energy'!B:B,C167)</f>
        <v>0</v>
      </c>
      <c r="E167" s="3">
        <f>SUMIFS('BIFUBC Output_nonenergy'!E:E,'BIFUBC Output_nonenergy'!A:A,B167,'BIFUBC Output_nonenergy'!B:B,C167)</f>
        <v>0</v>
      </c>
      <c r="F167" s="3" t="b">
        <f>SUM(D167:E167)=calcs!D194</f>
        <v>1</v>
      </c>
      <c r="G167" s="24">
        <f t="shared" si="0"/>
        <v>0</v>
      </c>
      <c r="H167" s="20"/>
      <c r="I167" s="20"/>
      <c r="J167" s="20"/>
      <c r="K167" s="20"/>
      <c r="L167" s="20"/>
      <c r="M167" s="20"/>
      <c r="N167" s="20"/>
      <c r="O167" s="20"/>
      <c r="P167" s="20"/>
      <c r="Q167" s="20"/>
      <c r="R167" s="20"/>
      <c r="S167" s="20"/>
      <c r="T167" s="20"/>
      <c r="U167" s="20"/>
      <c r="V167" s="20"/>
      <c r="W167" s="20"/>
      <c r="X167" s="20"/>
      <c r="Y167" s="20"/>
      <c r="Z167" s="20"/>
      <c r="AA167" s="20"/>
    </row>
    <row r="168" spans="1:27" ht="15.75" customHeight="1" x14ac:dyDescent="0.2">
      <c r="A168" s="3" t="s">
        <v>149</v>
      </c>
      <c r="B168" s="3" t="s">
        <v>92</v>
      </c>
      <c r="C168" s="3" t="s">
        <v>118</v>
      </c>
      <c r="D168" s="3">
        <f>SUMIFS('BIFUBC Output_energy'!G:G,'BIFUBC Output_energy'!A:A,B168,'BIFUBC Output_energy'!B:B,C168)</f>
        <v>0</v>
      </c>
      <c r="E168" s="3">
        <f>SUMIFS('BIFUBC Output_nonenergy'!E:E,'BIFUBC Output_nonenergy'!A:A,B168,'BIFUBC Output_nonenergy'!B:B,C168)</f>
        <v>0</v>
      </c>
      <c r="F168" s="3" t="b">
        <f>SUM(D168:E168)=calcs!D195</f>
        <v>1</v>
      </c>
      <c r="G168" s="24">
        <f t="shared" si="0"/>
        <v>0</v>
      </c>
      <c r="H168" s="20"/>
      <c r="I168" s="20"/>
      <c r="J168" s="20"/>
      <c r="K168" s="20"/>
      <c r="L168" s="20"/>
      <c r="M168" s="20"/>
      <c r="N168" s="20"/>
      <c r="O168" s="20"/>
      <c r="P168" s="20"/>
      <c r="Q168" s="20"/>
      <c r="R168" s="20"/>
      <c r="S168" s="20"/>
      <c r="T168" s="20"/>
      <c r="U168" s="20"/>
      <c r="V168" s="20"/>
      <c r="W168" s="20"/>
      <c r="X168" s="20"/>
      <c r="Y168" s="20"/>
      <c r="Z168" s="20"/>
      <c r="AA168" s="20"/>
    </row>
    <row r="169" spans="1:27" ht="15.75" customHeight="1" x14ac:dyDescent="0.2">
      <c r="A169" s="3" t="s">
        <v>150</v>
      </c>
      <c r="B169" s="3" t="s">
        <v>92</v>
      </c>
      <c r="C169" s="3" t="s">
        <v>119</v>
      </c>
      <c r="D169" s="3">
        <f>SUMIFS('BIFUBC Output_energy'!G:G,'BIFUBC Output_energy'!A:A,B169,'BIFUBC Output_energy'!B:B,C169)</f>
        <v>0</v>
      </c>
      <c r="E169" s="3">
        <f>SUMIFS('BIFUBC Output_nonenergy'!E:E,'BIFUBC Output_nonenergy'!A:A,B169,'BIFUBC Output_nonenergy'!B:B,C169)</f>
        <v>0</v>
      </c>
      <c r="F169" s="3" t="b">
        <f>SUM(D169:E169)=calcs!D196</f>
        <v>1</v>
      </c>
      <c r="G169" s="24">
        <f t="shared" si="0"/>
        <v>0</v>
      </c>
      <c r="H169" s="20"/>
      <c r="I169" s="20"/>
      <c r="J169" s="20"/>
      <c r="K169" s="20"/>
      <c r="L169" s="20"/>
      <c r="M169" s="20"/>
      <c r="N169" s="20"/>
      <c r="O169" s="20"/>
      <c r="P169" s="20"/>
      <c r="Q169" s="20"/>
      <c r="R169" s="20"/>
      <c r="S169" s="20"/>
      <c r="T169" s="20"/>
      <c r="U169" s="20"/>
      <c r="V169" s="20"/>
      <c r="W169" s="20"/>
      <c r="X169" s="20"/>
      <c r="Y169" s="20"/>
      <c r="Z169" s="20"/>
      <c r="AA169" s="20"/>
    </row>
    <row r="170" spans="1:27" ht="15.75" customHeight="1" x14ac:dyDescent="0.2">
      <c r="A170" s="3" t="s">
        <v>151</v>
      </c>
      <c r="B170" s="3" t="s">
        <v>92</v>
      </c>
      <c r="C170" s="3" t="s">
        <v>120</v>
      </c>
      <c r="D170" s="3">
        <f>SUMIFS('BIFUBC Output_energy'!G:G,'BIFUBC Output_energy'!A:A,B170,'BIFUBC Output_energy'!B:B,C170)</f>
        <v>0</v>
      </c>
      <c r="E170" s="3">
        <f>SUMIFS('BIFUBC Output_nonenergy'!E:E,'BIFUBC Output_nonenergy'!A:A,B170,'BIFUBC Output_nonenergy'!B:B,C170)</f>
        <v>0</v>
      </c>
      <c r="F170" s="3" t="b">
        <f>SUM(D170:E170)=calcs!D197</f>
        <v>1</v>
      </c>
      <c r="G170" s="24">
        <f t="shared" si="0"/>
        <v>0</v>
      </c>
      <c r="H170" s="20"/>
      <c r="I170" s="20"/>
      <c r="J170" s="20"/>
      <c r="K170" s="20"/>
      <c r="L170" s="20"/>
      <c r="M170" s="20"/>
      <c r="N170" s="20"/>
      <c r="O170" s="20"/>
      <c r="P170" s="20"/>
      <c r="Q170" s="20"/>
      <c r="R170" s="20"/>
      <c r="S170" s="20"/>
      <c r="T170" s="20"/>
      <c r="U170" s="20"/>
      <c r="V170" s="20"/>
      <c r="W170" s="20"/>
      <c r="X170" s="20"/>
      <c r="Y170" s="20"/>
      <c r="Z170" s="20"/>
      <c r="AA170" s="20"/>
    </row>
    <row r="171" spans="1:27" ht="15.75" customHeight="1" x14ac:dyDescent="0.2">
      <c r="A171" s="3" t="s">
        <v>152</v>
      </c>
      <c r="B171" s="3" t="s">
        <v>92</v>
      </c>
      <c r="C171" s="3" t="s">
        <v>121</v>
      </c>
      <c r="D171" s="3">
        <f>SUMIFS('BIFUBC Output_energy'!G:G,'BIFUBC Output_energy'!A:A,B171,'BIFUBC Output_energy'!B:B,C171)</f>
        <v>0</v>
      </c>
      <c r="E171" s="3">
        <f>SUMIFS('BIFUBC Output_nonenergy'!E:E,'BIFUBC Output_nonenergy'!A:A,B171,'BIFUBC Output_nonenergy'!B:B,C171)</f>
        <v>0</v>
      </c>
      <c r="F171" s="3" t="b">
        <f>SUM(D171:E171)=calcs!D198</f>
        <v>1</v>
      </c>
      <c r="G171" s="24">
        <f t="shared" si="0"/>
        <v>0</v>
      </c>
      <c r="H171" s="20"/>
      <c r="I171" s="20"/>
      <c r="J171" s="20"/>
      <c r="K171" s="20"/>
      <c r="L171" s="20"/>
      <c r="M171" s="20"/>
      <c r="N171" s="20"/>
      <c r="O171" s="20"/>
      <c r="P171" s="20"/>
      <c r="Q171" s="20"/>
      <c r="R171" s="20"/>
      <c r="S171" s="20"/>
      <c r="T171" s="20"/>
      <c r="U171" s="20"/>
      <c r="V171" s="20"/>
      <c r="W171" s="20"/>
      <c r="X171" s="20"/>
      <c r="Y171" s="20"/>
      <c r="Z171" s="20"/>
      <c r="AA171" s="20"/>
    </row>
    <row r="172" spans="1:27" ht="15.75" customHeight="1" x14ac:dyDescent="0.2">
      <c r="A172" s="3" t="s">
        <v>153</v>
      </c>
      <c r="B172" s="3" t="s">
        <v>92</v>
      </c>
      <c r="C172" s="3" t="s">
        <v>122</v>
      </c>
      <c r="D172" s="3">
        <f>SUMIFS('BIFUBC Output_energy'!G:G,'BIFUBC Output_energy'!A:A,B172,'BIFUBC Output_energy'!B:B,C172)</f>
        <v>0</v>
      </c>
      <c r="E172" s="3">
        <f>SUMIFS('BIFUBC Output_nonenergy'!E:E,'BIFUBC Output_nonenergy'!A:A,B172,'BIFUBC Output_nonenergy'!B:B,C172)</f>
        <v>0</v>
      </c>
      <c r="F172" s="3" t="b">
        <f>SUM(D172:E172)=calcs!D199</f>
        <v>1</v>
      </c>
      <c r="G172" s="24">
        <f t="shared" si="0"/>
        <v>0</v>
      </c>
      <c r="H172" s="20"/>
      <c r="I172" s="20"/>
      <c r="J172" s="20"/>
      <c r="K172" s="20"/>
      <c r="L172" s="20"/>
      <c r="M172" s="20"/>
      <c r="N172" s="20"/>
      <c r="O172" s="20"/>
      <c r="P172" s="20"/>
      <c r="Q172" s="20"/>
      <c r="R172" s="20"/>
      <c r="S172" s="20"/>
      <c r="T172" s="20"/>
      <c r="U172" s="20"/>
      <c r="V172" s="20"/>
      <c r="W172" s="20"/>
      <c r="X172" s="20"/>
      <c r="Y172" s="20"/>
      <c r="Z172" s="20"/>
      <c r="AA172" s="20"/>
    </row>
    <row r="173" spans="1:27" ht="15.75" customHeight="1" x14ac:dyDescent="0.2">
      <c r="A173" s="3" t="s">
        <v>154</v>
      </c>
      <c r="B173" s="3" t="s">
        <v>92</v>
      </c>
      <c r="C173" s="3" t="s">
        <v>123</v>
      </c>
      <c r="D173" s="3">
        <f>SUMIFS('BIFUBC Output_energy'!G:G,'BIFUBC Output_energy'!A:A,B173,'BIFUBC Output_energy'!B:B,C173)</f>
        <v>0</v>
      </c>
      <c r="E173" s="3">
        <f>SUMIFS('BIFUBC Output_nonenergy'!E:E,'BIFUBC Output_nonenergy'!A:A,B173,'BIFUBC Output_nonenergy'!B:B,C173)</f>
        <v>0</v>
      </c>
      <c r="F173" s="3" t="b">
        <f>SUM(D173:E173)=calcs!D200</f>
        <v>1</v>
      </c>
      <c r="G173" s="24">
        <f t="shared" si="0"/>
        <v>0</v>
      </c>
      <c r="H173" s="20"/>
      <c r="I173" s="20"/>
      <c r="J173" s="20"/>
      <c r="K173" s="20"/>
      <c r="L173" s="20"/>
      <c r="M173" s="20"/>
      <c r="N173" s="20"/>
      <c r="O173" s="20"/>
      <c r="P173" s="20"/>
      <c r="Q173" s="20"/>
      <c r="R173" s="20"/>
      <c r="S173" s="20"/>
      <c r="T173" s="20"/>
      <c r="U173" s="20"/>
      <c r="V173" s="20"/>
      <c r="W173" s="20"/>
      <c r="X173" s="20"/>
      <c r="Y173" s="20"/>
      <c r="Z173" s="20"/>
      <c r="AA173" s="20"/>
    </row>
    <row r="174" spans="1:27" ht="15.75" customHeight="1" x14ac:dyDescent="0.2">
      <c r="A174" s="3" t="s">
        <v>155</v>
      </c>
      <c r="B174" s="3" t="s">
        <v>92</v>
      </c>
      <c r="C174" s="3" t="s">
        <v>124</v>
      </c>
      <c r="D174" s="3">
        <f>SUMIFS('BIFUBC Output_energy'!G:G,'BIFUBC Output_energy'!A:A,B174,'BIFUBC Output_energy'!B:B,C174)</f>
        <v>6157510656000</v>
      </c>
      <c r="E174" s="3">
        <f>SUMIFS('BIFUBC Output_nonenergy'!E:E,'BIFUBC Output_nonenergy'!A:A,B174,'BIFUBC Output_nonenergy'!B:B,C174)</f>
        <v>0</v>
      </c>
      <c r="F174" s="3" t="b">
        <f>SUM(D174:E174)=calcs!D201</f>
        <v>0</v>
      </c>
      <c r="G174" s="24">
        <f t="shared" si="0"/>
        <v>0</v>
      </c>
      <c r="H174" s="20"/>
      <c r="I174" s="20"/>
      <c r="J174" s="20"/>
      <c r="K174" s="20"/>
      <c r="L174" s="20"/>
      <c r="M174" s="20"/>
      <c r="N174" s="20"/>
      <c r="O174" s="20"/>
      <c r="P174" s="20"/>
      <c r="Q174" s="20"/>
      <c r="R174" s="20"/>
      <c r="S174" s="20"/>
      <c r="T174" s="20"/>
      <c r="U174" s="20"/>
      <c r="V174" s="20"/>
      <c r="W174" s="20"/>
      <c r="X174" s="20"/>
      <c r="Y174" s="20"/>
      <c r="Z174" s="20"/>
      <c r="AA174" s="20"/>
    </row>
    <row r="175" spans="1:27" ht="15.75" customHeight="1" x14ac:dyDescent="0.2">
      <c r="A175" s="3" t="s">
        <v>156</v>
      </c>
      <c r="B175" s="3" t="s">
        <v>92</v>
      </c>
      <c r="C175" s="3" t="s">
        <v>84</v>
      </c>
      <c r="D175" s="3">
        <f>SUMIFS('BIFUBC Output_energy'!G:G,'BIFUBC Output_energy'!A:A,B175,'BIFUBC Output_energy'!B:B,C175)</f>
        <v>0</v>
      </c>
      <c r="E175" s="3">
        <f>SUMIFS('BIFUBC Output_nonenergy'!E:E,'BIFUBC Output_nonenergy'!A:A,B175,'BIFUBC Output_nonenergy'!B:B,C175)</f>
        <v>0</v>
      </c>
      <c r="F175" s="3" t="b">
        <f>SUM(D175:E175)=calcs!D202</f>
        <v>1</v>
      </c>
      <c r="G175" s="24">
        <f t="shared" si="0"/>
        <v>0</v>
      </c>
      <c r="H175" s="20"/>
      <c r="I175" s="20"/>
      <c r="J175" s="20"/>
      <c r="K175" s="20"/>
      <c r="L175" s="20"/>
      <c r="M175" s="20"/>
      <c r="N175" s="20"/>
      <c r="O175" s="20"/>
      <c r="P175" s="20"/>
      <c r="Q175" s="20"/>
      <c r="R175" s="20"/>
      <c r="S175" s="20"/>
      <c r="T175" s="20"/>
      <c r="U175" s="20"/>
      <c r="V175" s="20"/>
      <c r="W175" s="20"/>
      <c r="X175" s="20"/>
      <c r="Y175" s="20"/>
      <c r="Z175" s="20"/>
      <c r="AA175" s="20"/>
    </row>
    <row r="176" spans="1:27" ht="15.75" customHeight="1" x14ac:dyDescent="0.2">
      <c r="A176" s="3" t="s">
        <v>157</v>
      </c>
      <c r="B176" s="3" t="s">
        <v>92</v>
      </c>
      <c r="C176" s="3" t="s">
        <v>125</v>
      </c>
      <c r="D176" s="3">
        <f>SUMIFS('BIFUBC Output_energy'!G:G,'BIFUBC Output_energy'!A:A,B176,'BIFUBC Output_energy'!B:B,C176)</f>
        <v>0</v>
      </c>
      <c r="E176" s="3">
        <f>SUMIFS('BIFUBC Output_nonenergy'!E:E,'BIFUBC Output_nonenergy'!A:A,B176,'BIFUBC Output_nonenergy'!B:B,C176)</f>
        <v>0</v>
      </c>
      <c r="F176" s="3" t="b">
        <f>SUM(D176:E176)=calcs!D203</f>
        <v>0</v>
      </c>
      <c r="G176" s="24">
        <f t="shared" si="0"/>
        <v>0</v>
      </c>
      <c r="H176" s="20"/>
      <c r="I176" s="20"/>
      <c r="J176" s="20"/>
      <c r="K176" s="20"/>
      <c r="L176" s="20"/>
      <c r="M176" s="20"/>
      <c r="N176" s="20"/>
      <c r="O176" s="20"/>
      <c r="P176" s="20"/>
      <c r="Q176" s="20"/>
      <c r="R176" s="20"/>
      <c r="S176" s="20"/>
      <c r="T176" s="20"/>
      <c r="U176" s="20"/>
      <c r="V176" s="20"/>
      <c r="W176" s="20"/>
      <c r="X176" s="20"/>
      <c r="Y176" s="20"/>
      <c r="Z176" s="20"/>
      <c r="AA176" s="20"/>
    </row>
    <row r="177" spans="1:27" ht="15.75" customHeight="1" x14ac:dyDescent="0.2">
      <c r="A177" s="42" t="s">
        <v>158</v>
      </c>
      <c r="B177" s="42" t="s">
        <v>92</v>
      </c>
      <c r="C177" s="42" t="s">
        <v>83</v>
      </c>
      <c r="D177" s="42">
        <f>SUMIFS('BIFUBC Output_energy'!G:G,'BIFUBC Output_energy'!A:A,B177,'BIFUBC Output_energy'!B:B,C177)</f>
        <v>0</v>
      </c>
      <c r="E177" s="42">
        <f>SUMIFS('BIFUBC Output_nonenergy'!E:E,'BIFUBC Output_nonenergy'!A:A,B177,'BIFUBC Output_nonenergy'!B:B,C177)</f>
        <v>0</v>
      </c>
      <c r="F177" s="42" t="b">
        <f>SUM(D177:E177)=calcs!D204</f>
        <v>1</v>
      </c>
      <c r="G177" s="24">
        <f t="shared" si="0"/>
        <v>0</v>
      </c>
      <c r="H177" s="20"/>
      <c r="I177" s="20"/>
      <c r="J177" s="20"/>
      <c r="K177" s="20"/>
      <c r="L177" s="20"/>
      <c r="M177" s="20"/>
      <c r="N177" s="20"/>
      <c r="O177" s="20"/>
      <c r="P177" s="20"/>
      <c r="Q177" s="20"/>
      <c r="R177" s="20"/>
      <c r="S177" s="20"/>
      <c r="T177" s="20"/>
      <c r="U177" s="20"/>
      <c r="V177" s="20"/>
      <c r="W177" s="20"/>
      <c r="X177" s="20"/>
      <c r="Y177" s="20"/>
      <c r="Z177" s="20"/>
      <c r="AA177" s="20"/>
    </row>
    <row r="178" spans="1:27" ht="15.75" customHeight="1" x14ac:dyDescent="0.2"/>
    <row r="179" spans="1:27" ht="15.75" customHeight="1" x14ac:dyDescent="0.2">
      <c r="C179" s="1"/>
      <c r="D179" s="1"/>
      <c r="E179" s="1"/>
      <c r="F179" s="1"/>
    </row>
    <row r="180" spans="1:27" ht="15.75" customHeight="1" x14ac:dyDescent="0.2"/>
    <row r="181" spans="1:27" ht="15.75" customHeight="1" x14ac:dyDescent="0.2"/>
    <row r="182" spans="1:27" ht="15.75" customHeight="1" x14ac:dyDescent="0.2"/>
    <row r="183" spans="1:27" ht="15.75" customHeight="1" x14ac:dyDescent="0.2"/>
    <row r="184" spans="1:27" ht="15.75" customHeight="1" x14ac:dyDescent="0.2"/>
    <row r="185" spans="1:27" ht="15.75" customHeight="1" x14ac:dyDescent="0.2"/>
    <row r="186" spans="1:27" ht="15.75" customHeight="1" x14ac:dyDescent="0.2"/>
    <row r="187" spans="1:27" ht="15.75" customHeight="1" x14ac:dyDescent="0.2"/>
    <row r="188" spans="1:27" ht="15.75" customHeight="1" x14ac:dyDescent="0.2"/>
    <row r="189" spans="1:27" ht="15.75" customHeight="1" x14ac:dyDescent="0.2"/>
    <row r="190" spans="1:27" ht="15.75" customHeight="1" x14ac:dyDescent="0.2"/>
    <row r="191" spans="1:27" ht="15.75" customHeight="1" x14ac:dyDescent="0.2"/>
    <row r="192" spans="1:27"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A997"/>
  <sheetViews>
    <sheetView workbookViewId="0">
      <selection activeCell="A27" sqref="A27"/>
    </sheetView>
  </sheetViews>
  <sheetFormatPr baseColWidth="10" defaultColWidth="14.5" defaultRowHeight="15" customHeight="1" x14ac:dyDescent="0.2"/>
  <cols>
    <col min="1" max="1" width="34.33203125" customWidth="1"/>
    <col min="2" max="2" width="9.5" customWidth="1"/>
    <col min="3" max="8" width="8.6640625" customWidth="1"/>
    <col min="9" max="9" width="9.83203125" customWidth="1"/>
    <col min="10" max="10" width="11.5" customWidth="1"/>
    <col min="11" max="11" width="8.6640625" customWidth="1"/>
    <col min="12" max="12" width="11.5" customWidth="1"/>
    <col min="13" max="26" width="8.6640625" customWidth="1"/>
    <col min="27" max="27" width="9" customWidth="1"/>
    <col min="28" max="28" width="10.33203125" customWidth="1"/>
  </cols>
  <sheetData>
    <row r="1" spans="1:12" x14ac:dyDescent="0.2">
      <c r="C1" s="3">
        <v>2018</v>
      </c>
      <c r="D1" s="3">
        <v>2019</v>
      </c>
      <c r="E1" s="3">
        <v>2020</v>
      </c>
      <c r="G1" s="3" t="s">
        <v>159</v>
      </c>
      <c r="I1" s="1" t="s">
        <v>160</v>
      </c>
      <c r="J1" s="21">
        <v>2018</v>
      </c>
      <c r="K1" s="21">
        <v>2019</v>
      </c>
      <c r="L1" s="21">
        <v>2020</v>
      </c>
    </row>
    <row r="2" spans="1:12" x14ac:dyDescent="0.2">
      <c r="A2" s="3" t="s">
        <v>31</v>
      </c>
      <c r="B2" s="3" t="s">
        <v>81</v>
      </c>
      <c r="C2" s="20">
        <v>8383400000000</v>
      </c>
      <c r="D2" s="20">
        <v>7732300000000</v>
      </c>
      <c r="E2" s="20">
        <v>7738900000000</v>
      </c>
      <c r="G2" s="24">
        <f>SUMIFS('Electricity consumption'!H:H,'Electricity consumption'!A:A,'Adjusted Elec'!B2)</f>
        <v>0</v>
      </c>
      <c r="I2" s="3" t="str">
        <f t="array" ref="I2">IFERROR(INDEX(crosswalk!C:C,MATCH(B2,crosswalk!B:B,0)),"")</f>
        <v>agriculture and forestry 01T03</v>
      </c>
      <c r="J2" s="3">
        <f t="shared" ref="J2:L2" si="0">C2</f>
        <v>8383400000000</v>
      </c>
      <c r="K2" s="3">
        <f t="shared" si="0"/>
        <v>7732300000000</v>
      </c>
      <c r="L2" s="3">
        <f t="shared" si="0"/>
        <v>7738900000000</v>
      </c>
    </row>
    <row r="3" spans="1:12" x14ac:dyDescent="0.2">
      <c r="A3" s="3" t="s">
        <v>31</v>
      </c>
      <c r="B3" s="3" t="s">
        <v>60</v>
      </c>
      <c r="C3" s="3">
        <v>0</v>
      </c>
      <c r="D3" s="3">
        <v>0</v>
      </c>
      <c r="E3" s="3">
        <v>0</v>
      </c>
      <c r="G3" s="24">
        <f>SUMIFS('Electricity consumption'!H:H,'Electricity consumption'!A:A,'Adjusted Elec'!B3)</f>
        <v>0.1534979651249101</v>
      </c>
      <c r="I3" s="3" t="str">
        <f t="array" ref="I3">IFERROR(INDEX(crosswalk!C:C,MATCH(B3,crosswalk!B:B,0)),"")</f>
        <v>cement and other nonmetallic minerals 239</v>
      </c>
      <c r="J3" s="3">
        <f t="shared" ref="J3:L3" si="1">$G3*C$13</f>
        <v>51030144460504.164</v>
      </c>
      <c r="K3" s="3">
        <f t="shared" si="1"/>
        <v>51034594398440.711</v>
      </c>
      <c r="L3" s="3">
        <f t="shared" si="1"/>
        <v>48223072325600.016</v>
      </c>
    </row>
    <row r="4" spans="1:12" x14ac:dyDescent="0.2">
      <c r="A4" s="3" t="s">
        <v>31</v>
      </c>
      <c r="B4" s="3" t="s">
        <v>55</v>
      </c>
      <c r="C4" s="3">
        <v>0</v>
      </c>
      <c r="D4" s="3">
        <v>0</v>
      </c>
      <c r="E4" s="3">
        <v>0</v>
      </c>
      <c r="G4" s="24">
        <f>SUMIFS('Electricity consumption'!H:H,'Electricity consumption'!A:A,'Adjusted Elec'!B4)</f>
        <v>0.10094690605665274</v>
      </c>
      <c r="I4" s="3" t="str">
        <f t="array" ref="I4">IFERROR(INDEX(crosswalk!C:C,MATCH(B4,crosswalk!B:B,0)),"")</f>
        <v>chemicals 20</v>
      </c>
      <c r="J4" s="3">
        <f t="shared" ref="J4:L4" si="2">$G4*C$13</f>
        <v>33559631847366.805</v>
      </c>
      <c r="K4" s="3">
        <f t="shared" si="2"/>
        <v>33562558319170.344</v>
      </c>
      <c r="L4" s="3">
        <f t="shared" si="2"/>
        <v>31713579706767.898</v>
      </c>
    </row>
    <row r="5" spans="1:12" x14ac:dyDescent="0.2">
      <c r="A5" s="3" t="s">
        <v>31</v>
      </c>
      <c r="B5" s="3" t="s">
        <v>82</v>
      </c>
      <c r="C5" s="3">
        <v>0</v>
      </c>
      <c r="D5" s="3">
        <v>0</v>
      </c>
      <c r="E5" s="3">
        <v>0</v>
      </c>
      <c r="G5" s="24">
        <f>SUMIFS('Electricity consumption'!H:H,'Electricity consumption'!A:A,'Adjusted Elec'!B5)</f>
        <v>0</v>
      </c>
      <c r="I5" s="3" t="str">
        <f t="array" ref="I5">IFERROR(INDEX(crosswalk!C:C,MATCH(B5,crosswalk!B:B,0)),"")</f>
        <v>coal mining 05</v>
      </c>
      <c r="J5" s="3">
        <f t="shared" ref="J5:L5" si="3">$G5*C$13</f>
        <v>0</v>
      </c>
      <c r="K5" s="3">
        <f t="shared" si="3"/>
        <v>0</v>
      </c>
      <c r="L5" s="3">
        <f t="shared" si="3"/>
        <v>0</v>
      </c>
    </row>
    <row r="6" spans="1:12" x14ac:dyDescent="0.2">
      <c r="A6" s="3" t="s">
        <v>31</v>
      </c>
      <c r="B6" s="3" t="s">
        <v>83</v>
      </c>
      <c r="C6" s="3">
        <v>0</v>
      </c>
      <c r="D6" s="3">
        <v>0</v>
      </c>
      <c r="E6" s="3">
        <v>0</v>
      </c>
      <c r="G6" s="24">
        <f>SUMIFS('Electricity consumption'!H:H,'Electricity consumption'!A:A,'Adjusted Elec'!B6)</f>
        <v>0</v>
      </c>
      <c r="I6" s="3" t="str">
        <f t="array" ref="I6">IFERROR(INDEX(crosswalk!C:C,MATCH(B6,crosswalk!B:B,0)),"")</f>
        <v>construction 41T43</v>
      </c>
      <c r="J6" s="3">
        <f t="shared" ref="J6:L6" si="4">$G6*C$13</f>
        <v>0</v>
      </c>
      <c r="K6" s="3">
        <f t="shared" si="4"/>
        <v>0</v>
      </c>
      <c r="L6" s="3">
        <f t="shared" si="4"/>
        <v>0</v>
      </c>
    </row>
    <row r="7" spans="1:12" x14ac:dyDescent="0.2">
      <c r="A7" s="3" t="s">
        <v>31</v>
      </c>
      <c r="B7" s="3" t="s">
        <v>84</v>
      </c>
      <c r="C7" s="3">
        <v>0</v>
      </c>
      <c r="D7" s="3">
        <v>0</v>
      </c>
      <c r="E7" s="3">
        <v>0</v>
      </c>
      <c r="G7" s="24">
        <f>SUMIFS('Electricity consumption'!H:H,'Electricity consumption'!A:A,'Adjusted Elec'!B7)</f>
        <v>0</v>
      </c>
      <c r="I7" s="3" t="str">
        <f t="array" ref="I7">IFERROR(INDEX(crosswalk!C:C,MATCH(B7,crosswalk!B:B,0)),"")</f>
        <v>energy pipelines and gas processing 352T353</v>
      </c>
      <c r="J7" s="3">
        <f t="shared" ref="J7:L7" si="5">$G7*C$13</f>
        <v>0</v>
      </c>
      <c r="K7" s="3">
        <f t="shared" si="5"/>
        <v>0</v>
      </c>
      <c r="L7" s="3">
        <f t="shared" si="5"/>
        <v>0</v>
      </c>
    </row>
    <row r="8" spans="1:12" x14ac:dyDescent="0.2">
      <c r="A8" s="3" t="s">
        <v>31</v>
      </c>
      <c r="B8" s="3" t="s">
        <v>40</v>
      </c>
      <c r="C8" s="3">
        <v>0</v>
      </c>
      <c r="D8" s="3">
        <v>0</v>
      </c>
      <c r="E8" s="3">
        <v>0</v>
      </c>
      <c r="G8" s="24">
        <f>SUMIFS('Electricity consumption'!H:H,'Electricity consumption'!A:A,'Adjusted Elec'!B8)</f>
        <v>0.13026228265049089</v>
      </c>
      <c r="I8" s="3" t="str">
        <f t="array" ref="I8">IFERROR(INDEX(crosswalk!C:C,MATCH(B8,crosswalk!B:B,0)),"")</f>
        <v>food beverage and tobacco 10T12</v>
      </c>
      <c r="J8" s="3">
        <f t="shared" ref="J8:L8" si="6">$G8*C$13</f>
        <v>43305480277867.422</v>
      </c>
      <c r="K8" s="3">
        <f t="shared" si="6"/>
        <v>43309256608536.008</v>
      </c>
      <c r="L8" s="3">
        <f t="shared" si="6"/>
        <v>40923327370761.156</v>
      </c>
    </row>
    <row r="9" spans="1:12" x14ac:dyDescent="0.2">
      <c r="A9" s="3" t="s">
        <v>31</v>
      </c>
      <c r="B9" s="3" t="s">
        <v>62</v>
      </c>
      <c r="C9" s="3">
        <v>0</v>
      </c>
      <c r="D9" s="3">
        <v>0</v>
      </c>
      <c r="E9" s="3">
        <v>0</v>
      </c>
      <c r="G9" s="24">
        <f>SUMIFS('Electricity consumption'!H:H,'Electricity consumption'!A:A,'Adjusted Elec'!B9)</f>
        <v>0.18403267782440477</v>
      </c>
      <c r="I9" s="3" t="str">
        <f t="array" ref="I9">IFERROR(INDEX(crosswalk!C:C,MATCH(B9,crosswalk!B:B,0)),"")</f>
        <v>iron and steel 241</v>
      </c>
      <c r="J9" s="3">
        <f t="shared" ref="J9:L9" si="7">$G9*C$13</f>
        <v>61181359161280.258</v>
      </c>
      <c r="K9" s="3">
        <f t="shared" si="7"/>
        <v>61186694306889.188</v>
      </c>
      <c r="L9" s="3">
        <f t="shared" si="7"/>
        <v>57815887824821.188</v>
      </c>
    </row>
    <row r="10" spans="1:12" x14ac:dyDescent="0.2">
      <c r="A10" s="3" t="s">
        <v>31</v>
      </c>
      <c r="B10" s="3" t="s">
        <v>85</v>
      </c>
      <c r="C10" s="3">
        <v>0</v>
      </c>
      <c r="D10" s="3">
        <v>0</v>
      </c>
      <c r="E10" s="3">
        <v>0</v>
      </c>
      <c r="G10" s="24">
        <f>SUMIFS('Electricity consumption'!H:H,'Electricity consumption'!A:A,'Adjusted Elec'!B10)</f>
        <v>0</v>
      </c>
      <c r="I10" s="3" t="str">
        <f t="array" ref="I10">IFERROR(INDEX(crosswalk!C:C,MATCH(B10,crosswalk!B:B,0)),"")</f>
        <v/>
      </c>
      <c r="J10" s="3">
        <f t="shared" ref="J10:L10" si="8">$G10*C$13</f>
        <v>0</v>
      </c>
      <c r="K10" s="3">
        <f t="shared" si="8"/>
        <v>0</v>
      </c>
      <c r="L10" s="3">
        <f t="shared" si="8"/>
        <v>0</v>
      </c>
    </row>
    <row r="11" spans="1:12" x14ac:dyDescent="0.2">
      <c r="A11" s="3" t="s">
        <v>31</v>
      </c>
      <c r="B11" s="3" t="s">
        <v>64</v>
      </c>
      <c r="C11" s="3">
        <v>0</v>
      </c>
      <c r="D11" s="3">
        <v>0</v>
      </c>
      <c r="E11" s="3">
        <v>0</v>
      </c>
      <c r="G11" s="24">
        <f>SUMIFS('Electricity consumption'!H:H,'Electricity consumption'!A:A,'Adjusted Elec'!B11)</f>
        <v>5.0032044725863659E-2</v>
      </c>
      <c r="I11" s="3" t="str">
        <f t="array" ref="I11">IFERROR(INDEX(crosswalk!C:C,MATCH(B11,crosswalk!B:B,0)),"")</f>
        <v>metal products except machinery and vehicles 25</v>
      </c>
      <c r="J11" s="3">
        <f t="shared" ref="J11:L11" si="9">$G11*C$13</f>
        <v>16633070464078.07</v>
      </c>
      <c r="K11" s="3">
        <f t="shared" si="9"/>
        <v>16634520903461.338</v>
      </c>
      <c r="L11" s="3">
        <f t="shared" si="9"/>
        <v>15718116585126.236</v>
      </c>
    </row>
    <row r="12" spans="1:12" x14ac:dyDescent="0.2">
      <c r="A12" s="3" t="s">
        <v>31</v>
      </c>
      <c r="B12" s="3" t="s">
        <v>86</v>
      </c>
      <c r="C12" s="3">
        <v>0</v>
      </c>
      <c r="D12" s="3">
        <v>0</v>
      </c>
      <c r="E12" s="3">
        <v>0</v>
      </c>
      <c r="G12" s="24">
        <f>SUMIFS('Electricity consumption'!H:H,'Electricity consumption'!A:A,'Adjusted Elec'!B12)</f>
        <v>0</v>
      </c>
      <c r="I12" s="3" t="str">
        <f t="array" ref="I12">IFERROR(INDEX(crosswalk!C:C,MATCH(B12,crosswalk!B:B,0)),"")</f>
        <v>oil and gas extraction 06</v>
      </c>
      <c r="J12" s="3">
        <f t="shared" ref="J12:L12" si="10">$G12*C$13</f>
        <v>0</v>
      </c>
      <c r="K12" s="3">
        <f t="shared" si="10"/>
        <v>0</v>
      </c>
      <c r="L12" s="3">
        <f t="shared" si="10"/>
        <v>0</v>
      </c>
    </row>
    <row r="13" spans="1:12" x14ac:dyDescent="0.2">
      <c r="A13" s="3" t="s">
        <v>31</v>
      </c>
      <c r="B13" s="3" t="s">
        <v>57</v>
      </c>
      <c r="C13" s="3">
        <v>332448344960000</v>
      </c>
      <c r="D13" s="3">
        <v>332477335168000</v>
      </c>
      <c r="E13" s="3">
        <v>314160987648000</v>
      </c>
      <c r="G13" s="24">
        <f>SUMIFS('Electricity consumption'!H:H,'Electricity consumption'!A:A,'Adjusted Elec'!B13)</f>
        <v>8.45411541827958E-2</v>
      </c>
      <c r="I13" s="3" t="str">
        <f t="array" ref="I13">IFERROR(INDEX(crosswalk!C:C,MATCH(B13,crosswalk!B:B,0)),"")</f>
        <v>other manufacturing 31T33</v>
      </c>
      <c r="J13" s="3">
        <f t="shared" ref="J13:L13" si="11">$G13*C$13</f>
        <v>28105566789078.645</v>
      </c>
      <c r="K13" s="3">
        <f t="shared" si="11"/>
        <v>28108017654722.965</v>
      </c>
      <c r="L13" s="3">
        <f t="shared" si="11"/>
        <v>26559532494968.977</v>
      </c>
    </row>
    <row r="14" spans="1:12" x14ac:dyDescent="0.2">
      <c r="A14" s="3" t="s">
        <v>31</v>
      </c>
      <c r="B14" s="3" t="s">
        <v>87</v>
      </c>
      <c r="C14" s="3">
        <v>0</v>
      </c>
      <c r="D14" s="3">
        <v>0</v>
      </c>
      <c r="E14" s="3">
        <v>0</v>
      </c>
      <c r="G14" s="24">
        <f>SUMIFS('Electricity consumption'!H:H,'Electricity consumption'!A:A,'Adjusted Elec'!B14)</f>
        <v>0</v>
      </c>
      <c r="I14" s="3" t="str">
        <f t="array" ref="I14">IFERROR(INDEX(crosswalk!C:C,MATCH(B14,crosswalk!B:B,0)),"")</f>
        <v>other metals 242</v>
      </c>
      <c r="J14" s="3">
        <f t="shared" ref="J14:L14" si="12">$G14*C$13</f>
        <v>0</v>
      </c>
      <c r="K14" s="3">
        <f t="shared" si="12"/>
        <v>0</v>
      </c>
      <c r="L14" s="3">
        <f t="shared" si="12"/>
        <v>0</v>
      </c>
    </row>
    <row r="15" spans="1:12" x14ac:dyDescent="0.2">
      <c r="A15" s="3" t="s">
        <v>31</v>
      </c>
      <c r="B15" s="3" t="s">
        <v>88</v>
      </c>
      <c r="C15" s="3">
        <v>0</v>
      </c>
      <c r="D15" s="3">
        <v>0</v>
      </c>
      <c r="E15" s="3">
        <v>0</v>
      </c>
      <c r="G15" s="24">
        <f>SUMIFS('Electricity consumption'!H:H,'Electricity consumption'!A:A,'Adjusted Elec'!B15)</f>
        <v>0</v>
      </c>
      <c r="I15" s="3" t="str">
        <f t="array" ref="I15">IFERROR(INDEX(crosswalk!C:C,MATCH(B15,crosswalk!B:B,0)),"")</f>
        <v>other mining and quarrying 07T08</v>
      </c>
      <c r="J15" s="3">
        <f t="shared" ref="J15:L15" si="13">$G15*C$13</f>
        <v>0</v>
      </c>
      <c r="K15" s="3">
        <f t="shared" si="13"/>
        <v>0</v>
      </c>
      <c r="L15" s="3">
        <f t="shared" si="13"/>
        <v>0</v>
      </c>
    </row>
    <row r="16" spans="1:12" x14ac:dyDescent="0.2">
      <c r="A16" s="3" t="s">
        <v>31</v>
      </c>
      <c r="B16" s="3" t="s">
        <v>50</v>
      </c>
      <c r="C16" s="3">
        <v>0</v>
      </c>
      <c r="D16" s="3">
        <v>0</v>
      </c>
      <c r="E16" s="3">
        <v>0</v>
      </c>
      <c r="G16" s="24">
        <f>SUMIFS('Electricity consumption'!H:H,'Electricity consumption'!A:A,'Adjusted Elec'!B16)</f>
        <v>6.9868794533177223E-2</v>
      </c>
      <c r="I16" s="3" t="str">
        <f t="array" ref="I16">IFERROR(INDEX(crosswalk!C:C,MATCH(B16,crosswalk!B:B,0)),"")</f>
        <v>pulp paper and printing 17T18</v>
      </c>
      <c r="J16" s="3">
        <f t="shared" ref="J16:L16" si="14">$G16*C$13</f>
        <v>23227765106905.062</v>
      </c>
      <c r="K16" s="3">
        <f t="shared" si="14"/>
        <v>23229790617791.289</v>
      </c>
      <c r="L16" s="3">
        <f t="shared" si="14"/>
        <v>21950049496318.141</v>
      </c>
    </row>
    <row r="17" spans="1:53" x14ac:dyDescent="0.2">
      <c r="A17" s="3" t="s">
        <v>31</v>
      </c>
      <c r="B17" s="3" t="s">
        <v>53</v>
      </c>
      <c r="C17" s="3">
        <v>0</v>
      </c>
      <c r="D17" s="3">
        <v>0</v>
      </c>
      <c r="E17" s="3">
        <v>0</v>
      </c>
      <c r="G17" s="24">
        <f>SUMIFS('Electricity consumption'!H:H,'Electricity consumption'!A:A,'Adjusted Elec'!B17)</f>
        <v>6.130145045038967E-2</v>
      </c>
      <c r="I17" s="3" t="str">
        <f t="array" ref="I17">IFERROR(INDEX(crosswalk!C:C,MATCH(B17,crosswalk!B:B,0)),"")</f>
        <v>refined petroleum and coke 19</v>
      </c>
      <c r="J17" s="3">
        <f t="shared" ref="J17:L17" si="15">$G17*C$13</f>
        <v>20379565745879.492</v>
      </c>
      <c r="K17" s="3">
        <f t="shared" si="15"/>
        <v>20381342887678.75</v>
      </c>
      <c r="L17" s="3">
        <f t="shared" si="15"/>
        <v>19258524217749.352</v>
      </c>
    </row>
    <row r="18" spans="1:53" x14ac:dyDescent="0.2">
      <c r="A18" s="3" t="s">
        <v>31</v>
      </c>
      <c r="B18" s="3" t="s">
        <v>69</v>
      </c>
      <c r="C18" s="3">
        <v>0</v>
      </c>
      <c r="D18" s="3">
        <v>0</v>
      </c>
      <c r="E18" s="3">
        <v>0</v>
      </c>
      <c r="G18" s="24">
        <f>SUMIFS('Electricity consumption'!H:H,'Electricity consumption'!A:A,'Adjusted Elec'!B18)</f>
        <v>2.3817880148434979E-2</v>
      </c>
      <c r="I18" s="3" t="str">
        <f t="array" ref="I18">IFERROR(INDEX(crosswalk!C:C,MATCH(B18,crosswalk!B:B,0)),"")</f>
        <v>road vehicles 29</v>
      </c>
      <c r="J18" s="3">
        <f t="shared" ref="J18:L18" si="16">$G18*C$13</f>
        <v>7918214835802.8477</v>
      </c>
      <c r="K18" s="3">
        <f t="shared" si="16"/>
        <v>7918905321102.4697</v>
      </c>
      <c r="L18" s="3">
        <f t="shared" si="16"/>
        <v>7482648751114.0264</v>
      </c>
    </row>
    <row r="19" spans="1:53" x14ac:dyDescent="0.2">
      <c r="A19" s="3" t="s">
        <v>31</v>
      </c>
      <c r="B19" s="3" t="s">
        <v>44</v>
      </c>
      <c r="C19" s="3">
        <v>0</v>
      </c>
      <c r="D19" s="3">
        <v>0</v>
      </c>
      <c r="E19" s="3">
        <v>0</v>
      </c>
      <c r="G19" s="24">
        <f>SUMIFS('Electricity consumption'!H:H,'Electricity consumption'!A:A,'Adjusted Elec'!B19)</f>
        <v>0.12506917693704592</v>
      </c>
      <c r="I19" s="3" t="str">
        <f t="array" ref="I19">IFERROR(INDEX(crosswalk!C:C,MATCH(B19,crosswalk!B:B,0)),"")</f>
        <v>textiles apparel and leather 13T15</v>
      </c>
      <c r="J19" s="3">
        <f t="shared" ref="J19:L19" si="17">$G19*C$13</f>
        <v>41579040878230.32</v>
      </c>
      <c r="K19" s="3">
        <f t="shared" si="17"/>
        <v>41582666659684.109</v>
      </c>
      <c r="L19" s="3">
        <f t="shared" si="17"/>
        <v>39291856150864.812</v>
      </c>
    </row>
    <row r="20" spans="1:53" x14ac:dyDescent="0.2">
      <c r="A20" s="3" t="s">
        <v>31</v>
      </c>
      <c r="B20" s="3" t="s">
        <v>48</v>
      </c>
      <c r="C20" s="3">
        <v>0</v>
      </c>
      <c r="D20" s="3">
        <v>0</v>
      </c>
      <c r="E20" s="3">
        <v>0</v>
      </c>
      <c r="G20" s="24">
        <f>SUMIFS('Electricity consumption'!H:H,'Electricity consumption'!A:A,'Adjusted Elec'!B20)</f>
        <v>1.6629667365834249E-2</v>
      </c>
      <c r="I20" s="3" t="str">
        <f t="array" ref="I20">IFERROR(INDEX(crosswalk!C:C,MATCH(B20,crosswalk!B:B,0)),"")</f>
        <v>wood products 16</v>
      </c>
      <c r="J20" s="3">
        <f t="shared" ref="J20:L20" si="18">$G20*C$13</f>
        <v>5528505393006.9189</v>
      </c>
      <c r="K20" s="3">
        <f t="shared" si="18"/>
        <v>5528987490522.8252</v>
      </c>
      <c r="L20" s="3">
        <f t="shared" si="18"/>
        <v>5224392723908.2021</v>
      </c>
    </row>
    <row r="21" spans="1:53" ht="15.75" customHeight="1" x14ac:dyDescent="0.2"/>
    <row r="22" spans="1:53" ht="15.75" customHeight="1" x14ac:dyDescent="0.2">
      <c r="H22" s="24">
        <f>SUM(G1:G20)</f>
        <v>1</v>
      </c>
      <c r="I22" s="24"/>
    </row>
    <row r="23" spans="1:53" ht="15.75" customHeight="1" x14ac:dyDescent="0.2"/>
    <row r="24" spans="1:53" ht="15.75" customHeight="1" x14ac:dyDescent="0.2"/>
    <row r="25" spans="1:53" ht="15.75" customHeight="1" x14ac:dyDescent="0.2">
      <c r="A25" s="34"/>
      <c r="B25" s="34"/>
      <c r="C25" s="34"/>
      <c r="D25" s="34"/>
      <c r="E25" s="34"/>
      <c r="F25" s="34"/>
      <c r="G25" s="34"/>
      <c r="H25" s="34"/>
      <c r="I25" s="34"/>
      <c r="J25" s="34"/>
      <c r="K25" s="34"/>
      <c r="L25" s="34"/>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row>
    <row r="26" spans="1:53" s="97" customFormat="1" ht="15.75" customHeight="1" x14ac:dyDescent="0.2">
      <c r="B26" s="110">
        <v>2000</v>
      </c>
      <c r="C26" s="110">
        <v>2001</v>
      </c>
      <c r="D26" s="110">
        <v>2002</v>
      </c>
      <c r="E26" s="110">
        <v>2003</v>
      </c>
      <c r="F26" s="110">
        <v>2004</v>
      </c>
      <c r="G26" s="110">
        <v>2005</v>
      </c>
      <c r="H26" s="110">
        <v>2006</v>
      </c>
      <c r="I26" s="110">
        <v>2007</v>
      </c>
      <c r="J26" s="110">
        <v>2008</v>
      </c>
      <c r="K26" s="110">
        <v>2009</v>
      </c>
      <c r="L26" s="110">
        <v>2010</v>
      </c>
      <c r="M26" s="110">
        <v>2011</v>
      </c>
      <c r="N26" s="110">
        <v>2012</v>
      </c>
      <c r="O26" s="110">
        <v>2013</v>
      </c>
      <c r="P26" s="110">
        <v>2014</v>
      </c>
      <c r="Q26" s="110">
        <v>2015</v>
      </c>
      <c r="R26" s="110">
        <v>2016</v>
      </c>
      <c r="S26" s="110">
        <v>2017</v>
      </c>
      <c r="T26" s="110">
        <v>2018</v>
      </c>
      <c r="U26" s="110">
        <v>2019</v>
      </c>
      <c r="V26" s="110">
        <v>2020</v>
      </c>
      <c r="W26" s="110">
        <v>2021</v>
      </c>
      <c r="X26" s="110">
        <v>2022</v>
      </c>
      <c r="Y26" s="97">
        <v>2023</v>
      </c>
      <c r="Z26" s="97">
        <v>2024</v>
      </c>
      <c r="AA26" s="97">
        <v>2025</v>
      </c>
      <c r="AB26" s="97">
        <v>2026</v>
      </c>
      <c r="AC26" s="97">
        <v>2027</v>
      </c>
      <c r="AD26" s="97">
        <v>2028</v>
      </c>
      <c r="AE26" s="97">
        <v>2029</v>
      </c>
      <c r="AF26" s="97">
        <v>2030</v>
      </c>
      <c r="AG26" s="97">
        <v>2031</v>
      </c>
      <c r="AH26" s="97">
        <v>2032</v>
      </c>
      <c r="AI26" s="97">
        <v>2033</v>
      </c>
      <c r="AJ26" s="97">
        <v>2034</v>
      </c>
      <c r="AK26" s="97">
        <v>2035</v>
      </c>
      <c r="AL26" s="97">
        <v>2036</v>
      </c>
      <c r="AM26" s="97">
        <v>2037</v>
      </c>
      <c r="AN26" s="97">
        <v>2038</v>
      </c>
      <c r="AO26" s="97">
        <v>2039</v>
      </c>
      <c r="AP26" s="97">
        <v>2040</v>
      </c>
      <c r="AQ26" s="97">
        <v>2041</v>
      </c>
      <c r="AR26" s="97">
        <v>2042</v>
      </c>
      <c r="AS26" s="97">
        <v>2043</v>
      </c>
      <c r="AT26" s="97">
        <v>2044</v>
      </c>
      <c r="AU26" s="97">
        <v>2045</v>
      </c>
      <c r="AV26" s="97">
        <v>2046</v>
      </c>
      <c r="AW26" s="97">
        <v>2047</v>
      </c>
      <c r="AX26" s="97">
        <v>2048</v>
      </c>
      <c r="AY26" s="97">
        <v>2049</v>
      </c>
      <c r="AZ26" s="97">
        <v>2050</v>
      </c>
    </row>
    <row r="27" spans="1:53" ht="15.75" customHeight="1" x14ac:dyDescent="0.2">
      <c r="A27" s="34" t="s">
        <v>405</v>
      </c>
      <c r="B27" s="106">
        <v>7815</v>
      </c>
      <c r="C27" s="106">
        <v>7599</v>
      </c>
      <c r="D27" s="106">
        <v>7754</v>
      </c>
      <c r="E27" s="106">
        <v>7851</v>
      </c>
      <c r="F27" s="106">
        <v>8146</v>
      </c>
      <c r="G27" s="106">
        <v>8153</v>
      </c>
      <c r="H27" s="106">
        <v>8200</v>
      </c>
      <c r="I27" s="106">
        <v>8607</v>
      </c>
      <c r="J27" s="106">
        <v>8945</v>
      </c>
      <c r="K27" s="106">
        <v>8625</v>
      </c>
      <c r="L27" s="106">
        <v>8485</v>
      </c>
      <c r="M27" s="106">
        <v>8654</v>
      </c>
      <c r="N27" s="106">
        <v>8668</v>
      </c>
      <c r="O27" s="106">
        <v>8607</v>
      </c>
      <c r="P27" s="106">
        <v>8434</v>
      </c>
      <c r="Q27" s="106">
        <v>8586</v>
      </c>
      <c r="R27" s="106">
        <v>8809</v>
      </c>
      <c r="S27" s="106">
        <v>8774</v>
      </c>
      <c r="T27" s="106">
        <v>8845</v>
      </c>
      <c r="U27" s="106">
        <v>8158</v>
      </c>
      <c r="V27" s="106">
        <v>8165</v>
      </c>
      <c r="W27" s="106">
        <v>8130</v>
      </c>
      <c r="X27" s="106">
        <v>8130</v>
      </c>
      <c r="Y27" s="34">
        <f>_xlfn.FORECAST.LINEAR(Y26,U27:X27,U26:X26)</f>
        <v>8116</v>
      </c>
      <c r="Z27" s="34">
        <f>_xlfn.FORECAST.LINEAR(Z26,V27:Y27,V26:Y26)</f>
        <v>8098.5000000000036</v>
      </c>
      <c r="AA27" s="34">
        <f>_xlfn.FORECAST.LINEAR(AA26,W27:Z27,W26:Z26)</f>
        <v>8091.5</v>
      </c>
      <c r="AB27" s="34">
        <f t="shared" ref="AB27:AZ27" si="19">_xlfn.FORECAST.LINEAR(AB26,X27:AA27,X26:AA26)</f>
        <v>8075.7500000000036</v>
      </c>
      <c r="AC27" s="34">
        <f t="shared" si="19"/>
        <v>8063.5</v>
      </c>
      <c r="AD27" s="34">
        <f t="shared" si="19"/>
        <v>8052.125</v>
      </c>
      <c r="AE27" s="34">
        <f t="shared" si="19"/>
        <v>8038.125</v>
      </c>
      <c r="AF27" s="34">
        <f t="shared" si="19"/>
        <v>8026.3124999999964</v>
      </c>
      <c r="AG27" s="34">
        <f t="shared" si="19"/>
        <v>8013.6249999999964</v>
      </c>
      <c r="AH27" s="34">
        <f t="shared" si="19"/>
        <v>8000.7187499999964</v>
      </c>
      <c r="AI27" s="34">
        <f t="shared" si="19"/>
        <v>7988.4687499999964</v>
      </c>
      <c r="AJ27" s="34">
        <f t="shared" si="19"/>
        <v>7975.6718749999964</v>
      </c>
      <c r="AK27" s="34">
        <f t="shared" si="19"/>
        <v>7963.09375</v>
      </c>
      <c r="AL27" s="34">
        <f t="shared" si="19"/>
        <v>7950.5703125</v>
      </c>
      <c r="AM27" s="34">
        <f t="shared" si="19"/>
        <v>7937.8828125</v>
      </c>
      <c r="AN27" s="34">
        <f t="shared" si="19"/>
        <v>7925.33203125</v>
      </c>
      <c r="AO27" s="34">
        <f t="shared" si="19"/>
        <v>7912.7265625000036</v>
      </c>
      <c r="AP27" s="34">
        <f t="shared" si="19"/>
        <v>7900.1074218750073</v>
      </c>
      <c r="AQ27" s="34">
        <f t="shared" si="19"/>
        <v>7887.5292968750073</v>
      </c>
      <c r="AR27" s="34">
        <f t="shared" si="19"/>
        <v>7874.9169921875109</v>
      </c>
      <c r="AS27" s="34">
        <f t="shared" si="19"/>
        <v>7862.3183593750109</v>
      </c>
      <c r="AT27" s="34">
        <f t="shared" si="19"/>
        <v>7849.7231445312609</v>
      </c>
      <c r="AU27" s="34">
        <f t="shared" si="19"/>
        <v>7837.1176757812609</v>
      </c>
      <c r="AV27" s="34">
        <f t="shared" si="19"/>
        <v>7824.5207519531396</v>
      </c>
      <c r="AW27" s="34">
        <f t="shared" si="19"/>
        <v>7811.9204101562609</v>
      </c>
      <c r="AX27" s="34">
        <f t="shared" si="19"/>
        <v>7799.3192138672021</v>
      </c>
      <c r="AY27" s="34">
        <f t="shared" si="19"/>
        <v>7786.7205810547021</v>
      </c>
      <c r="AZ27" s="34">
        <f t="shared" si="19"/>
        <v>7774.1198120117297</v>
      </c>
      <c r="BA27" s="34"/>
    </row>
    <row r="28" spans="1:53" ht="15.75" customHeight="1" x14ac:dyDescent="0.2">
      <c r="A28" s="34" t="s">
        <v>232</v>
      </c>
      <c r="B28" s="101">
        <v>947800000</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P28" s="34"/>
      <c r="AQ28" s="34"/>
      <c r="AR28" s="34"/>
      <c r="AS28" s="34"/>
      <c r="AT28" s="34"/>
      <c r="AU28" s="34"/>
      <c r="AV28" s="34"/>
      <c r="AW28" s="34"/>
      <c r="AX28" s="34"/>
      <c r="AY28" s="34"/>
      <c r="AZ28" s="34"/>
      <c r="BA28" s="34"/>
    </row>
    <row r="29" spans="1:53" ht="15.75" customHeight="1" x14ac:dyDescent="0.2">
      <c r="A29" s="34" t="s">
        <v>406</v>
      </c>
      <c r="B29" s="107">
        <f>B27*$B$28</f>
        <v>7407057000000</v>
      </c>
      <c r="C29" s="107">
        <f t="shared" ref="C29:AZ29" si="20">C27*$B$28</f>
        <v>7202332200000</v>
      </c>
      <c r="D29" s="107">
        <f t="shared" si="20"/>
        <v>7349241200000</v>
      </c>
      <c r="E29" s="107">
        <f t="shared" si="20"/>
        <v>7441177800000</v>
      </c>
      <c r="F29" s="107">
        <f t="shared" si="20"/>
        <v>7720778800000</v>
      </c>
      <c r="G29" s="107">
        <f t="shared" si="20"/>
        <v>7727413400000</v>
      </c>
      <c r="H29" s="107">
        <f t="shared" si="20"/>
        <v>7771960000000</v>
      </c>
      <c r="I29" s="107">
        <f t="shared" si="20"/>
        <v>8157714600000</v>
      </c>
      <c r="J29" s="107">
        <f t="shared" si="20"/>
        <v>8478071000000</v>
      </c>
      <c r="K29" s="107">
        <f t="shared" si="20"/>
        <v>8174775000000</v>
      </c>
      <c r="L29" s="107">
        <f t="shared" si="20"/>
        <v>8042083000000</v>
      </c>
      <c r="M29" s="107">
        <f t="shared" si="20"/>
        <v>8202261200000</v>
      </c>
      <c r="N29" s="107">
        <f t="shared" si="20"/>
        <v>8215530400000</v>
      </c>
      <c r="O29" s="107">
        <f t="shared" si="20"/>
        <v>8157714600000</v>
      </c>
      <c r="P29" s="107">
        <f t="shared" si="20"/>
        <v>7993745200000</v>
      </c>
      <c r="Q29" s="107">
        <f t="shared" si="20"/>
        <v>8137810800000</v>
      </c>
      <c r="R29" s="107">
        <f t="shared" si="20"/>
        <v>8349170200000</v>
      </c>
      <c r="S29" s="107">
        <f t="shared" si="20"/>
        <v>8315997200000</v>
      </c>
      <c r="T29" s="107">
        <f t="shared" si="20"/>
        <v>8383291000000</v>
      </c>
      <c r="U29" s="107">
        <f t="shared" si="20"/>
        <v>7732152400000</v>
      </c>
      <c r="V29" s="107">
        <f t="shared" si="20"/>
        <v>7738787000000</v>
      </c>
      <c r="W29" s="107">
        <f t="shared" si="20"/>
        <v>7705614000000</v>
      </c>
      <c r="X29" s="107">
        <f t="shared" si="20"/>
        <v>7705614000000</v>
      </c>
      <c r="Y29" s="107">
        <f t="shared" si="20"/>
        <v>7692344800000</v>
      </c>
      <c r="Z29" s="107">
        <f t="shared" si="20"/>
        <v>7675758300000.0039</v>
      </c>
      <c r="AA29" s="107">
        <f t="shared" si="20"/>
        <v>7669123700000</v>
      </c>
      <c r="AB29" s="107">
        <f t="shared" si="20"/>
        <v>7654195850000.0039</v>
      </c>
      <c r="AC29" s="107">
        <f t="shared" si="20"/>
        <v>7642585300000</v>
      </c>
      <c r="AD29" s="107">
        <f t="shared" si="20"/>
        <v>7631804075000</v>
      </c>
      <c r="AE29" s="107">
        <f t="shared" si="20"/>
        <v>7618534875000</v>
      </c>
      <c r="AF29" s="107">
        <f t="shared" si="20"/>
        <v>7607338987499.9961</v>
      </c>
      <c r="AG29" s="107">
        <f t="shared" si="20"/>
        <v>7595313774999.9961</v>
      </c>
      <c r="AH29" s="107">
        <f t="shared" si="20"/>
        <v>7583081231249.9961</v>
      </c>
      <c r="AI29" s="107">
        <f t="shared" si="20"/>
        <v>7571470681249.9961</v>
      </c>
      <c r="AJ29" s="107">
        <f t="shared" si="20"/>
        <v>7559341803124.9961</v>
      </c>
      <c r="AK29" s="107">
        <f t="shared" si="20"/>
        <v>7547420256250</v>
      </c>
      <c r="AL29" s="107">
        <f t="shared" si="20"/>
        <v>7535550542187.5</v>
      </c>
      <c r="AM29" s="107">
        <f t="shared" si="20"/>
        <v>7523525329687.5</v>
      </c>
      <c r="AN29" s="107">
        <f t="shared" si="20"/>
        <v>7511629699218.75</v>
      </c>
      <c r="AO29" s="107">
        <f t="shared" si="20"/>
        <v>7499682235937.5039</v>
      </c>
      <c r="AP29" s="107">
        <f t="shared" si="20"/>
        <v>7487721814453.1318</v>
      </c>
      <c r="AQ29" s="107">
        <f t="shared" si="20"/>
        <v>7475800267578.1318</v>
      </c>
      <c r="AR29" s="107">
        <f t="shared" si="20"/>
        <v>7463846325195.3232</v>
      </c>
      <c r="AS29" s="107">
        <f t="shared" si="20"/>
        <v>7451905341015.6357</v>
      </c>
      <c r="AT29" s="107">
        <f t="shared" si="20"/>
        <v>7439967596386.7295</v>
      </c>
      <c r="AU29" s="107">
        <f t="shared" si="20"/>
        <v>7428020133105.4795</v>
      </c>
      <c r="AV29" s="107">
        <f t="shared" si="20"/>
        <v>7416080768701.1855</v>
      </c>
      <c r="AW29" s="107">
        <f t="shared" si="20"/>
        <v>7404138164746.1045</v>
      </c>
      <c r="AX29" s="107">
        <f t="shared" si="20"/>
        <v>7392194750903.334</v>
      </c>
      <c r="AY29" s="107">
        <f t="shared" si="20"/>
        <v>7380253766723.6465</v>
      </c>
      <c r="AZ29" s="107">
        <f t="shared" si="20"/>
        <v>7368310757824.7178</v>
      </c>
      <c r="BA29" s="34"/>
    </row>
    <row r="30" spans="1:53" ht="15.75" customHeight="1" x14ac:dyDescent="0.2">
      <c r="A30" s="34"/>
      <c r="B30" s="106"/>
      <c r="C30" s="106"/>
      <c r="D30" s="34"/>
      <c r="E30" s="34"/>
      <c r="F30" s="34"/>
      <c r="G30" s="34"/>
      <c r="H30" s="34"/>
      <c r="I30" s="34"/>
      <c r="J30" s="34"/>
      <c r="K30" s="34"/>
      <c r="L30" s="34"/>
      <c r="M30" s="34"/>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c r="AV30" s="34"/>
      <c r="AW30" s="34"/>
      <c r="AX30" s="34"/>
      <c r="AY30" s="34"/>
      <c r="AZ30" s="34"/>
      <c r="BA30" s="34"/>
    </row>
    <row r="31" spans="1:53" ht="15.75" customHeight="1" x14ac:dyDescent="0.2">
      <c r="A31" s="34"/>
      <c r="B31" s="106"/>
      <c r="C31" s="106"/>
      <c r="D31" s="34"/>
      <c r="E31" s="34"/>
      <c r="F31" s="34"/>
      <c r="G31" s="34"/>
      <c r="H31" s="34"/>
      <c r="I31" s="34"/>
      <c r="J31" s="34"/>
      <c r="K31" s="34"/>
      <c r="L31" s="34"/>
      <c r="M31" s="34"/>
      <c r="N31" s="34"/>
      <c r="O31" s="34"/>
      <c r="P31" s="34"/>
      <c r="Q31" s="34"/>
      <c r="R31" s="34"/>
      <c r="S31" s="34"/>
      <c r="T31" s="34"/>
      <c r="U31" s="34"/>
      <c r="V31" s="34"/>
      <c r="W31" s="34"/>
      <c r="X31" s="34"/>
      <c r="Y31" s="34"/>
      <c r="Z31" s="34"/>
      <c r="AA31" s="34"/>
      <c r="AB31" s="34"/>
      <c r="AC31" s="34"/>
      <c r="AD31" s="34"/>
      <c r="AE31" s="34"/>
      <c r="AF31" s="34"/>
      <c r="AG31" s="34"/>
      <c r="AH31" s="34"/>
      <c r="AI31" s="34"/>
      <c r="AJ31" s="34"/>
      <c r="AK31" s="34"/>
      <c r="AL31" s="34"/>
      <c r="AM31" s="34"/>
      <c r="AN31" s="34"/>
      <c r="AO31" s="34"/>
      <c r="AP31" s="34"/>
      <c r="AQ31" s="34"/>
      <c r="AR31" s="34"/>
      <c r="AS31" s="34"/>
      <c r="AT31" s="34"/>
      <c r="AU31" s="34"/>
      <c r="AV31" s="34"/>
      <c r="AW31" s="34"/>
      <c r="AX31" s="34"/>
      <c r="AY31" s="34"/>
      <c r="AZ31" s="34"/>
      <c r="BA31" s="34"/>
    </row>
    <row r="32" spans="1:53" s="97" customFormat="1" ht="15.75" customHeight="1" x14ac:dyDescent="0.2">
      <c r="B32" s="110">
        <v>2017</v>
      </c>
      <c r="C32" s="110">
        <v>2018</v>
      </c>
      <c r="D32" s="97">
        <v>2019</v>
      </c>
      <c r="E32" s="97">
        <v>2020</v>
      </c>
      <c r="F32" s="97">
        <v>2021</v>
      </c>
      <c r="G32" s="97">
        <v>2022</v>
      </c>
      <c r="H32" s="97">
        <v>2023</v>
      </c>
      <c r="I32" s="97">
        <v>2024</v>
      </c>
      <c r="J32" s="97">
        <v>2025</v>
      </c>
      <c r="K32" s="97">
        <v>2026</v>
      </c>
      <c r="L32" s="97">
        <v>2027</v>
      </c>
      <c r="M32" s="97">
        <v>2028</v>
      </c>
      <c r="N32" s="97">
        <v>2029</v>
      </c>
      <c r="O32" s="97">
        <v>2030</v>
      </c>
      <c r="P32" s="97">
        <v>2031</v>
      </c>
      <c r="Q32" s="97">
        <v>2032</v>
      </c>
      <c r="R32" s="97">
        <v>2033</v>
      </c>
      <c r="S32" s="97">
        <v>2034</v>
      </c>
      <c r="T32" s="97">
        <v>2035</v>
      </c>
      <c r="U32" s="97">
        <v>2036</v>
      </c>
      <c r="V32" s="97">
        <v>2037</v>
      </c>
      <c r="W32" s="97">
        <v>2038</v>
      </c>
      <c r="X32" s="97">
        <v>2039</v>
      </c>
      <c r="Y32" s="97">
        <v>2040</v>
      </c>
      <c r="Z32" s="97">
        <v>2041</v>
      </c>
      <c r="AA32" s="97">
        <v>2042</v>
      </c>
      <c r="AB32" s="97">
        <v>2043</v>
      </c>
      <c r="AC32" s="97">
        <v>2044</v>
      </c>
      <c r="AD32" s="97">
        <v>2045</v>
      </c>
      <c r="AE32" s="97">
        <v>2046</v>
      </c>
      <c r="AF32" s="97">
        <v>2047</v>
      </c>
      <c r="AG32" s="97">
        <v>2048</v>
      </c>
      <c r="AH32" s="97">
        <v>2049</v>
      </c>
      <c r="AI32" s="97">
        <v>2050</v>
      </c>
    </row>
    <row r="33" spans="1:52" ht="15.75" customHeight="1" x14ac:dyDescent="0.2">
      <c r="A33" s="34" t="s">
        <v>407</v>
      </c>
      <c r="B33" s="107">
        <v>1565</v>
      </c>
      <c r="C33" s="107">
        <v>1616</v>
      </c>
      <c r="D33" s="107">
        <v>1582</v>
      </c>
      <c r="E33" s="107">
        <v>1400</v>
      </c>
      <c r="F33" s="107">
        <v>1461</v>
      </c>
      <c r="G33" s="107">
        <v>1585</v>
      </c>
      <c r="H33" s="107">
        <v>1480.1333333333314</v>
      </c>
      <c r="I33" s="107">
        <v>1464.5047619047582</v>
      </c>
      <c r="J33" s="107">
        <v>1448.8761904761886</v>
      </c>
      <c r="K33" s="107">
        <v>1433.2476190476154</v>
      </c>
      <c r="L33" s="107">
        <v>1417.6190476190459</v>
      </c>
      <c r="M33" s="107">
        <v>1401.9904761904727</v>
      </c>
      <c r="N33" s="107">
        <v>1386.3619047619031</v>
      </c>
      <c r="O33" s="107">
        <v>1370.7333333333299</v>
      </c>
      <c r="P33" s="107">
        <v>1355.1047619047604</v>
      </c>
      <c r="Q33" s="107">
        <v>1339.4761904761872</v>
      </c>
      <c r="R33" s="107">
        <v>1323.8476190476176</v>
      </c>
      <c r="S33" s="107">
        <v>1308.2190476190444</v>
      </c>
      <c r="T33" s="107">
        <v>1292.5904761904749</v>
      </c>
      <c r="U33" s="107">
        <v>1276.9619047619017</v>
      </c>
      <c r="V33" s="107">
        <v>1261.3333333333321</v>
      </c>
      <c r="W33" s="107">
        <v>1245.7047619047589</v>
      </c>
      <c r="X33" s="107">
        <v>1230.0761904761894</v>
      </c>
      <c r="Y33" s="107">
        <v>1214.4476190476162</v>
      </c>
      <c r="Z33" s="107">
        <v>1198.8190476190466</v>
      </c>
      <c r="AA33" s="107">
        <v>1183.1904761904734</v>
      </c>
      <c r="AB33" s="107">
        <v>1167.5619047619039</v>
      </c>
      <c r="AC33" s="107">
        <v>1151.9333333333307</v>
      </c>
      <c r="AD33" s="107">
        <v>1136.3047619047611</v>
      </c>
      <c r="AE33" s="107">
        <v>1120.6761904761879</v>
      </c>
      <c r="AF33" s="107">
        <v>1105.0476190476184</v>
      </c>
      <c r="AG33" s="107">
        <v>1089.4190476190452</v>
      </c>
      <c r="AH33" s="107">
        <v>1073.790476190472</v>
      </c>
      <c r="AI33" s="107">
        <v>1058.1619047619024</v>
      </c>
      <c r="AJ33" s="34"/>
      <c r="AK33" s="34"/>
      <c r="AL33" s="34"/>
      <c r="AM33" s="34"/>
      <c r="AN33" s="34"/>
      <c r="AO33" s="34"/>
      <c r="AP33" s="34"/>
      <c r="AQ33" s="34"/>
      <c r="AR33" s="34"/>
      <c r="AS33" s="34"/>
      <c r="AT33" s="34"/>
      <c r="AU33" s="34"/>
      <c r="AV33" s="34"/>
      <c r="AW33" s="34"/>
      <c r="AX33" s="34"/>
      <c r="AY33" s="34"/>
      <c r="AZ33" s="34"/>
    </row>
    <row r="34" spans="1:52" ht="15.75" customHeight="1" x14ac:dyDescent="0.2">
      <c r="A34" s="34" t="s">
        <v>411</v>
      </c>
      <c r="B34" s="106"/>
      <c r="C34" s="106"/>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c r="AZ34" s="34"/>
    </row>
    <row r="35" spans="1:52" ht="15.75" customHeight="1" x14ac:dyDescent="0.2">
      <c r="A35" s="109">
        <v>21170000</v>
      </c>
      <c r="B35" s="106"/>
      <c r="C35" s="106"/>
      <c r="D35" s="34"/>
      <c r="E35" s="34"/>
      <c r="F35" s="34"/>
      <c r="G35" s="34"/>
      <c r="H35" s="34"/>
      <c r="I35" s="34"/>
      <c r="J35" s="34"/>
      <c r="K35" s="34"/>
      <c r="L35" s="34"/>
      <c r="M35" s="34"/>
      <c r="N35" s="34"/>
      <c r="O35" s="34"/>
      <c r="P35" s="34"/>
      <c r="Q35" s="34"/>
      <c r="R35" s="34"/>
      <c r="S35" s="34"/>
      <c r="T35" s="34"/>
      <c r="U35" s="34"/>
      <c r="V35" s="34"/>
      <c r="W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c r="AY35" s="34"/>
      <c r="AZ35" s="34"/>
    </row>
    <row r="36" spans="1:52" ht="15.75" customHeight="1" x14ac:dyDescent="0.2">
      <c r="A36" s="34" t="s">
        <v>412</v>
      </c>
      <c r="B36" s="107">
        <f>B33*$A$35</f>
        <v>33131050000</v>
      </c>
      <c r="C36" s="107">
        <f t="shared" ref="C36:AI36" si="21">C33*$A$35</f>
        <v>34210720000</v>
      </c>
      <c r="D36" s="107">
        <f t="shared" si="21"/>
        <v>33490940000</v>
      </c>
      <c r="E36" s="107">
        <f t="shared" si="21"/>
        <v>29638000000</v>
      </c>
      <c r="F36" s="107">
        <f t="shared" si="21"/>
        <v>30929370000</v>
      </c>
      <c r="G36" s="107">
        <f t="shared" si="21"/>
        <v>33554450000</v>
      </c>
      <c r="H36" s="107">
        <f t="shared" si="21"/>
        <v>31334422666.666626</v>
      </c>
      <c r="I36" s="107">
        <f t="shared" si="21"/>
        <v>31003565809.523731</v>
      </c>
      <c r="J36" s="107">
        <f t="shared" si="21"/>
        <v>30672708952.380913</v>
      </c>
      <c r="K36" s="107">
        <f t="shared" si="21"/>
        <v>30341852095.238018</v>
      </c>
      <c r="L36" s="107">
        <f t="shared" si="21"/>
        <v>30010995238.0952</v>
      </c>
      <c r="M36" s="107">
        <f t="shared" si="21"/>
        <v>29680138380.952309</v>
      </c>
      <c r="N36" s="107">
        <f t="shared" si="21"/>
        <v>29349281523.80949</v>
      </c>
      <c r="O36" s="107">
        <f t="shared" si="21"/>
        <v>29018424666.666595</v>
      </c>
      <c r="P36" s="107">
        <f t="shared" si="21"/>
        <v>28687567809.523777</v>
      </c>
      <c r="Q36" s="107">
        <f t="shared" si="21"/>
        <v>28356710952.380882</v>
      </c>
      <c r="R36" s="107">
        <f t="shared" si="21"/>
        <v>28025854095.238064</v>
      </c>
      <c r="S36" s="107">
        <f t="shared" si="21"/>
        <v>27694997238.095169</v>
      </c>
      <c r="T36" s="107">
        <f t="shared" si="21"/>
        <v>27364140380.952354</v>
      </c>
      <c r="U36" s="107">
        <f t="shared" si="21"/>
        <v>27033283523.80946</v>
      </c>
      <c r="V36" s="107">
        <f t="shared" si="21"/>
        <v>26702426666.666641</v>
      </c>
      <c r="W36" s="107">
        <f t="shared" si="21"/>
        <v>26371569809.523746</v>
      </c>
      <c r="X36" s="107">
        <f t="shared" si="21"/>
        <v>26040712952.380928</v>
      </c>
      <c r="Y36" s="107">
        <f t="shared" si="21"/>
        <v>25709856095.238033</v>
      </c>
      <c r="Z36" s="107">
        <f t="shared" si="21"/>
        <v>25378999238.095219</v>
      </c>
      <c r="AA36" s="107">
        <f t="shared" si="21"/>
        <v>25048142380.952324</v>
      </c>
      <c r="AB36" s="107">
        <f t="shared" si="21"/>
        <v>24717285523.809505</v>
      </c>
      <c r="AC36" s="107">
        <f t="shared" si="21"/>
        <v>24386428666.666611</v>
      </c>
      <c r="AD36" s="107">
        <f t="shared" si="21"/>
        <v>24055571809.523792</v>
      </c>
      <c r="AE36" s="107">
        <f t="shared" si="21"/>
        <v>23724714952.380898</v>
      </c>
      <c r="AF36" s="107">
        <f t="shared" si="21"/>
        <v>23393858095.238079</v>
      </c>
      <c r="AG36" s="107">
        <f t="shared" si="21"/>
        <v>23063001238.095184</v>
      </c>
      <c r="AH36" s="107">
        <f t="shared" si="21"/>
        <v>22732144380.95229</v>
      </c>
      <c r="AI36" s="107">
        <f t="shared" si="21"/>
        <v>22401287523.809475</v>
      </c>
      <c r="AJ36" s="34"/>
      <c r="AK36" s="34"/>
      <c r="AL36" s="34"/>
      <c r="AM36" s="34"/>
      <c r="AN36" s="34"/>
      <c r="AO36" s="34"/>
      <c r="AP36" s="34"/>
      <c r="AQ36" s="34"/>
      <c r="AR36" s="34"/>
      <c r="AS36" s="34"/>
      <c r="AT36" s="34"/>
      <c r="AU36" s="34"/>
      <c r="AV36" s="34"/>
      <c r="AW36" s="34"/>
      <c r="AX36" s="34"/>
      <c r="AY36" s="34"/>
      <c r="AZ36" s="34"/>
    </row>
    <row r="37" spans="1:52" ht="15.75" customHeight="1" x14ac:dyDescent="0.2">
      <c r="A37" s="34"/>
      <c r="B37" s="106"/>
      <c r="C37" s="106"/>
      <c r="D37" s="34"/>
      <c r="E37" s="34"/>
      <c r="F37" s="34"/>
      <c r="G37" s="34"/>
      <c r="H37" s="34"/>
      <c r="I37" s="34"/>
      <c r="J37" s="34"/>
      <c r="K37" s="34"/>
      <c r="L37" s="34"/>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c r="AL37" s="34"/>
      <c r="AM37" s="34"/>
      <c r="AN37" s="34"/>
      <c r="AO37" s="34"/>
      <c r="AP37" s="34"/>
      <c r="AQ37" s="34"/>
      <c r="AR37" s="34"/>
      <c r="AS37" s="34"/>
      <c r="AT37" s="34"/>
      <c r="AU37" s="34"/>
      <c r="AV37" s="34"/>
      <c r="AW37" s="34"/>
      <c r="AX37" s="34"/>
      <c r="AY37" s="34"/>
      <c r="AZ37" s="34"/>
    </row>
    <row r="38" spans="1:52" s="97" customFormat="1" ht="15.75" customHeight="1" x14ac:dyDescent="0.2">
      <c r="A38" s="97" t="s">
        <v>420</v>
      </c>
      <c r="B38" s="110">
        <v>2017</v>
      </c>
      <c r="C38" s="110">
        <v>2018</v>
      </c>
      <c r="D38" s="97">
        <v>2019</v>
      </c>
      <c r="E38" s="97">
        <v>2020</v>
      </c>
      <c r="F38" s="97">
        <v>2021</v>
      </c>
      <c r="G38" s="97">
        <v>2022</v>
      </c>
      <c r="H38" s="97">
        <v>2023</v>
      </c>
      <c r="I38" s="97">
        <v>2024</v>
      </c>
      <c r="J38" s="97">
        <v>2025</v>
      </c>
      <c r="K38" s="97">
        <v>2026</v>
      </c>
      <c r="L38" s="97">
        <v>2027</v>
      </c>
      <c r="M38" s="97">
        <v>2028</v>
      </c>
      <c r="N38" s="97">
        <v>2029</v>
      </c>
      <c r="O38" s="97">
        <v>2030</v>
      </c>
      <c r="P38" s="97">
        <v>2031</v>
      </c>
      <c r="Q38" s="97">
        <v>2032</v>
      </c>
      <c r="R38" s="97">
        <v>2033</v>
      </c>
      <c r="S38" s="97">
        <v>2034</v>
      </c>
      <c r="T38" s="97">
        <v>2035</v>
      </c>
      <c r="U38" s="97">
        <v>2036</v>
      </c>
      <c r="V38" s="97">
        <v>2037</v>
      </c>
      <c r="W38" s="97">
        <v>2038</v>
      </c>
      <c r="X38" s="97">
        <v>2039</v>
      </c>
      <c r="Y38" s="97">
        <v>2040</v>
      </c>
      <c r="Z38" s="97">
        <v>2041</v>
      </c>
      <c r="AA38" s="97">
        <v>2042</v>
      </c>
      <c r="AB38" s="97">
        <v>2043</v>
      </c>
      <c r="AC38" s="97">
        <v>2044</v>
      </c>
      <c r="AD38" s="97">
        <v>2045</v>
      </c>
      <c r="AE38" s="97">
        <v>2046</v>
      </c>
      <c r="AF38" s="97">
        <v>2047</v>
      </c>
      <c r="AG38" s="97">
        <v>2048</v>
      </c>
      <c r="AH38" s="97">
        <v>2049</v>
      </c>
      <c r="AI38" s="97">
        <v>2050</v>
      </c>
    </row>
    <row r="39" spans="1:52" ht="15.75" customHeight="1" x14ac:dyDescent="0.2">
      <c r="A39" s="106" t="s">
        <v>413</v>
      </c>
      <c r="B39" s="107">
        <v>1973852</v>
      </c>
      <c r="C39" s="107">
        <v>2188534</v>
      </c>
      <c r="D39" s="107">
        <v>2265160</v>
      </c>
      <c r="E39" s="107">
        <v>2014030</v>
      </c>
      <c r="F39" s="107">
        <v>2150804</v>
      </c>
      <c r="G39" s="107">
        <v>2362942</v>
      </c>
      <c r="H39" s="101">
        <f>_xlfn.FORECAST.LINEAR(H38,$B$39:$G$39,$B$38:$G$38)</f>
        <v>2317333.3333333284</v>
      </c>
      <c r="I39" s="101">
        <f t="shared" ref="I39:AI39" si="22">_xlfn.FORECAST.LINEAR(I38,$B$39:$G$39,$B$38:$G$38)</f>
        <v>2362508.4761904627</v>
      </c>
      <c r="J39" s="101">
        <f t="shared" si="22"/>
        <v>2407683.619047612</v>
      </c>
      <c r="K39" s="101">
        <f t="shared" si="22"/>
        <v>2452858.7619047463</v>
      </c>
      <c r="L39" s="101">
        <f t="shared" si="22"/>
        <v>2498033.9047618955</v>
      </c>
      <c r="M39" s="101">
        <f t="shared" si="22"/>
        <v>2543209.0476190448</v>
      </c>
      <c r="N39" s="101">
        <f t="shared" si="22"/>
        <v>2588384.1904761791</v>
      </c>
      <c r="O39" s="101">
        <f t="shared" si="22"/>
        <v>2633559.3333333284</v>
      </c>
      <c r="P39" s="101">
        <f t="shared" si="22"/>
        <v>2678734.4761904627</v>
      </c>
      <c r="Q39" s="101">
        <f t="shared" si="22"/>
        <v>2723909.619047612</v>
      </c>
      <c r="R39" s="101">
        <f t="shared" si="22"/>
        <v>2769084.7619047463</v>
      </c>
      <c r="S39" s="101">
        <f t="shared" si="22"/>
        <v>2814259.9047618955</v>
      </c>
      <c r="T39" s="101">
        <f t="shared" si="22"/>
        <v>2859435.0476190448</v>
      </c>
      <c r="U39" s="101">
        <f t="shared" si="22"/>
        <v>2904610.1904761791</v>
      </c>
      <c r="V39" s="101">
        <f t="shared" si="22"/>
        <v>2949785.3333333284</v>
      </c>
      <c r="W39" s="101">
        <f t="shared" si="22"/>
        <v>2994960.4761904627</v>
      </c>
      <c r="X39" s="101">
        <f t="shared" si="22"/>
        <v>3040135.619047612</v>
      </c>
      <c r="Y39" s="101">
        <f t="shared" si="22"/>
        <v>3085310.7619047463</v>
      </c>
      <c r="Z39" s="101">
        <f t="shared" si="22"/>
        <v>3130485.9047618955</v>
      </c>
      <c r="AA39" s="101">
        <f t="shared" si="22"/>
        <v>3175661.0476190448</v>
      </c>
      <c r="AB39" s="101">
        <f t="shared" si="22"/>
        <v>3220836.1904761791</v>
      </c>
      <c r="AC39" s="101">
        <f t="shared" si="22"/>
        <v>3266011.3333333284</v>
      </c>
      <c r="AD39" s="101">
        <f t="shared" si="22"/>
        <v>3311186.4761904627</v>
      </c>
      <c r="AE39" s="101">
        <f t="shared" si="22"/>
        <v>3356361.619047612</v>
      </c>
      <c r="AF39" s="101">
        <f t="shared" si="22"/>
        <v>3401536.7619047463</v>
      </c>
      <c r="AG39" s="101">
        <f t="shared" si="22"/>
        <v>3446711.9047618955</v>
      </c>
      <c r="AH39" s="101">
        <f t="shared" si="22"/>
        <v>3491887.0476190448</v>
      </c>
      <c r="AI39" s="101">
        <f t="shared" si="22"/>
        <v>3537062.1904761791</v>
      </c>
      <c r="AJ39" s="34"/>
      <c r="AK39" s="34"/>
      <c r="AL39" s="34"/>
      <c r="AM39" s="34"/>
      <c r="AN39" s="34"/>
      <c r="AO39" s="34"/>
      <c r="AP39" s="34"/>
      <c r="AQ39" s="34"/>
      <c r="AR39" s="34"/>
      <c r="AS39" s="34"/>
      <c r="AT39" s="34"/>
      <c r="AU39" s="34"/>
      <c r="AV39" s="34"/>
      <c r="AW39" s="34"/>
      <c r="AX39" s="34"/>
      <c r="AY39" s="34"/>
      <c r="AZ39" s="34"/>
    </row>
    <row r="40" spans="1:52" ht="15.75" customHeight="1" x14ac:dyDescent="0.2">
      <c r="A40" s="106" t="s">
        <v>414</v>
      </c>
      <c r="B40" s="101">
        <v>1773762</v>
      </c>
      <c r="C40" s="107">
        <v>2078890</v>
      </c>
      <c r="D40" s="101">
        <v>2444222</v>
      </c>
      <c r="E40" s="101">
        <v>2334016</v>
      </c>
      <c r="F40" s="101">
        <v>2360609</v>
      </c>
      <c r="G40" s="101">
        <v>2862750</v>
      </c>
      <c r="H40" s="101">
        <f>_xlfn.FORECAST.LINEAR(H$38,$B$40:$G$40,$B$38:$G$38)</f>
        <v>2927030.5999999642</v>
      </c>
      <c r="I40" s="101">
        <f t="shared" ref="I40:AI40" si="23">_xlfn.FORECAST.LINEAR(I$38,$B$40:$G$40,$B$38:$G$38)</f>
        <v>3103598.9142856598</v>
      </c>
      <c r="J40" s="101">
        <f t="shared" si="23"/>
        <v>3280167.2285714149</v>
      </c>
      <c r="K40" s="101">
        <f t="shared" si="23"/>
        <v>3456735.5428571105</v>
      </c>
      <c r="L40" s="101">
        <f t="shared" si="23"/>
        <v>3633303.8571428061</v>
      </c>
      <c r="M40" s="101">
        <f t="shared" si="23"/>
        <v>3809872.1714285612</v>
      </c>
      <c r="N40" s="101">
        <f t="shared" si="23"/>
        <v>3986440.4857142568</v>
      </c>
      <c r="O40" s="101">
        <f t="shared" si="23"/>
        <v>4163008.7999999523</v>
      </c>
      <c r="P40" s="101">
        <f t="shared" si="23"/>
        <v>4339577.1142857075</v>
      </c>
      <c r="Q40" s="101">
        <f t="shared" si="23"/>
        <v>4516145.428571403</v>
      </c>
      <c r="R40" s="101">
        <f t="shared" si="23"/>
        <v>4692713.7428570986</v>
      </c>
      <c r="S40" s="101">
        <f t="shared" si="23"/>
        <v>4869282.0571428537</v>
      </c>
      <c r="T40" s="101">
        <f t="shared" si="23"/>
        <v>5045850.3714285493</v>
      </c>
      <c r="U40" s="101">
        <f t="shared" si="23"/>
        <v>5222418.6857142448</v>
      </c>
      <c r="V40" s="101">
        <f t="shared" si="23"/>
        <v>5398987</v>
      </c>
      <c r="W40" s="101">
        <f t="shared" si="23"/>
        <v>5575555.3142856956</v>
      </c>
      <c r="X40" s="101">
        <f t="shared" si="23"/>
        <v>5752123.6285713911</v>
      </c>
      <c r="Y40" s="101">
        <f t="shared" si="23"/>
        <v>5928691.9428570867</v>
      </c>
      <c r="Z40" s="101">
        <f t="shared" si="23"/>
        <v>6105260.2571428418</v>
      </c>
      <c r="AA40" s="101">
        <f t="shared" si="23"/>
        <v>6281828.5714285374</v>
      </c>
      <c r="AB40" s="101">
        <f t="shared" si="23"/>
        <v>6458396.8857142329</v>
      </c>
      <c r="AC40" s="101">
        <f t="shared" si="23"/>
        <v>6634965.1999999881</v>
      </c>
      <c r="AD40" s="101">
        <f t="shared" si="23"/>
        <v>6811533.5142856836</v>
      </c>
      <c r="AE40" s="101">
        <f t="shared" si="23"/>
        <v>6988101.8285713792</v>
      </c>
      <c r="AF40" s="101">
        <f t="shared" si="23"/>
        <v>7164670.1428571343</v>
      </c>
      <c r="AG40" s="101">
        <f t="shared" si="23"/>
        <v>7341238.4571428299</v>
      </c>
      <c r="AH40" s="101">
        <f t="shared" si="23"/>
        <v>7517806.7714285254</v>
      </c>
      <c r="AI40" s="101">
        <f t="shared" si="23"/>
        <v>7694375.0857142806</v>
      </c>
      <c r="AJ40" s="34"/>
      <c r="AK40" s="34"/>
      <c r="AL40" s="34"/>
      <c r="AM40" s="34"/>
      <c r="AN40" s="34"/>
      <c r="AO40" s="34"/>
      <c r="AP40" s="34"/>
      <c r="AQ40" s="34"/>
      <c r="AR40" s="34"/>
      <c r="AS40" s="34"/>
      <c r="AT40" s="34"/>
      <c r="AU40" s="34"/>
      <c r="AV40" s="34"/>
      <c r="AW40" s="34"/>
      <c r="AX40" s="34"/>
      <c r="AY40" s="34"/>
      <c r="AZ40" s="34"/>
    </row>
    <row r="41" spans="1:52" ht="15.75" customHeight="1" x14ac:dyDescent="0.2">
      <c r="A41" s="106" t="s">
        <v>415</v>
      </c>
      <c r="B41" s="101">
        <v>248533</v>
      </c>
      <c r="C41" s="107">
        <v>264024</v>
      </c>
      <c r="D41" s="101">
        <v>272494</v>
      </c>
      <c r="E41" s="101">
        <v>252761</v>
      </c>
      <c r="F41" s="101">
        <v>262855</v>
      </c>
      <c r="G41" s="101">
        <v>290355</v>
      </c>
      <c r="H41" s="101">
        <f>_xlfn.FORECAST.LINEAR(H$38,$B$41:$G$41,$B$38:$G$38)</f>
        <v>283757.33333333395</v>
      </c>
      <c r="I41" s="101">
        <f t="shared" ref="I41:AI41" si="24">_xlfn.FORECAST.LINEAR(I$38,$B$41:$G$41,$B$38:$G$38)</f>
        <v>289067.90476190485</v>
      </c>
      <c r="J41" s="101">
        <f t="shared" si="24"/>
        <v>294378.47619047575</v>
      </c>
      <c r="K41" s="101">
        <f t="shared" si="24"/>
        <v>299689.04761904851</v>
      </c>
      <c r="L41" s="101">
        <f t="shared" si="24"/>
        <v>304999.6190476194</v>
      </c>
      <c r="M41" s="101">
        <f t="shared" si="24"/>
        <v>310310.1904761903</v>
      </c>
      <c r="N41" s="101">
        <f t="shared" si="24"/>
        <v>315620.76190476306</v>
      </c>
      <c r="O41" s="101">
        <f t="shared" si="24"/>
        <v>320931.33333333395</v>
      </c>
      <c r="P41" s="101">
        <f t="shared" si="24"/>
        <v>326241.90476190485</v>
      </c>
      <c r="Q41" s="101">
        <f t="shared" si="24"/>
        <v>331552.47619047575</v>
      </c>
      <c r="R41" s="101">
        <f t="shared" si="24"/>
        <v>336863.04761904851</v>
      </c>
      <c r="S41" s="101">
        <f t="shared" si="24"/>
        <v>342173.6190476194</v>
      </c>
      <c r="T41" s="101">
        <f t="shared" si="24"/>
        <v>347484.1904761903</v>
      </c>
      <c r="U41" s="101">
        <f t="shared" si="24"/>
        <v>352794.76190476306</v>
      </c>
      <c r="V41" s="101">
        <f t="shared" si="24"/>
        <v>358105.33333333395</v>
      </c>
      <c r="W41" s="101">
        <f t="shared" si="24"/>
        <v>363415.90476190485</v>
      </c>
      <c r="X41" s="101">
        <f t="shared" si="24"/>
        <v>368726.47619047575</v>
      </c>
      <c r="Y41" s="101">
        <f t="shared" si="24"/>
        <v>374037.04761904851</v>
      </c>
      <c r="Z41" s="101">
        <f t="shared" si="24"/>
        <v>379347.6190476194</v>
      </c>
      <c r="AA41" s="101">
        <f t="shared" si="24"/>
        <v>384658.1904761903</v>
      </c>
      <c r="AB41" s="101">
        <f t="shared" si="24"/>
        <v>389968.76190476306</v>
      </c>
      <c r="AC41" s="101">
        <f t="shared" si="24"/>
        <v>395279.33333333395</v>
      </c>
      <c r="AD41" s="101">
        <f t="shared" si="24"/>
        <v>400589.90476190485</v>
      </c>
      <c r="AE41" s="101">
        <f t="shared" si="24"/>
        <v>405900.47619047575</v>
      </c>
      <c r="AF41" s="101">
        <f t="shared" si="24"/>
        <v>411211.04761904851</v>
      </c>
      <c r="AG41" s="101">
        <f t="shared" si="24"/>
        <v>416521.6190476194</v>
      </c>
      <c r="AH41" s="101">
        <f t="shared" si="24"/>
        <v>421832.1904761903</v>
      </c>
      <c r="AI41" s="101">
        <f t="shared" si="24"/>
        <v>427142.76190476306</v>
      </c>
      <c r="AJ41" s="34"/>
      <c r="AK41" s="34"/>
      <c r="AL41" s="34"/>
      <c r="AM41" s="34"/>
      <c r="AN41" s="34"/>
      <c r="AO41" s="34"/>
      <c r="AP41" s="34"/>
      <c r="AQ41" s="34"/>
      <c r="AR41" s="34"/>
      <c r="AS41" s="34"/>
      <c r="AT41" s="34"/>
      <c r="AU41" s="34"/>
      <c r="AV41" s="34"/>
      <c r="AW41" s="34"/>
      <c r="AX41" s="34"/>
      <c r="AY41" s="34"/>
      <c r="AZ41" s="34"/>
    </row>
    <row r="42" spans="1:52" ht="15.75" customHeight="1" x14ac:dyDescent="0.2">
      <c r="A42" s="106" t="s">
        <v>416</v>
      </c>
      <c r="B42" s="101">
        <v>852900</v>
      </c>
      <c r="C42" s="107">
        <v>906438</v>
      </c>
      <c r="D42" s="101">
        <v>894830</v>
      </c>
      <c r="E42" s="101">
        <v>945578</v>
      </c>
      <c r="F42" s="101">
        <v>950585</v>
      </c>
      <c r="G42" s="101">
        <v>942898</v>
      </c>
      <c r="H42" s="101">
        <f>_xlfn.FORECAST.LINEAR(H$38,$B$42:$G$42,$B$38:$G$38)</f>
        <v>978856.06666666269</v>
      </c>
      <c r="I42" s="101">
        <f t="shared" ref="I42:AI42" si="25">_xlfn.FORECAST.LINEAR(I$38,$B$42:$G$42,$B$38:$G$38)</f>
        <v>996946.89523809403</v>
      </c>
      <c r="J42" s="101">
        <f t="shared" si="25"/>
        <v>1015037.7238095254</v>
      </c>
      <c r="K42" s="101">
        <f t="shared" si="25"/>
        <v>1033128.5523809493</v>
      </c>
      <c r="L42" s="101">
        <f t="shared" si="25"/>
        <v>1051219.3809523806</v>
      </c>
      <c r="M42" s="101">
        <f t="shared" si="25"/>
        <v>1069310.2095238045</v>
      </c>
      <c r="N42" s="101">
        <f t="shared" si="25"/>
        <v>1087401.0380952358</v>
      </c>
      <c r="O42" s="101">
        <f t="shared" si="25"/>
        <v>1105491.8666666672</v>
      </c>
      <c r="P42" s="101">
        <f t="shared" si="25"/>
        <v>1123582.6952380911</v>
      </c>
      <c r="Q42" s="101">
        <f t="shared" si="25"/>
        <v>1141673.5238095224</v>
      </c>
      <c r="R42" s="101">
        <f t="shared" si="25"/>
        <v>1159764.3523809537</v>
      </c>
      <c r="S42" s="101">
        <f t="shared" si="25"/>
        <v>1177855.1809523776</v>
      </c>
      <c r="T42" s="101">
        <f t="shared" si="25"/>
        <v>1195946.009523809</v>
      </c>
      <c r="U42" s="101">
        <f t="shared" si="25"/>
        <v>1214036.8380952328</v>
      </c>
      <c r="V42" s="101">
        <f t="shared" si="25"/>
        <v>1232127.6666666642</v>
      </c>
      <c r="W42" s="101">
        <f t="shared" si="25"/>
        <v>1250218.4952380955</v>
      </c>
      <c r="X42" s="101">
        <f t="shared" si="25"/>
        <v>1268309.3238095194</v>
      </c>
      <c r="Y42" s="101">
        <f t="shared" si="25"/>
        <v>1286400.1523809507</v>
      </c>
      <c r="Z42" s="101">
        <f t="shared" si="25"/>
        <v>1304490.9809523821</v>
      </c>
      <c r="AA42" s="101">
        <f t="shared" si="25"/>
        <v>1322581.809523806</v>
      </c>
      <c r="AB42" s="101">
        <f t="shared" si="25"/>
        <v>1340672.6380952373</v>
      </c>
      <c r="AC42" s="101">
        <f t="shared" si="25"/>
        <v>1358763.4666666612</v>
      </c>
      <c r="AD42" s="101">
        <f t="shared" si="25"/>
        <v>1376854.2952380925</v>
      </c>
      <c r="AE42" s="101">
        <f t="shared" si="25"/>
        <v>1394945.1238095239</v>
      </c>
      <c r="AF42" s="101">
        <f t="shared" si="25"/>
        <v>1413035.9523809478</v>
      </c>
      <c r="AG42" s="101">
        <f t="shared" si="25"/>
        <v>1431126.7809523791</v>
      </c>
      <c r="AH42" s="101">
        <f t="shared" si="25"/>
        <v>1449217.6095238104</v>
      </c>
      <c r="AI42" s="101">
        <f t="shared" si="25"/>
        <v>1467308.4380952343</v>
      </c>
      <c r="AJ42" s="34"/>
      <c r="AK42" s="34"/>
      <c r="AL42" s="34"/>
      <c r="AM42" s="34"/>
      <c r="AN42" s="34"/>
      <c r="AO42" s="34"/>
      <c r="AP42" s="34"/>
      <c r="AQ42" s="34"/>
      <c r="AR42" s="34"/>
      <c r="AS42" s="34"/>
      <c r="AT42" s="34"/>
      <c r="AU42" s="34"/>
      <c r="AV42" s="34"/>
      <c r="AW42" s="34"/>
      <c r="AX42" s="34"/>
      <c r="AY42" s="34"/>
      <c r="AZ42" s="34"/>
    </row>
    <row r="43" spans="1:52" ht="15.75" customHeight="1" x14ac:dyDescent="0.2">
      <c r="A43" s="106" t="s">
        <v>417</v>
      </c>
      <c r="B43" s="101">
        <v>80330</v>
      </c>
      <c r="C43" s="107">
        <v>62038</v>
      </c>
      <c r="D43" s="101">
        <v>41369</v>
      </c>
      <c r="E43" s="101">
        <v>38946</v>
      </c>
      <c r="F43" s="101">
        <v>45475</v>
      </c>
      <c r="G43" s="101">
        <v>41173</v>
      </c>
      <c r="H43" s="101">
        <f>_xlfn.FORECAST.LINEAR(H$38,$B$43:$G$43,$B$38:$G$38)</f>
        <v>26765.466666664928</v>
      </c>
      <c r="I43" s="101">
        <f>_xlfn.FORECAST.LINEAR(I$38,$B$43:$G$43,$B$38:$G$38)</f>
        <v>19682.695238092914</v>
      </c>
      <c r="J43" s="101">
        <f>_xlfn.FORECAST.LINEAR(J$38,$B$43:$G$43,$B$38:$G$38)</f>
        <v>12599.923809522763</v>
      </c>
      <c r="K43" s="101">
        <f>_xlfn.FORECAST.LINEAR(K$38,$B$43:$G$43,$B$38:$G$38)</f>
        <v>5517.1523809507489</v>
      </c>
      <c r="L43" s="101">
        <v>5517.1523809507489</v>
      </c>
      <c r="M43" s="101">
        <v>5517.1523809507489</v>
      </c>
      <c r="N43" s="101">
        <v>5517.1523809507489</v>
      </c>
      <c r="O43" s="101">
        <v>5517.1523809507489</v>
      </c>
      <c r="P43" s="101">
        <v>5517.1523809507489</v>
      </c>
      <c r="Q43" s="101">
        <v>5517.1523809507489</v>
      </c>
      <c r="R43" s="101">
        <v>5517.1523809507489</v>
      </c>
      <c r="S43" s="101">
        <v>5517.1523809507489</v>
      </c>
      <c r="T43" s="101">
        <v>5517.1523809507489</v>
      </c>
      <c r="U43" s="101">
        <v>5517.1523809507489</v>
      </c>
      <c r="V43" s="101">
        <v>5517.1523809507489</v>
      </c>
      <c r="W43" s="101">
        <v>5517.1523809507489</v>
      </c>
      <c r="X43" s="101">
        <v>5517.1523809507489</v>
      </c>
      <c r="Y43" s="101">
        <v>5517.1523809507489</v>
      </c>
      <c r="Z43" s="101">
        <v>5517.1523809507489</v>
      </c>
      <c r="AA43" s="101">
        <v>5517.1523809507489</v>
      </c>
      <c r="AB43" s="101">
        <v>5517.1523809507489</v>
      </c>
      <c r="AC43" s="101">
        <v>5517.1523809507489</v>
      </c>
      <c r="AD43" s="101">
        <v>5517.1523809507489</v>
      </c>
      <c r="AE43" s="101">
        <v>5517.1523809507489</v>
      </c>
      <c r="AF43" s="101">
        <v>5517.1523809507489</v>
      </c>
      <c r="AG43" s="101">
        <v>5517.1523809507489</v>
      </c>
      <c r="AH43" s="101">
        <v>5517.1523809507489</v>
      </c>
      <c r="AI43" s="101">
        <v>5517.1523809507489</v>
      </c>
      <c r="AJ43" s="34"/>
      <c r="AK43" s="34"/>
      <c r="AL43" s="34"/>
      <c r="AM43" s="34"/>
      <c r="AN43" s="34"/>
      <c r="AO43" s="34"/>
      <c r="AP43" s="34"/>
      <c r="AQ43" s="34"/>
      <c r="AR43" s="34"/>
      <c r="AS43" s="34"/>
      <c r="AT43" s="34"/>
      <c r="AU43" s="34"/>
      <c r="AV43" s="34"/>
      <c r="AW43" s="34"/>
      <c r="AX43" s="34"/>
      <c r="AY43" s="34"/>
      <c r="AZ43" s="34"/>
    </row>
    <row r="44" spans="1:52" ht="15.75" customHeight="1" x14ac:dyDescent="0.2">
      <c r="A44" s="106" t="s">
        <v>418</v>
      </c>
      <c r="B44" s="101">
        <v>11611</v>
      </c>
      <c r="C44" s="107">
        <v>12389</v>
      </c>
      <c r="D44" s="101">
        <v>16832</v>
      </c>
      <c r="E44" s="101">
        <v>17145</v>
      </c>
      <c r="F44" s="101">
        <v>18567</v>
      </c>
      <c r="G44" s="101">
        <v>27403</v>
      </c>
      <c r="H44" s="101">
        <f>_xlfn.FORECAST.LINEAR(H$38,$B$44:$G$44,$B$38:$G$38)</f>
        <v>27105.200000000186</v>
      </c>
      <c r="I44" s="101">
        <f t="shared" ref="I44:AI44" si="26">_xlfn.FORECAST.LINEAR(I$38,$B$44:$G$44,$B$38:$G$38)</f>
        <v>29899.685714285821</v>
      </c>
      <c r="J44" s="101">
        <f t="shared" si="26"/>
        <v>32694.171428571455</v>
      </c>
      <c r="K44" s="101">
        <f t="shared" si="26"/>
        <v>35488.65714285709</v>
      </c>
      <c r="L44" s="101">
        <f t="shared" si="26"/>
        <v>38283.142857142724</v>
      </c>
      <c r="M44" s="101">
        <f t="shared" si="26"/>
        <v>41077.628571428359</v>
      </c>
      <c r="N44" s="101">
        <f t="shared" si="26"/>
        <v>43872.114285713993</v>
      </c>
      <c r="O44" s="101">
        <f t="shared" si="26"/>
        <v>46666.599999999627</v>
      </c>
      <c r="P44" s="101">
        <f t="shared" si="26"/>
        <v>49461.085714286193</v>
      </c>
      <c r="Q44" s="101">
        <f t="shared" si="26"/>
        <v>52255.571428571828</v>
      </c>
      <c r="R44" s="101">
        <f t="shared" si="26"/>
        <v>55050.057142857462</v>
      </c>
      <c r="S44" s="101">
        <f t="shared" si="26"/>
        <v>57844.542857143097</v>
      </c>
      <c r="T44" s="101">
        <f t="shared" si="26"/>
        <v>60639.028571428731</v>
      </c>
      <c r="U44" s="101">
        <f t="shared" si="26"/>
        <v>63433.514285714366</v>
      </c>
      <c r="V44" s="101">
        <f t="shared" si="26"/>
        <v>66228</v>
      </c>
      <c r="W44" s="101">
        <f t="shared" si="26"/>
        <v>69022.485714285634</v>
      </c>
      <c r="X44" s="101">
        <f t="shared" si="26"/>
        <v>71816.971428571269</v>
      </c>
      <c r="Y44" s="101">
        <f t="shared" si="26"/>
        <v>74611.457142856903</v>
      </c>
      <c r="Z44" s="101">
        <f t="shared" si="26"/>
        <v>77405.942857142538</v>
      </c>
      <c r="AA44" s="101">
        <f t="shared" si="26"/>
        <v>80200.428571428172</v>
      </c>
      <c r="AB44" s="101">
        <f t="shared" si="26"/>
        <v>82994.914285714738</v>
      </c>
      <c r="AC44" s="101">
        <f t="shared" si="26"/>
        <v>85789.400000000373</v>
      </c>
      <c r="AD44" s="101">
        <f t="shared" si="26"/>
        <v>88583.885714286007</v>
      </c>
      <c r="AE44" s="101">
        <f t="shared" si="26"/>
        <v>91378.371428571641</v>
      </c>
      <c r="AF44" s="101">
        <f t="shared" si="26"/>
        <v>94172.857142857276</v>
      </c>
      <c r="AG44" s="101">
        <f t="shared" si="26"/>
        <v>96967.34285714291</v>
      </c>
      <c r="AH44" s="101">
        <f t="shared" si="26"/>
        <v>99761.828571428545</v>
      </c>
      <c r="AI44" s="101">
        <f t="shared" si="26"/>
        <v>102556.31428571418</v>
      </c>
      <c r="AJ44" s="34"/>
      <c r="AK44" s="34"/>
      <c r="AL44" s="34"/>
      <c r="AM44" s="34"/>
      <c r="AN44" s="34"/>
      <c r="AO44" s="34"/>
      <c r="AP44" s="34"/>
      <c r="AQ44" s="34"/>
      <c r="AR44" s="34"/>
      <c r="AS44" s="34"/>
      <c r="AT44" s="34"/>
      <c r="AU44" s="34"/>
      <c r="AV44" s="34"/>
      <c r="AW44" s="34"/>
      <c r="AX44" s="34"/>
      <c r="AY44" s="34"/>
      <c r="AZ44" s="34"/>
    </row>
    <row r="45" spans="1:52" ht="15.75" customHeight="1" x14ac:dyDescent="0.2">
      <c r="A45" s="106" t="s">
        <v>419</v>
      </c>
      <c r="B45" s="107">
        <v>299845</v>
      </c>
      <c r="C45" s="107">
        <v>328315</v>
      </c>
      <c r="D45" s="101">
        <v>368102</v>
      </c>
      <c r="E45" s="101">
        <v>328907</v>
      </c>
      <c r="F45" s="101">
        <v>273230</v>
      </c>
      <c r="G45" s="101">
        <v>274066</v>
      </c>
      <c r="H45" s="101">
        <f>_xlfn.FORECAST.LINEAR(H$38,$B$45:$G$45,$B$38:$G$38)</f>
        <v>278743</v>
      </c>
      <c r="I45" s="101">
        <f t="shared" ref="I45:AI45" si="27">_xlfn.FORECAST.LINEAR(I$38,$B$45:$G$45,$B$38:$G$38)</f>
        <v>269218.85714285821</v>
      </c>
      <c r="J45" s="101">
        <f t="shared" si="27"/>
        <v>259694.71428571641</v>
      </c>
      <c r="K45" s="101">
        <f t="shared" si="27"/>
        <v>250170.5714285709</v>
      </c>
      <c r="L45" s="101">
        <f t="shared" si="27"/>
        <v>240646.4285714291</v>
      </c>
      <c r="M45" s="101">
        <f t="shared" si="27"/>
        <v>231122.28571428731</v>
      </c>
      <c r="N45" s="101">
        <f t="shared" si="27"/>
        <v>221598.14285714179</v>
      </c>
      <c r="O45" s="101">
        <f t="shared" si="27"/>
        <v>212074</v>
      </c>
      <c r="P45" s="101">
        <f t="shared" si="27"/>
        <v>202549.85714285821</v>
      </c>
      <c r="Q45" s="101">
        <f t="shared" si="27"/>
        <v>193025.71428571641</v>
      </c>
      <c r="R45" s="101">
        <f t="shared" si="27"/>
        <v>183501.5714285709</v>
      </c>
      <c r="S45" s="101">
        <f t="shared" si="27"/>
        <v>173977.4285714291</v>
      </c>
      <c r="T45" s="101">
        <f t="shared" si="27"/>
        <v>164453.28571428731</v>
      </c>
      <c r="U45" s="101">
        <f t="shared" si="27"/>
        <v>154929.14285714179</v>
      </c>
      <c r="V45" s="101">
        <f t="shared" si="27"/>
        <v>145405</v>
      </c>
      <c r="W45" s="101">
        <f t="shared" si="27"/>
        <v>135880.85714285821</v>
      </c>
      <c r="X45" s="101">
        <f t="shared" si="27"/>
        <v>126356.71428571641</v>
      </c>
      <c r="Y45" s="101">
        <f t="shared" si="27"/>
        <v>116832.5714285709</v>
      </c>
      <c r="Z45" s="101">
        <f t="shared" si="27"/>
        <v>107308.4285714291</v>
      </c>
      <c r="AA45" s="101">
        <f t="shared" si="27"/>
        <v>97784.285714287311</v>
      </c>
      <c r="AB45" s="101">
        <f t="shared" si="27"/>
        <v>88260.142857141793</v>
      </c>
      <c r="AC45" s="101">
        <f t="shared" si="27"/>
        <v>78736</v>
      </c>
      <c r="AD45" s="101">
        <f t="shared" si="27"/>
        <v>69211.857142858207</v>
      </c>
      <c r="AE45" s="101">
        <f t="shared" si="27"/>
        <v>59687.714285716414</v>
      </c>
      <c r="AF45" s="101">
        <f t="shared" si="27"/>
        <v>50163.571428570896</v>
      </c>
      <c r="AG45" s="101">
        <f t="shared" si="27"/>
        <v>40639.428571429104</v>
      </c>
      <c r="AH45" s="101">
        <f t="shared" si="27"/>
        <v>31115.285714287311</v>
      </c>
      <c r="AI45" s="101">
        <f t="shared" si="27"/>
        <v>21591.142857141793</v>
      </c>
      <c r="AJ45" s="34"/>
      <c r="AK45" s="34"/>
      <c r="AL45" s="34"/>
      <c r="AM45" s="34"/>
      <c r="AN45" s="34"/>
      <c r="AO45" s="34"/>
      <c r="AP45" s="34"/>
      <c r="AQ45" s="34"/>
      <c r="AR45" s="34"/>
      <c r="AS45" s="34"/>
      <c r="AT45" s="34"/>
      <c r="AU45" s="34"/>
      <c r="AV45" s="34"/>
      <c r="AW45" s="34"/>
      <c r="AX45" s="34"/>
      <c r="AY45" s="34"/>
      <c r="AZ45" s="34"/>
    </row>
    <row r="46" spans="1:52" ht="15.75" customHeight="1" x14ac:dyDescent="0.2">
      <c r="A46" s="106" t="s">
        <v>38</v>
      </c>
      <c r="B46" s="107">
        <f>SUM(B39:B45)</f>
        <v>5240833</v>
      </c>
      <c r="C46" s="107">
        <f t="shared" ref="C46:G46" si="28">SUM(C39:C45)</f>
        <v>5840628</v>
      </c>
      <c r="D46" s="107">
        <f t="shared" si="28"/>
        <v>6303009</v>
      </c>
      <c r="E46" s="107">
        <f t="shared" si="28"/>
        <v>5931383</v>
      </c>
      <c r="F46" s="107">
        <f t="shared" si="28"/>
        <v>6062125</v>
      </c>
      <c r="G46" s="107">
        <f t="shared" si="28"/>
        <v>6801587</v>
      </c>
      <c r="H46" s="107">
        <f t="shared" ref="H46" si="29">SUM(H39:H45)</f>
        <v>6839590.9999999544</v>
      </c>
      <c r="I46" s="107">
        <f t="shared" ref="I46" si="30">SUM(I39:I45)</f>
        <v>7070923.4285713583</v>
      </c>
      <c r="J46" s="107">
        <f t="shared" ref="J46" si="31">SUM(J39:J45)</f>
        <v>7302255.8571428386</v>
      </c>
      <c r="K46" s="107">
        <f t="shared" ref="K46" si="32">SUM(K39:K45)</f>
        <v>7533588.2857142333</v>
      </c>
      <c r="L46" s="107">
        <f t="shared" ref="L46" si="33">SUM(L39:L45)</f>
        <v>7772003.4857142242</v>
      </c>
      <c r="M46" s="107">
        <f t="shared" ref="M46" si="34">SUM(M39:M45)</f>
        <v>8010418.6857142672</v>
      </c>
      <c r="N46" s="107">
        <f t="shared" ref="N46" si="35">SUM(N39:N45)</f>
        <v>8248833.8857142413</v>
      </c>
      <c r="O46" s="107">
        <f t="shared" ref="O46" si="36">SUM(O39:O45)</f>
        <v>8487249.0857142322</v>
      </c>
      <c r="P46" s="107">
        <f t="shared" ref="P46" si="37">SUM(P39:P45)</f>
        <v>8725664.2857142612</v>
      </c>
      <c r="Q46" s="107">
        <f t="shared" ref="Q46" si="38">SUM(Q39:Q45)</f>
        <v>8964079.485714253</v>
      </c>
      <c r="R46" s="107">
        <f t="shared" ref="R46" si="39">SUM(R39:R45)</f>
        <v>9202494.6857142262</v>
      </c>
      <c r="S46" s="107">
        <f t="shared" ref="S46" si="40">SUM(S39:S45)</f>
        <v>9440909.8857142702</v>
      </c>
      <c r="T46" s="107">
        <f t="shared" ref="T46" si="41">SUM(T39:T45)</f>
        <v>9679325.0857142601</v>
      </c>
      <c r="U46" s="107">
        <f t="shared" ref="U46" si="42">SUM(U39:U45)</f>
        <v>9917740.2857142277</v>
      </c>
      <c r="V46" s="107">
        <f t="shared" ref="V46" si="43">SUM(V39:V45)</f>
        <v>10156155.485714277</v>
      </c>
      <c r="W46" s="107">
        <f t="shared" ref="W46" si="44">SUM(W39:W45)</f>
        <v>10394570.685714252</v>
      </c>
      <c r="X46" s="107">
        <f t="shared" ref="X46" si="45">SUM(X39:X45)</f>
        <v>10632985.885714237</v>
      </c>
      <c r="Y46" s="107">
        <f t="shared" ref="Y46" si="46">SUM(Y39:Y45)</f>
        <v>10871401.08571421</v>
      </c>
      <c r="Z46" s="107">
        <f t="shared" ref="Z46" si="47">SUM(Z39:Z45)</f>
        <v>11109816.285714261</v>
      </c>
      <c r="AA46" s="107">
        <f t="shared" ref="AA46" si="48">SUM(AA39:AA45)</f>
        <v>11348231.485714246</v>
      </c>
      <c r="AB46" s="107">
        <f t="shared" ref="AB46" si="49">SUM(AB39:AB45)</f>
        <v>11586646.685714219</v>
      </c>
      <c r="AC46" s="107">
        <f t="shared" ref="AC46" si="50">SUM(AC39:AC45)</f>
        <v>11825061.885714263</v>
      </c>
      <c r="AD46" s="107">
        <f t="shared" ref="AD46" si="51">SUM(AD39:AD45)</f>
        <v>12063477.08571424</v>
      </c>
      <c r="AE46" s="107">
        <f t="shared" ref="AE46" si="52">SUM(AE39:AE45)</f>
        <v>12301892.28571423</v>
      </c>
      <c r="AF46" s="107">
        <f t="shared" ref="AF46" si="53">SUM(AF39:AF45)</f>
        <v>12540307.485714257</v>
      </c>
      <c r="AG46" s="107">
        <f t="shared" ref="AG46" si="54">SUM(AG39:AG45)</f>
        <v>12778722.685714247</v>
      </c>
      <c r="AH46" s="107">
        <f t="shared" ref="AH46" si="55">SUM(AH39:AH45)</f>
        <v>13017137.885714237</v>
      </c>
      <c r="AI46" s="107">
        <f t="shared" ref="AI46" si="56">SUM(AI39:AI45)</f>
        <v>13255553.085714264</v>
      </c>
      <c r="AJ46" s="34"/>
      <c r="AK46" s="34"/>
      <c r="AL46" s="34"/>
      <c r="AM46" s="34"/>
      <c r="AN46" s="34"/>
      <c r="AO46" s="34"/>
      <c r="AP46" s="34"/>
      <c r="AQ46" s="34"/>
      <c r="AR46" s="34"/>
      <c r="AS46" s="34"/>
      <c r="AT46" s="34"/>
      <c r="AU46" s="34"/>
      <c r="AV46" s="34"/>
      <c r="AW46" s="34"/>
      <c r="AX46" s="34"/>
      <c r="AY46" s="34"/>
      <c r="AZ46" s="34"/>
    </row>
    <row r="47" spans="1:52" ht="15.75" customHeight="1" x14ac:dyDescent="0.2">
      <c r="A47" s="34"/>
      <c r="B47" s="106"/>
      <c r="C47" s="106"/>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c r="AZ47" s="34"/>
    </row>
    <row r="48" spans="1:52" s="97" customFormat="1" ht="15.75" customHeight="1" x14ac:dyDescent="0.2">
      <c r="B48" s="110">
        <f>B38</f>
        <v>2017</v>
      </c>
      <c r="C48" s="110">
        <f t="shared" ref="C48:AI48" si="57">C38</f>
        <v>2018</v>
      </c>
      <c r="D48" s="110">
        <f t="shared" si="57"/>
        <v>2019</v>
      </c>
      <c r="E48" s="110">
        <f t="shared" si="57"/>
        <v>2020</v>
      </c>
      <c r="F48" s="110">
        <f t="shared" si="57"/>
        <v>2021</v>
      </c>
      <c r="G48" s="110">
        <f t="shared" si="57"/>
        <v>2022</v>
      </c>
      <c r="H48" s="110">
        <f t="shared" si="57"/>
        <v>2023</v>
      </c>
      <c r="I48" s="110">
        <f t="shared" si="57"/>
        <v>2024</v>
      </c>
      <c r="J48" s="110">
        <f t="shared" si="57"/>
        <v>2025</v>
      </c>
      <c r="K48" s="110">
        <f t="shared" si="57"/>
        <v>2026</v>
      </c>
      <c r="L48" s="110">
        <f t="shared" si="57"/>
        <v>2027</v>
      </c>
      <c r="M48" s="110">
        <f t="shared" si="57"/>
        <v>2028</v>
      </c>
      <c r="N48" s="110">
        <f t="shared" si="57"/>
        <v>2029</v>
      </c>
      <c r="O48" s="110">
        <f t="shared" si="57"/>
        <v>2030</v>
      </c>
      <c r="P48" s="110">
        <f t="shared" si="57"/>
        <v>2031</v>
      </c>
      <c r="Q48" s="110">
        <f t="shared" si="57"/>
        <v>2032</v>
      </c>
      <c r="R48" s="110">
        <f t="shared" si="57"/>
        <v>2033</v>
      </c>
      <c r="S48" s="110">
        <f t="shared" si="57"/>
        <v>2034</v>
      </c>
      <c r="T48" s="110">
        <f t="shared" si="57"/>
        <v>2035</v>
      </c>
      <c r="U48" s="110">
        <f t="shared" si="57"/>
        <v>2036</v>
      </c>
      <c r="V48" s="110">
        <f t="shared" si="57"/>
        <v>2037</v>
      </c>
      <c r="W48" s="110">
        <f t="shared" si="57"/>
        <v>2038</v>
      </c>
      <c r="X48" s="110">
        <f t="shared" si="57"/>
        <v>2039</v>
      </c>
      <c r="Y48" s="110">
        <f t="shared" si="57"/>
        <v>2040</v>
      </c>
      <c r="Z48" s="110">
        <f t="shared" si="57"/>
        <v>2041</v>
      </c>
      <c r="AA48" s="110">
        <f t="shared" si="57"/>
        <v>2042</v>
      </c>
      <c r="AB48" s="110">
        <f t="shared" si="57"/>
        <v>2043</v>
      </c>
      <c r="AC48" s="110">
        <f t="shared" si="57"/>
        <v>2044</v>
      </c>
      <c r="AD48" s="110">
        <f t="shared" si="57"/>
        <v>2045</v>
      </c>
      <c r="AE48" s="110">
        <f t="shared" si="57"/>
        <v>2046</v>
      </c>
      <c r="AF48" s="110">
        <f t="shared" si="57"/>
        <v>2047</v>
      </c>
      <c r="AG48" s="110">
        <f t="shared" si="57"/>
        <v>2048</v>
      </c>
      <c r="AH48" s="110">
        <f t="shared" si="57"/>
        <v>2049</v>
      </c>
      <c r="AI48" s="110">
        <f t="shared" si="57"/>
        <v>2050</v>
      </c>
    </row>
    <row r="49" spans="1:52" ht="15.75" customHeight="1" x14ac:dyDescent="0.2">
      <c r="A49" s="106" t="s">
        <v>421</v>
      </c>
      <c r="B49" s="106">
        <f>ROUND((B40/B46),3)</f>
        <v>0.33800000000000002</v>
      </c>
      <c r="C49" s="106">
        <f t="shared" ref="C49:AI49" si="58">ROUND((C40/C46),3)</f>
        <v>0.35599999999999998</v>
      </c>
      <c r="D49" s="106">
        <f t="shared" si="58"/>
        <v>0.38800000000000001</v>
      </c>
      <c r="E49" s="106">
        <f t="shared" si="58"/>
        <v>0.39400000000000002</v>
      </c>
      <c r="F49" s="106">
        <f t="shared" si="58"/>
        <v>0.38900000000000001</v>
      </c>
      <c r="G49" s="106">
        <f t="shared" si="58"/>
        <v>0.42099999999999999</v>
      </c>
      <c r="H49" s="106">
        <f t="shared" si="58"/>
        <v>0.42799999999999999</v>
      </c>
      <c r="I49" s="106">
        <f t="shared" si="58"/>
        <v>0.439</v>
      </c>
      <c r="J49" s="106">
        <f t="shared" si="58"/>
        <v>0.44900000000000001</v>
      </c>
      <c r="K49" s="106">
        <f t="shared" si="58"/>
        <v>0.45900000000000002</v>
      </c>
      <c r="L49" s="106">
        <f t="shared" si="58"/>
        <v>0.46700000000000003</v>
      </c>
      <c r="M49" s="106">
        <f t="shared" si="58"/>
        <v>0.47599999999999998</v>
      </c>
      <c r="N49" s="106">
        <f t="shared" si="58"/>
        <v>0.48299999999999998</v>
      </c>
      <c r="O49" s="106">
        <f t="shared" si="58"/>
        <v>0.49099999999999999</v>
      </c>
      <c r="P49" s="106">
        <f t="shared" si="58"/>
        <v>0.497</v>
      </c>
      <c r="Q49" s="106">
        <f t="shared" si="58"/>
        <v>0.504</v>
      </c>
      <c r="R49" s="106">
        <f t="shared" si="58"/>
        <v>0.51</v>
      </c>
      <c r="S49" s="106">
        <f t="shared" si="58"/>
        <v>0.51600000000000001</v>
      </c>
      <c r="T49" s="106">
        <f t="shared" si="58"/>
        <v>0.52100000000000002</v>
      </c>
      <c r="U49" s="106">
        <f t="shared" si="58"/>
        <v>0.52700000000000002</v>
      </c>
      <c r="V49" s="106">
        <f t="shared" si="58"/>
        <v>0.53200000000000003</v>
      </c>
      <c r="W49" s="106">
        <f t="shared" si="58"/>
        <v>0.53600000000000003</v>
      </c>
      <c r="X49" s="106">
        <f t="shared" si="58"/>
        <v>0.54100000000000004</v>
      </c>
      <c r="Y49" s="106">
        <f t="shared" si="58"/>
        <v>0.54500000000000004</v>
      </c>
      <c r="Z49" s="106">
        <f t="shared" si="58"/>
        <v>0.55000000000000004</v>
      </c>
      <c r="AA49" s="106">
        <f t="shared" si="58"/>
        <v>0.55400000000000005</v>
      </c>
      <c r="AB49" s="106">
        <f t="shared" si="58"/>
        <v>0.55700000000000005</v>
      </c>
      <c r="AC49" s="106">
        <f t="shared" si="58"/>
        <v>0.56100000000000005</v>
      </c>
      <c r="AD49" s="106">
        <f t="shared" si="58"/>
        <v>0.56499999999999995</v>
      </c>
      <c r="AE49" s="106">
        <f t="shared" si="58"/>
        <v>0.56799999999999995</v>
      </c>
      <c r="AF49" s="106">
        <f t="shared" si="58"/>
        <v>0.57099999999999995</v>
      </c>
      <c r="AG49" s="106">
        <f t="shared" si="58"/>
        <v>0.57399999999999995</v>
      </c>
      <c r="AH49" s="106">
        <f t="shared" si="58"/>
        <v>0.57799999999999996</v>
      </c>
      <c r="AI49" s="106">
        <f t="shared" si="58"/>
        <v>0.57999999999999996</v>
      </c>
      <c r="AJ49" s="34"/>
      <c r="AK49" s="34"/>
      <c r="AL49" s="34"/>
      <c r="AM49" s="34"/>
      <c r="AN49" s="34"/>
      <c r="AO49" s="34"/>
      <c r="AP49" s="34"/>
      <c r="AQ49" s="34"/>
      <c r="AR49" s="34"/>
      <c r="AS49" s="34"/>
      <c r="AT49" s="34"/>
      <c r="AU49" s="34"/>
      <c r="AV49" s="34"/>
      <c r="AW49" s="34"/>
      <c r="AX49" s="34"/>
      <c r="AY49" s="34"/>
      <c r="AZ49" s="34"/>
    </row>
    <row r="50" spans="1:52" ht="15.75" customHeight="1" x14ac:dyDescent="0.2">
      <c r="A50" s="34" t="s">
        <v>422</v>
      </c>
      <c r="B50" s="107">
        <f>B36*$B$49</f>
        <v>11198294900</v>
      </c>
      <c r="C50" s="107">
        <f t="shared" ref="C50:AI50" si="59">C36*$B$49</f>
        <v>11563223360</v>
      </c>
      <c r="D50" s="107">
        <f t="shared" si="59"/>
        <v>11319937720</v>
      </c>
      <c r="E50" s="107">
        <f t="shared" si="59"/>
        <v>10017644000</v>
      </c>
      <c r="F50" s="107">
        <f t="shared" si="59"/>
        <v>10454127060</v>
      </c>
      <c r="G50" s="107">
        <f t="shared" si="59"/>
        <v>11341404100</v>
      </c>
      <c r="H50" s="107">
        <f t="shared" si="59"/>
        <v>10591034861.333321</v>
      </c>
      <c r="I50" s="107">
        <f t="shared" si="59"/>
        <v>10479205243.619022</v>
      </c>
      <c r="J50" s="107">
        <f t="shared" si="59"/>
        <v>10367375625.904749</v>
      </c>
      <c r="K50" s="107">
        <f t="shared" si="59"/>
        <v>10255546008.190451</v>
      </c>
      <c r="L50" s="107">
        <f t="shared" si="59"/>
        <v>10143716390.476177</v>
      </c>
      <c r="M50" s="107">
        <f t="shared" si="59"/>
        <v>10031886772.761881</v>
      </c>
      <c r="N50" s="107">
        <f t="shared" si="59"/>
        <v>9920057155.0476074</v>
      </c>
      <c r="O50" s="107">
        <f t="shared" si="59"/>
        <v>9808227537.3333092</v>
      </c>
      <c r="P50" s="107">
        <f t="shared" si="59"/>
        <v>9696397919.6190376</v>
      </c>
      <c r="Q50" s="107">
        <f t="shared" si="59"/>
        <v>9584568301.9047394</v>
      </c>
      <c r="R50" s="107">
        <f t="shared" si="59"/>
        <v>9472738684.1904659</v>
      </c>
      <c r="S50" s="107">
        <f t="shared" si="59"/>
        <v>9360909066.4761677</v>
      </c>
      <c r="T50" s="107">
        <f t="shared" si="59"/>
        <v>9249079448.7618961</v>
      </c>
      <c r="U50" s="107">
        <f t="shared" si="59"/>
        <v>9137249831.0475979</v>
      </c>
      <c r="V50" s="107">
        <f t="shared" si="59"/>
        <v>9025420213.3333244</v>
      </c>
      <c r="W50" s="107">
        <f t="shared" si="59"/>
        <v>8913590595.6190262</v>
      </c>
      <c r="X50" s="107">
        <f t="shared" si="59"/>
        <v>8801760977.9047546</v>
      </c>
      <c r="Y50" s="107">
        <f t="shared" si="59"/>
        <v>8689931360.1904564</v>
      </c>
      <c r="Z50" s="107">
        <f t="shared" si="59"/>
        <v>8578101742.4761848</v>
      </c>
      <c r="AA50" s="107">
        <f t="shared" si="59"/>
        <v>8466272124.7618856</v>
      </c>
      <c r="AB50" s="107">
        <f t="shared" si="59"/>
        <v>8354442507.0476131</v>
      </c>
      <c r="AC50" s="107">
        <f t="shared" si="59"/>
        <v>8242612889.3333149</v>
      </c>
      <c r="AD50" s="107">
        <f t="shared" si="59"/>
        <v>8130783271.6190424</v>
      </c>
      <c r="AE50" s="107">
        <f t="shared" si="59"/>
        <v>8018953653.9047441</v>
      </c>
      <c r="AF50" s="107">
        <f t="shared" si="59"/>
        <v>7907124036.1904716</v>
      </c>
      <c r="AG50" s="107">
        <f t="shared" si="59"/>
        <v>7795294418.4761724</v>
      </c>
      <c r="AH50" s="107">
        <f t="shared" si="59"/>
        <v>7683464800.7618742</v>
      </c>
      <c r="AI50" s="107">
        <f t="shared" si="59"/>
        <v>7571635183.0476027</v>
      </c>
      <c r="AJ50" s="34"/>
      <c r="AK50" s="34"/>
      <c r="AL50" s="34"/>
      <c r="AM50" s="34"/>
      <c r="AN50" s="34"/>
      <c r="AO50" s="34"/>
      <c r="AP50" s="34"/>
      <c r="AQ50" s="34"/>
      <c r="AR50" s="34"/>
      <c r="AS50" s="34"/>
      <c r="AT50" s="34"/>
      <c r="AU50" s="34"/>
      <c r="AV50" s="34"/>
      <c r="AW50" s="34"/>
      <c r="AX50" s="34"/>
      <c r="AY50" s="34"/>
      <c r="AZ50" s="34"/>
    </row>
    <row r="51" spans="1:52" ht="15.75" customHeight="1" x14ac:dyDescent="0.2">
      <c r="A51" s="34"/>
      <c r="B51" s="106"/>
      <c r="C51" s="34"/>
      <c r="D51" s="106"/>
      <c r="E51" s="34"/>
      <c r="F51" s="106"/>
      <c r="G51" s="34"/>
      <c r="H51" s="106"/>
      <c r="I51" s="34"/>
      <c r="J51" s="106"/>
      <c r="K51" s="34"/>
      <c r="L51" s="106"/>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c r="AY51" s="34"/>
      <c r="AZ51" s="34"/>
    </row>
    <row r="52" spans="1:52" ht="15.75" customHeight="1" x14ac:dyDescent="0.2">
      <c r="A52" s="34"/>
      <c r="B52" s="106"/>
      <c r="C52" s="34"/>
      <c r="D52" s="106"/>
      <c r="E52" s="34"/>
      <c r="F52" s="106"/>
      <c r="G52" s="34"/>
      <c r="H52" s="106"/>
      <c r="I52" s="34"/>
      <c r="J52" s="106"/>
      <c r="K52" s="34"/>
      <c r="L52" s="106"/>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row>
    <row r="53" spans="1:52" ht="15.75" customHeight="1" x14ac:dyDescent="0.2">
      <c r="A53" s="34"/>
      <c r="B53" s="106"/>
      <c r="C53" s="34"/>
      <c r="D53" s="106"/>
      <c r="E53" s="34"/>
      <c r="F53" s="106"/>
      <c r="G53" s="34"/>
      <c r="H53" s="106"/>
      <c r="I53" s="34"/>
      <c r="J53" s="106"/>
      <c r="K53" s="34"/>
      <c r="L53" s="106"/>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O53" s="34"/>
      <c r="AP53" s="34"/>
      <c r="AQ53" s="34"/>
      <c r="AR53" s="34"/>
      <c r="AS53" s="34"/>
      <c r="AT53" s="34"/>
      <c r="AU53" s="34"/>
      <c r="AV53" s="34"/>
      <c r="AW53" s="34"/>
      <c r="AX53" s="34"/>
      <c r="AY53" s="34"/>
      <c r="AZ53" s="34"/>
    </row>
    <row r="54" spans="1:52" ht="15.75" customHeight="1" x14ac:dyDescent="0.2">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row>
    <row r="55" spans="1:52" ht="15.75" customHeight="1" x14ac:dyDescent="0.2">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c r="AH55" s="34"/>
      <c r="AI55" s="34"/>
      <c r="AJ55" s="34"/>
      <c r="AK55" s="34"/>
      <c r="AL55" s="34"/>
      <c r="AM55" s="34"/>
      <c r="AN55" s="34"/>
      <c r="AO55" s="34"/>
      <c r="AP55" s="34"/>
      <c r="AQ55" s="34"/>
      <c r="AR55" s="34"/>
      <c r="AS55" s="34"/>
      <c r="AT55" s="34"/>
      <c r="AU55" s="34"/>
      <c r="AV55" s="34"/>
      <c r="AW55" s="34"/>
      <c r="AX55" s="34"/>
      <c r="AY55" s="34"/>
      <c r="AZ55" s="34"/>
    </row>
    <row r="56" spans="1:52" ht="15.75" customHeight="1" x14ac:dyDescent="0.2">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O56" s="34"/>
      <c r="AP56" s="34"/>
      <c r="AQ56" s="34"/>
      <c r="AR56" s="34"/>
      <c r="AS56" s="34"/>
      <c r="AT56" s="34"/>
      <c r="AU56" s="34"/>
      <c r="AV56" s="34"/>
      <c r="AW56" s="34"/>
      <c r="AX56" s="34"/>
      <c r="AY56" s="34"/>
      <c r="AZ56" s="34"/>
    </row>
    <row r="57" spans="1:52" ht="15.75" customHeight="1" x14ac:dyDescent="0.2">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c r="AT57" s="34"/>
      <c r="AU57" s="34"/>
      <c r="AV57" s="34"/>
      <c r="AW57" s="34"/>
      <c r="AX57" s="34"/>
      <c r="AY57" s="34"/>
      <c r="AZ57" s="34"/>
    </row>
    <row r="58" spans="1:52" ht="15.75" customHeight="1" x14ac:dyDescent="0.2">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c r="AH58" s="34"/>
      <c r="AI58" s="34"/>
      <c r="AJ58" s="34"/>
      <c r="AK58" s="34"/>
      <c r="AL58" s="34"/>
      <c r="AM58" s="34"/>
      <c r="AN58" s="34"/>
      <c r="AO58" s="34"/>
      <c r="AP58" s="34"/>
      <c r="AQ58" s="34"/>
      <c r="AR58" s="34"/>
      <c r="AS58" s="34"/>
      <c r="AT58" s="34"/>
      <c r="AU58" s="34"/>
      <c r="AV58" s="34"/>
      <c r="AW58" s="34"/>
      <c r="AX58" s="34"/>
      <c r="AY58" s="34"/>
      <c r="AZ58" s="34"/>
    </row>
    <row r="59" spans="1:52" ht="15.75" customHeight="1" x14ac:dyDescent="0.2">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c r="AA59" s="34"/>
      <c r="AB59" s="34"/>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row>
    <row r="60" spans="1:52" ht="15.75" customHeight="1" x14ac:dyDescent="0.2">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34"/>
      <c r="AH60" s="34"/>
      <c r="AI60" s="34"/>
      <c r="AJ60" s="34"/>
      <c r="AK60" s="34"/>
      <c r="AL60" s="34"/>
      <c r="AM60" s="34"/>
      <c r="AN60" s="34"/>
      <c r="AO60" s="34"/>
      <c r="AP60" s="34"/>
      <c r="AQ60" s="34"/>
      <c r="AR60" s="34"/>
      <c r="AS60" s="34"/>
      <c r="AT60" s="34"/>
      <c r="AU60" s="34"/>
      <c r="AV60" s="34"/>
      <c r="AW60" s="34"/>
      <c r="AX60" s="34"/>
      <c r="AY60" s="34"/>
      <c r="AZ60" s="34"/>
    </row>
    <row r="61" spans="1:52" ht="15.75" customHeight="1" x14ac:dyDescent="0.2">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c r="AT61" s="34"/>
      <c r="AU61" s="34"/>
      <c r="AV61" s="34"/>
      <c r="AW61" s="34"/>
      <c r="AX61" s="34"/>
      <c r="AY61" s="34"/>
      <c r="AZ61" s="34"/>
    </row>
    <row r="62" spans="1:52" ht="15.75" customHeight="1" x14ac:dyDescent="0.2"/>
    <row r="63" spans="1:52" ht="15.75" customHeight="1" x14ac:dyDescent="0.2"/>
    <row r="64" spans="1:5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pageMargins left="0.7" right="0.7" top="0.75" bottom="0.75" header="0" footer="0"/>
  <pageSetup orientation="portrait"/>
  <ignoredErrors>
    <ignoredError sqref="B46:G46"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000"/>
  <sheetViews>
    <sheetView topLeftCell="A2" workbookViewId="0">
      <pane xSplit="2" topLeftCell="C1" activePane="topRight" state="frozen"/>
      <selection pane="topRight" activeCell="D2" sqref="D2"/>
    </sheetView>
  </sheetViews>
  <sheetFormatPr baseColWidth="10" defaultColWidth="14.5" defaultRowHeight="15" customHeight="1" x14ac:dyDescent="0.2"/>
  <cols>
    <col min="1" max="1" width="21.5" customWidth="1"/>
    <col min="2" max="2" width="10" customWidth="1"/>
    <col min="3" max="3" width="22.6640625" customWidth="1"/>
    <col min="4" max="4" width="18.6640625" customWidth="1"/>
    <col min="5" max="5" width="17.5" customWidth="1"/>
    <col min="6" max="6" width="12.5" customWidth="1"/>
    <col min="7" max="8" width="13.83203125" customWidth="1"/>
    <col min="9" max="9" width="11.33203125" customWidth="1"/>
    <col min="10" max="10" width="12.33203125" customWidth="1"/>
    <col min="11" max="12" width="13.5" customWidth="1"/>
    <col min="13" max="13" width="8.6640625" customWidth="1"/>
    <col min="14" max="14" width="32.6640625" customWidth="1"/>
    <col min="15" max="15" width="8.6640625" customWidth="1"/>
    <col min="16" max="16" width="15.33203125" customWidth="1"/>
    <col min="17" max="17" width="15.5" customWidth="1"/>
    <col min="18" max="18" width="16.83203125" customWidth="1"/>
    <col min="19" max="19" width="13.83203125" customWidth="1"/>
    <col min="20" max="20" width="12.33203125" customWidth="1"/>
    <col min="21" max="21" width="10" customWidth="1"/>
    <col min="22" max="23" width="12.6640625" customWidth="1"/>
    <col min="24" max="24" width="8.6640625" customWidth="1"/>
    <col min="25" max="25" width="12.33203125" customWidth="1"/>
    <col min="26" max="26" width="11.1640625" customWidth="1"/>
    <col min="27" max="27" width="8.6640625" customWidth="1"/>
  </cols>
  <sheetData>
    <row r="1" spans="1:27" ht="15" hidden="1" customHeight="1" x14ac:dyDescent="0.2">
      <c r="A1" s="43"/>
      <c r="B1" s="43"/>
      <c r="C1" s="43"/>
      <c r="D1" s="119" t="s">
        <v>161</v>
      </c>
      <c r="E1" s="120"/>
      <c r="F1" s="120"/>
      <c r="G1" s="120"/>
      <c r="H1" s="120"/>
      <c r="I1" s="120"/>
      <c r="J1" s="120"/>
      <c r="K1" s="120"/>
      <c r="L1" s="120"/>
      <c r="M1" s="43"/>
      <c r="N1" s="43"/>
      <c r="O1" s="121" t="s">
        <v>162</v>
      </c>
      <c r="P1" s="122"/>
      <c r="Q1" s="122"/>
      <c r="R1" s="122"/>
      <c r="S1" s="122"/>
      <c r="T1" s="122"/>
      <c r="U1" s="122"/>
      <c r="V1" s="122"/>
      <c r="W1" s="122"/>
      <c r="X1" s="122"/>
      <c r="Y1" s="122"/>
      <c r="Z1" s="123"/>
      <c r="AA1" s="43"/>
    </row>
    <row r="2" spans="1:27" ht="14.25" customHeight="1" x14ac:dyDescent="0.2">
      <c r="A2" s="43"/>
      <c r="B2" s="43"/>
      <c r="C2" s="43"/>
      <c r="D2" s="44"/>
      <c r="E2" s="44"/>
      <c r="F2" s="44"/>
      <c r="G2" s="44"/>
      <c r="H2" s="44"/>
      <c r="I2" s="44"/>
      <c r="J2" s="44"/>
      <c r="K2" s="44"/>
      <c r="L2" s="44"/>
      <c r="M2" s="43"/>
      <c r="N2" s="43"/>
      <c r="O2" s="124"/>
      <c r="P2" s="125"/>
      <c r="Q2" s="125"/>
      <c r="R2" s="125"/>
      <c r="S2" s="125"/>
      <c r="T2" s="125"/>
      <c r="U2" s="125"/>
      <c r="V2" s="125"/>
      <c r="W2" s="125"/>
      <c r="X2" s="125"/>
      <c r="Y2" s="125"/>
      <c r="Z2" s="126"/>
      <c r="AA2" s="43"/>
    </row>
    <row r="3" spans="1:27" ht="30" customHeight="1" x14ac:dyDescent="0.2">
      <c r="A3" s="45"/>
      <c r="B3" s="46" t="s">
        <v>163</v>
      </c>
      <c r="C3" s="46" t="s">
        <v>164</v>
      </c>
      <c r="D3" s="45" t="s">
        <v>165</v>
      </c>
      <c r="E3" s="45" t="s">
        <v>166</v>
      </c>
      <c r="F3" s="45" t="s">
        <v>167</v>
      </c>
      <c r="G3" s="45" t="s">
        <v>168</v>
      </c>
      <c r="H3" s="47" t="s">
        <v>169</v>
      </c>
      <c r="I3" s="45" t="s">
        <v>170</v>
      </c>
      <c r="J3" s="45" t="s">
        <v>171</v>
      </c>
      <c r="K3" s="45" t="s">
        <v>172</v>
      </c>
      <c r="L3" s="45" t="s">
        <v>173</v>
      </c>
      <c r="M3" s="45"/>
      <c r="N3" s="46" t="s">
        <v>164</v>
      </c>
      <c r="O3" s="45" t="s">
        <v>163</v>
      </c>
      <c r="P3" s="45" t="s">
        <v>174</v>
      </c>
      <c r="Q3" s="45" t="s">
        <v>175</v>
      </c>
      <c r="R3" s="45" t="s">
        <v>176</v>
      </c>
      <c r="S3" s="45" t="s">
        <v>177</v>
      </c>
      <c r="T3" s="45" t="s">
        <v>178</v>
      </c>
      <c r="U3" s="45" t="s">
        <v>179</v>
      </c>
      <c r="V3" s="45" t="s">
        <v>180</v>
      </c>
      <c r="W3" s="45" t="s">
        <v>181</v>
      </c>
      <c r="X3" s="45" t="s">
        <v>128</v>
      </c>
      <c r="Y3" s="45" t="s">
        <v>75</v>
      </c>
      <c r="Z3" s="45" t="s">
        <v>182</v>
      </c>
      <c r="AA3" s="45"/>
    </row>
    <row r="4" spans="1:27" ht="14.25" customHeight="1" x14ac:dyDescent="0.2">
      <c r="A4" s="43" t="s">
        <v>183</v>
      </c>
      <c r="B4" s="43">
        <v>10</v>
      </c>
      <c r="C4" s="43" t="s">
        <v>113</v>
      </c>
      <c r="D4" s="48">
        <v>1496401159</v>
      </c>
      <c r="E4" s="48">
        <v>4458775153</v>
      </c>
      <c r="F4" s="48">
        <v>50620554</v>
      </c>
      <c r="G4" s="48">
        <v>393024926</v>
      </c>
      <c r="H4" s="49">
        <v>46542433</v>
      </c>
      <c r="I4" s="48">
        <v>15939527</v>
      </c>
      <c r="J4" s="48">
        <v>180420137</v>
      </c>
      <c r="K4" s="48">
        <v>60632018</v>
      </c>
      <c r="L4" s="48">
        <v>29678438</v>
      </c>
      <c r="M4" s="48"/>
      <c r="N4" s="43" t="s">
        <v>113</v>
      </c>
      <c r="O4" s="43">
        <v>10</v>
      </c>
      <c r="P4" s="48">
        <f t="shared" ref="P4:Q4" si="0">0.613*D4/1000</f>
        <v>917293.91046699998</v>
      </c>
      <c r="Q4" s="48">
        <f t="shared" si="0"/>
        <v>2733229.1687890003</v>
      </c>
      <c r="R4" s="48">
        <f t="shared" ref="R4:R27" si="1">5.8275*F4/1000</f>
        <v>294991.27843499999</v>
      </c>
      <c r="S4" s="48">
        <f t="shared" ref="S4:S27" si="2">6.4871*G4/1000</f>
        <v>2549591.9974545999</v>
      </c>
      <c r="T4" s="48">
        <f t="shared" ref="T4:T27" si="3">4.9893*H4/1000</f>
        <v>232214.1609669</v>
      </c>
      <c r="U4" s="48">
        <f t="shared" ref="U4:U27" si="4">3.5638*I4/1000</f>
        <v>56805.286322599997</v>
      </c>
      <c r="V4" s="50">
        <f t="shared" ref="V4:W4" si="5">0.1796*J4</f>
        <v>32403456.6052</v>
      </c>
      <c r="W4" s="50">
        <f t="shared" si="5"/>
        <v>10889510.432800001</v>
      </c>
      <c r="X4" s="50">
        <f t="shared" ref="X4:X27" si="6">8.5246*L4/1000</f>
        <v>252996.81257479999</v>
      </c>
      <c r="Y4" s="48">
        <f t="shared" ref="Y4:Y27" si="7">SUM(P4:X4)</f>
        <v>50330089.653009899</v>
      </c>
      <c r="Z4" s="48">
        <f t="shared" ref="Z4:Z27" si="8">(Y4/$Y$28)*$Z$28</f>
        <v>52573.676340798396</v>
      </c>
      <c r="AA4" s="48">
        <v>36412.653011397859</v>
      </c>
    </row>
    <row r="5" spans="1:27" ht="14.25" customHeight="1" x14ac:dyDescent="0.2">
      <c r="A5" s="43" t="s">
        <v>184</v>
      </c>
      <c r="B5" s="43">
        <v>11</v>
      </c>
      <c r="C5" s="43" t="s">
        <v>113</v>
      </c>
      <c r="D5" s="48">
        <v>14896793</v>
      </c>
      <c r="E5" s="48">
        <v>310857352</v>
      </c>
      <c r="F5" s="48">
        <v>5055445</v>
      </c>
      <c r="G5" s="48">
        <v>19403866</v>
      </c>
      <c r="H5" s="49">
        <v>1412091</v>
      </c>
      <c r="I5" s="48"/>
      <c r="J5" s="48">
        <v>8715038</v>
      </c>
      <c r="K5" s="48">
        <v>2080732</v>
      </c>
      <c r="L5" s="48">
        <v>688846</v>
      </c>
      <c r="M5" s="43"/>
      <c r="N5" s="43" t="s">
        <v>113</v>
      </c>
      <c r="O5" s="43">
        <v>11</v>
      </c>
      <c r="P5" s="48">
        <f t="shared" ref="P5:Q5" si="9">0.613*D5/1000</f>
        <v>9131.7341089999991</v>
      </c>
      <c r="Q5" s="48">
        <f t="shared" si="9"/>
        <v>190555.55677599998</v>
      </c>
      <c r="R5" s="48">
        <f t="shared" si="1"/>
        <v>29460.605737499998</v>
      </c>
      <c r="S5" s="48">
        <f t="shared" si="2"/>
        <v>125874.81912860001</v>
      </c>
      <c r="T5" s="48">
        <f t="shared" si="3"/>
        <v>7045.3456262999998</v>
      </c>
      <c r="U5" s="48">
        <f t="shared" si="4"/>
        <v>0</v>
      </c>
      <c r="V5" s="50">
        <f t="shared" ref="V5:W5" si="10">0.1796*J5</f>
        <v>1565220.8248000001</v>
      </c>
      <c r="W5" s="50">
        <f t="shared" si="10"/>
        <v>373699.46720000001</v>
      </c>
      <c r="X5" s="50">
        <f t="shared" si="6"/>
        <v>5872.1366115999999</v>
      </c>
      <c r="Y5" s="48">
        <f t="shared" si="7"/>
        <v>2306860.4899889999</v>
      </c>
      <c r="Z5" s="48">
        <f t="shared" si="8"/>
        <v>2409.6944313073432</v>
      </c>
      <c r="AA5" s="48">
        <v>859.85107401589016</v>
      </c>
    </row>
    <row r="6" spans="1:27" ht="14.25" customHeight="1" x14ac:dyDescent="0.2">
      <c r="A6" s="43" t="s">
        <v>185</v>
      </c>
      <c r="B6" s="43">
        <v>12</v>
      </c>
      <c r="C6" s="43" t="s">
        <v>113</v>
      </c>
      <c r="D6" s="48">
        <v>4042559</v>
      </c>
      <c r="E6" s="48">
        <v>163792422</v>
      </c>
      <c r="F6" s="48">
        <v>11802652</v>
      </c>
      <c r="G6" s="48">
        <v>14285566</v>
      </c>
      <c r="H6" s="49">
        <v>6754</v>
      </c>
      <c r="I6" s="48"/>
      <c r="J6" s="48">
        <v>2481253</v>
      </c>
      <c r="K6" s="48">
        <v>111068</v>
      </c>
      <c r="L6" s="48">
        <v>130799</v>
      </c>
      <c r="M6" s="43"/>
      <c r="N6" s="43" t="s">
        <v>113</v>
      </c>
      <c r="O6" s="43">
        <v>12</v>
      </c>
      <c r="P6" s="48">
        <f t="shared" ref="P6:Q6" si="11">0.613*D6/1000</f>
        <v>2478.088667</v>
      </c>
      <c r="Q6" s="48">
        <f t="shared" si="11"/>
        <v>100404.754686</v>
      </c>
      <c r="R6" s="48">
        <f t="shared" si="1"/>
        <v>68779.954530000003</v>
      </c>
      <c r="S6" s="48">
        <f t="shared" si="2"/>
        <v>92671.895198599988</v>
      </c>
      <c r="T6" s="48">
        <f t="shared" si="3"/>
        <v>33.697732199999997</v>
      </c>
      <c r="U6" s="48">
        <f t="shared" si="4"/>
        <v>0</v>
      </c>
      <c r="V6" s="50">
        <f t="shared" ref="V6:W6" si="12">0.1796*J6</f>
        <v>445633.03880000004</v>
      </c>
      <c r="W6" s="50">
        <f t="shared" si="12"/>
        <v>19947.8128</v>
      </c>
      <c r="X6" s="50">
        <f t="shared" si="6"/>
        <v>1115.0091554000001</v>
      </c>
      <c r="Y6" s="48">
        <f t="shared" si="7"/>
        <v>731064.25156919996</v>
      </c>
      <c r="Z6" s="48">
        <f t="shared" si="8"/>
        <v>763.65322635638552</v>
      </c>
      <c r="AA6" s="48">
        <v>292.91847984797715</v>
      </c>
    </row>
    <row r="7" spans="1:27" ht="14.25" customHeight="1" x14ac:dyDescent="0.2">
      <c r="A7" s="43" t="s">
        <v>186</v>
      </c>
      <c r="B7" s="43">
        <v>13</v>
      </c>
      <c r="C7" s="43" t="s">
        <v>44</v>
      </c>
      <c r="D7" s="48">
        <v>34745749</v>
      </c>
      <c r="E7" s="48">
        <v>4426630117</v>
      </c>
      <c r="F7" s="48">
        <v>29883917</v>
      </c>
      <c r="G7" s="48">
        <v>15400595</v>
      </c>
      <c r="H7" s="49">
        <v>217007655</v>
      </c>
      <c r="I7" s="48">
        <v>4464418</v>
      </c>
      <c r="J7" s="48">
        <v>30254047</v>
      </c>
      <c r="K7" s="48">
        <v>4175875</v>
      </c>
      <c r="L7" s="48">
        <v>3373217</v>
      </c>
      <c r="M7" s="43"/>
      <c r="N7" s="43" t="s">
        <v>44</v>
      </c>
      <c r="O7" s="43">
        <v>13</v>
      </c>
      <c r="P7" s="48">
        <f t="shared" ref="P7:Q7" si="13">0.613*D7/1000</f>
        <v>21299.144136999999</v>
      </c>
      <c r="Q7" s="48">
        <f t="shared" si="13"/>
        <v>2713524.2617209996</v>
      </c>
      <c r="R7" s="48">
        <f t="shared" si="1"/>
        <v>174148.52631749999</v>
      </c>
      <c r="S7" s="48">
        <f t="shared" si="2"/>
        <v>99905.1998245</v>
      </c>
      <c r="T7" s="48">
        <f t="shared" si="3"/>
        <v>1082716.2930914999</v>
      </c>
      <c r="U7" s="48">
        <f t="shared" si="4"/>
        <v>15910.2928684</v>
      </c>
      <c r="V7" s="50">
        <f t="shared" ref="V7:W7" si="14">0.1796*J7</f>
        <v>5433626.8412000006</v>
      </c>
      <c r="W7" s="50">
        <f t="shared" si="14"/>
        <v>749987.15</v>
      </c>
      <c r="X7" s="50">
        <f t="shared" si="6"/>
        <v>28755.3256382</v>
      </c>
      <c r="Y7" s="48">
        <f t="shared" si="7"/>
        <v>10319873.034798101</v>
      </c>
      <c r="Z7" s="48">
        <f t="shared" si="8"/>
        <v>10779.906583718192</v>
      </c>
      <c r="AA7" s="48">
        <v>25870.246847631894</v>
      </c>
    </row>
    <row r="8" spans="1:27" ht="14.25" customHeight="1" x14ac:dyDescent="0.2">
      <c r="A8" s="43" t="s">
        <v>187</v>
      </c>
      <c r="B8" s="43">
        <v>14</v>
      </c>
      <c r="C8" s="43" t="s">
        <v>44</v>
      </c>
      <c r="D8" s="48">
        <v>23252184</v>
      </c>
      <c r="E8" s="48">
        <v>1001368483</v>
      </c>
      <c r="F8" s="48">
        <v>12911943</v>
      </c>
      <c r="G8" s="48">
        <v>51419921</v>
      </c>
      <c r="H8" s="49">
        <v>23565178</v>
      </c>
      <c r="I8" s="48">
        <v>2686444</v>
      </c>
      <c r="J8" s="48">
        <v>185766</v>
      </c>
      <c r="K8" s="48">
        <v>869368</v>
      </c>
      <c r="L8" s="48">
        <v>2344725</v>
      </c>
      <c r="M8" s="43"/>
      <c r="N8" s="43" t="s">
        <v>44</v>
      </c>
      <c r="O8" s="43">
        <v>14</v>
      </c>
      <c r="P8" s="48">
        <f t="shared" ref="P8:Q8" si="15">0.613*D8/1000</f>
        <v>14253.588791999999</v>
      </c>
      <c r="Q8" s="48">
        <f t="shared" si="15"/>
        <v>613838.88007900002</v>
      </c>
      <c r="R8" s="48">
        <f t="shared" si="1"/>
        <v>75244.347832499989</v>
      </c>
      <c r="S8" s="48">
        <f t="shared" si="2"/>
        <v>333566.16951909999</v>
      </c>
      <c r="T8" s="48">
        <f t="shared" si="3"/>
        <v>117573.74259540001</v>
      </c>
      <c r="U8" s="48">
        <f t="shared" si="4"/>
        <v>9573.9491271999996</v>
      </c>
      <c r="V8" s="50">
        <f t="shared" ref="V8:W8" si="16">0.1796*J8</f>
        <v>33363.573600000003</v>
      </c>
      <c r="W8" s="50">
        <f t="shared" si="16"/>
        <v>156138.49280000001</v>
      </c>
      <c r="X8" s="50">
        <f t="shared" si="6"/>
        <v>19987.842734999998</v>
      </c>
      <c r="Y8" s="48">
        <f t="shared" si="7"/>
        <v>1373540.5870802002</v>
      </c>
      <c r="Z8" s="48">
        <f t="shared" si="8"/>
        <v>1434.7695139022301</v>
      </c>
      <c r="AA8" s="48">
        <v>2108.3732846437188</v>
      </c>
    </row>
    <row r="9" spans="1:27" ht="14.25" customHeight="1" x14ac:dyDescent="0.2">
      <c r="A9" s="43" t="s">
        <v>188</v>
      </c>
      <c r="B9" s="43">
        <v>15</v>
      </c>
      <c r="C9" s="43" t="s">
        <v>44</v>
      </c>
      <c r="D9" s="48">
        <v>143903997</v>
      </c>
      <c r="E9" s="48">
        <v>2267168459</v>
      </c>
      <c r="F9" s="48">
        <v>4429021</v>
      </c>
      <c r="G9" s="48">
        <v>95738090</v>
      </c>
      <c r="H9" s="49">
        <v>560515</v>
      </c>
      <c r="I9" s="48"/>
      <c r="J9" s="48">
        <v>4216616</v>
      </c>
      <c r="K9" s="48">
        <v>2076033</v>
      </c>
      <c r="L9" s="48">
        <v>1295880</v>
      </c>
      <c r="M9" s="43"/>
      <c r="N9" s="43" t="s">
        <v>44</v>
      </c>
      <c r="O9" s="43">
        <v>15</v>
      </c>
      <c r="P9" s="48">
        <f t="shared" ref="P9:Q9" si="17">0.613*D9/1000</f>
        <v>88213.150160999998</v>
      </c>
      <c r="Q9" s="48">
        <f t="shared" si="17"/>
        <v>1389774.2653669999</v>
      </c>
      <c r="R9" s="48">
        <f t="shared" si="1"/>
        <v>25810.119877499998</v>
      </c>
      <c r="S9" s="48">
        <f t="shared" si="2"/>
        <v>621062.56363899994</v>
      </c>
      <c r="T9" s="48">
        <f t="shared" si="3"/>
        <v>2796.5774895</v>
      </c>
      <c r="U9" s="48">
        <f t="shared" si="4"/>
        <v>0</v>
      </c>
      <c r="V9" s="50">
        <f t="shared" ref="V9:W9" si="18">0.1796*J9</f>
        <v>757304.23360000004</v>
      </c>
      <c r="W9" s="50">
        <f t="shared" si="18"/>
        <v>372855.52679999999</v>
      </c>
      <c r="X9" s="50">
        <f t="shared" si="6"/>
        <v>11046.858647999999</v>
      </c>
      <c r="Y9" s="48">
        <f t="shared" si="7"/>
        <v>3268863.2955819997</v>
      </c>
      <c r="Z9" s="48">
        <f t="shared" si="8"/>
        <v>3414.5808618476426</v>
      </c>
      <c r="AA9" s="48">
        <v>1450.464783650574</v>
      </c>
    </row>
    <row r="10" spans="1:27" ht="14.25" customHeight="1" x14ac:dyDescent="0.2">
      <c r="A10" s="43" t="s">
        <v>189</v>
      </c>
      <c r="B10" s="43">
        <v>16</v>
      </c>
      <c r="C10" s="43" t="s">
        <v>48</v>
      </c>
      <c r="D10" s="48">
        <v>185459645</v>
      </c>
      <c r="E10" s="48">
        <v>731507232</v>
      </c>
      <c r="F10" s="48">
        <v>81356948</v>
      </c>
      <c r="G10" s="48">
        <v>44416206</v>
      </c>
      <c r="H10" s="49">
        <v>3705730</v>
      </c>
      <c r="I10" s="43"/>
      <c r="J10" s="51">
        <v>325507</v>
      </c>
      <c r="K10" s="43">
        <v>10180</v>
      </c>
      <c r="L10" s="43">
        <v>100475570</v>
      </c>
      <c r="M10" s="43"/>
      <c r="N10" s="43" t="s">
        <v>48</v>
      </c>
      <c r="O10" s="43">
        <v>16</v>
      </c>
      <c r="P10" s="48">
        <f t="shared" ref="P10:Q10" si="19">0.613*D10/1000</f>
        <v>113686.76238500001</v>
      </c>
      <c r="Q10" s="48">
        <f t="shared" si="19"/>
        <v>448413.93321600003</v>
      </c>
      <c r="R10" s="48">
        <f t="shared" si="1"/>
        <v>474107.61446999997</v>
      </c>
      <c r="S10" s="48">
        <f t="shared" si="2"/>
        <v>288132.36994260002</v>
      </c>
      <c r="T10" s="48">
        <f t="shared" si="3"/>
        <v>18488.998689</v>
      </c>
      <c r="U10" s="48">
        <f t="shared" si="4"/>
        <v>0</v>
      </c>
      <c r="V10" s="50">
        <f t="shared" ref="V10:W10" si="20">0.1796*J10</f>
        <v>58461.057200000003</v>
      </c>
      <c r="W10" s="50">
        <f t="shared" si="20"/>
        <v>1828.3280000000002</v>
      </c>
      <c r="X10" s="50">
        <f t="shared" si="6"/>
        <v>856514.04402199993</v>
      </c>
      <c r="Y10" s="48">
        <f t="shared" si="7"/>
        <v>2259633.1079245997</v>
      </c>
      <c r="Z10" s="48">
        <f t="shared" si="8"/>
        <v>2360.3617733249125</v>
      </c>
      <c r="AA10" s="48">
        <v>1581.885103992136</v>
      </c>
    </row>
    <row r="11" spans="1:27" ht="14.25" customHeight="1" x14ac:dyDescent="0.2">
      <c r="A11" s="43" t="s">
        <v>190</v>
      </c>
      <c r="B11" s="43">
        <v>17</v>
      </c>
      <c r="C11" s="43" t="s">
        <v>50</v>
      </c>
      <c r="D11" s="48">
        <v>5303030895</v>
      </c>
      <c r="E11" s="48">
        <v>856665914</v>
      </c>
      <c r="F11" s="48">
        <v>2260996</v>
      </c>
      <c r="G11" s="48">
        <v>38554343</v>
      </c>
      <c r="H11" s="49">
        <v>60266426</v>
      </c>
      <c r="I11" s="48">
        <v>9589012</v>
      </c>
      <c r="J11" s="48">
        <v>151634074</v>
      </c>
      <c r="K11" s="48">
        <v>42021596</v>
      </c>
      <c r="L11" s="48">
        <v>500290</v>
      </c>
      <c r="M11" s="43"/>
      <c r="N11" s="43" t="s">
        <v>50</v>
      </c>
      <c r="O11" s="43">
        <v>17</v>
      </c>
      <c r="P11" s="48">
        <f t="shared" ref="P11:Q11" si="21">0.613*D11/1000</f>
        <v>3250757.9386349996</v>
      </c>
      <c r="Q11" s="48">
        <f t="shared" si="21"/>
        <v>525136.20528200001</v>
      </c>
      <c r="R11" s="48">
        <f t="shared" si="1"/>
        <v>13175.95419</v>
      </c>
      <c r="S11" s="48">
        <f t="shared" si="2"/>
        <v>250105.87847529998</v>
      </c>
      <c r="T11" s="48">
        <f t="shared" si="3"/>
        <v>300687.27924180002</v>
      </c>
      <c r="U11" s="48">
        <f t="shared" si="4"/>
        <v>34173.320965599996</v>
      </c>
      <c r="V11" s="50">
        <f t="shared" ref="V11:W11" si="22">0.1796*J11</f>
        <v>27233479.690400001</v>
      </c>
      <c r="W11" s="50">
        <f t="shared" si="22"/>
        <v>7547078.6416000007</v>
      </c>
      <c r="X11" s="50">
        <f t="shared" si="6"/>
        <v>4264.7721339999998</v>
      </c>
      <c r="Y11" s="48">
        <f t="shared" si="7"/>
        <v>39158859.6809237</v>
      </c>
      <c r="Z11" s="48">
        <f t="shared" si="8"/>
        <v>40904.461504699597</v>
      </c>
      <c r="AA11" s="48">
        <v>24234.220097443369</v>
      </c>
    </row>
    <row r="12" spans="1:27" ht="14.25" customHeight="1" x14ac:dyDescent="0.2">
      <c r="A12" s="43" t="s">
        <v>191</v>
      </c>
      <c r="B12" s="43">
        <v>18</v>
      </c>
      <c r="C12" s="43" t="s">
        <v>50</v>
      </c>
      <c r="D12" s="48">
        <v>10700838</v>
      </c>
      <c r="E12" s="48">
        <v>197931824</v>
      </c>
      <c r="F12" s="48">
        <v>6455321</v>
      </c>
      <c r="G12" s="48">
        <v>4336327</v>
      </c>
      <c r="H12" s="49">
        <v>6999193</v>
      </c>
      <c r="I12" s="48">
        <v>1565922</v>
      </c>
      <c r="J12" s="48">
        <v>2936</v>
      </c>
      <c r="K12" s="48">
        <v>381445</v>
      </c>
      <c r="L12" s="48">
        <v>108912</v>
      </c>
      <c r="M12" s="43"/>
      <c r="N12" s="43" t="s">
        <v>50</v>
      </c>
      <c r="O12" s="43">
        <v>18</v>
      </c>
      <c r="P12" s="48">
        <f t="shared" ref="P12:Q12" si="23">0.613*D12/1000</f>
        <v>6559.6136940000006</v>
      </c>
      <c r="Q12" s="48">
        <f t="shared" si="23"/>
        <v>121332.20811200001</v>
      </c>
      <c r="R12" s="48">
        <f t="shared" si="1"/>
        <v>37618.383127499997</v>
      </c>
      <c r="S12" s="48">
        <f t="shared" si="2"/>
        <v>28130.1868817</v>
      </c>
      <c r="T12" s="48">
        <f t="shared" si="3"/>
        <v>34921.073634900007</v>
      </c>
      <c r="U12" s="48">
        <f t="shared" si="4"/>
        <v>5580.6328235999999</v>
      </c>
      <c r="V12" s="50">
        <f t="shared" ref="V12:W12" si="24">0.1796*J12</f>
        <v>527.30560000000003</v>
      </c>
      <c r="W12" s="50">
        <f t="shared" si="24"/>
        <v>68507.521999999997</v>
      </c>
      <c r="X12" s="50">
        <f t="shared" si="6"/>
        <v>928.43123519999995</v>
      </c>
      <c r="Y12" s="48">
        <f t="shared" si="7"/>
        <v>304105.35710890003</v>
      </c>
      <c r="Z12" s="48">
        <f t="shared" si="8"/>
        <v>317.66159624136685</v>
      </c>
      <c r="AA12" s="48">
        <v>1528.0122802636793</v>
      </c>
    </row>
    <row r="13" spans="1:27" ht="14.25" customHeight="1" x14ac:dyDescent="0.2">
      <c r="A13" s="43" t="s">
        <v>192</v>
      </c>
      <c r="B13" s="43">
        <v>19</v>
      </c>
      <c r="C13" s="43" t="s">
        <v>53</v>
      </c>
      <c r="D13" s="48">
        <v>112231757</v>
      </c>
      <c r="E13" s="48">
        <v>45524528</v>
      </c>
      <c r="F13" s="48">
        <v>310367</v>
      </c>
      <c r="G13" s="48">
        <v>18465083</v>
      </c>
      <c r="H13" s="49">
        <v>780428</v>
      </c>
      <c r="I13" s="48"/>
      <c r="J13" s="48">
        <v>1321186</v>
      </c>
      <c r="K13" s="48">
        <v>31139807</v>
      </c>
      <c r="L13" s="48">
        <v>72485</v>
      </c>
      <c r="M13" s="43"/>
      <c r="N13" s="43" t="s">
        <v>53</v>
      </c>
      <c r="O13" s="43">
        <v>19</v>
      </c>
      <c r="P13" s="48">
        <f t="shared" ref="P13:Q13" si="25">0.613*D13/1000</f>
        <v>68798.067040999988</v>
      </c>
      <c r="Q13" s="48">
        <f t="shared" si="25"/>
        <v>27906.535663999999</v>
      </c>
      <c r="R13" s="48">
        <f t="shared" si="1"/>
        <v>1808.6636924999998</v>
      </c>
      <c r="S13" s="48">
        <f t="shared" si="2"/>
        <v>119784.8399293</v>
      </c>
      <c r="T13" s="48">
        <f t="shared" si="3"/>
        <v>3893.7894204000004</v>
      </c>
      <c r="U13" s="48">
        <f t="shared" si="4"/>
        <v>0</v>
      </c>
      <c r="V13" s="50">
        <f t="shared" ref="V13:W13" si="26">0.1796*J13</f>
        <v>237285.0056</v>
      </c>
      <c r="W13" s="50">
        <f t="shared" si="26"/>
        <v>5592709.3372</v>
      </c>
      <c r="X13" s="50">
        <f t="shared" si="6"/>
        <v>617.90563099999997</v>
      </c>
      <c r="Y13" s="48">
        <f t="shared" si="7"/>
        <v>6052804.1441782005</v>
      </c>
      <c r="Z13" s="48">
        <f t="shared" si="8"/>
        <v>6322.6226741131495</v>
      </c>
      <c r="AA13" s="48">
        <v>8572.9190000466078</v>
      </c>
    </row>
    <row r="14" spans="1:27" ht="14.25" customHeight="1" x14ac:dyDescent="0.2">
      <c r="A14" s="52" t="s">
        <v>193</v>
      </c>
      <c r="B14" s="52">
        <v>20</v>
      </c>
      <c r="C14" s="43" t="s">
        <v>114</v>
      </c>
      <c r="D14" s="53">
        <v>633275773</v>
      </c>
      <c r="E14" s="53">
        <v>3957717438</v>
      </c>
      <c r="F14" s="53">
        <v>10934919</v>
      </c>
      <c r="G14" s="53">
        <v>53532220</v>
      </c>
      <c r="H14" s="54">
        <v>190445935</v>
      </c>
      <c r="I14" s="53">
        <v>7064744</v>
      </c>
      <c r="J14" s="53">
        <v>79780640</v>
      </c>
      <c r="K14" s="53">
        <v>649838293</v>
      </c>
      <c r="L14" s="53">
        <v>1566995</v>
      </c>
      <c r="M14" s="52"/>
      <c r="N14" s="43" t="s">
        <v>114</v>
      </c>
      <c r="O14" s="52">
        <v>20</v>
      </c>
      <c r="P14" s="53">
        <f t="shared" ref="P14:Q14" si="27">0.613*D14/1000</f>
        <v>388198.04884899996</v>
      </c>
      <c r="Q14" s="53">
        <f t="shared" si="27"/>
        <v>2426080.7894939999</v>
      </c>
      <c r="R14" s="53">
        <f t="shared" si="1"/>
        <v>63723.240472499994</v>
      </c>
      <c r="S14" s="53">
        <f t="shared" si="2"/>
        <v>347268.86436199996</v>
      </c>
      <c r="T14" s="53">
        <f t="shared" si="3"/>
        <v>950191.90349549998</v>
      </c>
      <c r="U14" s="53">
        <f t="shared" si="4"/>
        <v>25177.334667200001</v>
      </c>
      <c r="V14" s="55">
        <f t="shared" ref="V14:W14" si="28">0.1796*J14</f>
        <v>14328602.944</v>
      </c>
      <c r="W14" s="55">
        <f t="shared" si="28"/>
        <v>116710957.4228</v>
      </c>
      <c r="X14" s="55">
        <f t="shared" si="6"/>
        <v>13358.005577</v>
      </c>
      <c r="Y14" s="53">
        <f t="shared" si="7"/>
        <v>135253558.5537172</v>
      </c>
      <c r="Z14" s="48">
        <f t="shared" si="8"/>
        <v>141282.81631064223</v>
      </c>
      <c r="AA14" s="53">
        <v>19308.892337595382</v>
      </c>
    </row>
    <row r="15" spans="1:27" ht="14.25" customHeight="1" x14ac:dyDescent="0.2">
      <c r="A15" s="43" t="s">
        <v>194</v>
      </c>
      <c r="B15" s="43">
        <v>21</v>
      </c>
      <c r="C15" s="43" t="s">
        <v>114</v>
      </c>
      <c r="D15" s="48">
        <v>8603493</v>
      </c>
      <c r="E15" s="48">
        <v>268248639</v>
      </c>
      <c r="F15" s="48">
        <v>3546497</v>
      </c>
      <c r="G15" s="48">
        <v>11679915</v>
      </c>
      <c r="H15" s="49">
        <v>1730399</v>
      </c>
      <c r="I15" s="48">
        <v>26653</v>
      </c>
      <c r="J15" s="48">
        <v>12943222</v>
      </c>
      <c r="K15" s="48">
        <v>1428396</v>
      </c>
      <c r="L15" s="48">
        <v>379696</v>
      </c>
      <c r="M15" s="43"/>
      <c r="N15" s="43" t="s">
        <v>114</v>
      </c>
      <c r="O15" s="43">
        <v>21</v>
      </c>
      <c r="P15" s="48">
        <f t="shared" ref="P15:Q15" si="29">0.613*D15/1000</f>
        <v>5273.9412089999996</v>
      </c>
      <c r="Q15" s="48">
        <f t="shared" si="29"/>
        <v>164436.41570699998</v>
      </c>
      <c r="R15" s="48">
        <f t="shared" si="1"/>
        <v>20667.211267499999</v>
      </c>
      <c r="S15" s="48">
        <f t="shared" si="2"/>
        <v>75768.7765965</v>
      </c>
      <c r="T15" s="48">
        <f t="shared" si="3"/>
        <v>8633.479730699999</v>
      </c>
      <c r="U15" s="48">
        <f t="shared" si="4"/>
        <v>94.985961399999994</v>
      </c>
      <c r="V15" s="50">
        <f t="shared" ref="V15:W15" si="30">0.1796*J15</f>
        <v>2324602.6712000002</v>
      </c>
      <c r="W15" s="50">
        <f t="shared" si="30"/>
        <v>256539.9216</v>
      </c>
      <c r="X15" s="50">
        <f t="shared" si="6"/>
        <v>3236.7565215999998</v>
      </c>
      <c r="Y15" s="48">
        <f t="shared" si="7"/>
        <v>2859254.1597937001</v>
      </c>
      <c r="Z15" s="48">
        <f t="shared" si="8"/>
        <v>2986.7123982777521</v>
      </c>
      <c r="AA15" s="48">
        <v>1204.3783066717144</v>
      </c>
    </row>
    <row r="16" spans="1:27" ht="14.25" customHeight="1" x14ac:dyDescent="0.2">
      <c r="A16" s="43" t="s">
        <v>195</v>
      </c>
      <c r="B16" s="43">
        <v>22</v>
      </c>
      <c r="C16" s="43" t="s">
        <v>115</v>
      </c>
      <c r="D16" s="48">
        <v>56302774</v>
      </c>
      <c r="E16" s="48">
        <v>2219871271</v>
      </c>
      <c r="F16" s="48">
        <v>8290277</v>
      </c>
      <c r="G16" s="48">
        <v>58665927</v>
      </c>
      <c r="H16" s="49">
        <v>7553489</v>
      </c>
      <c r="I16" s="48">
        <v>2600183</v>
      </c>
      <c r="J16" s="48">
        <v>37585875</v>
      </c>
      <c r="K16" s="48">
        <v>5621104</v>
      </c>
      <c r="L16" s="48">
        <v>1458288</v>
      </c>
      <c r="M16" s="43"/>
      <c r="N16" s="43" t="s">
        <v>115</v>
      </c>
      <c r="O16" s="43">
        <v>22</v>
      </c>
      <c r="P16" s="48">
        <f t="shared" ref="P16:Q16" si="31">0.613*D16/1000</f>
        <v>34513.600461999995</v>
      </c>
      <c r="Q16" s="48">
        <f t="shared" si="31"/>
        <v>1360781.0891229999</v>
      </c>
      <c r="R16" s="48">
        <f t="shared" si="1"/>
        <v>48311.589217499997</v>
      </c>
      <c r="S16" s="48">
        <f t="shared" si="2"/>
        <v>380571.73504170001</v>
      </c>
      <c r="T16" s="48">
        <f t="shared" si="3"/>
        <v>37686.622667700001</v>
      </c>
      <c r="U16" s="48">
        <f t="shared" si="4"/>
        <v>9266.5321753999997</v>
      </c>
      <c r="V16" s="50">
        <f t="shared" ref="V16:W16" si="32">0.1796*J16</f>
        <v>6750423.1500000004</v>
      </c>
      <c r="W16" s="50">
        <f t="shared" si="32"/>
        <v>1009550.2784000001</v>
      </c>
      <c r="X16" s="50">
        <f t="shared" si="6"/>
        <v>12431.3218848</v>
      </c>
      <c r="Y16" s="48">
        <f t="shared" si="7"/>
        <v>9643535.9189721011</v>
      </c>
      <c r="Z16" s="48">
        <f t="shared" si="8"/>
        <v>10073.420088862948</v>
      </c>
      <c r="AA16" s="48">
        <v>4937.5472025032741</v>
      </c>
    </row>
    <row r="17" spans="1:27" ht="14.25" customHeight="1" x14ac:dyDescent="0.2">
      <c r="A17" s="52" t="s">
        <v>196</v>
      </c>
      <c r="B17" s="52">
        <v>23</v>
      </c>
      <c r="C17" s="43"/>
      <c r="D17" s="53">
        <v>1226972884</v>
      </c>
      <c r="E17" s="53">
        <v>5240621844</v>
      </c>
      <c r="F17" s="53">
        <v>22942287</v>
      </c>
      <c r="G17" s="53">
        <v>376542329</v>
      </c>
      <c r="H17" s="54">
        <v>1455822653</v>
      </c>
      <c r="I17" s="53">
        <v>176923</v>
      </c>
      <c r="J17" s="53">
        <v>178259565</v>
      </c>
      <c r="K17" s="53">
        <v>52621661</v>
      </c>
      <c r="L17" s="53">
        <v>3342344</v>
      </c>
      <c r="M17" s="52"/>
      <c r="N17" s="43"/>
      <c r="O17" s="52">
        <v>23</v>
      </c>
      <c r="P17" s="53">
        <f t="shared" ref="P17:Q17" si="33">0.613*D17/1000</f>
        <v>752134.3778919999</v>
      </c>
      <c r="Q17" s="53">
        <f t="shared" si="33"/>
        <v>3212501.1903719995</v>
      </c>
      <c r="R17" s="53">
        <f t="shared" si="1"/>
        <v>133696.17749249999</v>
      </c>
      <c r="S17" s="53">
        <f t="shared" si="2"/>
        <v>2442667.7424558997</v>
      </c>
      <c r="T17" s="53">
        <f t="shared" si="3"/>
        <v>7263535.9626129</v>
      </c>
      <c r="U17" s="53">
        <f t="shared" si="4"/>
        <v>630.5181874000001</v>
      </c>
      <c r="V17" s="55">
        <f t="shared" ref="V17:W17" si="34">0.1796*J17</f>
        <v>32015417.874000002</v>
      </c>
      <c r="W17" s="55">
        <f t="shared" si="34"/>
        <v>9450850.3156000003</v>
      </c>
      <c r="X17" s="55">
        <f t="shared" si="6"/>
        <v>28492.145662399998</v>
      </c>
      <c r="Y17" s="53">
        <f t="shared" si="7"/>
        <v>55299926.304275103</v>
      </c>
      <c r="Z17" s="48">
        <f t="shared" si="8"/>
        <v>57765.055600633059</v>
      </c>
      <c r="AA17" s="53">
        <v>112716.22058529004</v>
      </c>
    </row>
    <row r="18" spans="1:27" ht="14.25" customHeight="1" x14ac:dyDescent="0.2">
      <c r="A18" s="43" t="s">
        <v>197</v>
      </c>
      <c r="B18" s="43">
        <v>24</v>
      </c>
      <c r="C18" s="43"/>
      <c r="D18" s="48">
        <v>276769433</v>
      </c>
      <c r="E18" s="48">
        <v>1003657556</v>
      </c>
      <c r="F18" s="48">
        <v>7784829</v>
      </c>
      <c r="G18" s="48">
        <v>169828958</v>
      </c>
      <c r="H18" s="49">
        <v>7146750</v>
      </c>
      <c r="I18" s="48">
        <v>129786</v>
      </c>
      <c r="J18" s="48">
        <v>83413483</v>
      </c>
      <c r="K18" s="48">
        <v>10181944</v>
      </c>
      <c r="L18" s="48">
        <v>2399925</v>
      </c>
      <c r="M18" s="43"/>
      <c r="N18" s="43"/>
      <c r="O18" s="43">
        <v>24</v>
      </c>
      <c r="P18" s="48">
        <f t="shared" ref="P18:Q18" si="35">0.613*D18/1000</f>
        <v>169659.66242899999</v>
      </c>
      <c r="Q18" s="48">
        <f t="shared" si="35"/>
        <v>615242.08182799991</v>
      </c>
      <c r="R18" s="48">
        <f t="shared" si="1"/>
        <v>45366.090997499996</v>
      </c>
      <c r="S18" s="48">
        <f t="shared" si="2"/>
        <v>1101697.4334417998</v>
      </c>
      <c r="T18" s="48">
        <f t="shared" si="3"/>
        <v>35657.279774999995</v>
      </c>
      <c r="U18" s="48">
        <f t="shared" si="4"/>
        <v>462.53134679999999</v>
      </c>
      <c r="V18" s="50">
        <f t="shared" ref="V18:W18" si="36">0.1796*J18</f>
        <v>14981061.546800001</v>
      </c>
      <c r="W18" s="50">
        <f t="shared" si="36"/>
        <v>1828677.1424</v>
      </c>
      <c r="X18" s="50">
        <f t="shared" si="6"/>
        <v>20458.400654999998</v>
      </c>
      <c r="Y18" s="48">
        <f t="shared" si="7"/>
        <v>18798282.169673104</v>
      </c>
      <c r="Z18" s="48">
        <f t="shared" si="8"/>
        <v>19636.261516023194</v>
      </c>
      <c r="AA18" s="48">
        <v>62478.334185675369</v>
      </c>
    </row>
    <row r="19" spans="1:27" ht="14.25" customHeight="1" x14ac:dyDescent="0.2">
      <c r="A19" s="43" t="s">
        <v>198</v>
      </c>
      <c r="B19" s="43">
        <v>25</v>
      </c>
      <c r="C19" s="43"/>
      <c r="D19" s="48">
        <v>73052953</v>
      </c>
      <c r="E19" s="48">
        <v>455004458</v>
      </c>
      <c r="F19" s="48">
        <v>15206604</v>
      </c>
      <c r="G19" s="48">
        <v>17864574</v>
      </c>
      <c r="H19" s="49">
        <v>4017180</v>
      </c>
      <c r="I19" s="48">
        <v>775162</v>
      </c>
      <c r="J19" s="48">
        <v>38164334</v>
      </c>
      <c r="K19" s="48">
        <v>1966324</v>
      </c>
      <c r="L19" s="48">
        <v>2674940</v>
      </c>
      <c r="M19" s="43"/>
      <c r="N19" s="43"/>
      <c r="O19" s="43">
        <v>25</v>
      </c>
      <c r="P19" s="48">
        <f t="shared" ref="P19:Q19" si="37">0.613*D19/1000</f>
        <v>44781.460188999998</v>
      </c>
      <c r="Q19" s="48">
        <f t="shared" si="37"/>
        <v>278917.732754</v>
      </c>
      <c r="R19" s="48">
        <f t="shared" si="1"/>
        <v>88616.484810000009</v>
      </c>
      <c r="S19" s="48">
        <f t="shared" si="2"/>
        <v>115889.2779954</v>
      </c>
      <c r="T19" s="48">
        <f t="shared" si="3"/>
        <v>20042.916173999998</v>
      </c>
      <c r="U19" s="48">
        <f t="shared" si="4"/>
        <v>2762.5223355999997</v>
      </c>
      <c r="V19" s="50">
        <f t="shared" ref="V19:W19" si="38">0.1796*J19</f>
        <v>6854314.3864000002</v>
      </c>
      <c r="W19" s="50">
        <f t="shared" si="38"/>
        <v>353151.7904</v>
      </c>
      <c r="X19" s="50">
        <f t="shared" si="6"/>
        <v>22802.793524000001</v>
      </c>
      <c r="Y19" s="48">
        <f t="shared" si="7"/>
        <v>7781279.3645820003</v>
      </c>
      <c r="Z19" s="48">
        <f t="shared" si="8"/>
        <v>8128.1488996195858</v>
      </c>
      <c r="AA19" s="48">
        <v>27722.258151487749</v>
      </c>
    </row>
    <row r="20" spans="1:27" ht="14.25" customHeight="1" x14ac:dyDescent="0.2">
      <c r="A20" s="43" t="s">
        <v>199</v>
      </c>
      <c r="B20" s="43">
        <v>26</v>
      </c>
      <c r="C20" s="43" t="s">
        <v>119</v>
      </c>
      <c r="D20" s="48">
        <v>4306462</v>
      </c>
      <c r="E20" s="48">
        <v>230515720</v>
      </c>
      <c r="F20" s="48">
        <v>933092</v>
      </c>
      <c r="G20" s="48">
        <v>5183050</v>
      </c>
      <c r="H20" s="49">
        <v>271173</v>
      </c>
      <c r="I20" s="48"/>
      <c r="J20" s="48">
        <v>5035399</v>
      </c>
      <c r="K20" s="48"/>
      <c r="L20" s="48">
        <v>1029562</v>
      </c>
      <c r="M20" s="43"/>
      <c r="N20" s="43" t="s">
        <v>119</v>
      </c>
      <c r="O20" s="43">
        <v>26</v>
      </c>
      <c r="P20" s="48">
        <f t="shared" ref="P20:Q20" si="39">0.613*D20/1000</f>
        <v>2639.8612059999996</v>
      </c>
      <c r="Q20" s="48">
        <f t="shared" si="39"/>
        <v>141306.13635999997</v>
      </c>
      <c r="R20" s="48">
        <f t="shared" si="1"/>
        <v>5437.5936300000003</v>
      </c>
      <c r="S20" s="48">
        <f t="shared" si="2"/>
        <v>33622.963655</v>
      </c>
      <c r="T20" s="48">
        <f t="shared" si="3"/>
        <v>1352.9634489</v>
      </c>
      <c r="U20" s="48">
        <f t="shared" si="4"/>
        <v>0</v>
      </c>
      <c r="V20" s="50">
        <f t="shared" ref="V20:W20" si="40">0.1796*J20</f>
        <v>904357.66040000005</v>
      </c>
      <c r="W20" s="50">
        <f t="shared" si="40"/>
        <v>0</v>
      </c>
      <c r="X20" s="50">
        <f t="shared" si="6"/>
        <v>8776.6042251999988</v>
      </c>
      <c r="Y20" s="48">
        <f t="shared" si="7"/>
        <v>1097493.7829250998</v>
      </c>
      <c r="Z20" s="48">
        <f t="shared" si="8"/>
        <v>1146.4172491513148</v>
      </c>
      <c r="AA20" s="48">
        <v>400.1256984056028</v>
      </c>
    </row>
    <row r="21" spans="1:27" ht="14.25" customHeight="1" x14ac:dyDescent="0.2">
      <c r="A21" s="43" t="s">
        <v>200</v>
      </c>
      <c r="B21" s="43">
        <v>27</v>
      </c>
      <c r="C21" s="43" t="s">
        <v>120</v>
      </c>
      <c r="D21" s="48">
        <v>24590699</v>
      </c>
      <c r="E21" s="48">
        <v>257164864</v>
      </c>
      <c r="F21" s="48">
        <v>5294515</v>
      </c>
      <c r="G21" s="48">
        <v>11000682</v>
      </c>
      <c r="H21" s="49">
        <v>66</v>
      </c>
      <c r="I21" s="48">
        <v>518</v>
      </c>
      <c r="J21" s="48">
        <v>9018249</v>
      </c>
      <c r="K21" s="48">
        <v>5644</v>
      </c>
      <c r="L21" s="48">
        <v>531540</v>
      </c>
      <c r="M21" s="43"/>
      <c r="N21" s="43" t="s">
        <v>120</v>
      </c>
      <c r="O21" s="43">
        <v>27</v>
      </c>
      <c r="P21" s="48">
        <f t="shared" ref="P21:Q21" si="41">0.613*D21/1000</f>
        <v>15074.098486999999</v>
      </c>
      <c r="Q21" s="48">
        <f t="shared" si="41"/>
        <v>157642.061632</v>
      </c>
      <c r="R21" s="48">
        <f t="shared" si="1"/>
        <v>30853.786162499997</v>
      </c>
      <c r="S21" s="48">
        <f t="shared" si="2"/>
        <v>71362.524202200002</v>
      </c>
      <c r="T21" s="48">
        <f t="shared" si="3"/>
        <v>0.32929380000000003</v>
      </c>
      <c r="U21" s="48">
        <f t="shared" si="4"/>
        <v>1.8460484000000001</v>
      </c>
      <c r="V21" s="50">
        <f t="shared" ref="V21:W21" si="42">0.1796*J21</f>
        <v>1619677.5204</v>
      </c>
      <c r="W21" s="50">
        <f t="shared" si="42"/>
        <v>1013.6624</v>
      </c>
      <c r="X21" s="50">
        <f t="shared" si="6"/>
        <v>4531.165884</v>
      </c>
      <c r="Y21" s="48">
        <f t="shared" si="7"/>
        <v>1900156.9945099</v>
      </c>
      <c r="Z21" s="48">
        <f t="shared" si="8"/>
        <v>1984.8611340610535</v>
      </c>
      <c r="AA21" s="48">
        <v>2972.5588817740877</v>
      </c>
    </row>
    <row r="22" spans="1:27" ht="14.25" customHeight="1" x14ac:dyDescent="0.2">
      <c r="A22" s="43" t="s">
        <v>201</v>
      </c>
      <c r="B22" s="43">
        <v>28</v>
      </c>
      <c r="C22" s="43" t="s">
        <v>121</v>
      </c>
      <c r="D22" s="48">
        <v>20968154</v>
      </c>
      <c r="E22" s="48">
        <v>280603985</v>
      </c>
      <c r="F22" s="48">
        <v>4415018</v>
      </c>
      <c r="G22" s="48">
        <v>17558319</v>
      </c>
      <c r="H22" s="49">
        <v>563849</v>
      </c>
      <c r="I22" s="48">
        <v>91746</v>
      </c>
      <c r="J22" s="48">
        <v>8267977</v>
      </c>
      <c r="K22" s="48">
        <v>1408008</v>
      </c>
      <c r="L22" s="48">
        <v>1051426</v>
      </c>
      <c r="M22" s="43"/>
      <c r="N22" s="43" t="s">
        <v>121</v>
      </c>
      <c r="O22" s="43">
        <v>28</v>
      </c>
      <c r="P22" s="48">
        <f t="shared" ref="P22:Q22" si="43">0.613*D22/1000</f>
        <v>12853.478402000001</v>
      </c>
      <c r="Q22" s="48">
        <f t="shared" si="43"/>
        <v>172010.24280500002</v>
      </c>
      <c r="R22" s="48">
        <f t="shared" si="1"/>
        <v>25728.517394999999</v>
      </c>
      <c r="S22" s="48">
        <f t="shared" si="2"/>
        <v>113902.57118490001</v>
      </c>
      <c r="T22" s="48">
        <f t="shared" si="3"/>
        <v>2813.2118157</v>
      </c>
      <c r="U22" s="48">
        <f t="shared" si="4"/>
        <v>326.96439480000004</v>
      </c>
      <c r="V22" s="50">
        <f t="shared" ref="V22:W22" si="44">0.1796*J22</f>
        <v>1484928.6692000001</v>
      </c>
      <c r="W22" s="50">
        <f t="shared" si="44"/>
        <v>252878.23680000001</v>
      </c>
      <c r="X22" s="50">
        <f t="shared" si="6"/>
        <v>8962.9860795999994</v>
      </c>
      <c r="Y22" s="48">
        <f t="shared" si="7"/>
        <v>2074404.8780770001</v>
      </c>
      <c r="Z22" s="48">
        <f t="shared" si="8"/>
        <v>2166.8765426741397</v>
      </c>
      <c r="AA22" s="48">
        <v>483.74349972465671</v>
      </c>
    </row>
    <row r="23" spans="1:27" ht="14.25" customHeight="1" x14ac:dyDescent="0.2">
      <c r="A23" s="43" t="s">
        <v>202</v>
      </c>
      <c r="B23" s="43">
        <v>29</v>
      </c>
      <c r="C23" s="43" t="s">
        <v>122</v>
      </c>
      <c r="D23" s="48">
        <v>15650091</v>
      </c>
      <c r="E23" s="48">
        <v>704257519</v>
      </c>
      <c r="F23" s="48">
        <v>27004708</v>
      </c>
      <c r="G23" s="48">
        <v>284556200</v>
      </c>
      <c r="H23" s="49"/>
      <c r="I23" s="48">
        <v>78641</v>
      </c>
      <c r="J23" s="48">
        <v>30938135</v>
      </c>
      <c r="K23" s="48">
        <v>16969245</v>
      </c>
      <c r="L23" s="48">
        <v>2559160</v>
      </c>
      <c r="M23" s="43"/>
      <c r="N23" s="43" t="s">
        <v>122</v>
      </c>
      <c r="O23" s="43">
        <v>29</v>
      </c>
      <c r="P23" s="48">
        <f t="shared" ref="P23:Q23" si="45">0.613*D23/1000</f>
        <v>9593.5057830000005</v>
      </c>
      <c r="Q23" s="48">
        <f t="shared" si="45"/>
        <v>431709.85914700001</v>
      </c>
      <c r="R23" s="48">
        <f t="shared" si="1"/>
        <v>157369.93587000002</v>
      </c>
      <c r="S23" s="48">
        <f t="shared" si="2"/>
        <v>1845944.5250200001</v>
      </c>
      <c r="T23" s="48">
        <f t="shared" si="3"/>
        <v>0</v>
      </c>
      <c r="U23" s="48">
        <f t="shared" si="4"/>
        <v>280.26079580000004</v>
      </c>
      <c r="V23" s="50">
        <f t="shared" ref="V23:W23" si="46">0.1796*J23</f>
        <v>5556489.0460000001</v>
      </c>
      <c r="W23" s="50">
        <f t="shared" si="46"/>
        <v>3047676.4020000002</v>
      </c>
      <c r="X23" s="50">
        <f t="shared" si="6"/>
        <v>21815.815336</v>
      </c>
      <c r="Y23" s="48">
        <f t="shared" si="7"/>
        <v>11070879.3499518</v>
      </c>
      <c r="Z23" s="48">
        <f t="shared" si="8"/>
        <v>11564.390839855912</v>
      </c>
      <c r="AA23" s="48">
        <v>3381.6830072994071</v>
      </c>
    </row>
    <row r="24" spans="1:27" ht="14.25" customHeight="1" x14ac:dyDescent="0.2">
      <c r="A24" s="43" t="s">
        <v>203</v>
      </c>
      <c r="B24" s="43">
        <v>30</v>
      </c>
      <c r="C24" s="43" t="s">
        <v>123</v>
      </c>
      <c r="D24" s="48">
        <v>72865025</v>
      </c>
      <c r="E24" s="48">
        <v>386567127</v>
      </c>
      <c r="F24" s="48">
        <v>7110536</v>
      </c>
      <c r="G24" s="48">
        <v>25008986</v>
      </c>
      <c r="H24" s="49">
        <v>1153</v>
      </c>
      <c r="I24" s="48"/>
      <c r="J24" s="48">
        <v>32748313</v>
      </c>
      <c r="K24" s="48">
        <v>2080036</v>
      </c>
      <c r="L24" s="48">
        <v>3718332</v>
      </c>
      <c r="M24" s="43"/>
      <c r="N24" s="43" t="s">
        <v>123</v>
      </c>
      <c r="O24" s="43">
        <v>30</v>
      </c>
      <c r="P24" s="48">
        <f t="shared" ref="P24:Q24" si="47">0.613*D24/1000</f>
        <v>44666.260324999996</v>
      </c>
      <c r="Q24" s="48">
        <f t="shared" si="47"/>
        <v>236965.64885099998</v>
      </c>
      <c r="R24" s="48">
        <f t="shared" si="1"/>
        <v>41436.648540000002</v>
      </c>
      <c r="S24" s="48">
        <f t="shared" si="2"/>
        <v>162235.79308060001</v>
      </c>
      <c r="T24" s="48">
        <f t="shared" si="3"/>
        <v>5.7526629000000007</v>
      </c>
      <c r="U24" s="48">
        <f t="shared" si="4"/>
        <v>0</v>
      </c>
      <c r="V24" s="50">
        <f t="shared" ref="V24:W24" si="48">0.1796*J24</f>
        <v>5881597.0148</v>
      </c>
      <c r="W24" s="50">
        <f t="shared" si="48"/>
        <v>373574.4656</v>
      </c>
      <c r="X24" s="50">
        <f t="shared" si="6"/>
        <v>31697.292967199999</v>
      </c>
      <c r="Y24" s="48">
        <f t="shared" si="7"/>
        <v>6772178.8768266998</v>
      </c>
      <c r="Z24" s="48">
        <f t="shared" si="8"/>
        <v>7074.0652926889097</v>
      </c>
      <c r="AA24" s="48">
        <v>633.56382789795839</v>
      </c>
    </row>
    <row r="25" spans="1:27" ht="14.25" customHeight="1" x14ac:dyDescent="0.2">
      <c r="A25" s="43" t="s">
        <v>204</v>
      </c>
      <c r="B25" s="43">
        <v>31</v>
      </c>
      <c r="C25" s="43" t="s">
        <v>124</v>
      </c>
      <c r="D25" s="48">
        <v>12716648</v>
      </c>
      <c r="E25" s="48">
        <v>247726182</v>
      </c>
      <c r="F25" s="48">
        <v>7830895</v>
      </c>
      <c r="G25" s="48">
        <v>8704412</v>
      </c>
      <c r="H25" s="49">
        <v>29</v>
      </c>
      <c r="I25" s="48">
        <v>8974</v>
      </c>
      <c r="J25" s="48">
        <v>106073</v>
      </c>
      <c r="K25" s="48">
        <v>236277</v>
      </c>
      <c r="L25" s="48">
        <v>2024626</v>
      </c>
      <c r="M25" s="43"/>
      <c r="N25" s="43" t="s">
        <v>124</v>
      </c>
      <c r="O25" s="43">
        <v>31</v>
      </c>
      <c r="P25" s="48">
        <f t="shared" ref="P25:Q25" si="49">0.613*D25/1000</f>
        <v>7795.3052239999997</v>
      </c>
      <c r="Q25" s="48">
        <f t="shared" si="49"/>
        <v>151856.14956599998</v>
      </c>
      <c r="R25" s="48">
        <f t="shared" si="1"/>
        <v>45634.540612499994</v>
      </c>
      <c r="S25" s="48">
        <f t="shared" si="2"/>
        <v>56466.391085199997</v>
      </c>
      <c r="T25" s="48">
        <f t="shared" si="3"/>
        <v>0.1446897</v>
      </c>
      <c r="U25" s="48">
        <f t="shared" si="4"/>
        <v>31.981541199999999</v>
      </c>
      <c r="V25" s="50">
        <f t="shared" ref="V25:W25" si="50">0.1796*J25</f>
        <v>19050.710800000001</v>
      </c>
      <c r="W25" s="50">
        <f t="shared" si="50"/>
        <v>42435.349200000004</v>
      </c>
      <c r="X25" s="50">
        <f t="shared" si="6"/>
        <v>17259.126799599999</v>
      </c>
      <c r="Y25" s="48">
        <f t="shared" si="7"/>
        <v>340529.69951820001</v>
      </c>
      <c r="Z25" s="48">
        <f t="shared" si="8"/>
        <v>355.70964268744416</v>
      </c>
      <c r="AA25" s="48">
        <v>272.47173451749052</v>
      </c>
    </row>
    <row r="26" spans="1:27" ht="14.25" customHeight="1" x14ac:dyDescent="0.2">
      <c r="A26" s="43" t="s">
        <v>205</v>
      </c>
      <c r="B26" s="43">
        <v>32</v>
      </c>
      <c r="C26" s="43" t="s">
        <v>124</v>
      </c>
      <c r="D26" s="48">
        <v>8517157</v>
      </c>
      <c r="E26" s="48">
        <v>139518340</v>
      </c>
      <c r="F26" s="48">
        <v>2502063</v>
      </c>
      <c r="G26" s="48">
        <v>5104746</v>
      </c>
      <c r="H26" s="49">
        <v>259714</v>
      </c>
      <c r="I26" s="48"/>
      <c r="J26" s="48">
        <v>2865724</v>
      </c>
      <c r="K26" s="48">
        <v>77741</v>
      </c>
      <c r="L26" s="48">
        <v>1611710</v>
      </c>
      <c r="M26" s="43"/>
      <c r="N26" s="43" t="s">
        <v>124</v>
      </c>
      <c r="O26" s="43">
        <v>32</v>
      </c>
      <c r="P26" s="48">
        <f t="shared" ref="P26:Q26" si="51">0.613*D26/1000</f>
        <v>5221.0172409999996</v>
      </c>
      <c r="Q26" s="48">
        <f t="shared" si="51"/>
        <v>85524.742419999995</v>
      </c>
      <c r="R26" s="48">
        <f t="shared" si="1"/>
        <v>14580.772132499998</v>
      </c>
      <c r="S26" s="48">
        <f t="shared" si="2"/>
        <v>33114.997776600001</v>
      </c>
      <c r="T26" s="48">
        <f t="shared" si="3"/>
        <v>1295.7910601999999</v>
      </c>
      <c r="U26" s="48">
        <f t="shared" si="4"/>
        <v>0</v>
      </c>
      <c r="V26" s="50">
        <f t="shared" ref="V26:W26" si="52">0.1796*J26</f>
        <v>514684.03040000005</v>
      </c>
      <c r="W26" s="50">
        <f t="shared" si="52"/>
        <v>13962.283600000001</v>
      </c>
      <c r="X26" s="50">
        <f t="shared" si="6"/>
        <v>13739.183066</v>
      </c>
      <c r="Y26" s="48">
        <f t="shared" si="7"/>
        <v>682122.81769629999</v>
      </c>
      <c r="Z26" s="48">
        <f t="shared" si="8"/>
        <v>712.5301085191702</v>
      </c>
      <c r="AA26" s="48">
        <v>381.32681867898555</v>
      </c>
    </row>
    <row r="27" spans="1:27" ht="14.25" customHeight="1" x14ac:dyDescent="0.2">
      <c r="A27" s="43" t="s">
        <v>206</v>
      </c>
      <c r="B27" s="43">
        <v>33</v>
      </c>
      <c r="C27" s="43"/>
      <c r="D27" s="48">
        <v>412695311</v>
      </c>
      <c r="E27" s="48">
        <v>376304644</v>
      </c>
      <c r="F27" s="48">
        <v>4395983</v>
      </c>
      <c r="G27" s="48">
        <v>9653054</v>
      </c>
      <c r="H27" s="49"/>
      <c r="I27" s="48"/>
      <c r="J27" s="48">
        <v>180882</v>
      </c>
      <c r="K27" s="48">
        <v>116137</v>
      </c>
      <c r="L27" s="48">
        <v>1486286</v>
      </c>
      <c r="M27" s="43"/>
      <c r="N27" s="43"/>
      <c r="O27" s="43">
        <v>33</v>
      </c>
      <c r="P27" s="48">
        <f t="shared" ref="P27:Q27" si="53">0.613*D27/1000</f>
        <v>252982.22564300001</v>
      </c>
      <c r="Q27" s="48">
        <f t="shared" si="53"/>
        <v>230674.74677199998</v>
      </c>
      <c r="R27" s="48">
        <f t="shared" si="1"/>
        <v>25617.590932499996</v>
      </c>
      <c r="S27" s="48">
        <f t="shared" si="2"/>
        <v>62620.326603399997</v>
      </c>
      <c r="T27" s="48">
        <f t="shared" si="3"/>
        <v>0</v>
      </c>
      <c r="U27" s="48">
        <f t="shared" si="4"/>
        <v>0</v>
      </c>
      <c r="V27" s="50">
        <f t="shared" ref="V27:W27" si="54">0.1796*J27</f>
        <v>32486.407200000001</v>
      </c>
      <c r="W27" s="50">
        <f t="shared" si="54"/>
        <v>20858.2052</v>
      </c>
      <c r="X27" s="50">
        <f t="shared" si="6"/>
        <v>12669.993635599998</v>
      </c>
      <c r="Y27" s="48">
        <f t="shared" si="7"/>
        <v>637909.49598649982</v>
      </c>
      <c r="Z27" s="48">
        <f t="shared" si="8"/>
        <v>666.34586999410294</v>
      </c>
      <c r="AA27" s="48">
        <v>104.35179954458836</v>
      </c>
    </row>
    <row r="28" spans="1:27" ht="14.25" customHeight="1" x14ac:dyDescent="0.2">
      <c r="A28" s="43"/>
      <c r="B28" s="43"/>
      <c r="C28" s="43"/>
      <c r="D28" s="48">
        <f t="shared" ref="D28:L28" si="55">SUM(D4:D27)</f>
        <v>10175952433</v>
      </c>
      <c r="E28" s="48">
        <f t="shared" si="55"/>
        <v>30228001071</v>
      </c>
      <c r="F28" s="48">
        <f t="shared" si="55"/>
        <v>333279387</v>
      </c>
      <c r="G28" s="48">
        <f t="shared" si="55"/>
        <v>1749928295</v>
      </c>
      <c r="H28" s="49">
        <f t="shared" si="55"/>
        <v>2028658793</v>
      </c>
      <c r="I28" s="48">
        <f t="shared" si="55"/>
        <v>45198653</v>
      </c>
      <c r="J28" s="48">
        <f t="shared" si="55"/>
        <v>898864431</v>
      </c>
      <c r="K28" s="48">
        <f t="shared" si="55"/>
        <v>886048932</v>
      </c>
      <c r="L28" s="48">
        <f t="shared" si="55"/>
        <v>164503992</v>
      </c>
      <c r="M28" s="43"/>
      <c r="N28" s="43"/>
      <c r="O28" s="43"/>
      <c r="P28" s="48">
        <f t="shared" ref="P28:Y28" si="56">SUM(P4:P27)</f>
        <v>6237858.841428997</v>
      </c>
      <c r="Q28" s="48">
        <f t="shared" si="56"/>
        <v>18529764.656522997</v>
      </c>
      <c r="R28" s="48">
        <f t="shared" si="56"/>
        <v>1942185.6277425</v>
      </c>
      <c r="S28" s="48">
        <f t="shared" si="56"/>
        <v>11351959.842494497</v>
      </c>
      <c r="T28" s="48">
        <f t="shared" si="56"/>
        <v>10121587.315914901</v>
      </c>
      <c r="U28" s="48">
        <f t="shared" si="56"/>
        <v>161078.95956139997</v>
      </c>
      <c r="V28" s="48">
        <f t="shared" si="56"/>
        <v>161436051.80760005</v>
      </c>
      <c r="W28" s="48">
        <f t="shared" si="56"/>
        <v>159134388.18720004</v>
      </c>
      <c r="X28" s="48">
        <f t="shared" si="56"/>
        <v>1402330.7302031999</v>
      </c>
      <c r="Y28" s="48">
        <f t="shared" si="56"/>
        <v>370317205.96866846</v>
      </c>
      <c r="Z28" s="50">
        <v>386825</v>
      </c>
      <c r="AA28" s="48">
        <f>SUM(AA4:AA27)</f>
        <v>339909</v>
      </c>
    </row>
    <row r="29" spans="1:27" ht="14.25" customHeight="1" x14ac:dyDescent="0.2">
      <c r="A29" s="43"/>
      <c r="B29" s="43" t="s">
        <v>207</v>
      </c>
      <c r="C29" s="43"/>
      <c r="D29" s="48">
        <v>10175862433</v>
      </c>
      <c r="E29" s="48">
        <v>30228001071</v>
      </c>
      <c r="F29" s="48">
        <v>333279397</v>
      </c>
      <c r="G29" s="48">
        <v>1750928295</v>
      </c>
      <c r="H29" s="49">
        <v>2028658793</v>
      </c>
      <c r="I29" s="48">
        <v>45198653</v>
      </c>
      <c r="J29" s="48">
        <v>898864431</v>
      </c>
      <c r="K29" s="48">
        <v>886048932</v>
      </c>
      <c r="L29" s="48">
        <v>164503992</v>
      </c>
      <c r="M29" s="43"/>
      <c r="N29" s="43"/>
      <c r="O29" s="43"/>
      <c r="P29" s="43"/>
      <c r="Q29" s="43"/>
      <c r="R29" s="43"/>
      <c r="S29" s="43"/>
      <c r="T29" s="43"/>
      <c r="U29" s="43"/>
      <c r="V29" s="43"/>
      <c r="W29" s="43"/>
      <c r="X29" s="43"/>
      <c r="Y29" s="43"/>
      <c r="Z29" s="43"/>
      <c r="AA29" s="43"/>
    </row>
    <row r="30" spans="1:27" ht="14.25" customHeight="1" x14ac:dyDescent="0.2">
      <c r="A30" s="43"/>
      <c r="B30" s="43"/>
      <c r="C30" s="43"/>
      <c r="D30" s="43"/>
      <c r="E30" s="48">
        <f>E29/1000000</f>
        <v>30228.001070999999</v>
      </c>
      <c r="F30" s="43"/>
      <c r="G30" s="43"/>
      <c r="H30" s="56"/>
      <c r="I30" s="43"/>
      <c r="J30" s="43"/>
      <c r="K30" s="43"/>
      <c r="L30" s="43"/>
      <c r="M30" s="43"/>
      <c r="N30" s="43"/>
      <c r="O30" s="43"/>
      <c r="P30" s="43"/>
      <c r="Q30" s="43"/>
      <c r="R30" s="43" t="s">
        <v>208</v>
      </c>
      <c r="S30" s="48">
        <f>P28+Q28</f>
        <v>24767623.497951992</v>
      </c>
      <c r="T30" s="43"/>
      <c r="U30" s="43"/>
      <c r="V30" s="43"/>
      <c r="W30" s="43"/>
      <c r="X30" s="43"/>
      <c r="Y30" s="43"/>
      <c r="Z30" s="43"/>
      <c r="AA30" s="43"/>
    </row>
    <row r="31" spans="1:27" ht="14.25" customHeight="1" x14ac:dyDescent="0.2">
      <c r="A31" s="43"/>
      <c r="B31" s="43"/>
      <c r="C31" s="43"/>
      <c r="D31" s="43" t="s">
        <v>165</v>
      </c>
      <c r="E31" s="48">
        <v>10175952433</v>
      </c>
      <c r="F31" s="43"/>
      <c r="G31" s="43"/>
      <c r="H31" s="56"/>
      <c r="I31" s="43"/>
      <c r="J31" s="43"/>
      <c r="K31" s="43"/>
      <c r="L31" s="43"/>
      <c r="M31" s="43"/>
      <c r="N31" s="43"/>
      <c r="O31" s="43"/>
      <c r="P31" s="43"/>
      <c r="Q31" s="43"/>
      <c r="R31" s="43" t="s">
        <v>176</v>
      </c>
      <c r="S31" s="48">
        <f>R28</f>
        <v>1942185.6277425</v>
      </c>
      <c r="T31" s="43"/>
      <c r="U31" s="43"/>
      <c r="V31" s="43"/>
      <c r="W31" s="43"/>
      <c r="X31" s="43"/>
      <c r="Y31" s="43"/>
      <c r="Z31" s="43"/>
      <c r="AA31" s="43"/>
    </row>
    <row r="32" spans="1:27" ht="14.25" customHeight="1" x14ac:dyDescent="0.2">
      <c r="A32" s="43"/>
      <c r="B32" s="43"/>
      <c r="C32" s="43"/>
      <c r="D32" s="43" t="s">
        <v>166</v>
      </c>
      <c r="E32" s="48">
        <v>30228001071</v>
      </c>
      <c r="F32" s="43"/>
      <c r="G32" s="43"/>
      <c r="H32" s="56"/>
      <c r="I32" s="43"/>
      <c r="J32" s="43"/>
      <c r="K32" s="43"/>
      <c r="L32" s="43"/>
      <c r="M32" s="43"/>
      <c r="N32" s="43"/>
      <c r="O32" s="43"/>
      <c r="P32" s="43"/>
      <c r="Q32" s="43"/>
      <c r="R32" s="43" t="s">
        <v>177</v>
      </c>
      <c r="S32" s="48">
        <f>S28</f>
        <v>11351959.842494497</v>
      </c>
      <c r="T32" s="43"/>
      <c r="U32" s="43"/>
      <c r="V32" s="43"/>
      <c r="W32" s="43"/>
      <c r="X32" s="43"/>
      <c r="Y32" s="43"/>
      <c r="Z32" s="43"/>
      <c r="AA32" s="43"/>
    </row>
    <row r="33" spans="1:27" ht="14.25" customHeight="1" x14ac:dyDescent="0.2">
      <c r="A33" s="43"/>
      <c r="B33" s="43"/>
      <c r="C33" s="43"/>
      <c r="D33" s="43" t="s">
        <v>167</v>
      </c>
      <c r="E33" s="48">
        <v>333279387</v>
      </c>
      <c r="F33" s="43"/>
      <c r="G33" s="43"/>
      <c r="H33" s="56"/>
      <c r="I33" s="43"/>
      <c r="J33" s="43"/>
      <c r="K33" s="43"/>
      <c r="L33" s="43"/>
      <c r="M33" s="43"/>
      <c r="N33" s="43"/>
      <c r="O33" s="43"/>
      <c r="P33" s="43"/>
      <c r="Q33" s="43"/>
      <c r="R33" s="43" t="s">
        <v>178</v>
      </c>
      <c r="S33" s="48">
        <f>T28</f>
        <v>10121587.315914901</v>
      </c>
      <c r="T33" s="43"/>
      <c r="U33" s="43"/>
      <c r="V33" s="43"/>
      <c r="W33" s="43"/>
      <c r="X33" s="43"/>
      <c r="Y33" s="43"/>
      <c r="Z33" s="43"/>
      <c r="AA33" s="43"/>
    </row>
    <row r="34" spans="1:27" ht="14.25" customHeight="1" x14ac:dyDescent="0.2">
      <c r="A34" s="43"/>
      <c r="B34" s="43"/>
      <c r="C34" s="43"/>
      <c r="D34" s="43" t="s">
        <v>168</v>
      </c>
      <c r="E34" s="48">
        <v>1749928295</v>
      </c>
      <c r="F34" s="43"/>
      <c r="G34" s="43"/>
      <c r="H34" s="56"/>
      <c r="I34" s="43"/>
      <c r="J34" s="43"/>
      <c r="K34" s="43"/>
      <c r="L34" s="43"/>
      <c r="M34" s="43"/>
      <c r="N34" s="43"/>
      <c r="O34" s="43"/>
      <c r="P34" s="43"/>
      <c r="Q34" s="43"/>
      <c r="R34" s="43" t="s">
        <v>179</v>
      </c>
      <c r="S34" s="48">
        <f>U28</f>
        <v>161078.95956139997</v>
      </c>
      <c r="T34" s="43"/>
      <c r="U34" s="43"/>
      <c r="V34" s="43"/>
      <c r="W34" s="43"/>
      <c r="X34" s="43"/>
      <c r="Y34" s="43"/>
      <c r="Z34" s="43"/>
      <c r="AA34" s="43"/>
    </row>
    <row r="35" spans="1:27" ht="14.25" customHeight="1" x14ac:dyDescent="0.2">
      <c r="A35" s="43"/>
      <c r="B35" s="43"/>
      <c r="C35" s="43"/>
      <c r="D35" s="43" t="s">
        <v>169</v>
      </c>
      <c r="E35" s="48">
        <v>2028658793</v>
      </c>
      <c r="F35" s="48"/>
      <c r="G35" s="43"/>
      <c r="H35" s="56"/>
      <c r="I35" s="43"/>
      <c r="J35" s="43"/>
      <c r="K35" s="43"/>
      <c r="L35" s="43"/>
      <c r="M35" s="43"/>
      <c r="N35" s="43"/>
      <c r="O35" s="43"/>
      <c r="P35" s="43"/>
      <c r="Q35" s="43"/>
      <c r="R35" s="43" t="s">
        <v>209</v>
      </c>
      <c r="S35" s="48">
        <f>V28+W28</f>
        <v>320570439.99480009</v>
      </c>
      <c r="T35" s="43"/>
      <c r="U35" s="43"/>
      <c r="V35" s="43"/>
      <c r="W35" s="43"/>
      <c r="X35" s="43"/>
      <c r="Y35" s="43"/>
      <c r="Z35" s="43"/>
      <c r="AA35" s="43"/>
    </row>
    <row r="36" spans="1:27" ht="14.25" customHeight="1" x14ac:dyDescent="0.2">
      <c r="A36" s="43"/>
      <c r="B36" s="43"/>
      <c r="C36" s="43"/>
      <c r="D36" s="43" t="s">
        <v>170</v>
      </c>
      <c r="E36" s="48">
        <v>45198653</v>
      </c>
      <c r="F36" s="43"/>
      <c r="G36" s="43"/>
      <c r="H36" s="56"/>
      <c r="I36" s="43"/>
      <c r="J36" s="43"/>
      <c r="K36" s="43"/>
      <c r="L36" s="43"/>
      <c r="M36" s="43"/>
      <c r="N36" s="43"/>
      <c r="O36" s="43"/>
      <c r="P36" s="43"/>
      <c r="Q36" s="43"/>
      <c r="R36" s="43" t="s">
        <v>128</v>
      </c>
      <c r="S36" s="48">
        <f>X28</f>
        <v>1402330.7302031999</v>
      </c>
      <c r="T36" s="43"/>
      <c r="U36" s="43"/>
      <c r="V36" s="43"/>
      <c r="W36" s="43"/>
      <c r="X36" s="43"/>
      <c r="Y36" s="43"/>
      <c r="Z36" s="43"/>
      <c r="AA36" s="43"/>
    </row>
    <row r="37" spans="1:27" ht="14.25" customHeight="1" x14ac:dyDescent="0.2">
      <c r="A37" s="43"/>
      <c r="B37" s="43"/>
      <c r="C37" s="43"/>
      <c r="D37" s="43" t="s">
        <v>171</v>
      </c>
      <c r="E37" s="48">
        <v>898864431</v>
      </c>
      <c r="F37" s="43"/>
      <c r="G37" s="43"/>
      <c r="H37" s="56"/>
      <c r="I37" s="43"/>
      <c r="J37" s="43"/>
      <c r="K37" s="43"/>
      <c r="L37" s="43"/>
      <c r="M37" s="43"/>
      <c r="N37" s="43"/>
      <c r="O37" s="43"/>
      <c r="P37" s="43"/>
      <c r="Q37" s="43"/>
      <c r="R37" s="43"/>
      <c r="S37" s="43"/>
      <c r="T37" s="43"/>
      <c r="U37" s="43"/>
      <c r="V37" s="43"/>
      <c r="W37" s="43"/>
      <c r="X37" s="43"/>
      <c r="Y37" s="43"/>
      <c r="Z37" s="43"/>
      <c r="AA37" s="43"/>
    </row>
    <row r="38" spans="1:27" ht="14.25" customHeight="1" x14ac:dyDescent="0.2">
      <c r="A38" s="43"/>
      <c r="B38" s="43"/>
      <c r="C38" s="43"/>
      <c r="D38" s="43" t="s">
        <v>172</v>
      </c>
      <c r="E38" s="48">
        <v>886048932</v>
      </c>
      <c r="F38" s="43"/>
      <c r="G38" s="43"/>
      <c r="H38" s="56"/>
      <c r="I38" s="43"/>
      <c r="J38" s="43"/>
      <c r="K38" s="43"/>
      <c r="L38" s="43"/>
      <c r="M38" s="43"/>
      <c r="N38" s="43"/>
      <c r="O38" s="43"/>
      <c r="P38" s="43"/>
      <c r="Q38" s="43"/>
      <c r="R38" s="43"/>
      <c r="S38" s="43"/>
      <c r="T38" s="43"/>
      <c r="U38" s="43"/>
      <c r="V38" s="43"/>
      <c r="W38" s="43"/>
      <c r="X38" s="43"/>
      <c r="Y38" s="43"/>
      <c r="Z38" s="43"/>
      <c r="AA38" s="43"/>
    </row>
    <row r="39" spans="1:27" ht="14.25" customHeight="1" x14ac:dyDescent="0.2">
      <c r="A39" s="43"/>
      <c r="B39" s="43"/>
      <c r="C39" s="43"/>
      <c r="D39" s="43" t="s">
        <v>173</v>
      </c>
      <c r="E39" s="48">
        <v>164503992</v>
      </c>
      <c r="F39" s="43"/>
      <c r="G39" s="43"/>
      <c r="H39" s="56"/>
      <c r="I39" s="43"/>
      <c r="J39" s="43"/>
      <c r="K39" s="43"/>
      <c r="L39" s="43"/>
      <c r="M39" s="43"/>
      <c r="N39" s="43"/>
      <c r="O39" s="43"/>
      <c r="P39" s="43"/>
      <c r="Q39" s="43"/>
      <c r="R39" s="43"/>
      <c r="S39" s="43"/>
      <c r="T39" s="43"/>
      <c r="U39" s="43"/>
      <c r="V39" s="43"/>
      <c r="W39" s="43"/>
      <c r="X39" s="43"/>
      <c r="Y39" s="43"/>
      <c r="Z39" s="43"/>
      <c r="AA39" s="43"/>
    </row>
    <row r="40" spans="1:27" ht="14.25" customHeight="1" x14ac:dyDescent="0.2">
      <c r="A40" s="43"/>
      <c r="B40" s="43"/>
      <c r="C40" s="43"/>
      <c r="D40" s="43"/>
      <c r="E40" s="43"/>
      <c r="F40" s="43"/>
      <c r="G40" s="43"/>
      <c r="H40" s="56"/>
      <c r="I40" s="43"/>
      <c r="J40" s="43"/>
      <c r="K40" s="43"/>
      <c r="L40" s="43"/>
      <c r="M40" s="43"/>
      <c r="N40" s="43"/>
      <c r="O40" s="43"/>
      <c r="P40" s="43"/>
      <c r="Q40" s="43"/>
      <c r="R40" s="43"/>
      <c r="S40" s="43"/>
      <c r="T40" s="43"/>
      <c r="U40" s="43"/>
      <c r="V40" s="43"/>
      <c r="W40" s="43"/>
      <c r="X40" s="43"/>
      <c r="Y40" s="43"/>
      <c r="Z40" s="43"/>
      <c r="AA40" s="43"/>
    </row>
    <row r="41" spans="1:27" ht="14.25" customHeight="1" x14ac:dyDescent="0.2">
      <c r="A41" s="43"/>
      <c r="B41" s="43"/>
      <c r="C41" s="43"/>
      <c r="D41" s="43"/>
      <c r="E41" s="43"/>
      <c r="F41" s="43"/>
      <c r="G41" s="43"/>
      <c r="H41" s="56"/>
      <c r="I41" s="43"/>
      <c r="J41" s="43"/>
      <c r="K41" s="43"/>
      <c r="L41" s="43"/>
      <c r="M41" s="43"/>
      <c r="N41" s="43"/>
      <c r="O41" s="43"/>
      <c r="P41" s="43"/>
      <c r="Q41" s="43"/>
      <c r="R41" s="43"/>
      <c r="S41" s="43"/>
      <c r="T41" s="43"/>
      <c r="U41" s="43"/>
      <c r="V41" s="43"/>
      <c r="W41" s="43"/>
      <c r="X41" s="43"/>
      <c r="Y41" s="43"/>
      <c r="Z41" s="43"/>
      <c r="AA41" s="43"/>
    </row>
    <row r="42" spans="1:27" ht="14.25" customHeight="1" x14ac:dyDescent="0.2">
      <c r="A42" s="43"/>
      <c r="B42" s="43"/>
      <c r="C42" s="43"/>
      <c r="D42" s="43"/>
      <c r="E42" s="43"/>
      <c r="F42" s="43"/>
      <c r="G42" s="43"/>
      <c r="H42" s="56"/>
      <c r="I42" s="43"/>
      <c r="J42" s="43"/>
      <c r="K42" s="43"/>
      <c r="L42" s="43"/>
      <c r="M42" s="43"/>
      <c r="N42" s="43"/>
      <c r="O42" s="43"/>
      <c r="P42" s="43"/>
      <c r="Q42" s="43"/>
      <c r="R42" s="43"/>
      <c r="S42" s="43"/>
      <c r="T42" s="43"/>
      <c r="U42" s="43"/>
      <c r="V42" s="43"/>
      <c r="W42" s="43"/>
      <c r="X42" s="43"/>
      <c r="Y42" s="43"/>
      <c r="Z42" s="43"/>
      <c r="AA42" s="43"/>
    </row>
    <row r="43" spans="1:27" ht="14.25" customHeight="1" x14ac:dyDescent="0.2">
      <c r="A43" s="43"/>
      <c r="B43" s="43"/>
      <c r="C43" s="43"/>
      <c r="D43" s="43"/>
      <c r="E43" s="43"/>
      <c r="F43" s="43"/>
      <c r="G43" s="43"/>
      <c r="H43" s="56"/>
      <c r="I43" s="43"/>
      <c r="J43" s="43"/>
      <c r="K43" s="43"/>
      <c r="L43" s="43"/>
      <c r="M43" s="43"/>
      <c r="N43" s="43"/>
      <c r="O43" s="43"/>
      <c r="P43" s="43"/>
      <c r="Q43" s="43"/>
      <c r="R43" s="43"/>
      <c r="S43" s="43"/>
      <c r="T43" s="43"/>
      <c r="U43" s="43"/>
      <c r="V43" s="43"/>
      <c r="W43" s="43"/>
      <c r="X43" s="43"/>
      <c r="Y43" s="43"/>
      <c r="Z43" s="43"/>
      <c r="AA43" s="43"/>
    </row>
    <row r="44" spans="1:27" ht="14.25" customHeight="1" x14ac:dyDescent="0.2">
      <c r="A44" s="43"/>
      <c r="B44" s="43"/>
      <c r="C44" s="43"/>
      <c r="D44" s="43"/>
      <c r="E44" s="43"/>
      <c r="F44" s="43"/>
      <c r="G44" s="43"/>
      <c r="H44" s="56"/>
      <c r="I44" s="43"/>
      <c r="J44" s="43"/>
      <c r="K44" s="43"/>
      <c r="L44" s="43"/>
      <c r="M44" s="43"/>
      <c r="N44" s="43"/>
      <c r="O44" s="43"/>
      <c r="P44" s="43"/>
      <c r="Q44" s="43"/>
      <c r="R44" s="43"/>
      <c r="S44" s="43"/>
      <c r="T44" s="43"/>
      <c r="U44" s="43"/>
      <c r="V44" s="43"/>
      <c r="W44" s="43"/>
      <c r="X44" s="43"/>
      <c r="Y44" s="43"/>
      <c r="Z44" s="43"/>
      <c r="AA44" s="43"/>
    </row>
    <row r="45" spans="1:27" ht="14.25" customHeight="1" x14ac:dyDescent="0.2">
      <c r="A45" s="43"/>
      <c r="B45" s="43"/>
      <c r="C45" s="43"/>
      <c r="D45" s="43"/>
      <c r="E45" s="43"/>
      <c r="F45" s="43"/>
      <c r="G45" s="43"/>
      <c r="H45" s="56"/>
      <c r="I45" s="43"/>
      <c r="J45" s="43"/>
      <c r="K45" s="43"/>
      <c r="L45" s="43"/>
      <c r="M45" s="43"/>
      <c r="N45" s="43"/>
      <c r="O45" s="43"/>
      <c r="P45" s="43"/>
      <c r="Q45" s="43"/>
      <c r="R45" s="43"/>
      <c r="S45" s="43"/>
      <c r="T45" s="43"/>
      <c r="U45" s="43"/>
      <c r="V45" s="43"/>
      <c r="W45" s="43"/>
      <c r="X45" s="43"/>
      <c r="Y45" s="43"/>
      <c r="Z45" s="43"/>
      <c r="AA45" s="43"/>
    </row>
    <row r="46" spans="1:27" ht="14.25" customHeight="1" x14ac:dyDescent="0.2">
      <c r="A46" s="43"/>
      <c r="B46" s="43"/>
      <c r="C46" s="43"/>
      <c r="D46" s="43"/>
      <c r="E46" s="43"/>
      <c r="F46" s="43"/>
      <c r="G46" s="43"/>
      <c r="H46" s="56"/>
      <c r="I46" s="43"/>
      <c r="J46" s="43"/>
      <c r="K46" s="43"/>
      <c r="L46" s="43"/>
      <c r="M46" s="43"/>
      <c r="N46" s="43"/>
      <c r="O46" s="43"/>
      <c r="P46" s="43"/>
      <c r="Q46" s="43"/>
      <c r="R46" s="43"/>
      <c r="S46" s="43"/>
      <c r="T46" s="43"/>
      <c r="U46" s="43"/>
      <c r="V46" s="43"/>
      <c r="W46" s="43"/>
      <c r="X46" s="43"/>
      <c r="Y46" s="43"/>
      <c r="Z46" s="43"/>
      <c r="AA46" s="43"/>
    </row>
    <row r="47" spans="1:27" ht="14.25" customHeight="1" x14ac:dyDescent="0.2">
      <c r="A47" s="43"/>
      <c r="B47" s="43"/>
      <c r="C47" s="43"/>
      <c r="D47" s="43"/>
      <c r="E47" s="43"/>
      <c r="F47" s="43"/>
      <c r="G47" s="43"/>
      <c r="H47" s="56"/>
      <c r="I47" s="43"/>
      <c r="J47" s="43"/>
      <c r="K47" s="43"/>
      <c r="L47" s="43"/>
      <c r="M47" s="43"/>
      <c r="N47" s="43"/>
      <c r="O47" s="43"/>
      <c r="P47" s="43"/>
      <c r="Q47" s="43"/>
      <c r="R47" s="43"/>
      <c r="S47" s="43"/>
      <c r="T47" s="43"/>
      <c r="U47" s="43"/>
      <c r="V47" s="43"/>
      <c r="W47" s="43"/>
      <c r="X47" s="43"/>
      <c r="Y47" s="43"/>
      <c r="Z47" s="43"/>
      <c r="AA47" s="43"/>
    </row>
    <row r="48" spans="1:27" ht="14.25" customHeight="1" x14ac:dyDescent="0.2">
      <c r="A48" s="43"/>
      <c r="B48" s="43"/>
      <c r="C48" s="43"/>
      <c r="D48" s="43"/>
      <c r="E48" s="43"/>
      <c r="F48" s="43"/>
      <c r="G48" s="43"/>
      <c r="H48" s="56"/>
      <c r="I48" s="43"/>
      <c r="J48" s="43"/>
      <c r="K48" s="43"/>
      <c r="L48" s="43"/>
      <c r="M48" s="43"/>
      <c r="N48" s="43"/>
      <c r="O48" s="43"/>
      <c r="P48" s="43"/>
      <c r="Q48" s="43"/>
      <c r="R48" s="43"/>
      <c r="S48" s="43"/>
      <c r="T48" s="43"/>
      <c r="U48" s="43"/>
      <c r="V48" s="43"/>
      <c r="W48" s="43"/>
      <c r="X48" s="43"/>
      <c r="Y48" s="43"/>
      <c r="Z48" s="43"/>
      <c r="AA48" s="43"/>
    </row>
    <row r="49" spans="1:27" ht="14.25" customHeight="1" x14ac:dyDescent="0.2">
      <c r="A49" s="43"/>
      <c r="B49" s="43"/>
      <c r="C49" s="43"/>
      <c r="D49" s="43"/>
      <c r="E49" s="43"/>
      <c r="F49" s="43"/>
      <c r="G49" s="43"/>
      <c r="H49" s="56"/>
      <c r="I49" s="43"/>
      <c r="J49" s="43"/>
      <c r="K49" s="43"/>
      <c r="L49" s="43"/>
      <c r="M49" s="43"/>
      <c r="N49" s="43"/>
      <c r="O49" s="43"/>
      <c r="P49" s="43"/>
      <c r="Q49" s="43"/>
      <c r="R49" s="43"/>
      <c r="S49" s="43"/>
      <c r="T49" s="43"/>
      <c r="U49" s="43"/>
      <c r="V49" s="43"/>
      <c r="W49" s="43"/>
      <c r="X49" s="43"/>
      <c r="Y49" s="43"/>
      <c r="Z49" s="43"/>
      <c r="AA49" s="43"/>
    </row>
    <row r="50" spans="1:27" ht="14.25" customHeight="1" x14ac:dyDescent="0.2">
      <c r="A50" s="43"/>
      <c r="B50" s="43"/>
      <c r="C50" s="43"/>
      <c r="D50" s="43"/>
      <c r="E50" s="43"/>
      <c r="F50" s="43"/>
      <c r="G50" s="43"/>
      <c r="H50" s="56"/>
      <c r="I50" s="43"/>
      <c r="J50" s="43"/>
      <c r="K50" s="43"/>
      <c r="L50" s="43"/>
      <c r="M50" s="43"/>
      <c r="N50" s="43"/>
      <c r="O50" s="43"/>
      <c r="P50" s="43"/>
      <c r="Q50" s="43"/>
      <c r="R50" s="43"/>
      <c r="S50" s="43"/>
      <c r="T50" s="43"/>
      <c r="U50" s="43"/>
      <c r="V50" s="43"/>
      <c r="W50" s="43"/>
      <c r="X50" s="43"/>
      <c r="Y50" s="43"/>
      <c r="Z50" s="43"/>
      <c r="AA50" s="43"/>
    </row>
    <row r="51" spans="1:27" ht="14.25" customHeight="1" x14ac:dyDescent="0.2">
      <c r="A51" s="43"/>
      <c r="B51" s="43"/>
      <c r="C51" s="43"/>
      <c r="D51" s="43"/>
      <c r="E51" s="43"/>
      <c r="F51" s="43"/>
      <c r="G51" s="43"/>
      <c r="H51" s="56"/>
      <c r="I51" s="43"/>
      <c r="J51" s="43"/>
      <c r="K51" s="43"/>
      <c r="L51" s="43"/>
      <c r="M51" s="43"/>
      <c r="N51" s="43"/>
      <c r="O51" s="43"/>
      <c r="P51" s="43"/>
      <c r="Q51" s="43"/>
      <c r="R51" s="43"/>
      <c r="S51" s="43"/>
      <c r="T51" s="43"/>
      <c r="U51" s="43"/>
      <c r="V51" s="43"/>
      <c r="W51" s="43"/>
      <c r="X51" s="43"/>
      <c r="Y51" s="43"/>
      <c r="Z51" s="43"/>
      <c r="AA51" s="43"/>
    </row>
    <row r="52" spans="1:27" ht="14.25" customHeight="1" x14ac:dyDescent="0.2">
      <c r="A52" s="43"/>
      <c r="B52" s="43"/>
      <c r="C52" s="43"/>
      <c r="D52" s="43"/>
      <c r="E52" s="43"/>
      <c r="F52" s="43"/>
      <c r="G52" s="43"/>
      <c r="H52" s="56"/>
      <c r="I52" s="43"/>
      <c r="J52" s="43"/>
      <c r="K52" s="43"/>
      <c r="L52" s="43"/>
      <c r="M52" s="43"/>
      <c r="N52" s="43"/>
      <c r="O52" s="43"/>
      <c r="P52" s="43"/>
      <c r="Q52" s="43"/>
      <c r="R52" s="43"/>
      <c r="S52" s="43"/>
      <c r="T52" s="43"/>
      <c r="U52" s="43"/>
      <c r="V52" s="43"/>
      <c r="W52" s="43"/>
      <c r="X52" s="43"/>
      <c r="Y52" s="43"/>
      <c r="Z52" s="43"/>
      <c r="AA52" s="43"/>
    </row>
    <row r="53" spans="1:27" ht="14.25" customHeight="1" x14ac:dyDescent="0.2">
      <c r="A53" s="43"/>
      <c r="B53" s="43"/>
      <c r="C53" s="43"/>
      <c r="D53" s="43"/>
      <c r="E53" s="43"/>
      <c r="F53" s="43"/>
      <c r="G53" s="43"/>
      <c r="H53" s="56"/>
      <c r="I53" s="43"/>
      <c r="J53" s="43"/>
      <c r="K53" s="43"/>
      <c r="L53" s="43"/>
      <c r="M53" s="43"/>
      <c r="N53" s="43"/>
      <c r="O53" s="43"/>
      <c r="P53" s="43"/>
      <c r="Q53" s="43"/>
      <c r="R53" s="43"/>
      <c r="S53" s="43"/>
      <c r="T53" s="43"/>
      <c r="U53" s="43"/>
      <c r="V53" s="43"/>
      <c r="W53" s="43"/>
      <c r="X53" s="43"/>
      <c r="Y53" s="43"/>
      <c r="Z53" s="43"/>
      <c r="AA53" s="43"/>
    </row>
    <row r="54" spans="1:27" ht="14.25" customHeight="1" x14ac:dyDescent="0.2">
      <c r="A54" s="43"/>
      <c r="B54" s="43"/>
      <c r="C54" s="43"/>
      <c r="D54" s="43"/>
      <c r="E54" s="43"/>
      <c r="F54" s="43"/>
      <c r="G54" s="43"/>
      <c r="H54" s="56"/>
      <c r="I54" s="43"/>
      <c r="J54" s="43"/>
      <c r="K54" s="43"/>
      <c r="L54" s="43"/>
      <c r="M54" s="43"/>
      <c r="N54" s="43"/>
      <c r="O54" s="43"/>
      <c r="P54" s="43"/>
      <c r="Q54" s="43"/>
      <c r="R54" s="43"/>
      <c r="S54" s="43"/>
      <c r="T54" s="43"/>
      <c r="U54" s="43"/>
      <c r="V54" s="43"/>
      <c r="W54" s="43"/>
      <c r="X54" s="43"/>
      <c r="Y54" s="43"/>
      <c r="Z54" s="43"/>
      <c r="AA54" s="43"/>
    </row>
    <row r="55" spans="1:27" ht="14.25" customHeight="1" x14ac:dyDescent="0.2">
      <c r="A55" s="43"/>
      <c r="B55" s="43"/>
      <c r="C55" s="43"/>
      <c r="D55" s="43"/>
      <c r="E55" s="43"/>
      <c r="F55" s="43"/>
      <c r="G55" s="43"/>
      <c r="H55" s="56"/>
      <c r="I55" s="43"/>
      <c r="J55" s="43"/>
      <c r="K55" s="43"/>
      <c r="L55" s="43"/>
      <c r="M55" s="43"/>
      <c r="N55" s="43"/>
      <c r="O55" s="43"/>
      <c r="P55" s="43"/>
      <c r="Q55" s="43"/>
      <c r="R55" s="43"/>
      <c r="S55" s="43"/>
      <c r="T55" s="43"/>
      <c r="U55" s="43"/>
      <c r="V55" s="43"/>
      <c r="W55" s="43"/>
      <c r="X55" s="43"/>
      <c r="Y55" s="43"/>
      <c r="Z55" s="43"/>
      <c r="AA55" s="43"/>
    </row>
    <row r="56" spans="1:27" ht="14.25" customHeight="1" x14ac:dyDescent="0.2">
      <c r="A56" s="43"/>
      <c r="B56" s="43"/>
      <c r="C56" s="43"/>
      <c r="D56" s="43"/>
      <c r="E56" s="43"/>
      <c r="F56" s="43"/>
      <c r="G56" s="43"/>
      <c r="H56" s="56"/>
      <c r="I56" s="43"/>
      <c r="J56" s="43"/>
      <c r="K56" s="43"/>
      <c r="L56" s="43"/>
      <c r="M56" s="43"/>
      <c r="N56" s="43"/>
      <c r="O56" s="43"/>
      <c r="P56" s="43"/>
      <c r="Q56" s="43"/>
      <c r="R56" s="43"/>
      <c r="S56" s="43"/>
      <c r="T56" s="43"/>
      <c r="U56" s="43"/>
      <c r="V56" s="43"/>
      <c r="W56" s="43"/>
      <c r="X56" s="43"/>
      <c r="Y56" s="43"/>
      <c r="Z56" s="43"/>
      <c r="AA56" s="43"/>
    </row>
    <row r="57" spans="1:27" ht="14.25" customHeight="1" x14ac:dyDescent="0.2">
      <c r="A57" s="43"/>
      <c r="B57" s="43"/>
      <c r="C57" s="43"/>
      <c r="D57" s="43"/>
      <c r="E57" s="43"/>
      <c r="F57" s="43"/>
      <c r="G57" s="43"/>
      <c r="H57" s="56"/>
      <c r="I57" s="43"/>
      <c r="J57" s="43"/>
      <c r="K57" s="43"/>
      <c r="L57" s="43"/>
      <c r="M57" s="43"/>
      <c r="N57" s="43"/>
      <c r="O57" s="43"/>
      <c r="P57" s="43"/>
      <c r="Q57" s="43"/>
      <c r="R57" s="43"/>
      <c r="S57" s="43"/>
      <c r="T57" s="43"/>
      <c r="U57" s="43"/>
      <c r="V57" s="43"/>
      <c r="W57" s="43"/>
      <c r="X57" s="43"/>
      <c r="Y57" s="43"/>
      <c r="Z57" s="43"/>
      <c r="AA57" s="43"/>
    </row>
    <row r="58" spans="1:27" ht="14.25" customHeight="1" x14ac:dyDescent="0.2">
      <c r="A58" s="43"/>
      <c r="B58" s="43"/>
      <c r="C58" s="43"/>
      <c r="D58" s="43"/>
      <c r="E58" s="43"/>
      <c r="F58" s="43"/>
      <c r="G58" s="43"/>
      <c r="H58" s="56"/>
      <c r="I58" s="43"/>
      <c r="J58" s="43"/>
      <c r="K58" s="43"/>
      <c r="L58" s="43"/>
      <c r="M58" s="43"/>
      <c r="N58" s="43"/>
      <c r="O58" s="43"/>
      <c r="P58" s="43"/>
      <c r="Q58" s="43"/>
      <c r="R58" s="43"/>
      <c r="S58" s="43"/>
      <c r="T58" s="43"/>
      <c r="U58" s="43"/>
      <c r="V58" s="43"/>
      <c r="W58" s="43"/>
      <c r="X58" s="43"/>
      <c r="Y58" s="43"/>
      <c r="Z58" s="43"/>
      <c r="AA58" s="43"/>
    </row>
    <row r="59" spans="1:27" ht="14.25" customHeight="1" x14ac:dyDescent="0.2">
      <c r="A59" s="43"/>
      <c r="B59" s="43"/>
      <c r="C59" s="43"/>
      <c r="D59" s="43"/>
      <c r="E59" s="43"/>
      <c r="F59" s="43"/>
      <c r="G59" s="43"/>
      <c r="H59" s="56"/>
      <c r="I59" s="43"/>
      <c r="J59" s="43"/>
      <c r="K59" s="43"/>
      <c r="L59" s="43"/>
      <c r="M59" s="43"/>
      <c r="N59" s="43"/>
      <c r="O59" s="43"/>
      <c r="P59" s="43"/>
      <c r="Q59" s="43"/>
      <c r="R59" s="43"/>
      <c r="S59" s="43"/>
      <c r="T59" s="43"/>
      <c r="U59" s="43"/>
      <c r="V59" s="43"/>
      <c r="W59" s="43"/>
      <c r="X59" s="43"/>
      <c r="Y59" s="43"/>
      <c r="Z59" s="43"/>
      <c r="AA59" s="43"/>
    </row>
    <row r="60" spans="1:27" ht="14.25" customHeight="1" x14ac:dyDescent="0.2">
      <c r="A60" s="43"/>
      <c r="B60" s="43"/>
      <c r="C60" s="43"/>
      <c r="D60" s="43"/>
      <c r="E60" s="43"/>
      <c r="F60" s="43"/>
      <c r="G60" s="43"/>
      <c r="H60" s="56"/>
      <c r="I60" s="43"/>
      <c r="J60" s="43"/>
      <c r="K60" s="43"/>
      <c r="L60" s="43"/>
      <c r="M60" s="43"/>
      <c r="N60" s="43"/>
      <c r="O60" s="43"/>
      <c r="P60" s="43"/>
      <c r="Q60" s="43"/>
      <c r="R60" s="43"/>
      <c r="S60" s="43"/>
      <c r="T60" s="43"/>
      <c r="U60" s="43"/>
      <c r="V60" s="43"/>
      <c r="W60" s="43"/>
      <c r="X60" s="43"/>
      <c r="Y60" s="43"/>
      <c r="Z60" s="43"/>
      <c r="AA60" s="43"/>
    </row>
    <row r="61" spans="1:27" ht="14.25" customHeight="1" x14ac:dyDescent="0.2">
      <c r="A61" s="43"/>
      <c r="B61" s="43"/>
      <c r="C61" s="43"/>
      <c r="D61" s="43"/>
      <c r="E61" s="43"/>
      <c r="F61" s="43"/>
      <c r="G61" s="43"/>
      <c r="H61" s="56"/>
      <c r="I61" s="43"/>
      <c r="J61" s="43"/>
      <c r="K61" s="43"/>
      <c r="L61" s="43"/>
      <c r="M61" s="43"/>
      <c r="N61" s="43"/>
      <c r="O61" s="43"/>
      <c r="P61" s="43"/>
      <c r="Q61" s="43"/>
      <c r="R61" s="43"/>
      <c r="S61" s="43"/>
      <c r="T61" s="43"/>
      <c r="U61" s="43"/>
      <c r="V61" s="43"/>
      <c r="W61" s="43"/>
      <c r="X61" s="43"/>
      <c r="Y61" s="43"/>
      <c r="Z61" s="43"/>
      <c r="AA61" s="43"/>
    </row>
    <row r="62" spans="1:27" ht="14.25" customHeight="1" x14ac:dyDescent="0.2">
      <c r="A62" s="43"/>
      <c r="B62" s="43"/>
      <c r="C62" s="43"/>
      <c r="D62" s="43"/>
      <c r="E62" s="43"/>
      <c r="F62" s="43"/>
      <c r="G62" s="43"/>
      <c r="H62" s="56"/>
      <c r="I62" s="43"/>
      <c r="J62" s="43"/>
      <c r="K62" s="43"/>
      <c r="L62" s="43"/>
      <c r="M62" s="43"/>
      <c r="N62" s="43"/>
      <c r="O62" s="43"/>
      <c r="P62" s="43"/>
      <c r="Q62" s="43"/>
      <c r="R62" s="43"/>
      <c r="S62" s="43"/>
      <c r="T62" s="43"/>
      <c r="U62" s="43"/>
      <c r="V62" s="43"/>
      <c r="W62" s="43"/>
      <c r="X62" s="43"/>
      <c r="Y62" s="43"/>
      <c r="Z62" s="43"/>
      <c r="AA62" s="43"/>
    </row>
    <row r="63" spans="1:27" ht="14.25" customHeight="1" x14ac:dyDescent="0.2">
      <c r="A63" s="43"/>
      <c r="B63" s="43"/>
      <c r="C63" s="43"/>
      <c r="D63" s="43"/>
      <c r="E63" s="43"/>
      <c r="F63" s="43"/>
      <c r="G63" s="43"/>
      <c r="H63" s="56"/>
      <c r="I63" s="43"/>
      <c r="J63" s="43"/>
      <c r="K63" s="43"/>
      <c r="L63" s="43"/>
      <c r="M63" s="43"/>
      <c r="N63" s="43"/>
      <c r="O63" s="43"/>
      <c r="P63" s="43"/>
      <c r="Q63" s="43"/>
      <c r="R63" s="43"/>
      <c r="S63" s="43"/>
      <c r="T63" s="43"/>
      <c r="U63" s="43"/>
      <c r="V63" s="43"/>
      <c r="W63" s="43"/>
      <c r="X63" s="43"/>
      <c r="Y63" s="43"/>
      <c r="Z63" s="43"/>
      <c r="AA63" s="43"/>
    </row>
    <row r="64" spans="1:27" ht="14.25" customHeight="1" x14ac:dyDescent="0.2">
      <c r="A64" s="43"/>
      <c r="B64" s="43"/>
      <c r="C64" s="43"/>
      <c r="D64" s="43"/>
      <c r="E64" s="43"/>
      <c r="F64" s="43"/>
      <c r="G64" s="43"/>
      <c r="H64" s="56"/>
      <c r="I64" s="43"/>
      <c r="J64" s="43"/>
      <c r="K64" s="43"/>
      <c r="L64" s="43"/>
      <c r="M64" s="43"/>
      <c r="N64" s="43"/>
      <c r="O64" s="43"/>
      <c r="P64" s="43"/>
      <c r="Q64" s="43"/>
      <c r="R64" s="43"/>
      <c r="S64" s="43"/>
      <c r="T64" s="43"/>
      <c r="U64" s="43"/>
      <c r="V64" s="43"/>
      <c r="W64" s="43"/>
      <c r="X64" s="43"/>
      <c r="Y64" s="43"/>
      <c r="Z64" s="43"/>
      <c r="AA64" s="43"/>
    </row>
    <row r="65" spans="1:27" ht="14.25" customHeight="1" x14ac:dyDescent="0.2">
      <c r="A65" s="43"/>
      <c r="B65" s="43"/>
      <c r="C65" s="43"/>
      <c r="D65" s="43"/>
      <c r="E65" s="43"/>
      <c r="F65" s="43"/>
      <c r="G65" s="43"/>
      <c r="H65" s="56"/>
      <c r="I65" s="43"/>
      <c r="J65" s="43"/>
      <c r="K65" s="43"/>
      <c r="L65" s="43"/>
      <c r="M65" s="43"/>
      <c r="N65" s="43"/>
      <c r="O65" s="43"/>
      <c r="P65" s="43"/>
      <c r="Q65" s="43"/>
      <c r="R65" s="43"/>
      <c r="S65" s="43"/>
      <c r="T65" s="43"/>
      <c r="U65" s="43"/>
      <c r="V65" s="43"/>
      <c r="W65" s="43"/>
      <c r="X65" s="43"/>
      <c r="Y65" s="43"/>
      <c r="Z65" s="43"/>
      <c r="AA65" s="43"/>
    </row>
    <row r="66" spans="1:27" ht="14.25" customHeight="1" x14ac:dyDescent="0.2">
      <c r="A66" s="43"/>
      <c r="B66" s="43"/>
      <c r="C66" s="43"/>
      <c r="D66" s="43"/>
      <c r="E66" s="43"/>
      <c r="F66" s="43"/>
      <c r="G66" s="43"/>
      <c r="H66" s="56"/>
      <c r="I66" s="43"/>
      <c r="J66" s="43"/>
      <c r="K66" s="43"/>
      <c r="L66" s="43"/>
      <c r="M66" s="43"/>
      <c r="N66" s="43"/>
      <c r="O66" s="43"/>
      <c r="P66" s="43"/>
      <c r="Q66" s="43"/>
      <c r="R66" s="43"/>
      <c r="S66" s="43"/>
      <c r="T66" s="43"/>
      <c r="U66" s="43"/>
      <c r="V66" s="43"/>
      <c r="W66" s="43"/>
      <c r="X66" s="43"/>
      <c r="Y66" s="43"/>
      <c r="Z66" s="43"/>
      <c r="AA66" s="43"/>
    </row>
    <row r="67" spans="1:27" ht="14.25" customHeight="1" x14ac:dyDescent="0.2">
      <c r="A67" s="43"/>
      <c r="B67" s="43"/>
      <c r="C67" s="43"/>
      <c r="D67" s="43"/>
      <c r="E67" s="43"/>
      <c r="F67" s="43"/>
      <c r="G67" s="43"/>
      <c r="H67" s="56"/>
      <c r="I67" s="43"/>
      <c r="J67" s="43"/>
      <c r="K67" s="43"/>
      <c r="L67" s="43"/>
      <c r="M67" s="43"/>
      <c r="N67" s="43"/>
      <c r="O67" s="43"/>
      <c r="P67" s="43"/>
      <c r="Q67" s="43"/>
      <c r="R67" s="43"/>
      <c r="S67" s="43"/>
      <c r="T67" s="43"/>
      <c r="U67" s="43"/>
      <c r="V67" s="43"/>
      <c r="W67" s="43"/>
      <c r="X67" s="43"/>
      <c r="Y67" s="43"/>
      <c r="Z67" s="43"/>
      <c r="AA67" s="43"/>
    </row>
    <row r="68" spans="1:27" ht="14.25" customHeight="1" x14ac:dyDescent="0.2">
      <c r="A68" s="43"/>
      <c r="B68" s="43"/>
      <c r="C68" s="43"/>
      <c r="D68" s="43"/>
      <c r="E68" s="43"/>
      <c r="F68" s="43"/>
      <c r="G68" s="43"/>
      <c r="H68" s="56"/>
      <c r="I68" s="43"/>
      <c r="J68" s="43"/>
      <c r="K68" s="43"/>
      <c r="L68" s="43"/>
      <c r="M68" s="43"/>
      <c r="N68" s="43"/>
      <c r="O68" s="43"/>
      <c r="P68" s="43"/>
      <c r="Q68" s="43"/>
      <c r="R68" s="43"/>
      <c r="S68" s="43"/>
      <c r="T68" s="43"/>
      <c r="U68" s="43"/>
      <c r="V68" s="43"/>
      <c r="W68" s="43"/>
      <c r="X68" s="43"/>
      <c r="Y68" s="43"/>
      <c r="Z68" s="43"/>
      <c r="AA68" s="43"/>
    </row>
    <row r="69" spans="1:27" ht="14.25" customHeight="1" x14ac:dyDescent="0.2">
      <c r="A69" s="43"/>
      <c r="B69" s="43"/>
      <c r="C69" s="43"/>
      <c r="D69" s="43"/>
      <c r="E69" s="43"/>
      <c r="F69" s="43"/>
      <c r="G69" s="43"/>
      <c r="H69" s="56"/>
      <c r="I69" s="43"/>
      <c r="J69" s="43"/>
      <c r="K69" s="43"/>
      <c r="L69" s="43"/>
      <c r="M69" s="43"/>
      <c r="N69" s="43"/>
      <c r="O69" s="43"/>
      <c r="P69" s="43"/>
      <c r="Q69" s="43"/>
      <c r="R69" s="43"/>
      <c r="S69" s="43"/>
      <c r="T69" s="43"/>
      <c r="U69" s="43"/>
      <c r="V69" s="43"/>
      <c r="W69" s="43"/>
      <c r="X69" s="43"/>
      <c r="Y69" s="43"/>
      <c r="Z69" s="43"/>
      <c r="AA69" s="43"/>
    </row>
    <row r="70" spans="1:27" ht="14.25" customHeight="1" x14ac:dyDescent="0.2">
      <c r="A70" s="43"/>
      <c r="B70" s="43"/>
      <c r="C70" s="43"/>
      <c r="D70" s="43"/>
      <c r="E70" s="43"/>
      <c r="F70" s="43"/>
      <c r="G70" s="43"/>
      <c r="H70" s="56"/>
      <c r="I70" s="43"/>
      <c r="J70" s="43"/>
      <c r="K70" s="43"/>
      <c r="L70" s="43"/>
      <c r="M70" s="43"/>
      <c r="N70" s="43"/>
      <c r="O70" s="43"/>
      <c r="P70" s="43"/>
      <c r="Q70" s="43"/>
      <c r="R70" s="43"/>
      <c r="S70" s="43"/>
      <c r="T70" s="43"/>
      <c r="U70" s="43"/>
      <c r="V70" s="43"/>
      <c r="W70" s="43"/>
      <c r="X70" s="43"/>
      <c r="Y70" s="43"/>
      <c r="Z70" s="43"/>
      <c r="AA70" s="43"/>
    </row>
    <row r="71" spans="1:27" ht="14.25" customHeight="1" x14ac:dyDescent="0.2">
      <c r="A71" s="43"/>
      <c r="B71" s="43"/>
      <c r="C71" s="43"/>
      <c r="D71" s="43"/>
      <c r="E71" s="43"/>
      <c r="F71" s="43"/>
      <c r="G71" s="43"/>
      <c r="H71" s="56"/>
      <c r="I71" s="43"/>
      <c r="J71" s="43"/>
      <c r="K71" s="43"/>
      <c r="L71" s="43"/>
      <c r="M71" s="43"/>
      <c r="N71" s="43"/>
      <c r="O71" s="43"/>
      <c r="P71" s="43"/>
      <c r="Q71" s="43"/>
      <c r="R71" s="43"/>
      <c r="S71" s="43"/>
      <c r="T71" s="43"/>
      <c r="U71" s="43"/>
      <c r="V71" s="43"/>
      <c r="W71" s="43"/>
      <c r="X71" s="43"/>
      <c r="Y71" s="43"/>
      <c r="Z71" s="43"/>
      <c r="AA71" s="43"/>
    </row>
    <row r="72" spans="1:27" ht="14.25" customHeight="1" x14ac:dyDescent="0.2">
      <c r="A72" s="43"/>
      <c r="B72" s="43"/>
      <c r="C72" s="43"/>
      <c r="D72" s="43"/>
      <c r="E72" s="43"/>
      <c r="F72" s="43"/>
      <c r="G72" s="43"/>
      <c r="H72" s="56"/>
      <c r="I72" s="43"/>
      <c r="J72" s="43"/>
      <c r="K72" s="43"/>
      <c r="L72" s="43"/>
      <c r="M72" s="43"/>
      <c r="N72" s="43"/>
      <c r="O72" s="43"/>
      <c r="P72" s="43"/>
      <c r="Q72" s="43"/>
      <c r="R72" s="43"/>
      <c r="S72" s="43"/>
      <c r="T72" s="43"/>
      <c r="U72" s="43"/>
      <c r="V72" s="43"/>
      <c r="W72" s="43"/>
      <c r="X72" s="43"/>
      <c r="Y72" s="43"/>
      <c r="Z72" s="43"/>
      <c r="AA72" s="43"/>
    </row>
    <row r="73" spans="1:27" ht="14.25" customHeight="1" x14ac:dyDescent="0.2">
      <c r="A73" s="43"/>
      <c r="B73" s="43"/>
      <c r="C73" s="43"/>
      <c r="D73" s="43"/>
      <c r="E73" s="43"/>
      <c r="F73" s="43"/>
      <c r="G73" s="43"/>
      <c r="H73" s="56"/>
      <c r="I73" s="43"/>
      <c r="J73" s="43"/>
      <c r="K73" s="43"/>
      <c r="L73" s="43"/>
      <c r="M73" s="43"/>
      <c r="N73" s="43"/>
      <c r="O73" s="43"/>
      <c r="P73" s="43"/>
      <c r="Q73" s="43"/>
      <c r="R73" s="43"/>
      <c r="S73" s="43"/>
      <c r="T73" s="43"/>
      <c r="U73" s="43"/>
      <c r="V73" s="43"/>
      <c r="W73" s="43"/>
      <c r="X73" s="43"/>
      <c r="Y73" s="43"/>
      <c r="Z73" s="43"/>
      <c r="AA73" s="43"/>
    </row>
    <row r="74" spans="1:27" ht="14.25" customHeight="1" x14ac:dyDescent="0.2">
      <c r="A74" s="43"/>
      <c r="B74" s="43"/>
      <c r="C74" s="43"/>
      <c r="D74" s="43"/>
      <c r="E74" s="43"/>
      <c r="F74" s="43"/>
      <c r="G74" s="43"/>
      <c r="H74" s="56"/>
      <c r="I74" s="43"/>
      <c r="J74" s="43"/>
      <c r="K74" s="43"/>
      <c r="L74" s="43"/>
      <c r="M74" s="43"/>
      <c r="N74" s="43"/>
      <c r="O74" s="43"/>
      <c r="P74" s="43"/>
      <c r="Q74" s="43"/>
      <c r="R74" s="43"/>
      <c r="S74" s="43"/>
      <c r="T74" s="43"/>
      <c r="U74" s="43"/>
      <c r="V74" s="43"/>
      <c r="W74" s="43"/>
      <c r="X74" s="43"/>
      <c r="Y74" s="43"/>
      <c r="Z74" s="43"/>
      <c r="AA74" s="43"/>
    </row>
    <row r="75" spans="1:27" ht="14.25" customHeight="1" x14ac:dyDescent="0.2">
      <c r="A75" s="43"/>
      <c r="B75" s="43"/>
      <c r="C75" s="43"/>
      <c r="D75" s="43"/>
      <c r="E75" s="43"/>
      <c r="F75" s="43"/>
      <c r="G75" s="43"/>
      <c r="H75" s="56"/>
      <c r="I75" s="43"/>
      <c r="J75" s="43"/>
      <c r="K75" s="43"/>
      <c r="L75" s="43"/>
      <c r="M75" s="43"/>
      <c r="N75" s="43"/>
      <c r="O75" s="43"/>
      <c r="P75" s="43"/>
      <c r="Q75" s="43"/>
      <c r="R75" s="43"/>
      <c r="S75" s="43"/>
      <c r="T75" s="43"/>
      <c r="U75" s="43"/>
      <c r="V75" s="43"/>
      <c r="W75" s="43"/>
      <c r="X75" s="43"/>
      <c r="Y75" s="43"/>
      <c r="Z75" s="43"/>
      <c r="AA75" s="43"/>
    </row>
    <row r="76" spans="1:27" ht="14.25" customHeight="1" x14ac:dyDescent="0.2">
      <c r="A76" s="43"/>
      <c r="B76" s="43"/>
      <c r="C76" s="43"/>
      <c r="D76" s="43"/>
      <c r="E76" s="43"/>
      <c r="F76" s="43"/>
      <c r="G76" s="43"/>
      <c r="H76" s="56"/>
      <c r="I76" s="43"/>
      <c r="J76" s="43"/>
      <c r="K76" s="43"/>
      <c r="L76" s="43"/>
      <c r="M76" s="43"/>
      <c r="N76" s="43"/>
      <c r="O76" s="43"/>
      <c r="P76" s="43"/>
      <c r="Q76" s="43"/>
      <c r="R76" s="43"/>
      <c r="S76" s="43"/>
      <c r="T76" s="43"/>
      <c r="U76" s="43"/>
      <c r="V76" s="43"/>
      <c r="W76" s="43"/>
      <c r="X76" s="43"/>
      <c r="Y76" s="43"/>
      <c r="Z76" s="43"/>
      <c r="AA76" s="43"/>
    </row>
    <row r="77" spans="1:27" ht="14.25" customHeight="1" x14ac:dyDescent="0.2">
      <c r="A77" s="43"/>
      <c r="B77" s="43"/>
      <c r="C77" s="43"/>
      <c r="D77" s="43"/>
      <c r="E77" s="43"/>
      <c r="F77" s="43"/>
      <c r="G77" s="43"/>
      <c r="H77" s="56"/>
      <c r="I77" s="43"/>
      <c r="J77" s="43"/>
      <c r="K77" s="43"/>
      <c r="L77" s="43"/>
      <c r="M77" s="43"/>
      <c r="N77" s="43"/>
      <c r="O77" s="43"/>
      <c r="P77" s="43"/>
      <c r="Q77" s="43"/>
      <c r="R77" s="43"/>
      <c r="S77" s="43"/>
      <c r="T77" s="43"/>
      <c r="U77" s="43"/>
      <c r="V77" s="43"/>
      <c r="W77" s="43"/>
      <c r="X77" s="43"/>
      <c r="Y77" s="43"/>
      <c r="Z77" s="43"/>
      <c r="AA77" s="43"/>
    </row>
    <row r="78" spans="1:27" ht="14.25" customHeight="1" x14ac:dyDescent="0.2">
      <c r="A78" s="43"/>
      <c r="B78" s="43"/>
      <c r="C78" s="43"/>
      <c r="D78" s="43"/>
      <c r="E78" s="43"/>
      <c r="F78" s="43"/>
      <c r="G78" s="43"/>
      <c r="H78" s="56"/>
      <c r="I78" s="43"/>
      <c r="J78" s="43"/>
      <c r="K78" s="43"/>
      <c r="L78" s="43"/>
      <c r="M78" s="43"/>
      <c r="N78" s="43"/>
      <c r="O78" s="43"/>
      <c r="P78" s="43"/>
      <c r="Q78" s="43"/>
      <c r="R78" s="43"/>
      <c r="S78" s="43"/>
      <c r="T78" s="43"/>
      <c r="U78" s="43"/>
      <c r="V78" s="43"/>
      <c r="W78" s="43"/>
      <c r="X78" s="43"/>
      <c r="Y78" s="43"/>
      <c r="Z78" s="43"/>
      <c r="AA78" s="43"/>
    </row>
    <row r="79" spans="1:27" ht="14.25" customHeight="1" x14ac:dyDescent="0.2">
      <c r="A79" s="43"/>
      <c r="B79" s="43"/>
      <c r="C79" s="43"/>
      <c r="D79" s="43"/>
      <c r="E79" s="43"/>
      <c r="F79" s="43"/>
      <c r="G79" s="43"/>
      <c r="H79" s="56"/>
      <c r="I79" s="43"/>
      <c r="J79" s="43"/>
      <c r="K79" s="43"/>
      <c r="L79" s="43"/>
      <c r="M79" s="43"/>
      <c r="N79" s="43"/>
      <c r="O79" s="43"/>
      <c r="P79" s="43"/>
      <c r="Q79" s="43"/>
      <c r="R79" s="43"/>
      <c r="S79" s="43"/>
      <c r="T79" s="43"/>
      <c r="U79" s="43"/>
      <c r="V79" s="43"/>
      <c r="W79" s="43"/>
      <c r="X79" s="43"/>
      <c r="Y79" s="43"/>
      <c r="Z79" s="43"/>
      <c r="AA79" s="43"/>
    </row>
    <row r="80" spans="1:27" ht="14.25" customHeight="1" x14ac:dyDescent="0.2">
      <c r="A80" s="43"/>
      <c r="B80" s="43"/>
      <c r="C80" s="43"/>
      <c r="D80" s="43"/>
      <c r="E80" s="43"/>
      <c r="F80" s="43"/>
      <c r="G80" s="43"/>
      <c r="H80" s="56"/>
      <c r="I80" s="43"/>
      <c r="J80" s="43"/>
      <c r="K80" s="43"/>
      <c r="L80" s="43"/>
      <c r="M80" s="43"/>
      <c r="N80" s="43"/>
      <c r="O80" s="43"/>
      <c r="P80" s="43"/>
      <c r="Q80" s="43"/>
      <c r="R80" s="43"/>
      <c r="S80" s="43"/>
      <c r="T80" s="43"/>
      <c r="U80" s="43"/>
      <c r="V80" s="43"/>
      <c r="W80" s="43"/>
      <c r="X80" s="43"/>
      <c r="Y80" s="43"/>
      <c r="Z80" s="43"/>
      <c r="AA80" s="43"/>
    </row>
    <row r="81" spans="1:27" ht="14.25" customHeight="1" x14ac:dyDescent="0.2">
      <c r="A81" s="43"/>
      <c r="B81" s="43"/>
      <c r="C81" s="43"/>
      <c r="D81" s="43"/>
      <c r="E81" s="43"/>
      <c r="F81" s="43"/>
      <c r="G81" s="43"/>
      <c r="H81" s="56"/>
      <c r="I81" s="43"/>
      <c r="J81" s="43"/>
      <c r="K81" s="43"/>
      <c r="L81" s="43"/>
      <c r="M81" s="43"/>
      <c r="N81" s="43"/>
      <c r="O81" s="43"/>
      <c r="P81" s="43"/>
      <c r="Q81" s="43"/>
      <c r="R81" s="43"/>
      <c r="S81" s="43"/>
      <c r="T81" s="43"/>
      <c r="U81" s="43"/>
      <c r="V81" s="43"/>
      <c r="W81" s="43"/>
      <c r="X81" s="43"/>
      <c r="Y81" s="43"/>
      <c r="Z81" s="43"/>
      <c r="AA81" s="43"/>
    </row>
    <row r="82" spans="1:27" ht="14.25" customHeight="1" x14ac:dyDescent="0.2">
      <c r="A82" s="43"/>
      <c r="B82" s="43"/>
      <c r="C82" s="43"/>
      <c r="D82" s="43"/>
      <c r="E82" s="43"/>
      <c r="F82" s="43"/>
      <c r="G82" s="43"/>
      <c r="H82" s="56"/>
      <c r="I82" s="43"/>
      <c r="J82" s="43"/>
      <c r="K82" s="43"/>
      <c r="L82" s="43"/>
      <c r="M82" s="43"/>
      <c r="N82" s="43"/>
      <c r="O82" s="43"/>
      <c r="P82" s="43"/>
      <c r="Q82" s="43"/>
      <c r="R82" s="43"/>
      <c r="S82" s="43"/>
      <c r="T82" s="43"/>
      <c r="U82" s="43"/>
      <c r="V82" s="43"/>
      <c r="W82" s="43"/>
      <c r="X82" s="43"/>
      <c r="Y82" s="43"/>
      <c r="Z82" s="43"/>
      <c r="AA82" s="43"/>
    </row>
    <row r="83" spans="1:27" ht="14.25" customHeight="1" x14ac:dyDescent="0.2">
      <c r="A83" s="43"/>
      <c r="B83" s="43"/>
      <c r="C83" s="43"/>
      <c r="D83" s="43"/>
      <c r="E83" s="43"/>
      <c r="F83" s="43"/>
      <c r="G83" s="43"/>
      <c r="H83" s="56"/>
      <c r="I83" s="43"/>
      <c r="J83" s="43"/>
      <c r="K83" s="43"/>
      <c r="L83" s="43"/>
      <c r="M83" s="43"/>
      <c r="N83" s="43"/>
      <c r="O83" s="43"/>
      <c r="P83" s="43"/>
      <c r="Q83" s="43"/>
      <c r="R83" s="43"/>
      <c r="S83" s="43"/>
      <c r="T83" s="43"/>
      <c r="U83" s="43"/>
      <c r="V83" s="43"/>
      <c r="W83" s="43"/>
      <c r="X83" s="43"/>
      <c r="Y83" s="43"/>
      <c r="Z83" s="43"/>
      <c r="AA83" s="43"/>
    </row>
    <row r="84" spans="1:27" ht="14.25" customHeight="1" x14ac:dyDescent="0.2">
      <c r="A84" s="43"/>
      <c r="B84" s="43"/>
      <c r="C84" s="43"/>
      <c r="D84" s="43"/>
      <c r="E84" s="43"/>
      <c r="F84" s="43"/>
      <c r="G84" s="43"/>
      <c r="H84" s="56"/>
      <c r="I84" s="43"/>
      <c r="J84" s="43"/>
      <c r="K84" s="43"/>
      <c r="L84" s="43"/>
      <c r="M84" s="43"/>
      <c r="N84" s="43"/>
      <c r="O84" s="43"/>
      <c r="P84" s="43"/>
      <c r="Q84" s="43"/>
      <c r="R84" s="43"/>
      <c r="S84" s="43"/>
      <c r="T84" s="43"/>
      <c r="U84" s="43"/>
      <c r="V84" s="43"/>
      <c r="W84" s="43"/>
      <c r="X84" s="43"/>
      <c r="Y84" s="43"/>
      <c r="Z84" s="43"/>
      <c r="AA84" s="43"/>
    </row>
    <row r="85" spans="1:27" ht="14.25" customHeight="1" x14ac:dyDescent="0.2">
      <c r="A85" s="43"/>
      <c r="B85" s="43"/>
      <c r="C85" s="43"/>
      <c r="D85" s="43"/>
      <c r="E85" s="43"/>
      <c r="F85" s="43"/>
      <c r="G85" s="43"/>
      <c r="H85" s="56"/>
      <c r="I85" s="43"/>
      <c r="J85" s="43"/>
      <c r="K85" s="43"/>
      <c r="L85" s="43"/>
      <c r="M85" s="43"/>
      <c r="N85" s="43"/>
      <c r="O85" s="43"/>
      <c r="P85" s="43"/>
      <c r="Q85" s="43"/>
      <c r="R85" s="43"/>
      <c r="S85" s="43"/>
      <c r="T85" s="43"/>
      <c r="U85" s="43"/>
      <c r="V85" s="43"/>
      <c r="W85" s="43"/>
      <c r="X85" s="43"/>
      <c r="Y85" s="43"/>
      <c r="Z85" s="43"/>
      <c r="AA85" s="43"/>
    </row>
    <row r="86" spans="1:27" ht="14.25" customHeight="1" x14ac:dyDescent="0.2">
      <c r="A86" s="43"/>
      <c r="B86" s="43"/>
      <c r="C86" s="43"/>
      <c r="D86" s="43"/>
      <c r="E86" s="43"/>
      <c r="F86" s="43"/>
      <c r="G86" s="43"/>
      <c r="H86" s="56"/>
      <c r="I86" s="43"/>
      <c r="J86" s="43"/>
      <c r="K86" s="43"/>
      <c r="L86" s="43"/>
      <c r="M86" s="43"/>
      <c r="N86" s="43"/>
      <c r="O86" s="43"/>
      <c r="P86" s="43"/>
      <c r="Q86" s="43"/>
      <c r="R86" s="43"/>
      <c r="S86" s="43"/>
      <c r="T86" s="43"/>
      <c r="U86" s="43"/>
      <c r="V86" s="43"/>
      <c r="W86" s="43"/>
      <c r="X86" s="43"/>
      <c r="Y86" s="43"/>
      <c r="Z86" s="43"/>
      <c r="AA86" s="43"/>
    </row>
    <row r="87" spans="1:27" ht="14.25" customHeight="1" x14ac:dyDescent="0.2">
      <c r="A87" s="43"/>
      <c r="B87" s="43"/>
      <c r="C87" s="43"/>
      <c r="D87" s="43"/>
      <c r="E87" s="43"/>
      <c r="F87" s="43"/>
      <c r="G87" s="43"/>
      <c r="H87" s="56"/>
      <c r="I87" s="43"/>
      <c r="J87" s="43"/>
      <c r="K87" s="43"/>
      <c r="L87" s="43"/>
      <c r="M87" s="43"/>
      <c r="N87" s="43"/>
      <c r="O87" s="43"/>
      <c r="P87" s="43"/>
      <c r="Q87" s="43"/>
      <c r="R87" s="43"/>
      <c r="S87" s="43"/>
      <c r="T87" s="43"/>
      <c r="U87" s="43"/>
      <c r="V87" s="43"/>
      <c r="W87" s="43"/>
      <c r="X87" s="43"/>
      <c r="Y87" s="43"/>
      <c r="Z87" s="43"/>
      <c r="AA87" s="43"/>
    </row>
    <row r="88" spans="1:27" ht="14.25" customHeight="1" x14ac:dyDescent="0.2">
      <c r="A88" s="43"/>
      <c r="B88" s="43"/>
      <c r="C88" s="43"/>
      <c r="D88" s="43"/>
      <c r="E88" s="43"/>
      <c r="F88" s="43"/>
      <c r="G88" s="43"/>
      <c r="H88" s="56"/>
      <c r="I88" s="43"/>
      <c r="J88" s="43"/>
      <c r="K88" s="43"/>
      <c r="L88" s="43"/>
      <c r="M88" s="43"/>
      <c r="N88" s="43"/>
      <c r="O88" s="43"/>
      <c r="P88" s="43"/>
      <c r="Q88" s="43"/>
      <c r="R88" s="43"/>
      <c r="S88" s="43"/>
      <c r="T88" s="43"/>
      <c r="U88" s="43"/>
      <c r="V88" s="43"/>
      <c r="W88" s="43"/>
      <c r="X88" s="43"/>
      <c r="Y88" s="43"/>
      <c r="Z88" s="43"/>
      <c r="AA88" s="43"/>
    </row>
    <row r="89" spans="1:27" ht="14.25" customHeight="1" x14ac:dyDescent="0.2">
      <c r="A89" s="43"/>
      <c r="B89" s="43"/>
      <c r="C89" s="43"/>
      <c r="D89" s="43"/>
      <c r="E89" s="43"/>
      <c r="F89" s="43"/>
      <c r="G89" s="43"/>
      <c r="H89" s="56"/>
      <c r="I89" s="43"/>
      <c r="J89" s="43"/>
      <c r="K89" s="43"/>
      <c r="L89" s="43"/>
      <c r="M89" s="43"/>
      <c r="N89" s="43"/>
      <c r="O89" s="43"/>
      <c r="P89" s="43"/>
      <c r="Q89" s="43"/>
      <c r="R89" s="43"/>
      <c r="S89" s="43"/>
      <c r="T89" s="43"/>
      <c r="U89" s="43"/>
      <c r="V89" s="43"/>
      <c r="W89" s="43"/>
      <c r="X89" s="43"/>
      <c r="Y89" s="43"/>
      <c r="Z89" s="43"/>
      <c r="AA89" s="43"/>
    </row>
    <row r="90" spans="1:27" ht="14.25" customHeight="1" x14ac:dyDescent="0.2">
      <c r="A90" s="43"/>
      <c r="B90" s="43"/>
      <c r="C90" s="43"/>
      <c r="D90" s="43"/>
      <c r="E90" s="43"/>
      <c r="F90" s="43"/>
      <c r="G90" s="43"/>
      <c r="H90" s="56"/>
      <c r="I90" s="43"/>
      <c r="J90" s="43"/>
      <c r="K90" s="43"/>
      <c r="L90" s="43"/>
      <c r="M90" s="43"/>
      <c r="N90" s="43"/>
      <c r="O90" s="43"/>
      <c r="P90" s="43"/>
      <c r="Q90" s="43"/>
      <c r="R90" s="43"/>
      <c r="S90" s="43"/>
      <c r="T90" s="43"/>
      <c r="U90" s="43"/>
      <c r="V90" s="43"/>
      <c r="W90" s="43"/>
      <c r="X90" s="43"/>
      <c r="Y90" s="43"/>
      <c r="Z90" s="43"/>
      <c r="AA90" s="43"/>
    </row>
    <row r="91" spans="1:27" ht="14.25" customHeight="1" x14ac:dyDescent="0.2">
      <c r="A91" s="43"/>
      <c r="B91" s="43"/>
      <c r="C91" s="43"/>
      <c r="D91" s="43"/>
      <c r="E91" s="43"/>
      <c r="F91" s="43"/>
      <c r="G91" s="43"/>
      <c r="H91" s="56"/>
      <c r="I91" s="43"/>
      <c r="J91" s="43"/>
      <c r="K91" s="43"/>
      <c r="L91" s="43"/>
      <c r="M91" s="43"/>
      <c r="N91" s="43"/>
      <c r="O91" s="43"/>
      <c r="P91" s="43"/>
      <c r="Q91" s="43"/>
      <c r="R91" s="43"/>
      <c r="S91" s="43"/>
      <c r="T91" s="43"/>
      <c r="U91" s="43"/>
      <c r="V91" s="43"/>
      <c r="W91" s="43"/>
      <c r="X91" s="43"/>
      <c r="Y91" s="43"/>
      <c r="Z91" s="43"/>
      <c r="AA91" s="43"/>
    </row>
    <row r="92" spans="1:27" ht="14.25" customHeight="1" x14ac:dyDescent="0.2">
      <c r="A92" s="43"/>
      <c r="B92" s="43"/>
      <c r="C92" s="43"/>
      <c r="D92" s="43"/>
      <c r="E92" s="43"/>
      <c r="F92" s="43"/>
      <c r="G92" s="43"/>
      <c r="H92" s="56"/>
      <c r="I92" s="43"/>
      <c r="J92" s="43"/>
      <c r="K92" s="43"/>
      <c r="L92" s="43"/>
      <c r="M92" s="43"/>
      <c r="N92" s="43"/>
      <c r="O92" s="43"/>
      <c r="P92" s="43"/>
      <c r="Q92" s="43"/>
      <c r="R92" s="43"/>
      <c r="S92" s="43"/>
      <c r="T92" s="43"/>
      <c r="U92" s="43"/>
      <c r="V92" s="43"/>
      <c r="W92" s="43"/>
      <c r="X92" s="43"/>
      <c r="Y92" s="43"/>
      <c r="Z92" s="43"/>
      <c r="AA92" s="43"/>
    </row>
    <row r="93" spans="1:27" ht="14.25" customHeight="1" x14ac:dyDescent="0.2">
      <c r="A93" s="43"/>
      <c r="B93" s="43"/>
      <c r="C93" s="43"/>
      <c r="D93" s="43"/>
      <c r="E93" s="43"/>
      <c r="F93" s="43"/>
      <c r="G93" s="43"/>
      <c r="H93" s="56"/>
      <c r="I93" s="43"/>
      <c r="J93" s="43"/>
      <c r="K93" s="43"/>
      <c r="L93" s="43"/>
      <c r="M93" s="43"/>
      <c r="N93" s="43"/>
      <c r="O93" s="43"/>
      <c r="P93" s="43"/>
      <c r="Q93" s="43"/>
      <c r="R93" s="43"/>
      <c r="S93" s="43"/>
      <c r="T93" s="43"/>
      <c r="U93" s="43"/>
      <c r="V93" s="43"/>
      <c r="W93" s="43"/>
      <c r="X93" s="43"/>
      <c r="Y93" s="43"/>
      <c r="Z93" s="43"/>
      <c r="AA93" s="43"/>
    </row>
    <row r="94" spans="1:27" ht="14.25" customHeight="1" x14ac:dyDescent="0.2">
      <c r="A94" s="43"/>
      <c r="B94" s="43"/>
      <c r="C94" s="43"/>
      <c r="D94" s="43"/>
      <c r="E94" s="43"/>
      <c r="F94" s="43"/>
      <c r="G94" s="43"/>
      <c r="H94" s="56"/>
      <c r="I94" s="43"/>
      <c r="J94" s="43"/>
      <c r="K94" s="43"/>
      <c r="L94" s="43"/>
      <c r="M94" s="43"/>
      <c r="N94" s="43"/>
      <c r="O94" s="43"/>
      <c r="P94" s="43"/>
      <c r="Q94" s="43"/>
      <c r="R94" s="43"/>
      <c r="S94" s="43"/>
      <c r="T94" s="43"/>
      <c r="U94" s="43"/>
      <c r="V94" s="43"/>
      <c r="W94" s="43"/>
      <c r="X94" s="43"/>
      <c r="Y94" s="43"/>
      <c r="Z94" s="43"/>
      <c r="AA94" s="43"/>
    </row>
    <row r="95" spans="1:27" ht="14.25" customHeight="1" x14ac:dyDescent="0.2">
      <c r="A95" s="43"/>
      <c r="B95" s="43"/>
      <c r="C95" s="43"/>
      <c r="D95" s="43"/>
      <c r="E95" s="43"/>
      <c r="F95" s="43"/>
      <c r="G95" s="43"/>
      <c r="H95" s="56"/>
      <c r="I95" s="43"/>
      <c r="J95" s="43"/>
      <c r="K95" s="43"/>
      <c r="L95" s="43"/>
      <c r="M95" s="43"/>
      <c r="N95" s="43"/>
      <c r="O95" s="43"/>
      <c r="P95" s="43"/>
      <c r="Q95" s="43"/>
      <c r="R95" s="43"/>
      <c r="S95" s="43"/>
      <c r="T95" s="43"/>
      <c r="U95" s="43"/>
      <c r="V95" s="43"/>
      <c r="W95" s="43"/>
      <c r="X95" s="43"/>
      <c r="Y95" s="43"/>
      <c r="Z95" s="43"/>
      <c r="AA95" s="43"/>
    </row>
    <row r="96" spans="1:27" ht="14.25" customHeight="1" x14ac:dyDescent="0.2">
      <c r="A96" s="43"/>
      <c r="B96" s="43"/>
      <c r="C96" s="43"/>
      <c r="D96" s="43"/>
      <c r="E96" s="43"/>
      <c r="F96" s="43"/>
      <c r="G96" s="43"/>
      <c r="H96" s="56"/>
      <c r="I96" s="43"/>
      <c r="J96" s="43"/>
      <c r="K96" s="43"/>
      <c r="L96" s="43"/>
      <c r="M96" s="43"/>
      <c r="N96" s="43"/>
      <c r="O96" s="43"/>
      <c r="P96" s="43"/>
      <c r="Q96" s="43"/>
      <c r="R96" s="43"/>
      <c r="S96" s="43"/>
      <c r="T96" s="43"/>
      <c r="U96" s="43"/>
      <c r="V96" s="43"/>
      <c r="W96" s="43"/>
      <c r="X96" s="43"/>
      <c r="Y96" s="43"/>
      <c r="Z96" s="43"/>
      <c r="AA96" s="43"/>
    </row>
    <row r="97" spans="1:27" ht="14.25" customHeight="1" x14ac:dyDescent="0.2">
      <c r="A97" s="43"/>
      <c r="B97" s="43"/>
      <c r="C97" s="43"/>
      <c r="D97" s="43"/>
      <c r="E97" s="43"/>
      <c r="F97" s="43"/>
      <c r="G97" s="43"/>
      <c r="H97" s="56"/>
      <c r="I97" s="43"/>
      <c r="J97" s="43"/>
      <c r="K97" s="43"/>
      <c r="L97" s="43"/>
      <c r="M97" s="43"/>
      <c r="N97" s="43"/>
      <c r="O97" s="43"/>
      <c r="P97" s="43"/>
      <c r="Q97" s="43"/>
      <c r="R97" s="43"/>
      <c r="S97" s="43"/>
      <c r="T97" s="43"/>
      <c r="U97" s="43"/>
      <c r="V97" s="43"/>
      <c r="W97" s="43"/>
      <c r="X97" s="43"/>
      <c r="Y97" s="43"/>
      <c r="Z97" s="43"/>
      <c r="AA97" s="43"/>
    </row>
    <row r="98" spans="1:27" ht="14.25" customHeight="1" x14ac:dyDescent="0.2">
      <c r="A98" s="43"/>
      <c r="B98" s="43"/>
      <c r="C98" s="43"/>
      <c r="D98" s="43"/>
      <c r="E98" s="43"/>
      <c r="F98" s="43"/>
      <c r="G98" s="43"/>
      <c r="H98" s="56"/>
      <c r="I98" s="43"/>
      <c r="J98" s="43"/>
      <c r="K98" s="43"/>
      <c r="L98" s="43"/>
      <c r="M98" s="43"/>
      <c r="N98" s="43"/>
      <c r="O98" s="43"/>
      <c r="P98" s="43"/>
      <c r="Q98" s="43"/>
      <c r="R98" s="43"/>
      <c r="S98" s="43"/>
      <c r="T98" s="43"/>
      <c r="U98" s="43"/>
      <c r="V98" s="43"/>
      <c r="W98" s="43"/>
      <c r="X98" s="43"/>
      <c r="Y98" s="43"/>
      <c r="Z98" s="43"/>
      <c r="AA98" s="43"/>
    </row>
    <row r="99" spans="1:27" ht="14.25" customHeight="1" x14ac:dyDescent="0.2">
      <c r="A99" s="43"/>
      <c r="B99" s="43"/>
      <c r="C99" s="43"/>
      <c r="D99" s="43"/>
      <c r="E99" s="43"/>
      <c r="F99" s="43"/>
      <c r="G99" s="43"/>
      <c r="H99" s="56"/>
      <c r="I99" s="43"/>
      <c r="J99" s="43"/>
      <c r="K99" s="43"/>
      <c r="L99" s="43"/>
      <c r="M99" s="43"/>
      <c r="N99" s="43"/>
      <c r="O99" s="43"/>
      <c r="P99" s="43"/>
      <c r="Q99" s="43"/>
      <c r="R99" s="43"/>
      <c r="S99" s="43"/>
      <c r="T99" s="43"/>
      <c r="U99" s="43"/>
      <c r="V99" s="43"/>
      <c r="W99" s="43"/>
      <c r="X99" s="43"/>
      <c r="Y99" s="43"/>
      <c r="Z99" s="43"/>
      <c r="AA99" s="43"/>
    </row>
    <row r="100" spans="1:27" ht="14.25" customHeight="1" x14ac:dyDescent="0.2">
      <c r="A100" s="43"/>
      <c r="B100" s="43"/>
      <c r="C100" s="43"/>
      <c r="D100" s="43"/>
      <c r="E100" s="43"/>
      <c r="F100" s="43"/>
      <c r="G100" s="43"/>
      <c r="H100" s="56"/>
      <c r="I100" s="43"/>
      <c r="J100" s="43"/>
      <c r="K100" s="43"/>
      <c r="L100" s="43"/>
      <c r="M100" s="43"/>
      <c r="N100" s="43"/>
      <c r="O100" s="43"/>
      <c r="P100" s="43"/>
      <c r="Q100" s="43"/>
      <c r="R100" s="43"/>
      <c r="S100" s="43"/>
      <c r="T100" s="43"/>
      <c r="U100" s="43"/>
      <c r="V100" s="43"/>
      <c r="W100" s="43"/>
      <c r="X100" s="43"/>
      <c r="Y100" s="43"/>
      <c r="Z100" s="43"/>
      <c r="AA100" s="43"/>
    </row>
    <row r="101" spans="1:27" ht="14.25" customHeight="1" x14ac:dyDescent="0.2">
      <c r="A101" s="43"/>
      <c r="B101" s="43"/>
      <c r="C101" s="43"/>
      <c r="D101" s="43"/>
      <c r="E101" s="43"/>
      <c r="F101" s="43"/>
      <c r="G101" s="43"/>
      <c r="H101" s="56"/>
      <c r="I101" s="43"/>
      <c r="J101" s="43"/>
      <c r="K101" s="43"/>
      <c r="L101" s="43"/>
      <c r="M101" s="43"/>
      <c r="N101" s="43"/>
      <c r="O101" s="43"/>
      <c r="P101" s="43"/>
      <c r="Q101" s="43"/>
      <c r="R101" s="43"/>
      <c r="S101" s="43"/>
      <c r="T101" s="43"/>
      <c r="U101" s="43"/>
      <c r="V101" s="43"/>
      <c r="W101" s="43"/>
      <c r="X101" s="43"/>
      <c r="Y101" s="43"/>
      <c r="Z101" s="43"/>
      <c r="AA101" s="43"/>
    </row>
    <row r="102" spans="1:27" ht="14.25" customHeight="1" x14ac:dyDescent="0.2">
      <c r="A102" s="43"/>
      <c r="B102" s="43"/>
      <c r="C102" s="43"/>
      <c r="D102" s="43"/>
      <c r="E102" s="43"/>
      <c r="F102" s="43"/>
      <c r="G102" s="43"/>
      <c r="H102" s="56"/>
      <c r="I102" s="43"/>
      <c r="J102" s="43"/>
      <c r="K102" s="43"/>
      <c r="L102" s="43"/>
      <c r="M102" s="43"/>
      <c r="N102" s="43"/>
      <c r="O102" s="43"/>
      <c r="P102" s="43"/>
      <c r="Q102" s="43"/>
      <c r="R102" s="43"/>
      <c r="S102" s="43"/>
      <c r="T102" s="43"/>
      <c r="U102" s="43"/>
      <c r="V102" s="43"/>
      <c r="W102" s="43"/>
      <c r="X102" s="43"/>
      <c r="Y102" s="43"/>
      <c r="Z102" s="43"/>
      <c r="AA102" s="43"/>
    </row>
    <row r="103" spans="1:27" ht="14.25" customHeight="1" x14ac:dyDescent="0.2">
      <c r="A103" s="43"/>
      <c r="B103" s="43"/>
      <c r="C103" s="43"/>
      <c r="D103" s="43"/>
      <c r="E103" s="43"/>
      <c r="F103" s="43"/>
      <c r="G103" s="43"/>
      <c r="H103" s="56"/>
      <c r="I103" s="43"/>
      <c r="J103" s="43"/>
      <c r="K103" s="43"/>
      <c r="L103" s="43"/>
      <c r="M103" s="43"/>
      <c r="N103" s="43"/>
      <c r="O103" s="43"/>
      <c r="P103" s="43"/>
      <c r="Q103" s="43"/>
      <c r="R103" s="43"/>
      <c r="S103" s="43"/>
      <c r="T103" s="43"/>
      <c r="U103" s="43"/>
      <c r="V103" s="43"/>
      <c r="W103" s="43"/>
      <c r="X103" s="43"/>
      <c r="Y103" s="43"/>
      <c r="Z103" s="43"/>
      <c r="AA103" s="43"/>
    </row>
    <row r="104" spans="1:27" ht="14.25" customHeight="1" x14ac:dyDescent="0.2">
      <c r="A104" s="43"/>
      <c r="B104" s="43"/>
      <c r="C104" s="43"/>
      <c r="D104" s="43"/>
      <c r="E104" s="43"/>
      <c r="F104" s="43"/>
      <c r="G104" s="43"/>
      <c r="H104" s="56"/>
      <c r="I104" s="43"/>
      <c r="J104" s="43"/>
      <c r="K104" s="43"/>
      <c r="L104" s="43"/>
      <c r="M104" s="43"/>
      <c r="N104" s="43"/>
      <c r="O104" s="43"/>
      <c r="P104" s="43"/>
      <c r="Q104" s="43"/>
      <c r="R104" s="43"/>
      <c r="S104" s="43"/>
      <c r="T104" s="43"/>
      <c r="U104" s="43"/>
      <c r="V104" s="43"/>
      <c r="W104" s="43"/>
      <c r="X104" s="43"/>
      <c r="Y104" s="43"/>
      <c r="Z104" s="43"/>
      <c r="AA104" s="43"/>
    </row>
    <row r="105" spans="1:27" ht="14.25" customHeight="1" x14ac:dyDescent="0.2">
      <c r="A105" s="43"/>
      <c r="B105" s="43"/>
      <c r="C105" s="43"/>
      <c r="D105" s="43"/>
      <c r="E105" s="43"/>
      <c r="F105" s="43"/>
      <c r="G105" s="43"/>
      <c r="H105" s="56"/>
      <c r="I105" s="43"/>
      <c r="J105" s="43"/>
      <c r="K105" s="43"/>
      <c r="L105" s="43"/>
      <c r="M105" s="43"/>
      <c r="N105" s="43"/>
      <c r="O105" s="43"/>
      <c r="P105" s="43"/>
      <c r="Q105" s="43"/>
      <c r="R105" s="43"/>
      <c r="S105" s="43"/>
      <c r="T105" s="43"/>
      <c r="U105" s="43"/>
      <c r="V105" s="43"/>
      <c r="W105" s="43"/>
      <c r="X105" s="43"/>
      <c r="Y105" s="43"/>
      <c r="Z105" s="43"/>
      <c r="AA105" s="43"/>
    </row>
    <row r="106" spans="1:27" ht="14.25" customHeight="1" x14ac:dyDescent="0.2">
      <c r="A106" s="43"/>
      <c r="B106" s="43"/>
      <c r="C106" s="43"/>
      <c r="D106" s="43"/>
      <c r="E106" s="43"/>
      <c r="F106" s="43"/>
      <c r="G106" s="43"/>
      <c r="H106" s="56"/>
      <c r="I106" s="43"/>
      <c r="J106" s="43"/>
      <c r="K106" s="43"/>
      <c r="L106" s="43"/>
      <c r="M106" s="43"/>
      <c r="N106" s="43"/>
      <c r="O106" s="43"/>
      <c r="P106" s="43"/>
      <c r="Q106" s="43"/>
      <c r="R106" s="43"/>
      <c r="S106" s="43"/>
      <c r="T106" s="43"/>
      <c r="U106" s="43"/>
      <c r="V106" s="43"/>
      <c r="W106" s="43"/>
      <c r="X106" s="43"/>
      <c r="Y106" s="43"/>
      <c r="Z106" s="43"/>
      <c r="AA106" s="43"/>
    </row>
    <row r="107" spans="1:27" ht="14.25" customHeight="1" x14ac:dyDescent="0.2">
      <c r="A107" s="43"/>
      <c r="B107" s="43"/>
      <c r="C107" s="43"/>
      <c r="D107" s="43"/>
      <c r="E107" s="43"/>
      <c r="F107" s="43"/>
      <c r="G107" s="43"/>
      <c r="H107" s="56"/>
      <c r="I107" s="43"/>
      <c r="J107" s="43"/>
      <c r="K107" s="43"/>
      <c r="L107" s="43"/>
      <c r="M107" s="43"/>
      <c r="N107" s="43"/>
      <c r="O107" s="43"/>
      <c r="P107" s="43"/>
      <c r="Q107" s="43"/>
      <c r="R107" s="43"/>
      <c r="S107" s="43"/>
      <c r="T107" s="43"/>
      <c r="U107" s="43"/>
      <c r="V107" s="43"/>
      <c r="W107" s="43"/>
      <c r="X107" s="43"/>
      <c r="Y107" s="43"/>
      <c r="Z107" s="43"/>
      <c r="AA107" s="43"/>
    </row>
    <row r="108" spans="1:27" ht="14.25" customHeight="1" x14ac:dyDescent="0.2">
      <c r="A108" s="43"/>
      <c r="B108" s="43"/>
      <c r="C108" s="43"/>
      <c r="D108" s="43"/>
      <c r="E108" s="43"/>
      <c r="F108" s="43"/>
      <c r="G108" s="43"/>
      <c r="H108" s="56"/>
      <c r="I108" s="43"/>
      <c r="J108" s="43"/>
      <c r="K108" s="43"/>
      <c r="L108" s="43"/>
      <c r="M108" s="43"/>
      <c r="N108" s="43"/>
      <c r="O108" s="43"/>
      <c r="P108" s="43"/>
      <c r="Q108" s="43"/>
      <c r="R108" s="43"/>
      <c r="S108" s="43"/>
      <c r="T108" s="43"/>
      <c r="U108" s="43"/>
      <c r="V108" s="43"/>
      <c r="W108" s="43"/>
      <c r="X108" s="43"/>
      <c r="Y108" s="43"/>
      <c r="Z108" s="43"/>
      <c r="AA108" s="43"/>
    </row>
    <row r="109" spans="1:27" ht="14.25" customHeight="1" x14ac:dyDescent="0.2">
      <c r="A109" s="43"/>
      <c r="B109" s="43"/>
      <c r="C109" s="43"/>
      <c r="D109" s="43"/>
      <c r="E109" s="43"/>
      <c r="F109" s="43"/>
      <c r="G109" s="43"/>
      <c r="H109" s="56"/>
      <c r="I109" s="43"/>
      <c r="J109" s="43"/>
      <c r="K109" s="43"/>
      <c r="L109" s="43"/>
      <c r="M109" s="43"/>
      <c r="N109" s="43"/>
      <c r="O109" s="43"/>
      <c r="P109" s="43"/>
      <c r="Q109" s="43"/>
      <c r="R109" s="43"/>
      <c r="S109" s="43"/>
      <c r="T109" s="43"/>
      <c r="U109" s="43"/>
      <c r="V109" s="43"/>
      <c r="W109" s="43"/>
      <c r="X109" s="43"/>
      <c r="Y109" s="43"/>
      <c r="Z109" s="43"/>
      <c r="AA109" s="43"/>
    </row>
    <row r="110" spans="1:27" ht="14.25" customHeight="1" x14ac:dyDescent="0.2">
      <c r="A110" s="43"/>
      <c r="B110" s="43"/>
      <c r="C110" s="43"/>
      <c r="D110" s="43"/>
      <c r="E110" s="43"/>
      <c r="F110" s="43"/>
      <c r="G110" s="43"/>
      <c r="H110" s="56"/>
      <c r="I110" s="43"/>
      <c r="J110" s="43"/>
      <c r="K110" s="43"/>
      <c r="L110" s="43"/>
      <c r="M110" s="43"/>
      <c r="N110" s="43"/>
      <c r="O110" s="43"/>
      <c r="P110" s="43"/>
      <c r="Q110" s="43"/>
      <c r="R110" s="43"/>
      <c r="S110" s="43"/>
      <c r="T110" s="43"/>
      <c r="U110" s="43"/>
      <c r="V110" s="43"/>
      <c r="W110" s="43"/>
      <c r="X110" s="43"/>
      <c r="Y110" s="43"/>
      <c r="Z110" s="43"/>
      <c r="AA110" s="43"/>
    </row>
    <row r="111" spans="1:27" ht="14.25" customHeight="1" x14ac:dyDescent="0.2">
      <c r="A111" s="43"/>
      <c r="B111" s="43"/>
      <c r="C111" s="43"/>
      <c r="D111" s="43"/>
      <c r="E111" s="43"/>
      <c r="F111" s="43"/>
      <c r="G111" s="43"/>
      <c r="H111" s="56"/>
      <c r="I111" s="43"/>
      <c r="J111" s="43"/>
      <c r="K111" s="43"/>
      <c r="L111" s="43"/>
      <c r="M111" s="43"/>
      <c r="N111" s="43"/>
      <c r="O111" s="43"/>
      <c r="P111" s="43"/>
      <c r="Q111" s="43"/>
      <c r="R111" s="43"/>
      <c r="S111" s="43"/>
      <c r="T111" s="43"/>
      <c r="U111" s="43"/>
      <c r="V111" s="43"/>
      <c r="W111" s="43"/>
      <c r="X111" s="43"/>
      <c r="Y111" s="43"/>
      <c r="Z111" s="43"/>
      <c r="AA111" s="43"/>
    </row>
    <row r="112" spans="1:27" ht="14.25" customHeight="1" x14ac:dyDescent="0.2">
      <c r="A112" s="43"/>
      <c r="B112" s="43"/>
      <c r="C112" s="43"/>
      <c r="D112" s="43"/>
      <c r="E112" s="43"/>
      <c r="F112" s="43"/>
      <c r="G112" s="43"/>
      <c r="H112" s="56"/>
      <c r="I112" s="43"/>
      <c r="J112" s="43"/>
      <c r="K112" s="43"/>
      <c r="L112" s="43"/>
      <c r="M112" s="43"/>
      <c r="N112" s="43"/>
      <c r="O112" s="43"/>
      <c r="P112" s="43"/>
      <c r="Q112" s="43"/>
      <c r="R112" s="43"/>
      <c r="S112" s="43"/>
      <c r="T112" s="43"/>
      <c r="U112" s="43"/>
      <c r="V112" s="43"/>
      <c r="W112" s="43"/>
      <c r="X112" s="43"/>
      <c r="Y112" s="43"/>
      <c r="Z112" s="43"/>
      <c r="AA112" s="43"/>
    </row>
    <row r="113" spans="1:27" ht="14.25" customHeight="1" x14ac:dyDescent="0.2">
      <c r="A113" s="43"/>
      <c r="B113" s="43"/>
      <c r="C113" s="43"/>
      <c r="D113" s="43"/>
      <c r="E113" s="43"/>
      <c r="F113" s="43"/>
      <c r="G113" s="43"/>
      <c r="H113" s="56"/>
      <c r="I113" s="43"/>
      <c r="J113" s="43"/>
      <c r="K113" s="43"/>
      <c r="L113" s="43"/>
      <c r="M113" s="43"/>
      <c r="N113" s="43"/>
      <c r="O113" s="43"/>
      <c r="P113" s="43"/>
      <c r="Q113" s="43"/>
      <c r="R113" s="43"/>
      <c r="S113" s="43"/>
      <c r="T113" s="43"/>
      <c r="U113" s="43"/>
      <c r="V113" s="43"/>
      <c r="W113" s="43"/>
      <c r="X113" s="43"/>
      <c r="Y113" s="43"/>
      <c r="Z113" s="43"/>
      <c r="AA113" s="43"/>
    </row>
    <row r="114" spans="1:27" ht="14.25" customHeight="1" x14ac:dyDescent="0.2">
      <c r="A114" s="43"/>
      <c r="B114" s="43"/>
      <c r="C114" s="43"/>
      <c r="D114" s="43"/>
      <c r="E114" s="43"/>
      <c r="F114" s="43"/>
      <c r="G114" s="43"/>
      <c r="H114" s="56"/>
      <c r="I114" s="43"/>
      <c r="J114" s="43"/>
      <c r="K114" s="43"/>
      <c r="L114" s="43"/>
      <c r="M114" s="43"/>
      <c r="N114" s="43"/>
      <c r="O114" s="43"/>
      <c r="P114" s="43"/>
      <c r="Q114" s="43"/>
      <c r="R114" s="43"/>
      <c r="S114" s="43"/>
      <c r="T114" s="43"/>
      <c r="U114" s="43"/>
      <c r="V114" s="43"/>
      <c r="W114" s="43"/>
      <c r="X114" s="43"/>
      <c r="Y114" s="43"/>
      <c r="Z114" s="43"/>
      <c r="AA114" s="43"/>
    </row>
    <row r="115" spans="1:27" ht="14.25" customHeight="1" x14ac:dyDescent="0.2">
      <c r="A115" s="43"/>
      <c r="B115" s="43"/>
      <c r="C115" s="43"/>
      <c r="D115" s="43"/>
      <c r="E115" s="43"/>
      <c r="F115" s="43"/>
      <c r="G115" s="43"/>
      <c r="H115" s="56"/>
      <c r="I115" s="43"/>
      <c r="J115" s="43"/>
      <c r="K115" s="43"/>
      <c r="L115" s="43"/>
      <c r="M115" s="43"/>
      <c r="N115" s="43"/>
      <c r="O115" s="43"/>
      <c r="P115" s="43"/>
      <c r="Q115" s="43"/>
      <c r="R115" s="43"/>
      <c r="S115" s="43"/>
      <c r="T115" s="43"/>
      <c r="U115" s="43"/>
      <c r="V115" s="43"/>
      <c r="W115" s="43"/>
      <c r="X115" s="43"/>
      <c r="Y115" s="43"/>
      <c r="Z115" s="43"/>
      <c r="AA115" s="43"/>
    </row>
    <row r="116" spans="1:27" ht="14.25" customHeight="1" x14ac:dyDescent="0.2">
      <c r="A116" s="43"/>
      <c r="B116" s="43"/>
      <c r="C116" s="43"/>
      <c r="D116" s="43"/>
      <c r="E116" s="43"/>
      <c r="F116" s="43"/>
      <c r="G116" s="43"/>
      <c r="H116" s="56"/>
      <c r="I116" s="43"/>
      <c r="J116" s="43"/>
      <c r="K116" s="43"/>
      <c r="L116" s="43"/>
      <c r="M116" s="43"/>
      <c r="N116" s="43"/>
      <c r="O116" s="43"/>
      <c r="P116" s="43"/>
      <c r="Q116" s="43"/>
      <c r="R116" s="43"/>
      <c r="S116" s="43"/>
      <c r="T116" s="43"/>
      <c r="U116" s="43"/>
      <c r="V116" s="43"/>
      <c r="W116" s="43"/>
      <c r="X116" s="43"/>
      <c r="Y116" s="43"/>
      <c r="Z116" s="43"/>
      <c r="AA116" s="43"/>
    </row>
    <row r="117" spans="1:27" ht="14.25" customHeight="1" x14ac:dyDescent="0.2">
      <c r="A117" s="43"/>
      <c r="B117" s="43"/>
      <c r="C117" s="43"/>
      <c r="D117" s="43"/>
      <c r="E117" s="43"/>
      <c r="F117" s="43"/>
      <c r="G117" s="43"/>
      <c r="H117" s="56"/>
      <c r="I117" s="43"/>
      <c r="J117" s="43"/>
      <c r="K117" s="43"/>
      <c r="L117" s="43"/>
      <c r="M117" s="43"/>
      <c r="N117" s="43"/>
      <c r="O117" s="43"/>
      <c r="P117" s="43"/>
      <c r="Q117" s="43"/>
      <c r="R117" s="43"/>
      <c r="S117" s="43"/>
      <c r="T117" s="43"/>
      <c r="U117" s="43"/>
      <c r="V117" s="43"/>
      <c r="W117" s="43"/>
      <c r="X117" s="43"/>
      <c r="Y117" s="43"/>
      <c r="Z117" s="43"/>
      <c r="AA117" s="43"/>
    </row>
    <row r="118" spans="1:27" ht="14.25" customHeight="1" x14ac:dyDescent="0.2">
      <c r="A118" s="43"/>
      <c r="B118" s="43"/>
      <c r="C118" s="43"/>
      <c r="D118" s="43"/>
      <c r="E118" s="43"/>
      <c r="F118" s="43"/>
      <c r="G118" s="43"/>
      <c r="H118" s="56"/>
      <c r="I118" s="43"/>
      <c r="J118" s="43"/>
      <c r="K118" s="43"/>
      <c r="L118" s="43"/>
      <c r="M118" s="43"/>
      <c r="N118" s="43"/>
      <c r="O118" s="43"/>
      <c r="P118" s="43"/>
      <c r="Q118" s="43"/>
      <c r="R118" s="43"/>
      <c r="S118" s="43"/>
      <c r="T118" s="43"/>
      <c r="U118" s="43"/>
      <c r="V118" s="43"/>
      <c r="W118" s="43"/>
      <c r="X118" s="43"/>
      <c r="Y118" s="43"/>
      <c r="Z118" s="43"/>
      <c r="AA118" s="43"/>
    </row>
    <row r="119" spans="1:27" ht="14.25" customHeight="1" x14ac:dyDescent="0.2">
      <c r="A119" s="43"/>
      <c r="B119" s="43"/>
      <c r="C119" s="43"/>
      <c r="D119" s="43"/>
      <c r="E119" s="43"/>
      <c r="F119" s="43"/>
      <c r="G119" s="43"/>
      <c r="H119" s="56"/>
      <c r="I119" s="43"/>
      <c r="J119" s="43"/>
      <c r="K119" s="43"/>
      <c r="L119" s="43"/>
      <c r="M119" s="43"/>
      <c r="N119" s="43"/>
      <c r="O119" s="43"/>
      <c r="P119" s="43"/>
      <c r="Q119" s="43"/>
      <c r="R119" s="43"/>
      <c r="S119" s="43"/>
      <c r="T119" s="43"/>
      <c r="U119" s="43"/>
      <c r="V119" s="43"/>
      <c r="W119" s="43"/>
      <c r="X119" s="43"/>
      <c r="Y119" s="43"/>
      <c r="Z119" s="43"/>
      <c r="AA119" s="43"/>
    </row>
    <row r="120" spans="1:27" ht="14.25" customHeight="1" x14ac:dyDescent="0.2">
      <c r="A120" s="43"/>
      <c r="B120" s="43"/>
      <c r="C120" s="43"/>
      <c r="D120" s="43"/>
      <c r="E120" s="43"/>
      <c r="F120" s="43"/>
      <c r="G120" s="43"/>
      <c r="H120" s="56"/>
      <c r="I120" s="43"/>
      <c r="J120" s="43"/>
      <c r="K120" s="43"/>
      <c r="L120" s="43"/>
      <c r="M120" s="43"/>
      <c r="N120" s="43"/>
      <c r="O120" s="43"/>
      <c r="P120" s="43"/>
      <c r="Q120" s="43"/>
      <c r="R120" s="43"/>
      <c r="S120" s="43"/>
      <c r="T120" s="43"/>
      <c r="U120" s="43"/>
      <c r="V120" s="43"/>
      <c r="W120" s="43"/>
      <c r="X120" s="43"/>
      <c r="Y120" s="43"/>
      <c r="Z120" s="43"/>
      <c r="AA120" s="43"/>
    </row>
    <row r="121" spans="1:27" ht="14.25" customHeight="1" x14ac:dyDescent="0.2">
      <c r="A121" s="43"/>
      <c r="B121" s="43"/>
      <c r="C121" s="43"/>
      <c r="D121" s="43"/>
      <c r="E121" s="43"/>
      <c r="F121" s="43"/>
      <c r="G121" s="43"/>
      <c r="H121" s="56"/>
      <c r="I121" s="43"/>
      <c r="J121" s="43"/>
      <c r="K121" s="43"/>
      <c r="L121" s="43"/>
      <c r="M121" s="43"/>
      <c r="N121" s="43"/>
      <c r="O121" s="43"/>
      <c r="P121" s="43"/>
      <c r="Q121" s="43"/>
      <c r="R121" s="43"/>
      <c r="S121" s="43"/>
      <c r="T121" s="43"/>
      <c r="U121" s="43"/>
      <c r="V121" s="43"/>
      <c r="W121" s="43"/>
      <c r="X121" s="43"/>
      <c r="Y121" s="43"/>
      <c r="Z121" s="43"/>
      <c r="AA121" s="43"/>
    </row>
    <row r="122" spans="1:27" ht="14.25" customHeight="1" x14ac:dyDescent="0.2">
      <c r="A122" s="43"/>
      <c r="B122" s="43"/>
      <c r="C122" s="43"/>
      <c r="D122" s="43"/>
      <c r="E122" s="43"/>
      <c r="F122" s="43"/>
      <c r="G122" s="43"/>
      <c r="H122" s="56"/>
      <c r="I122" s="43"/>
      <c r="J122" s="43"/>
      <c r="K122" s="43"/>
      <c r="L122" s="43"/>
      <c r="M122" s="43"/>
      <c r="N122" s="43"/>
      <c r="O122" s="43"/>
      <c r="P122" s="43"/>
      <c r="Q122" s="43"/>
      <c r="R122" s="43"/>
      <c r="S122" s="43"/>
      <c r="T122" s="43"/>
      <c r="U122" s="43"/>
      <c r="V122" s="43"/>
      <c r="W122" s="43"/>
      <c r="X122" s="43"/>
      <c r="Y122" s="43"/>
      <c r="Z122" s="43"/>
      <c r="AA122" s="43"/>
    </row>
    <row r="123" spans="1:27" ht="14.25" customHeight="1" x14ac:dyDescent="0.2">
      <c r="A123" s="43"/>
      <c r="B123" s="43"/>
      <c r="C123" s="43"/>
      <c r="D123" s="43"/>
      <c r="E123" s="43"/>
      <c r="F123" s="43"/>
      <c r="G123" s="43"/>
      <c r="H123" s="56"/>
      <c r="I123" s="43"/>
      <c r="J123" s="43"/>
      <c r="K123" s="43"/>
      <c r="L123" s="43"/>
      <c r="M123" s="43"/>
      <c r="N123" s="43"/>
      <c r="O123" s="43"/>
      <c r="P123" s="43"/>
      <c r="Q123" s="43"/>
      <c r="R123" s="43"/>
      <c r="S123" s="43"/>
      <c r="T123" s="43"/>
      <c r="U123" s="43"/>
      <c r="V123" s="43"/>
      <c r="W123" s="43"/>
      <c r="X123" s="43"/>
      <c r="Y123" s="43"/>
      <c r="Z123" s="43"/>
      <c r="AA123" s="43"/>
    </row>
    <row r="124" spans="1:27" ht="14.25" customHeight="1" x14ac:dyDescent="0.2">
      <c r="A124" s="43"/>
      <c r="B124" s="43"/>
      <c r="C124" s="43"/>
      <c r="D124" s="43"/>
      <c r="E124" s="43"/>
      <c r="F124" s="43"/>
      <c r="G124" s="43"/>
      <c r="H124" s="56"/>
      <c r="I124" s="43"/>
      <c r="J124" s="43"/>
      <c r="K124" s="43"/>
      <c r="L124" s="43"/>
      <c r="M124" s="43"/>
      <c r="N124" s="43"/>
      <c r="O124" s="43"/>
      <c r="P124" s="43"/>
      <c r="Q124" s="43"/>
      <c r="R124" s="43"/>
      <c r="S124" s="43"/>
      <c r="T124" s="43"/>
      <c r="U124" s="43"/>
      <c r="V124" s="43"/>
      <c r="W124" s="43"/>
      <c r="X124" s="43"/>
      <c r="Y124" s="43"/>
      <c r="Z124" s="43"/>
      <c r="AA124" s="43"/>
    </row>
    <row r="125" spans="1:27" ht="14.25" customHeight="1" x14ac:dyDescent="0.2">
      <c r="A125" s="43"/>
      <c r="B125" s="43"/>
      <c r="C125" s="43"/>
      <c r="D125" s="43"/>
      <c r="E125" s="43"/>
      <c r="F125" s="43"/>
      <c r="G125" s="43"/>
      <c r="H125" s="56"/>
      <c r="I125" s="43"/>
      <c r="J125" s="43"/>
      <c r="K125" s="43"/>
      <c r="L125" s="43"/>
      <c r="M125" s="43"/>
      <c r="N125" s="43"/>
      <c r="O125" s="43"/>
      <c r="P125" s="43"/>
      <c r="Q125" s="43"/>
      <c r="R125" s="43"/>
      <c r="S125" s="43"/>
      <c r="T125" s="43"/>
      <c r="U125" s="43"/>
      <c r="V125" s="43"/>
      <c r="W125" s="43"/>
      <c r="X125" s="43"/>
      <c r="Y125" s="43"/>
      <c r="Z125" s="43"/>
      <c r="AA125" s="43"/>
    </row>
    <row r="126" spans="1:27" ht="14.25" customHeight="1" x14ac:dyDescent="0.2">
      <c r="A126" s="43"/>
      <c r="B126" s="43"/>
      <c r="C126" s="43"/>
      <c r="D126" s="43"/>
      <c r="E126" s="43"/>
      <c r="F126" s="43"/>
      <c r="G126" s="43"/>
      <c r="H126" s="56"/>
      <c r="I126" s="43"/>
      <c r="J126" s="43"/>
      <c r="K126" s="43"/>
      <c r="L126" s="43"/>
      <c r="M126" s="43"/>
      <c r="N126" s="43"/>
      <c r="O126" s="43"/>
      <c r="P126" s="43"/>
      <c r="Q126" s="43"/>
      <c r="R126" s="43"/>
      <c r="S126" s="43"/>
      <c r="T126" s="43"/>
      <c r="U126" s="43"/>
      <c r="V126" s="43"/>
      <c r="W126" s="43"/>
      <c r="X126" s="43"/>
      <c r="Y126" s="43"/>
      <c r="Z126" s="43"/>
      <c r="AA126" s="43"/>
    </row>
    <row r="127" spans="1:27" ht="14.25" customHeight="1" x14ac:dyDescent="0.2">
      <c r="A127" s="43"/>
      <c r="B127" s="43"/>
      <c r="C127" s="43"/>
      <c r="D127" s="43"/>
      <c r="E127" s="43"/>
      <c r="F127" s="43"/>
      <c r="G127" s="43"/>
      <c r="H127" s="56"/>
      <c r="I127" s="43"/>
      <c r="J127" s="43"/>
      <c r="K127" s="43"/>
      <c r="L127" s="43"/>
      <c r="M127" s="43"/>
      <c r="N127" s="43"/>
      <c r="O127" s="43"/>
      <c r="P127" s="43"/>
      <c r="Q127" s="43"/>
      <c r="R127" s="43"/>
      <c r="S127" s="43"/>
      <c r="T127" s="43"/>
      <c r="U127" s="43"/>
      <c r="V127" s="43"/>
      <c r="W127" s="43"/>
      <c r="X127" s="43"/>
      <c r="Y127" s="43"/>
      <c r="Z127" s="43"/>
      <c r="AA127" s="43"/>
    </row>
    <row r="128" spans="1:27" ht="14.25" customHeight="1" x14ac:dyDescent="0.2">
      <c r="A128" s="43"/>
      <c r="B128" s="43"/>
      <c r="C128" s="43"/>
      <c r="D128" s="43"/>
      <c r="E128" s="43"/>
      <c r="F128" s="43"/>
      <c r="G128" s="43"/>
      <c r="H128" s="56"/>
      <c r="I128" s="43"/>
      <c r="J128" s="43"/>
      <c r="K128" s="43"/>
      <c r="L128" s="43"/>
      <c r="M128" s="43"/>
      <c r="N128" s="43"/>
      <c r="O128" s="43"/>
      <c r="P128" s="43"/>
      <c r="Q128" s="43"/>
      <c r="R128" s="43"/>
      <c r="S128" s="43"/>
      <c r="T128" s="43"/>
      <c r="U128" s="43"/>
      <c r="V128" s="43"/>
      <c r="W128" s="43"/>
      <c r="X128" s="43"/>
      <c r="Y128" s="43"/>
      <c r="Z128" s="43"/>
      <c r="AA128" s="43"/>
    </row>
    <row r="129" spans="1:27" ht="14.25" customHeight="1" x14ac:dyDescent="0.2">
      <c r="A129" s="43"/>
      <c r="B129" s="43"/>
      <c r="C129" s="43"/>
      <c r="D129" s="43"/>
      <c r="E129" s="43"/>
      <c r="F129" s="43"/>
      <c r="G129" s="43"/>
      <c r="H129" s="56"/>
      <c r="I129" s="43"/>
      <c r="J129" s="43"/>
      <c r="K129" s="43"/>
      <c r="L129" s="43"/>
      <c r="M129" s="43"/>
      <c r="N129" s="43"/>
      <c r="O129" s="43"/>
      <c r="P129" s="43"/>
      <c r="Q129" s="43"/>
      <c r="R129" s="43"/>
      <c r="S129" s="43"/>
      <c r="T129" s="43"/>
      <c r="U129" s="43"/>
      <c r="V129" s="43"/>
      <c r="W129" s="43"/>
      <c r="X129" s="43"/>
      <c r="Y129" s="43"/>
      <c r="Z129" s="43"/>
      <c r="AA129" s="43"/>
    </row>
    <row r="130" spans="1:27" ht="14.25" customHeight="1" x14ac:dyDescent="0.2">
      <c r="A130" s="43"/>
      <c r="B130" s="43"/>
      <c r="C130" s="43"/>
      <c r="D130" s="43"/>
      <c r="E130" s="43"/>
      <c r="F130" s="43"/>
      <c r="G130" s="43"/>
      <c r="H130" s="56"/>
      <c r="I130" s="43"/>
      <c r="J130" s="43"/>
      <c r="K130" s="43"/>
      <c r="L130" s="43"/>
      <c r="M130" s="43"/>
      <c r="N130" s="43"/>
      <c r="O130" s="43"/>
      <c r="P130" s="43"/>
      <c r="Q130" s="43"/>
      <c r="R130" s="43"/>
      <c r="S130" s="43"/>
      <c r="T130" s="43"/>
      <c r="U130" s="43"/>
      <c r="V130" s="43"/>
      <c r="W130" s="43"/>
      <c r="X130" s="43"/>
      <c r="Y130" s="43"/>
      <c r="Z130" s="43"/>
      <c r="AA130" s="43"/>
    </row>
    <row r="131" spans="1:27" ht="14.25" customHeight="1" x14ac:dyDescent="0.2">
      <c r="A131" s="43"/>
      <c r="B131" s="43"/>
      <c r="C131" s="43"/>
      <c r="D131" s="43"/>
      <c r="E131" s="43"/>
      <c r="F131" s="43"/>
      <c r="G131" s="43"/>
      <c r="H131" s="56"/>
      <c r="I131" s="43"/>
      <c r="J131" s="43"/>
      <c r="K131" s="43"/>
      <c r="L131" s="43"/>
      <c r="M131" s="43"/>
      <c r="N131" s="43"/>
      <c r="O131" s="43"/>
      <c r="P131" s="43"/>
      <c r="Q131" s="43"/>
      <c r="R131" s="43"/>
      <c r="S131" s="43"/>
      <c r="T131" s="43"/>
      <c r="U131" s="43"/>
      <c r="V131" s="43"/>
      <c r="W131" s="43"/>
      <c r="X131" s="43"/>
      <c r="Y131" s="43"/>
      <c r="Z131" s="43"/>
      <c r="AA131" s="43"/>
    </row>
    <row r="132" spans="1:27" ht="14.25" customHeight="1" x14ac:dyDescent="0.2">
      <c r="A132" s="43"/>
      <c r="B132" s="43"/>
      <c r="C132" s="43"/>
      <c r="D132" s="43"/>
      <c r="E132" s="43"/>
      <c r="F132" s="43"/>
      <c r="G132" s="43"/>
      <c r="H132" s="56"/>
      <c r="I132" s="43"/>
      <c r="J132" s="43"/>
      <c r="K132" s="43"/>
      <c r="L132" s="43"/>
      <c r="M132" s="43"/>
      <c r="N132" s="43"/>
      <c r="O132" s="43"/>
      <c r="P132" s="43"/>
      <c r="Q132" s="43"/>
      <c r="R132" s="43"/>
      <c r="S132" s="43"/>
      <c r="T132" s="43"/>
      <c r="U132" s="43"/>
      <c r="V132" s="43"/>
      <c r="W132" s="43"/>
      <c r="X132" s="43"/>
      <c r="Y132" s="43"/>
      <c r="Z132" s="43"/>
      <c r="AA132" s="43"/>
    </row>
    <row r="133" spans="1:27" ht="14.25" customHeight="1" x14ac:dyDescent="0.2">
      <c r="A133" s="43"/>
      <c r="B133" s="43"/>
      <c r="C133" s="43"/>
      <c r="D133" s="43"/>
      <c r="E133" s="43"/>
      <c r="F133" s="43"/>
      <c r="G133" s="43"/>
      <c r="H133" s="56"/>
      <c r="I133" s="43"/>
      <c r="J133" s="43"/>
      <c r="K133" s="43"/>
      <c r="L133" s="43"/>
      <c r="M133" s="43"/>
      <c r="N133" s="43"/>
      <c r="O133" s="43"/>
      <c r="P133" s="43"/>
      <c r="Q133" s="43"/>
      <c r="R133" s="43"/>
      <c r="S133" s="43"/>
      <c r="T133" s="43"/>
      <c r="U133" s="43"/>
      <c r="V133" s="43"/>
      <c r="W133" s="43"/>
      <c r="X133" s="43"/>
      <c r="Y133" s="43"/>
      <c r="Z133" s="43"/>
      <c r="AA133" s="43"/>
    </row>
    <row r="134" spans="1:27" ht="14.25" customHeight="1" x14ac:dyDescent="0.2">
      <c r="A134" s="43"/>
      <c r="B134" s="43"/>
      <c r="C134" s="43"/>
      <c r="D134" s="43"/>
      <c r="E134" s="43"/>
      <c r="F134" s="43"/>
      <c r="G134" s="43"/>
      <c r="H134" s="56"/>
      <c r="I134" s="43"/>
      <c r="J134" s="43"/>
      <c r="K134" s="43"/>
      <c r="L134" s="43"/>
      <c r="M134" s="43"/>
      <c r="N134" s="43"/>
      <c r="O134" s="43"/>
      <c r="P134" s="43"/>
      <c r="Q134" s="43"/>
      <c r="R134" s="43"/>
      <c r="S134" s="43"/>
      <c r="T134" s="43"/>
      <c r="U134" s="43"/>
      <c r="V134" s="43"/>
      <c r="W134" s="43"/>
      <c r="X134" s="43"/>
      <c r="Y134" s="43"/>
      <c r="Z134" s="43"/>
      <c r="AA134" s="43"/>
    </row>
    <row r="135" spans="1:27" ht="14.25" customHeight="1" x14ac:dyDescent="0.2">
      <c r="A135" s="43"/>
      <c r="B135" s="43"/>
      <c r="C135" s="43"/>
      <c r="D135" s="43"/>
      <c r="E135" s="43"/>
      <c r="F135" s="43"/>
      <c r="G135" s="43"/>
      <c r="H135" s="56"/>
      <c r="I135" s="43"/>
      <c r="J135" s="43"/>
      <c r="K135" s="43"/>
      <c r="L135" s="43"/>
      <c r="M135" s="43"/>
      <c r="N135" s="43"/>
      <c r="O135" s="43"/>
      <c r="P135" s="43"/>
      <c r="Q135" s="43"/>
      <c r="R135" s="43"/>
      <c r="S135" s="43"/>
      <c r="T135" s="43"/>
      <c r="U135" s="43"/>
      <c r="V135" s="43"/>
      <c r="W135" s="43"/>
      <c r="X135" s="43"/>
      <c r="Y135" s="43"/>
      <c r="Z135" s="43"/>
      <c r="AA135" s="43"/>
    </row>
    <row r="136" spans="1:27" ht="14.25" customHeight="1" x14ac:dyDescent="0.2">
      <c r="A136" s="43"/>
      <c r="B136" s="43"/>
      <c r="C136" s="43"/>
      <c r="D136" s="43"/>
      <c r="E136" s="43"/>
      <c r="F136" s="43"/>
      <c r="G136" s="43"/>
      <c r="H136" s="56"/>
      <c r="I136" s="43"/>
      <c r="J136" s="43"/>
      <c r="K136" s="43"/>
      <c r="L136" s="43"/>
      <c r="M136" s="43"/>
      <c r="N136" s="43"/>
      <c r="O136" s="43"/>
      <c r="P136" s="43"/>
      <c r="Q136" s="43"/>
      <c r="R136" s="43"/>
      <c r="S136" s="43"/>
      <c r="T136" s="43"/>
      <c r="U136" s="43"/>
      <c r="V136" s="43"/>
      <c r="W136" s="43"/>
      <c r="X136" s="43"/>
      <c r="Y136" s="43"/>
      <c r="Z136" s="43"/>
      <c r="AA136" s="43"/>
    </row>
    <row r="137" spans="1:27" ht="14.25" customHeight="1" x14ac:dyDescent="0.2">
      <c r="A137" s="43"/>
      <c r="B137" s="43"/>
      <c r="C137" s="43"/>
      <c r="D137" s="43"/>
      <c r="E137" s="43"/>
      <c r="F137" s="43"/>
      <c r="G137" s="43"/>
      <c r="H137" s="56"/>
      <c r="I137" s="43"/>
      <c r="J137" s="43"/>
      <c r="K137" s="43"/>
      <c r="L137" s="43"/>
      <c r="M137" s="43"/>
      <c r="N137" s="43"/>
      <c r="O137" s="43"/>
      <c r="P137" s="43"/>
      <c r="Q137" s="43"/>
      <c r="R137" s="43"/>
      <c r="S137" s="43"/>
      <c r="T137" s="43"/>
      <c r="U137" s="43"/>
      <c r="V137" s="43"/>
      <c r="W137" s="43"/>
      <c r="X137" s="43"/>
      <c r="Y137" s="43"/>
      <c r="Z137" s="43"/>
      <c r="AA137" s="43"/>
    </row>
    <row r="138" spans="1:27" ht="14.25" customHeight="1" x14ac:dyDescent="0.2">
      <c r="A138" s="43"/>
      <c r="B138" s="43"/>
      <c r="C138" s="43"/>
      <c r="D138" s="43"/>
      <c r="E138" s="43"/>
      <c r="F138" s="43"/>
      <c r="G138" s="43"/>
      <c r="H138" s="56"/>
      <c r="I138" s="43"/>
      <c r="J138" s="43"/>
      <c r="K138" s="43"/>
      <c r="L138" s="43"/>
      <c r="M138" s="43"/>
      <c r="N138" s="43"/>
      <c r="O138" s="43"/>
      <c r="P138" s="43"/>
      <c r="Q138" s="43"/>
      <c r="R138" s="43"/>
      <c r="S138" s="43"/>
      <c r="T138" s="43"/>
      <c r="U138" s="43"/>
      <c r="V138" s="43"/>
      <c r="W138" s="43"/>
      <c r="X138" s="43"/>
      <c r="Y138" s="43"/>
      <c r="Z138" s="43"/>
      <c r="AA138" s="43"/>
    </row>
    <row r="139" spans="1:27" ht="14.25" customHeight="1" x14ac:dyDescent="0.2">
      <c r="A139" s="43"/>
      <c r="B139" s="43"/>
      <c r="C139" s="43"/>
      <c r="D139" s="43"/>
      <c r="E139" s="43"/>
      <c r="F139" s="43"/>
      <c r="G139" s="43"/>
      <c r="H139" s="56"/>
      <c r="I139" s="43"/>
      <c r="J139" s="43"/>
      <c r="K139" s="43"/>
      <c r="L139" s="43"/>
      <c r="M139" s="43"/>
      <c r="N139" s="43"/>
      <c r="O139" s="43"/>
      <c r="P139" s="43"/>
      <c r="Q139" s="43"/>
      <c r="R139" s="43"/>
      <c r="S139" s="43"/>
      <c r="T139" s="43"/>
      <c r="U139" s="43"/>
      <c r="V139" s="43"/>
      <c r="W139" s="43"/>
      <c r="X139" s="43"/>
      <c r="Y139" s="43"/>
      <c r="Z139" s="43"/>
      <c r="AA139" s="43"/>
    </row>
    <row r="140" spans="1:27" ht="14.25" customHeight="1" x14ac:dyDescent="0.2">
      <c r="A140" s="43"/>
      <c r="B140" s="43"/>
      <c r="C140" s="43"/>
      <c r="D140" s="43"/>
      <c r="E140" s="43"/>
      <c r="F140" s="43"/>
      <c r="G140" s="43"/>
      <c r="H140" s="56"/>
      <c r="I140" s="43"/>
      <c r="J140" s="43"/>
      <c r="K140" s="43"/>
      <c r="L140" s="43"/>
      <c r="M140" s="43"/>
      <c r="N140" s="43"/>
      <c r="O140" s="43"/>
      <c r="P140" s="43"/>
      <c r="Q140" s="43"/>
      <c r="R140" s="43"/>
      <c r="S140" s="43"/>
      <c r="T140" s="43"/>
      <c r="U140" s="43"/>
      <c r="V140" s="43"/>
      <c r="W140" s="43"/>
      <c r="X140" s="43"/>
      <c r="Y140" s="43"/>
      <c r="Z140" s="43"/>
      <c r="AA140" s="43"/>
    </row>
    <row r="141" spans="1:27" ht="14.25" customHeight="1" x14ac:dyDescent="0.2">
      <c r="A141" s="43"/>
      <c r="B141" s="43"/>
      <c r="C141" s="43"/>
      <c r="D141" s="43"/>
      <c r="E141" s="43"/>
      <c r="F141" s="43"/>
      <c r="G141" s="43"/>
      <c r="H141" s="56"/>
      <c r="I141" s="43"/>
      <c r="J141" s="43"/>
      <c r="K141" s="43"/>
      <c r="L141" s="43"/>
      <c r="M141" s="43"/>
      <c r="N141" s="43"/>
      <c r="O141" s="43"/>
      <c r="P141" s="43"/>
      <c r="Q141" s="43"/>
      <c r="R141" s="43"/>
      <c r="S141" s="43"/>
      <c r="T141" s="43"/>
      <c r="U141" s="43"/>
      <c r="V141" s="43"/>
      <c r="W141" s="43"/>
      <c r="X141" s="43"/>
      <c r="Y141" s="43"/>
      <c r="Z141" s="43"/>
      <c r="AA141" s="43"/>
    </row>
    <row r="142" spans="1:27" ht="14.25" customHeight="1" x14ac:dyDescent="0.2">
      <c r="A142" s="43"/>
      <c r="B142" s="43"/>
      <c r="C142" s="43"/>
      <c r="D142" s="43"/>
      <c r="E142" s="43"/>
      <c r="F142" s="43"/>
      <c r="G142" s="43"/>
      <c r="H142" s="56"/>
      <c r="I142" s="43"/>
      <c r="J142" s="43"/>
      <c r="K142" s="43"/>
      <c r="L142" s="43"/>
      <c r="M142" s="43"/>
      <c r="N142" s="43"/>
      <c r="O142" s="43"/>
      <c r="P142" s="43"/>
      <c r="Q142" s="43"/>
      <c r="R142" s="43"/>
      <c r="S142" s="43"/>
      <c r="T142" s="43"/>
      <c r="U142" s="43"/>
      <c r="V142" s="43"/>
      <c r="W142" s="43"/>
      <c r="X142" s="43"/>
      <c r="Y142" s="43"/>
      <c r="Z142" s="43"/>
      <c r="AA142" s="43"/>
    </row>
    <row r="143" spans="1:27" ht="14.25" customHeight="1" x14ac:dyDescent="0.2">
      <c r="A143" s="43"/>
      <c r="B143" s="43"/>
      <c r="C143" s="43"/>
      <c r="D143" s="43"/>
      <c r="E143" s="43"/>
      <c r="F143" s="43"/>
      <c r="G143" s="43"/>
      <c r="H143" s="56"/>
      <c r="I143" s="43"/>
      <c r="J143" s="43"/>
      <c r="K143" s="43"/>
      <c r="L143" s="43"/>
      <c r="M143" s="43"/>
      <c r="N143" s="43"/>
      <c r="O143" s="43"/>
      <c r="P143" s="43"/>
      <c r="Q143" s="43"/>
      <c r="R143" s="43"/>
      <c r="S143" s="43"/>
      <c r="T143" s="43"/>
      <c r="U143" s="43"/>
      <c r="V143" s="43"/>
      <c r="W143" s="43"/>
      <c r="X143" s="43"/>
      <c r="Y143" s="43"/>
      <c r="Z143" s="43"/>
      <c r="AA143" s="43"/>
    </row>
    <row r="144" spans="1:27" ht="14.25" customHeight="1" x14ac:dyDescent="0.2">
      <c r="A144" s="43"/>
      <c r="B144" s="43"/>
      <c r="C144" s="43"/>
      <c r="D144" s="43"/>
      <c r="E144" s="43"/>
      <c r="F144" s="43"/>
      <c r="G144" s="43"/>
      <c r="H144" s="56"/>
      <c r="I144" s="43"/>
      <c r="J144" s="43"/>
      <c r="K144" s="43"/>
      <c r="L144" s="43"/>
      <c r="M144" s="43"/>
      <c r="N144" s="43"/>
      <c r="O144" s="43"/>
      <c r="P144" s="43"/>
      <c r="Q144" s="43"/>
      <c r="R144" s="43"/>
      <c r="S144" s="43"/>
      <c r="T144" s="43"/>
      <c r="U144" s="43"/>
      <c r="V144" s="43"/>
      <c r="W144" s="43"/>
      <c r="X144" s="43"/>
      <c r="Y144" s="43"/>
      <c r="Z144" s="43"/>
      <c r="AA144" s="43"/>
    </row>
    <row r="145" spans="1:27" ht="14.25" customHeight="1" x14ac:dyDescent="0.2">
      <c r="A145" s="43"/>
      <c r="B145" s="43"/>
      <c r="C145" s="43"/>
      <c r="D145" s="43"/>
      <c r="E145" s="43"/>
      <c r="F145" s="43"/>
      <c r="G145" s="43"/>
      <c r="H145" s="56"/>
      <c r="I145" s="43"/>
      <c r="J145" s="43"/>
      <c r="K145" s="43"/>
      <c r="L145" s="43"/>
      <c r="M145" s="43"/>
      <c r="N145" s="43"/>
      <c r="O145" s="43"/>
      <c r="P145" s="43"/>
      <c r="Q145" s="43"/>
      <c r="R145" s="43"/>
      <c r="S145" s="43"/>
      <c r="T145" s="43"/>
      <c r="U145" s="43"/>
      <c r="V145" s="43"/>
      <c r="W145" s="43"/>
      <c r="X145" s="43"/>
      <c r="Y145" s="43"/>
      <c r="Z145" s="43"/>
      <c r="AA145" s="43"/>
    </row>
    <row r="146" spans="1:27" ht="14.25" customHeight="1" x14ac:dyDescent="0.2">
      <c r="A146" s="43"/>
      <c r="B146" s="43"/>
      <c r="C146" s="43"/>
      <c r="D146" s="43"/>
      <c r="E146" s="43"/>
      <c r="F146" s="43"/>
      <c r="G146" s="43"/>
      <c r="H146" s="56"/>
      <c r="I146" s="43"/>
      <c r="J146" s="43"/>
      <c r="K146" s="43"/>
      <c r="L146" s="43"/>
      <c r="M146" s="43"/>
      <c r="N146" s="43"/>
      <c r="O146" s="43"/>
      <c r="P146" s="43"/>
      <c r="Q146" s="43"/>
      <c r="R146" s="43"/>
      <c r="S146" s="43"/>
      <c r="T146" s="43"/>
      <c r="U146" s="43"/>
      <c r="V146" s="43"/>
      <c r="W146" s="43"/>
      <c r="X146" s="43"/>
      <c r="Y146" s="43"/>
      <c r="Z146" s="43"/>
      <c r="AA146" s="43"/>
    </row>
    <row r="147" spans="1:27" ht="14.25" customHeight="1" x14ac:dyDescent="0.2">
      <c r="A147" s="43"/>
      <c r="B147" s="43"/>
      <c r="C147" s="43"/>
      <c r="D147" s="43"/>
      <c r="E147" s="43"/>
      <c r="F147" s="43"/>
      <c r="G147" s="43"/>
      <c r="H147" s="56"/>
      <c r="I147" s="43"/>
      <c r="J147" s="43"/>
      <c r="K147" s="43"/>
      <c r="L147" s="43"/>
      <c r="M147" s="43"/>
      <c r="N147" s="43"/>
      <c r="O147" s="43"/>
      <c r="P147" s="43"/>
      <c r="Q147" s="43"/>
      <c r="R147" s="43"/>
      <c r="S147" s="43"/>
      <c r="T147" s="43"/>
      <c r="U147" s="43"/>
      <c r="V147" s="43"/>
      <c r="W147" s="43"/>
      <c r="X147" s="43"/>
      <c r="Y147" s="43"/>
      <c r="Z147" s="43"/>
      <c r="AA147" s="43"/>
    </row>
    <row r="148" spans="1:27" ht="14.25" customHeight="1" x14ac:dyDescent="0.2">
      <c r="A148" s="43"/>
      <c r="B148" s="43"/>
      <c r="C148" s="43"/>
      <c r="D148" s="43"/>
      <c r="E148" s="43"/>
      <c r="F148" s="43"/>
      <c r="G148" s="43"/>
      <c r="H148" s="56"/>
      <c r="I148" s="43"/>
      <c r="J148" s="43"/>
      <c r="K148" s="43"/>
      <c r="L148" s="43"/>
      <c r="M148" s="43"/>
      <c r="N148" s="43"/>
      <c r="O148" s="43"/>
      <c r="P148" s="43"/>
      <c r="Q148" s="43"/>
      <c r="R148" s="43"/>
      <c r="S148" s="43"/>
      <c r="T148" s="43"/>
      <c r="U148" s="43"/>
      <c r="V148" s="43"/>
      <c r="W148" s="43"/>
      <c r="X148" s="43"/>
      <c r="Y148" s="43"/>
      <c r="Z148" s="43"/>
      <c r="AA148" s="43"/>
    </row>
    <row r="149" spans="1:27" ht="14.25" customHeight="1" x14ac:dyDescent="0.2">
      <c r="A149" s="43"/>
      <c r="B149" s="43"/>
      <c r="C149" s="43"/>
      <c r="D149" s="43"/>
      <c r="E149" s="43"/>
      <c r="F149" s="43"/>
      <c r="G149" s="43"/>
      <c r="H149" s="56"/>
      <c r="I149" s="43"/>
      <c r="J149" s="43"/>
      <c r="K149" s="43"/>
      <c r="L149" s="43"/>
      <c r="M149" s="43"/>
      <c r="N149" s="43"/>
      <c r="O149" s="43"/>
      <c r="P149" s="43"/>
      <c r="Q149" s="43"/>
      <c r="R149" s="43"/>
      <c r="S149" s="43"/>
      <c r="T149" s="43"/>
      <c r="U149" s="43"/>
      <c r="V149" s="43"/>
      <c r="W149" s="43"/>
      <c r="X149" s="43"/>
      <c r="Y149" s="43"/>
      <c r="Z149" s="43"/>
      <c r="AA149" s="43"/>
    </row>
    <row r="150" spans="1:27" ht="14.25" customHeight="1" x14ac:dyDescent="0.2">
      <c r="A150" s="43"/>
      <c r="B150" s="43"/>
      <c r="C150" s="43"/>
      <c r="D150" s="43"/>
      <c r="E150" s="43"/>
      <c r="F150" s="43"/>
      <c r="G150" s="43"/>
      <c r="H150" s="56"/>
      <c r="I150" s="43"/>
      <c r="J150" s="43"/>
      <c r="K150" s="43"/>
      <c r="L150" s="43"/>
      <c r="M150" s="43"/>
      <c r="N150" s="43"/>
      <c r="O150" s="43"/>
      <c r="P150" s="43"/>
      <c r="Q150" s="43"/>
      <c r="R150" s="43"/>
      <c r="S150" s="43"/>
      <c r="T150" s="43"/>
      <c r="U150" s="43"/>
      <c r="V150" s="43"/>
      <c r="W150" s="43"/>
      <c r="X150" s="43"/>
      <c r="Y150" s="43"/>
      <c r="Z150" s="43"/>
      <c r="AA150" s="43"/>
    </row>
    <row r="151" spans="1:27" ht="14.25" customHeight="1" x14ac:dyDescent="0.2">
      <c r="A151" s="43"/>
      <c r="B151" s="43"/>
      <c r="C151" s="43"/>
      <c r="D151" s="43"/>
      <c r="E151" s="43"/>
      <c r="F151" s="43"/>
      <c r="G151" s="43"/>
      <c r="H151" s="56"/>
      <c r="I151" s="43"/>
      <c r="J151" s="43"/>
      <c r="K151" s="43"/>
      <c r="L151" s="43"/>
      <c r="M151" s="43"/>
      <c r="N151" s="43"/>
      <c r="O151" s="43"/>
      <c r="P151" s="43"/>
      <c r="Q151" s="43"/>
      <c r="R151" s="43"/>
      <c r="S151" s="43"/>
      <c r="T151" s="43"/>
      <c r="U151" s="43"/>
      <c r="V151" s="43"/>
      <c r="W151" s="43"/>
      <c r="X151" s="43"/>
      <c r="Y151" s="43"/>
      <c r="Z151" s="43"/>
      <c r="AA151" s="43"/>
    </row>
    <row r="152" spans="1:27" ht="14.25" customHeight="1" x14ac:dyDescent="0.2">
      <c r="A152" s="43"/>
      <c r="B152" s="43"/>
      <c r="C152" s="43"/>
      <c r="D152" s="43"/>
      <c r="E152" s="43"/>
      <c r="F152" s="43"/>
      <c r="G152" s="43"/>
      <c r="H152" s="56"/>
      <c r="I152" s="43"/>
      <c r="J152" s="43"/>
      <c r="K152" s="43"/>
      <c r="L152" s="43"/>
      <c r="M152" s="43"/>
      <c r="N152" s="43"/>
      <c r="O152" s="43"/>
      <c r="P152" s="43"/>
      <c r="Q152" s="43"/>
      <c r="R152" s="43"/>
      <c r="S152" s="43"/>
      <c r="T152" s="43"/>
      <c r="U152" s="43"/>
      <c r="V152" s="43"/>
      <c r="W152" s="43"/>
      <c r="X152" s="43"/>
      <c r="Y152" s="43"/>
      <c r="Z152" s="43"/>
      <c r="AA152" s="43"/>
    </row>
    <row r="153" spans="1:27" ht="14.25" customHeight="1" x14ac:dyDescent="0.2">
      <c r="A153" s="43"/>
      <c r="B153" s="43"/>
      <c r="C153" s="43"/>
      <c r="D153" s="43"/>
      <c r="E153" s="43"/>
      <c r="F153" s="43"/>
      <c r="G153" s="43"/>
      <c r="H153" s="56"/>
      <c r="I153" s="43"/>
      <c r="J153" s="43"/>
      <c r="K153" s="43"/>
      <c r="L153" s="43"/>
      <c r="M153" s="43"/>
      <c r="N153" s="43"/>
      <c r="O153" s="43"/>
      <c r="P153" s="43"/>
      <c r="Q153" s="43"/>
      <c r="R153" s="43"/>
      <c r="S153" s="43"/>
      <c r="T153" s="43"/>
      <c r="U153" s="43"/>
      <c r="V153" s="43"/>
      <c r="W153" s="43"/>
      <c r="X153" s="43"/>
      <c r="Y153" s="43"/>
      <c r="Z153" s="43"/>
      <c r="AA153" s="43"/>
    </row>
    <row r="154" spans="1:27" ht="14.25" customHeight="1" x14ac:dyDescent="0.2">
      <c r="A154" s="43"/>
      <c r="B154" s="43"/>
      <c r="C154" s="43"/>
      <c r="D154" s="43"/>
      <c r="E154" s="43"/>
      <c r="F154" s="43"/>
      <c r="G154" s="43"/>
      <c r="H154" s="56"/>
      <c r="I154" s="43"/>
      <c r="J154" s="43"/>
      <c r="K154" s="43"/>
      <c r="L154" s="43"/>
      <c r="M154" s="43"/>
      <c r="N154" s="43"/>
      <c r="O154" s="43"/>
      <c r="P154" s="43"/>
      <c r="Q154" s="43"/>
      <c r="R154" s="43"/>
      <c r="S154" s="43"/>
      <c r="T154" s="43"/>
      <c r="U154" s="43"/>
      <c r="V154" s="43"/>
      <c r="W154" s="43"/>
      <c r="X154" s="43"/>
      <c r="Y154" s="43"/>
      <c r="Z154" s="43"/>
      <c r="AA154" s="43"/>
    </row>
    <row r="155" spans="1:27" ht="14.25" customHeight="1" x14ac:dyDescent="0.2">
      <c r="A155" s="43"/>
      <c r="B155" s="43"/>
      <c r="C155" s="43"/>
      <c r="D155" s="43"/>
      <c r="E155" s="43"/>
      <c r="F155" s="43"/>
      <c r="G155" s="43"/>
      <c r="H155" s="56"/>
      <c r="I155" s="43"/>
      <c r="J155" s="43"/>
      <c r="K155" s="43"/>
      <c r="L155" s="43"/>
      <c r="M155" s="43"/>
      <c r="N155" s="43"/>
      <c r="O155" s="43"/>
      <c r="P155" s="43"/>
      <c r="Q155" s="43"/>
      <c r="R155" s="43"/>
      <c r="S155" s="43"/>
      <c r="T155" s="43"/>
      <c r="U155" s="43"/>
      <c r="V155" s="43"/>
      <c r="W155" s="43"/>
      <c r="X155" s="43"/>
      <c r="Y155" s="43"/>
      <c r="Z155" s="43"/>
      <c r="AA155" s="43"/>
    </row>
    <row r="156" spans="1:27" ht="14.25" customHeight="1" x14ac:dyDescent="0.2">
      <c r="A156" s="43"/>
      <c r="B156" s="43"/>
      <c r="C156" s="43"/>
      <c r="D156" s="43"/>
      <c r="E156" s="43"/>
      <c r="F156" s="43"/>
      <c r="G156" s="43"/>
      <c r="H156" s="56"/>
      <c r="I156" s="43"/>
      <c r="J156" s="43"/>
      <c r="K156" s="43"/>
      <c r="L156" s="43"/>
      <c r="M156" s="43"/>
      <c r="N156" s="43"/>
      <c r="O156" s="43"/>
      <c r="P156" s="43"/>
      <c r="Q156" s="43"/>
      <c r="R156" s="43"/>
      <c r="S156" s="43"/>
      <c r="T156" s="43"/>
      <c r="U156" s="43"/>
      <c r="V156" s="43"/>
      <c r="W156" s="43"/>
      <c r="X156" s="43"/>
      <c r="Y156" s="43"/>
      <c r="Z156" s="43"/>
      <c r="AA156" s="43"/>
    </row>
    <row r="157" spans="1:27" ht="14.25" customHeight="1" x14ac:dyDescent="0.2">
      <c r="A157" s="43"/>
      <c r="B157" s="43"/>
      <c r="C157" s="43"/>
      <c r="D157" s="43"/>
      <c r="E157" s="43"/>
      <c r="F157" s="43"/>
      <c r="G157" s="43"/>
      <c r="H157" s="56"/>
      <c r="I157" s="43"/>
      <c r="J157" s="43"/>
      <c r="K157" s="43"/>
      <c r="L157" s="43"/>
      <c r="M157" s="43"/>
      <c r="N157" s="43"/>
      <c r="O157" s="43"/>
      <c r="P157" s="43"/>
      <c r="Q157" s="43"/>
      <c r="R157" s="43"/>
      <c r="S157" s="43"/>
      <c r="T157" s="43"/>
      <c r="U157" s="43"/>
      <c r="V157" s="43"/>
      <c r="W157" s="43"/>
      <c r="X157" s="43"/>
      <c r="Y157" s="43"/>
      <c r="Z157" s="43"/>
      <c r="AA157" s="43"/>
    </row>
    <row r="158" spans="1:27" ht="14.25" customHeight="1" x14ac:dyDescent="0.2">
      <c r="A158" s="43"/>
      <c r="B158" s="43"/>
      <c r="C158" s="43"/>
      <c r="D158" s="43"/>
      <c r="E158" s="43"/>
      <c r="F158" s="43"/>
      <c r="G158" s="43"/>
      <c r="H158" s="56"/>
      <c r="I158" s="43"/>
      <c r="J158" s="43"/>
      <c r="K158" s="43"/>
      <c r="L158" s="43"/>
      <c r="M158" s="43"/>
      <c r="N158" s="43"/>
      <c r="O158" s="43"/>
      <c r="P158" s="43"/>
      <c r="Q158" s="43"/>
      <c r="R158" s="43"/>
      <c r="S158" s="43"/>
      <c r="T158" s="43"/>
      <c r="U158" s="43"/>
      <c r="V158" s="43"/>
      <c r="W158" s="43"/>
      <c r="X158" s="43"/>
      <c r="Y158" s="43"/>
      <c r="Z158" s="43"/>
      <c r="AA158" s="43"/>
    </row>
    <row r="159" spans="1:27" ht="14.25" customHeight="1" x14ac:dyDescent="0.2">
      <c r="A159" s="43"/>
      <c r="B159" s="43"/>
      <c r="C159" s="43"/>
      <c r="D159" s="43"/>
      <c r="E159" s="43"/>
      <c r="F159" s="43"/>
      <c r="G159" s="43"/>
      <c r="H159" s="56"/>
      <c r="I159" s="43"/>
      <c r="J159" s="43"/>
      <c r="K159" s="43"/>
      <c r="L159" s="43"/>
      <c r="M159" s="43"/>
      <c r="N159" s="43"/>
      <c r="O159" s="43"/>
      <c r="P159" s="43"/>
      <c r="Q159" s="43"/>
      <c r="R159" s="43"/>
      <c r="S159" s="43"/>
      <c r="T159" s="43"/>
      <c r="U159" s="43"/>
      <c r="V159" s="43"/>
      <c r="W159" s="43"/>
      <c r="X159" s="43"/>
      <c r="Y159" s="43"/>
      <c r="Z159" s="43"/>
      <c r="AA159" s="43"/>
    </row>
    <row r="160" spans="1:27" ht="14.25" customHeight="1" x14ac:dyDescent="0.2">
      <c r="A160" s="43"/>
      <c r="B160" s="43"/>
      <c r="C160" s="43"/>
      <c r="D160" s="43"/>
      <c r="E160" s="43"/>
      <c r="F160" s="43"/>
      <c r="G160" s="43"/>
      <c r="H160" s="56"/>
      <c r="I160" s="43"/>
      <c r="J160" s="43"/>
      <c r="K160" s="43"/>
      <c r="L160" s="43"/>
      <c r="M160" s="43"/>
      <c r="N160" s="43"/>
      <c r="O160" s="43"/>
      <c r="P160" s="43"/>
      <c r="Q160" s="43"/>
      <c r="R160" s="43"/>
      <c r="S160" s="43"/>
      <c r="T160" s="43"/>
      <c r="U160" s="43"/>
      <c r="V160" s="43"/>
      <c r="W160" s="43"/>
      <c r="X160" s="43"/>
      <c r="Y160" s="43"/>
      <c r="Z160" s="43"/>
      <c r="AA160" s="43"/>
    </row>
    <row r="161" spans="1:27" ht="14.25" customHeight="1" x14ac:dyDescent="0.2">
      <c r="A161" s="43"/>
      <c r="B161" s="43"/>
      <c r="C161" s="43"/>
      <c r="D161" s="43"/>
      <c r="E161" s="43"/>
      <c r="F161" s="43"/>
      <c r="G161" s="43"/>
      <c r="H161" s="56"/>
      <c r="I161" s="43"/>
      <c r="J161" s="43"/>
      <c r="K161" s="43"/>
      <c r="L161" s="43"/>
      <c r="M161" s="43"/>
      <c r="N161" s="43"/>
      <c r="O161" s="43"/>
      <c r="P161" s="43"/>
      <c r="Q161" s="43"/>
      <c r="R161" s="43"/>
      <c r="S161" s="43"/>
      <c r="T161" s="43"/>
      <c r="U161" s="43"/>
      <c r="V161" s="43"/>
      <c r="W161" s="43"/>
      <c r="X161" s="43"/>
      <c r="Y161" s="43"/>
      <c r="Z161" s="43"/>
      <c r="AA161" s="43"/>
    </row>
    <row r="162" spans="1:27" ht="14.25" customHeight="1" x14ac:dyDescent="0.2">
      <c r="A162" s="43"/>
      <c r="B162" s="43"/>
      <c r="C162" s="43"/>
      <c r="D162" s="43"/>
      <c r="E162" s="43"/>
      <c r="F162" s="43"/>
      <c r="G162" s="43"/>
      <c r="H162" s="56"/>
      <c r="I162" s="43"/>
      <c r="J162" s="43"/>
      <c r="K162" s="43"/>
      <c r="L162" s="43"/>
      <c r="M162" s="43"/>
      <c r="N162" s="43"/>
      <c r="O162" s="43"/>
      <c r="P162" s="43"/>
      <c r="Q162" s="43"/>
      <c r="R162" s="43"/>
      <c r="S162" s="43"/>
      <c r="T162" s="43"/>
      <c r="U162" s="43"/>
      <c r="V162" s="43"/>
      <c r="W162" s="43"/>
      <c r="X162" s="43"/>
      <c r="Y162" s="43"/>
      <c r="Z162" s="43"/>
      <c r="AA162" s="43"/>
    </row>
    <row r="163" spans="1:27" ht="14.25" customHeight="1" x14ac:dyDescent="0.2">
      <c r="A163" s="43"/>
      <c r="B163" s="43"/>
      <c r="C163" s="43"/>
      <c r="D163" s="43"/>
      <c r="E163" s="43"/>
      <c r="F163" s="43"/>
      <c r="G163" s="43"/>
      <c r="H163" s="56"/>
      <c r="I163" s="43"/>
      <c r="J163" s="43"/>
      <c r="K163" s="43"/>
      <c r="L163" s="43"/>
      <c r="M163" s="43"/>
      <c r="N163" s="43"/>
      <c r="O163" s="43"/>
      <c r="P163" s="43"/>
      <c r="Q163" s="43"/>
      <c r="R163" s="43"/>
      <c r="S163" s="43"/>
      <c r="T163" s="43"/>
      <c r="U163" s="43"/>
      <c r="V163" s="43"/>
      <c r="W163" s="43"/>
      <c r="X163" s="43"/>
      <c r="Y163" s="43"/>
      <c r="Z163" s="43"/>
      <c r="AA163" s="43"/>
    </row>
    <row r="164" spans="1:27" ht="14.25" customHeight="1" x14ac:dyDescent="0.2">
      <c r="A164" s="43"/>
      <c r="B164" s="43"/>
      <c r="C164" s="43"/>
      <c r="D164" s="43"/>
      <c r="E164" s="43"/>
      <c r="F164" s="43"/>
      <c r="G164" s="43"/>
      <c r="H164" s="56"/>
      <c r="I164" s="43"/>
      <c r="J164" s="43"/>
      <c r="K164" s="43"/>
      <c r="L164" s="43"/>
      <c r="M164" s="43"/>
      <c r="N164" s="43"/>
      <c r="O164" s="43"/>
      <c r="P164" s="43"/>
      <c r="Q164" s="43"/>
      <c r="R164" s="43"/>
      <c r="S164" s="43"/>
      <c r="T164" s="43"/>
      <c r="U164" s="43"/>
      <c r="V164" s="43"/>
      <c r="W164" s="43"/>
      <c r="X164" s="43"/>
      <c r="Y164" s="43"/>
      <c r="Z164" s="43"/>
      <c r="AA164" s="43"/>
    </row>
    <row r="165" spans="1:27" ht="14.25" customHeight="1" x14ac:dyDescent="0.2">
      <c r="A165" s="43"/>
      <c r="B165" s="43"/>
      <c r="C165" s="43"/>
      <c r="D165" s="43"/>
      <c r="E165" s="43"/>
      <c r="F165" s="43"/>
      <c r="G165" s="43"/>
      <c r="H165" s="56"/>
      <c r="I165" s="43"/>
      <c r="J165" s="43"/>
      <c r="K165" s="43"/>
      <c r="L165" s="43"/>
      <c r="M165" s="43"/>
      <c r="N165" s="43"/>
      <c r="O165" s="43"/>
      <c r="P165" s="43"/>
      <c r="Q165" s="43"/>
      <c r="R165" s="43"/>
      <c r="S165" s="43"/>
      <c r="T165" s="43"/>
      <c r="U165" s="43"/>
      <c r="V165" s="43"/>
      <c r="W165" s="43"/>
      <c r="X165" s="43"/>
      <c r="Y165" s="43"/>
      <c r="Z165" s="43"/>
      <c r="AA165" s="43"/>
    </row>
    <row r="166" spans="1:27" ht="14.25" customHeight="1" x14ac:dyDescent="0.2">
      <c r="A166" s="43"/>
      <c r="B166" s="43"/>
      <c r="C166" s="43"/>
      <c r="D166" s="43"/>
      <c r="E166" s="43"/>
      <c r="F166" s="43"/>
      <c r="G166" s="43"/>
      <c r="H166" s="56"/>
      <c r="I166" s="43"/>
      <c r="J166" s="43"/>
      <c r="K166" s="43"/>
      <c r="L166" s="43"/>
      <c r="M166" s="43"/>
      <c r="N166" s="43"/>
      <c r="O166" s="43"/>
      <c r="P166" s="43"/>
      <c r="Q166" s="43"/>
      <c r="R166" s="43"/>
      <c r="S166" s="43"/>
      <c r="T166" s="43"/>
      <c r="U166" s="43"/>
      <c r="V166" s="43"/>
      <c r="W166" s="43"/>
      <c r="X166" s="43"/>
      <c r="Y166" s="43"/>
      <c r="Z166" s="43"/>
      <c r="AA166" s="43"/>
    </row>
    <row r="167" spans="1:27" ht="14.25" customHeight="1" x14ac:dyDescent="0.2">
      <c r="A167" s="43"/>
      <c r="B167" s="43"/>
      <c r="C167" s="43"/>
      <c r="D167" s="43"/>
      <c r="E167" s="43"/>
      <c r="F167" s="43"/>
      <c r="G167" s="43"/>
      <c r="H167" s="56"/>
      <c r="I167" s="43"/>
      <c r="J167" s="43"/>
      <c r="K167" s="43"/>
      <c r="L167" s="43"/>
      <c r="M167" s="43"/>
      <c r="N167" s="43"/>
      <c r="O167" s="43"/>
      <c r="P167" s="43"/>
      <c r="Q167" s="43"/>
      <c r="R167" s="43"/>
      <c r="S167" s="43"/>
      <c r="T167" s="43"/>
      <c r="U167" s="43"/>
      <c r="V167" s="43"/>
      <c r="W167" s="43"/>
      <c r="X167" s="43"/>
      <c r="Y167" s="43"/>
      <c r="Z167" s="43"/>
      <c r="AA167" s="43"/>
    </row>
    <row r="168" spans="1:27" ht="14.25" customHeight="1" x14ac:dyDescent="0.2">
      <c r="A168" s="43"/>
      <c r="B168" s="43"/>
      <c r="C168" s="43"/>
      <c r="D168" s="43"/>
      <c r="E168" s="43"/>
      <c r="F168" s="43"/>
      <c r="G168" s="43"/>
      <c r="H168" s="56"/>
      <c r="I168" s="43"/>
      <c r="J168" s="43"/>
      <c r="K168" s="43"/>
      <c r="L168" s="43"/>
      <c r="M168" s="43"/>
      <c r="N168" s="43"/>
      <c r="O168" s="43"/>
      <c r="P168" s="43"/>
      <c r="Q168" s="43"/>
      <c r="R168" s="43"/>
      <c r="S168" s="43"/>
      <c r="T168" s="43"/>
      <c r="U168" s="43"/>
      <c r="V168" s="43"/>
      <c r="W168" s="43"/>
      <c r="X168" s="43"/>
      <c r="Y168" s="43"/>
      <c r="Z168" s="43"/>
      <c r="AA168" s="43"/>
    </row>
    <row r="169" spans="1:27" ht="14.25" customHeight="1" x14ac:dyDescent="0.2">
      <c r="A169" s="43"/>
      <c r="B169" s="43"/>
      <c r="C169" s="43"/>
      <c r="D169" s="43"/>
      <c r="E169" s="43"/>
      <c r="F169" s="43"/>
      <c r="G169" s="43"/>
      <c r="H169" s="56"/>
      <c r="I169" s="43"/>
      <c r="J169" s="43"/>
      <c r="K169" s="43"/>
      <c r="L169" s="43"/>
      <c r="M169" s="43"/>
      <c r="N169" s="43"/>
      <c r="O169" s="43"/>
      <c r="P169" s="43"/>
      <c r="Q169" s="43"/>
      <c r="R169" s="43"/>
      <c r="S169" s="43"/>
      <c r="T169" s="43"/>
      <c r="U169" s="43"/>
      <c r="V169" s="43"/>
      <c r="W169" s="43"/>
      <c r="X169" s="43"/>
      <c r="Y169" s="43"/>
      <c r="Z169" s="43"/>
      <c r="AA169" s="43"/>
    </row>
    <row r="170" spans="1:27" ht="14.25" customHeight="1" x14ac:dyDescent="0.2">
      <c r="A170" s="43"/>
      <c r="B170" s="43"/>
      <c r="C170" s="43"/>
      <c r="D170" s="43"/>
      <c r="E170" s="43"/>
      <c r="F170" s="43"/>
      <c r="G170" s="43"/>
      <c r="H170" s="56"/>
      <c r="I170" s="43"/>
      <c r="J170" s="43"/>
      <c r="K170" s="43"/>
      <c r="L170" s="43"/>
      <c r="M170" s="43"/>
      <c r="N170" s="43"/>
      <c r="O170" s="43"/>
      <c r="P170" s="43"/>
      <c r="Q170" s="43"/>
      <c r="R170" s="43"/>
      <c r="S170" s="43"/>
      <c r="T170" s="43"/>
      <c r="U170" s="43"/>
      <c r="V170" s="43"/>
      <c r="W170" s="43"/>
      <c r="X170" s="43"/>
      <c r="Y170" s="43"/>
      <c r="Z170" s="43"/>
      <c r="AA170" s="43"/>
    </row>
    <row r="171" spans="1:27" ht="14.25" customHeight="1" x14ac:dyDescent="0.2">
      <c r="A171" s="43"/>
      <c r="B171" s="43"/>
      <c r="C171" s="43"/>
      <c r="D171" s="43"/>
      <c r="E171" s="43"/>
      <c r="F171" s="43"/>
      <c r="G171" s="43"/>
      <c r="H171" s="56"/>
      <c r="I171" s="43"/>
      <c r="J171" s="43"/>
      <c r="K171" s="43"/>
      <c r="L171" s="43"/>
      <c r="M171" s="43"/>
      <c r="N171" s="43"/>
      <c r="O171" s="43"/>
      <c r="P171" s="43"/>
      <c r="Q171" s="43"/>
      <c r="R171" s="43"/>
      <c r="S171" s="43"/>
      <c r="T171" s="43"/>
      <c r="U171" s="43"/>
      <c r="V171" s="43"/>
      <c r="W171" s="43"/>
      <c r="X171" s="43"/>
      <c r="Y171" s="43"/>
      <c r="Z171" s="43"/>
      <c r="AA171" s="43"/>
    </row>
    <row r="172" spans="1:27" ht="14.25" customHeight="1" x14ac:dyDescent="0.2">
      <c r="A172" s="43"/>
      <c r="B172" s="43"/>
      <c r="C172" s="43"/>
      <c r="D172" s="43"/>
      <c r="E172" s="43"/>
      <c r="F172" s="43"/>
      <c r="G172" s="43"/>
      <c r="H172" s="56"/>
      <c r="I172" s="43"/>
      <c r="J172" s="43"/>
      <c r="K172" s="43"/>
      <c r="L172" s="43"/>
      <c r="M172" s="43"/>
      <c r="N172" s="43"/>
      <c r="O172" s="43"/>
      <c r="P172" s="43"/>
      <c r="Q172" s="43"/>
      <c r="R172" s="43"/>
      <c r="S172" s="43"/>
      <c r="T172" s="43"/>
      <c r="U172" s="43"/>
      <c r="V172" s="43"/>
      <c r="W172" s="43"/>
      <c r="X172" s="43"/>
      <c r="Y172" s="43"/>
      <c r="Z172" s="43"/>
      <c r="AA172" s="43"/>
    </row>
    <row r="173" spans="1:27" ht="14.25" customHeight="1" x14ac:dyDescent="0.2">
      <c r="A173" s="43"/>
      <c r="B173" s="43"/>
      <c r="C173" s="43"/>
      <c r="D173" s="43"/>
      <c r="E173" s="43"/>
      <c r="F173" s="43"/>
      <c r="G173" s="43"/>
      <c r="H173" s="56"/>
      <c r="I173" s="43"/>
      <c r="J173" s="43"/>
      <c r="K173" s="43"/>
      <c r="L173" s="43"/>
      <c r="M173" s="43"/>
      <c r="N173" s="43"/>
      <c r="O173" s="43"/>
      <c r="P173" s="43"/>
      <c r="Q173" s="43"/>
      <c r="R173" s="43"/>
      <c r="S173" s="43"/>
      <c r="T173" s="43"/>
      <c r="U173" s="43"/>
      <c r="V173" s="43"/>
      <c r="W173" s="43"/>
      <c r="X173" s="43"/>
      <c r="Y173" s="43"/>
      <c r="Z173" s="43"/>
      <c r="AA173" s="43"/>
    </row>
    <row r="174" spans="1:27" ht="14.25" customHeight="1" x14ac:dyDescent="0.2">
      <c r="A174" s="43"/>
      <c r="B174" s="43"/>
      <c r="C174" s="43"/>
      <c r="D174" s="43"/>
      <c r="E174" s="43"/>
      <c r="F174" s="43"/>
      <c r="G174" s="43"/>
      <c r="H174" s="56"/>
      <c r="I174" s="43"/>
      <c r="J174" s="43"/>
      <c r="K174" s="43"/>
      <c r="L174" s="43"/>
      <c r="M174" s="43"/>
      <c r="N174" s="43"/>
      <c r="O174" s="43"/>
      <c r="P174" s="43"/>
      <c r="Q174" s="43"/>
      <c r="R174" s="43"/>
      <c r="S174" s="43"/>
      <c r="T174" s="43"/>
      <c r="U174" s="43"/>
      <c r="V174" s="43"/>
      <c r="W174" s="43"/>
      <c r="X174" s="43"/>
      <c r="Y174" s="43"/>
      <c r="Z174" s="43"/>
      <c r="AA174" s="43"/>
    </row>
    <row r="175" spans="1:27" ht="14.25" customHeight="1" x14ac:dyDescent="0.2">
      <c r="A175" s="43"/>
      <c r="B175" s="43"/>
      <c r="C175" s="43"/>
      <c r="D175" s="43"/>
      <c r="E175" s="43"/>
      <c r="F175" s="43"/>
      <c r="G175" s="43"/>
      <c r="H175" s="56"/>
      <c r="I175" s="43"/>
      <c r="J175" s="43"/>
      <c r="K175" s="43"/>
      <c r="L175" s="43"/>
      <c r="M175" s="43"/>
      <c r="N175" s="43"/>
      <c r="O175" s="43"/>
      <c r="P175" s="43"/>
      <c r="Q175" s="43"/>
      <c r="R175" s="43"/>
      <c r="S175" s="43"/>
      <c r="T175" s="43"/>
      <c r="U175" s="43"/>
      <c r="V175" s="43"/>
      <c r="W175" s="43"/>
      <c r="X175" s="43"/>
      <c r="Y175" s="43"/>
      <c r="Z175" s="43"/>
      <c r="AA175" s="43"/>
    </row>
    <row r="176" spans="1:27" ht="14.25" customHeight="1" x14ac:dyDescent="0.2">
      <c r="A176" s="43"/>
      <c r="B176" s="43"/>
      <c r="C176" s="43"/>
      <c r="D176" s="43"/>
      <c r="E176" s="43"/>
      <c r="F176" s="43"/>
      <c r="G176" s="43"/>
      <c r="H176" s="56"/>
      <c r="I176" s="43"/>
      <c r="J176" s="43"/>
      <c r="K176" s="43"/>
      <c r="L176" s="43"/>
      <c r="M176" s="43"/>
      <c r="N176" s="43"/>
      <c r="O176" s="43"/>
      <c r="P176" s="43"/>
      <c r="Q176" s="43"/>
      <c r="R176" s="43"/>
      <c r="S176" s="43"/>
      <c r="T176" s="43"/>
      <c r="U176" s="43"/>
      <c r="V176" s="43"/>
      <c r="W176" s="43"/>
      <c r="X176" s="43"/>
      <c r="Y176" s="43"/>
      <c r="Z176" s="43"/>
      <c r="AA176" s="43"/>
    </row>
    <row r="177" spans="1:27" ht="14.25" customHeight="1" x14ac:dyDescent="0.2">
      <c r="A177" s="43"/>
      <c r="B177" s="43"/>
      <c r="C177" s="43"/>
      <c r="D177" s="43"/>
      <c r="E177" s="43"/>
      <c r="F177" s="43"/>
      <c r="G177" s="43"/>
      <c r="H177" s="56"/>
      <c r="I177" s="43"/>
      <c r="J177" s="43"/>
      <c r="K177" s="43"/>
      <c r="L177" s="43"/>
      <c r="M177" s="43"/>
      <c r="N177" s="43"/>
      <c r="O177" s="43"/>
      <c r="P177" s="43"/>
      <c r="Q177" s="43"/>
      <c r="R177" s="43"/>
      <c r="S177" s="43"/>
      <c r="T177" s="43"/>
      <c r="U177" s="43"/>
      <c r="V177" s="43"/>
      <c r="W177" s="43"/>
      <c r="X177" s="43"/>
      <c r="Y177" s="43"/>
      <c r="Z177" s="43"/>
      <c r="AA177" s="43"/>
    </row>
    <row r="178" spans="1:27" ht="14.25" customHeight="1" x14ac:dyDescent="0.2">
      <c r="A178" s="43"/>
      <c r="B178" s="43"/>
      <c r="C178" s="43"/>
      <c r="D178" s="43"/>
      <c r="E178" s="43"/>
      <c r="F178" s="43"/>
      <c r="G178" s="43"/>
      <c r="H178" s="56"/>
      <c r="I178" s="43"/>
      <c r="J178" s="43"/>
      <c r="K178" s="43"/>
      <c r="L178" s="43"/>
      <c r="M178" s="43"/>
      <c r="N178" s="43"/>
      <c r="O178" s="43"/>
      <c r="P178" s="43"/>
      <c r="Q178" s="43"/>
      <c r="R178" s="43"/>
      <c r="S178" s="43"/>
      <c r="T178" s="43"/>
      <c r="U178" s="43"/>
      <c r="V178" s="43"/>
      <c r="W178" s="43"/>
      <c r="X178" s="43"/>
      <c r="Y178" s="43"/>
      <c r="Z178" s="43"/>
      <c r="AA178" s="43"/>
    </row>
    <row r="179" spans="1:27" ht="14.25" customHeight="1" x14ac:dyDescent="0.2">
      <c r="A179" s="43"/>
      <c r="B179" s="43"/>
      <c r="C179" s="43"/>
      <c r="D179" s="43"/>
      <c r="E179" s="43"/>
      <c r="F179" s="43"/>
      <c r="G179" s="43"/>
      <c r="H179" s="56"/>
      <c r="I179" s="43"/>
      <c r="J179" s="43"/>
      <c r="K179" s="43"/>
      <c r="L179" s="43"/>
      <c r="M179" s="43"/>
      <c r="N179" s="43"/>
      <c r="O179" s="43"/>
      <c r="P179" s="43"/>
      <c r="Q179" s="43"/>
      <c r="R179" s="43"/>
      <c r="S179" s="43"/>
      <c r="T179" s="43"/>
      <c r="U179" s="43"/>
      <c r="V179" s="43"/>
      <c r="W179" s="43"/>
      <c r="X179" s="43"/>
      <c r="Y179" s="43"/>
      <c r="Z179" s="43"/>
      <c r="AA179" s="43"/>
    </row>
    <row r="180" spans="1:27" ht="14.25" customHeight="1" x14ac:dyDescent="0.2">
      <c r="A180" s="43"/>
      <c r="B180" s="43"/>
      <c r="C180" s="43"/>
      <c r="D180" s="43"/>
      <c r="E180" s="43"/>
      <c r="F180" s="43"/>
      <c r="G180" s="43"/>
      <c r="H180" s="56"/>
      <c r="I180" s="43"/>
      <c r="J180" s="43"/>
      <c r="K180" s="43"/>
      <c r="L180" s="43"/>
      <c r="M180" s="43"/>
      <c r="N180" s="43"/>
      <c r="O180" s="43"/>
      <c r="P180" s="43"/>
      <c r="Q180" s="43"/>
      <c r="R180" s="43"/>
      <c r="S180" s="43"/>
      <c r="T180" s="43"/>
      <c r="U180" s="43"/>
      <c r="V180" s="43"/>
      <c r="W180" s="43"/>
      <c r="X180" s="43"/>
      <c r="Y180" s="43"/>
      <c r="Z180" s="43"/>
      <c r="AA180" s="43"/>
    </row>
    <row r="181" spans="1:27" ht="14.25" customHeight="1" x14ac:dyDescent="0.2">
      <c r="A181" s="43"/>
      <c r="B181" s="43"/>
      <c r="C181" s="43"/>
      <c r="D181" s="43"/>
      <c r="E181" s="43"/>
      <c r="F181" s="43"/>
      <c r="G181" s="43"/>
      <c r="H181" s="56"/>
      <c r="I181" s="43"/>
      <c r="J181" s="43"/>
      <c r="K181" s="43"/>
      <c r="L181" s="43"/>
      <c r="M181" s="43"/>
      <c r="N181" s="43"/>
      <c r="O181" s="43"/>
      <c r="P181" s="43"/>
      <c r="Q181" s="43"/>
      <c r="R181" s="43"/>
      <c r="S181" s="43"/>
      <c r="T181" s="43"/>
      <c r="U181" s="43"/>
      <c r="V181" s="43"/>
      <c r="W181" s="43"/>
      <c r="X181" s="43"/>
      <c r="Y181" s="43"/>
      <c r="Z181" s="43"/>
      <c r="AA181" s="43"/>
    </row>
    <row r="182" spans="1:27" ht="14.25" customHeight="1" x14ac:dyDescent="0.2">
      <c r="A182" s="43"/>
      <c r="B182" s="43"/>
      <c r="C182" s="43"/>
      <c r="D182" s="43"/>
      <c r="E182" s="43"/>
      <c r="F182" s="43"/>
      <c r="G182" s="43"/>
      <c r="H182" s="56"/>
      <c r="I182" s="43"/>
      <c r="J182" s="43"/>
      <c r="K182" s="43"/>
      <c r="L182" s="43"/>
      <c r="M182" s="43"/>
      <c r="N182" s="43"/>
      <c r="O182" s="43"/>
      <c r="P182" s="43"/>
      <c r="Q182" s="43"/>
      <c r="R182" s="43"/>
      <c r="S182" s="43"/>
      <c r="T182" s="43"/>
      <c r="U182" s="43"/>
      <c r="V182" s="43"/>
      <c r="W182" s="43"/>
      <c r="X182" s="43"/>
      <c r="Y182" s="43"/>
      <c r="Z182" s="43"/>
      <c r="AA182" s="43"/>
    </row>
    <row r="183" spans="1:27" ht="14.25" customHeight="1" x14ac:dyDescent="0.2">
      <c r="A183" s="43"/>
      <c r="B183" s="43"/>
      <c r="C183" s="43"/>
      <c r="D183" s="43"/>
      <c r="E183" s="43"/>
      <c r="F183" s="43"/>
      <c r="G183" s="43"/>
      <c r="H183" s="56"/>
      <c r="I183" s="43"/>
      <c r="J183" s="43"/>
      <c r="K183" s="43"/>
      <c r="L183" s="43"/>
      <c r="M183" s="43"/>
      <c r="N183" s="43"/>
      <c r="O183" s="43"/>
      <c r="P183" s="43"/>
      <c r="Q183" s="43"/>
      <c r="R183" s="43"/>
      <c r="S183" s="43"/>
      <c r="T183" s="43"/>
      <c r="U183" s="43"/>
      <c r="V183" s="43"/>
      <c r="W183" s="43"/>
      <c r="X183" s="43"/>
      <c r="Y183" s="43"/>
      <c r="Z183" s="43"/>
      <c r="AA183" s="43"/>
    </row>
    <row r="184" spans="1:27" ht="14.25" customHeight="1" x14ac:dyDescent="0.2">
      <c r="A184" s="43"/>
      <c r="B184" s="43"/>
      <c r="C184" s="43"/>
      <c r="D184" s="43"/>
      <c r="E184" s="43"/>
      <c r="F184" s="43"/>
      <c r="G184" s="43"/>
      <c r="H184" s="56"/>
      <c r="I184" s="43"/>
      <c r="J184" s="43"/>
      <c r="K184" s="43"/>
      <c r="L184" s="43"/>
      <c r="M184" s="43"/>
      <c r="N184" s="43"/>
      <c r="O184" s="43"/>
      <c r="P184" s="43"/>
      <c r="Q184" s="43"/>
      <c r="R184" s="43"/>
      <c r="S184" s="43"/>
      <c r="T184" s="43"/>
      <c r="U184" s="43"/>
      <c r="V184" s="43"/>
      <c r="W184" s="43"/>
      <c r="X184" s="43"/>
      <c r="Y184" s="43"/>
      <c r="Z184" s="43"/>
      <c r="AA184" s="43"/>
    </row>
    <row r="185" spans="1:27" ht="14.25" customHeight="1" x14ac:dyDescent="0.2">
      <c r="A185" s="43"/>
      <c r="B185" s="43"/>
      <c r="C185" s="43"/>
      <c r="D185" s="43"/>
      <c r="E185" s="43"/>
      <c r="F185" s="43"/>
      <c r="G185" s="43"/>
      <c r="H185" s="56"/>
      <c r="I185" s="43"/>
      <c r="J185" s="43"/>
      <c r="K185" s="43"/>
      <c r="L185" s="43"/>
      <c r="M185" s="43"/>
      <c r="N185" s="43"/>
      <c r="O185" s="43"/>
      <c r="P185" s="43"/>
      <c r="Q185" s="43"/>
      <c r="R185" s="43"/>
      <c r="S185" s="43"/>
      <c r="T185" s="43"/>
      <c r="U185" s="43"/>
      <c r="V185" s="43"/>
      <c r="W185" s="43"/>
      <c r="X185" s="43"/>
      <c r="Y185" s="43"/>
      <c r="Z185" s="43"/>
      <c r="AA185" s="43"/>
    </row>
    <row r="186" spans="1:27" ht="14.25" customHeight="1" x14ac:dyDescent="0.2">
      <c r="A186" s="43"/>
      <c r="B186" s="43"/>
      <c r="C186" s="43"/>
      <c r="D186" s="43"/>
      <c r="E186" s="43"/>
      <c r="F186" s="43"/>
      <c r="G186" s="43"/>
      <c r="H186" s="56"/>
      <c r="I186" s="43"/>
      <c r="J186" s="43"/>
      <c r="K186" s="43"/>
      <c r="L186" s="43"/>
      <c r="M186" s="43"/>
      <c r="N186" s="43"/>
      <c r="O186" s="43"/>
      <c r="P186" s="43"/>
      <c r="Q186" s="43"/>
      <c r="R186" s="43"/>
      <c r="S186" s="43"/>
      <c r="T186" s="43"/>
      <c r="U186" s="43"/>
      <c r="V186" s="43"/>
      <c r="W186" s="43"/>
      <c r="X186" s="43"/>
      <c r="Y186" s="43"/>
      <c r="Z186" s="43"/>
      <c r="AA186" s="43"/>
    </row>
    <row r="187" spans="1:27" ht="14.25" customHeight="1" x14ac:dyDescent="0.2">
      <c r="A187" s="43"/>
      <c r="B187" s="43"/>
      <c r="C187" s="43"/>
      <c r="D187" s="43"/>
      <c r="E187" s="43"/>
      <c r="F187" s="43"/>
      <c r="G187" s="43"/>
      <c r="H187" s="56"/>
      <c r="I187" s="43"/>
      <c r="J187" s="43"/>
      <c r="K187" s="43"/>
      <c r="L187" s="43"/>
      <c r="M187" s="43"/>
      <c r="N187" s="43"/>
      <c r="O187" s="43"/>
      <c r="P187" s="43"/>
      <c r="Q187" s="43"/>
      <c r="R187" s="43"/>
      <c r="S187" s="43"/>
      <c r="T187" s="43"/>
      <c r="U187" s="43"/>
      <c r="V187" s="43"/>
      <c r="W187" s="43"/>
      <c r="X187" s="43"/>
      <c r="Y187" s="43"/>
      <c r="Z187" s="43"/>
      <c r="AA187" s="43"/>
    </row>
    <row r="188" spans="1:27" ht="14.25" customHeight="1" x14ac:dyDescent="0.2">
      <c r="A188" s="43"/>
      <c r="B188" s="43"/>
      <c r="C188" s="43"/>
      <c r="D188" s="43"/>
      <c r="E188" s="43"/>
      <c r="F188" s="43"/>
      <c r="G188" s="43"/>
      <c r="H188" s="56"/>
      <c r="I188" s="43"/>
      <c r="J188" s="43"/>
      <c r="K188" s="43"/>
      <c r="L188" s="43"/>
      <c r="M188" s="43"/>
      <c r="N188" s="43"/>
      <c r="O188" s="43"/>
      <c r="P188" s="43"/>
      <c r="Q188" s="43"/>
      <c r="R188" s="43"/>
      <c r="S188" s="43"/>
      <c r="T188" s="43"/>
      <c r="U188" s="43"/>
      <c r="V188" s="43"/>
      <c r="W188" s="43"/>
      <c r="X188" s="43"/>
      <c r="Y188" s="43"/>
      <c r="Z188" s="43"/>
      <c r="AA188" s="43"/>
    </row>
    <row r="189" spans="1:27" ht="14.25" customHeight="1" x14ac:dyDescent="0.2">
      <c r="A189" s="43"/>
      <c r="B189" s="43"/>
      <c r="C189" s="43"/>
      <c r="D189" s="43"/>
      <c r="E189" s="43"/>
      <c r="F189" s="43"/>
      <c r="G189" s="43"/>
      <c r="H189" s="56"/>
      <c r="I189" s="43"/>
      <c r="J189" s="43"/>
      <c r="K189" s="43"/>
      <c r="L189" s="43"/>
      <c r="M189" s="43"/>
      <c r="N189" s="43"/>
      <c r="O189" s="43"/>
      <c r="P189" s="43"/>
      <c r="Q189" s="43"/>
      <c r="R189" s="43"/>
      <c r="S189" s="43"/>
      <c r="T189" s="43"/>
      <c r="U189" s="43"/>
      <c r="V189" s="43"/>
      <c r="W189" s="43"/>
      <c r="X189" s="43"/>
      <c r="Y189" s="43"/>
      <c r="Z189" s="43"/>
      <c r="AA189" s="43"/>
    </row>
    <row r="190" spans="1:27" ht="14.25" customHeight="1" x14ac:dyDescent="0.2">
      <c r="A190" s="43"/>
      <c r="B190" s="43"/>
      <c r="C190" s="43"/>
      <c r="D190" s="43"/>
      <c r="E190" s="43"/>
      <c r="F190" s="43"/>
      <c r="G190" s="43"/>
      <c r="H190" s="56"/>
      <c r="I190" s="43"/>
      <c r="J190" s="43"/>
      <c r="K190" s="43"/>
      <c r="L190" s="43"/>
      <c r="M190" s="43"/>
      <c r="N190" s="43"/>
      <c r="O190" s="43"/>
      <c r="P190" s="43"/>
      <c r="Q190" s="43"/>
      <c r="R190" s="43"/>
      <c r="S190" s="43"/>
      <c r="T190" s="43"/>
      <c r="U190" s="43"/>
      <c r="V190" s="43"/>
      <c r="W190" s="43"/>
      <c r="X190" s="43"/>
      <c r="Y190" s="43"/>
      <c r="Z190" s="43"/>
      <c r="AA190" s="43"/>
    </row>
    <row r="191" spans="1:27" ht="14.25" customHeight="1" x14ac:dyDescent="0.2">
      <c r="A191" s="43"/>
      <c r="B191" s="43"/>
      <c r="C191" s="43"/>
      <c r="D191" s="43"/>
      <c r="E191" s="43"/>
      <c r="F191" s="43"/>
      <c r="G191" s="43"/>
      <c r="H191" s="56"/>
      <c r="I191" s="43"/>
      <c r="J191" s="43"/>
      <c r="K191" s="43"/>
      <c r="L191" s="43"/>
      <c r="M191" s="43"/>
      <c r="N191" s="43"/>
      <c r="O191" s="43"/>
      <c r="P191" s="43"/>
      <c r="Q191" s="43"/>
      <c r="R191" s="43"/>
      <c r="S191" s="43"/>
      <c r="T191" s="43"/>
      <c r="U191" s="43"/>
      <c r="V191" s="43"/>
      <c r="W191" s="43"/>
      <c r="X191" s="43"/>
      <c r="Y191" s="43"/>
      <c r="Z191" s="43"/>
      <c r="AA191" s="43"/>
    </row>
    <row r="192" spans="1:27" ht="14.25" customHeight="1" x14ac:dyDescent="0.2">
      <c r="A192" s="43"/>
      <c r="B192" s="43"/>
      <c r="C192" s="43"/>
      <c r="D192" s="43"/>
      <c r="E192" s="43"/>
      <c r="F192" s="43"/>
      <c r="G192" s="43"/>
      <c r="H192" s="56"/>
      <c r="I192" s="43"/>
      <c r="J192" s="43"/>
      <c r="K192" s="43"/>
      <c r="L192" s="43"/>
      <c r="M192" s="43"/>
      <c r="N192" s="43"/>
      <c r="O192" s="43"/>
      <c r="P192" s="43"/>
      <c r="Q192" s="43"/>
      <c r="R192" s="43"/>
      <c r="S192" s="43"/>
      <c r="T192" s="43"/>
      <c r="U192" s="43"/>
      <c r="V192" s="43"/>
      <c r="W192" s="43"/>
      <c r="X192" s="43"/>
      <c r="Y192" s="43"/>
      <c r="Z192" s="43"/>
      <c r="AA192" s="43"/>
    </row>
    <row r="193" spans="1:27" ht="14.25" customHeight="1" x14ac:dyDescent="0.2">
      <c r="A193" s="43"/>
      <c r="B193" s="43"/>
      <c r="C193" s="43"/>
      <c r="D193" s="43"/>
      <c r="E193" s="43"/>
      <c r="F193" s="43"/>
      <c r="G193" s="43"/>
      <c r="H193" s="56"/>
      <c r="I193" s="43"/>
      <c r="J193" s="43"/>
      <c r="K193" s="43"/>
      <c r="L193" s="43"/>
      <c r="M193" s="43"/>
      <c r="N193" s="43"/>
      <c r="O193" s="43"/>
      <c r="P193" s="43"/>
      <c r="Q193" s="43"/>
      <c r="R193" s="43"/>
      <c r="S193" s="43"/>
      <c r="T193" s="43"/>
      <c r="U193" s="43"/>
      <c r="V193" s="43"/>
      <c r="W193" s="43"/>
      <c r="X193" s="43"/>
      <c r="Y193" s="43"/>
      <c r="Z193" s="43"/>
      <c r="AA193" s="43"/>
    </row>
    <row r="194" spans="1:27" ht="14.25" customHeight="1" x14ac:dyDescent="0.2">
      <c r="A194" s="43"/>
      <c r="B194" s="43"/>
      <c r="C194" s="43"/>
      <c r="D194" s="43"/>
      <c r="E194" s="43"/>
      <c r="F194" s="43"/>
      <c r="G194" s="43"/>
      <c r="H194" s="56"/>
      <c r="I194" s="43"/>
      <c r="J194" s="43"/>
      <c r="K194" s="43"/>
      <c r="L194" s="43"/>
      <c r="M194" s="43"/>
      <c r="N194" s="43"/>
      <c r="O194" s="43"/>
      <c r="P194" s="43"/>
      <c r="Q194" s="43"/>
      <c r="R194" s="43"/>
      <c r="S194" s="43"/>
      <c r="T194" s="43"/>
      <c r="U194" s="43"/>
      <c r="V194" s="43"/>
      <c r="W194" s="43"/>
      <c r="X194" s="43"/>
      <c r="Y194" s="43"/>
      <c r="Z194" s="43"/>
      <c r="AA194" s="43"/>
    </row>
    <row r="195" spans="1:27" ht="14.25" customHeight="1" x14ac:dyDescent="0.2">
      <c r="A195" s="43"/>
      <c r="B195" s="43"/>
      <c r="C195" s="43"/>
      <c r="D195" s="43"/>
      <c r="E195" s="43"/>
      <c r="F195" s="43"/>
      <c r="G195" s="43"/>
      <c r="H195" s="56"/>
      <c r="I195" s="43"/>
      <c r="J195" s="43"/>
      <c r="K195" s="43"/>
      <c r="L195" s="43"/>
      <c r="M195" s="43"/>
      <c r="N195" s="43"/>
      <c r="O195" s="43"/>
      <c r="P195" s="43"/>
      <c r="Q195" s="43"/>
      <c r="R195" s="43"/>
      <c r="S195" s="43"/>
      <c r="T195" s="43"/>
      <c r="U195" s="43"/>
      <c r="V195" s="43"/>
      <c r="W195" s="43"/>
      <c r="X195" s="43"/>
      <c r="Y195" s="43"/>
      <c r="Z195" s="43"/>
      <c r="AA195" s="43"/>
    </row>
    <row r="196" spans="1:27" ht="14.25" customHeight="1" x14ac:dyDescent="0.2">
      <c r="A196" s="43"/>
      <c r="B196" s="43"/>
      <c r="C196" s="43"/>
      <c r="D196" s="43"/>
      <c r="E196" s="43"/>
      <c r="F196" s="43"/>
      <c r="G196" s="43"/>
      <c r="H196" s="56"/>
      <c r="I196" s="43"/>
      <c r="J196" s="43"/>
      <c r="K196" s="43"/>
      <c r="L196" s="43"/>
      <c r="M196" s="43"/>
      <c r="N196" s="43"/>
      <c r="O196" s="43"/>
      <c r="P196" s="43"/>
      <c r="Q196" s="43"/>
      <c r="R196" s="43"/>
      <c r="S196" s="43"/>
      <c r="T196" s="43"/>
      <c r="U196" s="43"/>
      <c r="V196" s="43"/>
      <c r="W196" s="43"/>
      <c r="X196" s="43"/>
      <c r="Y196" s="43"/>
      <c r="Z196" s="43"/>
      <c r="AA196" s="43"/>
    </row>
    <row r="197" spans="1:27" ht="14.25" customHeight="1" x14ac:dyDescent="0.2">
      <c r="A197" s="43"/>
      <c r="B197" s="43"/>
      <c r="C197" s="43"/>
      <c r="D197" s="43"/>
      <c r="E197" s="43"/>
      <c r="F197" s="43"/>
      <c r="G197" s="43"/>
      <c r="H197" s="56"/>
      <c r="I197" s="43"/>
      <c r="J197" s="43"/>
      <c r="K197" s="43"/>
      <c r="L197" s="43"/>
      <c r="M197" s="43"/>
      <c r="N197" s="43"/>
      <c r="O197" s="43"/>
      <c r="P197" s="43"/>
      <c r="Q197" s="43"/>
      <c r="R197" s="43"/>
      <c r="S197" s="43"/>
      <c r="T197" s="43"/>
      <c r="U197" s="43"/>
      <c r="V197" s="43"/>
      <c r="W197" s="43"/>
      <c r="X197" s="43"/>
      <c r="Y197" s="43"/>
      <c r="Z197" s="43"/>
      <c r="AA197" s="43"/>
    </row>
    <row r="198" spans="1:27" ht="14.25" customHeight="1" x14ac:dyDescent="0.2">
      <c r="A198" s="43"/>
      <c r="B198" s="43"/>
      <c r="C198" s="43"/>
      <c r="D198" s="43"/>
      <c r="E198" s="43"/>
      <c r="F198" s="43"/>
      <c r="G198" s="43"/>
      <c r="H198" s="56"/>
      <c r="I198" s="43"/>
      <c r="J198" s="43"/>
      <c r="K198" s="43"/>
      <c r="L198" s="43"/>
      <c r="M198" s="43"/>
      <c r="N198" s="43"/>
      <c r="O198" s="43"/>
      <c r="P198" s="43"/>
      <c r="Q198" s="43"/>
      <c r="R198" s="43"/>
      <c r="S198" s="43"/>
      <c r="T198" s="43"/>
      <c r="U198" s="43"/>
      <c r="V198" s="43"/>
      <c r="W198" s="43"/>
      <c r="X198" s="43"/>
      <c r="Y198" s="43"/>
      <c r="Z198" s="43"/>
      <c r="AA198" s="43"/>
    </row>
    <row r="199" spans="1:27" ht="14.25" customHeight="1" x14ac:dyDescent="0.2">
      <c r="A199" s="43"/>
      <c r="B199" s="43"/>
      <c r="C199" s="43"/>
      <c r="D199" s="43"/>
      <c r="E199" s="43"/>
      <c r="F199" s="43"/>
      <c r="G199" s="43"/>
      <c r="H199" s="56"/>
      <c r="I199" s="43"/>
      <c r="J199" s="43"/>
      <c r="K199" s="43"/>
      <c r="L199" s="43"/>
      <c r="M199" s="43"/>
      <c r="N199" s="43"/>
      <c r="O199" s="43"/>
      <c r="P199" s="43"/>
      <c r="Q199" s="43"/>
      <c r="R199" s="43"/>
      <c r="S199" s="43"/>
      <c r="T199" s="43"/>
      <c r="U199" s="43"/>
      <c r="V199" s="43"/>
      <c r="W199" s="43"/>
      <c r="X199" s="43"/>
      <c r="Y199" s="43"/>
      <c r="Z199" s="43"/>
      <c r="AA199" s="43"/>
    </row>
    <row r="200" spans="1:27" ht="14.25" customHeight="1" x14ac:dyDescent="0.2">
      <c r="A200" s="43"/>
      <c r="B200" s="43"/>
      <c r="C200" s="43"/>
      <c r="D200" s="43"/>
      <c r="E200" s="43"/>
      <c r="F200" s="43"/>
      <c r="G200" s="43"/>
      <c r="H200" s="56"/>
      <c r="I200" s="43"/>
      <c r="J200" s="43"/>
      <c r="K200" s="43"/>
      <c r="L200" s="43"/>
      <c r="M200" s="43"/>
      <c r="N200" s="43"/>
      <c r="O200" s="43"/>
      <c r="P200" s="43"/>
      <c r="Q200" s="43"/>
      <c r="R200" s="43"/>
      <c r="S200" s="43"/>
      <c r="T200" s="43"/>
      <c r="U200" s="43"/>
      <c r="V200" s="43"/>
      <c r="W200" s="43"/>
      <c r="X200" s="43"/>
      <c r="Y200" s="43"/>
      <c r="Z200" s="43"/>
      <c r="AA200" s="43"/>
    </row>
    <row r="201" spans="1:27" ht="14.25" customHeight="1" x14ac:dyDescent="0.2">
      <c r="A201" s="43"/>
      <c r="B201" s="43"/>
      <c r="C201" s="43"/>
      <c r="D201" s="43"/>
      <c r="E201" s="43"/>
      <c r="F201" s="43"/>
      <c r="G201" s="43"/>
      <c r="H201" s="56"/>
      <c r="I201" s="43"/>
      <c r="J201" s="43"/>
      <c r="K201" s="43"/>
      <c r="L201" s="43"/>
      <c r="M201" s="43"/>
      <c r="N201" s="43"/>
      <c r="O201" s="43"/>
      <c r="P201" s="43"/>
      <c r="Q201" s="43"/>
      <c r="R201" s="43"/>
      <c r="S201" s="43"/>
      <c r="T201" s="43"/>
      <c r="U201" s="43"/>
      <c r="V201" s="43"/>
      <c r="W201" s="43"/>
      <c r="X201" s="43"/>
      <c r="Y201" s="43"/>
      <c r="Z201" s="43"/>
      <c r="AA201" s="43"/>
    </row>
    <row r="202" spans="1:27" ht="14.25" customHeight="1" x14ac:dyDescent="0.2">
      <c r="A202" s="43"/>
      <c r="B202" s="43"/>
      <c r="C202" s="43"/>
      <c r="D202" s="43"/>
      <c r="E202" s="43"/>
      <c r="F202" s="43"/>
      <c r="G202" s="43"/>
      <c r="H202" s="56"/>
      <c r="I202" s="43"/>
      <c r="J202" s="43"/>
      <c r="K202" s="43"/>
      <c r="L202" s="43"/>
      <c r="M202" s="43"/>
      <c r="N202" s="43"/>
      <c r="O202" s="43"/>
      <c r="P202" s="43"/>
      <c r="Q202" s="43"/>
      <c r="R202" s="43"/>
      <c r="S202" s="43"/>
      <c r="T202" s="43"/>
      <c r="U202" s="43"/>
      <c r="V202" s="43"/>
      <c r="W202" s="43"/>
      <c r="X202" s="43"/>
      <c r="Y202" s="43"/>
      <c r="Z202" s="43"/>
      <c r="AA202" s="43"/>
    </row>
    <row r="203" spans="1:27" ht="14.25" customHeight="1" x14ac:dyDescent="0.2">
      <c r="A203" s="43"/>
      <c r="B203" s="43"/>
      <c r="C203" s="43"/>
      <c r="D203" s="43"/>
      <c r="E203" s="43"/>
      <c r="F203" s="43"/>
      <c r="G203" s="43"/>
      <c r="H203" s="56"/>
      <c r="I203" s="43"/>
      <c r="J203" s="43"/>
      <c r="K203" s="43"/>
      <c r="L203" s="43"/>
      <c r="M203" s="43"/>
      <c r="N203" s="43"/>
      <c r="O203" s="43"/>
      <c r="P203" s="43"/>
      <c r="Q203" s="43"/>
      <c r="R203" s="43"/>
      <c r="S203" s="43"/>
      <c r="T203" s="43"/>
      <c r="U203" s="43"/>
      <c r="V203" s="43"/>
      <c r="W203" s="43"/>
      <c r="X203" s="43"/>
      <c r="Y203" s="43"/>
      <c r="Z203" s="43"/>
      <c r="AA203" s="43"/>
    </row>
    <row r="204" spans="1:27" ht="14.25" customHeight="1" x14ac:dyDescent="0.2">
      <c r="A204" s="43"/>
      <c r="B204" s="43"/>
      <c r="C204" s="43"/>
      <c r="D204" s="43"/>
      <c r="E204" s="43"/>
      <c r="F204" s="43"/>
      <c r="G204" s="43"/>
      <c r="H204" s="56"/>
      <c r="I204" s="43"/>
      <c r="J204" s="43"/>
      <c r="K204" s="43"/>
      <c r="L204" s="43"/>
      <c r="M204" s="43"/>
      <c r="N204" s="43"/>
      <c r="O204" s="43"/>
      <c r="P204" s="43"/>
      <c r="Q204" s="43"/>
      <c r="R204" s="43"/>
      <c r="S204" s="43"/>
      <c r="T204" s="43"/>
      <c r="U204" s="43"/>
      <c r="V204" s="43"/>
      <c r="W204" s="43"/>
      <c r="X204" s="43"/>
      <c r="Y204" s="43"/>
      <c r="Z204" s="43"/>
      <c r="AA204" s="43"/>
    </row>
    <row r="205" spans="1:27" ht="14.25" customHeight="1" x14ac:dyDescent="0.2">
      <c r="A205" s="43"/>
      <c r="B205" s="43"/>
      <c r="C205" s="43"/>
      <c r="D205" s="43"/>
      <c r="E205" s="43"/>
      <c r="F205" s="43"/>
      <c r="G205" s="43"/>
      <c r="H205" s="56"/>
      <c r="I205" s="43"/>
      <c r="J205" s="43"/>
      <c r="K205" s="43"/>
      <c r="L205" s="43"/>
      <c r="M205" s="43"/>
      <c r="N205" s="43"/>
      <c r="O205" s="43"/>
      <c r="P205" s="43"/>
      <c r="Q205" s="43"/>
      <c r="R205" s="43"/>
      <c r="S205" s="43"/>
      <c r="T205" s="43"/>
      <c r="U205" s="43"/>
      <c r="V205" s="43"/>
      <c r="W205" s="43"/>
      <c r="X205" s="43"/>
      <c r="Y205" s="43"/>
      <c r="Z205" s="43"/>
      <c r="AA205" s="43"/>
    </row>
    <row r="206" spans="1:27" ht="14.25" customHeight="1" x14ac:dyDescent="0.2">
      <c r="A206" s="43"/>
      <c r="B206" s="43"/>
      <c r="C206" s="43"/>
      <c r="D206" s="43"/>
      <c r="E206" s="43"/>
      <c r="F206" s="43"/>
      <c r="G206" s="43"/>
      <c r="H206" s="56"/>
      <c r="I206" s="43"/>
      <c r="J206" s="43"/>
      <c r="K206" s="43"/>
      <c r="L206" s="43"/>
      <c r="M206" s="43"/>
      <c r="N206" s="43"/>
      <c r="O206" s="43"/>
      <c r="P206" s="43"/>
      <c r="Q206" s="43"/>
      <c r="R206" s="43"/>
      <c r="S206" s="43"/>
      <c r="T206" s="43"/>
      <c r="U206" s="43"/>
      <c r="V206" s="43"/>
      <c r="W206" s="43"/>
      <c r="X206" s="43"/>
      <c r="Y206" s="43"/>
      <c r="Z206" s="43"/>
      <c r="AA206" s="43"/>
    </row>
    <row r="207" spans="1:27" ht="14.25" customHeight="1" x14ac:dyDescent="0.2">
      <c r="A207" s="43"/>
      <c r="B207" s="43"/>
      <c r="C207" s="43"/>
      <c r="D207" s="43"/>
      <c r="E207" s="43"/>
      <c r="F207" s="43"/>
      <c r="G207" s="43"/>
      <c r="H207" s="56"/>
      <c r="I207" s="43"/>
      <c r="J207" s="43"/>
      <c r="K207" s="43"/>
      <c r="L207" s="43"/>
      <c r="M207" s="43"/>
      <c r="N207" s="43"/>
      <c r="O207" s="43"/>
      <c r="P207" s="43"/>
      <c r="Q207" s="43"/>
      <c r="R207" s="43"/>
      <c r="S207" s="43"/>
      <c r="T207" s="43"/>
      <c r="U207" s="43"/>
      <c r="V207" s="43"/>
      <c r="W207" s="43"/>
      <c r="X207" s="43"/>
      <c r="Y207" s="43"/>
      <c r="Z207" s="43"/>
      <c r="AA207" s="43"/>
    </row>
    <row r="208" spans="1:27" ht="14.25" customHeight="1" x14ac:dyDescent="0.2">
      <c r="A208" s="43"/>
      <c r="B208" s="43"/>
      <c r="C208" s="43"/>
      <c r="D208" s="43"/>
      <c r="E208" s="43"/>
      <c r="F208" s="43"/>
      <c r="G208" s="43"/>
      <c r="H208" s="56"/>
      <c r="I208" s="43"/>
      <c r="J208" s="43"/>
      <c r="K208" s="43"/>
      <c r="L208" s="43"/>
      <c r="M208" s="43"/>
      <c r="N208" s="43"/>
      <c r="O208" s="43"/>
      <c r="P208" s="43"/>
      <c r="Q208" s="43"/>
      <c r="R208" s="43"/>
      <c r="S208" s="43"/>
      <c r="T208" s="43"/>
      <c r="U208" s="43"/>
      <c r="V208" s="43"/>
      <c r="W208" s="43"/>
      <c r="X208" s="43"/>
      <c r="Y208" s="43"/>
      <c r="Z208" s="43"/>
      <c r="AA208" s="43"/>
    </row>
    <row r="209" spans="1:27" ht="14.25" customHeight="1" x14ac:dyDescent="0.2">
      <c r="A209" s="43"/>
      <c r="B209" s="43"/>
      <c r="C209" s="43"/>
      <c r="D209" s="43"/>
      <c r="E209" s="43"/>
      <c r="F209" s="43"/>
      <c r="G209" s="43"/>
      <c r="H209" s="56"/>
      <c r="I209" s="43"/>
      <c r="J209" s="43"/>
      <c r="K209" s="43"/>
      <c r="L209" s="43"/>
      <c r="M209" s="43"/>
      <c r="N209" s="43"/>
      <c r="O209" s="43"/>
      <c r="P209" s="43"/>
      <c r="Q209" s="43"/>
      <c r="R209" s="43"/>
      <c r="S209" s="43"/>
      <c r="T209" s="43"/>
      <c r="U209" s="43"/>
      <c r="V209" s="43"/>
      <c r="W209" s="43"/>
      <c r="X209" s="43"/>
      <c r="Y209" s="43"/>
      <c r="Z209" s="43"/>
      <c r="AA209" s="43"/>
    </row>
    <row r="210" spans="1:27" ht="14.25" customHeight="1" x14ac:dyDescent="0.2">
      <c r="A210" s="43"/>
      <c r="B210" s="43"/>
      <c r="C210" s="43"/>
      <c r="D210" s="43"/>
      <c r="E210" s="43"/>
      <c r="F210" s="43"/>
      <c r="G210" s="43"/>
      <c r="H210" s="56"/>
      <c r="I210" s="43"/>
      <c r="J210" s="43"/>
      <c r="K210" s="43"/>
      <c r="L210" s="43"/>
      <c r="M210" s="43"/>
      <c r="N210" s="43"/>
      <c r="O210" s="43"/>
      <c r="P210" s="43"/>
      <c r="Q210" s="43"/>
      <c r="R210" s="43"/>
      <c r="S210" s="43"/>
      <c r="T210" s="43"/>
      <c r="U210" s="43"/>
      <c r="V210" s="43"/>
      <c r="W210" s="43"/>
      <c r="X210" s="43"/>
      <c r="Y210" s="43"/>
      <c r="Z210" s="43"/>
      <c r="AA210" s="43"/>
    </row>
    <row r="211" spans="1:27" ht="14.25" customHeight="1" x14ac:dyDescent="0.2">
      <c r="A211" s="43"/>
      <c r="B211" s="43"/>
      <c r="C211" s="43"/>
      <c r="D211" s="43"/>
      <c r="E211" s="43"/>
      <c r="F211" s="43"/>
      <c r="G211" s="43"/>
      <c r="H211" s="56"/>
      <c r="I211" s="43"/>
      <c r="J211" s="43"/>
      <c r="K211" s="43"/>
      <c r="L211" s="43"/>
      <c r="M211" s="43"/>
      <c r="N211" s="43"/>
      <c r="O211" s="43"/>
      <c r="P211" s="43"/>
      <c r="Q211" s="43"/>
      <c r="R211" s="43"/>
      <c r="S211" s="43"/>
      <c r="T211" s="43"/>
      <c r="U211" s="43"/>
      <c r="V211" s="43"/>
      <c r="W211" s="43"/>
      <c r="X211" s="43"/>
      <c r="Y211" s="43"/>
      <c r="Z211" s="43"/>
      <c r="AA211" s="43"/>
    </row>
    <row r="212" spans="1:27" ht="14.25" customHeight="1" x14ac:dyDescent="0.2">
      <c r="A212" s="43"/>
      <c r="B212" s="43"/>
      <c r="C212" s="43"/>
      <c r="D212" s="43"/>
      <c r="E212" s="43"/>
      <c r="F212" s="43"/>
      <c r="G212" s="43"/>
      <c r="H212" s="56"/>
      <c r="I212" s="43"/>
      <c r="J212" s="43"/>
      <c r="K212" s="43"/>
      <c r="L212" s="43"/>
      <c r="M212" s="43"/>
      <c r="N212" s="43"/>
      <c r="O212" s="43"/>
      <c r="P212" s="43"/>
      <c r="Q212" s="43"/>
      <c r="R212" s="43"/>
      <c r="S212" s="43"/>
      <c r="T212" s="43"/>
      <c r="U212" s="43"/>
      <c r="V212" s="43"/>
      <c r="W212" s="43"/>
      <c r="X212" s="43"/>
      <c r="Y212" s="43"/>
      <c r="Z212" s="43"/>
      <c r="AA212" s="43"/>
    </row>
    <row r="213" spans="1:27" ht="14.25" customHeight="1" x14ac:dyDescent="0.2">
      <c r="A213" s="43"/>
      <c r="B213" s="43"/>
      <c r="C213" s="43"/>
      <c r="D213" s="43"/>
      <c r="E213" s="43"/>
      <c r="F213" s="43"/>
      <c r="G213" s="43"/>
      <c r="H213" s="56"/>
      <c r="I213" s="43"/>
      <c r="J213" s="43"/>
      <c r="K213" s="43"/>
      <c r="L213" s="43"/>
      <c r="M213" s="43"/>
      <c r="N213" s="43"/>
      <c r="O213" s="43"/>
      <c r="P213" s="43"/>
      <c r="Q213" s="43"/>
      <c r="R213" s="43"/>
      <c r="S213" s="43"/>
      <c r="T213" s="43"/>
      <c r="U213" s="43"/>
      <c r="V213" s="43"/>
      <c r="W213" s="43"/>
      <c r="X213" s="43"/>
      <c r="Y213" s="43"/>
      <c r="Z213" s="43"/>
      <c r="AA213" s="43"/>
    </row>
    <row r="214" spans="1:27" ht="14.25" customHeight="1" x14ac:dyDescent="0.2">
      <c r="A214" s="43"/>
      <c r="B214" s="43"/>
      <c r="C214" s="43"/>
      <c r="D214" s="43"/>
      <c r="E214" s="43"/>
      <c r="F214" s="43"/>
      <c r="G214" s="43"/>
      <c r="H214" s="56"/>
      <c r="I214" s="43"/>
      <c r="J214" s="43"/>
      <c r="K214" s="43"/>
      <c r="L214" s="43"/>
      <c r="M214" s="43"/>
      <c r="N214" s="43"/>
      <c r="O214" s="43"/>
      <c r="P214" s="43"/>
      <c r="Q214" s="43"/>
      <c r="R214" s="43"/>
      <c r="S214" s="43"/>
      <c r="T214" s="43"/>
      <c r="U214" s="43"/>
      <c r="V214" s="43"/>
      <c r="W214" s="43"/>
      <c r="X214" s="43"/>
      <c r="Y214" s="43"/>
      <c r="Z214" s="43"/>
      <c r="AA214" s="43"/>
    </row>
    <row r="215" spans="1:27" ht="14.25" customHeight="1" x14ac:dyDescent="0.2">
      <c r="A215" s="43"/>
      <c r="B215" s="43"/>
      <c r="C215" s="43"/>
      <c r="D215" s="43"/>
      <c r="E215" s="43"/>
      <c r="F215" s="43"/>
      <c r="G215" s="43"/>
      <c r="H215" s="56"/>
      <c r="I215" s="43"/>
      <c r="J215" s="43"/>
      <c r="K215" s="43"/>
      <c r="L215" s="43"/>
      <c r="M215" s="43"/>
      <c r="N215" s="43"/>
      <c r="O215" s="43"/>
      <c r="P215" s="43"/>
      <c r="Q215" s="43"/>
      <c r="R215" s="43"/>
      <c r="S215" s="43"/>
      <c r="T215" s="43"/>
      <c r="U215" s="43"/>
      <c r="V215" s="43"/>
      <c r="W215" s="43"/>
      <c r="X215" s="43"/>
      <c r="Y215" s="43"/>
      <c r="Z215" s="43"/>
      <c r="AA215" s="43"/>
    </row>
    <row r="216" spans="1:27" ht="14.25" customHeight="1" x14ac:dyDescent="0.2">
      <c r="A216" s="43"/>
      <c r="B216" s="43"/>
      <c r="C216" s="43"/>
      <c r="D216" s="43"/>
      <c r="E216" s="43"/>
      <c r="F216" s="43"/>
      <c r="G216" s="43"/>
      <c r="H216" s="56"/>
      <c r="I216" s="43"/>
      <c r="J216" s="43"/>
      <c r="K216" s="43"/>
      <c r="L216" s="43"/>
      <c r="M216" s="43"/>
      <c r="N216" s="43"/>
      <c r="O216" s="43"/>
      <c r="P216" s="43"/>
      <c r="Q216" s="43"/>
      <c r="R216" s="43"/>
      <c r="S216" s="43"/>
      <c r="T216" s="43"/>
      <c r="U216" s="43"/>
      <c r="V216" s="43"/>
      <c r="W216" s="43"/>
      <c r="X216" s="43"/>
      <c r="Y216" s="43"/>
      <c r="Z216" s="43"/>
      <c r="AA216" s="43"/>
    </row>
    <row r="217" spans="1:27" ht="14.25" customHeight="1" x14ac:dyDescent="0.2">
      <c r="A217" s="43"/>
      <c r="B217" s="43"/>
      <c r="C217" s="43"/>
      <c r="D217" s="43"/>
      <c r="E217" s="43"/>
      <c r="F217" s="43"/>
      <c r="G217" s="43"/>
      <c r="H217" s="56"/>
      <c r="I217" s="43"/>
      <c r="J217" s="43"/>
      <c r="K217" s="43"/>
      <c r="L217" s="43"/>
      <c r="M217" s="43"/>
      <c r="N217" s="43"/>
      <c r="O217" s="43"/>
      <c r="P217" s="43"/>
      <c r="Q217" s="43"/>
      <c r="R217" s="43"/>
      <c r="S217" s="43"/>
      <c r="T217" s="43"/>
      <c r="U217" s="43"/>
      <c r="V217" s="43"/>
      <c r="W217" s="43"/>
      <c r="X217" s="43"/>
      <c r="Y217" s="43"/>
      <c r="Z217" s="43"/>
      <c r="AA217" s="43"/>
    </row>
    <row r="218" spans="1:27" ht="14.25" customHeight="1" x14ac:dyDescent="0.2">
      <c r="A218" s="43"/>
      <c r="B218" s="43"/>
      <c r="C218" s="43"/>
      <c r="D218" s="43"/>
      <c r="E218" s="43"/>
      <c r="F218" s="43"/>
      <c r="G218" s="43"/>
      <c r="H218" s="56"/>
      <c r="I218" s="43"/>
      <c r="J218" s="43"/>
      <c r="K218" s="43"/>
      <c r="L218" s="43"/>
      <c r="M218" s="43"/>
      <c r="N218" s="43"/>
      <c r="O218" s="43"/>
      <c r="P218" s="43"/>
      <c r="Q218" s="43"/>
      <c r="R218" s="43"/>
      <c r="S218" s="43"/>
      <c r="T218" s="43"/>
      <c r="U218" s="43"/>
      <c r="V218" s="43"/>
      <c r="W218" s="43"/>
      <c r="X218" s="43"/>
      <c r="Y218" s="43"/>
      <c r="Z218" s="43"/>
      <c r="AA218" s="43"/>
    </row>
    <row r="219" spans="1:27" ht="14.25" customHeight="1" x14ac:dyDescent="0.2">
      <c r="A219" s="43"/>
      <c r="B219" s="43"/>
      <c r="C219" s="43"/>
      <c r="D219" s="43"/>
      <c r="E219" s="43"/>
      <c r="F219" s="43"/>
      <c r="G219" s="43"/>
      <c r="H219" s="56"/>
      <c r="I219" s="43"/>
      <c r="J219" s="43"/>
      <c r="K219" s="43"/>
      <c r="L219" s="43"/>
      <c r="M219" s="43"/>
      <c r="N219" s="43"/>
      <c r="O219" s="43"/>
      <c r="P219" s="43"/>
      <c r="Q219" s="43"/>
      <c r="R219" s="43"/>
      <c r="S219" s="43"/>
      <c r="T219" s="43"/>
      <c r="U219" s="43"/>
      <c r="V219" s="43"/>
      <c r="W219" s="43"/>
      <c r="X219" s="43"/>
      <c r="Y219" s="43"/>
      <c r="Z219" s="43"/>
      <c r="AA219" s="43"/>
    </row>
    <row r="220" spans="1:27" ht="14.25" customHeight="1" x14ac:dyDescent="0.2">
      <c r="A220" s="43"/>
      <c r="B220" s="43"/>
      <c r="C220" s="43"/>
      <c r="D220" s="43"/>
      <c r="E220" s="43"/>
      <c r="F220" s="43"/>
      <c r="G220" s="43"/>
      <c r="H220" s="56"/>
      <c r="I220" s="43"/>
      <c r="J220" s="43"/>
      <c r="K220" s="43"/>
      <c r="L220" s="43"/>
      <c r="M220" s="43"/>
      <c r="N220" s="43"/>
      <c r="O220" s="43"/>
      <c r="P220" s="43"/>
      <c r="Q220" s="43"/>
      <c r="R220" s="43"/>
      <c r="S220" s="43"/>
      <c r="T220" s="43"/>
      <c r="U220" s="43"/>
      <c r="V220" s="43"/>
      <c r="W220" s="43"/>
      <c r="X220" s="43"/>
      <c r="Y220" s="43"/>
      <c r="Z220" s="43"/>
      <c r="AA220" s="43"/>
    </row>
    <row r="221" spans="1:27" ht="14.25" customHeight="1" x14ac:dyDescent="0.2">
      <c r="A221" s="43"/>
      <c r="B221" s="43"/>
      <c r="C221" s="43"/>
      <c r="D221" s="43"/>
      <c r="E221" s="43"/>
      <c r="F221" s="43"/>
      <c r="G221" s="43"/>
      <c r="H221" s="56"/>
      <c r="I221" s="43"/>
      <c r="J221" s="43"/>
      <c r="K221" s="43"/>
      <c r="L221" s="43"/>
      <c r="M221" s="43"/>
      <c r="N221" s="43"/>
      <c r="O221" s="43"/>
      <c r="P221" s="43"/>
      <c r="Q221" s="43"/>
      <c r="R221" s="43"/>
      <c r="S221" s="43"/>
      <c r="T221" s="43"/>
      <c r="U221" s="43"/>
      <c r="V221" s="43"/>
      <c r="W221" s="43"/>
      <c r="X221" s="43"/>
      <c r="Y221" s="43"/>
      <c r="Z221" s="43"/>
      <c r="AA221" s="43"/>
    </row>
    <row r="222" spans="1:27" ht="14.25" customHeight="1" x14ac:dyDescent="0.2">
      <c r="A222" s="43"/>
      <c r="B222" s="43"/>
      <c r="C222" s="43"/>
      <c r="D222" s="43"/>
      <c r="E222" s="43"/>
      <c r="F222" s="43"/>
      <c r="G222" s="43"/>
      <c r="H222" s="56"/>
      <c r="I222" s="43"/>
      <c r="J222" s="43"/>
      <c r="K222" s="43"/>
      <c r="L222" s="43"/>
      <c r="M222" s="43"/>
      <c r="N222" s="43"/>
      <c r="O222" s="43"/>
      <c r="P222" s="43"/>
      <c r="Q222" s="43"/>
      <c r="R222" s="43"/>
      <c r="S222" s="43"/>
      <c r="T222" s="43"/>
      <c r="U222" s="43"/>
      <c r="V222" s="43"/>
      <c r="W222" s="43"/>
      <c r="X222" s="43"/>
      <c r="Y222" s="43"/>
      <c r="Z222" s="43"/>
      <c r="AA222" s="43"/>
    </row>
    <row r="223" spans="1:27" ht="14.25" customHeight="1" x14ac:dyDescent="0.2">
      <c r="A223" s="43"/>
      <c r="B223" s="43"/>
      <c r="C223" s="43"/>
      <c r="D223" s="43"/>
      <c r="E223" s="43"/>
      <c r="F223" s="43"/>
      <c r="G223" s="43"/>
      <c r="H223" s="56"/>
      <c r="I223" s="43"/>
      <c r="J223" s="43"/>
      <c r="K223" s="43"/>
      <c r="L223" s="43"/>
      <c r="M223" s="43"/>
      <c r="N223" s="43"/>
      <c r="O223" s="43"/>
      <c r="P223" s="43"/>
      <c r="Q223" s="43"/>
      <c r="R223" s="43"/>
      <c r="S223" s="43"/>
      <c r="T223" s="43"/>
      <c r="U223" s="43"/>
      <c r="V223" s="43"/>
      <c r="W223" s="43"/>
      <c r="X223" s="43"/>
      <c r="Y223" s="43"/>
      <c r="Z223" s="43"/>
      <c r="AA223" s="43"/>
    </row>
    <row r="224" spans="1:27" ht="14.25" customHeight="1" x14ac:dyDescent="0.2">
      <c r="A224" s="43"/>
      <c r="B224" s="43"/>
      <c r="C224" s="43"/>
      <c r="D224" s="43"/>
      <c r="E224" s="43"/>
      <c r="F224" s="43"/>
      <c r="G224" s="43"/>
      <c r="H224" s="56"/>
      <c r="I224" s="43"/>
      <c r="J224" s="43"/>
      <c r="K224" s="43"/>
      <c r="L224" s="43"/>
      <c r="M224" s="43"/>
      <c r="N224" s="43"/>
      <c r="O224" s="43"/>
      <c r="P224" s="43"/>
      <c r="Q224" s="43"/>
      <c r="R224" s="43"/>
      <c r="S224" s="43"/>
      <c r="T224" s="43"/>
      <c r="U224" s="43"/>
      <c r="V224" s="43"/>
      <c r="W224" s="43"/>
      <c r="X224" s="43"/>
      <c r="Y224" s="43"/>
      <c r="Z224" s="43"/>
      <c r="AA224" s="43"/>
    </row>
    <row r="225" spans="1:27" ht="14.25" customHeight="1" x14ac:dyDescent="0.2">
      <c r="A225" s="43"/>
      <c r="B225" s="43"/>
      <c r="C225" s="43"/>
      <c r="D225" s="43"/>
      <c r="E225" s="43"/>
      <c r="F225" s="43"/>
      <c r="G225" s="43"/>
      <c r="H225" s="56"/>
      <c r="I225" s="43"/>
      <c r="J225" s="43"/>
      <c r="K225" s="43"/>
      <c r="L225" s="43"/>
      <c r="M225" s="43"/>
      <c r="N225" s="43"/>
      <c r="O225" s="43"/>
      <c r="P225" s="43"/>
      <c r="Q225" s="43"/>
      <c r="R225" s="43"/>
      <c r="S225" s="43"/>
      <c r="T225" s="43"/>
      <c r="U225" s="43"/>
      <c r="V225" s="43"/>
      <c r="W225" s="43"/>
      <c r="X225" s="43"/>
      <c r="Y225" s="43"/>
      <c r="Z225" s="43"/>
      <c r="AA225" s="43"/>
    </row>
    <row r="226" spans="1:27" ht="14.25" customHeight="1" x14ac:dyDescent="0.2">
      <c r="A226" s="43"/>
      <c r="B226" s="43"/>
      <c r="C226" s="43"/>
      <c r="D226" s="43"/>
      <c r="E226" s="43"/>
      <c r="F226" s="43"/>
      <c r="G226" s="43"/>
      <c r="H226" s="56"/>
      <c r="I226" s="43"/>
      <c r="J226" s="43"/>
      <c r="K226" s="43"/>
      <c r="L226" s="43"/>
      <c r="M226" s="43"/>
      <c r="N226" s="43"/>
      <c r="O226" s="43"/>
      <c r="P226" s="43"/>
      <c r="Q226" s="43"/>
      <c r="R226" s="43"/>
      <c r="S226" s="43"/>
      <c r="T226" s="43"/>
      <c r="U226" s="43"/>
      <c r="V226" s="43"/>
      <c r="W226" s="43"/>
      <c r="X226" s="43"/>
      <c r="Y226" s="43"/>
      <c r="Z226" s="43"/>
      <c r="AA226" s="43"/>
    </row>
    <row r="227" spans="1:27" ht="14.25" customHeight="1" x14ac:dyDescent="0.2">
      <c r="A227" s="43"/>
      <c r="B227" s="43"/>
      <c r="C227" s="43"/>
      <c r="D227" s="43"/>
      <c r="E227" s="43"/>
      <c r="F227" s="43"/>
      <c r="G227" s="43"/>
      <c r="H227" s="56"/>
      <c r="I227" s="43"/>
      <c r="J227" s="43"/>
      <c r="K227" s="43"/>
      <c r="L227" s="43"/>
      <c r="M227" s="43"/>
      <c r="N227" s="43"/>
      <c r="O227" s="43"/>
      <c r="P227" s="43"/>
      <c r="Q227" s="43"/>
      <c r="R227" s="43"/>
      <c r="S227" s="43"/>
      <c r="T227" s="43"/>
      <c r="U227" s="43"/>
      <c r="V227" s="43"/>
      <c r="W227" s="43"/>
      <c r="X227" s="43"/>
      <c r="Y227" s="43"/>
      <c r="Z227" s="43"/>
      <c r="AA227" s="43"/>
    </row>
    <row r="228" spans="1:27" ht="14.25" customHeight="1" x14ac:dyDescent="0.2">
      <c r="A228" s="43"/>
      <c r="B228" s="43"/>
      <c r="C228" s="43"/>
      <c r="D228" s="43"/>
      <c r="E228" s="43"/>
      <c r="F228" s="43"/>
      <c r="G228" s="43"/>
      <c r="H228" s="56"/>
      <c r="I228" s="43"/>
      <c r="J228" s="43"/>
      <c r="K228" s="43"/>
      <c r="L228" s="43"/>
      <c r="M228" s="43"/>
      <c r="N228" s="43"/>
      <c r="O228" s="43"/>
      <c r="P228" s="43"/>
      <c r="Q228" s="43"/>
      <c r="R228" s="43"/>
      <c r="S228" s="43"/>
      <c r="T228" s="43"/>
      <c r="U228" s="43"/>
      <c r="V228" s="43"/>
      <c r="W228" s="43"/>
      <c r="X228" s="43"/>
      <c r="Y228" s="43"/>
      <c r="Z228" s="43"/>
      <c r="AA228" s="43"/>
    </row>
    <row r="229" spans="1:27" ht="14.25" customHeight="1" x14ac:dyDescent="0.2">
      <c r="A229" s="43"/>
      <c r="B229" s="43"/>
      <c r="C229" s="43"/>
      <c r="D229" s="43"/>
      <c r="E229" s="43"/>
      <c r="F229" s="43"/>
      <c r="G229" s="43"/>
      <c r="H229" s="56"/>
      <c r="I229" s="43"/>
      <c r="J229" s="43"/>
      <c r="K229" s="43"/>
      <c r="L229" s="43"/>
      <c r="M229" s="43"/>
      <c r="N229" s="43"/>
      <c r="O229" s="43"/>
      <c r="P229" s="43"/>
      <c r="Q229" s="43"/>
      <c r="R229" s="43"/>
      <c r="S229" s="43"/>
      <c r="T229" s="43"/>
      <c r="U229" s="43"/>
      <c r="V229" s="43"/>
      <c r="W229" s="43"/>
      <c r="X229" s="43"/>
      <c r="Y229" s="43"/>
      <c r="Z229" s="43"/>
      <c r="AA229" s="43"/>
    </row>
    <row r="230" spans="1:27" ht="14.25" customHeight="1" x14ac:dyDescent="0.2">
      <c r="A230" s="43"/>
      <c r="B230" s="43"/>
      <c r="C230" s="43"/>
      <c r="D230" s="43"/>
      <c r="E230" s="43"/>
      <c r="F230" s="43"/>
      <c r="G230" s="43"/>
      <c r="H230" s="56"/>
      <c r="I230" s="43"/>
      <c r="J230" s="43"/>
      <c r="K230" s="43"/>
      <c r="L230" s="43"/>
      <c r="M230" s="43"/>
      <c r="N230" s="43"/>
      <c r="O230" s="43"/>
      <c r="P230" s="43"/>
      <c r="Q230" s="43"/>
      <c r="R230" s="43"/>
      <c r="S230" s="43"/>
      <c r="T230" s="43"/>
      <c r="U230" s="43"/>
      <c r="V230" s="43"/>
      <c r="W230" s="43"/>
      <c r="X230" s="43"/>
      <c r="Y230" s="43"/>
      <c r="Z230" s="43"/>
      <c r="AA230" s="43"/>
    </row>
    <row r="231" spans="1:27" ht="14.25" customHeight="1" x14ac:dyDescent="0.2">
      <c r="A231" s="43"/>
      <c r="B231" s="43"/>
      <c r="C231" s="43"/>
      <c r="D231" s="43"/>
      <c r="E231" s="43"/>
      <c r="F231" s="43"/>
      <c r="G231" s="43"/>
      <c r="H231" s="56"/>
      <c r="I231" s="43"/>
      <c r="J231" s="43"/>
      <c r="K231" s="43"/>
      <c r="L231" s="43"/>
      <c r="M231" s="43"/>
      <c r="N231" s="43"/>
      <c r="O231" s="43"/>
      <c r="P231" s="43"/>
      <c r="Q231" s="43"/>
      <c r="R231" s="43"/>
      <c r="S231" s="43"/>
      <c r="T231" s="43"/>
      <c r="U231" s="43"/>
      <c r="V231" s="43"/>
      <c r="W231" s="43"/>
      <c r="X231" s="43"/>
      <c r="Y231" s="43"/>
      <c r="Z231" s="43"/>
      <c r="AA231" s="43"/>
    </row>
    <row r="232" spans="1:27" ht="14.25" customHeight="1" x14ac:dyDescent="0.2">
      <c r="A232" s="43"/>
      <c r="B232" s="43"/>
      <c r="C232" s="43"/>
      <c r="D232" s="43"/>
      <c r="E232" s="43"/>
      <c r="F232" s="43"/>
      <c r="G232" s="43"/>
      <c r="H232" s="56"/>
      <c r="I232" s="43"/>
      <c r="J232" s="43"/>
      <c r="K232" s="43"/>
      <c r="L232" s="43"/>
      <c r="M232" s="43"/>
      <c r="N232" s="43"/>
      <c r="O232" s="43"/>
      <c r="P232" s="43"/>
      <c r="Q232" s="43"/>
      <c r="R232" s="43"/>
      <c r="S232" s="43"/>
      <c r="T232" s="43"/>
      <c r="U232" s="43"/>
      <c r="V232" s="43"/>
      <c r="W232" s="43"/>
      <c r="X232" s="43"/>
      <c r="Y232" s="43"/>
      <c r="Z232" s="43"/>
      <c r="AA232" s="43"/>
    </row>
    <row r="233" spans="1:27" ht="14.25" customHeight="1" x14ac:dyDescent="0.2">
      <c r="A233" s="43"/>
      <c r="B233" s="43"/>
      <c r="C233" s="43"/>
      <c r="D233" s="43"/>
      <c r="E233" s="43"/>
      <c r="F233" s="43"/>
      <c r="G233" s="43"/>
      <c r="H233" s="56"/>
      <c r="I233" s="43"/>
      <c r="J233" s="43"/>
      <c r="K233" s="43"/>
      <c r="L233" s="43"/>
      <c r="M233" s="43"/>
      <c r="N233" s="43"/>
      <c r="O233" s="43"/>
      <c r="P233" s="43"/>
      <c r="Q233" s="43"/>
      <c r="R233" s="43"/>
      <c r="S233" s="43"/>
      <c r="T233" s="43"/>
      <c r="U233" s="43"/>
      <c r="V233" s="43"/>
      <c r="W233" s="43"/>
      <c r="X233" s="43"/>
      <c r="Y233" s="43"/>
      <c r="Z233" s="43"/>
      <c r="AA233" s="43"/>
    </row>
    <row r="234" spans="1:27" ht="14.25" customHeight="1" x14ac:dyDescent="0.2">
      <c r="A234" s="43"/>
      <c r="B234" s="43"/>
      <c r="C234" s="43"/>
      <c r="D234" s="43"/>
      <c r="E234" s="43"/>
      <c r="F234" s="43"/>
      <c r="G234" s="43"/>
      <c r="H234" s="56"/>
      <c r="I234" s="43"/>
      <c r="J234" s="43"/>
      <c r="K234" s="43"/>
      <c r="L234" s="43"/>
      <c r="M234" s="43"/>
      <c r="N234" s="43"/>
      <c r="O234" s="43"/>
      <c r="P234" s="43"/>
      <c r="Q234" s="43"/>
      <c r="R234" s="43"/>
      <c r="S234" s="43"/>
      <c r="T234" s="43"/>
      <c r="U234" s="43"/>
      <c r="V234" s="43"/>
      <c r="W234" s="43"/>
      <c r="X234" s="43"/>
      <c r="Y234" s="43"/>
      <c r="Z234" s="43"/>
      <c r="AA234" s="43"/>
    </row>
    <row r="235" spans="1:27" ht="14.25" customHeight="1" x14ac:dyDescent="0.2">
      <c r="A235" s="43"/>
      <c r="B235" s="43"/>
      <c r="C235" s="43"/>
      <c r="D235" s="43"/>
      <c r="E235" s="43"/>
      <c r="F235" s="43"/>
      <c r="G235" s="43"/>
      <c r="H235" s="56"/>
      <c r="I235" s="43"/>
      <c r="J235" s="43"/>
      <c r="K235" s="43"/>
      <c r="L235" s="43"/>
      <c r="M235" s="43"/>
      <c r="N235" s="43"/>
      <c r="O235" s="43"/>
      <c r="P235" s="43"/>
      <c r="Q235" s="43"/>
      <c r="R235" s="43"/>
      <c r="S235" s="43"/>
      <c r="T235" s="43"/>
      <c r="U235" s="43"/>
      <c r="V235" s="43"/>
      <c r="W235" s="43"/>
      <c r="X235" s="43"/>
      <c r="Y235" s="43"/>
      <c r="Z235" s="43"/>
      <c r="AA235" s="43"/>
    </row>
    <row r="236" spans="1:27" ht="14.25" customHeight="1" x14ac:dyDescent="0.2">
      <c r="A236" s="43"/>
      <c r="B236" s="43"/>
      <c r="C236" s="43"/>
      <c r="D236" s="43"/>
      <c r="E236" s="43"/>
      <c r="F236" s="43"/>
      <c r="G236" s="43"/>
      <c r="H236" s="56"/>
      <c r="I236" s="43"/>
      <c r="J236" s="43"/>
      <c r="K236" s="43"/>
      <c r="L236" s="43"/>
      <c r="M236" s="43"/>
      <c r="N236" s="43"/>
      <c r="O236" s="43"/>
      <c r="P236" s="43"/>
      <c r="Q236" s="43"/>
      <c r="R236" s="43"/>
      <c r="S236" s="43"/>
      <c r="T236" s="43"/>
      <c r="U236" s="43"/>
      <c r="V236" s="43"/>
      <c r="W236" s="43"/>
      <c r="X236" s="43"/>
      <c r="Y236" s="43"/>
      <c r="Z236" s="43"/>
      <c r="AA236" s="43"/>
    </row>
    <row r="237" spans="1:27" ht="14.25" customHeight="1" x14ac:dyDescent="0.2">
      <c r="A237" s="43"/>
      <c r="B237" s="43"/>
      <c r="C237" s="43"/>
      <c r="D237" s="43"/>
      <c r="E237" s="43"/>
      <c r="F237" s="43"/>
      <c r="G237" s="43"/>
      <c r="H237" s="56"/>
      <c r="I237" s="43"/>
      <c r="J237" s="43"/>
      <c r="K237" s="43"/>
      <c r="L237" s="43"/>
      <c r="M237" s="43"/>
      <c r="N237" s="43"/>
      <c r="O237" s="43"/>
      <c r="P237" s="43"/>
      <c r="Q237" s="43"/>
      <c r="R237" s="43"/>
      <c r="S237" s="43"/>
      <c r="T237" s="43"/>
      <c r="U237" s="43"/>
      <c r="V237" s="43"/>
      <c r="W237" s="43"/>
      <c r="X237" s="43"/>
      <c r="Y237" s="43"/>
      <c r="Z237" s="43"/>
      <c r="AA237" s="43"/>
    </row>
    <row r="238" spans="1:27" ht="14.25" customHeight="1" x14ac:dyDescent="0.2">
      <c r="A238" s="43"/>
      <c r="B238" s="43"/>
      <c r="C238" s="43"/>
      <c r="D238" s="43"/>
      <c r="E238" s="43"/>
      <c r="F238" s="43"/>
      <c r="G238" s="43"/>
      <c r="H238" s="56"/>
      <c r="I238" s="43"/>
      <c r="J238" s="43"/>
      <c r="K238" s="43"/>
      <c r="L238" s="43"/>
      <c r="M238" s="43"/>
      <c r="N238" s="43"/>
      <c r="O238" s="43"/>
      <c r="P238" s="43"/>
      <c r="Q238" s="43"/>
      <c r="R238" s="43"/>
      <c r="S238" s="43"/>
      <c r="T238" s="43"/>
      <c r="U238" s="43"/>
      <c r="V238" s="43"/>
      <c r="W238" s="43"/>
      <c r="X238" s="43"/>
      <c r="Y238" s="43"/>
      <c r="Z238" s="43"/>
      <c r="AA238" s="43"/>
    </row>
    <row r="239" spans="1:27" ht="14.25" customHeight="1" x14ac:dyDescent="0.2">
      <c r="A239" s="43"/>
      <c r="B239" s="43"/>
      <c r="C239" s="43"/>
      <c r="D239" s="43"/>
      <c r="E239" s="43"/>
      <c r="F239" s="43"/>
      <c r="G239" s="43"/>
      <c r="H239" s="56"/>
      <c r="I239" s="43"/>
      <c r="J239" s="43"/>
      <c r="K239" s="43"/>
      <c r="L239" s="43"/>
      <c r="M239" s="43"/>
      <c r="N239" s="43"/>
      <c r="O239" s="43"/>
      <c r="P239" s="43"/>
      <c r="Q239" s="43"/>
      <c r="R239" s="43"/>
      <c r="S239" s="43"/>
      <c r="T239" s="43"/>
      <c r="U239" s="43"/>
      <c r="V239" s="43"/>
      <c r="W239" s="43"/>
      <c r="X239" s="43"/>
      <c r="Y239" s="43"/>
      <c r="Z239" s="43"/>
      <c r="AA239" s="43"/>
    </row>
    <row r="240" spans="1:27" ht="14.25" customHeight="1" x14ac:dyDescent="0.2">
      <c r="A240" s="43"/>
      <c r="B240" s="43"/>
      <c r="C240" s="43"/>
      <c r="D240" s="43"/>
      <c r="E240" s="43"/>
      <c r="F240" s="43"/>
      <c r="G240" s="43"/>
      <c r="H240" s="56"/>
      <c r="I240" s="43"/>
      <c r="J240" s="43"/>
      <c r="K240" s="43"/>
      <c r="L240" s="43"/>
      <c r="M240" s="43"/>
      <c r="N240" s="43"/>
      <c r="O240" s="43"/>
      <c r="P240" s="43"/>
      <c r="Q240" s="43"/>
      <c r="R240" s="43"/>
      <c r="S240" s="43"/>
      <c r="T240" s="43"/>
      <c r="U240" s="43"/>
      <c r="V240" s="43"/>
      <c r="W240" s="43"/>
      <c r="X240" s="43"/>
      <c r="Y240" s="43"/>
      <c r="Z240" s="43"/>
      <c r="AA240" s="43"/>
    </row>
    <row r="241" spans="1:27" ht="14.25" customHeight="1" x14ac:dyDescent="0.2">
      <c r="A241" s="43"/>
      <c r="B241" s="43"/>
      <c r="C241" s="43"/>
      <c r="D241" s="43"/>
      <c r="E241" s="43"/>
      <c r="F241" s="43"/>
      <c r="G241" s="43"/>
      <c r="H241" s="56"/>
      <c r="I241" s="43"/>
      <c r="J241" s="43"/>
      <c r="K241" s="43"/>
      <c r="L241" s="43"/>
      <c r="M241" s="43"/>
      <c r="N241" s="43"/>
      <c r="O241" s="43"/>
      <c r="P241" s="43"/>
      <c r="Q241" s="43"/>
      <c r="R241" s="43"/>
      <c r="S241" s="43"/>
      <c r="T241" s="43"/>
      <c r="U241" s="43"/>
      <c r="V241" s="43"/>
      <c r="W241" s="43"/>
      <c r="X241" s="43"/>
      <c r="Y241" s="43"/>
      <c r="Z241" s="43"/>
      <c r="AA241" s="43"/>
    </row>
    <row r="242" spans="1:27" ht="14.25" customHeight="1" x14ac:dyDescent="0.2">
      <c r="A242" s="43"/>
      <c r="B242" s="43"/>
      <c r="C242" s="43"/>
      <c r="D242" s="43"/>
      <c r="E242" s="43"/>
      <c r="F242" s="43"/>
      <c r="G242" s="43"/>
      <c r="H242" s="56"/>
      <c r="I242" s="43"/>
      <c r="J242" s="43"/>
      <c r="K242" s="43"/>
      <c r="L242" s="43"/>
      <c r="M242" s="43"/>
      <c r="N242" s="43"/>
      <c r="O242" s="43"/>
      <c r="P242" s="43"/>
      <c r="Q242" s="43"/>
      <c r="R242" s="43"/>
      <c r="S242" s="43"/>
      <c r="T242" s="43"/>
      <c r="U242" s="43"/>
      <c r="V242" s="43"/>
      <c r="W242" s="43"/>
      <c r="X242" s="43"/>
      <c r="Y242" s="43"/>
      <c r="Z242" s="43"/>
      <c r="AA242" s="43"/>
    </row>
    <row r="243" spans="1:27" ht="14.25" customHeight="1" x14ac:dyDescent="0.2">
      <c r="A243" s="43"/>
      <c r="B243" s="43"/>
      <c r="C243" s="43"/>
      <c r="D243" s="43"/>
      <c r="E243" s="43"/>
      <c r="F243" s="43"/>
      <c r="G243" s="43"/>
      <c r="H243" s="56"/>
      <c r="I243" s="43"/>
      <c r="J243" s="43"/>
      <c r="K243" s="43"/>
      <c r="L243" s="43"/>
      <c r="M243" s="43"/>
      <c r="N243" s="43"/>
      <c r="O243" s="43"/>
      <c r="P243" s="43"/>
      <c r="Q243" s="43"/>
      <c r="R243" s="43"/>
      <c r="S243" s="43"/>
      <c r="T243" s="43"/>
      <c r="U243" s="43"/>
      <c r="V243" s="43"/>
      <c r="W243" s="43"/>
      <c r="X243" s="43"/>
      <c r="Y243" s="43"/>
      <c r="Z243" s="43"/>
      <c r="AA243" s="43"/>
    </row>
    <row r="244" spans="1:27" ht="14.25" customHeight="1" x14ac:dyDescent="0.2">
      <c r="A244" s="43"/>
      <c r="B244" s="43"/>
      <c r="C244" s="43"/>
      <c r="D244" s="43"/>
      <c r="E244" s="43"/>
      <c r="F244" s="43"/>
      <c r="G244" s="43"/>
      <c r="H244" s="56"/>
      <c r="I244" s="43"/>
      <c r="J244" s="43"/>
      <c r="K244" s="43"/>
      <c r="L244" s="43"/>
      <c r="M244" s="43"/>
      <c r="N244" s="43"/>
      <c r="O244" s="43"/>
      <c r="P244" s="43"/>
      <c r="Q244" s="43"/>
      <c r="R244" s="43"/>
      <c r="S244" s="43"/>
      <c r="T244" s="43"/>
      <c r="U244" s="43"/>
      <c r="V244" s="43"/>
      <c r="W244" s="43"/>
      <c r="X244" s="43"/>
      <c r="Y244" s="43"/>
      <c r="Z244" s="43"/>
      <c r="AA244" s="43"/>
    </row>
    <row r="245" spans="1:27" ht="14.25" customHeight="1" x14ac:dyDescent="0.2">
      <c r="A245" s="43"/>
      <c r="B245" s="43"/>
      <c r="C245" s="43"/>
      <c r="D245" s="43"/>
      <c r="E245" s="43"/>
      <c r="F245" s="43"/>
      <c r="G245" s="43"/>
      <c r="H245" s="56"/>
      <c r="I245" s="43"/>
      <c r="J245" s="43"/>
      <c r="K245" s="43"/>
      <c r="L245" s="43"/>
      <c r="M245" s="43"/>
      <c r="N245" s="43"/>
      <c r="O245" s="43"/>
      <c r="P245" s="43"/>
      <c r="Q245" s="43"/>
      <c r="R245" s="43"/>
      <c r="S245" s="43"/>
      <c r="T245" s="43"/>
      <c r="U245" s="43"/>
      <c r="V245" s="43"/>
      <c r="W245" s="43"/>
      <c r="X245" s="43"/>
      <c r="Y245" s="43"/>
      <c r="Z245" s="43"/>
      <c r="AA245" s="43"/>
    </row>
    <row r="246" spans="1:27" ht="14.25" customHeight="1" x14ac:dyDescent="0.2">
      <c r="A246" s="43"/>
      <c r="B246" s="43"/>
      <c r="C246" s="43"/>
      <c r="D246" s="43"/>
      <c r="E246" s="43"/>
      <c r="F246" s="43"/>
      <c r="G246" s="43"/>
      <c r="H246" s="56"/>
      <c r="I246" s="43"/>
      <c r="J246" s="43"/>
      <c r="K246" s="43"/>
      <c r="L246" s="43"/>
      <c r="M246" s="43"/>
      <c r="N246" s="43"/>
      <c r="O246" s="43"/>
      <c r="P246" s="43"/>
      <c r="Q246" s="43"/>
      <c r="R246" s="43"/>
      <c r="S246" s="43"/>
      <c r="T246" s="43"/>
      <c r="U246" s="43"/>
      <c r="V246" s="43"/>
      <c r="W246" s="43"/>
      <c r="X246" s="43"/>
      <c r="Y246" s="43"/>
      <c r="Z246" s="43"/>
      <c r="AA246" s="43"/>
    </row>
    <row r="247" spans="1:27" ht="14.25" customHeight="1" x14ac:dyDescent="0.2">
      <c r="A247" s="43"/>
      <c r="B247" s="43"/>
      <c r="C247" s="43"/>
      <c r="D247" s="43"/>
      <c r="E247" s="43"/>
      <c r="F247" s="43"/>
      <c r="G247" s="43"/>
      <c r="H247" s="56"/>
      <c r="I247" s="43"/>
      <c r="J247" s="43"/>
      <c r="K247" s="43"/>
      <c r="L247" s="43"/>
      <c r="M247" s="43"/>
      <c r="N247" s="43"/>
      <c r="O247" s="43"/>
      <c r="P247" s="43"/>
      <c r="Q247" s="43"/>
      <c r="R247" s="43"/>
      <c r="S247" s="43"/>
      <c r="T247" s="43"/>
      <c r="U247" s="43"/>
      <c r="V247" s="43"/>
      <c r="W247" s="43"/>
      <c r="X247" s="43"/>
      <c r="Y247" s="43"/>
      <c r="Z247" s="43"/>
      <c r="AA247" s="43"/>
    </row>
    <row r="248" spans="1:27" ht="14.25" customHeight="1" x14ac:dyDescent="0.2">
      <c r="A248" s="43"/>
      <c r="B248" s="43"/>
      <c r="C248" s="43"/>
      <c r="D248" s="43"/>
      <c r="E248" s="43"/>
      <c r="F248" s="43"/>
      <c r="G248" s="43"/>
      <c r="H248" s="56"/>
      <c r="I248" s="43"/>
      <c r="J248" s="43"/>
      <c r="K248" s="43"/>
      <c r="L248" s="43"/>
      <c r="M248" s="43"/>
      <c r="N248" s="43"/>
      <c r="O248" s="43"/>
      <c r="P248" s="43"/>
      <c r="Q248" s="43"/>
      <c r="R248" s="43"/>
      <c r="S248" s="43"/>
      <c r="T248" s="43"/>
      <c r="U248" s="43"/>
      <c r="V248" s="43"/>
      <c r="W248" s="43"/>
      <c r="X248" s="43"/>
      <c r="Y248" s="43"/>
      <c r="Z248" s="43"/>
      <c r="AA248" s="43"/>
    </row>
    <row r="249" spans="1:27" ht="14.25" customHeight="1" x14ac:dyDescent="0.2">
      <c r="A249" s="43"/>
      <c r="B249" s="43"/>
      <c r="C249" s="43"/>
      <c r="D249" s="43"/>
      <c r="E249" s="43"/>
      <c r="F249" s="43"/>
      <c r="G249" s="43"/>
      <c r="H249" s="56"/>
      <c r="I249" s="43"/>
      <c r="J249" s="43"/>
      <c r="K249" s="43"/>
      <c r="L249" s="43"/>
      <c r="M249" s="43"/>
      <c r="N249" s="43"/>
      <c r="O249" s="43"/>
      <c r="P249" s="43"/>
      <c r="Q249" s="43"/>
      <c r="R249" s="43"/>
      <c r="S249" s="43"/>
      <c r="T249" s="43"/>
      <c r="U249" s="43"/>
      <c r="V249" s="43"/>
      <c r="W249" s="43"/>
      <c r="X249" s="43"/>
      <c r="Y249" s="43"/>
      <c r="Z249" s="43"/>
      <c r="AA249" s="43"/>
    </row>
    <row r="250" spans="1:27" ht="14.25" customHeight="1" x14ac:dyDescent="0.2">
      <c r="A250" s="43"/>
      <c r="B250" s="43"/>
      <c r="C250" s="43"/>
      <c r="D250" s="43"/>
      <c r="E250" s="43"/>
      <c r="F250" s="43"/>
      <c r="G250" s="43"/>
      <c r="H250" s="56"/>
      <c r="I250" s="43"/>
      <c r="J250" s="43"/>
      <c r="K250" s="43"/>
      <c r="L250" s="43"/>
      <c r="M250" s="43"/>
      <c r="N250" s="43"/>
      <c r="O250" s="43"/>
      <c r="P250" s="43"/>
      <c r="Q250" s="43"/>
      <c r="R250" s="43"/>
      <c r="S250" s="43"/>
      <c r="T250" s="43"/>
      <c r="U250" s="43"/>
      <c r="V250" s="43"/>
      <c r="W250" s="43"/>
      <c r="X250" s="43"/>
      <c r="Y250" s="43"/>
      <c r="Z250" s="43"/>
      <c r="AA250" s="43"/>
    </row>
    <row r="251" spans="1:27" ht="14.25" customHeight="1" x14ac:dyDescent="0.2">
      <c r="A251" s="43"/>
      <c r="B251" s="43"/>
      <c r="C251" s="43"/>
      <c r="D251" s="43"/>
      <c r="E251" s="43"/>
      <c r="F251" s="43"/>
      <c r="G251" s="43"/>
      <c r="H251" s="56"/>
      <c r="I251" s="43"/>
      <c r="J251" s="43"/>
      <c r="K251" s="43"/>
      <c r="L251" s="43"/>
      <c r="M251" s="43"/>
      <c r="N251" s="43"/>
      <c r="O251" s="43"/>
      <c r="P251" s="43"/>
      <c r="Q251" s="43"/>
      <c r="R251" s="43"/>
      <c r="S251" s="43"/>
      <c r="T251" s="43"/>
      <c r="U251" s="43"/>
      <c r="V251" s="43"/>
      <c r="W251" s="43"/>
      <c r="X251" s="43"/>
      <c r="Y251" s="43"/>
      <c r="Z251" s="43"/>
      <c r="AA251" s="43"/>
    </row>
    <row r="252" spans="1:27" ht="14.25" customHeight="1" x14ac:dyDescent="0.2">
      <c r="A252" s="43"/>
      <c r="B252" s="43"/>
      <c r="C252" s="43"/>
      <c r="D252" s="43"/>
      <c r="E252" s="43"/>
      <c r="F252" s="43"/>
      <c r="G252" s="43"/>
      <c r="H252" s="56"/>
      <c r="I252" s="43"/>
      <c r="J252" s="43"/>
      <c r="K252" s="43"/>
      <c r="L252" s="43"/>
      <c r="M252" s="43"/>
      <c r="N252" s="43"/>
      <c r="O252" s="43"/>
      <c r="P252" s="43"/>
      <c r="Q252" s="43"/>
      <c r="R252" s="43"/>
      <c r="S252" s="43"/>
      <c r="T252" s="43"/>
      <c r="U252" s="43"/>
      <c r="V252" s="43"/>
      <c r="W252" s="43"/>
      <c r="X252" s="43"/>
      <c r="Y252" s="43"/>
      <c r="Z252" s="43"/>
      <c r="AA252" s="43"/>
    </row>
    <row r="253" spans="1:27" ht="14.25" customHeight="1" x14ac:dyDescent="0.2">
      <c r="A253" s="43"/>
      <c r="B253" s="43"/>
      <c r="C253" s="43"/>
      <c r="D253" s="43"/>
      <c r="E253" s="43"/>
      <c r="F253" s="43"/>
      <c r="G253" s="43"/>
      <c r="H253" s="56"/>
      <c r="I253" s="43"/>
      <c r="J253" s="43"/>
      <c r="K253" s="43"/>
      <c r="L253" s="43"/>
      <c r="M253" s="43"/>
      <c r="N253" s="43"/>
      <c r="O253" s="43"/>
      <c r="P253" s="43"/>
      <c r="Q253" s="43"/>
      <c r="R253" s="43"/>
      <c r="S253" s="43"/>
      <c r="T253" s="43"/>
      <c r="U253" s="43"/>
      <c r="V253" s="43"/>
      <c r="W253" s="43"/>
      <c r="X253" s="43"/>
      <c r="Y253" s="43"/>
      <c r="Z253" s="43"/>
      <c r="AA253" s="43"/>
    </row>
    <row r="254" spans="1:27" ht="14.25" customHeight="1" x14ac:dyDescent="0.2">
      <c r="A254" s="43"/>
      <c r="B254" s="43"/>
      <c r="C254" s="43"/>
      <c r="D254" s="43"/>
      <c r="E254" s="43"/>
      <c r="F254" s="43"/>
      <c r="G254" s="43"/>
      <c r="H254" s="56"/>
      <c r="I254" s="43"/>
      <c r="J254" s="43"/>
      <c r="K254" s="43"/>
      <c r="L254" s="43"/>
      <c r="M254" s="43"/>
      <c r="N254" s="43"/>
      <c r="O254" s="43"/>
      <c r="P254" s="43"/>
      <c r="Q254" s="43"/>
      <c r="R254" s="43"/>
      <c r="S254" s="43"/>
      <c r="T254" s="43"/>
      <c r="U254" s="43"/>
      <c r="V254" s="43"/>
      <c r="W254" s="43"/>
      <c r="X254" s="43"/>
      <c r="Y254" s="43"/>
      <c r="Z254" s="43"/>
      <c r="AA254" s="43"/>
    </row>
    <row r="255" spans="1:27" ht="14.25" customHeight="1" x14ac:dyDescent="0.2">
      <c r="A255" s="43"/>
      <c r="B255" s="43"/>
      <c r="C255" s="43"/>
      <c r="D255" s="43"/>
      <c r="E255" s="43"/>
      <c r="F255" s="43"/>
      <c r="G255" s="43"/>
      <c r="H255" s="56"/>
      <c r="I255" s="43"/>
      <c r="J255" s="43"/>
      <c r="K255" s="43"/>
      <c r="L255" s="43"/>
      <c r="M255" s="43"/>
      <c r="N255" s="43"/>
      <c r="O255" s="43"/>
      <c r="P255" s="43"/>
      <c r="Q255" s="43"/>
      <c r="R255" s="43"/>
      <c r="S255" s="43"/>
      <c r="T255" s="43"/>
      <c r="U255" s="43"/>
      <c r="V255" s="43"/>
      <c r="W255" s="43"/>
      <c r="X255" s="43"/>
      <c r="Y255" s="43"/>
      <c r="Z255" s="43"/>
      <c r="AA255" s="43"/>
    </row>
    <row r="256" spans="1:27" ht="14.25" customHeight="1" x14ac:dyDescent="0.2">
      <c r="A256" s="43"/>
      <c r="B256" s="43"/>
      <c r="C256" s="43"/>
      <c r="D256" s="43"/>
      <c r="E256" s="43"/>
      <c r="F256" s="43"/>
      <c r="G256" s="43"/>
      <c r="H256" s="56"/>
      <c r="I256" s="43"/>
      <c r="J256" s="43"/>
      <c r="K256" s="43"/>
      <c r="L256" s="43"/>
      <c r="M256" s="43"/>
      <c r="N256" s="43"/>
      <c r="O256" s="43"/>
      <c r="P256" s="43"/>
      <c r="Q256" s="43"/>
      <c r="R256" s="43"/>
      <c r="S256" s="43"/>
      <c r="T256" s="43"/>
      <c r="U256" s="43"/>
      <c r="V256" s="43"/>
      <c r="W256" s="43"/>
      <c r="X256" s="43"/>
      <c r="Y256" s="43"/>
      <c r="Z256" s="43"/>
      <c r="AA256" s="43"/>
    </row>
    <row r="257" spans="1:27" ht="14.25" customHeight="1" x14ac:dyDescent="0.2">
      <c r="A257" s="43"/>
      <c r="B257" s="43"/>
      <c r="C257" s="43"/>
      <c r="D257" s="43"/>
      <c r="E257" s="43"/>
      <c r="F257" s="43"/>
      <c r="G257" s="43"/>
      <c r="H257" s="56"/>
      <c r="I257" s="43"/>
      <c r="J257" s="43"/>
      <c r="K257" s="43"/>
      <c r="L257" s="43"/>
      <c r="M257" s="43"/>
      <c r="N257" s="43"/>
      <c r="O257" s="43"/>
      <c r="P257" s="43"/>
      <c r="Q257" s="43"/>
      <c r="R257" s="43"/>
      <c r="S257" s="43"/>
      <c r="T257" s="43"/>
      <c r="U257" s="43"/>
      <c r="V257" s="43"/>
      <c r="W257" s="43"/>
      <c r="X257" s="43"/>
      <c r="Y257" s="43"/>
      <c r="Z257" s="43"/>
      <c r="AA257" s="43"/>
    </row>
    <row r="258" spans="1:27" ht="14.25" customHeight="1" x14ac:dyDescent="0.2">
      <c r="A258" s="43"/>
      <c r="B258" s="43"/>
      <c r="C258" s="43"/>
      <c r="D258" s="43"/>
      <c r="E258" s="43"/>
      <c r="F258" s="43"/>
      <c r="G258" s="43"/>
      <c r="H258" s="56"/>
      <c r="I258" s="43"/>
      <c r="J258" s="43"/>
      <c r="K258" s="43"/>
      <c r="L258" s="43"/>
      <c r="M258" s="43"/>
      <c r="N258" s="43"/>
      <c r="O258" s="43"/>
      <c r="P258" s="43"/>
      <c r="Q258" s="43"/>
      <c r="R258" s="43"/>
      <c r="S258" s="43"/>
      <c r="T258" s="43"/>
      <c r="U258" s="43"/>
      <c r="V258" s="43"/>
      <c r="W258" s="43"/>
      <c r="X258" s="43"/>
      <c r="Y258" s="43"/>
      <c r="Z258" s="43"/>
      <c r="AA258" s="43"/>
    </row>
    <row r="259" spans="1:27" ht="14.25" customHeight="1" x14ac:dyDescent="0.2">
      <c r="A259" s="43"/>
      <c r="B259" s="43"/>
      <c r="C259" s="43"/>
      <c r="D259" s="43"/>
      <c r="E259" s="43"/>
      <c r="F259" s="43"/>
      <c r="G259" s="43"/>
      <c r="H259" s="56"/>
      <c r="I259" s="43"/>
      <c r="J259" s="43"/>
      <c r="K259" s="43"/>
      <c r="L259" s="43"/>
      <c r="M259" s="43"/>
      <c r="N259" s="43"/>
      <c r="O259" s="43"/>
      <c r="P259" s="43"/>
      <c r="Q259" s="43"/>
      <c r="R259" s="43"/>
      <c r="S259" s="43"/>
      <c r="T259" s="43"/>
      <c r="U259" s="43"/>
      <c r="V259" s="43"/>
      <c r="W259" s="43"/>
      <c r="X259" s="43"/>
      <c r="Y259" s="43"/>
      <c r="Z259" s="43"/>
      <c r="AA259" s="43"/>
    </row>
    <row r="260" spans="1:27" ht="14.25" customHeight="1" x14ac:dyDescent="0.2">
      <c r="A260" s="43"/>
      <c r="B260" s="43"/>
      <c r="C260" s="43"/>
      <c r="D260" s="43"/>
      <c r="E260" s="43"/>
      <c r="F260" s="43"/>
      <c r="G260" s="43"/>
      <c r="H260" s="56"/>
      <c r="I260" s="43"/>
      <c r="J260" s="43"/>
      <c r="K260" s="43"/>
      <c r="L260" s="43"/>
      <c r="M260" s="43"/>
      <c r="N260" s="43"/>
      <c r="O260" s="43"/>
      <c r="P260" s="43"/>
      <c r="Q260" s="43"/>
      <c r="R260" s="43"/>
      <c r="S260" s="43"/>
      <c r="T260" s="43"/>
      <c r="U260" s="43"/>
      <c r="V260" s="43"/>
      <c r="W260" s="43"/>
      <c r="X260" s="43"/>
      <c r="Y260" s="43"/>
      <c r="Z260" s="43"/>
      <c r="AA260" s="43"/>
    </row>
    <row r="261" spans="1:27" ht="14.25" customHeight="1" x14ac:dyDescent="0.2">
      <c r="A261" s="43"/>
      <c r="B261" s="43"/>
      <c r="C261" s="43"/>
      <c r="D261" s="43"/>
      <c r="E261" s="43"/>
      <c r="F261" s="43"/>
      <c r="G261" s="43"/>
      <c r="H261" s="56"/>
      <c r="I261" s="43"/>
      <c r="J261" s="43"/>
      <c r="K261" s="43"/>
      <c r="L261" s="43"/>
      <c r="M261" s="43"/>
      <c r="N261" s="43"/>
      <c r="O261" s="43"/>
      <c r="P261" s="43"/>
      <c r="Q261" s="43"/>
      <c r="R261" s="43"/>
      <c r="S261" s="43"/>
      <c r="T261" s="43"/>
      <c r="U261" s="43"/>
      <c r="V261" s="43"/>
      <c r="W261" s="43"/>
      <c r="X261" s="43"/>
      <c r="Y261" s="43"/>
      <c r="Z261" s="43"/>
      <c r="AA261" s="43"/>
    </row>
    <row r="262" spans="1:27" ht="14.25" customHeight="1" x14ac:dyDescent="0.2">
      <c r="A262" s="43"/>
      <c r="B262" s="43"/>
      <c r="C262" s="43"/>
      <c r="D262" s="43"/>
      <c r="E262" s="43"/>
      <c r="F262" s="43"/>
      <c r="G262" s="43"/>
      <c r="H262" s="56"/>
      <c r="I262" s="43"/>
      <c r="J262" s="43"/>
      <c r="K262" s="43"/>
      <c r="L262" s="43"/>
      <c r="M262" s="43"/>
      <c r="N262" s="43"/>
      <c r="O262" s="43"/>
      <c r="P262" s="43"/>
      <c r="Q262" s="43"/>
      <c r="R262" s="43"/>
      <c r="S262" s="43"/>
      <c r="T262" s="43"/>
      <c r="U262" s="43"/>
      <c r="V262" s="43"/>
      <c r="W262" s="43"/>
      <c r="X262" s="43"/>
      <c r="Y262" s="43"/>
      <c r="Z262" s="43"/>
      <c r="AA262" s="43"/>
    </row>
    <row r="263" spans="1:27" ht="14.25" customHeight="1" x14ac:dyDescent="0.2">
      <c r="A263" s="43"/>
      <c r="B263" s="43"/>
      <c r="C263" s="43"/>
      <c r="D263" s="43"/>
      <c r="E263" s="43"/>
      <c r="F263" s="43"/>
      <c r="G263" s="43"/>
      <c r="H263" s="56"/>
      <c r="I263" s="43"/>
      <c r="J263" s="43"/>
      <c r="K263" s="43"/>
      <c r="L263" s="43"/>
      <c r="M263" s="43"/>
      <c r="N263" s="43"/>
      <c r="O263" s="43"/>
      <c r="P263" s="43"/>
      <c r="Q263" s="43"/>
      <c r="R263" s="43"/>
      <c r="S263" s="43"/>
      <c r="T263" s="43"/>
      <c r="U263" s="43"/>
      <c r="V263" s="43"/>
      <c r="W263" s="43"/>
      <c r="X263" s="43"/>
      <c r="Y263" s="43"/>
      <c r="Z263" s="43"/>
      <c r="AA263" s="43"/>
    </row>
    <row r="264" spans="1:27" ht="14.25" customHeight="1" x14ac:dyDescent="0.2">
      <c r="A264" s="43"/>
      <c r="B264" s="43"/>
      <c r="C264" s="43"/>
      <c r="D264" s="43"/>
      <c r="E264" s="43"/>
      <c r="F264" s="43"/>
      <c r="G264" s="43"/>
      <c r="H264" s="56"/>
      <c r="I264" s="43"/>
      <c r="J264" s="43"/>
      <c r="K264" s="43"/>
      <c r="L264" s="43"/>
      <c r="M264" s="43"/>
      <c r="N264" s="43"/>
      <c r="O264" s="43"/>
      <c r="P264" s="43"/>
      <c r="Q264" s="43"/>
      <c r="R264" s="43"/>
      <c r="S264" s="43"/>
      <c r="T264" s="43"/>
      <c r="U264" s="43"/>
      <c r="V264" s="43"/>
      <c r="W264" s="43"/>
      <c r="X264" s="43"/>
      <c r="Y264" s="43"/>
      <c r="Z264" s="43"/>
      <c r="AA264" s="43"/>
    </row>
    <row r="265" spans="1:27" ht="14.25" customHeight="1" x14ac:dyDescent="0.2">
      <c r="A265" s="43"/>
      <c r="B265" s="43"/>
      <c r="C265" s="43"/>
      <c r="D265" s="43"/>
      <c r="E265" s="43"/>
      <c r="F265" s="43"/>
      <c r="G265" s="43"/>
      <c r="H265" s="56"/>
      <c r="I265" s="43"/>
      <c r="J265" s="43"/>
      <c r="K265" s="43"/>
      <c r="L265" s="43"/>
      <c r="M265" s="43"/>
      <c r="N265" s="43"/>
      <c r="O265" s="43"/>
      <c r="P265" s="43"/>
      <c r="Q265" s="43"/>
      <c r="R265" s="43"/>
      <c r="S265" s="43"/>
      <c r="T265" s="43"/>
      <c r="U265" s="43"/>
      <c r="V265" s="43"/>
      <c r="W265" s="43"/>
      <c r="X265" s="43"/>
      <c r="Y265" s="43"/>
      <c r="Z265" s="43"/>
      <c r="AA265" s="43"/>
    </row>
    <row r="266" spans="1:27" ht="14.25" customHeight="1" x14ac:dyDescent="0.2">
      <c r="A266" s="43"/>
      <c r="B266" s="43"/>
      <c r="C266" s="43"/>
      <c r="D266" s="43"/>
      <c r="E266" s="43"/>
      <c r="F266" s="43"/>
      <c r="G266" s="43"/>
      <c r="H266" s="56"/>
      <c r="I266" s="43"/>
      <c r="J266" s="43"/>
      <c r="K266" s="43"/>
      <c r="L266" s="43"/>
      <c r="M266" s="43"/>
      <c r="N266" s="43"/>
      <c r="O266" s="43"/>
      <c r="P266" s="43"/>
      <c r="Q266" s="43"/>
      <c r="R266" s="43"/>
      <c r="S266" s="43"/>
      <c r="T266" s="43"/>
      <c r="U266" s="43"/>
      <c r="V266" s="43"/>
      <c r="W266" s="43"/>
      <c r="X266" s="43"/>
      <c r="Y266" s="43"/>
      <c r="Z266" s="43"/>
      <c r="AA266" s="43"/>
    </row>
    <row r="267" spans="1:27" ht="14.25" customHeight="1" x14ac:dyDescent="0.2">
      <c r="A267" s="43"/>
      <c r="B267" s="43"/>
      <c r="C267" s="43"/>
      <c r="D267" s="43"/>
      <c r="E267" s="43"/>
      <c r="F267" s="43"/>
      <c r="G267" s="43"/>
      <c r="H267" s="56"/>
      <c r="I267" s="43"/>
      <c r="J267" s="43"/>
      <c r="K267" s="43"/>
      <c r="L267" s="43"/>
      <c r="M267" s="43"/>
      <c r="N267" s="43"/>
      <c r="O267" s="43"/>
      <c r="P267" s="43"/>
      <c r="Q267" s="43"/>
      <c r="R267" s="43"/>
      <c r="S267" s="43"/>
      <c r="T267" s="43"/>
      <c r="U267" s="43"/>
      <c r="V267" s="43"/>
      <c r="W267" s="43"/>
      <c r="X267" s="43"/>
      <c r="Y267" s="43"/>
      <c r="Z267" s="43"/>
      <c r="AA267" s="43"/>
    </row>
    <row r="268" spans="1:27" ht="14.25" customHeight="1" x14ac:dyDescent="0.2">
      <c r="A268" s="43"/>
      <c r="B268" s="43"/>
      <c r="C268" s="43"/>
      <c r="D268" s="43"/>
      <c r="E268" s="43"/>
      <c r="F268" s="43"/>
      <c r="G268" s="43"/>
      <c r="H268" s="56"/>
      <c r="I268" s="43"/>
      <c r="J268" s="43"/>
      <c r="K268" s="43"/>
      <c r="L268" s="43"/>
      <c r="M268" s="43"/>
      <c r="N268" s="43"/>
      <c r="O268" s="43"/>
      <c r="P268" s="43"/>
      <c r="Q268" s="43"/>
      <c r="R268" s="43"/>
      <c r="S268" s="43"/>
      <c r="T268" s="43"/>
      <c r="U268" s="43"/>
      <c r="V268" s="43"/>
      <c r="W268" s="43"/>
      <c r="X268" s="43"/>
      <c r="Y268" s="43"/>
      <c r="Z268" s="43"/>
      <c r="AA268" s="43"/>
    </row>
    <row r="269" spans="1:27" ht="14.25" customHeight="1" x14ac:dyDescent="0.2">
      <c r="A269" s="43"/>
      <c r="B269" s="43"/>
      <c r="C269" s="43"/>
      <c r="D269" s="43"/>
      <c r="E269" s="43"/>
      <c r="F269" s="43"/>
      <c r="G269" s="43"/>
      <c r="H269" s="56"/>
      <c r="I269" s="43"/>
      <c r="J269" s="43"/>
      <c r="K269" s="43"/>
      <c r="L269" s="43"/>
      <c r="M269" s="43"/>
      <c r="N269" s="43"/>
      <c r="O269" s="43"/>
      <c r="P269" s="43"/>
      <c r="Q269" s="43"/>
      <c r="R269" s="43"/>
      <c r="S269" s="43"/>
      <c r="T269" s="43"/>
      <c r="U269" s="43"/>
      <c r="V269" s="43"/>
      <c r="W269" s="43"/>
      <c r="X269" s="43"/>
      <c r="Y269" s="43"/>
      <c r="Z269" s="43"/>
      <c r="AA269" s="43"/>
    </row>
    <row r="270" spans="1:27" ht="14.25" customHeight="1" x14ac:dyDescent="0.2">
      <c r="A270" s="43"/>
      <c r="B270" s="43"/>
      <c r="C270" s="43"/>
      <c r="D270" s="43"/>
      <c r="E270" s="43"/>
      <c r="F270" s="43"/>
      <c r="G270" s="43"/>
      <c r="H270" s="56"/>
      <c r="I270" s="43"/>
      <c r="J270" s="43"/>
      <c r="K270" s="43"/>
      <c r="L270" s="43"/>
      <c r="M270" s="43"/>
      <c r="N270" s="43"/>
      <c r="O270" s="43"/>
      <c r="P270" s="43"/>
      <c r="Q270" s="43"/>
      <c r="R270" s="43"/>
      <c r="S270" s="43"/>
      <c r="T270" s="43"/>
      <c r="U270" s="43"/>
      <c r="V270" s="43"/>
      <c r="W270" s="43"/>
      <c r="X270" s="43"/>
      <c r="Y270" s="43"/>
      <c r="Z270" s="43"/>
      <c r="AA270" s="43"/>
    </row>
    <row r="271" spans="1:27" ht="14.25" customHeight="1" x14ac:dyDescent="0.2">
      <c r="A271" s="43"/>
      <c r="B271" s="43"/>
      <c r="C271" s="43"/>
      <c r="D271" s="43"/>
      <c r="E271" s="43"/>
      <c r="F271" s="43"/>
      <c r="G271" s="43"/>
      <c r="H271" s="56"/>
      <c r="I271" s="43"/>
      <c r="J271" s="43"/>
      <c r="K271" s="43"/>
      <c r="L271" s="43"/>
      <c r="M271" s="43"/>
      <c r="N271" s="43"/>
      <c r="O271" s="43"/>
      <c r="P271" s="43"/>
      <c r="Q271" s="43"/>
      <c r="R271" s="43"/>
      <c r="S271" s="43"/>
      <c r="T271" s="43"/>
      <c r="U271" s="43"/>
      <c r="V271" s="43"/>
      <c r="W271" s="43"/>
      <c r="X271" s="43"/>
      <c r="Y271" s="43"/>
      <c r="Z271" s="43"/>
      <c r="AA271" s="43"/>
    </row>
    <row r="272" spans="1:27" ht="14.25" customHeight="1" x14ac:dyDescent="0.2">
      <c r="A272" s="43"/>
      <c r="B272" s="43"/>
      <c r="C272" s="43"/>
      <c r="D272" s="43"/>
      <c r="E272" s="43"/>
      <c r="F272" s="43"/>
      <c r="G272" s="43"/>
      <c r="H272" s="56"/>
      <c r="I272" s="43"/>
      <c r="J272" s="43"/>
      <c r="K272" s="43"/>
      <c r="L272" s="43"/>
      <c r="M272" s="43"/>
      <c r="N272" s="43"/>
      <c r="O272" s="43"/>
      <c r="P272" s="43"/>
      <c r="Q272" s="43"/>
      <c r="R272" s="43"/>
      <c r="S272" s="43"/>
      <c r="T272" s="43"/>
      <c r="U272" s="43"/>
      <c r="V272" s="43"/>
      <c r="W272" s="43"/>
      <c r="X272" s="43"/>
      <c r="Y272" s="43"/>
      <c r="Z272" s="43"/>
      <c r="AA272" s="43"/>
    </row>
    <row r="273" spans="1:27" ht="14.25" customHeight="1" x14ac:dyDescent="0.2">
      <c r="A273" s="43"/>
      <c r="B273" s="43"/>
      <c r="C273" s="43"/>
      <c r="D273" s="43"/>
      <c r="E273" s="43"/>
      <c r="F273" s="43"/>
      <c r="G273" s="43"/>
      <c r="H273" s="56"/>
      <c r="I273" s="43"/>
      <c r="J273" s="43"/>
      <c r="K273" s="43"/>
      <c r="L273" s="43"/>
      <c r="M273" s="43"/>
      <c r="N273" s="43"/>
      <c r="O273" s="43"/>
      <c r="P273" s="43"/>
      <c r="Q273" s="43"/>
      <c r="R273" s="43"/>
      <c r="S273" s="43"/>
      <c r="T273" s="43"/>
      <c r="U273" s="43"/>
      <c r="V273" s="43"/>
      <c r="W273" s="43"/>
      <c r="X273" s="43"/>
      <c r="Y273" s="43"/>
      <c r="Z273" s="43"/>
      <c r="AA273" s="43"/>
    </row>
    <row r="274" spans="1:27" ht="14.25" customHeight="1" x14ac:dyDescent="0.2">
      <c r="A274" s="43"/>
      <c r="B274" s="43"/>
      <c r="C274" s="43"/>
      <c r="D274" s="43"/>
      <c r="E274" s="43"/>
      <c r="F274" s="43"/>
      <c r="G274" s="43"/>
      <c r="H274" s="56"/>
      <c r="I274" s="43"/>
      <c r="J274" s="43"/>
      <c r="K274" s="43"/>
      <c r="L274" s="43"/>
      <c r="M274" s="43"/>
      <c r="N274" s="43"/>
      <c r="O274" s="43"/>
      <c r="P274" s="43"/>
      <c r="Q274" s="43"/>
      <c r="R274" s="43"/>
      <c r="S274" s="43"/>
      <c r="T274" s="43"/>
      <c r="U274" s="43"/>
      <c r="V274" s="43"/>
      <c r="W274" s="43"/>
      <c r="X274" s="43"/>
      <c r="Y274" s="43"/>
      <c r="Z274" s="43"/>
      <c r="AA274" s="43"/>
    </row>
    <row r="275" spans="1:27" ht="14.25" customHeight="1" x14ac:dyDescent="0.2">
      <c r="A275" s="43"/>
      <c r="B275" s="43"/>
      <c r="C275" s="43"/>
      <c r="D275" s="43"/>
      <c r="E275" s="43"/>
      <c r="F275" s="43"/>
      <c r="G275" s="43"/>
      <c r="H275" s="56"/>
      <c r="I275" s="43"/>
      <c r="J275" s="43"/>
      <c r="K275" s="43"/>
      <c r="L275" s="43"/>
      <c r="M275" s="43"/>
      <c r="N275" s="43"/>
      <c r="O275" s="43"/>
      <c r="P275" s="43"/>
      <c r="Q275" s="43"/>
      <c r="R275" s="43"/>
      <c r="S275" s="43"/>
      <c r="T275" s="43"/>
      <c r="U275" s="43"/>
      <c r="V275" s="43"/>
      <c r="W275" s="43"/>
      <c r="X275" s="43"/>
      <c r="Y275" s="43"/>
      <c r="Z275" s="43"/>
      <c r="AA275" s="43"/>
    </row>
    <row r="276" spans="1:27" ht="14.25" customHeight="1" x14ac:dyDescent="0.2">
      <c r="A276" s="43"/>
      <c r="B276" s="43"/>
      <c r="C276" s="43"/>
      <c r="D276" s="43"/>
      <c r="E276" s="43"/>
      <c r="F276" s="43"/>
      <c r="G276" s="43"/>
      <c r="H276" s="56"/>
      <c r="I276" s="43"/>
      <c r="J276" s="43"/>
      <c r="K276" s="43"/>
      <c r="L276" s="43"/>
      <c r="M276" s="43"/>
      <c r="N276" s="43"/>
      <c r="O276" s="43"/>
      <c r="P276" s="43"/>
      <c r="Q276" s="43"/>
      <c r="R276" s="43"/>
      <c r="S276" s="43"/>
      <c r="T276" s="43"/>
      <c r="U276" s="43"/>
      <c r="V276" s="43"/>
      <c r="W276" s="43"/>
      <c r="X276" s="43"/>
      <c r="Y276" s="43"/>
      <c r="Z276" s="43"/>
      <c r="AA276" s="43"/>
    </row>
    <row r="277" spans="1:27" ht="14.25" customHeight="1" x14ac:dyDescent="0.2">
      <c r="A277" s="43"/>
      <c r="B277" s="43"/>
      <c r="C277" s="43"/>
      <c r="D277" s="43"/>
      <c r="E277" s="43"/>
      <c r="F277" s="43"/>
      <c r="G277" s="43"/>
      <c r="H277" s="56"/>
      <c r="I277" s="43"/>
      <c r="J277" s="43"/>
      <c r="K277" s="43"/>
      <c r="L277" s="43"/>
      <c r="M277" s="43"/>
      <c r="N277" s="43"/>
      <c r="O277" s="43"/>
      <c r="P277" s="43"/>
      <c r="Q277" s="43"/>
      <c r="R277" s="43"/>
      <c r="S277" s="43"/>
      <c r="T277" s="43"/>
      <c r="U277" s="43"/>
      <c r="V277" s="43"/>
      <c r="W277" s="43"/>
      <c r="X277" s="43"/>
      <c r="Y277" s="43"/>
      <c r="Z277" s="43"/>
      <c r="AA277" s="43"/>
    </row>
    <row r="278" spans="1:27" ht="14.25" customHeight="1" x14ac:dyDescent="0.2">
      <c r="A278" s="43"/>
      <c r="B278" s="43"/>
      <c r="C278" s="43"/>
      <c r="D278" s="43"/>
      <c r="E278" s="43"/>
      <c r="F278" s="43"/>
      <c r="G278" s="43"/>
      <c r="H278" s="56"/>
      <c r="I278" s="43"/>
      <c r="J278" s="43"/>
      <c r="K278" s="43"/>
      <c r="L278" s="43"/>
      <c r="M278" s="43"/>
      <c r="N278" s="43"/>
      <c r="O278" s="43"/>
      <c r="P278" s="43"/>
      <c r="Q278" s="43"/>
      <c r="R278" s="43"/>
      <c r="S278" s="43"/>
      <c r="T278" s="43"/>
      <c r="U278" s="43"/>
      <c r="V278" s="43"/>
      <c r="W278" s="43"/>
      <c r="X278" s="43"/>
      <c r="Y278" s="43"/>
      <c r="Z278" s="43"/>
      <c r="AA278" s="43"/>
    </row>
    <row r="279" spans="1:27" ht="14.25" customHeight="1" x14ac:dyDescent="0.2">
      <c r="A279" s="43"/>
      <c r="B279" s="43"/>
      <c r="C279" s="43"/>
      <c r="D279" s="43"/>
      <c r="E279" s="43"/>
      <c r="F279" s="43"/>
      <c r="G279" s="43"/>
      <c r="H279" s="56"/>
      <c r="I279" s="43"/>
      <c r="J279" s="43"/>
      <c r="K279" s="43"/>
      <c r="L279" s="43"/>
      <c r="M279" s="43"/>
      <c r="N279" s="43"/>
      <c r="O279" s="43"/>
      <c r="P279" s="43"/>
      <c r="Q279" s="43"/>
      <c r="R279" s="43"/>
      <c r="S279" s="43"/>
      <c r="T279" s="43"/>
      <c r="U279" s="43"/>
      <c r="V279" s="43"/>
      <c r="W279" s="43"/>
      <c r="X279" s="43"/>
      <c r="Y279" s="43"/>
      <c r="Z279" s="43"/>
      <c r="AA279" s="43"/>
    </row>
    <row r="280" spans="1:27" ht="14.25" customHeight="1" x14ac:dyDescent="0.2">
      <c r="A280" s="43"/>
      <c r="B280" s="43"/>
      <c r="C280" s="43"/>
      <c r="D280" s="43"/>
      <c r="E280" s="43"/>
      <c r="F280" s="43"/>
      <c r="G280" s="43"/>
      <c r="H280" s="56"/>
      <c r="I280" s="43"/>
      <c r="J280" s="43"/>
      <c r="K280" s="43"/>
      <c r="L280" s="43"/>
      <c r="M280" s="43"/>
      <c r="N280" s="43"/>
      <c r="O280" s="43"/>
      <c r="P280" s="43"/>
      <c r="Q280" s="43"/>
      <c r="R280" s="43"/>
      <c r="S280" s="43"/>
      <c r="T280" s="43"/>
      <c r="U280" s="43"/>
      <c r="V280" s="43"/>
      <c r="W280" s="43"/>
      <c r="X280" s="43"/>
      <c r="Y280" s="43"/>
      <c r="Z280" s="43"/>
      <c r="AA280" s="43"/>
    </row>
    <row r="281" spans="1:27" ht="14.25" customHeight="1" x14ac:dyDescent="0.2">
      <c r="A281" s="43"/>
      <c r="B281" s="43"/>
      <c r="C281" s="43"/>
      <c r="D281" s="43"/>
      <c r="E281" s="43"/>
      <c r="F281" s="43"/>
      <c r="G281" s="43"/>
      <c r="H281" s="56"/>
      <c r="I281" s="43"/>
      <c r="J281" s="43"/>
      <c r="K281" s="43"/>
      <c r="L281" s="43"/>
      <c r="M281" s="43"/>
      <c r="N281" s="43"/>
      <c r="O281" s="43"/>
      <c r="P281" s="43"/>
      <c r="Q281" s="43"/>
      <c r="R281" s="43"/>
      <c r="S281" s="43"/>
      <c r="T281" s="43"/>
      <c r="U281" s="43"/>
      <c r="V281" s="43"/>
      <c r="W281" s="43"/>
      <c r="X281" s="43"/>
      <c r="Y281" s="43"/>
      <c r="Z281" s="43"/>
      <c r="AA281" s="43"/>
    </row>
    <row r="282" spans="1:27" ht="14.25" customHeight="1" x14ac:dyDescent="0.2">
      <c r="A282" s="43"/>
      <c r="B282" s="43"/>
      <c r="C282" s="43"/>
      <c r="D282" s="43"/>
      <c r="E282" s="43"/>
      <c r="F282" s="43"/>
      <c r="G282" s="43"/>
      <c r="H282" s="56"/>
      <c r="I282" s="43"/>
      <c r="J282" s="43"/>
      <c r="K282" s="43"/>
      <c r="L282" s="43"/>
      <c r="M282" s="43"/>
      <c r="N282" s="43"/>
      <c r="O282" s="43"/>
      <c r="P282" s="43"/>
      <c r="Q282" s="43"/>
      <c r="R282" s="43"/>
      <c r="S282" s="43"/>
      <c r="T282" s="43"/>
      <c r="U282" s="43"/>
      <c r="V282" s="43"/>
      <c r="W282" s="43"/>
      <c r="X282" s="43"/>
      <c r="Y282" s="43"/>
      <c r="Z282" s="43"/>
      <c r="AA282" s="43"/>
    </row>
    <row r="283" spans="1:27" ht="14.25" customHeight="1" x14ac:dyDescent="0.2">
      <c r="A283" s="43"/>
      <c r="B283" s="43"/>
      <c r="C283" s="43"/>
      <c r="D283" s="43"/>
      <c r="E283" s="43"/>
      <c r="F283" s="43"/>
      <c r="G283" s="43"/>
      <c r="H283" s="56"/>
      <c r="I283" s="43"/>
      <c r="J283" s="43"/>
      <c r="K283" s="43"/>
      <c r="L283" s="43"/>
      <c r="M283" s="43"/>
      <c r="N283" s="43"/>
      <c r="O283" s="43"/>
      <c r="P283" s="43"/>
      <c r="Q283" s="43"/>
      <c r="R283" s="43"/>
      <c r="S283" s="43"/>
      <c r="T283" s="43"/>
      <c r="U283" s="43"/>
      <c r="V283" s="43"/>
      <c r="W283" s="43"/>
      <c r="X283" s="43"/>
      <c r="Y283" s="43"/>
      <c r="Z283" s="43"/>
      <c r="AA283" s="43"/>
    </row>
    <row r="284" spans="1:27" ht="14.25" customHeight="1" x14ac:dyDescent="0.2">
      <c r="A284" s="43"/>
      <c r="B284" s="43"/>
      <c r="C284" s="43"/>
      <c r="D284" s="43"/>
      <c r="E284" s="43"/>
      <c r="F284" s="43"/>
      <c r="G284" s="43"/>
      <c r="H284" s="56"/>
      <c r="I284" s="43"/>
      <c r="J284" s="43"/>
      <c r="K284" s="43"/>
      <c r="L284" s="43"/>
      <c r="M284" s="43"/>
      <c r="N284" s="43"/>
      <c r="O284" s="43"/>
      <c r="P284" s="43"/>
      <c r="Q284" s="43"/>
      <c r="R284" s="43"/>
      <c r="S284" s="43"/>
      <c r="T284" s="43"/>
      <c r="U284" s="43"/>
      <c r="V284" s="43"/>
      <c r="W284" s="43"/>
      <c r="X284" s="43"/>
      <c r="Y284" s="43"/>
      <c r="Z284" s="43"/>
      <c r="AA284" s="43"/>
    </row>
    <row r="285" spans="1:27" ht="14.25" customHeight="1" x14ac:dyDescent="0.2">
      <c r="A285" s="43"/>
      <c r="B285" s="43"/>
      <c r="C285" s="43"/>
      <c r="D285" s="43"/>
      <c r="E285" s="43"/>
      <c r="F285" s="43"/>
      <c r="G285" s="43"/>
      <c r="H285" s="56"/>
      <c r="I285" s="43"/>
      <c r="J285" s="43"/>
      <c r="K285" s="43"/>
      <c r="L285" s="43"/>
      <c r="M285" s="43"/>
      <c r="N285" s="43"/>
      <c r="O285" s="43"/>
      <c r="P285" s="43"/>
      <c r="Q285" s="43"/>
      <c r="R285" s="43"/>
      <c r="S285" s="43"/>
      <c r="T285" s="43"/>
      <c r="U285" s="43"/>
      <c r="V285" s="43"/>
      <c r="W285" s="43"/>
      <c r="X285" s="43"/>
      <c r="Y285" s="43"/>
      <c r="Z285" s="43"/>
      <c r="AA285" s="43"/>
    </row>
    <row r="286" spans="1:27" ht="14.25" customHeight="1" x14ac:dyDescent="0.2">
      <c r="A286" s="43"/>
      <c r="B286" s="43"/>
      <c r="C286" s="43"/>
      <c r="D286" s="43"/>
      <c r="E286" s="43"/>
      <c r="F286" s="43"/>
      <c r="G286" s="43"/>
      <c r="H286" s="56"/>
      <c r="I286" s="43"/>
      <c r="J286" s="43"/>
      <c r="K286" s="43"/>
      <c r="L286" s="43"/>
      <c r="M286" s="43"/>
      <c r="N286" s="43"/>
      <c r="O286" s="43"/>
      <c r="P286" s="43"/>
      <c r="Q286" s="43"/>
      <c r="R286" s="43"/>
      <c r="S286" s="43"/>
      <c r="T286" s="43"/>
      <c r="U286" s="43"/>
      <c r="V286" s="43"/>
      <c r="W286" s="43"/>
      <c r="X286" s="43"/>
      <c r="Y286" s="43"/>
      <c r="Z286" s="43"/>
      <c r="AA286" s="43"/>
    </row>
    <row r="287" spans="1:27" ht="14.25" customHeight="1" x14ac:dyDescent="0.2">
      <c r="A287" s="43"/>
      <c r="B287" s="43"/>
      <c r="C287" s="43"/>
      <c r="D287" s="43"/>
      <c r="E287" s="43"/>
      <c r="F287" s="43"/>
      <c r="G287" s="43"/>
      <c r="H287" s="56"/>
      <c r="I287" s="43"/>
      <c r="J287" s="43"/>
      <c r="K287" s="43"/>
      <c r="L287" s="43"/>
      <c r="M287" s="43"/>
      <c r="N287" s="43"/>
      <c r="O287" s="43"/>
      <c r="P287" s="43"/>
      <c r="Q287" s="43"/>
      <c r="R287" s="43"/>
      <c r="S287" s="43"/>
      <c r="T287" s="43"/>
      <c r="U287" s="43"/>
      <c r="V287" s="43"/>
      <c r="W287" s="43"/>
      <c r="X287" s="43"/>
      <c r="Y287" s="43"/>
      <c r="Z287" s="43"/>
      <c r="AA287" s="43"/>
    </row>
    <row r="288" spans="1:27" ht="14.25" customHeight="1" x14ac:dyDescent="0.2">
      <c r="A288" s="43"/>
      <c r="B288" s="43"/>
      <c r="C288" s="43"/>
      <c r="D288" s="43"/>
      <c r="E288" s="43"/>
      <c r="F288" s="43"/>
      <c r="G288" s="43"/>
      <c r="H288" s="56"/>
      <c r="I288" s="43"/>
      <c r="J288" s="43"/>
      <c r="K288" s="43"/>
      <c r="L288" s="43"/>
      <c r="M288" s="43"/>
      <c r="N288" s="43"/>
      <c r="O288" s="43"/>
      <c r="P288" s="43"/>
      <c r="Q288" s="43"/>
      <c r="R288" s="43"/>
      <c r="S288" s="43"/>
      <c r="T288" s="43"/>
      <c r="U288" s="43"/>
      <c r="V288" s="43"/>
      <c r="W288" s="43"/>
      <c r="X288" s="43"/>
      <c r="Y288" s="43"/>
      <c r="Z288" s="43"/>
      <c r="AA288" s="43"/>
    </row>
    <row r="289" spans="1:27" ht="14.25" customHeight="1" x14ac:dyDescent="0.2">
      <c r="A289" s="43"/>
      <c r="B289" s="43"/>
      <c r="C289" s="43"/>
      <c r="D289" s="43"/>
      <c r="E289" s="43"/>
      <c r="F289" s="43"/>
      <c r="G289" s="43"/>
      <c r="H289" s="56"/>
      <c r="I289" s="43"/>
      <c r="J289" s="43"/>
      <c r="K289" s="43"/>
      <c r="L289" s="43"/>
      <c r="M289" s="43"/>
      <c r="N289" s="43"/>
      <c r="O289" s="43"/>
      <c r="P289" s="43"/>
      <c r="Q289" s="43"/>
      <c r="R289" s="43"/>
      <c r="S289" s="43"/>
      <c r="T289" s="43"/>
      <c r="U289" s="43"/>
      <c r="V289" s="43"/>
      <c r="W289" s="43"/>
      <c r="X289" s="43"/>
      <c r="Y289" s="43"/>
      <c r="Z289" s="43"/>
      <c r="AA289" s="43"/>
    </row>
    <row r="290" spans="1:27" ht="14.25" customHeight="1" x14ac:dyDescent="0.2">
      <c r="A290" s="43"/>
      <c r="B290" s="43"/>
      <c r="C290" s="43"/>
      <c r="D290" s="43"/>
      <c r="E290" s="43"/>
      <c r="F290" s="43"/>
      <c r="G290" s="43"/>
      <c r="H290" s="56"/>
      <c r="I290" s="43"/>
      <c r="J290" s="43"/>
      <c r="K290" s="43"/>
      <c r="L290" s="43"/>
      <c r="M290" s="43"/>
      <c r="N290" s="43"/>
      <c r="O290" s="43"/>
      <c r="P290" s="43"/>
      <c r="Q290" s="43"/>
      <c r="R290" s="43"/>
      <c r="S290" s="43"/>
      <c r="T290" s="43"/>
      <c r="U290" s="43"/>
      <c r="V290" s="43"/>
      <c r="W290" s="43"/>
      <c r="X290" s="43"/>
      <c r="Y290" s="43"/>
      <c r="Z290" s="43"/>
      <c r="AA290" s="43"/>
    </row>
    <row r="291" spans="1:27" ht="14.25" customHeight="1" x14ac:dyDescent="0.2">
      <c r="A291" s="43"/>
      <c r="B291" s="43"/>
      <c r="C291" s="43"/>
      <c r="D291" s="43"/>
      <c r="E291" s="43"/>
      <c r="F291" s="43"/>
      <c r="G291" s="43"/>
      <c r="H291" s="56"/>
      <c r="I291" s="43"/>
      <c r="J291" s="43"/>
      <c r="K291" s="43"/>
      <c r="L291" s="43"/>
      <c r="M291" s="43"/>
      <c r="N291" s="43"/>
      <c r="O291" s="43"/>
      <c r="P291" s="43"/>
      <c r="Q291" s="43"/>
      <c r="R291" s="43"/>
      <c r="S291" s="43"/>
      <c r="T291" s="43"/>
      <c r="U291" s="43"/>
      <c r="V291" s="43"/>
      <c r="W291" s="43"/>
      <c r="X291" s="43"/>
      <c r="Y291" s="43"/>
      <c r="Z291" s="43"/>
      <c r="AA291" s="43"/>
    </row>
    <row r="292" spans="1:27" ht="14.25" customHeight="1" x14ac:dyDescent="0.2">
      <c r="A292" s="43"/>
      <c r="B292" s="43"/>
      <c r="C292" s="43"/>
      <c r="D292" s="43"/>
      <c r="E292" s="43"/>
      <c r="F292" s="43"/>
      <c r="G292" s="43"/>
      <c r="H292" s="56"/>
      <c r="I292" s="43"/>
      <c r="J292" s="43"/>
      <c r="K292" s="43"/>
      <c r="L292" s="43"/>
      <c r="M292" s="43"/>
      <c r="N292" s="43"/>
      <c r="O292" s="43"/>
      <c r="P292" s="43"/>
      <c r="Q292" s="43"/>
      <c r="R292" s="43"/>
      <c r="S292" s="43"/>
      <c r="T292" s="43"/>
      <c r="U292" s="43"/>
      <c r="V292" s="43"/>
      <c r="W292" s="43"/>
      <c r="X292" s="43"/>
      <c r="Y292" s="43"/>
      <c r="Z292" s="43"/>
      <c r="AA292" s="43"/>
    </row>
    <row r="293" spans="1:27" ht="14.25" customHeight="1" x14ac:dyDescent="0.2">
      <c r="A293" s="43"/>
      <c r="B293" s="43"/>
      <c r="C293" s="43"/>
      <c r="D293" s="43"/>
      <c r="E293" s="43"/>
      <c r="F293" s="43"/>
      <c r="G293" s="43"/>
      <c r="H293" s="56"/>
      <c r="I293" s="43"/>
      <c r="J293" s="43"/>
      <c r="K293" s="43"/>
      <c r="L293" s="43"/>
      <c r="M293" s="43"/>
      <c r="N293" s="43"/>
      <c r="O293" s="43"/>
      <c r="P293" s="43"/>
      <c r="Q293" s="43"/>
      <c r="R293" s="43"/>
      <c r="S293" s="43"/>
      <c r="T293" s="43"/>
      <c r="U293" s="43"/>
      <c r="V293" s="43"/>
      <c r="W293" s="43"/>
      <c r="X293" s="43"/>
      <c r="Y293" s="43"/>
      <c r="Z293" s="43"/>
      <c r="AA293" s="43"/>
    </row>
    <row r="294" spans="1:27" ht="14.25" customHeight="1" x14ac:dyDescent="0.2">
      <c r="A294" s="43"/>
      <c r="B294" s="43"/>
      <c r="C294" s="43"/>
      <c r="D294" s="43"/>
      <c r="E294" s="43"/>
      <c r="F294" s="43"/>
      <c r="G294" s="43"/>
      <c r="H294" s="56"/>
      <c r="I294" s="43"/>
      <c r="J294" s="43"/>
      <c r="K294" s="43"/>
      <c r="L294" s="43"/>
      <c r="M294" s="43"/>
      <c r="N294" s="43"/>
      <c r="O294" s="43"/>
      <c r="P294" s="43"/>
      <c r="Q294" s="43"/>
      <c r="R294" s="43"/>
      <c r="S294" s="43"/>
      <c r="T294" s="43"/>
      <c r="U294" s="43"/>
      <c r="V294" s="43"/>
      <c r="W294" s="43"/>
      <c r="X294" s="43"/>
      <c r="Y294" s="43"/>
      <c r="Z294" s="43"/>
      <c r="AA294" s="43"/>
    </row>
    <row r="295" spans="1:27" ht="14.25" customHeight="1" x14ac:dyDescent="0.2">
      <c r="A295" s="43"/>
      <c r="B295" s="43"/>
      <c r="C295" s="43"/>
      <c r="D295" s="43"/>
      <c r="E295" s="43"/>
      <c r="F295" s="43"/>
      <c r="G295" s="43"/>
      <c r="H295" s="56"/>
      <c r="I295" s="43"/>
      <c r="J295" s="43"/>
      <c r="K295" s="43"/>
      <c r="L295" s="43"/>
      <c r="M295" s="43"/>
      <c r="N295" s="43"/>
      <c r="O295" s="43"/>
      <c r="P295" s="43"/>
      <c r="Q295" s="43"/>
      <c r="R295" s="43"/>
      <c r="S295" s="43"/>
      <c r="T295" s="43"/>
      <c r="U295" s="43"/>
      <c r="V295" s="43"/>
      <c r="W295" s="43"/>
      <c r="X295" s="43"/>
      <c r="Y295" s="43"/>
      <c r="Z295" s="43"/>
      <c r="AA295" s="43"/>
    </row>
    <row r="296" spans="1:27" ht="14.25" customHeight="1" x14ac:dyDescent="0.2">
      <c r="A296" s="43"/>
      <c r="B296" s="43"/>
      <c r="C296" s="43"/>
      <c r="D296" s="43"/>
      <c r="E296" s="43"/>
      <c r="F296" s="43"/>
      <c r="G296" s="43"/>
      <c r="H296" s="56"/>
      <c r="I296" s="43"/>
      <c r="J296" s="43"/>
      <c r="K296" s="43"/>
      <c r="L296" s="43"/>
      <c r="M296" s="43"/>
      <c r="N296" s="43"/>
      <c r="O296" s="43"/>
      <c r="P296" s="43"/>
      <c r="Q296" s="43"/>
      <c r="R296" s="43"/>
      <c r="S296" s="43"/>
      <c r="T296" s="43"/>
      <c r="U296" s="43"/>
      <c r="V296" s="43"/>
      <c r="W296" s="43"/>
      <c r="X296" s="43"/>
      <c r="Y296" s="43"/>
      <c r="Z296" s="43"/>
      <c r="AA296" s="43"/>
    </row>
    <row r="297" spans="1:27" ht="14.25" customHeight="1" x14ac:dyDescent="0.2">
      <c r="A297" s="43"/>
      <c r="B297" s="43"/>
      <c r="C297" s="43"/>
      <c r="D297" s="43"/>
      <c r="E297" s="43"/>
      <c r="F297" s="43"/>
      <c r="G297" s="43"/>
      <c r="H297" s="56"/>
      <c r="I297" s="43"/>
      <c r="J297" s="43"/>
      <c r="K297" s="43"/>
      <c r="L297" s="43"/>
      <c r="M297" s="43"/>
      <c r="N297" s="43"/>
      <c r="O297" s="43"/>
      <c r="P297" s="43"/>
      <c r="Q297" s="43"/>
      <c r="R297" s="43"/>
      <c r="S297" s="43"/>
      <c r="T297" s="43"/>
      <c r="U297" s="43"/>
      <c r="V297" s="43"/>
      <c r="W297" s="43"/>
      <c r="X297" s="43"/>
      <c r="Y297" s="43"/>
      <c r="Z297" s="43"/>
      <c r="AA297" s="43"/>
    </row>
    <row r="298" spans="1:27" ht="14.25" customHeight="1" x14ac:dyDescent="0.2">
      <c r="A298" s="43"/>
      <c r="B298" s="43"/>
      <c r="C298" s="43"/>
      <c r="D298" s="43"/>
      <c r="E298" s="43"/>
      <c r="F298" s="43"/>
      <c r="G298" s="43"/>
      <c r="H298" s="56"/>
      <c r="I298" s="43"/>
      <c r="J298" s="43"/>
      <c r="K298" s="43"/>
      <c r="L298" s="43"/>
      <c r="M298" s="43"/>
      <c r="N298" s="43"/>
      <c r="O298" s="43"/>
      <c r="P298" s="43"/>
      <c r="Q298" s="43"/>
      <c r="R298" s="43"/>
      <c r="S298" s="43"/>
      <c r="T298" s="43"/>
      <c r="U298" s="43"/>
      <c r="V298" s="43"/>
      <c r="W298" s="43"/>
      <c r="X298" s="43"/>
      <c r="Y298" s="43"/>
      <c r="Z298" s="43"/>
      <c r="AA298" s="43"/>
    </row>
    <row r="299" spans="1:27" ht="14.25" customHeight="1" x14ac:dyDescent="0.2">
      <c r="A299" s="43"/>
      <c r="B299" s="43"/>
      <c r="C299" s="43"/>
      <c r="D299" s="43"/>
      <c r="E299" s="43"/>
      <c r="F299" s="43"/>
      <c r="G299" s="43"/>
      <c r="H299" s="56"/>
      <c r="I299" s="43"/>
      <c r="J299" s="43"/>
      <c r="K299" s="43"/>
      <c r="L299" s="43"/>
      <c r="M299" s="43"/>
      <c r="N299" s="43"/>
      <c r="O299" s="43"/>
      <c r="P299" s="43"/>
      <c r="Q299" s="43"/>
      <c r="R299" s="43"/>
      <c r="S299" s="43"/>
      <c r="T299" s="43"/>
      <c r="U299" s="43"/>
      <c r="V299" s="43"/>
      <c r="W299" s="43"/>
      <c r="X299" s="43"/>
      <c r="Y299" s="43"/>
      <c r="Z299" s="43"/>
      <c r="AA299" s="43"/>
    </row>
    <row r="300" spans="1:27" ht="14.25" customHeight="1" x14ac:dyDescent="0.2">
      <c r="A300" s="43"/>
      <c r="B300" s="43"/>
      <c r="C300" s="43"/>
      <c r="D300" s="43"/>
      <c r="E300" s="43"/>
      <c r="F300" s="43"/>
      <c r="G300" s="43"/>
      <c r="H300" s="56"/>
      <c r="I300" s="43"/>
      <c r="J300" s="43"/>
      <c r="K300" s="43"/>
      <c r="L300" s="43"/>
      <c r="M300" s="43"/>
      <c r="N300" s="43"/>
      <c r="O300" s="43"/>
      <c r="P300" s="43"/>
      <c r="Q300" s="43"/>
      <c r="R300" s="43"/>
      <c r="S300" s="43"/>
      <c r="T300" s="43"/>
      <c r="U300" s="43"/>
      <c r="V300" s="43"/>
      <c r="W300" s="43"/>
      <c r="X300" s="43"/>
      <c r="Y300" s="43"/>
      <c r="Z300" s="43"/>
      <c r="AA300" s="43"/>
    </row>
    <row r="301" spans="1:27" ht="14.25" customHeight="1" x14ac:dyDescent="0.2">
      <c r="A301" s="43"/>
      <c r="B301" s="43"/>
      <c r="C301" s="43"/>
      <c r="D301" s="43"/>
      <c r="E301" s="43"/>
      <c r="F301" s="43"/>
      <c r="G301" s="43"/>
      <c r="H301" s="56"/>
      <c r="I301" s="43"/>
      <c r="J301" s="43"/>
      <c r="K301" s="43"/>
      <c r="L301" s="43"/>
      <c r="M301" s="43"/>
      <c r="N301" s="43"/>
      <c r="O301" s="43"/>
      <c r="P301" s="43"/>
      <c r="Q301" s="43"/>
      <c r="R301" s="43"/>
      <c r="S301" s="43"/>
      <c r="T301" s="43"/>
      <c r="U301" s="43"/>
      <c r="V301" s="43"/>
      <c r="W301" s="43"/>
      <c r="X301" s="43"/>
      <c r="Y301" s="43"/>
      <c r="Z301" s="43"/>
      <c r="AA301" s="43"/>
    </row>
    <row r="302" spans="1:27" ht="14.25" customHeight="1" x14ac:dyDescent="0.2">
      <c r="A302" s="43"/>
      <c r="B302" s="43"/>
      <c r="C302" s="43"/>
      <c r="D302" s="43"/>
      <c r="E302" s="43"/>
      <c r="F302" s="43"/>
      <c r="G302" s="43"/>
      <c r="H302" s="56"/>
      <c r="I302" s="43"/>
      <c r="J302" s="43"/>
      <c r="K302" s="43"/>
      <c r="L302" s="43"/>
      <c r="M302" s="43"/>
      <c r="N302" s="43"/>
      <c r="O302" s="43"/>
      <c r="P302" s="43"/>
      <c r="Q302" s="43"/>
      <c r="R302" s="43"/>
      <c r="S302" s="43"/>
      <c r="T302" s="43"/>
      <c r="U302" s="43"/>
      <c r="V302" s="43"/>
      <c r="W302" s="43"/>
      <c r="X302" s="43"/>
      <c r="Y302" s="43"/>
      <c r="Z302" s="43"/>
      <c r="AA302" s="43"/>
    </row>
    <row r="303" spans="1:27" ht="14.25" customHeight="1" x14ac:dyDescent="0.2">
      <c r="A303" s="43"/>
      <c r="B303" s="43"/>
      <c r="C303" s="43"/>
      <c r="D303" s="43"/>
      <c r="E303" s="43"/>
      <c r="F303" s="43"/>
      <c r="G303" s="43"/>
      <c r="H303" s="56"/>
      <c r="I303" s="43"/>
      <c r="J303" s="43"/>
      <c r="K303" s="43"/>
      <c r="L303" s="43"/>
      <c r="M303" s="43"/>
      <c r="N303" s="43"/>
      <c r="O303" s="43"/>
      <c r="P303" s="43"/>
      <c r="Q303" s="43"/>
      <c r="R303" s="43"/>
      <c r="S303" s="43"/>
      <c r="T303" s="43"/>
      <c r="U303" s="43"/>
      <c r="V303" s="43"/>
      <c r="W303" s="43"/>
      <c r="X303" s="43"/>
      <c r="Y303" s="43"/>
      <c r="Z303" s="43"/>
      <c r="AA303" s="43"/>
    </row>
    <row r="304" spans="1:27" ht="14.25" customHeight="1" x14ac:dyDescent="0.2">
      <c r="A304" s="43"/>
      <c r="B304" s="43"/>
      <c r="C304" s="43"/>
      <c r="D304" s="43"/>
      <c r="E304" s="43"/>
      <c r="F304" s="43"/>
      <c r="G304" s="43"/>
      <c r="H304" s="56"/>
      <c r="I304" s="43"/>
      <c r="J304" s="43"/>
      <c r="K304" s="43"/>
      <c r="L304" s="43"/>
      <c r="M304" s="43"/>
      <c r="N304" s="43"/>
      <c r="O304" s="43"/>
      <c r="P304" s="43"/>
      <c r="Q304" s="43"/>
      <c r="R304" s="43"/>
      <c r="S304" s="43"/>
      <c r="T304" s="43"/>
      <c r="U304" s="43"/>
      <c r="V304" s="43"/>
      <c r="W304" s="43"/>
      <c r="X304" s="43"/>
      <c r="Y304" s="43"/>
      <c r="Z304" s="43"/>
      <c r="AA304" s="43"/>
    </row>
    <row r="305" spans="1:27" ht="14.25" customHeight="1" x14ac:dyDescent="0.2">
      <c r="A305" s="43"/>
      <c r="B305" s="43"/>
      <c r="C305" s="43"/>
      <c r="D305" s="43"/>
      <c r="E305" s="43"/>
      <c r="F305" s="43"/>
      <c r="G305" s="43"/>
      <c r="H305" s="56"/>
      <c r="I305" s="43"/>
      <c r="J305" s="43"/>
      <c r="K305" s="43"/>
      <c r="L305" s="43"/>
      <c r="M305" s="43"/>
      <c r="N305" s="43"/>
      <c r="O305" s="43"/>
      <c r="P305" s="43"/>
      <c r="Q305" s="43"/>
      <c r="R305" s="43"/>
      <c r="S305" s="43"/>
      <c r="T305" s="43"/>
      <c r="U305" s="43"/>
      <c r="V305" s="43"/>
      <c r="W305" s="43"/>
      <c r="X305" s="43"/>
      <c r="Y305" s="43"/>
      <c r="Z305" s="43"/>
      <c r="AA305" s="43"/>
    </row>
    <row r="306" spans="1:27" ht="14.25" customHeight="1" x14ac:dyDescent="0.2">
      <c r="A306" s="43"/>
      <c r="B306" s="43"/>
      <c r="C306" s="43"/>
      <c r="D306" s="43"/>
      <c r="E306" s="43"/>
      <c r="F306" s="43"/>
      <c r="G306" s="43"/>
      <c r="H306" s="56"/>
      <c r="I306" s="43"/>
      <c r="J306" s="43"/>
      <c r="K306" s="43"/>
      <c r="L306" s="43"/>
      <c r="M306" s="43"/>
      <c r="N306" s="43"/>
      <c r="O306" s="43"/>
      <c r="P306" s="43"/>
      <c r="Q306" s="43"/>
      <c r="R306" s="43"/>
      <c r="S306" s="43"/>
      <c r="T306" s="43"/>
      <c r="U306" s="43"/>
      <c r="V306" s="43"/>
      <c r="W306" s="43"/>
      <c r="X306" s="43"/>
      <c r="Y306" s="43"/>
      <c r="Z306" s="43"/>
      <c r="AA306" s="43"/>
    </row>
    <row r="307" spans="1:27" ht="14.25" customHeight="1" x14ac:dyDescent="0.2">
      <c r="A307" s="43"/>
      <c r="B307" s="43"/>
      <c r="C307" s="43"/>
      <c r="D307" s="43"/>
      <c r="E307" s="43"/>
      <c r="F307" s="43"/>
      <c r="G307" s="43"/>
      <c r="H307" s="56"/>
      <c r="I307" s="43"/>
      <c r="J307" s="43"/>
      <c r="K307" s="43"/>
      <c r="L307" s="43"/>
      <c r="M307" s="43"/>
      <c r="N307" s="43"/>
      <c r="O307" s="43"/>
      <c r="P307" s="43"/>
      <c r="Q307" s="43"/>
      <c r="R307" s="43"/>
      <c r="S307" s="43"/>
      <c r="T307" s="43"/>
      <c r="U307" s="43"/>
      <c r="V307" s="43"/>
      <c r="W307" s="43"/>
      <c r="X307" s="43"/>
      <c r="Y307" s="43"/>
      <c r="Z307" s="43"/>
      <c r="AA307" s="43"/>
    </row>
    <row r="308" spans="1:27" ht="14.25" customHeight="1" x14ac:dyDescent="0.2">
      <c r="A308" s="43"/>
      <c r="B308" s="43"/>
      <c r="C308" s="43"/>
      <c r="D308" s="43"/>
      <c r="E308" s="43"/>
      <c r="F308" s="43"/>
      <c r="G308" s="43"/>
      <c r="H308" s="56"/>
      <c r="I308" s="43"/>
      <c r="J308" s="43"/>
      <c r="K308" s="43"/>
      <c r="L308" s="43"/>
      <c r="M308" s="43"/>
      <c r="N308" s="43"/>
      <c r="O308" s="43"/>
      <c r="P308" s="43"/>
      <c r="Q308" s="43"/>
      <c r="R308" s="43"/>
      <c r="S308" s="43"/>
      <c r="T308" s="43"/>
      <c r="U308" s="43"/>
      <c r="V308" s="43"/>
      <c r="W308" s="43"/>
      <c r="X308" s="43"/>
      <c r="Y308" s="43"/>
      <c r="Z308" s="43"/>
      <c r="AA308" s="43"/>
    </row>
    <row r="309" spans="1:27" ht="14.25" customHeight="1" x14ac:dyDescent="0.2">
      <c r="A309" s="43"/>
      <c r="B309" s="43"/>
      <c r="C309" s="43"/>
      <c r="D309" s="43"/>
      <c r="E309" s="43"/>
      <c r="F309" s="43"/>
      <c r="G309" s="43"/>
      <c r="H309" s="56"/>
      <c r="I309" s="43"/>
      <c r="J309" s="43"/>
      <c r="K309" s="43"/>
      <c r="L309" s="43"/>
      <c r="M309" s="43"/>
      <c r="N309" s="43"/>
      <c r="O309" s="43"/>
      <c r="P309" s="43"/>
      <c r="Q309" s="43"/>
      <c r="R309" s="43"/>
      <c r="S309" s="43"/>
      <c r="T309" s="43"/>
      <c r="U309" s="43"/>
      <c r="V309" s="43"/>
      <c r="W309" s="43"/>
      <c r="X309" s="43"/>
      <c r="Y309" s="43"/>
      <c r="Z309" s="43"/>
      <c r="AA309" s="43"/>
    </row>
    <row r="310" spans="1:27" ht="14.25" customHeight="1" x14ac:dyDescent="0.2">
      <c r="A310" s="43"/>
      <c r="B310" s="43"/>
      <c r="C310" s="43"/>
      <c r="D310" s="43"/>
      <c r="E310" s="43"/>
      <c r="F310" s="43"/>
      <c r="G310" s="43"/>
      <c r="H310" s="56"/>
      <c r="I310" s="43"/>
      <c r="J310" s="43"/>
      <c r="K310" s="43"/>
      <c r="L310" s="43"/>
      <c r="M310" s="43"/>
      <c r="N310" s="43"/>
      <c r="O310" s="43"/>
      <c r="P310" s="43"/>
      <c r="Q310" s="43"/>
      <c r="R310" s="43"/>
      <c r="S310" s="43"/>
      <c r="T310" s="43"/>
      <c r="U310" s="43"/>
      <c r="V310" s="43"/>
      <c r="W310" s="43"/>
      <c r="X310" s="43"/>
      <c r="Y310" s="43"/>
      <c r="Z310" s="43"/>
      <c r="AA310" s="43"/>
    </row>
    <row r="311" spans="1:27" ht="14.25" customHeight="1" x14ac:dyDescent="0.2">
      <c r="A311" s="43"/>
      <c r="B311" s="43"/>
      <c r="C311" s="43"/>
      <c r="D311" s="43"/>
      <c r="E311" s="43"/>
      <c r="F311" s="43"/>
      <c r="G311" s="43"/>
      <c r="H311" s="56"/>
      <c r="I311" s="43"/>
      <c r="J311" s="43"/>
      <c r="K311" s="43"/>
      <c r="L311" s="43"/>
      <c r="M311" s="43"/>
      <c r="N311" s="43"/>
      <c r="O311" s="43"/>
      <c r="P311" s="43"/>
      <c r="Q311" s="43"/>
      <c r="R311" s="43"/>
      <c r="S311" s="43"/>
      <c r="T311" s="43"/>
      <c r="U311" s="43"/>
      <c r="V311" s="43"/>
      <c r="W311" s="43"/>
      <c r="X311" s="43"/>
      <c r="Y311" s="43"/>
      <c r="Z311" s="43"/>
      <c r="AA311" s="43"/>
    </row>
    <row r="312" spans="1:27" ht="14.25" customHeight="1" x14ac:dyDescent="0.2">
      <c r="A312" s="43"/>
      <c r="B312" s="43"/>
      <c r="C312" s="43"/>
      <c r="D312" s="43"/>
      <c r="E312" s="43"/>
      <c r="F312" s="43"/>
      <c r="G312" s="43"/>
      <c r="H312" s="56"/>
      <c r="I312" s="43"/>
      <c r="J312" s="43"/>
      <c r="K312" s="43"/>
      <c r="L312" s="43"/>
      <c r="M312" s="43"/>
      <c r="N312" s="43"/>
      <c r="O312" s="43"/>
      <c r="P312" s="43"/>
      <c r="Q312" s="43"/>
      <c r="R312" s="43"/>
      <c r="S312" s="43"/>
      <c r="T312" s="43"/>
      <c r="U312" s="43"/>
      <c r="V312" s="43"/>
      <c r="W312" s="43"/>
      <c r="X312" s="43"/>
      <c r="Y312" s="43"/>
      <c r="Z312" s="43"/>
      <c r="AA312" s="43"/>
    </row>
    <row r="313" spans="1:27" ht="14.25" customHeight="1" x14ac:dyDescent="0.2">
      <c r="A313" s="43"/>
      <c r="B313" s="43"/>
      <c r="C313" s="43"/>
      <c r="D313" s="43"/>
      <c r="E313" s="43"/>
      <c r="F313" s="43"/>
      <c r="G313" s="43"/>
      <c r="H313" s="56"/>
      <c r="I313" s="43"/>
      <c r="J313" s="43"/>
      <c r="K313" s="43"/>
      <c r="L313" s="43"/>
      <c r="M313" s="43"/>
      <c r="N313" s="43"/>
      <c r="O313" s="43"/>
      <c r="P313" s="43"/>
      <c r="Q313" s="43"/>
      <c r="R313" s="43"/>
      <c r="S313" s="43"/>
      <c r="T313" s="43"/>
      <c r="U313" s="43"/>
      <c r="V313" s="43"/>
      <c r="W313" s="43"/>
      <c r="X313" s="43"/>
      <c r="Y313" s="43"/>
      <c r="Z313" s="43"/>
      <c r="AA313" s="43"/>
    </row>
    <row r="314" spans="1:27" ht="14.25" customHeight="1" x14ac:dyDescent="0.2">
      <c r="A314" s="43"/>
      <c r="B314" s="43"/>
      <c r="C314" s="43"/>
      <c r="D314" s="43"/>
      <c r="E314" s="43"/>
      <c r="F314" s="43"/>
      <c r="G314" s="43"/>
      <c r="H314" s="56"/>
      <c r="I314" s="43"/>
      <c r="J314" s="43"/>
      <c r="K314" s="43"/>
      <c r="L314" s="43"/>
      <c r="M314" s="43"/>
      <c r="N314" s="43"/>
      <c r="O314" s="43"/>
      <c r="P314" s="43"/>
      <c r="Q314" s="43"/>
      <c r="R314" s="43"/>
      <c r="S314" s="43"/>
      <c r="T314" s="43"/>
      <c r="U314" s="43"/>
      <c r="V314" s="43"/>
      <c r="W314" s="43"/>
      <c r="X314" s="43"/>
      <c r="Y314" s="43"/>
      <c r="Z314" s="43"/>
      <c r="AA314" s="43"/>
    </row>
    <row r="315" spans="1:27" ht="14.25" customHeight="1" x14ac:dyDescent="0.2">
      <c r="A315" s="43"/>
      <c r="B315" s="43"/>
      <c r="C315" s="43"/>
      <c r="D315" s="43"/>
      <c r="E315" s="43"/>
      <c r="F315" s="43"/>
      <c r="G315" s="43"/>
      <c r="H315" s="56"/>
      <c r="I315" s="43"/>
      <c r="J315" s="43"/>
      <c r="K315" s="43"/>
      <c r="L315" s="43"/>
      <c r="M315" s="43"/>
      <c r="N315" s="43"/>
      <c r="O315" s="43"/>
      <c r="P315" s="43"/>
      <c r="Q315" s="43"/>
      <c r="R315" s="43"/>
      <c r="S315" s="43"/>
      <c r="T315" s="43"/>
      <c r="U315" s="43"/>
      <c r="V315" s="43"/>
      <c r="W315" s="43"/>
      <c r="X315" s="43"/>
      <c r="Y315" s="43"/>
      <c r="Z315" s="43"/>
      <c r="AA315" s="43"/>
    </row>
    <row r="316" spans="1:27" ht="14.25" customHeight="1" x14ac:dyDescent="0.2">
      <c r="A316" s="43"/>
      <c r="B316" s="43"/>
      <c r="C316" s="43"/>
      <c r="D316" s="43"/>
      <c r="E316" s="43"/>
      <c r="F316" s="43"/>
      <c r="G316" s="43"/>
      <c r="H316" s="56"/>
      <c r="I316" s="43"/>
      <c r="J316" s="43"/>
      <c r="K316" s="43"/>
      <c r="L316" s="43"/>
      <c r="M316" s="43"/>
      <c r="N316" s="43"/>
      <c r="O316" s="43"/>
      <c r="P316" s="43"/>
      <c r="Q316" s="43"/>
      <c r="R316" s="43"/>
      <c r="S316" s="43"/>
      <c r="T316" s="43"/>
      <c r="U316" s="43"/>
      <c r="V316" s="43"/>
      <c r="W316" s="43"/>
      <c r="X316" s="43"/>
      <c r="Y316" s="43"/>
      <c r="Z316" s="43"/>
      <c r="AA316" s="43"/>
    </row>
    <row r="317" spans="1:27" ht="14.25" customHeight="1" x14ac:dyDescent="0.2">
      <c r="A317" s="43"/>
      <c r="B317" s="43"/>
      <c r="C317" s="43"/>
      <c r="D317" s="43"/>
      <c r="E317" s="43"/>
      <c r="F317" s="43"/>
      <c r="G317" s="43"/>
      <c r="H317" s="56"/>
      <c r="I317" s="43"/>
      <c r="J317" s="43"/>
      <c r="K317" s="43"/>
      <c r="L317" s="43"/>
      <c r="M317" s="43"/>
      <c r="N317" s="43"/>
      <c r="O317" s="43"/>
      <c r="P317" s="43"/>
      <c r="Q317" s="43"/>
      <c r="R317" s="43"/>
      <c r="S317" s="43"/>
      <c r="T317" s="43"/>
      <c r="U317" s="43"/>
      <c r="V317" s="43"/>
      <c r="W317" s="43"/>
      <c r="X317" s="43"/>
      <c r="Y317" s="43"/>
      <c r="Z317" s="43"/>
      <c r="AA317" s="43"/>
    </row>
    <row r="318" spans="1:27" ht="14.25" customHeight="1" x14ac:dyDescent="0.2">
      <c r="A318" s="43"/>
      <c r="B318" s="43"/>
      <c r="C318" s="43"/>
      <c r="D318" s="43"/>
      <c r="E318" s="43"/>
      <c r="F318" s="43"/>
      <c r="G318" s="43"/>
      <c r="H318" s="56"/>
      <c r="I318" s="43"/>
      <c r="J318" s="43"/>
      <c r="K318" s="43"/>
      <c r="L318" s="43"/>
      <c r="M318" s="43"/>
      <c r="N318" s="43"/>
      <c r="O318" s="43"/>
      <c r="P318" s="43"/>
      <c r="Q318" s="43"/>
      <c r="R318" s="43"/>
      <c r="S318" s="43"/>
      <c r="T318" s="43"/>
      <c r="U318" s="43"/>
      <c r="V318" s="43"/>
      <c r="W318" s="43"/>
      <c r="X318" s="43"/>
      <c r="Y318" s="43"/>
      <c r="Z318" s="43"/>
      <c r="AA318" s="43"/>
    </row>
    <row r="319" spans="1:27" ht="14.25" customHeight="1" x14ac:dyDescent="0.2">
      <c r="A319" s="43"/>
      <c r="B319" s="43"/>
      <c r="C319" s="43"/>
      <c r="D319" s="43"/>
      <c r="E319" s="43"/>
      <c r="F319" s="43"/>
      <c r="G319" s="43"/>
      <c r="H319" s="56"/>
      <c r="I319" s="43"/>
      <c r="J319" s="43"/>
      <c r="K319" s="43"/>
      <c r="L319" s="43"/>
      <c r="M319" s="43"/>
      <c r="N319" s="43"/>
      <c r="O319" s="43"/>
      <c r="P319" s="43"/>
      <c r="Q319" s="43"/>
      <c r="R319" s="43"/>
      <c r="S319" s="43"/>
      <c r="T319" s="43"/>
      <c r="U319" s="43"/>
      <c r="V319" s="43"/>
      <c r="W319" s="43"/>
      <c r="X319" s="43"/>
      <c r="Y319" s="43"/>
      <c r="Z319" s="43"/>
      <c r="AA319" s="43"/>
    </row>
    <row r="320" spans="1:27" ht="14.25" customHeight="1" x14ac:dyDescent="0.2">
      <c r="A320" s="43"/>
      <c r="B320" s="43"/>
      <c r="C320" s="43"/>
      <c r="D320" s="43"/>
      <c r="E320" s="43"/>
      <c r="F320" s="43"/>
      <c r="G320" s="43"/>
      <c r="H320" s="56"/>
      <c r="I320" s="43"/>
      <c r="J320" s="43"/>
      <c r="K320" s="43"/>
      <c r="L320" s="43"/>
      <c r="M320" s="43"/>
      <c r="N320" s="43"/>
      <c r="O320" s="43"/>
      <c r="P320" s="43"/>
      <c r="Q320" s="43"/>
      <c r="R320" s="43"/>
      <c r="S320" s="43"/>
      <c r="T320" s="43"/>
      <c r="U320" s="43"/>
      <c r="V320" s="43"/>
      <c r="W320" s="43"/>
      <c r="X320" s="43"/>
      <c r="Y320" s="43"/>
      <c r="Z320" s="43"/>
      <c r="AA320" s="43"/>
    </row>
    <row r="321" spans="1:27" ht="14.25" customHeight="1" x14ac:dyDescent="0.2">
      <c r="A321" s="43"/>
      <c r="B321" s="43"/>
      <c r="C321" s="43"/>
      <c r="D321" s="43"/>
      <c r="E321" s="43"/>
      <c r="F321" s="43"/>
      <c r="G321" s="43"/>
      <c r="H321" s="56"/>
      <c r="I321" s="43"/>
      <c r="J321" s="43"/>
      <c r="K321" s="43"/>
      <c r="L321" s="43"/>
      <c r="M321" s="43"/>
      <c r="N321" s="43"/>
      <c r="O321" s="43"/>
      <c r="P321" s="43"/>
      <c r="Q321" s="43"/>
      <c r="R321" s="43"/>
      <c r="S321" s="43"/>
      <c r="T321" s="43"/>
      <c r="U321" s="43"/>
      <c r="V321" s="43"/>
      <c r="W321" s="43"/>
      <c r="X321" s="43"/>
      <c r="Y321" s="43"/>
      <c r="Z321" s="43"/>
      <c r="AA321" s="43"/>
    </row>
    <row r="322" spans="1:27" ht="14.25" customHeight="1" x14ac:dyDescent="0.2">
      <c r="A322" s="43"/>
      <c r="B322" s="43"/>
      <c r="C322" s="43"/>
      <c r="D322" s="43"/>
      <c r="E322" s="43"/>
      <c r="F322" s="43"/>
      <c r="G322" s="43"/>
      <c r="H322" s="56"/>
      <c r="I322" s="43"/>
      <c r="J322" s="43"/>
      <c r="K322" s="43"/>
      <c r="L322" s="43"/>
      <c r="M322" s="43"/>
      <c r="N322" s="43"/>
      <c r="O322" s="43"/>
      <c r="P322" s="43"/>
      <c r="Q322" s="43"/>
      <c r="R322" s="43"/>
      <c r="S322" s="43"/>
      <c r="T322" s="43"/>
      <c r="U322" s="43"/>
      <c r="V322" s="43"/>
      <c r="W322" s="43"/>
      <c r="X322" s="43"/>
      <c r="Y322" s="43"/>
      <c r="Z322" s="43"/>
      <c r="AA322" s="43"/>
    </row>
    <row r="323" spans="1:27" ht="14.25" customHeight="1" x14ac:dyDescent="0.2">
      <c r="A323" s="43"/>
      <c r="B323" s="43"/>
      <c r="C323" s="43"/>
      <c r="D323" s="43"/>
      <c r="E323" s="43"/>
      <c r="F323" s="43"/>
      <c r="G323" s="43"/>
      <c r="H323" s="56"/>
      <c r="I323" s="43"/>
      <c r="J323" s="43"/>
      <c r="K323" s="43"/>
      <c r="L323" s="43"/>
      <c r="M323" s="43"/>
      <c r="N323" s="43"/>
      <c r="O323" s="43"/>
      <c r="P323" s="43"/>
      <c r="Q323" s="43"/>
      <c r="R323" s="43"/>
      <c r="S323" s="43"/>
      <c r="T323" s="43"/>
      <c r="U323" s="43"/>
      <c r="V323" s="43"/>
      <c r="W323" s="43"/>
      <c r="X323" s="43"/>
      <c r="Y323" s="43"/>
      <c r="Z323" s="43"/>
      <c r="AA323" s="43"/>
    </row>
    <row r="324" spans="1:27" ht="14.25" customHeight="1" x14ac:dyDescent="0.2">
      <c r="A324" s="43"/>
      <c r="B324" s="43"/>
      <c r="C324" s="43"/>
      <c r="D324" s="43"/>
      <c r="E324" s="43"/>
      <c r="F324" s="43"/>
      <c r="G324" s="43"/>
      <c r="H324" s="56"/>
      <c r="I324" s="43"/>
      <c r="J324" s="43"/>
      <c r="K324" s="43"/>
      <c r="L324" s="43"/>
      <c r="M324" s="43"/>
      <c r="N324" s="43"/>
      <c r="O324" s="43"/>
      <c r="P324" s="43"/>
      <c r="Q324" s="43"/>
      <c r="R324" s="43"/>
      <c r="S324" s="43"/>
      <c r="T324" s="43"/>
      <c r="U324" s="43"/>
      <c r="V324" s="43"/>
      <c r="W324" s="43"/>
      <c r="X324" s="43"/>
      <c r="Y324" s="43"/>
      <c r="Z324" s="43"/>
      <c r="AA324" s="43"/>
    </row>
    <row r="325" spans="1:27" ht="14.25" customHeight="1" x14ac:dyDescent="0.2">
      <c r="A325" s="43"/>
      <c r="B325" s="43"/>
      <c r="C325" s="43"/>
      <c r="D325" s="43"/>
      <c r="E325" s="43"/>
      <c r="F325" s="43"/>
      <c r="G325" s="43"/>
      <c r="H325" s="56"/>
      <c r="I325" s="43"/>
      <c r="J325" s="43"/>
      <c r="K325" s="43"/>
      <c r="L325" s="43"/>
      <c r="M325" s="43"/>
      <c r="N325" s="43"/>
      <c r="O325" s="43"/>
      <c r="P325" s="43"/>
      <c r="Q325" s="43"/>
      <c r="R325" s="43"/>
      <c r="S325" s="43"/>
      <c r="T325" s="43"/>
      <c r="U325" s="43"/>
      <c r="V325" s="43"/>
      <c r="W325" s="43"/>
      <c r="X325" s="43"/>
      <c r="Y325" s="43"/>
      <c r="Z325" s="43"/>
      <c r="AA325" s="43"/>
    </row>
    <row r="326" spans="1:27" ht="14.25" customHeight="1" x14ac:dyDescent="0.2">
      <c r="A326" s="43"/>
      <c r="B326" s="43"/>
      <c r="C326" s="43"/>
      <c r="D326" s="43"/>
      <c r="E326" s="43"/>
      <c r="F326" s="43"/>
      <c r="G326" s="43"/>
      <c r="H326" s="56"/>
      <c r="I326" s="43"/>
      <c r="J326" s="43"/>
      <c r="K326" s="43"/>
      <c r="L326" s="43"/>
      <c r="M326" s="43"/>
      <c r="N326" s="43"/>
      <c r="O326" s="43"/>
      <c r="P326" s="43"/>
      <c r="Q326" s="43"/>
      <c r="R326" s="43"/>
      <c r="S326" s="43"/>
      <c r="T326" s="43"/>
      <c r="U326" s="43"/>
      <c r="V326" s="43"/>
      <c r="W326" s="43"/>
      <c r="X326" s="43"/>
      <c r="Y326" s="43"/>
      <c r="Z326" s="43"/>
      <c r="AA326" s="43"/>
    </row>
    <row r="327" spans="1:27" ht="14.25" customHeight="1" x14ac:dyDescent="0.2">
      <c r="A327" s="43"/>
      <c r="B327" s="43"/>
      <c r="C327" s="43"/>
      <c r="D327" s="43"/>
      <c r="E327" s="43"/>
      <c r="F327" s="43"/>
      <c r="G327" s="43"/>
      <c r="H327" s="56"/>
      <c r="I327" s="43"/>
      <c r="J327" s="43"/>
      <c r="K327" s="43"/>
      <c r="L327" s="43"/>
      <c r="M327" s="43"/>
      <c r="N327" s="43"/>
      <c r="O327" s="43"/>
      <c r="P327" s="43"/>
      <c r="Q327" s="43"/>
      <c r="R327" s="43"/>
      <c r="S327" s="43"/>
      <c r="T327" s="43"/>
      <c r="U327" s="43"/>
      <c r="V327" s="43"/>
      <c r="W327" s="43"/>
      <c r="X327" s="43"/>
      <c r="Y327" s="43"/>
      <c r="Z327" s="43"/>
      <c r="AA327" s="43"/>
    </row>
    <row r="328" spans="1:27" ht="14.25" customHeight="1" x14ac:dyDescent="0.2">
      <c r="A328" s="43"/>
      <c r="B328" s="43"/>
      <c r="C328" s="43"/>
      <c r="D328" s="43"/>
      <c r="E328" s="43"/>
      <c r="F328" s="43"/>
      <c r="G328" s="43"/>
      <c r="H328" s="56"/>
      <c r="I328" s="43"/>
      <c r="J328" s="43"/>
      <c r="K328" s="43"/>
      <c r="L328" s="43"/>
      <c r="M328" s="43"/>
      <c r="N328" s="43"/>
      <c r="O328" s="43"/>
      <c r="P328" s="43"/>
      <c r="Q328" s="43"/>
      <c r="R328" s="43"/>
      <c r="S328" s="43"/>
      <c r="T328" s="43"/>
      <c r="U328" s="43"/>
      <c r="V328" s="43"/>
      <c r="W328" s="43"/>
      <c r="X328" s="43"/>
      <c r="Y328" s="43"/>
      <c r="Z328" s="43"/>
      <c r="AA328" s="43"/>
    </row>
    <row r="329" spans="1:27" ht="14.25" customHeight="1" x14ac:dyDescent="0.2">
      <c r="A329" s="43"/>
      <c r="B329" s="43"/>
      <c r="C329" s="43"/>
      <c r="D329" s="43"/>
      <c r="E329" s="43"/>
      <c r="F329" s="43"/>
      <c r="G329" s="43"/>
      <c r="H329" s="56"/>
      <c r="I329" s="43"/>
      <c r="J329" s="43"/>
      <c r="K329" s="43"/>
      <c r="L329" s="43"/>
      <c r="M329" s="43"/>
      <c r="N329" s="43"/>
      <c r="O329" s="43"/>
      <c r="P329" s="43"/>
      <c r="Q329" s="43"/>
      <c r="R329" s="43"/>
      <c r="S329" s="43"/>
      <c r="T329" s="43"/>
      <c r="U329" s="43"/>
      <c r="V329" s="43"/>
      <c r="W329" s="43"/>
      <c r="X329" s="43"/>
      <c r="Y329" s="43"/>
      <c r="Z329" s="43"/>
      <c r="AA329" s="43"/>
    </row>
    <row r="330" spans="1:27" ht="14.25" customHeight="1" x14ac:dyDescent="0.2">
      <c r="A330" s="43"/>
      <c r="B330" s="43"/>
      <c r="C330" s="43"/>
      <c r="D330" s="43"/>
      <c r="E330" s="43"/>
      <c r="F330" s="43"/>
      <c r="G330" s="43"/>
      <c r="H330" s="56"/>
      <c r="I330" s="43"/>
      <c r="J330" s="43"/>
      <c r="K330" s="43"/>
      <c r="L330" s="43"/>
      <c r="M330" s="43"/>
      <c r="N330" s="43"/>
      <c r="O330" s="43"/>
      <c r="P330" s="43"/>
      <c r="Q330" s="43"/>
      <c r="R330" s="43"/>
      <c r="S330" s="43"/>
      <c r="T330" s="43"/>
      <c r="U330" s="43"/>
      <c r="V330" s="43"/>
      <c r="W330" s="43"/>
      <c r="X330" s="43"/>
      <c r="Y330" s="43"/>
      <c r="Z330" s="43"/>
      <c r="AA330" s="43"/>
    </row>
    <row r="331" spans="1:27" ht="14.25" customHeight="1" x14ac:dyDescent="0.2">
      <c r="A331" s="43"/>
      <c r="B331" s="43"/>
      <c r="C331" s="43"/>
      <c r="D331" s="43"/>
      <c r="E331" s="43"/>
      <c r="F331" s="43"/>
      <c r="G331" s="43"/>
      <c r="H331" s="56"/>
      <c r="I331" s="43"/>
      <c r="J331" s="43"/>
      <c r="K331" s="43"/>
      <c r="L331" s="43"/>
      <c r="M331" s="43"/>
      <c r="N331" s="43"/>
      <c r="O331" s="43"/>
      <c r="P331" s="43"/>
      <c r="Q331" s="43"/>
      <c r="R331" s="43"/>
      <c r="S331" s="43"/>
      <c r="T331" s="43"/>
      <c r="U331" s="43"/>
      <c r="V331" s="43"/>
      <c r="W331" s="43"/>
      <c r="X331" s="43"/>
      <c r="Y331" s="43"/>
      <c r="Z331" s="43"/>
      <c r="AA331" s="43"/>
    </row>
    <row r="332" spans="1:27" ht="14.25" customHeight="1" x14ac:dyDescent="0.2">
      <c r="A332" s="43"/>
      <c r="B332" s="43"/>
      <c r="C332" s="43"/>
      <c r="D332" s="43"/>
      <c r="E332" s="43"/>
      <c r="F332" s="43"/>
      <c r="G332" s="43"/>
      <c r="H332" s="56"/>
      <c r="I332" s="43"/>
      <c r="J332" s="43"/>
      <c r="K332" s="43"/>
      <c r="L332" s="43"/>
      <c r="M332" s="43"/>
      <c r="N332" s="43"/>
      <c r="O332" s="43"/>
      <c r="P332" s="43"/>
      <c r="Q332" s="43"/>
      <c r="R332" s="43"/>
      <c r="S332" s="43"/>
      <c r="T332" s="43"/>
      <c r="U332" s="43"/>
      <c r="V332" s="43"/>
      <c r="W332" s="43"/>
      <c r="X332" s="43"/>
      <c r="Y332" s="43"/>
      <c r="Z332" s="43"/>
      <c r="AA332" s="43"/>
    </row>
    <row r="333" spans="1:27" ht="14.25" customHeight="1" x14ac:dyDescent="0.2">
      <c r="A333" s="43"/>
      <c r="B333" s="43"/>
      <c r="C333" s="43"/>
      <c r="D333" s="43"/>
      <c r="E333" s="43"/>
      <c r="F333" s="43"/>
      <c r="G333" s="43"/>
      <c r="H333" s="56"/>
      <c r="I333" s="43"/>
      <c r="J333" s="43"/>
      <c r="K333" s="43"/>
      <c r="L333" s="43"/>
      <c r="M333" s="43"/>
      <c r="N333" s="43"/>
      <c r="O333" s="43"/>
      <c r="P333" s="43"/>
      <c r="Q333" s="43"/>
      <c r="R333" s="43"/>
      <c r="S333" s="43"/>
      <c r="T333" s="43"/>
      <c r="U333" s="43"/>
      <c r="V333" s="43"/>
      <c r="W333" s="43"/>
      <c r="X333" s="43"/>
      <c r="Y333" s="43"/>
      <c r="Z333" s="43"/>
      <c r="AA333" s="43"/>
    </row>
    <row r="334" spans="1:27" ht="14.25" customHeight="1" x14ac:dyDescent="0.2">
      <c r="A334" s="43"/>
      <c r="B334" s="43"/>
      <c r="C334" s="43"/>
      <c r="D334" s="43"/>
      <c r="E334" s="43"/>
      <c r="F334" s="43"/>
      <c r="G334" s="43"/>
      <c r="H334" s="56"/>
      <c r="I334" s="43"/>
      <c r="J334" s="43"/>
      <c r="K334" s="43"/>
      <c r="L334" s="43"/>
      <c r="M334" s="43"/>
      <c r="N334" s="43"/>
      <c r="O334" s="43"/>
      <c r="P334" s="43"/>
      <c r="Q334" s="43"/>
      <c r="R334" s="43"/>
      <c r="S334" s="43"/>
      <c r="T334" s="43"/>
      <c r="U334" s="43"/>
      <c r="V334" s="43"/>
      <c r="W334" s="43"/>
      <c r="X334" s="43"/>
      <c r="Y334" s="43"/>
      <c r="Z334" s="43"/>
      <c r="AA334" s="43"/>
    </row>
    <row r="335" spans="1:27" ht="14.25" customHeight="1" x14ac:dyDescent="0.2">
      <c r="A335" s="43"/>
      <c r="B335" s="43"/>
      <c r="C335" s="43"/>
      <c r="D335" s="43"/>
      <c r="E335" s="43"/>
      <c r="F335" s="43"/>
      <c r="G335" s="43"/>
      <c r="H335" s="56"/>
      <c r="I335" s="43"/>
      <c r="J335" s="43"/>
      <c r="K335" s="43"/>
      <c r="L335" s="43"/>
      <c r="M335" s="43"/>
      <c r="N335" s="43"/>
      <c r="O335" s="43"/>
      <c r="P335" s="43"/>
      <c r="Q335" s="43"/>
      <c r="R335" s="43"/>
      <c r="S335" s="43"/>
      <c r="T335" s="43"/>
      <c r="U335" s="43"/>
      <c r="V335" s="43"/>
      <c r="W335" s="43"/>
      <c r="X335" s="43"/>
      <c r="Y335" s="43"/>
      <c r="Z335" s="43"/>
      <c r="AA335" s="43"/>
    </row>
    <row r="336" spans="1:27" ht="14.25" customHeight="1" x14ac:dyDescent="0.2">
      <c r="A336" s="43"/>
      <c r="B336" s="43"/>
      <c r="C336" s="43"/>
      <c r="D336" s="43"/>
      <c r="E336" s="43"/>
      <c r="F336" s="43"/>
      <c r="G336" s="43"/>
      <c r="H336" s="56"/>
      <c r="I336" s="43"/>
      <c r="J336" s="43"/>
      <c r="K336" s="43"/>
      <c r="L336" s="43"/>
      <c r="M336" s="43"/>
      <c r="N336" s="43"/>
      <c r="O336" s="43"/>
      <c r="P336" s="43"/>
      <c r="Q336" s="43"/>
      <c r="R336" s="43"/>
      <c r="S336" s="43"/>
      <c r="T336" s="43"/>
      <c r="U336" s="43"/>
      <c r="V336" s="43"/>
      <c r="W336" s="43"/>
      <c r="X336" s="43"/>
      <c r="Y336" s="43"/>
      <c r="Z336" s="43"/>
      <c r="AA336" s="43"/>
    </row>
    <row r="337" spans="1:27" ht="14.25" customHeight="1" x14ac:dyDescent="0.2">
      <c r="A337" s="43"/>
      <c r="B337" s="43"/>
      <c r="C337" s="43"/>
      <c r="D337" s="43"/>
      <c r="E337" s="43"/>
      <c r="F337" s="43"/>
      <c r="G337" s="43"/>
      <c r="H337" s="56"/>
      <c r="I337" s="43"/>
      <c r="J337" s="43"/>
      <c r="K337" s="43"/>
      <c r="L337" s="43"/>
      <c r="M337" s="43"/>
      <c r="N337" s="43"/>
      <c r="O337" s="43"/>
      <c r="P337" s="43"/>
      <c r="Q337" s="43"/>
      <c r="R337" s="43"/>
      <c r="S337" s="43"/>
      <c r="T337" s="43"/>
      <c r="U337" s="43"/>
      <c r="V337" s="43"/>
      <c r="W337" s="43"/>
      <c r="X337" s="43"/>
      <c r="Y337" s="43"/>
      <c r="Z337" s="43"/>
      <c r="AA337" s="43"/>
    </row>
    <row r="338" spans="1:27" ht="14.25" customHeight="1" x14ac:dyDescent="0.2">
      <c r="A338" s="43"/>
      <c r="B338" s="43"/>
      <c r="C338" s="43"/>
      <c r="D338" s="43"/>
      <c r="E338" s="43"/>
      <c r="F338" s="43"/>
      <c r="G338" s="43"/>
      <c r="H338" s="56"/>
      <c r="I338" s="43"/>
      <c r="J338" s="43"/>
      <c r="K338" s="43"/>
      <c r="L338" s="43"/>
      <c r="M338" s="43"/>
      <c r="N338" s="43"/>
      <c r="O338" s="43"/>
      <c r="P338" s="43"/>
      <c r="Q338" s="43"/>
      <c r="R338" s="43"/>
      <c r="S338" s="43"/>
      <c r="T338" s="43"/>
      <c r="U338" s="43"/>
      <c r="V338" s="43"/>
      <c r="W338" s="43"/>
      <c r="X338" s="43"/>
      <c r="Y338" s="43"/>
      <c r="Z338" s="43"/>
      <c r="AA338" s="43"/>
    </row>
    <row r="339" spans="1:27" ht="14.25" customHeight="1" x14ac:dyDescent="0.2">
      <c r="A339" s="43"/>
      <c r="B339" s="43"/>
      <c r="C339" s="43"/>
      <c r="D339" s="43"/>
      <c r="E339" s="43"/>
      <c r="F339" s="43"/>
      <c r="G339" s="43"/>
      <c r="H339" s="56"/>
      <c r="I339" s="43"/>
      <c r="J339" s="43"/>
      <c r="K339" s="43"/>
      <c r="L339" s="43"/>
      <c r="M339" s="43"/>
      <c r="N339" s="43"/>
      <c r="O339" s="43"/>
      <c r="P339" s="43"/>
      <c r="Q339" s="43"/>
      <c r="R339" s="43"/>
      <c r="S339" s="43"/>
      <c r="T339" s="43"/>
      <c r="U339" s="43"/>
      <c r="V339" s="43"/>
      <c r="W339" s="43"/>
      <c r="X339" s="43"/>
      <c r="Y339" s="43"/>
      <c r="Z339" s="43"/>
      <c r="AA339" s="43"/>
    </row>
    <row r="340" spans="1:27" ht="14.25" customHeight="1" x14ac:dyDescent="0.2">
      <c r="A340" s="43"/>
      <c r="B340" s="43"/>
      <c r="C340" s="43"/>
      <c r="D340" s="43"/>
      <c r="E340" s="43"/>
      <c r="F340" s="43"/>
      <c r="G340" s="43"/>
      <c r="H340" s="56"/>
      <c r="I340" s="43"/>
      <c r="J340" s="43"/>
      <c r="K340" s="43"/>
      <c r="L340" s="43"/>
      <c r="M340" s="43"/>
      <c r="N340" s="43"/>
      <c r="O340" s="43"/>
      <c r="P340" s="43"/>
      <c r="Q340" s="43"/>
      <c r="R340" s="43"/>
      <c r="S340" s="43"/>
      <c r="T340" s="43"/>
      <c r="U340" s="43"/>
      <c r="V340" s="43"/>
      <c r="W340" s="43"/>
      <c r="X340" s="43"/>
      <c r="Y340" s="43"/>
      <c r="Z340" s="43"/>
      <c r="AA340" s="43"/>
    </row>
    <row r="341" spans="1:27" ht="14.25" customHeight="1" x14ac:dyDescent="0.2">
      <c r="A341" s="43"/>
      <c r="B341" s="43"/>
      <c r="C341" s="43"/>
      <c r="D341" s="43"/>
      <c r="E341" s="43"/>
      <c r="F341" s="43"/>
      <c r="G341" s="43"/>
      <c r="H341" s="56"/>
      <c r="I341" s="43"/>
      <c r="J341" s="43"/>
      <c r="K341" s="43"/>
      <c r="L341" s="43"/>
      <c r="M341" s="43"/>
      <c r="N341" s="43"/>
      <c r="O341" s="43"/>
      <c r="P341" s="43"/>
      <c r="Q341" s="43"/>
      <c r="R341" s="43"/>
      <c r="S341" s="43"/>
      <c r="T341" s="43"/>
      <c r="U341" s="43"/>
      <c r="V341" s="43"/>
      <c r="W341" s="43"/>
      <c r="X341" s="43"/>
      <c r="Y341" s="43"/>
      <c r="Z341" s="43"/>
      <c r="AA341" s="43"/>
    </row>
    <row r="342" spans="1:27" ht="14.25" customHeight="1" x14ac:dyDescent="0.2">
      <c r="A342" s="43"/>
      <c r="B342" s="43"/>
      <c r="C342" s="43"/>
      <c r="D342" s="43"/>
      <c r="E342" s="43"/>
      <c r="F342" s="43"/>
      <c r="G342" s="43"/>
      <c r="H342" s="56"/>
      <c r="I342" s="43"/>
      <c r="J342" s="43"/>
      <c r="K342" s="43"/>
      <c r="L342" s="43"/>
      <c r="M342" s="43"/>
      <c r="N342" s="43"/>
      <c r="O342" s="43"/>
      <c r="P342" s="43"/>
      <c r="Q342" s="43"/>
      <c r="R342" s="43"/>
      <c r="S342" s="43"/>
      <c r="T342" s="43"/>
      <c r="U342" s="43"/>
      <c r="V342" s="43"/>
      <c r="W342" s="43"/>
      <c r="X342" s="43"/>
      <c r="Y342" s="43"/>
      <c r="Z342" s="43"/>
      <c r="AA342" s="43"/>
    </row>
    <row r="343" spans="1:27" ht="14.25" customHeight="1" x14ac:dyDescent="0.2">
      <c r="A343" s="43"/>
      <c r="B343" s="43"/>
      <c r="C343" s="43"/>
      <c r="D343" s="43"/>
      <c r="E343" s="43"/>
      <c r="F343" s="43"/>
      <c r="G343" s="43"/>
      <c r="H343" s="56"/>
      <c r="I343" s="43"/>
      <c r="J343" s="43"/>
      <c r="K343" s="43"/>
      <c r="L343" s="43"/>
      <c r="M343" s="43"/>
      <c r="N343" s="43"/>
      <c r="O343" s="43"/>
      <c r="P343" s="43"/>
      <c r="Q343" s="43"/>
      <c r="R343" s="43"/>
      <c r="S343" s="43"/>
      <c r="T343" s="43"/>
      <c r="U343" s="43"/>
      <c r="V343" s="43"/>
      <c r="W343" s="43"/>
      <c r="X343" s="43"/>
      <c r="Y343" s="43"/>
      <c r="Z343" s="43"/>
      <c r="AA343" s="43"/>
    </row>
    <row r="344" spans="1:27" ht="14.25" customHeight="1" x14ac:dyDescent="0.2">
      <c r="A344" s="43"/>
      <c r="B344" s="43"/>
      <c r="C344" s="43"/>
      <c r="D344" s="43"/>
      <c r="E344" s="43"/>
      <c r="F344" s="43"/>
      <c r="G344" s="43"/>
      <c r="H344" s="56"/>
      <c r="I344" s="43"/>
      <c r="J344" s="43"/>
      <c r="K344" s="43"/>
      <c r="L344" s="43"/>
      <c r="M344" s="43"/>
      <c r="N344" s="43"/>
      <c r="O344" s="43"/>
      <c r="P344" s="43"/>
      <c r="Q344" s="43"/>
      <c r="R344" s="43"/>
      <c r="S344" s="43"/>
      <c r="T344" s="43"/>
      <c r="U344" s="43"/>
      <c r="V344" s="43"/>
      <c r="W344" s="43"/>
      <c r="X344" s="43"/>
      <c r="Y344" s="43"/>
      <c r="Z344" s="43"/>
      <c r="AA344" s="43"/>
    </row>
    <row r="345" spans="1:27" ht="14.25" customHeight="1" x14ac:dyDescent="0.2">
      <c r="A345" s="43"/>
      <c r="B345" s="43"/>
      <c r="C345" s="43"/>
      <c r="D345" s="43"/>
      <c r="E345" s="43"/>
      <c r="F345" s="43"/>
      <c r="G345" s="43"/>
      <c r="H345" s="56"/>
      <c r="I345" s="43"/>
      <c r="J345" s="43"/>
      <c r="K345" s="43"/>
      <c r="L345" s="43"/>
      <c r="M345" s="43"/>
      <c r="N345" s="43"/>
      <c r="O345" s="43"/>
      <c r="P345" s="43"/>
      <c r="Q345" s="43"/>
      <c r="R345" s="43"/>
      <c r="S345" s="43"/>
      <c r="T345" s="43"/>
      <c r="U345" s="43"/>
      <c r="V345" s="43"/>
      <c r="W345" s="43"/>
      <c r="X345" s="43"/>
      <c r="Y345" s="43"/>
      <c r="Z345" s="43"/>
      <c r="AA345" s="43"/>
    </row>
    <row r="346" spans="1:27" ht="14.25" customHeight="1" x14ac:dyDescent="0.2">
      <c r="A346" s="43"/>
      <c r="B346" s="43"/>
      <c r="C346" s="43"/>
      <c r="D346" s="43"/>
      <c r="E346" s="43"/>
      <c r="F346" s="43"/>
      <c r="G346" s="43"/>
      <c r="H346" s="56"/>
      <c r="I346" s="43"/>
      <c r="J346" s="43"/>
      <c r="K346" s="43"/>
      <c r="L346" s="43"/>
      <c r="M346" s="43"/>
      <c r="N346" s="43"/>
      <c r="O346" s="43"/>
      <c r="P346" s="43"/>
      <c r="Q346" s="43"/>
      <c r="R346" s="43"/>
      <c r="S346" s="43"/>
      <c r="T346" s="43"/>
      <c r="U346" s="43"/>
      <c r="V346" s="43"/>
      <c r="W346" s="43"/>
      <c r="X346" s="43"/>
      <c r="Y346" s="43"/>
      <c r="Z346" s="43"/>
      <c r="AA346" s="43"/>
    </row>
    <row r="347" spans="1:27" ht="14.25" customHeight="1" x14ac:dyDescent="0.2">
      <c r="A347" s="43"/>
      <c r="B347" s="43"/>
      <c r="C347" s="43"/>
      <c r="D347" s="43"/>
      <c r="E347" s="43"/>
      <c r="F347" s="43"/>
      <c r="G347" s="43"/>
      <c r="H347" s="56"/>
      <c r="I347" s="43"/>
      <c r="J347" s="43"/>
      <c r="K347" s="43"/>
      <c r="L347" s="43"/>
      <c r="M347" s="43"/>
      <c r="N347" s="43"/>
      <c r="O347" s="43"/>
      <c r="P347" s="43"/>
      <c r="Q347" s="43"/>
      <c r="R347" s="43"/>
      <c r="S347" s="43"/>
      <c r="T347" s="43"/>
      <c r="U347" s="43"/>
      <c r="V347" s="43"/>
      <c r="W347" s="43"/>
      <c r="X347" s="43"/>
      <c r="Y347" s="43"/>
      <c r="Z347" s="43"/>
      <c r="AA347" s="43"/>
    </row>
    <row r="348" spans="1:27" ht="14.25" customHeight="1" x14ac:dyDescent="0.2">
      <c r="A348" s="43"/>
      <c r="B348" s="43"/>
      <c r="C348" s="43"/>
      <c r="D348" s="43"/>
      <c r="E348" s="43"/>
      <c r="F348" s="43"/>
      <c r="G348" s="43"/>
      <c r="H348" s="56"/>
      <c r="I348" s="43"/>
      <c r="J348" s="43"/>
      <c r="K348" s="43"/>
      <c r="L348" s="43"/>
      <c r="M348" s="43"/>
      <c r="N348" s="43"/>
      <c r="O348" s="43"/>
      <c r="P348" s="43"/>
      <c r="Q348" s="43"/>
      <c r="R348" s="43"/>
      <c r="S348" s="43"/>
      <c r="T348" s="43"/>
      <c r="U348" s="43"/>
      <c r="V348" s="43"/>
      <c r="W348" s="43"/>
      <c r="X348" s="43"/>
      <c r="Y348" s="43"/>
      <c r="Z348" s="43"/>
      <c r="AA348" s="43"/>
    </row>
    <row r="349" spans="1:27" ht="14.25" customHeight="1" x14ac:dyDescent="0.2">
      <c r="A349" s="43"/>
      <c r="B349" s="43"/>
      <c r="C349" s="43"/>
      <c r="D349" s="43"/>
      <c r="E349" s="43"/>
      <c r="F349" s="43"/>
      <c r="G349" s="43"/>
      <c r="H349" s="56"/>
      <c r="I349" s="43"/>
      <c r="J349" s="43"/>
      <c r="K349" s="43"/>
      <c r="L349" s="43"/>
      <c r="M349" s="43"/>
      <c r="N349" s="43"/>
      <c r="O349" s="43"/>
      <c r="P349" s="43"/>
      <c r="Q349" s="43"/>
      <c r="R349" s="43"/>
      <c r="S349" s="43"/>
      <c r="T349" s="43"/>
      <c r="U349" s="43"/>
      <c r="V349" s="43"/>
      <c r="W349" s="43"/>
      <c r="X349" s="43"/>
      <c r="Y349" s="43"/>
      <c r="Z349" s="43"/>
      <c r="AA349" s="43"/>
    </row>
    <row r="350" spans="1:27" ht="14.25" customHeight="1" x14ac:dyDescent="0.2">
      <c r="A350" s="43"/>
      <c r="B350" s="43"/>
      <c r="C350" s="43"/>
      <c r="D350" s="43"/>
      <c r="E350" s="43"/>
      <c r="F350" s="43"/>
      <c r="G350" s="43"/>
      <c r="H350" s="56"/>
      <c r="I350" s="43"/>
      <c r="J350" s="43"/>
      <c r="K350" s="43"/>
      <c r="L350" s="43"/>
      <c r="M350" s="43"/>
      <c r="N350" s="43"/>
      <c r="O350" s="43"/>
      <c r="P350" s="43"/>
      <c r="Q350" s="43"/>
      <c r="R350" s="43"/>
      <c r="S350" s="43"/>
      <c r="T350" s="43"/>
      <c r="U350" s="43"/>
      <c r="V350" s="43"/>
      <c r="W350" s="43"/>
      <c r="X350" s="43"/>
      <c r="Y350" s="43"/>
      <c r="Z350" s="43"/>
      <c r="AA350" s="43"/>
    </row>
    <row r="351" spans="1:27" ht="14.25" customHeight="1" x14ac:dyDescent="0.2">
      <c r="A351" s="43"/>
      <c r="B351" s="43"/>
      <c r="C351" s="43"/>
      <c r="D351" s="43"/>
      <c r="E351" s="43"/>
      <c r="F351" s="43"/>
      <c r="G351" s="43"/>
      <c r="H351" s="56"/>
      <c r="I351" s="43"/>
      <c r="J351" s="43"/>
      <c r="K351" s="43"/>
      <c r="L351" s="43"/>
      <c r="M351" s="43"/>
      <c r="N351" s="43"/>
      <c r="O351" s="43"/>
      <c r="P351" s="43"/>
      <c r="Q351" s="43"/>
      <c r="R351" s="43"/>
      <c r="S351" s="43"/>
      <c r="T351" s="43"/>
      <c r="U351" s="43"/>
      <c r="V351" s="43"/>
      <c r="W351" s="43"/>
      <c r="X351" s="43"/>
      <c r="Y351" s="43"/>
      <c r="Z351" s="43"/>
      <c r="AA351" s="43"/>
    </row>
    <row r="352" spans="1:27" ht="14.25" customHeight="1" x14ac:dyDescent="0.2">
      <c r="A352" s="43"/>
      <c r="B352" s="43"/>
      <c r="C352" s="43"/>
      <c r="D352" s="43"/>
      <c r="E352" s="43"/>
      <c r="F352" s="43"/>
      <c r="G352" s="43"/>
      <c r="H352" s="56"/>
      <c r="I352" s="43"/>
      <c r="J352" s="43"/>
      <c r="K352" s="43"/>
      <c r="L352" s="43"/>
      <c r="M352" s="43"/>
      <c r="N352" s="43"/>
      <c r="O352" s="43"/>
      <c r="P352" s="43"/>
      <c r="Q352" s="43"/>
      <c r="R352" s="43"/>
      <c r="S352" s="43"/>
      <c r="T352" s="43"/>
      <c r="U352" s="43"/>
      <c r="V352" s="43"/>
      <c r="W352" s="43"/>
      <c r="X352" s="43"/>
      <c r="Y352" s="43"/>
      <c r="Z352" s="43"/>
      <c r="AA352" s="43"/>
    </row>
    <row r="353" spans="1:27" ht="14.25" customHeight="1" x14ac:dyDescent="0.2">
      <c r="A353" s="43"/>
      <c r="B353" s="43"/>
      <c r="C353" s="43"/>
      <c r="D353" s="43"/>
      <c r="E353" s="43"/>
      <c r="F353" s="43"/>
      <c r="G353" s="43"/>
      <c r="H353" s="56"/>
      <c r="I353" s="43"/>
      <c r="J353" s="43"/>
      <c r="K353" s="43"/>
      <c r="L353" s="43"/>
      <c r="M353" s="43"/>
      <c r="N353" s="43"/>
      <c r="O353" s="43"/>
      <c r="P353" s="43"/>
      <c r="Q353" s="43"/>
      <c r="R353" s="43"/>
      <c r="S353" s="43"/>
      <c r="T353" s="43"/>
      <c r="U353" s="43"/>
      <c r="V353" s="43"/>
      <c r="W353" s="43"/>
      <c r="X353" s="43"/>
      <c r="Y353" s="43"/>
      <c r="Z353" s="43"/>
      <c r="AA353" s="43"/>
    </row>
    <row r="354" spans="1:27" ht="14.25" customHeight="1" x14ac:dyDescent="0.2">
      <c r="A354" s="43"/>
      <c r="B354" s="43"/>
      <c r="C354" s="43"/>
      <c r="D354" s="43"/>
      <c r="E354" s="43"/>
      <c r="F354" s="43"/>
      <c r="G354" s="43"/>
      <c r="H354" s="56"/>
      <c r="I354" s="43"/>
      <c r="J354" s="43"/>
      <c r="K354" s="43"/>
      <c r="L354" s="43"/>
      <c r="M354" s="43"/>
      <c r="N354" s="43"/>
      <c r="O354" s="43"/>
      <c r="P354" s="43"/>
      <c r="Q354" s="43"/>
      <c r="R354" s="43"/>
      <c r="S354" s="43"/>
      <c r="T354" s="43"/>
      <c r="U354" s="43"/>
      <c r="V354" s="43"/>
      <c r="W354" s="43"/>
      <c r="X354" s="43"/>
      <c r="Y354" s="43"/>
      <c r="Z354" s="43"/>
      <c r="AA354" s="43"/>
    </row>
    <row r="355" spans="1:27" ht="14.25" customHeight="1" x14ac:dyDescent="0.2">
      <c r="A355" s="43"/>
      <c r="B355" s="43"/>
      <c r="C355" s="43"/>
      <c r="D355" s="43"/>
      <c r="E355" s="43"/>
      <c r="F355" s="43"/>
      <c r="G355" s="43"/>
      <c r="H355" s="56"/>
      <c r="I355" s="43"/>
      <c r="J355" s="43"/>
      <c r="K355" s="43"/>
      <c r="L355" s="43"/>
      <c r="M355" s="43"/>
      <c r="N355" s="43"/>
      <c r="O355" s="43"/>
      <c r="P355" s="43"/>
      <c r="Q355" s="43"/>
      <c r="R355" s="43"/>
      <c r="S355" s="43"/>
      <c r="T355" s="43"/>
      <c r="U355" s="43"/>
      <c r="V355" s="43"/>
      <c r="W355" s="43"/>
      <c r="X355" s="43"/>
      <c r="Y355" s="43"/>
      <c r="Z355" s="43"/>
      <c r="AA355" s="43"/>
    </row>
    <row r="356" spans="1:27" ht="14.25" customHeight="1" x14ac:dyDescent="0.2">
      <c r="A356" s="43"/>
      <c r="B356" s="43"/>
      <c r="C356" s="43"/>
      <c r="D356" s="43"/>
      <c r="E356" s="43"/>
      <c r="F356" s="43"/>
      <c r="G356" s="43"/>
      <c r="H356" s="56"/>
      <c r="I356" s="43"/>
      <c r="J356" s="43"/>
      <c r="K356" s="43"/>
      <c r="L356" s="43"/>
      <c r="M356" s="43"/>
      <c r="N356" s="43"/>
      <c r="O356" s="43"/>
      <c r="P356" s="43"/>
      <c r="Q356" s="43"/>
      <c r="R356" s="43"/>
      <c r="S356" s="43"/>
      <c r="T356" s="43"/>
      <c r="U356" s="43"/>
      <c r="V356" s="43"/>
      <c r="W356" s="43"/>
      <c r="X356" s="43"/>
      <c r="Y356" s="43"/>
      <c r="Z356" s="43"/>
      <c r="AA356" s="43"/>
    </row>
    <row r="357" spans="1:27" ht="14.25" customHeight="1" x14ac:dyDescent="0.2">
      <c r="A357" s="43"/>
      <c r="B357" s="43"/>
      <c r="C357" s="43"/>
      <c r="D357" s="43"/>
      <c r="E357" s="43"/>
      <c r="F357" s="43"/>
      <c r="G357" s="43"/>
      <c r="H357" s="56"/>
      <c r="I357" s="43"/>
      <c r="J357" s="43"/>
      <c r="K357" s="43"/>
      <c r="L357" s="43"/>
      <c r="M357" s="43"/>
      <c r="N357" s="43"/>
      <c r="O357" s="43"/>
      <c r="P357" s="43"/>
      <c r="Q357" s="43"/>
      <c r="R357" s="43"/>
      <c r="S357" s="43"/>
      <c r="T357" s="43"/>
      <c r="U357" s="43"/>
      <c r="V357" s="43"/>
      <c r="W357" s="43"/>
      <c r="X357" s="43"/>
      <c r="Y357" s="43"/>
      <c r="Z357" s="43"/>
      <c r="AA357" s="43"/>
    </row>
    <row r="358" spans="1:27" ht="14.25" customHeight="1" x14ac:dyDescent="0.2">
      <c r="A358" s="43"/>
      <c r="B358" s="43"/>
      <c r="C358" s="43"/>
      <c r="D358" s="43"/>
      <c r="E358" s="43"/>
      <c r="F358" s="43"/>
      <c r="G358" s="43"/>
      <c r="H358" s="56"/>
      <c r="I358" s="43"/>
      <c r="J358" s="43"/>
      <c r="K358" s="43"/>
      <c r="L358" s="43"/>
      <c r="M358" s="43"/>
      <c r="N358" s="43"/>
      <c r="O358" s="43"/>
      <c r="P358" s="43"/>
      <c r="Q358" s="43"/>
      <c r="R358" s="43"/>
      <c r="S358" s="43"/>
      <c r="T358" s="43"/>
      <c r="U358" s="43"/>
      <c r="V358" s="43"/>
      <c r="W358" s="43"/>
      <c r="X358" s="43"/>
      <c r="Y358" s="43"/>
      <c r="Z358" s="43"/>
      <c r="AA358" s="43"/>
    </row>
    <row r="359" spans="1:27" ht="14.25" customHeight="1" x14ac:dyDescent="0.2">
      <c r="A359" s="43"/>
      <c r="B359" s="43"/>
      <c r="C359" s="43"/>
      <c r="D359" s="43"/>
      <c r="E359" s="43"/>
      <c r="F359" s="43"/>
      <c r="G359" s="43"/>
      <c r="H359" s="56"/>
      <c r="I359" s="43"/>
      <c r="J359" s="43"/>
      <c r="K359" s="43"/>
      <c r="L359" s="43"/>
      <c r="M359" s="43"/>
      <c r="N359" s="43"/>
      <c r="O359" s="43"/>
      <c r="P359" s="43"/>
      <c r="Q359" s="43"/>
      <c r="R359" s="43"/>
      <c r="S359" s="43"/>
      <c r="T359" s="43"/>
      <c r="U359" s="43"/>
      <c r="V359" s="43"/>
      <c r="W359" s="43"/>
      <c r="X359" s="43"/>
      <c r="Y359" s="43"/>
      <c r="Z359" s="43"/>
      <c r="AA359" s="43"/>
    </row>
    <row r="360" spans="1:27" ht="14.25" customHeight="1" x14ac:dyDescent="0.2">
      <c r="A360" s="43"/>
      <c r="B360" s="43"/>
      <c r="C360" s="43"/>
      <c r="D360" s="43"/>
      <c r="E360" s="43"/>
      <c r="F360" s="43"/>
      <c r="G360" s="43"/>
      <c r="H360" s="56"/>
      <c r="I360" s="43"/>
      <c r="J360" s="43"/>
      <c r="K360" s="43"/>
      <c r="L360" s="43"/>
      <c r="M360" s="43"/>
      <c r="N360" s="43"/>
      <c r="O360" s="43"/>
      <c r="P360" s="43"/>
      <c r="Q360" s="43"/>
      <c r="R360" s="43"/>
      <c r="S360" s="43"/>
      <c r="T360" s="43"/>
      <c r="U360" s="43"/>
      <c r="V360" s="43"/>
      <c r="W360" s="43"/>
      <c r="X360" s="43"/>
      <c r="Y360" s="43"/>
      <c r="Z360" s="43"/>
      <c r="AA360" s="43"/>
    </row>
    <row r="361" spans="1:27" ht="14.25" customHeight="1" x14ac:dyDescent="0.2">
      <c r="A361" s="43"/>
      <c r="B361" s="43"/>
      <c r="C361" s="43"/>
      <c r="D361" s="43"/>
      <c r="E361" s="43"/>
      <c r="F361" s="43"/>
      <c r="G361" s="43"/>
      <c r="H361" s="56"/>
      <c r="I361" s="43"/>
      <c r="J361" s="43"/>
      <c r="K361" s="43"/>
      <c r="L361" s="43"/>
      <c r="M361" s="43"/>
      <c r="N361" s="43"/>
      <c r="O361" s="43"/>
      <c r="P361" s="43"/>
      <c r="Q361" s="43"/>
      <c r="R361" s="43"/>
      <c r="S361" s="43"/>
      <c r="T361" s="43"/>
      <c r="U361" s="43"/>
      <c r="V361" s="43"/>
      <c r="W361" s="43"/>
      <c r="X361" s="43"/>
      <c r="Y361" s="43"/>
      <c r="Z361" s="43"/>
      <c r="AA361" s="43"/>
    </row>
    <row r="362" spans="1:27" ht="14.25" customHeight="1" x14ac:dyDescent="0.2">
      <c r="A362" s="43"/>
      <c r="B362" s="43"/>
      <c r="C362" s="43"/>
      <c r="D362" s="43"/>
      <c r="E362" s="43"/>
      <c r="F362" s="43"/>
      <c r="G362" s="43"/>
      <c r="H362" s="56"/>
      <c r="I362" s="43"/>
      <c r="J362" s="43"/>
      <c r="K362" s="43"/>
      <c r="L362" s="43"/>
      <c r="M362" s="43"/>
      <c r="N362" s="43"/>
      <c r="O362" s="43"/>
      <c r="P362" s="43"/>
      <c r="Q362" s="43"/>
      <c r="R362" s="43"/>
      <c r="S362" s="43"/>
      <c r="T362" s="43"/>
      <c r="U362" s="43"/>
      <c r="V362" s="43"/>
      <c r="W362" s="43"/>
      <c r="X362" s="43"/>
      <c r="Y362" s="43"/>
      <c r="Z362" s="43"/>
      <c r="AA362" s="43"/>
    </row>
    <row r="363" spans="1:27" ht="14.25" customHeight="1" x14ac:dyDescent="0.2">
      <c r="A363" s="43"/>
      <c r="B363" s="43"/>
      <c r="C363" s="43"/>
      <c r="D363" s="43"/>
      <c r="E363" s="43"/>
      <c r="F363" s="43"/>
      <c r="G363" s="43"/>
      <c r="H363" s="56"/>
      <c r="I363" s="43"/>
      <c r="J363" s="43"/>
      <c r="K363" s="43"/>
      <c r="L363" s="43"/>
      <c r="M363" s="43"/>
      <c r="N363" s="43"/>
      <c r="O363" s="43"/>
      <c r="P363" s="43"/>
      <c r="Q363" s="43"/>
      <c r="R363" s="43"/>
      <c r="S363" s="43"/>
      <c r="T363" s="43"/>
      <c r="U363" s="43"/>
      <c r="V363" s="43"/>
      <c r="W363" s="43"/>
      <c r="X363" s="43"/>
      <c r="Y363" s="43"/>
      <c r="Z363" s="43"/>
      <c r="AA363" s="43"/>
    </row>
    <row r="364" spans="1:27" ht="14.25" customHeight="1" x14ac:dyDescent="0.2">
      <c r="A364" s="43"/>
      <c r="B364" s="43"/>
      <c r="C364" s="43"/>
      <c r="D364" s="43"/>
      <c r="E364" s="43"/>
      <c r="F364" s="43"/>
      <c r="G364" s="43"/>
      <c r="H364" s="56"/>
      <c r="I364" s="43"/>
      <c r="J364" s="43"/>
      <c r="K364" s="43"/>
      <c r="L364" s="43"/>
      <c r="M364" s="43"/>
      <c r="N364" s="43"/>
      <c r="O364" s="43"/>
      <c r="P364" s="43"/>
      <c r="Q364" s="43"/>
      <c r="R364" s="43"/>
      <c r="S364" s="43"/>
      <c r="T364" s="43"/>
      <c r="U364" s="43"/>
      <c r="V364" s="43"/>
      <c r="W364" s="43"/>
      <c r="X364" s="43"/>
      <c r="Y364" s="43"/>
      <c r="Z364" s="43"/>
      <c r="AA364" s="43"/>
    </row>
    <row r="365" spans="1:27" ht="14.25" customHeight="1" x14ac:dyDescent="0.2">
      <c r="A365" s="43"/>
      <c r="B365" s="43"/>
      <c r="C365" s="43"/>
      <c r="D365" s="43"/>
      <c r="E365" s="43"/>
      <c r="F365" s="43"/>
      <c r="G365" s="43"/>
      <c r="H365" s="56"/>
      <c r="I365" s="43"/>
      <c r="J365" s="43"/>
      <c r="K365" s="43"/>
      <c r="L365" s="43"/>
      <c r="M365" s="43"/>
      <c r="N365" s="43"/>
      <c r="O365" s="43"/>
      <c r="P365" s="43"/>
      <c r="Q365" s="43"/>
      <c r="R365" s="43"/>
      <c r="S365" s="43"/>
      <c r="T365" s="43"/>
      <c r="U365" s="43"/>
      <c r="V365" s="43"/>
      <c r="W365" s="43"/>
      <c r="X365" s="43"/>
      <c r="Y365" s="43"/>
      <c r="Z365" s="43"/>
      <c r="AA365" s="43"/>
    </row>
    <row r="366" spans="1:27" ht="14.25" customHeight="1" x14ac:dyDescent="0.2">
      <c r="A366" s="43"/>
      <c r="B366" s="43"/>
      <c r="C366" s="43"/>
      <c r="D366" s="43"/>
      <c r="E366" s="43"/>
      <c r="F366" s="43"/>
      <c r="G366" s="43"/>
      <c r="H366" s="56"/>
      <c r="I366" s="43"/>
      <c r="J366" s="43"/>
      <c r="K366" s="43"/>
      <c r="L366" s="43"/>
      <c r="M366" s="43"/>
      <c r="N366" s="43"/>
      <c r="O366" s="43"/>
      <c r="P366" s="43"/>
      <c r="Q366" s="43"/>
      <c r="R366" s="43"/>
      <c r="S366" s="43"/>
      <c r="T366" s="43"/>
      <c r="U366" s="43"/>
      <c r="V366" s="43"/>
      <c r="W366" s="43"/>
      <c r="X366" s="43"/>
      <c r="Y366" s="43"/>
      <c r="Z366" s="43"/>
      <c r="AA366" s="43"/>
    </row>
    <row r="367" spans="1:27" ht="14.25" customHeight="1" x14ac:dyDescent="0.2">
      <c r="A367" s="43"/>
      <c r="B367" s="43"/>
      <c r="C367" s="43"/>
      <c r="D367" s="43"/>
      <c r="E367" s="43"/>
      <c r="F367" s="43"/>
      <c r="G367" s="43"/>
      <c r="H367" s="56"/>
      <c r="I367" s="43"/>
      <c r="J367" s="43"/>
      <c r="K367" s="43"/>
      <c r="L367" s="43"/>
      <c r="M367" s="43"/>
      <c r="N367" s="43"/>
      <c r="O367" s="43"/>
      <c r="P367" s="43"/>
      <c r="Q367" s="43"/>
      <c r="R367" s="43"/>
      <c r="S367" s="43"/>
      <c r="T367" s="43"/>
      <c r="U367" s="43"/>
      <c r="V367" s="43"/>
      <c r="W367" s="43"/>
      <c r="X367" s="43"/>
      <c r="Y367" s="43"/>
      <c r="Z367" s="43"/>
      <c r="AA367" s="43"/>
    </row>
    <row r="368" spans="1:27" ht="14.25" customHeight="1" x14ac:dyDescent="0.2">
      <c r="A368" s="43"/>
      <c r="B368" s="43"/>
      <c r="C368" s="43"/>
      <c r="D368" s="43"/>
      <c r="E368" s="43"/>
      <c r="F368" s="43"/>
      <c r="G368" s="43"/>
      <c r="H368" s="56"/>
      <c r="I368" s="43"/>
      <c r="J368" s="43"/>
      <c r="K368" s="43"/>
      <c r="L368" s="43"/>
      <c r="M368" s="43"/>
      <c r="N368" s="43"/>
      <c r="O368" s="43"/>
      <c r="P368" s="43"/>
      <c r="Q368" s="43"/>
      <c r="R368" s="43"/>
      <c r="S368" s="43"/>
      <c r="T368" s="43"/>
      <c r="U368" s="43"/>
      <c r="V368" s="43"/>
      <c r="W368" s="43"/>
      <c r="X368" s="43"/>
      <c r="Y368" s="43"/>
      <c r="Z368" s="43"/>
      <c r="AA368" s="43"/>
    </row>
    <row r="369" spans="1:27" ht="14.25" customHeight="1" x14ac:dyDescent="0.2">
      <c r="A369" s="43"/>
      <c r="B369" s="43"/>
      <c r="C369" s="43"/>
      <c r="D369" s="43"/>
      <c r="E369" s="43"/>
      <c r="F369" s="43"/>
      <c r="G369" s="43"/>
      <c r="H369" s="56"/>
      <c r="I369" s="43"/>
      <c r="J369" s="43"/>
      <c r="K369" s="43"/>
      <c r="L369" s="43"/>
      <c r="M369" s="43"/>
      <c r="N369" s="43"/>
      <c r="O369" s="43"/>
      <c r="P369" s="43"/>
      <c r="Q369" s="43"/>
      <c r="R369" s="43"/>
      <c r="S369" s="43"/>
      <c r="T369" s="43"/>
      <c r="U369" s="43"/>
      <c r="V369" s="43"/>
      <c r="W369" s="43"/>
      <c r="X369" s="43"/>
      <c r="Y369" s="43"/>
      <c r="Z369" s="43"/>
      <c r="AA369" s="43"/>
    </row>
    <row r="370" spans="1:27" ht="14.25" customHeight="1" x14ac:dyDescent="0.2">
      <c r="A370" s="43"/>
      <c r="B370" s="43"/>
      <c r="C370" s="43"/>
      <c r="D370" s="43"/>
      <c r="E370" s="43"/>
      <c r="F370" s="43"/>
      <c r="G370" s="43"/>
      <c r="H370" s="56"/>
      <c r="I370" s="43"/>
      <c r="J370" s="43"/>
      <c r="K370" s="43"/>
      <c r="L370" s="43"/>
      <c r="M370" s="43"/>
      <c r="N370" s="43"/>
      <c r="O370" s="43"/>
      <c r="P370" s="43"/>
      <c r="Q370" s="43"/>
      <c r="R370" s="43"/>
      <c r="S370" s="43"/>
      <c r="T370" s="43"/>
      <c r="U370" s="43"/>
      <c r="V370" s="43"/>
      <c r="W370" s="43"/>
      <c r="X370" s="43"/>
      <c r="Y370" s="43"/>
      <c r="Z370" s="43"/>
      <c r="AA370" s="43"/>
    </row>
    <row r="371" spans="1:27" ht="14.25" customHeight="1" x14ac:dyDescent="0.2">
      <c r="A371" s="43"/>
      <c r="B371" s="43"/>
      <c r="C371" s="43"/>
      <c r="D371" s="43"/>
      <c r="E371" s="43"/>
      <c r="F371" s="43"/>
      <c r="G371" s="43"/>
      <c r="H371" s="56"/>
      <c r="I371" s="43"/>
      <c r="J371" s="43"/>
      <c r="K371" s="43"/>
      <c r="L371" s="43"/>
      <c r="M371" s="43"/>
      <c r="N371" s="43"/>
      <c r="O371" s="43"/>
      <c r="P371" s="43"/>
      <c r="Q371" s="43"/>
      <c r="R371" s="43"/>
      <c r="S371" s="43"/>
      <c r="T371" s="43"/>
      <c r="U371" s="43"/>
      <c r="V371" s="43"/>
      <c r="W371" s="43"/>
      <c r="X371" s="43"/>
      <c r="Y371" s="43"/>
      <c r="Z371" s="43"/>
      <c r="AA371" s="43"/>
    </row>
    <row r="372" spans="1:27" ht="14.25" customHeight="1" x14ac:dyDescent="0.2">
      <c r="A372" s="43"/>
      <c r="B372" s="43"/>
      <c r="C372" s="43"/>
      <c r="D372" s="43"/>
      <c r="E372" s="43"/>
      <c r="F372" s="43"/>
      <c r="G372" s="43"/>
      <c r="H372" s="56"/>
      <c r="I372" s="43"/>
      <c r="J372" s="43"/>
      <c r="K372" s="43"/>
      <c r="L372" s="43"/>
      <c r="M372" s="43"/>
      <c r="N372" s="43"/>
      <c r="O372" s="43"/>
      <c r="P372" s="43"/>
      <c r="Q372" s="43"/>
      <c r="R372" s="43"/>
      <c r="S372" s="43"/>
      <c r="T372" s="43"/>
      <c r="U372" s="43"/>
      <c r="V372" s="43"/>
      <c r="W372" s="43"/>
      <c r="X372" s="43"/>
      <c r="Y372" s="43"/>
      <c r="Z372" s="43"/>
      <c r="AA372" s="43"/>
    </row>
    <row r="373" spans="1:27" ht="14.25" customHeight="1" x14ac:dyDescent="0.2">
      <c r="A373" s="43"/>
      <c r="B373" s="43"/>
      <c r="C373" s="43"/>
      <c r="D373" s="43"/>
      <c r="E373" s="43"/>
      <c r="F373" s="43"/>
      <c r="G373" s="43"/>
      <c r="H373" s="56"/>
      <c r="I373" s="43"/>
      <c r="J373" s="43"/>
      <c r="K373" s="43"/>
      <c r="L373" s="43"/>
      <c r="M373" s="43"/>
      <c r="N373" s="43"/>
      <c r="O373" s="43"/>
      <c r="P373" s="43"/>
      <c r="Q373" s="43"/>
      <c r="R373" s="43"/>
      <c r="S373" s="43"/>
      <c r="T373" s="43"/>
      <c r="U373" s="43"/>
      <c r="V373" s="43"/>
      <c r="W373" s="43"/>
      <c r="X373" s="43"/>
      <c r="Y373" s="43"/>
      <c r="Z373" s="43"/>
      <c r="AA373" s="43"/>
    </row>
    <row r="374" spans="1:27" ht="14.25" customHeight="1" x14ac:dyDescent="0.2">
      <c r="A374" s="43"/>
      <c r="B374" s="43"/>
      <c r="C374" s="43"/>
      <c r="D374" s="43"/>
      <c r="E374" s="43"/>
      <c r="F374" s="43"/>
      <c r="G374" s="43"/>
      <c r="H374" s="56"/>
      <c r="I374" s="43"/>
      <c r="J374" s="43"/>
      <c r="K374" s="43"/>
      <c r="L374" s="43"/>
      <c r="M374" s="43"/>
      <c r="N374" s="43"/>
      <c r="O374" s="43"/>
      <c r="P374" s="43"/>
      <c r="Q374" s="43"/>
      <c r="R374" s="43"/>
      <c r="S374" s="43"/>
      <c r="T374" s="43"/>
      <c r="U374" s="43"/>
      <c r="V374" s="43"/>
      <c r="W374" s="43"/>
      <c r="X374" s="43"/>
      <c r="Y374" s="43"/>
      <c r="Z374" s="43"/>
      <c r="AA374" s="43"/>
    </row>
    <row r="375" spans="1:27" ht="14.25" customHeight="1" x14ac:dyDescent="0.2">
      <c r="A375" s="43"/>
      <c r="B375" s="43"/>
      <c r="C375" s="43"/>
      <c r="D375" s="43"/>
      <c r="E375" s="43"/>
      <c r="F375" s="43"/>
      <c r="G375" s="43"/>
      <c r="H375" s="56"/>
      <c r="I375" s="43"/>
      <c r="J375" s="43"/>
      <c r="K375" s="43"/>
      <c r="L375" s="43"/>
      <c r="M375" s="43"/>
      <c r="N375" s="43"/>
      <c r="O375" s="43"/>
      <c r="P375" s="43"/>
      <c r="Q375" s="43"/>
      <c r="R375" s="43"/>
      <c r="S375" s="43"/>
      <c r="T375" s="43"/>
      <c r="U375" s="43"/>
      <c r="V375" s="43"/>
      <c r="W375" s="43"/>
      <c r="X375" s="43"/>
      <c r="Y375" s="43"/>
      <c r="Z375" s="43"/>
      <c r="AA375" s="43"/>
    </row>
    <row r="376" spans="1:27" ht="14.25" customHeight="1" x14ac:dyDescent="0.2">
      <c r="A376" s="43"/>
      <c r="B376" s="43"/>
      <c r="C376" s="43"/>
      <c r="D376" s="43"/>
      <c r="E376" s="43"/>
      <c r="F376" s="43"/>
      <c r="G376" s="43"/>
      <c r="H376" s="56"/>
      <c r="I376" s="43"/>
      <c r="J376" s="43"/>
      <c r="K376" s="43"/>
      <c r="L376" s="43"/>
      <c r="M376" s="43"/>
      <c r="N376" s="43"/>
      <c r="O376" s="43"/>
      <c r="P376" s="43"/>
      <c r="Q376" s="43"/>
      <c r="R376" s="43"/>
      <c r="S376" s="43"/>
      <c r="T376" s="43"/>
      <c r="U376" s="43"/>
      <c r="V376" s="43"/>
      <c r="W376" s="43"/>
      <c r="X376" s="43"/>
      <c r="Y376" s="43"/>
      <c r="Z376" s="43"/>
      <c r="AA376" s="43"/>
    </row>
    <row r="377" spans="1:27" ht="14.25" customHeight="1" x14ac:dyDescent="0.2">
      <c r="A377" s="43"/>
      <c r="B377" s="43"/>
      <c r="C377" s="43"/>
      <c r="D377" s="43"/>
      <c r="E377" s="43"/>
      <c r="F377" s="43"/>
      <c r="G377" s="43"/>
      <c r="H377" s="56"/>
      <c r="I377" s="43"/>
      <c r="J377" s="43"/>
      <c r="K377" s="43"/>
      <c r="L377" s="43"/>
      <c r="M377" s="43"/>
      <c r="N377" s="43"/>
      <c r="O377" s="43"/>
      <c r="P377" s="43"/>
      <c r="Q377" s="43"/>
      <c r="R377" s="43"/>
      <c r="S377" s="43"/>
      <c r="T377" s="43"/>
      <c r="U377" s="43"/>
      <c r="V377" s="43"/>
      <c r="W377" s="43"/>
      <c r="X377" s="43"/>
      <c r="Y377" s="43"/>
      <c r="Z377" s="43"/>
      <c r="AA377" s="43"/>
    </row>
    <row r="378" spans="1:27" ht="14.25" customHeight="1" x14ac:dyDescent="0.2">
      <c r="A378" s="43"/>
      <c r="B378" s="43"/>
      <c r="C378" s="43"/>
      <c r="D378" s="43"/>
      <c r="E378" s="43"/>
      <c r="F378" s="43"/>
      <c r="G378" s="43"/>
      <c r="H378" s="56"/>
      <c r="I378" s="43"/>
      <c r="J378" s="43"/>
      <c r="K378" s="43"/>
      <c r="L378" s="43"/>
      <c r="M378" s="43"/>
      <c r="N378" s="43"/>
      <c r="O378" s="43"/>
      <c r="P378" s="43"/>
      <c r="Q378" s="43"/>
      <c r="R378" s="43"/>
      <c r="S378" s="43"/>
      <c r="T378" s="43"/>
      <c r="U378" s="43"/>
      <c r="V378" s="43"/>
      <c r="W378" s="43"/>
      <c r="X378" s="43"/>
      <c r="Y378" s="43"/>
      <c r="Z378" s="43"/>
      <c r="AA378" s="43"/>
    </row>
    <row r="379" spans="1:27" ht="14.25" customHeight="1" x14ac:dyDescent="0.2">
      <c r="A379" s="43"/>
      <c r="B379" s="43"/>
      <c r="C379" s="43"/>
      <c r="D379" s="43"/>
      <c r="E379" s="43"/>
      <c r="F379" s="43"/>
      <c r="G379" s="43"/>
      <c r="H379" s="56"/>
      <c r="I379" s="43"/>
      <c r="J379" s="43"/>
      <c r="K379" s="43"/>
      <c r="L379" s="43"/>
      <c r="M379" s="43"/>
      <c r="N379" s="43"/>
      <c r="O379" s="43"/>
      <c r="P379" s="43"/>
      <c r="Q379" s="43"/>
      <c r="R379" s="43"/>
      <c r="S379" s="43"/>
      <c r="T379" s="43"/>
      <c r="U379" s="43"/>
      <c r="V379" s="43"/>
      <c r="W379" s="43"/>
      <c r="X379" s="43"/>
      <c r="Y379" s="43"/>
      <c r="Z379" s="43"/>
      <c r="AA379" s="43"/>
    </row>
    <row r="380" spans="1:27" ht="14.25" customHeight="1" x14ac:dyDescent="0.2">
      <c r="A380" s="43"/>
      <c r="B380" s="43"/>
      <c r="C380" s="43"/>
      <c r="D380" s="43"/>
      <c r="E380" s="43"/>
      <c r="F380" s="43"/>
      <c r="G380" s="43"/>
      <c r="H380" s="56"/>
      <c r="I380" s="43"/>
      <c r="J380" s="43"/>
      <c r="K380" s="43"/>
      <c r="L380" s="43"/>
      <c r="M380" s="43"/>
      <c r="N380" s="43"/>
      <c r="O380" s="43"/>
      <c r="P380" s="43"/>
      <c r="Q380" s="43"/>
      <c r="R380" s="43"/>
      <c r="S380" s="43"/>
      <c r="T380" s="43"/>
      <c r="U380" s="43"/>
      <c r="V380" s="43"/>
      <c r="W380" s="43"/>
      <c r="X380" s="43"/>
      <c r="Y380" s="43"/>
      <c r="Z380" s="43"/>
      <c r="AA380" s="43"/>
    </row>
    <row r="381" spans="1:27" ht="14.25" customHeight="1" x14ac:dyDescent="0.2">
      <c r="A381" s="43"/>
      <c r="B381" s="43"/>
      <c r="C381" s="43"/>
      <c r="D381" s="43"/>
      <c r="E381" s="43"/>
      <c r="F381" s="43"/>
      <c r="G381" s="43"/>
      <c r="H381" s="56"/>
      <c r="I381" s="43"/>
      <c r="J381" s="43"/>
      <c r="K381" s="43"/>
      <c r="L381" s="43"/>
      <c r="M381" s="43"/>
      <c r="N381" s="43"/>
      <c r="O381" s="43"/>
      <c r="P381" s="43"/>
      <c r="Q381" s="43"/>
      <c r="R381" s="43"/>
      <c r="S381" s="43"/>
      <c r="T381" s="43"/>
      <c r="U381" s="43"/>
      <c r="V381" s="43"/>
      <c r="W381" s="43"/>
      <c r="X381" s="43"/>
      <c r="Y381" s="43"/>
      <c r="Z381" s="43"/>
      <c r="AA381" s="43"/>
    </row>
    <row r="382" spans="1:27" ht="14.25" customHeight="1" x14ac:dyDescent="0.2">
      <c r="A382" s="43"/>
      <c r="B382" s="43"/>
      <c r="C382" s="43"/>
      <c r="D382" s="43"/>
      <c r="E382" s="43"/>
      <c r="F382" s="43"/>
      <c r="G382" s="43"/>
      <c r="H382" s="56"/>
      <c r="I382" s="43"/>
      <c r="J382" s="43"/>
      <c r="K382" s="43"/>
      <c r="L382" s="43"/>
      <c r="M382" s="43"/>
      <c r="N382" s="43"/>
      <c r="O382" s="43"/>
      <c r="P382" s="43"/>
      <c r="Q382" s="43"/>
      <c r="R382" s="43"/>
      <c r="S382" s="43"/>
      <c r="T382" s="43"/>
      <c r="U382" s="43"/>
      <c r="V382" s="43"/>
      <c r="W382" s="43"/>
      <c r="X382" s="43"/>
      <c r="Y382" s="43"/>
      <c r="Z382" s="43"/>
      <c r="AA382" s="43"/>
    </row>
    <row r="383" spans="1:27" ht="14.25" customHeight="1" x14ac:dyDescent="0.2">
      <c r="A383" s="43"/>
      <c r="B383" s="43"/>
      <c r="C383" s="43"/>
      <c r="D383" s="43"/>
      <c r="E383" s="43"/>
      <c r="F383" s="43"/>
      <c r="G383" s="43"/>
      <c r="H383" s="56"/>
      <c r="I383" s="43"/>
      <c r="J383" s="43"/>
      <c r="K383" s="43"/>
      <c r="L383" s="43"/>
      <c r="M383" s="43"/>
      <c r="N383" s="43"/>
      <c r="O383" s="43"/>
      <c r="P383" s="43"/>
      <c r="Q383" s="43"/>
      <c r="R383" s="43"/>
      <c r="S383" s="43"/>
      <c r="T383" s="43"/>
      <c r="U383" s="43"/>
      <c r="V383" s="43"/>
      <c r="W383" s="43"/>
      <c r="X383" s="43"/>
      <c r="Y383" s="43"/>
      <c r="Z383" s="43"/>
      <c r="AA383" s="43"/>
    </row>
    <row r="384" spans="1:27" ht="14.25" customHeight="1" x14ac:dyDescent="0.2">
      <c r="A384" s="43"/>
      <c r="B384" s="43"/>
      <c r="C384" s="43"/>
      <c r="D384" s="43"/>
      <c r="E384" s="43"/>
      <c r="F384" s="43"/>
      <c r="G384" s="43"/>
      <c r="H384" s="56"/>
      <c r="I384" s="43"/>
      <c r="J384" s="43"/>
      <c r="K384" s="43"/>
      <c r="L384" s="43"/>
      <c r="M384" s="43"/>
      <c r="N384" s="43"/>
      <c r="O384" s="43"/>
      <c r="P384" s="43"/>
      <c r="Q384" s="43"/>
      <c r="R384" s="43"/>
      <c r="S384" s="43"/>
      <c r="T384" s="43"/>
      <c r="U384" s="43"/>
      <c r="V384" s="43"/>
      <c r="W384" s="43"/>
      <c r="X384" s="43"/>
      <c r="Y384" s="43"/>
      <c r="Z384" s="43"/>
      <c r="AA384" s="43"/>
    </row>
    <row r="385" spans="1:27" ht="14.25" customHeight="1" x14ac:dyDescent="0.2">
      <c r="A385" s="43"/>
      <c r="B385" s="43"/>
      <c r="C385" s="43"/>
      <c r="D385" s="43"/>
      <c r="E385" s="43"/>
      <c r="F385" s="43"/>
      <c r="G385" s="43"/>
      <c r="H385" s="56"/>
      <c r="I385" s="43"/>
      <c r="J385" s="43"/>
      <c r="K385" s="43"/>
      <c r="L385" s="43"/>
      <c r="M385" s="43"/>
      <c r="N385" s="43"/>
      <c r="O385" s="43"/>
      <c r="P385" s="43"/>
      <c r="Q385" s="43"/>
      <c r="R385" s="43"/>
      <c r="S385" s="43"/>
      <c r="T385" s="43"/>
      <c r="U385" s="43"/>
      <c r="V385" s="43"/>
      <c r="W385" s="43"/>
      <c r="X385" s="43"/>
      <c r="Y385" s="43"/>
      <c r="Z385" s="43"/>
      <c r="AA385" s="43"/>
    </row>
    <row r="386" spans="1:27" ht="14.25" customHeight="1" x14ac:dyDescent="0.2">
      <c r="A386" s="43"/>
      <c r="B386" s="43"/>
      <c r="C386" s="43"/>
      <c r="D386" s="43"/>
      <c r="E386" s="43"/>
      <c r="F386" s="43"/>
      <c r="G386" s="43"/>
      <c r="H386" s="56"/>
      <c r="I386" s="43"/>
      <c r="J386" s="43"/>
      <c r="K386" s="43"/>
      <c r="L386" s="43"/>
      <c r="M386" s="43"/>
      <c r="N386" s="43"/>
      <c r="O386" s="43"/>
      <c r="P386" s="43"/>
      <c r="Q386" s="43"/>
      <c r="R386" s="43"/>
      <c r="S386" s="43"/>
      <c r="T386" s="43"/>
      <c r="U386" s="43"/>
      <c r="V386" s="43"/>
      <c r="W386" s="43"/>
      <c r="X386" s="43"/>
      <c r="Y386" s="43"/>
      <c r="Z386" s="43"/>
      <c r="AA386" s="43"/>
    </row>
    <row r="387" spans="1:27" ht="14.25" customHeight="1" x14ac:dyDescent="0.2">
      <c r="A387" s="43"/>
      <c r="B387" s="43"/>
      <c r="C387" s="43"/>
      <c r="D387" s="43"/>
      <c r="E387" s="43"/>
      <c r="F387" s="43"/>
      <c r="G387" s="43"/>
      <c r="H387" s="56"/>
      <c r="I387" s="43"/>
      <c r="J387" s="43"/>
      <c r="K387" s="43"/>
      <c r="L387" s="43"/>
      <c r="M387" s="43"/>
      <c r="N387" s="43"/>
      <c r="O387" s="43"/>
      <c r="P387" s="43"/>
      <c r="Q387" s="43"/>
      <c r="R387" s="43"/>
      <c r="S387" s="43"/>
      <c r="T387" s="43"/>
      <c r="U387" s="43"/>
      <c r="V387" s="43"/>
      <c r="W387" s="43"/>
      <c r="X387" s="43"/>
      <c r="Y387" s="43"/>
      <c r="Z387" s="43"/>
      <c r="AA387" s="43"/>
    </row>
    <row r="388" spans="1:27" ht="14.25" customHeight="1" x14ac:dyDescent="0.2">
      <c r="A388" s="43"/>
      <c r="B388" s="43"/>
      <c r="C388" s="43"/>
      <c r="D388" s="43"/>
      <c r="E388" s="43"/>
      <c r="F388" s="43"/>
      <c r="G388" s="43"/>
      <c r="H388" s="56"/>
      <c r="I388" s="43"/>
      <c r="J388" s="43"/>
      <c r="K388" s="43"/>
      <c r="L388" s="43"/>
      <c r="M388" s="43"/>
      <c r="N388" s="43"/>
      <c r="O388" s="43"/>
      <c r="P388" s="43"/>
      <c r="Q388" s="43"/>
      <c r="R388" s="43"/>
      <c r="S388" s="43"/>
      <c r="T388" s="43"/>
      <c r="U388" s="43"/>
      <c r="V388" s="43"/>
      <c r="W388" s="43"/>
      <c r="X388" s="43"/>
      <c r="Y388" s="43"/>
      <c r="Z388" s="43"/>
      <c r="AA388" s="43"/>
    </row>
    <row r="389" spans="1:27" ht="14.25" customHeight="1" x14ac:dyDescent="0.2">
      <c r="A389" s="43"/>
      <c r="B389" s="43"/>
      <c r="C389" s="43"/>
      <c r="D389" s="43"/>
      <c r="E389" s="43"/>
      <c r="F389" s="43"/>
      <c r="G389" s="43"/>
      <c r="H389" s="56"/>
      <c r="I389" s="43"/>
      <c r="J389" s="43"/>
      <c r="K389" s="43"/>
      <c r="L389" s="43"/>
      <c r="M389" s="43"/>
      <c r="N389" s="43"/>
      <c r="O389" s="43"/>
      <c r="P389" s="43"/>
      <c r="Q389" s="43"/>
      <c r="R389" s="43"/>
      <c r="S389" s="43"/>
      <c r="T389" s="43"/>
      <c r="U389" s="43"/>
      <c r="V389" s="43"/>
      <c r="W389" s="43"/>
      <c r="X389" s="43"/>
      <c r="Y389" s="43"/>
      <c r="Z389" s="43"/>
      <c r="AA389" s="43"/>
    </row>
    <row r="390" spans="1:27" ht="14.25" customHeight="1" x14ac:dyDescent="0.2">
      <c r="A390" s="43"/>
      <c r="B390" s="43"/>
      <c r="C390" s="43"/>
      <c r="D390" s="43"/>
      <c r="E390" s="43"/>
      <c r="F390" s="43"/>
      <c r="G390" s="43"/>
      <c r="H390" s="56"/>
      <c r="I390" s="43"/>
      <c r="J390" s="43"/>
      <c r="K390" s="43"/>
      <c r="L390" s="43"/>
      <c r="M390" s="43"/>
      <c r="N390" s="43"/>
      <c r="O390" s="43"/>
      <c r="P390" s="43"/>
      <c r="Q390" s="43"/>
      <c r="R390" s="43"/>
      <c r="S390" s="43"/>
      <c r="T390" s="43"/>
      <c r="U390" s="43"/>
      <c r="V390" s="43"/>
      <c r="W390" s="43"/>
      <c r="X390" s="43"/>
      <c r="Y390" s="43"/>
      <c r="Z390" s="43"/>
      <c r="AA390" s="43"/>
    </row>
    <row r="391" spans="1:27" ht="14.25" customHeight="1" x14ac:dyDescent="0.2">
      <c r="A391" s="43"/>
      <c r="B391" s="43"/>
      <c r="C391" s="43"/>
      <c r="D391" s="43"/>
      <c r="E391" s="43"/>
      <c r="F391" s="43"/>
      <c r="G391" s="43"/>
      <c r="H391" s="56"/>
      <c r="I391" s="43"/>
      <c r="J391" s="43"/>
      <c r="K391" s="43"/>
      <c r="L391" s="43"/>
      <c r="M391" s="43"/>
      <c r="N391" s="43"/>
      <c r="O391" s="43"/>
      <c r="P391" s="43"/>
      <c r="Q391" s="43"/>
      <c r="R391" s="43"/>
      <c r="S391" s="43"/>
      <c r="T391" s="43"/>
      <c r="U391" s="43"/>
      <c r="V391" s="43"/>
      <c r="W391" s="43"/>
      <c r="X391" s="43"/>
      <c r="Y391" s="43"/>
      <c r="Z391" s="43"/>
      <c r="AA391" s="43"/>
    </row>
    <row r="392" spans="1:27" ht="14.25" customHeight="1" x14ac:dyDescent="0.2">
      <c r="A392" s="43"/>
      <c r="B392" s="43"/>
      <c r="C392" s="43"/>
      <c r="D392" s="43"/>
      <c r="E392" s="43"/>
      <c r="F392" s="43"/>
      <c r="G392" s="43"/>
      <c r="H392" s="56"/>
      <c r="I392" s="43"/>
      <c r="J392" s="43"/>
      <c r="K392" s="43"/>
      <c r="L392" s="43"/>
      <c r="M392" s="43"/>
      <c r="N392" s="43"/>
      <c r="O392" s="43"/>
      <c r="P392" s="43"/>
      <c r="Q392" s="43"/>
      <c r="R392" s="43"/>
      <c r="S392" s="43"/>
      <c r="T392" s="43"/>
      <c r="U392" s="43"/>
      <c r="V392" s="43"/>
      <c r="W392" s="43"/>
      <c r="X392" s="43"/>
      <c r="Y392" s="43"/>
      <c r="Z392" s="43"/>
      <c r="AA392" s="43"/>
    </row>
    <row r="393" spans="1:27" ht="14.25" customHeight="1" x14ac:dyDescent="0.2">
      <c r="A393" s="43"/>
      <c r="B393" s="43"/>
      <c r="C393" s="43"/>
      <c r="D393" s="43"/>
      <c r="E393" s="43"/>
      <c r="F393" s="43"/>
      <c r="G393" s="43"/>
      <c r="H393" s="56"/>
      <c r="I393" s="43"/>
      <c r="J393" s="43"/>
      <c r="K393" s="43"/>
      <c r="L393" s="43"/>
      <c r="M393" s="43"/>
      <c r="N393" s="43"/>
      <c r="O393" s="43"/>
      <c r="P393" s="43"/>
      <c r="Q393" s="43"/>
      <c r="R393" s="43"/>
      <c r="S393" s="43"/>
      <c r="T393" s="43"/>
      <c r="U393" s="43"/>
      <c r="V393" s="43"/>
      <c r="W393" s="43"/>
      <c r="X393" s="43"/>
      <c r="Y393" s="43"/>
      <c r="Z393" s="43"/>
      <c r="AA393" s="43"/>
    </row>
    <row r="394" spans="1:27" ht="14.25" customHeight="1" x14ac:dyDescent="0.2">
      <c r="A394" s="43"/>
      <c r="B394" s="43"/>
      <c r="C394" s="43"/>
      <c r="D394" s="43"/>
      <c r="E394" s="43"/>
      <c r="F394" s="43"/>
      <c r="G394" s="43"/>
      <c r="H394" s="56"/>
      <c r="I394" s="43"/>
      <c r="J394" s="43"/>
      <c r="K394" s="43"/>
      <c r="L394" s="43"/>
      <c r="M394" s="43"/>
      <c r="N394" s="43"/>
      <c r="O394" s="43"/>
      <c r="P394" s="43"/>
      <c r="Q394" s="43"/>
      <c r="R394" s="43"/>
      <c r="S394" s="43"/>
      <c r="T394" s="43"/>
      <c r="U394" s="43"/>
      <c r="V394" s="43"/>
      <c r="W394" s="43"/>
      <c r="X394" s="43"/>
      <c r="Y394" s="43"/>
      <c r="Z394" s="43"/>
      <c r="AA394" s="43"/>
    </row>
    <row r="395" spans="1:27" ht="14.25" customHeight="1" x14ac:dyDescent="0.2">
      <c r="A395" s="43"/>
      <c r="B395" s="43"/>
      <c r="C395" s="43"/>
      <c r="D395" s="43"/>
      <c r="E395" s="43"/>
      <c r="F395" s="43"/>
      <c r="G395" s="43"/>
      <c r="H395" s="56"/>
      <c r="I395" s="43"/>
      <c r="J395" s="43"/>
      <c r="K395" s="43"/>
      <c r="L395" s="43"/>
      <c r="M395" s="43"/>
      <c r="N395" s="43"/>
      <c r="O395" s="43"/>
      <c r="P395" s="43"/>
      <c r="Q395" s="43"/>
      <c r="R395" s="43"/>
      <c r="S395" s="43"/>
      <c r="T395" s="43"/>
      <c r="U395" s="43"/>
      <c r="V395" s="43"/>
      <c r="W395" s="43"/>
      <c r="X395" s="43"/>
      <c r="Y395" s="43"/>
      <c r="Z395" s="43"/>
      <c r="AA395" s="43"/>
    </row>
    <row r="396" spans="1:27" ht="14.25" customHeight="1" x14ac:dyDescent="0.2">
      <c r="A396" s="43"/>
      <c r="B396" s="43"/>
      <c r="C396" s="43"/>
      <c r="D396" s="43"/>
      <c r="E396" s="43"/>
      <c r="F396" s="43"/>
      <c r="G396" s="43"/>
      <c r="H396" s="56"/>
      <c r="I396" s="43"/>
      <c r="J396" s="43"/>
      <c r="K396" s="43"/>
      <c r="L396" s="43"/>
      <c r="M396" s="43"/>
      <c r="N396" s="43"/>
      <c r="O396" s="43"/>
      <c r="P396" s="43"/>
      <c r="Q396" s="43"/>
      <c r="R396" s="43"/>
      <c r="S396" s="43"/>
      <c r="T396" s="43"/>
      <c r="U396" s="43"/>
      <c r="V396" s="43"/>
      <c r="W396" s="43"/>
      <c r="X396" s="43"/>
      <c r="Y396" s="43"/>
      <c r="Z396" s="43"/>
      <c r="AA396" s="43"/>
    </row>
    <row r="397" spans="1:27" ht="14.25" customHeight="1" x14ac:dyDescent="0.2">
      <c r="A397" s="43"/>
      <c r="B397" s="43"/>
      <c r="C397" s="43"/>
      <c r="D397" s="43"/>
      <c r="E397" s="43"/>
      <c r="F397" s="43"/>
      <c r="G397" s="43"/>
      <c r="H397" s="56"/>
      <c r="I397" s="43"/>
      <c r="J397" s="43"/>
      <c r="K397" s="43"/>
      <c r="L397" s="43"/>
      <c r="M397" s="43"/>
      <c r="N397" s="43"/>
      <c r="O397" s="43"/>
      <c r="P397" s="43"/>
      <c r="Q397" s="43"/>
      <c r="R397" s="43"/>
      <c r="S397" s="43"/>
      <c r="T397" s="43"/>
      <c r="U397" s="43"/>
      <c r="V397" s="43"/>
      <c r="W397" s="43"/>
      <c r="X397" s="43"/>
      <c r="Y397" s="43"/>
      <c r="Z397" s="43"/>
      <c r="AA397" s="43"/>
    </row>
    <row r="398" spans="1:27" ht="14.25" customHeight="1" x14ac:dyDescent="0.2">
      <c r="A398" s="43"/>
      <c r="B398" s="43"/>
      <c r="C398" s="43"/>
      <c r="D398" s="43"/>
      <c r="E398" s="43"/>
      <c r="F398" s="43"/>
      <c r="G398" s="43"/>
      <c r="H398" s="56"/>
      <c r="I398" s="43"/>
      <c r="J398" s="43"/>
      <c r="K398" s="43"/>
      <c r="L398" s="43"/>
      <c r="M398" s="43"/>
      <c r="N398" s="43"/>
      <c r="O398" s="43"/>
      <c r="P398" s="43"/>
      <c r="Q398" s="43"/>
      <c r="R398" s="43"/>
      <c r="S398" s="43"/>
      <c r="T398" s="43"/>
      <c r="U398" s="43"/>
      <c r="V398" s="43"/>
      <c r="W398" s="43"/>
      <c r="X398" s="43"/>
      <c r="Y398" s="43"/>
      <c r="Z398" s="43"/>
      <c r="AA398" s="43"/>
    </row>
    <row r="399" spans="1:27" ht="14.25" customHeight="1" x14ac:dyDescent="0.2">
      <c r="A399" s="43"/>
      <c r="B399" s="43"/>
      <c r="C399" s="43"/>
      <c r="D399" s="43"/>
      <c r="E399" s="43"/>
      <c r="F399" s="43"/>
      <c r="G399" s="43"/>
      <c r="H399" s="56"/>
      <c r="I399" s="43"/>
      <c r="J399" s="43"/>
      <c r="K399" s="43"/>
      <c r="L399" s="43"/>
      <c r="M399" s="43"/>
      <c r="N399" s="43"/>
      <c r="O399" s="43"/>
      <c r="P399" s="43"/>
      <c r="Q399" s="43"/>
      <c r="R399" s="43"/>
      <c r="S399" s="43"/>
      <c r="T399" s="43"/>
      <c r="U399" s="43"/>
      <c r="V399" s="43"/>
      <c r="W399" s="43"/>
      <c r="X399" s="43"/>
      <c r="Y399" s="43"/>
      <c r="Z399" s="43"/>
      <c r="AA399" s="43"/>
    </row>
    <row r="400" spans="1:27" ht="14.25" customHeight="1" x14ac:dyDescent="0.2">
      <c r="A400" s="43"/>
      <c r="B400" s="43"/>
      <c r="C400" s="43"/>
      <c r="D400" s="43"/>
      <c r="E400" s="43"/>
      <c r="F400" s="43"/>
      <c r="G400" s="43"/>
      <c r="H400" s="56"/>
      <c r="I400" s="43"/>
      <c r="J400" s="43"/>
      <c r="K400" s="43"/>
      <c r="L400" s="43"/>
      <c r="M400" s="43"/>
      <c r="N400" s="43"/>
      <c r="O400" s="43"/>
      <c r="P400" s="43"/>
      <c r="Q400" s="43"/>
      <c r="R400" s="43"/>
      <c r="S400" s="43"/>
      <c r="T400" s="43"/>
      <c r="U400" s="43"/>
      <c r="V400" s="43"/>
      <c r="W400" s="43"/>
      <c r="X400" s="43"/>
      <c r="Y400" s="43"/>
      <c r="Z400" s="43"/>
      <c r="AA400" s="43"/>
    </row>
    <row r="401" spans="1:27" ht="14.25" customHeight="1" x14ac:dyDescent="0.2">
      <c r="A401" s="43"/>
      <c r="B401" s="43"/>
      <c r="C401" s="43"/>
      <c r="D401" s="43"/>
      <c r="E401" s="43"/>
      <c r="F401" s="43"/>
      <c r="G401" s="43"/>
      <c r="H401" s="56"/>
      <c r="I401" s="43"/>
      <c r="J401" s="43"/>
      <c r="K401" s="43"/>
      <c r="L401" s="43"/>
      <c r="M401" s="43"/>
      <c r="N401" s="43"/>
      <c r="O401" s="43"/>
      <c r="P401" s="43"/>
      <c r="Q401" s="43"/>
      <c r="R401" s="43"/>
      <c r="S401" s="43"/>
      <c r="T401" s="43"/>
      <c r="U401" s="43"/>
      <c r="V401" s="43"/>
      <c r="W401" s="43"/>
      <c r="X401" s="43"/>
      <c r="Y401" s="43"/>
      <c r="Z401" s="43"/>
      <c r="AA401" s="43"/>
    </row>
    <row r="402" spans="1:27" ht="14.25" customHeight="1" x14ac:dyDescent="0.2">
      <c r="A402" s="43"/>
      <c r="B402" s="43"/>
      <c r="C402" s="43"/>
      <c r="D402" s="43"/>
      <c r="E402" s="43"/>
      <c r="F402" s="43"/>
      <c r="G402" s="43"/>
      <c r="H402" s="56"/>
      <c r="I402" s="43"/>
      <c r="J402" s="43"/>
      <c r="K402" s="43"/>
      <c r="L402" s="43"/>
      <c r="M402" s="43"/>
      <c r="N402" s="43"/>
      <c r="O402" s="43"/>
      <c r="P402" s="43"/>
      <c r="Q402" s="43"/>
      <c r="R402" s="43"/>
      <c r="S402" s="43"/>
      <c r="T402" s="43"/>
      <c r="U402" s="43"/>
      <c r="V402" s="43"/>
      <c r="W402" s="43"/>
      <c r="X402" s="43"/>
      <c r="Y402" s="43"/>
      <c r="Z402" s="43"/>
      <c r="AA402" s="43"/>
    </row>
    <row r="403" spans="1:27" ht="14.25" customHeight="1" x14ac:dyDescent="0.2">
      <c r="A403" s="43"/>
      <c r="B403" s="43"/>
      <c r="C403" s="43"/>
      <c r="D403" s="43"/>
      <c r="E403" s="43"/>
      <c r="F403" s="43"/>
      <c r="G403" s="43"/>
      <c r="H403" s="56"/>
      <c r="I403" s="43"/>
      <c r="J403" s="43"/>
      <c r="K403" s="43"/>
      <c r="L403" s="43"/>
      <c r="M403" s="43"/>
      <c r="N403" s="43"/>
      <c r="O403" s="43"/>
      <c r="P403" s="43"/>
      <c r="Q403" s="43"/>
      <c r="R403" s="43"/>
      <c r="S403" s="43"/>
      <c r="T403" s="43"/>
      <c r="U403" s="43"/>
      <c r="V403" s="43"/>
      <c r="W403" s="43"/>
      <c r="X403" s="43"/>
      <c r="Y403" s="43"/>
      <c r="Z403" s="43"/>
      <c r="AA403" s="43"/>
    </row>
    <row r="404" spans="1:27" ht="14.25" customHeight="1" x14ac:dyDescent="0.2">
      <c r="A404" s="43"/>
      <c r="B404" s="43"/>
      <c r="C404" s="43"/>
      <c r="D404" s="43"/>
      <c r="E404" s="43"/>
      <c r="F404" s="43"/>
      <c r="G404" s="43"/>
      <c r="H404" s="56"/>
      <c r="I404" s="43"/>
      <c r="J404" s="43"/>
      <c r="K404" s="43"/>
      <c r="L404" s="43"/>
      <c r="M404" s="43"/>
      <c r="N404" s="43"/>
      <c r="O404" s="43"/>
      <c r="P404" s="43"/>
      <c r="Q404" s="43"/>
      <c r="R404" s="43"/>
      <c r="S404" s="43"/>
      <c r="T404" s="43"/>
      <c r="U404" s="43"/>
      <c r="V404" s="43"/>
      <c r="W404" s="43"/>
      <c r="X404" s="43"/>
      <c r="Y404" s="43"/>
      <c r="Z404" s="43"/>
      <c r="AA404" s="43"/>
    </row>
    <row r="405" spans="1:27" ht="14.25" customHeight="1" x14ac:dyDescent="0.2">
      <c r="A405" s="43"/>
      <c r="B405" s="43"/>
      <c r="C405" s="43"/>
      <c r="D405" s="43"/>
      <c r="E405" s="43"/>
      <c r="F405" s="43"/>
      <c r="G405" s="43"/>
      <c r="H405" s="56"/>
      <c r="I405" s="43"/>
      <c r="J405" s="43"/>
      <c r="K405" s="43"/>
      <c r="L405" s="43"/>
      <c r="M405" s="43"/>
      <c r="N405" s="43"/>
      <c r="O405" s="43"/>
      <c r="P405" s="43"/>
      <c r="Q405" s="43"/>
      <c r="R405" s="43"/>
      <c r="S405" s="43"/>
      <c r="T405" s="43"/>
      <c r="U405" s="43"/>
      <c r="V405" s="43"/>
      <c r="W405" s="43"/>
      <c r="X405" s="43"/>
      <c r="Y405" s="43"/>
      <c r="Z405" s="43"/>
      <c r="AA405" s="43"/>
    </row>
    <row r="406" spans="1:27" ht="14.25" customHeight="1" x14ac:dyDescent="0.2">
      <c r="A406" s="43"/>
      <c r="B406" s="43"/>
      <c r="C406" s="43"/>
      <c r="D406" s="43"/>
      <c r="E406" s="43"/>
      <c r="F406" s="43"/>
      <c r="G406" s="43"/>
      <c r="H406" s="56"/>
      <c r="I406" s="43"/>
      <c r="J406" s="43"/>
      <c r="K406" s="43"/>
      <c r="L406" s="43"/>
      <c r="M406" s="43"/>
      <c r="N406" s="43"/>
      <c r="O406" s="43"/>
      <c r="P406" s="43"/>
      <c r="Q406" s="43"/>
      <c r="R406" s="43"/>
      <c r="S406" s="43"/>
      <c r="T406" s="43"/>
      <c r="U406" s="43"/>
      <c r="V406" s="43"/>
      <c r="W406" s="43"/>
      <c r="X406" s="43"/>
      <c r="Y406" s="43"/>
      <c r="Z406" s="43"/>
      <c r="AA406" s="43"/>
    </row>
    <row r="407" spans="1:27" ht="14.25" customHeight="1" x14ac:dyDescent="0.2">
      <c r="A407" s="43"/>
      <c r="B407" s="43"/>
      <c r="C407" s="43"/>
      <c r="D407" s="43"/>
      <c r="E407" s="43"/>
      <c r="F407" s="43"/>
      <c r="G407" s="43"/>
      <c r="H407" s="56"/>
      <c r="I407" s="43"/>
      <c r="J407" s="43"/>
      <c r="K407" s="43"/>
      <c r="L407" s="43"/>
      <c r="M407" s="43"/>
      <c r="N407" s="43"/>
      <c r="O407" s="43"/>
      <c r="P407" s="43"/>
      <c r="Q407" s="43"/>
      <c r="R407" s="43"/>
      <c r="S407" s="43"/>
      <c r="T407" s="43"/>
      <c r="U407" s="43"/>
      <c r="V407" s="43"/>
      <c r="W407" s="43"/>
      <c r="X407" s="43"/>
      <c r="Y407" s="43"/>
      <c r="Z407" s="43"/>
      <c r="AA407" s="43"/>
    </row>
    <row r="408" spans="1:27" ht="14.25" customHeight="1" x14ac:dyDescent="0.2">
      <c r="A408" s="43"/>
      <c r="B408" s="43"/>
      <c r="C408" s="43"/>
      <c r="D408" s="43"/>
      <c r="E408" s="43"/>
      <c r="F408" s="43"/>
      <c r="G408" s="43"/>
      <c r="H408" s="56"/>
      <c r="I408" s="43"/>
      <c r="J408" s="43"/>
      <c r="K408" s="43"/>
      <c r="L408" s="43"/>
      <c r="M408" s="43"/>
      <c r="N408" s="43"/>
      <c r="O408" s="43"/>
      <c r="P408" s="43"/>
      <c r="Q408" s="43"/>
      <c r="R408" s="43"/>
      <c r="S408" s="43"/>
      <c r="T408" s="43"/>
      <c r="U408" s="43"/>
      <c r="V408" s="43"/>
      <c r="W408" s="43"/>
      <c r="X408" s="43"/>
      <c r="Y408" s="43"/>
      <c r="Z408" s="43"/>
      <c r="AA408" s="43"/>
    </row>
    <row r="409" spans="1:27" ht="14.25" customHeight="1" x14ac:dyDescent="0.2">
      <c r="A409" s="43"/>
      <c r="B409" s="43"/>
      <c r="C409" s="43"/>
      <c r="D409" s="43"/>
      <c r="E409" s="43"/>
      <c r="F409" s="43"/>
      <c r="G409" s="43"/>
      <c r="H409" s="56"/>
      <c r="I409" s="43"/>
      <c r="J409" s="43"/>
      <c r="K409" s="43"/>
      <c r="L409" s="43"/>
      <c r="M409" s="43"/>
      <c r="N409" s="43"/>
      <c r="O409" s="43"/>
      <c r="P409" s="43"/>
      <c r="Q409" s="43"/>
      <c r="R409" s="43"/>
      <c r="S409" s="43"/>
      <c r="T409" s="43"/>
      <c r="U409" s="43"/>
      <c r="V409" s="43"/>
      <c r="W409" s="43"/>
      <c r="X409" s="43"/>
      <c r="Y409" s="43"/>
      <c r="Z409" s="43"/>
      <c r="AA409" s="43"/>
    </row>
    <row r="410" spans="1:27" ht="14.25" customHeight="1" x14ac:dyDescent="0.2">
      <c r="A410" s="43"/>
      <c r="B410" s="43"/>
      <c r="C410" s="43"/>
      <c r="D410" s="43"/>
      <c r="E410" s="43"/>
      <c r="F410" s="43"/>
      <c r="G410" s="43"/>
      <c r="H410" s="56"/>
      <c r="I410" s="43"/>
      <c r="J410" s="43"/>
      <c r="K410" s="43"/>
      <c r="L410" s="43"/>
      <c r="M410" s="43"/>
      <c r="N410" s="43"/>
      <c r="O410" s="43"/>
      <c r="P410" s="43"/>
      <c r="Q410" s="43"/>
      <c r="R410" s="43"/>
      <c r="S410" s="43"/>
      <c r="T410" s="43"/>
      <c r="U410" s="43"/>
      <c r="V410" s="43"/>
      <c r="W410" s="43"/>
      <c r="X410" s="43"/>
      <c r="Y410" s="43"/>
      <c r="Z410" s="43"/>
      <c r="AA410" s="43"/>
    </row>
    <row r="411" spans="1:27" ht="14.25" customHeight="1" x14ac:dyDescent="0.2">
      <c r="A411" s="43"/>
      <c r="B411" s="43"/>
      <c r="C411" s="43"/>
      <c r="D411" s="43"/>
      <c r="E411" s="43"/>
      <c r="F411" s="43"/>
      <c r="G411" s="43"/>
      <c r="H411" s="56"/>
      <c r="I411" s="43"/>
      <c r="J411" s="43"/>
      <c r="K411" s="43"/>
      <c r="L411" s="43"/>
      <c r="M411" s="43"/>
      <c r="N411" s="43"/>
      <c r="O411" s="43"/>
      <c r="P411" s="43"/>
      <c r="Q411" s="43"/>
      <c r="R411" s="43"/>
      <c r="S411" s="43"/>
      <c r="T411" s="43"/>
      <c r="U411" s="43"/>
      <c r="V411" s="43"/>
      <c r="W411" s="43"/>
      <c r="X411" s="43"/>
      <c r="Y411" s="43"/>
      <c r="Z411" s="43"/>
      <c r="AA411" s="43"/>
    </row>
    <row r="412" spans="1:27" ht="14.25" customHeight="1" x14ac:dyDescent="0.2">
      <c r="A412" s="43"/>
      <c r="B412" s="43"/>
      <c r="C412" s="43"/>
      <c r="D412" s="43"/>
      <c r="E412" s="43"/>
      <c r="F412" s="43"/>
      <c r="G412" s="43"/>
      <c r="H412" s="56"/>
      <c r="I412" s="43"/>
      <c r="J412" s="43"/>
      <c r="K412" s="43"/>
      <c r="L412" s="43"/>
      <c r="M412" s="43"/>
      <c r="N412" s="43"/>
      <c r="O412" s="43"/>
      <c r="P412" s="43"/>
      <c r="Q412" s="43"/>
      <c r="R412" s="43"/>
      <c r="S412" s="43"/>
      <c r="T412" s="43"/>
      <c r="U412" s="43"/>
      <c r="V412" s="43"/>
      <c r="W412" s="43"/>
      <c r="X412" s="43"/>
      <c r="Y412" s="43"/>
      <c r="Z412" s="43"/>
      <c r="AA412" s="43"/>
    </row>
    <row r="413" spans="1:27" ht="14.25" customHeight="1" x14ac:dyDescent="0.2">
      <c r="A413" s="43"/>
      <c r="B413" s="43"/>
      <c r="C413" s="43"/>
      <c r="D413" s="43"/>
      <c r="E413" s="43"/>
      <c r="F413" s="43"/>
      <c r="G413" s="43"/>
      <c r="H413" s="56"/>
      <c r="I413" s="43"/>
      <c r="J413" s="43"/>
      <c r="K413" s="43"/>
      <c r="L413" s="43"/>
      <c r="M413" s="43"/>
      <c r="N413" s="43"/>
      <c r="O413" s="43"/>
      <c r="P413" s="43"/>
      <c r="Q413" s="43"/>
      <c r="R413" s="43"/>
      <c r="S413" s="43"/>
      <c r="T413" s="43"/>
      <c r="U413" s="43"/>
      <c r="V413" s="43"/>
      <c r="W413" s="43"/>
      <c r="X413" s="43"/>
      <c r="Y413" s="43"/>
      <c r="Z413" s="43"/>
      <c r="AA413" s="43"/>
    </row>
    <row r="414" spans="1:27" ht="14.25" customHeight="1" x14ac:dyDescent="0.2">
      <c r="A414" s="43"/>
      <c r="B414" s="43"/>
      <c r="C414" s="43"/>
      <c r="D414" s="43"/>
      <c r="E414" s="43"/>
      <c r="F414" s="43"/>
      <c r="G414" s="43"/>
      <c r="H414" s="56"/>
      <c r="I414" s="43"/>
      <c r="J414" s="43"/>
      <c r="K414" s="43"/>
      <c r="L414" s="43"/>
      <c r="M414" s="43"/>
      <c r="N414" s="43"/>
      <c r="O414" s="43"/>
      <c r="P414" s="43"/>
      <c r="Q414" s="43"/>
      <c r="R414" s="43"/>
      <c r="S414" s="43"/>
      <c r="T414" s="43"/>
      <c r="U414" s="43"/>
      <c r="V414" s="43"/>
      <c r="W414" s="43"/>
      <c r="X414" s="43"/>
      <c r="Y414" s="43"/>
      <c r="Z414" s="43"/>
      <c r="AA414" s="43"/>
    </row>
    <row r="415" spans="1:27" ht="14.25" customHeight="1" x14ac:dyDescent="0.2">
      <c r="A415" s="43"/>
      <c r="B415" s="43"/>
      <c r="C415" s="43"/>
      <c r="D415" s="43"/>
      <c r="E415" s="43"/>
      <c r="F415" s="43"/>
      <c r="G415" s="43"/>
      <c r="H415" s="56"/>
      <c r="I415" s="43"/>
      <c r="J415" s="43"/>
      <c r="K415" s="43"/>
      <c r="L415" s="43"/>
      <c r="M415" s="43"/>
      <c r="N415" s="43"/>
      <c r="O415" s="43"/>
      <c r="P415" s="43"/>
      <c r="Q415" s="43"/>
      <c r="R415" s="43"/>
      <c r="S415" s="43"/>
      <c r="T415" s="43"/>
      <c r="U415" s="43"/>
      <c r="V415" s="43"/>
      <c r="W415" s="43"/>
      <c r="X415" s="43"/>
      <c r="Y415" s="43"/>
      <c r="Z415" s="43"/>
      <c r="AA415" s="43"/>
    </row>
    <row r="416" spans="1:27" ht="14.25" customHeight="1" x14ac:dyDescent="0.2">
      <c r="A416" s="43"/>
      <c r="B416" s="43"/>
      <c r="C416" s="43"/>
      <c r="D416" s="43"/>
      <c r="E416" s="43"/>
      <c r="F416" s="43"/>
      <c r="G416" s="43"/>
      <c r="H416" s="56"/>
      <c r="I416" s="43"/>
      <c r="J416" s="43"/>
      <c r="K416" s="43"/>
      <c r="L416" s="43"/>
      <c r="M416" s="43"/>
      <c r="N416" s="43"/>
      <c r="O416" s="43"/>
      <c r="P416" s="43"/>
      <c r="Q416" s="43"/>
      <c r="R416" s="43"/>
      <c r="S416" s="43"/>
      <c r="T416" s="43"/>
      <c r="U416" s="43"/>
      <c r="V416" s="43"/>
      <c r="W416" s="43"/>
      <c r="X416" s="43"/>
      <c r="Y416" s="43"/>
      <c r="Z416" s="43"/>
      <c r="AA416" s="43"/>
    </row>
    <row r="417" spans="1:27" ht="14.25" customHeight="1" x14ac:dyDescent="0.2">
      <c r="A417" s="43"/>
      <c r="B417" s="43"/>
      <c r="C417" s="43"/>
      <c r="D417" s="43"/>
      <c r="E417" s="43"/>
      <c r="F417" s="43"/>
      <c r="G417" s="43"/>
      <c r="H417" s="56"/>
      <c r="I417" s="43"/>
      <c r="J417" s="43"/>
      <c r="K417" s="43"/>
      <c r="L417" s="43"/>
      <c r="M417" s="43"/>
      <c r="N417" s="43"/>
      <c r="O417" s="43"/>
      <c r="P417" s="43"/>
      <c r="Q417" s="43"/>
      <c r="R417" s="43"/>
      <c r="S417" s="43"/>
      <c r="T417" s="43"/>
      <c r="U417" s="43"/>
      <c r="V417" s="43"/>
      <c r="W417" s="43"/>
      <c r="X417" s="43"/>
      <c r="Y417" s="43"/>
      <c r="Z417" s="43"/>
      <c r="AA417" s="43"/>
    </row>
    <row r="418" spans="1:27" ht="14.25" customHeight="1" x14ac:dyDescent="0.2">
      <c r="A418" s="43"/>
      <c r="B418" s="43"/>
      <c r="C418" s="43"/>
      <c r="D418" s="43"/>
      <c r="E418" s="43"/>
      <c r="F418" s="43"/>
      <c r="G418" s="43"/>
      <c r="H418" s="56"/>
      <c r="I418" s="43"/>
      <c r="J418" s="43"/>
      <c r="K418" s="43"/>
      <c r="L418" s="43"/>
      <c r="M418" s="43"/>
      <c r="N418" s="43"/>
      <c r="O418" s="43"/>
      <c r="P418" s="43"/>
      <c r="Q418" s="43"/>
      <c r="R418" s="43"/>
      <c r="S418" s="43"/>
      <c r="T418" s="43"/>
      <c r="U418" s="43"/>
      <c r="V418" s="43"/>
      <c r="W418" s="43"/>
      <c r="X418" s="43"/>
      <c r="Y418" s="43"/>
      <c r="Z418" s="43"/>
      <c r="AA418" s="43"/>
    </row>
    <row r="419" spans="1:27" ht="14.25" customHeight="1" x14ac:dyDescent="0.2">
      <c r="A419" s="43"/>
      <c r="B419" s="43"/>
      <c r="C419" s="43"/>
      <c r="D419" s="43"/>
      <c r="E419" s="43"/>
      <c r="F419" s="43"/>
      <c r="G419" s="43"/>
      <c r="H419" s="56"/>
      <c r="I419" s="43"/>
      <c r="J419" s="43"/>
      <c r="K419" s="43"/>
      <c r="L419" s="43"/>
      <c r="M419" s="43"/>
      <c r="N419" s="43"/>
      <c r="O419" s="43"/>
      <c r="P419" s="43"/>
      <c r="Q419" s="43"/>
      <c r="R419" s="43"/>
      <c r="S419" s="43"/>
      <c r="T419" s="43"/>
      <c r="U419" s="43"/>
      <c r="V419" s="43"/>
      <c r="W419" s="43"/>
      <c r="X419" s="43"/>
      <c r="Y419" s="43"/>
      <c r="Z419" s="43"/>
      <c r="AA419" s="43"/>
    </row>
    <row r="420" spans="1:27" ht="14.25" customHeight="1" x14ac:dyDescent="0.2">
      <c r="A420" s="43"/>
      <c r="B420" s="43"/>
      <c r="C420" s="43"/>
      <c r="D420" s="43"/>
      <c r="E420" s="43"/>
      <c r="F420" s="43"/>
      <c r="G420" s="43"/>
      <c r="H420" s="56"/>
      <c r="I420" s="43"/>
      <c r="J420" s="43"/>
      <c r="K420" s="43"/>
      <c r="L420" s="43"/>
      <c r="M420" s="43"/>
      <c r="N420" s="43"/>
      <c r="O420" s="43"/>
      <c r="P420" s="43"/>
      <c r="Q420" s="43"/>
      <c r="R420" s="43"/>
      <c r="S420" s="43"/>
      <c r="T420" s="43"/>
      <c r="U420" s="43"/>
      <c r="V420" s="43"/>
      <c r="W420" s="43"/>
      <c r="X420" s="43"/>
      <c r="Y420" s="43"/>
      <c r="Z420" s="43"/>
      <c r="AA420" s="43"/>
    </row>
    <row r="421" spans="1:27" ht="14.25" customHeight="1" x14ac:dyDescent="0.2">
      <c r="A421" s="43"/>
      <c r="B421" s="43"/>
      <c r="C421" s="43"/>
      <c r="D421" s="43"/>
      <c r="E421" s="43"/>
      <c r="F421" s="43"/>
      <c r="G421" s="43"/>
      <c r="H421" s="56"/>
      <c r="I421" s="43"/>
      <c r="J421" s="43"/>
      <c r="K421" s="43"/>
      <c r="L421" s="43"/>
      <c r="M421" s="43"/>
      <c r="N421" s="43"/>
      <c r="O421" s="43"/>
      <c r="P421" s="43"/>
      <c r="Q421" s="43"/>
      <c r="R421" s="43"/>
      <c r="S421" s="43"/>
      <c r="T421" s="43"/>
      <c r="U421" s="43"/>
      <c r="V421" s="43"/>
      <c r="W421" s="43"/>
      <c r="X421" s="43"/>
      <c r="Y421" s="43"/>
      <c r="Z421" s="43"/>
      <c r="AA421" s="43"/>
    </row>
    <row r="422" spans="1:27" ht="14.25" customHeight="1" x14ac:dyDescent="0.2">
      <c r="A422" s="43"/>
      <c r="B422" s="43"/>
      <c r="C422" s="43"/>
      <c r="D422" s="43"/>
      <c r="E422" s="43"/>
      <c r="F422" s="43"/>
      <c r="G422" s="43"/>
      <c r="H422" s="56"/>
      <c r="I422" s="43"/>
      <c r="J422" s="43"/>
      <c r="K422" s="43"/>
      <c r="L422" s="43"/>
      <c r="M422" s="43"/>
      <c r="N422" s="43"/>
      <c r="O422" s="43"/>
      <c r="P422" s="43"/>
      <c r="Q422" s="43"/>
      <c r="R422" s="43"/>
      <c r="S422" s="43"/>
      <c r="T422" s="43"/>
      <c r="U422" s="43"/>
      <c r="V422" s="43"/>
      <c r="W422" s="43"/>
      <c r="X422" s="43"/>
      <c r="Y422" s="43"/>
      <c r="Z422" s="43"/>
      <c r="AA422" s="43"/>
    </row>
    <row r="423" spans="1:27" ht="14.25" customHeight="1" x14ac:dyDescent="0.2">
      <c r="A423" s="43"/>
      <c r="B423" s="43"/>
      <c r="C423" s="43"/>
      <c r="D423" s="43"/>
      <c r="E423" s="43"/>
      <c r="F423" s="43"/>
      <c r="G423" s="43"/>
      <c r="H423" s="56"/>
      <c r="I423" s="43"/>
      <c r="J423" s="43"/>
      <c r="K423" s="43"/>
      <c r="L423" s="43"/>
      <c r="M423" s="43"/>
      <c r="N423" s="43"/>
      <c r="O423" s="43"/>
      <c r="P423" s="43"/>
      <c r="Q423" s="43"/>
      <c r="R423" s="43"/>
      <c r="S423" s="43"/>
      <c r="T423" s="43"/>
      <c r="U423" s="43"/>
      <c r="V423" s="43"/>
      <c r="W423" s="43"/>
      <c r="X423" s="43"/>
      <c r="Y423" s="43"/>
      <c r="Z423" s="43"/>
      <c r="AA423" s="43"/>
    </row>
    <row r="424" spans="1:27" ht="14.25" customHeight="1" x14ac:dyDescent="0.2">
      <c r="A424" s="43"/>
      <c r="B424" s="43"/>
      <c r="C424" s="43"/>
      <c r="D424" s="43"/>
      <c r="E424" s="43"/>
      <c r="F424" s="43"/>
      <c r="G424" s="43"/>
      <c r="H424" s="56"/>
      <c r="I424" s="43"/>
      <c r="J424" s="43"/>
      <c r="K424" s="43"/>
      <c r="L424" s="43"/>
      <c r="M424" s="43"/>
      <c r="N424" s="43"/>
      <c r="O424" s="43"/>
      <c r="P424" s="43"/>
      <c r="Q424" s="43"/>
      <c r="R424" s="43"/>
      <c r="S424" s="43"/>
      <c r="T424" s="43"/>
      <c r="U424" s="43"/>
      <c r="V424" s="43"/>
      <c r="W424" s="43"/>
      <c r="X424" s="43"/>
      <c r="Y424" s="43"/>
      <c r="Z424" s="43"/>
      <c r="AA424" s="43"/>
    </row>
    <row r="425" spans="1:27" ht="14.25" customHeight="1" x14ac:dyDescent="0.2">
      <c r="A425" s="43"/>
      <c r="B425" s="43"/>
      <c r="C425" s="43"/>
      <c r="D425" s="43"/>
      <c r="E425" s="43"/>
      <c r="F425" s="43"/>
      <c r="G425" s="43"/>
      <c r="H425" s="56"/>
      <c r="I425" s="43"/>
      <c r="J425" s="43"/>
      <c r="K425" s="43"/>
      <c r="L425" s="43"/>
      <c r="M425" s="43"/>
      <c r="N425" s="43"/>
      <c r="O425" s="43"/>
      <c r="P425" s="43"/>
      <c r="Q425" s="43"/>
      <c r="R425" s="43"/>
      <c r="S425" s="43"/>
      <c r="T425" s="43"/>
      <c r="U425" s="43"/>
      <c r="V425" s="43"/>
      <c r="W425" s="43"/>
      <c r="X425" s="43"/>
      <c r="Y425" s="43"/>
      <c r="Z425" s="43"/>
      <c r="AA425" s="43"/>
    </row>
    <row r="426" spans="1:27" ht="14.25" customHeight="1" x14ac:dyDescent="0.2">
      <c r="A426" s="43"/>
      <c r="B426" s="43"/>
      <c r="C426" s="43"/>
      <c r="D426" s="43"/>
      <c r="E426" s="43"/>
      <c r="F426" s="43"/>
      <c r="G426" s="43"/>
      <c r="H426" s="56"/>
      <c r="I426" s="43"/>
      <c r="J426" s="43"/>
      <c r="K426" s="43"/>
      <c r="L426" s="43"/>
      <c r="M426" s="43"/>
      <c r="N426" s="43"/>
      <c r="O426" s="43"/>
      <c r="P426" s="43"/>
      <c r="Q426" s="43"/>
      <c r="R426" s="43"/>
      <c r="S426" s="43"/>
      <c r="T426" s="43"/>
      <c r="U426" s="43"/>
      <c r="V426" s="43"/>
      <c r="W426" s="43"/>
      <c r="X426" s="43"/>
      <c r="Y426" s="43"/>
      <c r="Z426" s="43"/>
      <c r="AA426" s="43"/>
    </row>
    <row r="427" spans="1:27" ht="14.25" customHeight="1" x14ac:dyDescent="0.2">
      <c r="A427" s="43"/>
      <c r="B427" s="43"/>
      <c r="C427" s="43"/>
      <c r="D427" s="43"/>
      <c r="E427" s="43"/>
      <c r="F427" s="43"/>
      <c r="G427" s="43"/>
      <c r="H427" s="56"/>
      <c r="I427" s="43"/>
      <c r="J427" s="43"/>
      <c r="K427" s="43"/>
      <c r="L427" s="43"/>
      <c r="M427" s="43"/>
      <c r="N427" s="43"/>
      <c r="O427" s="43"/>
      <c r="P427" s="43"/>
      <c r="Q427" s="43"/>
      <c r="R427" s="43"/>
      <c r="S427" s="43"/>
      <c r="T427" s="43"/>
      <c r="U427" s="43"/>
      <c r="V427" s="43"/>
      <c r="W427" s="43"/>
      <c r="X427" s="43"/>
      <c r="Y427" s="43"/>
      <c r="Z427" s="43"/>
      <c r="AA427" s="43"/>
    </row>
    <row r="428" spans="1:27" ht="14.25" customHeight="1" x14ac:dyDescent="0.2">
      <c r="A428" s="43"/>
      <c r="B428" s="43"/>
      <c r="C428" s="43"/>
      <c r="D428" s="43"/>
      <c r="E428" s="43"/>
      <c r="F428" s="43"/>
      <c r="G428" s="43"/>
      <c r="H428" s="56"/>
      <c r="I428" s="43"/>
      <c r="J428" s="43"/>
      <c r="K428" s="43"/>
      <c r="L428" s="43"/>
      <c r="M428" s="43"/>
      <c r="N428" s="43"/>
      <c r="O428" s="43"/>
      <c r="P428" s="43"/>
      <c r="Q428" s="43"/>
      <c r="R428" s="43"/>
      <c r="S428" s="43"/>
      <c r="T428" s="43"/>
      <c r="U428" s="43"/>
      <c r="V428" s="43"/>
      <c r="W428" s="43"/>
      <c r="X428" s="43"/>
      <c r="Y428" s="43"/>
      <c r="Z428" s="43"/>
      <c r="AA428" s="43"/>
    </row>
    <row r="429" spans="1:27" ht="14.25" customHeight="1" x14ac:dyDescent="0.2">
      <c r="A429" s="43"/>
      <c r="B429" s="43"/>
      <c r="C429" s="43"/>
      <c r="D429" s="43"/>
      <c r="E429" s="43"/>
      <c r="F429" s="43"/>
      <c r="G429" s="43"/>
      <c r="H429" s="56"/>
      <c r="I429" s="43"/>
      <c r="J429" s="43"/>
      <c r="K429" s="43"/>
      <c r="L429" s="43"/>
      <c r="M429" s="43"/>
      <c r="N429" s="43"/>
      <c r="O429" s="43"/>
      <c r="P429" s="43"/>
      <c r="Q429" s="43"/>
      <c r="R429" s="43"/>
      <c r="S429" s="43"/>
      <c r="T429" s="43"/>
      <c r="U429" s="43"/>
      <c r="V429" s="43"/>
      <c r="W429" s="43"/>
      <c r="X429" s="43"/>
      <c r="Y429" s="43"/>
      <c r="Z429" s="43"/>
      <c r="AA429" s="43"/>
    </row>
    <row r="430" spans="1:27" ht="14.25" customHeight="1" x14ac:dyDescent="0.2">
      <c r="A430" s="43"/>
      <c r="B430" s="43"/>
      <c r="C430" s="43"/>
      <c r="D430" s="43"/>
      <c r="E430" s="43"/>
      <c r="F430" s="43"/>
      <c r="G430" s="43"/>
      <c r="H430" s="56"/>
      <c r="I430" s="43"/>
      <c r="J430" s="43"/>
      <c r="K430" s="43"/>
      <c r="L430" s="43"/>
      <c r="M430" s="43"/>
      <c r="N430" s="43"/>
      <c r="O430" s="43"/>
      <c r="P430" s="43"/>
      <c r="Q430" s="43"/>
      <c r="R430" s="43"/>
      <c r="S430" s="43"/>
      <c r="T430" s="43"/>
      <c r="U430" s="43"/>
      <c r="V430" s="43"/>
      <c r="W430" s="43"/>
      <c r="X430" s="43"/>
      <c r="Y430" s="43"/>
      <c r="Z430" s="43"/>
      <c r="AA430" s="43"/>
    </row>
    <row r="431" spans="1:27" ht="14.25" customHeight="1" x14ac:dyDescent="0.2">
      <c r="A431" s="43"/>
      <c r="B431" s="43"/>
      <c r="C431" s="43"/>
      <c r="D431" s="43"/>
      <c r="E431" s="43"/>
      <c r="F431" s="43"/>
      <c r="G431" s="43"/>
      <c r="H431" s="56"/>
      <c r="I431" s="43"/>
      <c r="J431" s="43"/>
      <c r="K431" s="43"/>
      <c r="L431" s="43"/>
      <c r="M431" s="43"/>
      <c r="N431" s="43"/>
      <c r="O431" s="43"/>
      <c r="P431" s="43"/>
      <c r="Q431" s="43"/>
      <c r="R431" s="43"/>
      <c r="S431" s="43"/>
      <c r="T431" s="43"/>
      <c r="U431" s="43"/>
      <c r="V431" s="43"/>
      <c r="W431" s="43"/>
      <c r="X431" s="43"/>
      <c r="Y431" s="43"/>
      <c r="Z431" s="43"/>
      <c r="AA431" s="43"/>
    </row>
    <row r="432" spans="1:27" ht="14.25" customHeight="1" x14ac:dyDescent="0.2">
      <c r="A432" s="43"/>
      <c r="B432" s="43"/>
      <c r="C432" s="43"/>
      <c r="D432" s="43"/>
      <c r="E432" s="43"/>
      <c r="F432" s="43"/>
      <c r="G432" s="43"/>
      <c r="H432" s="56"/>
      <c r="I432" s="43"/>
      <c r="J432" s="43"/>
      <c r="K432" s="43"/>
      <c r="L432" s="43"/>
      <c r="M432" s="43"/>
      <c r="N432" s="43"/>
      <c r="O432" s="43"/>
      <c r="P432" s="43"/>
      <c r="Q432" s="43"/>
      <c r="R432" s="43"/>
      <c r="S432" s="43"/>
      <c r="T432" s="43"/>
      <c r="U432" s="43"/>
      <c r="V432" s="43"/>
      <c r="W432" s="43"/>
      <c r="X432" s="43"/>
      <c r="Y432" s="43"/>
      <c r="Z432" s="43"/>
      <c r="AA432" s="43"/>
    </row>
    <row r="433" spans="1:27" ht="14.25" customHeight="1" x14ac:dyDescent="0.2">
      <c r="A433" s="43"/>
      <c r="B433" s="43"/>
      <c r="C433" s="43"/>
      <c r="D433" s="43"/>
      <c r="E433" s="43"/>
      <c r="F433" s="43"/>
      <c r="G433" s="43"/>
      <c r="H433" s="56"/>
      <c r="I433" s="43"/>
      <c r="J433" s="43"/>
      <c r="K433" s="43"/>
      <c r="L433" s="43"/>
      <c r="M433" s="43"/>
      <c r="N433" s="43"/>
      <c r="O433" s="43"/>
      <c r="P433" s="43"/>
      <c r="Q433" s="43"/>
      <c r="R433" s="43"/>
      <c r="S433" s="43"/>
      <c r="T433" s="43"/>
      <c r="U433" s="43"/>
      <c r="V433" s="43"/>
      <c r="W433" s="43"/>
      <c r="X433" s="43"/>
      <c r="Y433" s="43"/>
      <c r="Z433" s="43"/>
      <c r="AA433" s="43"/>
    </row>
    <row r="434" spans="1:27" ht="14.25" customHeight="1" x14ac:dyDescent="0.2">
      <c r="A434" s="43"/>
      <c r="B434" s="43"/>
      <c r="C434" s="43"/>
      <c r="D434" s="43"/>
      <c r="E434" s="43"/>
      <c r="F434" s="43"/>
      <c r="G434" s="43"/>
      <c r="H434" s="56"/>
      <c r="I434" s="43"/>
      <c r="J434" s="43"/>
      <c r="K434" s="43"/>
      <c r="L434" s="43"/>
      <c r="M434" s="43"/>
      <c r="N434" s="43"/>
      <c r="O434" s="43"/>
      <c r="P434" s="43"/>
      <c r="Q434" s="43"/>
      <c r="R434" s="43"/>
      <c r="S434" s="43"/>
      <c r="T434" s="43"/>
      <c r="U434" s="43"/>
      <c r="V434" s="43"/>
      <c r="W434" s="43"/>
      <c r="X434" s="43"/>
      <c r="Y434" s="43"/>
      <c r="Z434" s="43"/>
      <c r="AA434" s="43"/>
    </row>
    <row r="435" spans="1:27" ht="14.25" customHeight="1" x14ac:dyDescent="0.2">
      <c r="A435" s="43"/>
      <c r="B435" s="43"/>
      <c r="C435" s="43"/>
      <c r="D435" s="43"/>
      <c r="E435" s="43"/>
      <c r="F435" s="43"/>
      <c r="G435" s="43"/>
      <c r="H435" s="56"/>
      <c r="I435" s="43"/>
      <c r="J435" s="43"/>
      <c r="K435" s="43"/>
      <c r="L435" s="43"/>
      <c r="M435" s="43"/>
      <c r="N435" s="43"/>
      <c r="O435" s="43"/>
      <c r="P435" s="43"/>
      <c r="Q435" s="43"/>
      <c r="R435" s="43"/>
      <c r="S435" s="43"/>
      <c r="T435" s="43"/>
      <c r="U435" s="43"/>
      <c r="V435" s="43"/>
      <c r="W435" s="43"/>
      <c r="X435" s="43"/>
      <c r="Y435" s="43"/>
      <c r="Z435" s="43"/>
      <c r="AA435" s="43"/>
    </row>
    <row r="436" spans="1:27" ht="14.25" customHeight="1" x14ac:dyDescent="0.2">
      <c r="A436" s="43"/>
      <c r="B436" s="43"/>
      <c r="C436" s="43"/>
      <c r="D436" s="43"/>
      <c r="E436" s="43"/>
      <c r="F436" s="43"/>
      <c r="G436" s="43"/>
      <c r="H436" s="56"/>
      <c r="I436" s="43"/>
      <c r="J436" s="43"/>
      <c r="K436" s="43"/>
      <c r="L436" s="43"/>
      <c r="M436" s="43"/>
      <c r="N436" s="43"/>
      <c r="O436" s="43"/>
      <c r="P436" s="43"/>
      <c r="Q436" s="43"/>
      <c r="R436" s="43"/>
      <c r="S436" s="43"/>
      <c r="T436" s="43"/>
      <c r="U436" s="43"/>
      <c r="V436" s="43"/>
      <c r="W436" s="43"/>
      <c r="X436" s="43"/>
      <c r="Y436" s="43"/>
      <c r="Z436" s="43"/>
      <c r="AA436" s="43"/>
    </row>
    <row r="437" spans="1:27" ht="14.25" customHeight="1" x14ac:dyDescent="0.2">
      <c r="A437" s="43"/>
      <c r="B437" s="43"/>
      <c r="C437" s="43"/>
      <c r="D437" s="43"/>
      <c r="E437" s="43"/>
      <c r="F437" s="43"/>
      <c r="G437" s="43"/>
      <c r="H437" s="56"/>
      <c r="I437" s="43"/>
      <c r="J437" s="43"/>
      <c r="K437" s="43"/>
      <c r="L437" s="43"/>
      <c r="M437" s="43"/>
      <c r="N437" s="43"/>
      <c r="O437" s="43"/>
      <c r="P437" s="43"/>
      <c r="Q437" s="43"/>
      <c r="R437" s="43"/>
      <c r="S437" s="43"/>
      <c r="T437" s="43"/>
      <c r="U437" s="43"/>
      <c r="V437" s="43"/>
      <c r="W437" s="43"/>
      <c r="X437" s="43"/>
      <c r="Y437" s="43"/>
      <c r="Z437" s="43"/>
      <c r="AA437" s="43"/>
    </row>
    <row r="438" spans="1:27" ht="14.25" customHeight="1" x14ac:dyDescent="0.2">
      <c r="A438" s="43"/>
      <c r="B438" s="43"/>
      <c r="C438" s="43"/>
      <c r="D438" s="43"/>
      <c r="E438" s="43"/>
      <c r="F438" s="43"/>
      <c r="G438" s="43"/>
      <c r="H438" s="56"/>
      <c r="I438" s="43"/>
      <c r="J438" s="43"/>
      <c r="K438" s="43"/>
      <c r="L438" s="43"/>
      <c r="M438" s="43"/>
      <c r="N438" s="43"/>
      <c r="O438" s="43"/>
      <c r="P438" s="43"/>
      <c r="Q438" s="43"/>
      <c r="R438" s="43"/>
      <c r="S438" s="43"/>
      <c r="T438" s="43"/>
      <c r="U438" s="43"/>
      <c r="V438" s="43"/>
      <c r="W438" s="43"/>
      <c r="X438" s="43"/>
      <c r="Y438" s="43"/>
      <c r="Z438" s="43"/>
      <c r="AA438" s="43"/>
    </row>
    <row r="439" spans="1:27" ht="14.25" customHeight="1" x14ac:dyDescent="0.2">
      <c r="A439" s="43"/>
      <c r="B439" s="43"/>
      <c r="C439" s="43"/>
      <c r="D439" s="43"/>
      <c r="E439" s="43"/>
      <c r="F439" s="43"/>
      <c r="G439" s="43"/>
      <c r="H439" s="56"/>
      <c r="I439" s="43"/>
      <c r="J439" s="43"/>
      <c r="K439" s="43"/>
      <c r="L439" s="43"/>
      <c r="M439" s="43"/>
      <c r="N439" s="43"/>
      <c r="O439" s="43"/>
      <c r="P439" s="43"/>
      <c r="Q439" s="43"/>
      <c r="R439" s="43"/>
      <c r="S439" s="43"/>
      <c r="T439" s="43"/>
      <c r="U439" s="43"/>
      <c r="V439" s="43"/>
      <c r="W439" s="43"/>
      <c r="X439" s="43"/>
      <c r="Y439" s="43"/>
      <c r="Z439" s="43"/>
      <c r="AA439" s="43"/>
    </row>
    <row r="440" spans="1:27" ht="14.25" customHeight="1" x14ac:dyDescent="0.2">
      <c r="A440" s="43"/>
      <c r="B440" s="43"/>
      <c r="C440" s="43"/>
      <c r="D440" s="43"/>
      <c r="E440" s="43"/>
      <c r="F440" s="43"/>
      <c r="G440" s="43"/>
      <c r="H440" s="56"/>
      <c r="I440" s="43"/>
      <c r="J440" s="43"/>
      <c r="K440" s="43"/>
      <c r="L440" s="43"/>
      <c r="M440" s="43"/>
      <c r="N440" s="43"/>
      <c r="O440" s="43"/>
      <c r="P440" s="43"/>
      <c r="Q440" s="43"/>
      <c r="R440" s="43"/>
      <c r="S440" s="43"/>
      <c r="T440" s="43"/>
      <c r="U440" s="43"/>
      <c r="V440" s="43"/>
      <c r="W440" s="43"/>
      <c r="X440" s="43"/>
      <c r="Y440" s="43"/>
      <c r="Z440" s="43"/>
      <c r="AA440" s="43"/>
    </row>
    <row r="441" spans="1:27" ht="14.25" customHeight="1" x14ac:dyDescent="0.2">
      <c r="A441" s="43"/>
      <c r="B441" s="43"/>
      <c r="C441" s="43"/>
      <c r="D441" s="43"/>
      <c r="E441" s="43"/>
      <c r="F441" s="43"/>
      <c r="G441" s="43"/>
      <c r="H441" s="56"/>
      <c r="I441" s="43"/>
      <c r="J441" s="43"/>
      <c r="K441" s="43"/>
      <c r="L441" s="43"/>
      <c r="M441" s="43"/>
      <c r="N441" s="43"/>
      <c r="O441" s="43"/>
      <c r="P441" s="43"/>
      <c r="Q441" s="43"/>
      <c r="R441" s="43"/>
      <c r="S441" s="43"/>
      <c r="T441" s="43"/>
      <c r="U441" s="43"/>
      <c r="V441" s="43"/>
      <c r="W441" s="43"/>
      <c r="X441" s="43"/>
      <c r="Y441" s="43"/>
      <c r="Z441" s="43"/>
      <c r="AA441" s="43"/>
    </row>
    <row r="442" spans="1:27" ht="14.25" customHeight="1" x14ac:dyDescent="0.2">
      <c r="A442" s="43"/>
      <c r="B442" s="43"/>
      <c r="C442" s="43"/>
      <c r="D442" s="43"/>
      <c r="E442" s="43"/>
      <c r="F442" s="43"/>
      <c r="G442" s="43"/>
      <c r="H442" s="56"/>
      <c r="I442" s="43"/>
      <c r="J442" s="43"/>
      <c r="K442" s="43"/>
      <c r="L442" s="43"/>
      <c r="M442" s="43"/>
      <c r="N442" s="43"/>
      <c r="O442" s="43"/>
      <c r="P442" s="43"/>
      <c r="Q442" s="43"/>
      <c r="R442" s="43"/>
      <c r="S442" s="43"/>
      <c r="T442" s="43"/>
      <c r="U442" s="43"/>
      <c r="V442" s="43"/>
      <c r="W442" s="43"/>
      <c r="X442" s="43"/>
      <c r="Y442" s="43"/>
      <c r="Z442" s="43"/>
      <c r="AA442" s="43"/>
    </row>
    <row r="443" spans="1:27" ht="14.25" customHeight="1" x14ac:dyDescent="0.2">
      <c r="A443" s="43"/>
      <c r="B443" s="43"/>
      <c r="C443" s="43"/>
      <c r="D443" s="43"/>
      <c r="E443" s="43"/>
      <c r="F443" s="43"/>
      <c r="G443" s="43"/>
      <c r="H443" s="56"/>
      <c r="I443" s="43"/>
      <c r="J443" s="43"/>
      <c r="K443" s="43"/>
      <c r="L443" s="43"/>
      <c r="M443" s="43"/>
      <c r="N443" s="43"/>
      <c r="O443" s="43"/>
      <c r="P443" s="43"/>
      <c r="Q443" s="43"/>
      <c r="R443" s="43"/>
      <c r="S443" s="43"/>
      <c r="T443" s="43"/>
      <c r="U443" s="43"/>
      <c r="V443" s="43"/>
      <c r="W443" s="43"/>
      <c r="X443" s="43"/>
      <c r="Y443" s="43"/>
      <c r="Z443" s="43"/>
      <c r="AA443" s="43"/>
    </row>
    <row r="444" spans="1:27" ht="14.25" customHeight="1" x14ac:dyDescent="0.2">
      <c r="A444" s="43"/>
      <c r="B444" s="43"/>
      <c r="C444" s="43"/>
      <c r="D444" s="43"/>
      <c r="E444" s="43"/>
      <c r="F444" s="43"/>
      <c r="G444" s="43"/>
      <c r="H444" s="56"/>
      <c r="I444" s="43"/>
      <c r="J444" s="43"/>
      <c r="K444" s="43"/>
      <c r="L444" s="43"/>
      <c r="M444" s="43"/>
      <c r="N444" s="43"/>
      <c r="O444" s="43"/>
      <c r="P444" s="43"/>
      <c r="Q444" s="43"/>
      <c r="R444" s="43"/>
      <c r="S444" s="43"/>
      <c r="T444" s="43"/>
      <c r="U444" s="43"/>
      <c r="V444" s="43"/>
      <c r="W444" s="43"/>
      <c r="X444" s="43"/>
      <c r="Y444" s="43"/>
      <c r="Z444" s="43"/>
      <c r="AA444" s="43"/>
    </row>
    <row r="445" spans="1:27" ht="14.25" customHeight="1" x14ac:dyDescent="0.2">
      <c r="A445" s="43"/>
      <c r="B445" s="43"/>
      <c r="C445" s="43"/>
      <c r="D445" s="43"/>
      <c r="E445" s="43"/>
      <c r="F445" s="43"/>
      <c r="G445" s="43"/>
      <c r="H445" s="56"/>
      <c r="I445" s="43"/>
      <c r="J445" s="43"/>
      <c r="K445" s="43"/>
      <c r="L445" s="43"/>
      <c r="M445" s="43"/>
      <c r="N445" s="43"/>
      <c r="O445" s="43"/>
      <c r="P445" s="43"/>
      <c r="Q445" s="43"/>
      <c r="R445" s="43"/>
      <c r="S445" s="43"/>
      <c r="T445" s="43"/>
      <c r="U445" s="43"/>
      <c r="V445" s="43"/>
      <c r="W445" s="43"/>
      <c r="X445" s="43"/>
      <c r="Y445" s="43"/>
      <c r="Z445" s="43"/>
      <c r="AA445" s="43"/>
    </row>
    <row r="446" spans="1:27" ht="14.25" customHeight="1" x14ac:dyDescent="0.2">
      <c r="A446" s="43"/>
      <c r="B446" s="43"/>
      <c r="C446" s="43"/>
      <c r="D446" s="43"/>
      <c r="E446" s="43"/>
      <c r="F446" s="43"/>
      <c r="G446" s="43"/>
      <c r="H446" s="56"/>
      <c r="I446" s="43"/>
      <c r="J446" s="43"/>
      <c r="K446" s="43"/>
      <c r="L446" s="43"/>
      <c r="M446" s="43"/>
      <c r="N446" s="43"/>
      <c r="O446" s="43"/>
      <c r="P446" s="43"/>
      <c r="Q446" s="43"/>
      <c r="R446" s="43"/>
      <c r="S446" s="43"/>
      <c r="T446" s="43"/>
      <c r="U446" s="43"/>
      <c r="V446" s="43"/>
      <c r="W446" s="43"/>
      <c r="X446" s="43"/>
      <c r="Y446" s="43"/>
      <c r="Z446" s="43"/>
      <c r="AA446" s="43"/>
    </row>
    <row r="447" spans="1:27" ht="14.25" customHeight="1" x14ac:dyDescent="0.2">
      <c r="A447" s="43"/>
      <c r="B447" s="43"/>
      <c r="C447" s="43"/>
      <c r="D447" s="43"/>
      <c r="E447" s="43"/>
      <c r="F447" s="43"/>
      <c r="G447" s="43"/>
      <c r="H447" s="56"/>
      <c r="I447" s="43"/>
      <c r="J447" s="43"/>
      <c r="K447" s="43"/>
      <c r="L447" s="43"/>
      <c r="M447" s="43"/>
      <c r="N447" s="43"/>
      <c r="O447" s="43"/>
      <c r="P447" s="43"/>
      <c r="Q447" s="43"/>
      <c r="R447" s="43"/>
      <c r="S447" s="43"/>
      <c r="T447" s="43"/>
      <c r="U447" s="43"/>
      <c r="V447" s="43"/>
      <c r="W447" s="43"/>
      <c r="X447" s="43"/>
      <c r="Y447" s="43"/>
      <c r="Z447" s="43"/>
      <c r="AA447" s="43"/>
    </row>
    <row r="448" spans="1:27" ht="14.25" customHeight="1" x14ac:dyDescent="0.2">
      <c r="A448" s="43"/>
      <c r="B448" s="43"/>
      <c r="C448" s="43"/>
      <c r="D448" s="43"/>
      <c r="E448" s="43"/>
      <c r="F448" s="43"/>
      <c r="G448" s="43"/>
      <c r="H448" s="56"/>
      <c r="I448" s="43"/>
      <c r="J448" s="43"/>
      <c r="K448" s="43"/>
      <c r="L448" s="43"/>
      <c r="M448" s="43"/>
      <c r="N448" s="43"/>
      <c r="O448" s="43"/>
      <c r="P448" s="43"/>
      <c r="Q448" s="43"/>
      <c r="R448" s="43"/>
      <c r="S448" s="43"/>
      <c r="T448" s="43"/>
      <c r="U448" s="43"/>
      <c r="V448" s="43"/>
      <c r="W448" s="43"/>
      <c r="X448" s="43"/>
      <c r="Y448" s="43"/>
      <c r="Z448" s="43"/>
      <c r="AA448" s="43"/>
    </row>
    <row r="449" spans="1:27" ht="14.25" customHeight="1" x14ac:dyDescent="0.2">
      <c r="A449" s="43"/>
      <c r="B449" s="43"/>
      <c r="C449" s="43"/>
      <c r="D449" s="43"/>
      <c r="E449" s="43"/>
      <c r="F449" s="43"/>
      <c r="G449" s="43"/>
      <c r="H449" s="56"/>
      <c r="I449" s="43"/>
      <c r="J449" s="43"/>
      <c r="K449" s="43"/>
      <c r="L449" s="43"/>
      <c r="M449" s="43"/>
      <c r="N449" s="43"/>
      <c r="O449" s="43"/>
      <c r="P449" s="43"/>
      <c r="Q449" s="43"/>
      <c r="R449" s="43"/>
      <c r="S449" s="43"/>
      <c r="T449" s="43"/>
      <c r="U449" s="43"/>
      <c r="V449" s="43"/>
      <c r="W449" s="43"/>
      <c r="X449" s="43"/>
      <c r="Y449" s="43"/>
      <c r="Z449" s="43"/>
      <c r="AA449" s="43"/>
    </row>
    <row r="450" spans="1:27" ht="14.25" customHeight="1" x14ac:dyDescent="0.2">
      <c r="A450" s="43"/>
      <c r="B450" s="43"/>
      <c r="C450" s="43"/>
      <c r="D450" s="43"/>
      <c r="E450" s="43"/>
      <c r="F450" s="43"/>
      <c r="G450" s="43"/>
      <c r="H450" s="56"/>
      <c r="I450" s="43"/>
      <c r="J450" s="43"/>
      <c r="K450" s="43"/>
      <c r="L450" s="43"/>
      <c r="M450" s="43"/>
      <c r="N450" s="43"/>
      <c r="O450" s="43"/>
      <c r="P450" s="43"/>
      <c r="Q450" s="43"/>
      <c r="R450" s="43"/>
      <c r="S450" s="43"/>
      <c r="T450" s="43"/>
      <c r="U450" s="43"/>
      <c r="V450" s="43"/>
      <c r="W450" s="43"/>
      <c r="X450" s="43"/>
      <c r="Y450" s="43"/>
      <c r="Z450" s="43"/>
      <c r="AA450" s="43"/>
    </row>
    <row r="451" spans="1:27" ht="14.25" customHeight="1" x14ac:dyDescent="0.2">
      <c r="A451" s="43"/>
      <c r="B451" s="43"/>
      <c r="C451" s="43"/>
      <c r="D451" s="43"/>
      <c r="E451" s="43"/>
      <c r="F451" s="43"/>
      <c r="G451" s="43"/>
      <c r="H451" s="56"/>
      <c r="I451" s="43"/>
      <c r="J451" s="43"/>
      <c r="K451" s="43"/>
      <c r="L451" s="43"/>
      <c r="M451" s="43"/>
      <c r="N451" s="43"/>
      <c r="O451" s="43"/>
      <c r="P451" s="43"/>
      <c r="Q451" s="43"/>
      <c r="R451" s="43"/>
      <c r="S451" s="43"/>
      <c r="T451" s="43"/>
      <c r="U451" s="43"/>
      <c r="V451" s="43"/>
      <c r="W451" s="43"/>
      <c r="X451" s="43"/>
      <c r="Y451" s="43"/>
      <c r="Z451" s="43"/>
      <c r="AA451" s="43"/>
    </row>
    <row r="452" spans="1:27" ht="14.25" customHeight="1" x14ac:dyDescent="0.2">
      <c r="A452" s="43"/>
      <c r="B452" s="43"/>
      <c r="C452" s="43"/>
      <c r="D452" s="43"/>
      <c r="E452" s="43"/>
      <c r="F452" s="43"/>
      <c r="G452" s="43"/>
      <c r="H452" s="56"/>
      <c r="I452" s="43"/>
      <c r="J452" s="43"/>
      <c r="K452" s="43"/>
      <c r="L452" s="43"/>
      <c r="M452" s="43"/>
      <c r="N452" s="43"/>
      <c r="O452" s="43"/>
      <c r="P452" s="43"/>
      <c r="Q452" s="43"/>
      <c r="R452" s="43"/>
      <c r="S452" s="43"/>
      <c r="T452" s="43"/>
      <c r="U452" s="43"/>
      <c r="V452" s="43"/>
      <c r="W452" s="43"/>
      <c r="X452" s="43"/>
      <c r="Y452" s="43"/>
      <c r="Z452" s="43"/>
      <c r="AA452" s="43"/>
    </row>
    <row r="453" spans="1:27" ht="14.25" customHeight="1" x14ac:dyDescent="0.2">
      <c r="A453" s="43"/>
      <c r="B453" s="43"/>
      <c r="C453" s="43"/>
      <c r="D453" s="43"/>
      <c r="E453" s="43"/>
      <c r="F453" s="43"/>
      <c r="G453" s="43"/>
      <c r="H453" s="56"/>
      <c r="I453" s="43"/>
      <c r="J453" s="43"/>
      <c r="K453" s="43"/>
      <c r="L453" s="43"/>
      <c r="M453" s="43"/>
      <c r="N453" s="43"/>
      <c r="O453" s="43"/>
      <c r="P453" s="43"/>
      <c r="Q453" s="43"/>
      <c r="R453" s="43"/>
      <c r="S453" s="43"/>
      <c r="T453" s="43"/>
      <c r="U453" s="43"/>
      <c r="V453" s="43"/>
      <c r="W453" s="43"/>
      <c r="X453" s="43"/>
      <c r="Y453" s="43"/>
      <c r="Z453" s="43"/>
      <c r="AA453" s="43"/>
    </row>
    <row r="454" spans="1:27" ht="14.25" customHeight="1" x14ac:dyDescent="0.2">
      <c r="A454" s="43"/>
      <c r="B454" s="43"/>
      <c r="C454" s="43"/>
      <c r="D454" s="43"/>
      <c r="E454" s="43"/>
      <c r="F454" s="43"/>
      <c r="G454" s="43"/>
      <c r="H454" s="56"/>
      <c r="I454" s="43"/>
      <c r="J454" s="43"/>
      <c r="K454" s="43"/>
      <c r="L454" s="43"/>
      <c r="M454" s="43"/>
      <c r="N454" s="43"/>
      <c r="O454" s="43"/>
      <c r="P454" s="43"/>
      <c r="Q454" s="43"/>
      <c r="R454" s="43"/>
      <c r="S454" s="43"/>
      <c r="T454" s="43"/>
      <c r="U454" s="43"/>
      <c r="V454" s="43"/>
      <c r="W454" s="43"/>
      <c r="X454" s="43"/>
      <c r="Y454" s="43"/>
      <c r="Z454" s="43"/>
      <c r="AA454" s="43"/>
    </row>
    <row r="455" spans="1:27" ht="14.25" customHeight="1" x14ac:dyDescent="0.2">
      <c r="A455" s="43"/>
      <c r="B455" s="43"/>
      <c r="C455" s="43"/>
      <c r="D455" s="43"/>
      <c r="E455" s="43"/>
      <c r="F455" s="43"/>
      <c r="G455" s="43"/>
      <c r="H455" s="56"/>
      <c r="I455" s="43"/>
      <c r="J455" s="43"/>
      <c r="K455" s="43"/>
      <c r="L455" s="43"/>
      <c r="M455" s="43"/>
      <c r="N455" s="43"/>
      <c r="O455" s="43"/>
      <c r="P455" s="43"/>
      <c r="Q455" s="43"/>
      <c r="R455" s="43"/>
      <c r="S455" s="43"/>
      <c r="T455" s="43"/>
      <c r="U455" s="43"/>
      <c r="V455" s="43"/>
      <c r="W455" s="43"/>
      <c r="X455" s="43"/>
      <c r="Y455" s="43"/>
      <c r="Z455" s="43"/>
      <c r="AA455" s="43"/>
    </row>
    <row r="456" spans="1:27" ht="14.25" customHeight="1" x14ac:dyDescent="0.2">
      <c r="A456" s="43"/>
      <c r="B456" s="43"/>
      <c r="C456" s="43"/>
      <c r="D456" s="43"/>
      <c r="E456" s="43"/>
      <c r="F456" s="43"/>
      <c r="G456" s="43"/>
      <c r="H456" s="56"/>
      <c r="I456" s="43"/>
      <c r="J456" s="43"/>
      <c r="K456" s="43"/>
      <c r="L456" s="43"/>
      <c r="M456" s="43"/>
      <c r="N456" s="43"/>
      <c r="O456" s="43"/>
      <c r="P456" s="43"/>
      <c r="Q456" s="43"/>
      <c r="R456" s="43"/>
      <c r="S456" s="43"/>
      <c r="T456" s="43"/>
      <c r="U456" s="43"/>
      <c r="V456" s="43"/>
      <c r="W456" s="43"/>
      <c r="X456" s="43"/>
      <c r="Y456" s="43"/>
      <c r="Z456" s="43"/>
      <c r="AA456" s="43"/>
    </row>
    <row r="457" spans="1:27" ht="14.25" customHeight="1" x14ac:dyDescent="0.2">
      <c r="A457" s="43"/>
      <c r="B457" s="43"/>
      <c r="C457" s="43"/>
      <c r="D457" s="43"/>
      <c r="E457" s="43"/>
      <c r="F457" s="43"/>
      <c r="G457" s="43"/>
      <c r="H457" s="56"/>
      <c r="I457" s="43"/>
      <c r="J457" s="43"/>
      <c r="K457" s="43"/>
      <c r="L457" s="43"/>
      <c r="M457" s="43"/>
      <c r="N457" s="43"/>
      <c r="O457" s="43"/>
      <c r="P457" s="43"/>
      <c r="Q457" s="43"/>
      <c r="R457" s="43"/>
      <c r="S457" s="43"/>
      <c r="T457" s="43"/>
      <c r="U457" s="43"/>
      <c r="V457" s="43"/>
      <c r="W457" s="43"/>
      <c r="X457" s="43"/>
      <c r="Y457" s="43"/>
      <c r="Z457" s="43"/>
      <c r="AA457" s="43"/>
    </row>
    <row r="458" spans="1:27" ht="14.25" customHeight="1" x14ac:dyDescent="0.2">
      <c r="A458" s="43"/>
      <c r="B458" s="43"/>
      <c r="C458" s="43"/>
      <c r="D458" s="43"/>
      <c r="E458" s="43"/>
      <c r="F458" s="43"/>
      <c r="G458" s="43"/>
      <c r="H458" s="56"/>
      <c r="I458" s="43"/>
      <c r="J458" s="43"/>
      <c r="K458" s="43"/>
      <c r="L458" s="43"/>
      <c r="M458" s="43"/>
      <c r="N458" s="43"/>
      <c r="O458" s="43"/>
      <c r="P458" s="43"/>
      <c r="Q458" s="43"/>
      <c r="R458" s="43"/>
      <c r="S458" s="43"/>
      <c r="T458" s="43"/>
      <c r="U458" s="43"/>
      <c r="V458" s="43"/>
      <c r="W458" s="43"/>
      <c r="X458" s="43"/>
      <c r="Y458" s="43"/>
      <c r="Z458" s="43"/>
      <c r="AA458" s="43"/>
    </row>
    <row r="459" spans="1:27" ht="14.25" customHeight="1" x14ac:dyDescent="0.2">
      <c r="A459" s="43"/>
      <c r="B459" s="43"/>
      <c r="C459" s="43"/>
      <c r="D459" s="43"/>
      <c r="E459" s="43"/>
      <c r="F459" s="43"/>
      <c r="G459" s="43"/>
      <c r="H459" s="56"/>
      <c r="I459" s="43"/>
      <c r="J459" s="43"/>
      <c r="K459" s="43"/>
      <c r="L459" s="43"/>
      <c r="M459" s="43"/>
      <c r="N459" s="43"/>
      <c r="O459" s="43"/>
      <c r="P459" s="43"/>
      <c r="Q459" s="43"/>
      <c r="R459" s="43"/>
      <c r="S459" s="43"/>
      <c r="T459" s="43"/>
      <c r="U459" s="43"/>
      <c r="V459" s="43"/>
      <c r="W459" s="43"/>
      <c r="X459" s="43"/>
      <c r="Y459" s="43"/>
      <c r="Z459" s="43"/>
      <c r="AA459" s="43"/>
    </row>
    <row r="460" spans="1:27" ht="14.25" customHeight="1" x14ac:dyDescent="0.2">
      <c r="A460" s="43"/>
      <c r="B460" s="43"/>
      <c r="C460" s="43"/>
      <c r="D460" s="43"/>
      <c r="E460" s="43"/>
      <c r="F460" s="43"/>
      <c r="G460" s="43"/>
      <c r="H460" s="56"/>
      <c r="I460" s="43"/>
      <c r="J460" s="43"/>
      <c r="K460" s="43"/>
      <c r="L460" s="43"/>
      <c r="M460" s="43"/>
      <c r="N460" s="43"/>
      <c r="O460" s="43"/>
      <c r="P460" s="43"/>
      <c r="Q460" s="43"/>
      <c r="R460" s="43"/>
      <c r="S460" s="43"/>
      <c r="T460" s="43"/>
      <c r="U460" s="43"/>
      <c r="V460" s="43"/>
      <c r="W460" s="43"/>
      <c r="X460" s="43"/>
      <c r="Y460" s="43"/>
      <c r="Z460" s="43"/>
      <c r="AA460" s="43"/>
    </row>
    <row r="461" spans="1:27" ht="14.25" customHeight="1" x14ac:dyDescent="0.2">
      <c r="A461" s="43"/>
      <c r="B461" s="43"/>
      <c r="C461" s="43"/>
      <c r="D461" s="43"/>
      <c r="E461" s="43"/>
      <c r="F461" s="43"/>
      <c r="G461" s="43"/>
      <c r="H461" s="56"/>
      <c r="I461" s="43"/>
      <c r="J461" s="43"/>
      <c r="K461" s="43"/>
      <c r="L461" s="43"/>
      <c r="M461" s="43"/>
      <c r="N461" s="43"/>
      <c r="O461" s="43"/>
      <c r="P461" s="43"/>
      <c r="Q461" s="43"/>
      <c r="R461" s="43"/>
      <c r="S461" s="43"/>
      <c r="T461" s="43"/>
      <c r="U461" s="43"/>
      <c r="V461" s="43"/>
      <c r="W461" s="43"/>
      <c r="X461" s="43"/>
      <c r="Y461" s="43"/>
      <c r="Z461" s="43"/>
      <c r="AA461" s="43"/>
    </row>
    <row r="462" spans="1:27" ht="14.25" customHeight="1" x14ac:dyDescent="0.2">
      <c r="A462" s="43"/>
      <c r="B462" s="43"/>
      <c r="C462" s="43"/>
      <c r="D462" s="43"/>
      <c r="E462" s="43"/>
      <c r="F462" s="43"/>
      <c r="G462" s="43"/>
      <c r="H462" s="56"/>
      <c r="I462" s="43"/>
      <c r="J462" s="43"/>
      <c r="K462" s="43"/>
      <c r="L462" s="43"/>
      <c r="M462" s="43"/>
      <c r="N462" s="43"/>
      <c r="O462" s="43"/>
      <c r="P462" s="43"/>
      <c r="Q462" s="43"/>
      <c r="R462" s="43"/>
      <c r="S462" s="43"/>
      <c r="T462" s="43"/>
      <c r="U462" s="43"/>
      <c r="V462" s="43"/>
      <c r="W462" s="43"/>
      <c r="X462" s="43"/>
      <c r="Y462" s="43"/>
      <c r="Z462" s="43"/>
      <c r="AA462" s="43"/>
    </row>
    <row r="463" spans="1:27" ht="14.25" customHeight="1" x14ac:dyDescent="0.2">
      <c r="A463" s="43"/>
      <c r="B463" s="43"/>
      <c r="C463" s="43"/>
      <c r="D463" s="43"/>
      <c r="E463" s="43"/>
      <c r="F463" s="43"/>
      <c r="G463" s="43"/>
      <c r="H463" s="56"/>
      <c r="I463" s="43"/>
      <c r="J463" s="43"/>
      <c r="K463" s="43"/>
      <c r="L463" s="43"/>
      <c r="M463" s="43"/>
      <c r="N463" s="43"/>
      <c r="O463" s="43"/>
      <c r="P463" s="43"/>
      <c r="Q463" s="43"/>
      <c r="R463" s="43"/>
      <c r="S463" s="43"/>
      <c r="T463" s="43"/>
      <c r="U463" s="43"/>
      <c r="V463" s="43"/>
      <c r="W463" s="43"/>
      <c r="X463" s="43"/>
      <c r="Y463" s="43"/>
      <c r="Z463" s="43"/>
      <c r="AA463" s="43"/>
    </row>
    <row r="464" spans="1:27" ht="14.25" customHeight="1" x14ac:dyDescent="0.2">
      <c r="A464" s="43"/>
      <c r="B464" s="43"/>
      <c r="C464" s="43"/>
      <c r="D464" s="43"/>
      <c r="E464" s="43"/>
      <c r="F464" s="43"/>
      <c r="G464" s="43"/>
      <c r="H464" s="56"/>
      <c r="I464" s="43"/>
      <c r="J464" s="43"/>
      <c r="K464" s="43"/>
      <c r="L464" s="43"/>
      <c r="M464" s="43"/>
      <c r="N464" s="43"/>
      <c r="O464" s="43"/>
      <c r="P464" s="43"/>
      <c r="Q464" s="43"/>
      <c r="R464" s="43"/>
      <c r="S464" s="43"/>
      <c r="T464" s="43"/>
      <c r="U464" s="43"/>
      <c r="V464" s="43"/>
      <c r="W464" s="43"/>
      <c r="X464" s="43"/>
      <c r="Y464" s="43"/>
      <c r="Z464" s="43"/>
      <c r="AA464" s="43"/>
    </row>
    <row r="465" spans="1:27" ht="14.25" customHeight="1" x14ac:dyDescent="0.2">
      <c r="A465" s="43"/>
      <c r="B465" s="43"/>
      <c r="C465" s="43"/>
      <c r="D465" s="43"/>
      <c r="E465" s="43"/>
      <c r="F465" s="43"/>
      <c r="G465" s="43"/>
      <c r="H465" s="56"/>
      <c r="I465" s="43"/>
      <c r="J465" s="43"/>
      <c r="K465" s="43"/>
      <c r="L465" s="43"/>
      <c r="M465" s="43"/>
      <c r="N465" s="43"/>
      <c r="O465" s="43"/>
      <c r="P465" s="43"/>
      <c r="Q465" s="43"/>
      <c r="R465" s="43"/>
      <c r="S465" s="43"/>
      <c r="T465" s="43"/>
      <c r="U465" s="43"/>
      <c r="V465" s="43"/>
      <c r="W465" s="43"/>
      <c r="X465" s="43"/>
      <c r="Y465" s="43"/>
      <c r="Z465" s="43"/>
      <c r="AA465" s="43"/>
    </row>
    <row r="466" spans="1:27" ht="14.25" customHeight="1" x14ac:dyDescent="0.2">
      <c r="A466" s="43"/>
      <c r="B466" s="43"/>
      <c r="C466" s="43"/>
      <c r="D466" s="43"/>
      <c r="E466" s="43"/>
      <c r="F466" s="43"/>
      <c r="G466" s="43"/>
      <c r="H466" s="56"/>
      <c r="I466" s="43"/>
      <c r="J466" s="43"/>
      <c r="K466" s="43"/>
      <c r="L466" s="43"/>
      <c r="M466" s="43"/>
      <c r="N466" s="43"/>
      <c r="O466" s="43"/>
      <c r="P466" s="43"/>
      <c r="Q466" s="43"/>
      <c r="R466" s="43"/>
      <c r="S466" s="43"/>
      <c r="T466" s="43"/>
      <c r="U466" s="43"/>
      <c r="V466" s="43"/>
      <c r="W466" s="43"/>
      <c r="X466" s="43"/>
      <c r="Y466" s="43"/>
      <c r="Z466" s="43"/>
      <c r="AA466" s="43"/>
    </row>
    <row r="467" spans="1:27" ht="14.25" customHeight="1" x14ac:dyDescent="0.2">
      <c r="A467" s="43"/>
      <c r="B467" s="43"/>
      <c r="C467" s="43"/>
      <c r="D467" s="43"/>
      <c r="E467" s="43"/>
      <c r="F467" s="43"/>
      <c r="G467" s="43"/>
      <c r="H467" s="56"/>
      <c r="I467" s="43"/>
      <c r="J467" s="43"/>
      <c r="K467" s="43"/>
      <c r="L467" s="43"/>
      <c r="M467" s="43"/>
      <c r="N467" s="43"/>
      <c r="O467" s="43"/>
      <c r="P467" s="43"/>
      <c r="Q467" s="43"/>
      <c r="R467" s="43"/>
      <c r="S467" s="43"/>
      <c r="T467" s="43"/>
      <c r="U467" s="43"/>
      <c r="V467" s="43"/>
      <c r="W467" s="43"/>
      <c r="X467" s="43"/>
      <c r="Y467" s="43"/>
      <c r="Z467" s="43"/>
      <c r="AA467" s="43"/>
    </row>
    <row r="468" spans="1:27" ht="14.25" customHeight="1" x14ac:dyDescent="0.2">
      <c r="A468" s="43"/>
      <c r="B468" s="43"/>
      <c r="C468" s="43"/>
      <c r="D468" s="43"/>
      <c r="E468" s="43"/>
      <c r="F468" s="43"/>
      <c r="G468" s="43"/>
      <c r="H468" s="56"/>
      <c r="I468" s="43"/>
      <c r="J468" s="43"/>
      <c r="K468" s="43"/>
      <c r="L468" s="43"/>
      <c r="M468" s="43"/>
      <c r="N468" s="43"/>
      <c r="O468" s="43"/>
      <c r="P468" s="43"/>
      <c r="Q468" s="43"/>
      <c r="R468" s="43"/>
      <c r="S468" s="43"/>
      <c r="T468" s="43"/>
      <c r="U468" s="43"/>
      <c r="V468" s="43"/>
      <c r="W468" s="43"/>
      <c r="X468" s="43"/>
      <c r="Y468" s="43"/>
      <c r="Z468" s="43"/>
      <c r="AA468" s="43"/>
    </row>
    <row r="469" spans="1:27" ht="14.25" customHeight="1" x14ac:dyDescent="0.2">
      <c r="A469" s="43"/>
      <c r="B469" s="43"/>
      <c r="C469" s="43"/>
      <c r="D469" s="43"/>
      <c r="E469" s="43"/>
      <c r="F469" s="43"/>
      <c r="G469" s="43"/>
      <c r="H469" s="56"/>
      <c r="I469" s="43"/>
      <c r="J469" s="43"/>
      <c r="K469" s="43"/>
      <c r="L469" s="43"/>
      <c r="M469" s="43"/>
      <c r="N469" s="43"/>
      <c r="O469" s="43"/>
      <c r="P469" s="43"/>
      <c r="Q469" s="43"/>
      <c r="R469" s="43"/>
      <c r="S469" s="43"/>
      <c r="T469" s="43"/>
      <c r="U469" s="43"/>
      <c r="V469" s="43"/>
      <c r="W469" s="43"/>
      <c r="X469" s="43"/>
      <c r="Y469" s="43"/>
      <c r="Z469" s="43"/>
      <c r="AA469" s="43"/>
    </row>
    <row r="470" spans="1:27" ht="14.25" customHeight="1" x14ac:dyDescent="0.2">
      <c r="A470" s="43"/>
      <c r="B470" s="43"/>
      <c r="C470" s="43"/>
      <c r="D470" s="43"/>
      <c r="E470" s="43"/>
      <c r="F470" s="43"/>
      <c r="G470" s="43"/>
      <c r="H470" s="56"/>
      <c r="I470" s="43"/>
      <c r="J470" s="43"/>
      <c r="K470" s="43"/>
      <c r="L470" s="43"/>
      <c r="M470" s="43"/>
      <c r="N470" s="43"/>
      <c r="O470" s="43"/>
      <c r="P470" s="43"/>
      <c r="Q470" s="43"/>
      <c r="R470" s="43"/>
      <c r="S470" s="43"/>
      <c r="T470" s="43"/>
      <c r="U470" s="43"/>
      <c r="V470" s="43"/>
      <c r="W470" s="43"/>
      <c r="X470" s="43"/>
      <c r="Y470" s="43"/>
      <c r="Z470" s="43"/>
      <c r="AA470" s="43"/>
    </row>
    <row r="471" spans="1:27" ht="14.25" customHeight="1" x14ac:dyDescent="0.2">
      <c r="A471" s="43"/>
      <c r="B471" s="43"/>
      <c r="C471" s="43"/>
      <c r="D471" s="43"/>
      <c r="E471" s="43"/>
      <c r="F471" s="43"/>
      <c r="G471" s="43"/>
      <c r="H471" s="56"/>
      <c r="I471" s="43"/>
      <c r="J471" s="43"/>
      <c r="K471" s="43"/>
      <c r="L471" s="43"/>
      <c r="M471" s="43"/>
      <c r="N471" s="43"/>
      <c r="O471" s="43"/>
      <c r="P471" s="43"/>
      <c r="Q471" s="43"/>
      <c r="R471" s="43"/>
      <c r="S471" s="43"/>
      <c r="T471" s="43"/>
      <c r="U471" s="43"/>
      <c r="V471" s="43"/>
      <c r="W471" s="43"/>
      <c r="X471" s="43"/>
      <c r="Y471" s="43"/>
      <c r="Z471" s="43"/>
      <c r="AA471" s="43"/>
    </row>
    <row r="472" spans="1:27" ht="14.25" customHeight="1" x14ac:dyDescent="0.2">
      <c r="A472" s="43"/>
      <c r="B472" s="43"/>
      <c r="C472" s="43"/>
      <c r="D472" s="43"/>
      <c r="E472" s="43"/>
      <c r="F472" s="43"/>
      <c r="G472" s="43"/>
      <c r="H472" s="56"/>
      <c r="I472" s="43"/>
      <c r="J472" s="43"/>
      <c r="K472" s="43"/>
      <c r="L472" s="43"/>
      <c r="M472" s="43"/>
      <c r="N472" s="43"/>
      <c r="O472" s="43"/>
      <c r="P472" s="43"/>
      <c r="Q472" s="43"/>
      <c r="R472" s="43"/>
      <c r="S472" s="43"/>
      <c r="T472" s="43"/>
      <c r="U472" s="43"/>
      <c r="V472" s="43"/>
      <c r="W472" s="43"/>
      <c r="X472" s="43"/>
      <c r="Y472" s="43"/>
      <c r="Z472" s="43"/>
      <c r="AA472" s="43"/>
    </row>
    <row r="473" spans="1:27" ht="14.25" customHeight="1" x14ac:dyDescent="0.2">
      <c r="A473" s="43"/>
      <c r="B473" s="43"/>
      <c r="C473" s="43"/>
      <c r="D473" s="43"/>
      <c r="E473" s="43"/>
      <c r="F473" s="43"/>
      <c r="G473" s="43"/>
      <c r="H473" s="56"/>
      <c r="I473" s="43"/>
      <c r="J473" s="43"/>
      <c r="K473" s="43"/>
      <c r="L473" s="43"/>
      <c r="M473" s="43"/>
      <c r="N473" s="43"/>
      <c r="O473" s="43"/>
      <c r="P473" s="43"/>
      <c r="Q473" s="43"/>
      <c r="R473" s="43"/>
      <c r="S473" s="43"/>
      <c r="T473" s="43"/>
      <c r="U473" s="43"/>
      <c r="V473" s="43"/>
      <c r="W473" s="43"/>
      <c r="X473" s="43"/>
      <c r="Y473" s="43"/>
      <c r="Z473" s="43"/>
      <c r="AA473" s="43"/>
    </row>
    <row r="474" spans="1:27" ht="14.25" customHeight="1" x14ac:dyDescent="0.2">
      <c r="A474" s="43"/>
      <c r="B474" s="43"/>
      <c r="C474" s="43"/>
      <c r="D474" s="43"/>
      <c r="E474" s="43"/>
      <c r="F474" s="43"/>
      <c r="G474" s="43"/>
      <c r="H474" s="56"/>
      <c r="I474" s="43"/>
      <c r="J474" s="43"/>
      <c r="K474" s="43"/>
      <c r="L474" s="43"/>
      <c r="M474" s="43"/>
      <c r="N474" s="43"/>
      <c r="O474" s="43"/>
      <c r="P474" s="43"/>
      <c r="Q474" s="43"/>
      <c r="R474" s="43"/>
      <c r="S474" s="43"/>
      <c r="T474" s="43"/>
      <c r="U474" s="43"/>
      <c r="V474" s="43"/>
      <c r="W474" s="43"/>
      <c r="X474" s="43"/>
      <c r="Y474" s="43"/>
      <c r="Z474" s="43"/>
      <c r="AA474" s="43"/>
    </row>
    <row r="475" spans="1:27" ht="14.25" customHeight="1" x14ac:dyDescent="0.2">
      <c r="A475" s="43"/>
      <c r="B475" s="43"/>
      <c r="C475" s="43"/>
      <c r="D475" s="43"/>
      <c r="E475" s="43"/>
      <c r="F475" s="43"/>
      <c r="G475" s="43"/>
      <c r="H475" s="56"/>
      <c r="I475" s="43"/>
      <c r="J475" s="43"/>
      <c r="K475" s="43"/>
      <c r="L475" s="43"/>
      <c r="M475" s="43"/>
      <c r="N475" s="43"/>
      <c r="O475" s="43"/>
      <c r="P475" s="43"/>
      <c r="Q475" s="43"/>
      <c r="R475" s="43"/>
      <c r="S475" s="43"/>
      <c r="T475" s="43"/>
      <c r="U475" s="43"/>
      <c r="V475" s="43"/>
      <c r="W475" s="43"/>
      <c r="X475" s="43"/>
      <c r="Y475" s="43"/>
      <c r="Z475" s="43"/>
      <c r="AA475" s="43"/>
    </row>
    <row r="476" spans="1:27" ht="14.25" customHeight="1" x14ac:dyDescent="0.2">
      <c r="A476" s="43"/>
      <c r="B476" s="43"/>
      <c r="C476" s="43"/>
      <c r="D476" s="43"/>
      <c r="E476" s="43"/>
      <c r="F476" s="43"/>
      <c r="G476" s="43"/>
      <c r="H476" s="56"/>
      <c r="I476" s="43"/>
      <c r="J476" s="43"/>
      <c r="K476" s="43"/>
      <c r="L476" s="43"/>
      <c r="M476" s="43"/>
      <c r="N476" s="43"/>
      <c r="O476" s="43"/>
      <c r="P476" s="43"/>
      <c r="Q476" s="43"/>
      <c r="R476" s="43"/>
      <c r="S476" s="43"/>
      <c r="T476" s="43"/>
      <c r="U476" s="43"/>
      <c r="V476" s="43"/>
      <c r="W476" s="43"/>
      <c r="X476" s="43"/>
      <c r="Y476" s="43"/>
      <c r="Z476" s="43"/>
      <c r="AA476" s="43"/>
    </row>
    <row r="477" spans="1:27" ht="14.25" customHeight="1" x14ac:dyDescent="0.2">
      <c r="A477" s="43"/>
      <c r="B477" s="43"/>
      <c r="C477" s="43"/>
      <c r="D477" s="43"/>
      <c r="E477" s="43"/>
      <c r="F477" s="43"/>
      <c r="G477" s="43"/>
      <c r="H477" s="56"/>
      <c r="I477" s="43"/>
      <c r="J477" s="43"/>
      <c r="K477" s="43"/>
      <c r="L477" s="43"/>
      <c r="M477" s="43"/>
      <c r="N477" s="43"/>
      <c r="O477" s="43"/>
      <c r="P477" s="43"/>
      <c r="Q477" s="43"/>
      <c r="R477" s="43"/>
      <c r="S477" s="43"/>
      <c r="T477" s="43"/>
      <c r="U477" s="43"/>
      <c r="V477" s="43"/>
      <c r="W477" s="43"/>
      <c r="X477" s="43"/>
      <c r="Y477" s="43"/>
      <c r="Z477" s="43"/>
      <c r="AA477" s="43"/>
    </row>
    <row r="478" spans="1:27" ht="14.25" customHeight="1" x14ac:dyDescent="0.2">
      <c r="A478" s="43"/>
      <c r="B478" s="43"/>
      <c r="C478" s="43"/>
      <c r="D478" s="43"/>
      <c r="E478" s="43"/>
      <c r="F478" s="43"/>
      <c r="G478" s="43"/>
      <c r="H478" s="56"/>
      <c r="I478" s="43"/>
      <c r="J478" s="43"/>
      <c r="K478" s="43"/>
      <c r="L478" s="43"/>
      <c r="M478" s="43"/>
      <c r="N478" s="43"/>
      <c r="O478" s="43"/>
      <c r="P478" s="43"/>
      <c r="Q478" s="43"/>
      <c r="R478" s="43"/>
      <c r="S478" s="43"/>
      <c r="T478" s="43"/>
      <c r="U478" s="43"/>
      <c r="V478" s="43"/>
      <c r="W478" s="43"/>
      <c r="X478" s="43"/>
      <c r="Y478" s="43"/>
      <c r="Z478" s="43"/>
      <c r="AA478" s="43"/>
    </row>
    <row r="479" spans="1:27" ht="14.25" customHeight="1" x14ac:dyDescent="0.2">
      <c r="A479" s="43"/>
      <c r="B479" s="43"/>
      <c r="C479" s="43"/>
      <c r="D479" s="43"/>
      <c r="E479" s="43"/>
      <c r="F479" s="43"/>
      <c r="G479" s="43"/>
      <c r="H479" s="56"/>
      <c r="I479" s="43"/>
      <c r="J479" s="43"/>
      <c r="K479" s="43"/>
      <c r="L479" s="43"/>
      <c r="M479" s="43"/>
      <c r="N479" s="43"/>
      <c r="O479" s="43"/>
      <c r="P479" s="43"/>
      <c r="Q479" s="43"/>
      <c r="R479" s="43"/>
      <c r="S479" s="43"/>
      <c r="T479" s="43"/>
      <c r="U479" s="43"/>
      <c r="V479" s="43"/>
      <c r="W479" s="43"/>
      <c r="X479" s="43"/>
      <c r="Y479" s="43"/>
      <c r="Z479" s="43"/>
      <c r="AA479" s="43"/>
    </row>
    <row r="480" spans="1:27" ht="14.25" customHeight="1" x14ac:dyDescent="0.2">
      <c r="A480" s="43"/>
      <c r="B480" s="43"/>
      <c r="C480" s="43"/>
      <c r="D480" s="43"/>
      <c r="E480" s="43"/>
      <c r="F480" s="43"/>
      <c r="G480" s="43"/>
      <c r="H480" s="56"/>
      <c r="I480" s="43"/>
      <c r="J480" s="43"/>
      <c r="K480" s="43"/>
      <c r="L480" s="43"/>
      <c r="M480" s="43"/>
      <c r="N480" s="43"/>
      <c r="O480" s="43"/>
      <c r="P480" s="43"/>
      <c r="Q480" s="43"/>
      <c r="R480" s="43"/>
      <c r="S480" s="43"/>
      <c r="T480" s="43"/>
      <c r="U480" s="43"/>
      <c r="V480" s="43"/>
      <c r="W480" s="43"/>
      <c r="X480" s="43"/>
      <c r="Y480" s="43"/>
      <c r="Z480" s="43"/>
      <c r="AA480" s="43"/>
    </row>
    <row r="481" spans="1:27" ht="14.25" customHeight="1" x14ac:dyDescent="0.2">
      <c r="A481" s="43"/>
      <c r="B481" s="43"/>
      <c r="C481" s="43"/>
      <c r="D481" s="43"/>
      <c r="E481" s="43"/>
      <c r="F481" s="43"/>
      <c r="G481" s="43"/>
      <c r="H481" s="56"/>
      <c r="I481" s="43"/>
      <c r="J481" s="43"/>
      <c r="K481" s="43"/>
      <c r="L481" s="43"/>
      <c r="M481" s="43"/>
      <c r="N481" s="43"/>
      <c r="O481" s="43"/>
      <c r="P481" s="43"/>
      <c r="Q481" s="43"/>
      <c r="R481" s="43"/>
      <c r="S481" s="43"/>
      <c r="T481" s="43"/>
      <c r="U481" s="43"/>
      <c r="V481" s="43"/>
      <c r="W481" s="43"/>
      <c r="X481" s="43"/>
      <c r="Y481" s="43"/>
      <c r="Z481" s="43"/>
      <c r="AA481" s="43"/>
    </row>
    <row r="482" spans="1:27" ht="14.25" customHeight="1" x14ac:dyDescent="0.2">
      <c r="A482" s="43"/>
      <c r="B482" s="43"/>
      <c r="C482" s="43"/>
      <c r="D482" s="43"/>
      <c r="E482" s="43"/>
      <c r="F482" s="43"/>
      <c r="G482" s="43"/>
      <c r="H482" s="56"/>
      <c r="I482" s="43"/>
      <c r="J482" s="43"/>
      <c r="K482" s="43"/>
      <c r="L482" s="43"/>
      <c r="M482" s="43"/>
      <c r="N482" s="43"/>
      <c r="O482" s="43"/>
      <c r="P482" s="43"/>
      <c r="Q482" s="43"/>
      <c r="R482" s="43"/>
      <c r="S482" s="43"/>
      <c r="T482" s="43"/>
      <c r="U482" s="43"/>
      <c r="V482" s="43"/>
      <c r="W482" s="43"/>
      <c r="X482" s="43"/>
      <c r="Y482" s="43"/>
      <c r="Z482" s="43"/>
      <c r="AA482" s="43"/>
    </row>
    <row r="483" spans="1:27" ht="14.25" customHeight="1" x14ac:dyDescent="0.2">
      <c r="A483" s="43"/>
      <c r="B483" s="43"/>
      <c r="C483" s="43"/>
      <c r="D483" s="43"/>
      <c r="E483" s="43"/>
      <c r="F483" s="43"/>
      <c r="G483" s="43"/>
      <c r="H483" s="56"/>
      <c r="I483" s="43"/>
      <c r="J483" s="43"/>
      <c r="K483" s="43"/>
      <c r="L483" s="43"/>
      <c r="M483" s="43"/>
      <c r="N483" s="43"/>
      <c r="O483" s="43"/>
      <c r="P483" s="43"/>
      <c r="Q483" s="43"/>
      <c r="R483" s="43"/>
      <c r="S483" s="43"/>
      <c r="T483" s="43"/>
      <c r="U483" s="43"/>
      <c r="V483" s="43"/>
      <c r="W483" s="43"/>
      <c r="X483" s="43"/>
      <c r="Y483" s="43"/>
      <c r="Z483" s="43"/>
      <c r="AA483" s="43"/>
    </row>
    <row r="484" spans="1:27" ht="14.25" customHeight="1" x14ac:dyDescent="0.2">
      <c r="A484" s="43"/>
      <c r="B484" s="43"/>
      <c r="C484" s="43"/>
      <c r="D484" s="43"/>
      <c r="E484" s="43"/>
      <c r="F484" s="43"/>
      <c r="G484" s="43"/>
      <c r="H484" s="56"/>
      <c r="I484" s="43"/>
      <c r="J484" s="43"/>
      <c r="K484" s="43"/>
      <c r="L484" s="43"/>
      <c r="M484" s="43"/>
      <c r="N484" s="43"/>
      <c r="O484" s="43"/>
      <c r="P484" s="43"/>
      <c r="Q484" s="43"/>
      <c r="R484" s="43"/>
      <c r="S484" s="43"/>
      <c r="T484" s="43"/>
      <c r="U484" s="43"/>
      <c r="V484" s="43"/>
      <c r="W484" s="43"/>
      <c r="X484" s="43"/>
      <c r="Y484" s="43"/>
      <c r="Z484" s="43"/>
      <c r="AA484" s="43"/>
    </row>
    <row r="485" spans="1:27" ht="14.25" customHeight="1" x14ac:dyDescent="0.2">
      <c r="A485" s="43"/>
      <c r="B485" s="43"/>
      <c r="C485" s="43"/>
      <c r="D485" s="43"/>
      <c r="E485" s="43"/>
      <c r="F485" s="43"/>
      <c r="G485" s="43"/>
      <c r="H485" s="56"/>
      <c r="I485" s="43"/>
      <c r="J485" s="43"/>
      <c r="K485" s="43"/>
      <c r="L485" s="43"/>
      <c r="M485" s="43"/>
      <c r="N485" s="43"/>
      <c r="O485" s="43"/>
      <c r="P485" s="43"/>
      <c r="Q485" s="43"/>
      <c r="R485" s="43"/>
      <c r="S485" s="43"/>
      <c r="T485" s="43"/>
      <c r="U485" s="43"/>
      <c r="V485" s="43"/>
      <c r="W485" s="43"/>
      <c r="X485" s="43"/>
      <c r="Y485" s="43"/>
      <c r="Z485" s="43"/>
      <c r="AA485" s="43"/>
    </row>
    <row r="486" spans="1:27" ht="14.25" customHeight="1" x14ac:dyDescent="0.2">
      <c r="A486" s="43"/>
      <c r="B486" s="43"/>
      <c r="C486" s="43"/>
      <c r="D486" s="43"/>
      <c r="E486" s="43"/>
      <c r="F486" s="43"/>
      <c r="G486" s="43"/>
      <c r="H486" s="56"/>
      <c r="I486" s="43"/>
      <c r="J486" s="43"/>
      <c r="K486" s="43"/>
      <c r="L486" s="43"/>
      <c r="M486" s="43"/>
      <c r="N486" s="43"/>
      <c r="O486" s="43"/>
      <c r="P486" s="43"/>
      <c r="Q486" s="43"/>
      <c r="R486" s="43"/>
      <c r="S486" s="43"/>
      <c r="T486" s="43"/>
      <c r="U486" s="43"/>
      <c r="V486" s="43"/>
      <c r="W486" s="43"/>
      <c r="X486" s="43"/>
      <c r="Y486" s="43"/>
      <c r="Z486" s="43"/>
      <c r="AA486" s="43"/>
    </row>
    <row r="487" spans="1:27" ht="14.25" customHeight="1" x14ac:dyDescent="0.2">
      <c r="A487" s="43"/>
      <c r="B487" s="43"/>
      <c r="C487" s="43"/>
      <c r="D487" s="43"/>
      <c r="E487" s="43"/>
      <c r="F487" s="43"/>
      <c r="G487" s="43"/>
      <c r="H487" s="56"/>
      <c r="I487" s="43"/>
      <c r="J487" s="43"/>
      <c r="K487" s="43"/>
      <c r="L487" s="43"/>
      <c r="M487" s="43"/>
      <c r="N487" s="43"/>
      <c r="O487" s="43"/>
      <c r="P487" s="43"/>
      <c r="Q487" s="43"/>
      <c r="R487" s="43"/>
      <c r="S487" s="43"/>
      <c r="T487" s="43"/>
      <c r="U487" s="43"/>
      <c r="V487" s="43"/>
      <c r="W487" s="43"/>
      <c r="X487" s="43"/>
      <c r="Y487" s="43"/>
      <c r="Z487" s="43"/>
      <c r="AA487" s="43"/>
    </row>
    <row r="488" spans="1:27" ht="14.25" customHeight="1" x14ac:dyDescent="0.2">
      <c r="A488" s="43"/>
      <c r="B488" s="43"/>
      <c r="C488" s="43"/>
      <c r="D488" s="43"/>
      <c r="E488" s="43"/>
      <c r="F488" s="43"/>
      <c r="G488" s="43"/>
      <c r="H488" s="56"/>
      <c r="I488" s="43"/>
      <c r="J488" s="43"/>
      <c r="K488" s="43"/>
      <c r="L488" s="43"/>
      <c r="M488" s="43"/>
      <c r="N488" s="43"/>
      <c r="O488" s="43"/>
      <c r="P488" s="43"/>
      <c r="Q488" s="43"/>
      <c r="R488" s="43"/>
      <c r="S488" s="43"/>
      <c r="T488" s="43"/>
      <c r="U488" s="43"/>
      <c r="V488" s="43"/>
      <c r="W488" s="43"/>
      <c r="X488" s="43"/>
      <c r="Y488" s="43"/>
      <c r="Z488" s="43"/>
      <c r="AA488" s="43"/>
    </row>
    <row r="489" spans="1:27" ht="14.25" customHeight="1" x14ac:dyDescent="0.2">
      <c r="A489" s="43"/>
      <c r="B489" s="43"/>
      <c r="C489" s="43"/>
      <c r="D489" s="43"/>
      <c r="E489" s="43"/>
      <c r="F489" s="43"/>
      <c r="G489" s="43"/>
      <c r="H489" s="56"/>
      <c r="I489" s="43"/>
      <c r="J489" s="43"/>
      <c r="K489" s="43"/>
      <c r="L489" s="43"/>
      <c r="M489" s="43"/>
      <c r="N489" s="43"/>
      <c r="O489" s="43"/>
      <c r="P489" s="43"/>
      <c r="Q489" s="43"/>
      <c r="R489" s="43"/>
      <c r="S489" s="43"/>
      <c r="T489" s="43"/>
      <c r="U489" s="43"/>
      <c r="V489" s="43"/>
      <c r="W489" s="43"/>
      <c r="X489" s="43"/>
      <c r="Y489" s="43"/>
      <c r="Z489" s="43"/>
      <c r="AA489" s="43"/>
    </row>
    <row r="490" spans="1:27" ht="14.25" customHeight="1" x14ac:dyDescent="0.2">
      <c r="A490" s="43"/>
      <c r="B490" s="43"/>
      <c r="C490" s="43"/>
      <c r="D490" s="43"/>
      <c r="E490" s="43"/>
      <c r="F490" s="43"/>
      <c r="G490" s="43"/>
      <c r="H490" s="56"/>
      <c r="I490" s="43"/>
      <c r="J490" s="43"/>
      <c r="K490" s="43"/>
      <c r="L490" s="43"/>
      <c r="M490" s="43"/>
      <c r="N490" s="43"/>
      <c r="O490" s="43"/>
      <c r="P490" s="43"/>
      <c r="Q490" s="43"/>
      <c r="R490" s="43"/>
      <c r="S490" s="43"/>
      <c r="T490" s="43"/>
      <c r="U490" s="43"/>
      <c r="V490" s="43"/>
      <c r="W490" s="43"/>
      <c r="X490" s="43"/>
      <c r="Y490" s="43"/>
      <c r="Z490" s="43"/>
      <c r="AA490" s="43"/>
    </row>
    <row r="491" spans="1:27" ht="14.25" customHeight="1" x14ac:dyDescent="0.2">
      <c r="A491" s="43"/>
      <c r="B491" s="43"/>
      <c r="C491" s="43"/>
      <c r="D491" s="43"/>
      <c r="E491" s="43"/>
      <c r="F491" s="43"/>
      <c r="G491" s="43"/>
      <c r="H491" s="56"/>
      <c r="I491" s="43"/>
      <c r="J491" s="43"/>
      <c r="K491" s="43"/>
      <c r="L491" s="43"/>
      <c r="M491" s="43"/>
      <c r="N491" s="43"/>
      <c r="O491" s="43"/>
      <c r="P491" s="43"/>
      <c r="Q491" s="43"/>
      <c r="R491" s="43"/>
      <c r="S491" s="43"/>
      <c r="T491" s="43"/>
      <c r="U491" s="43"/>
      <c r="V491" s="43"/>
      <c r="W491" s="43"/>
      <c r="X491" s="43"/>
      <c r="Y491" s="43"/>
      <c r="Z491" s="43"/>
      <c r="AA491" s="43"/>
    </row>
    <row r="492" spans="1:27" ht="14.25" customHeight="1" x14ac:dyDescent="0.2">
      <c r="A492" s="43"/>
      <c r="B492" s="43"/>
      <c r="C492" s="43"/>
      <c r="D492" s="43"/>
      <c r="E492" s="43"/>
      <c r="F492" s="43"/>
      <c r="G492" s="43"/>
      <c r="H492" s="56"/>
      <c r="I492" s="43"/>
      <c r="J492" s="43"/>
      <c r="K492" s="43"/>
      <c r="L492" s="43"/>
      <c r="M492" s="43"/>
      <c r="N492" s="43"/>
      <c r="O492" s="43"/>
      <c r="P492" s="43"/>
      <c r="Q492" s="43"/>
      <c r="R492" s="43"/>
      <c r="S492" s="43"/>
      <c r="T492" s="43"/>
      <c r="U492" s="43"/>
      <c r="V492" s="43"/>
      <c r="W492" s="43"/>
      <c r="X492" s="43"/>
      <c r="Y492" s="43"/>
      <c r="Z492" s="43"/>
      <c r="AA492" s="43"/>
    </row>
    <row r="493" spans="1:27" ht="14.25" customHeight="1" x14ac:dyDescent="0.2">
      <c r="A493" s="43"/>
      <c r="B493" s="43"/>
      <c r="C493" s="43"/>
      <c r="D493" s="43"/>
      <c r="E493" s="43"/>
      <c r="F493" s="43"/>
      <c r="G493" s="43"/>
      <c r="H493" s="56"/>
      <c r="I493" s="43"/>
      <c r="J493" s="43"/>
      <c r="K493" s="43"/>
      <c r="L493" s="43"/>
      <c r="M493" s="43"/>
      <c r="N493" s="43"/>
      <c r="O493" s="43"/>
      <c r="P493" s="43"/>
      <c r="Q493" s="43"/>
      <c r="R493" s="43"/>
      <c r="S493" s="43"/>
      <c r="T493" s="43"/>
      <c r="U493" s="43"/>
      <c r="V493" s="43"/>
      <c r="W493" s="43"/>
      <c r="X493" s="43"/>
      <c r="Y493" s="43"/>
      <c r="Z493" s="43"/>
      <c r="AA493" s="43"/>
    </row>
    <row r="494" spans="1:27" ht="14.25" customHeight="1" x14ac:dyDescent="0.2">
      <c r="A494" s="43"/>
      <c r="B494" s="43"/>
      <c r="C494" s="43"/>
      <c r="D494" s="43"/>
      <c r="E494" s="43"/>
      <c r="F494" s="43"/>
      <c r="G494" s="43"/>
      <c r="H494" s="56"/>
      <c r="I494" s="43"/>
      <c r="J494" s="43"/>
      <c r="K494" s="43"/>
      <c r="L494" s="43"/>
      <c r="M494" s="43"/>
      <c r="N494" s="43"/>
      <c r="O494" s="43"/>
      <c r="P494" s="43"/>
      <c r="Q494" s="43"/>
      <c r="R494" s="43"/>
      <c r="S494" s="43"/>
      <c r="T494" s="43"/>
      <c r="U494" s="43"/>
      <c r="V494" s="43"/>
      <c r="W494" s="43"/>
      <c r="X494" s="43"/>
      <c r="Y494" s="43"/>
      <c r="Z494" s="43"/>
      <c r="AA494" s="43"/>
    </row>
    <row r="495" spans="1:27" ht="14.25" customHeight="1" x14ac:dyDescent="0.2">
      <c r="A495" s="43"/>
      <c r="B495" s="43"/>
      <c r="C495" s="43"/>
      <c r="D495" s="43"/>
      <c r="E495" s="43"/>
      <c r="F495" s="43"/>
      <c r="G495" s="43"/>
      <c r="H495" s="56"/>
      <c r="I495" s="43"/>
      <c r="J495" s="43"/>
      <c r="K495" s="43"/>
      <c r="L495" s="43"/>
      <c r="M495" s="43"/>
      <c r="N495" s="43"/>
      <c r="O495" s="43"/>
      <c r="P495" s="43"/>
      <c r="Q495" s="43"/>
      <c r="R495" s="43"/>
      <c r="S495" s="43"/>
      <c r="T495" s="43"/>
      <c r="U495" s="43"/>
      <c r="V495" s="43"/>
      <c r="W495" s="43"/>
      <c r="X495" s="43"/>
      <c r="Y495" s="43"/>
      <c r="Z495" s="43"/>
      <c r="AA495" s="43"/>
    </row>
    <row r="496" spans="1:27" ht="14.25" customHeight="1" x14ac:dyDescent="0.2">
      <c r="A496" s="43"/>
      <c r="B496" s="43"/>
      <c r="C496" s="43"/>
      <c r="D496" s="43"/>
      <c r="E496" s="43"/>
      <c r="F496" s="43"/>
      <c r="G496" s="43"/>
      <c r="H496" s="56"/>
      <c r="I496" s="43"/>
      <c r="J496" s="43"/>
      <c r="K496" s="43"/>
      <c r="L496" s="43"/>
      <c r="M496" s="43"/>
      <c r="N496" s="43"/>
      <c r="O496" s="43"/>
      <c r="P496" s="43"/>
      <c r="Q496" s="43"/>
      <c r="R496" s="43"/>
      <c r="S496" s="43"/>
      <c r="T496" s="43"/>
      <c r="U496" s="43"/>
      <c r="V496" s="43"/>
      <c r="W496" s="43"/>
      <c r="X496" s="43"/>
      <c r="Y496" s="43"/>
      <c r="Z496" s="43"/>
      <c r="AA496" s="43"/>
    </row>
    <row r="497" spans="1:27" ht="14.25" customHeight="1" x14ac:dyDescent="0.2">
      <c r="A497" s="43"/>
      <c r="B497" s="43"/>
      <c r="C497" s="43"/>
      <c r="D497" s="43"/>
      <c r="E497" s="43"/>
      <c r="F497" s="43"/>
      <c r="G497" s="43"/>
      <c r="H497" s="56"/>
      <c r="I497" s="43"/>
      <c r="J497" s="43"/>
      <c r="K497" s="43"/>
      <c r="L497" s="43"/>
      <c r="M497" s="43"/>
      <c r="N497" s="43"/>
      <c r="O497" s="43"/>
      <c r="P497" s="43"/>
      <c r="Q497" s="43"/>
      <c r="R497" s="43"/>
      <c r="S497" s="43"/>
      <c r="T497" s="43"/>
      <c r="U497" s="43"/>
      <c r="V497" s="43"/>
      <c r="W497" s="43"/>
      <c r="X497" s="43"/>
      <c r="Y497" s="43"/>
      <c r="Z497" s="43"/>
      <c r="AA497" s="43"/>
    </row>
    <row r="498" spans="1:27" ht="14.25" customHeight="1" x14ac:dyDescent="0.2">
      <c r="A498" s="43"/>
      <c r="B498" s="43"/>
      <c r="C498" s="43"/>
      <c r="D498" s="43"/>
      <c r="E498" s="43"/>
      <c r="F498" s="43"/>
      <c r="G498" s="43"/>
      <c r="H498" s="56"/>
      <c r="I498" s="43"/>
      <c r="J498" s="43"/>
      <c r="K498" s="43"/>
      <c r="L498" s="43"/>
      <c r="M498" s="43"/>
      <c r="N498" s="43"/>
      <c r="O498" s="43"/>
      <c r="P498" s="43"/>
      <c r="Q498" s="43"/>
      <c r="R498" s="43"/>
      <c r="S498" s="43"/>
      <c r="T498" s="43"/>
      <c r="U498" s="43"/>
      <c r="V498" s="43"/>
      <c r="W498" s="43"/>
      <c r="X498" s="43"/>
      <c r="Y498" s="43"/>
      <c r="Z498" s="43"/>
      <c r="AA498" s="43"/>
    </row>
    <row r="499" spans="1:27" ht="14.25" customHeight="1" x14ac:dyDescent="0.2">
      <c r="A499" s="43"/>
      <c r="B499" s="43"/>
      <c r="C499" s="43"/>
      <c r="D499" s="43"/>
      <c r="E499" s="43"/>
      <c r="F499" s="43"/>
      <c r="G499" s="43"/>
      <c r="H499" s="56"/>
      <c r="I499" s="43"/>
      <c r="J499" s="43"/>
      <c r="K499" s="43"/>
      <c r="L499" s="43"/>
      <c r="M499" s="43"/>
      <c r="N499" s="43"/>
      <c r="O499" s="43"/>
      <c r="P499" s="43"/>
      <c r="Q499" s="43"/>
      <c r="R499" s="43"/>
      <c r="S499" s="43"/>
      <c r="T499" s="43"/>
      <c r="U499" s="43"/>
      <c r="V499" s="43"/>
      <c r="W499" s="43"/>
      <c r="X499" s="43"/>
      <c r="Y499" s="43"/>
      <c r="Z499" s="43"/>
      <c r="AA499" s="43"/>
    </row>
    <row r="500" spans="1:27" ht="14.25" customHeight="1" x14ac:dyDescent="0.2">
      <c r="A500" s="43"/>
      <c r="B500" s="43"/>
      <c r="C500" s="43"/>
      <c r="D500" s="43"/>
      <c r="E500" s="43"/>
      <c r="F500" s="43"/>
      <c r="G500" s="43"/>
      <c r="H500" s="56"/>
      <c r="I500" s="43"/>
      <c r="J500" s="43"/>
      <c r="K500" s="43"/>
      <c r="L500" s="43"/>
      <c r="M500" s="43"/>
      <c r="N500" s="43"/>
      <c r="O500" s="43"/>
      <c r="P500" s="43"/>
      <c r="Q500" s="43"/>
      <c r="R500" s="43"/>
      <c r="S500" s="43"/>
      <c r="T500" s="43"/>
      <c r="U500" s="43"/>
      <c r="V500" s="43"/>
      <c r="W500" s="43"/>
      <c r="X500" s="43"/>
      <c r="Y500" s="43"/>
      <c r="Z500" s="43"/>
      <c r="AA500" s="43"/>
    </row>
    <row r="501" spans="1:27" ht="14.25" customHeight="1" x14ac:dyDescent="0.2">
      <c r="A501" s="43"/>
      <c r="B501" s="43"/>
      <c r="C501" s="43"/>
      <c r="D501" s="43"/>
      <c r="E501" s="43"/>
      <c r="F501" s="43"/>
      <c r="G501" s="43"/>
      <c r="H501" s="56"/>
      <c r="I501" s="43"/>
      <c r="J501" s="43"/>
      <c r="K501" s="43"/>
      <c r="L501" s="43"/>
      <c r="M501" s="43"/>
      <c r="N501" s="43"/>
      <c r="O501" s="43"/>
      <c r="P501" s="43"/>
      <c r="Q501" s="43"/>
      <c r="R501" s="43"/>
      <c r="S501" s="43"/>
      <c r="T501" s="43"/>
      <c r="U501" s="43"/>
      <c r="V501" s="43"/>
      <c r="W501" s="43"/>
      <c r="X501" s="43"/>
      <c r="Y501" s="43"/>
      <c r="Z501" s="43"/>
      <c r="AA501" s="43"/>
    </row>
    <row r="502" spans="1:27" ht="14.25" customHeight="1" x14ac:dyDescent="0.2">
      <c r="A502" s="43"/>
      <c r="B502" s="43"/>
      <c r="C502" s="43"/>
      <c r="D502" s="43"/>
      <c r="E502" s="43"/>
      <c r="F502" s="43"/>
      <c r="G502" s="43"/>
      <c r="H502" s="56"/>
      <c r="I502" s="43"/>
      <c r="J502" s="43"/>
      <c r="K502" s="43"/>
      <c r="L502" s="43"/>
      <c r="M502" s="43"/>
      <c r="N502" s="43"/>
      <c r="O502" s="43"/>
      <c r="P502" s="43"/>
      <c r="Q502" s="43"/>
      <c r="R502" s="43"/>
      <c r="S502" s="43"/>
      <c r="T502" s="43"/>
      <c r="U502" s="43"/>
      <c r="V502" s="43"/>
      <c r="W502" s="43"/>
      <c r="X502" s="43"/>
      <c r="Y502" s="43"/>
      <c r="Z502" s="43"/>
      <c r="AA502" s="43"/>
    </row>
    <row r="503" spans="1:27" ht="14.25" customHeight="1" x14ac:dyDescent="0.2">
      <c r="A503" s="43"/>
      <c r="B503" s="43"/>
      <c r="C503" s="43"/>
      <c r="D503" s="43"/>
      <c r="E503" s="43"/>
      <c r="F503" s="43"/>
      <c r="G503" s="43"/>
      <c r="H503" s="56"/>
      <c r="I503" s="43"/>
      <c r="J503" s="43"/>
      <c r="K503" s="43"/>
      <c r="L503" s="43"/>
      <c r="M503" s="43"/>
      <c r="N503" s="43"/>
      <c r="O503" s="43"/>
      <c r="P503" s="43"/>
      <c r="Q503" s="43"/>
      <c r="R503" s="43"/>
      <c r="S503" s="43"/>
      <c r="T503" s="43"/>
      <c r="U503" s="43"/>
      <c r="V503" s="43"/>
      <c r="W503" s="43"/>
      <c r="X503" s="43"/>
      <c r="Y503" s="43"/>
      <c r="Z503" s="43"/>
      <c r="AA503" s="43"/>
    </row>
    <row r="504" spans="1:27" ht="14.25" customHeight="1" x14ac:dyDescent="0.2">
      <c r="A504" s="43"/>
      <c r="B504" s="43"/>
      <c r="C504" s="43"/>
      <c r="D504" s="43"/>
      <c r="E504" s="43"/>
      <c r="F504" s="43"/>
      <c r="G504" s="43"/>
      <c r="H504" s="56"/>
      <c r="I504" s="43"/>
      <c r="J504" s="43"/>
      <c r="K504" s="43"/>
      <c r="L504" s="43"/>
      <c r="M504" s="43"/>
      <c r="N504" s="43"/>
      <c r="O504" s="43"/>
      <c r="P504" s="43"/>
      <c r="Q504" s="43"/>
      <c r="R504" s="43"/>
      <c r="S504" s="43"/>
      <c r="T504" s="43"/>
      <c r="U504" s="43"/>
      <c r="V504" s="43"/>
      <c r="W504" s="43"/>
      <c r="X504" s="43"/>
      <c r="Y504" s="43"/>
      <c r="Z504" s="43"/>
      <c r="AA504" s="43"/>
    </row>
    <row r="505" spans="1:27" ht="14.25" customHeight="1" x14ac:dyDescent="0.2">
      <c r="A505" s="43"/>
      <c r="B505" s="43"/>
      <c r="C505" s="43"/>
      <c r="D505" s="43"/>
      <c r="E505" s="43"/>
      <c r="F505" s="43"/>
      <c r="G505" s="43"/>
      <c r="H505" s="56"/>
      <c r="I505" s="43"/>
      <c r="J505" s="43"/>
      <c r="K505" s="43"/>
      <c r="L505" s="43"/>
      <c r="M505" s="43"/>
      <c r="N505" s="43"/>
      <c r="O505" s="43"/>
      <c r="P505" s="43"/>
      <c r="Q505" s="43"/>
      <c r="R505" s="43"/>
      <c r="S505" s="43"/>
      <c r="T505" s="43"/>
      <c r="U505" s="43"/>
      <c r="V505" s="43"/>
      <c r="W505" s="43"/>
      <c r="X505" s="43"/>
      <c r="Y505" s="43"/>
      <c r="Z505" s="43"/>
      <c r="AA505" s="43"/>
    </row>
    <row r="506" spans="1:27" ht="14.25" customHeight="1" x14ac:dyDescent="0.2">
      <c r="A506" s="43"/>
      <c r="B506" s="43"/>
      <c r="C506" s="43"/>
      <c r="D506" s="43"/>
      <c r="E506" s="43"/>
      <c r="F506" s="43"/>
      <c r="G506" s="43"/>
      <c r="H506" s="56"/>
      <c r="I506" s="43"/>
      <c r="J506" s="43"/>
      <c r="K506" s="43"/>
      <c r="L506" s="43"/>
      <c r="M506" s="43"/>
      <c r="N506" s="43"/>
      <c r="O506" s="43"/>
      <c r="P506" s="43"/>
      <c r="Q506" s="43"/>
      <c r="R506" s="43"/>
      <c r="S506" s="43"/>
      <c r="T506" s="43"/>
      <c r="U506" s="43"/>
      <c r="V506" s="43"/>
      <c r="W506" s="43"/>
      <c r="X506" s="43"/>
      <c r="Y506" s="43"/>
      <c r="Z506" s="43"/>
      <c r="AA506" s="43"/>
    </row>
    <row r="507" spans="1:27" ht="14.25" customHeight="1" x14ac:dyDescent="0.2">
      <c r="A507" s="43"/>
      <c r="B507" s="43"/>
      <c r="C507" s="43"/>
      <c r="D507" s="43"/>
      <c r="E507" s="43"/>
      <c r="F507" s="43"/>
      <c r="G507" s="43"/>
      <c r="H507" s="56"/>
      <c r="I507" s="43"/>
      <c r="J507" s="43"/>
      <c r="K507" s="43"/>
      <c r="L507" s="43"/>
      <c r="M507" s="43"/>
      <c r="N507" s="43"/>
      <c r="O507" s="43"/>
      <c r="P507" s="43"/>
      <c r="Q507" s="43"/>
      <c r="R507" s="43"/>
      <c r="S507" s="43"/>
      <c r="T507" s="43"/>
      <c r="U507" s="43"/>
      <c r="V507" s="43"/>
      <c r="W507" s="43"/>
      <c r="X507" s="43"/>
      <c r="Y507" s="43"/>
      <c r="Z507" s="43"/>
      <c r="AA507" s="43"/>
    </row>
    <row r="508" spans="1:27" ht="14.25" customHeight="1" x14ac:dyDescent="0.2">
      <c r="A508" s="43"/>
      <c r="B508" s="43"/>
      <c r="C508" s="43"/>
      <c r="D508" s="43"/>
      <c r="E508" s="43"/>
      <c r="F508" s="43"/>
      <c r="G508" s="43"/>
      <c r="H508" s="56"/>
      <c r="I508" s="43"/>
      <c r="J508" s="43"/>
      <c r="K508" s="43"/>
      <c r="L508" s="43"/>
      <c r="M508" s="43"/>
      <c r="N508" s="43"/>
      <c r="O508" s="43"/>
      <c r="P508" s="43"/>
      <c r="Q508" s="43"/>
      <c r="R508" s="43"/>
      <c r="S508" s="43"/>
      <c r="T508" s="43"/>
      <c r="U508" s="43"/>
      <c r="V508" s="43"/>
      <c r="W508" s="43"/>
      <c r="X508" s="43"/>
      <c r="Y508" s="43"/>
      <c r="Z508" s="43"/>
      <c r="AA508" s="43"/>
    </row>
    <row r="509" spans="1:27" ht="14.25" customHeight="1" x14ac:dyDescent="0.2">
      <c r="A509" s="43"/>
      <c r="B509" s="43"/>
      <c r="C509" s="43"/>
      <c r="D509" s="43"/>
      <c r="E509" s="43"/>
      <c r="F509" s="43"/>
      <c r="G509" s="43"/>
      <c r="H509" s="56"/>
      <c r="I509" s="43"/>
      <c r="J509" s="43"/>
      <c r="K509" s="43"/>
      <c r="L509" s="43"/>
      <c r="M509" s="43"/>
      <c r="N509" s="43"/>
      <c r="O509" s="43"/>
      <c r="P509" s="43"/>
      <c r="Q509" s="43"/>
      <c r="R509" s="43"/>
      <c r="S509" s="43"/>
      <c r="T509" s="43"/>
      <c r="U509" s="43"/>
      <c r="V509" s="43"/>
      <c r="W509" s="43"/>
      <c r="X509" s="43"/>
      <c r="Y509" s="43"/>
      <c r="Z509" s="43"/>
      <c r="AA509" s="43"/>
    </row>
    <row r="510" spans="1:27" ht="14.25" customHeight="1" x14ac:dyDescent="0.2">
      <c r="A510" s="43"/>
      <c r="B510" s="43"/>
      <c r="C510" s="43"/>
      <c r="D510" s="43"/>
      <c r="E510" s="43"/>
      <c r="F510" s="43"/>
      <c r="G510" s="43"/>
      <c r="H510" s="56"/>
      <c r="I510" s="43"/>
      <c r="J510" s="43"/>
      <c r="K510" s="43"/>
      <c r="L510" s="43"/>
      <c r="M510" s="43"/>
      <c r="N510" s="43"/>
      <c r="O510" s="43"/>
      <c r="P510" s="43"/>
      <c r="Q510" s="43"/>
      <c r="R510" s="43"/>
      <c r="S510" s="43"/>
      <c r="T510" s="43"/>
      <c r="U510" s="43"/>
      <c r="V510" s="43"/>
      <c r="W510" s="43"/>
      <c r="X510" s="43"/>
      <c r="Y510" s="43"/>
      <c r="Z510" s="43"/>
      <c r="AA510" s="43"/>
    </row>
    <row r="511" spans="1:27" ht="14.25" customHeight="1" x14ac:dyDescent="0.2">
      <c r="A511" s="43"/>
      <c r="B511" s="43"/>
      <c r="C511" s="43"/>
      <c r="D511" s="43"/>
      <c r="E511" s="43"/>
      <c r="F511" s="43"/>
      <c r="G511" s="43"/>
      <c r="H511" s="56"/>
      <c r="I511" s="43"/>
      <c r="J511" s="43"/>
      <c r="K511" s="43"/>
      <c r="L511" s="43"/>
      <c r="M511" s="43"/>
      <c r="N511" s="43"/>
      <c r="O511" s="43"/>
      <c r="P511" s="43"/>
      <c r="Q511" s="43"/>
      <c r="R511" s="43"/>
      <c r="S511" s="43"/>
      <c r="T511" s="43"/>
      <c r="U511" s="43"/>
      <c r="V511" s="43"/>
      <c r="W511" s="43"/>
      <c r="X511" s="43"/>
      <c r="Y511" s="43"/>
      <c r="Z511" s="43"/>
      <c r="AA511" s="43"/>
    </row>
    <row r="512" spans="1:27" ht="14.25" customHeight="1" x14ac:dyDescent="0.2">
      <c r="A512" s="43"/>
      <c r="B512" s="43"/>
      <c r="C512" s="43"/>
      <c r="D512" s="43"/>
      <c r="E512" s="43"/>
      <c r="F512" s="43"/>
      <c r="G512" s="43"/>
      <c r="H512" s="56"/>
      <c r="I512" s="43"/>
      <c r="J512" s="43"/>
      <c r="K512" s="43"/>
      <c r="L512" s="43"/>
      <c r="M512" s="43"/>
      <c r="N512" s="43"/>
      <c r="O512" s="43"/>
      <c r="P512" s="43"/>
      <c r="Q512" s="43"/>
      <c r="R512" s="43"/>
      <c r="S512" s="43"/>
      <c r="T512" s="43"/>
      <c r="U512" s="43"/>
      <c r="V512" s="43"/>
      <c r="W512" s="43"/>
      <c r="X512" s="43"/>
      <c r="Y512" s="43"/>
      <c r="Z512" s="43"/>
      <c r="AA512" s="43"/>
    </row>
    <row r="513" spans="1:27" ht="14.25" customHeight="1" x14ac:dyDescent="0.2">
      <c r="A513" s="43"/>
      <c r="B513" s="43"/>
      <c r="C513" s="43"/>
      <c r="D513" s="43"/>
      <c r="E513" s="43"/>
      <c r="F513" s="43"/>
      <c r="G513" s="43"/>
      <c r="H513" s="56"/>
      <c r="I513" s="43"/>
      <c r="J513" s="43"/>
      <c r="K513" s="43"/>
      <c r="L513" s="43"/>
      <c r="M513" s="43"/>
      <c r="N513" s="43"/>
      <c r="O513" s="43"/>
      <c r="P513" s="43"/>
      <c r="Q513" s="43"/>
      <c r="R513" s="43"/>
      <c r="S513" s="43"/>
      <c r="T513" s="43"/>
      <c r="U513" s="43"/>
      <c r="V513" s="43"/>
      <c r="W513" s="43"/>
      <c r="X513" s="43"/>
      <c r="Y513" s="43"/>
      <c r="Z513" s="43"/>
      <c r="AA513" s="43"/>
    </row>
    <row r="514" spans="1:27" ht="14.25" customHeight="1" x14ac:dyDescent="0.2">
      <c r="A514" s="43"/>
      <c r="B514" s="43"/>
      <c r="C514" s="43"/>
      <c r="D514" s="43"/>
      <c r="E514" s="43"/>
      <c r="F514" s="43"/>
      <c r="G514" s="43"/>
      <c r="H514" s="56"/>
      <c r="I514" s="43"/>
      <c r="J514" s="43"/>
      <c r="K514" s="43"/>
      <c r="L514" s="43"/>
      <c r="M514" s="43"/>
      <c r="N514" s="43"/>
      <c r="O514" s="43"/>
      <c r="P514" s="43"/>
      <c r="Q514" s="43"/>
      <c r="R514" s="43"/>
      <c r="S514" s="43"/>
      <c r="T514" s="43"/>
      <c r="U514" s="43"/>
      <c r="V514" s="43"/>
      <c r="W514" s="43"/>
      <c r="X514" s="43"/>
      <c r="Y514" s="43"/>
      <c r="Z514" s="43"/>
      <c r="AA514" s="43"/>
    </row>
    <row r="515" spans="1:27" ht="14.25" customHeight="1" x14ac:dyDescent="0.2">
      <c r="A515" s="43"/>
      <c r="B515" s="43"/>
      <c r="C515" s="43"/>
      <c r="D515" s="43"/>
      <c r="E515" s="43"/>
      <c r="F515" s="43"/>
      <c r="G515" s="43"/>
      <c r="H515" s="56"/>
      <c r="I515" s="43"/>
      <c r="J515" s="43"/>
      <c r="K515" s="43"/>
      <c r="L515" s="43"/>
      <c r="M515" s="43"/>
      <c r="N515" s="43"/>
      <c r="O515" s="43"/>
      <c r="P515" s="43"/>
      <c r="Q515" s="43"/>
      <c r="R515" s="43"/>
      <c r="S515" s="43"/>
      <c r="T515" s="43"/>
      <c r="U515" s="43"/>
      <c r="V515" s="43"/>
      <c r="W515" s="43"/>
      <c r="X515" s="43"/>
      <c r="Y515" s="43"/>
      <c r="Z515" s="43"/>
      <c r="AA515" s="43"/>
    </row>
    <row r="516" spans="1:27" ht="14.25" customHeight="1" x14ac:dyDescent="0.2">
      <c r="A516" s="43"/>
      <c r="B516" s="43"/>
      <c r="C516" s="43"/>
      <c r="D516" s="43"/>
      <c r="E516" s="43"/>
      <c r="F516" s="43"/>
      <c r="G516" s="43"/>
      <c r="H516" s="56"/>
      <c r="I516" s="43"/>
      <c r="J516" s="43"/>
      <c r="K516" s="43"/>
      <c r="L516" s="43"/>
      <c r="M516" s="43"/>
      <c r="N516" s="43"/>
      <c r="O516" s="43"/>
      <c r="P516" s="43"/>
      <c r="Q516" s="43"/>
      <c r="R516" s="43"/>
      <c r="S516" s="43"/>
      <c r="T516" s="43"/>
      <c r="U516" s="43"/>
      <c r="V516" s="43"/>
      <c r="W516" s="43"/>
      <c r="X516" s="43"/>
      <c r="Y516" s="43"/>
      <c r="Z516" s="43"/>
      <c r="AA516" s="43"/>
    </row>
    <row r="517" spans="1:27" ht="14.25" customHeight="1" x14ac:dyDescent="0.2">
      <c r="A517" s="43"/>
      <c r="B517" s="43"/>
      <c r="C517" s="43"/>
      <c r="D517" s="43"/>
      <c r="E517" s="43"/>
      <c r="F517" s="43"/>
      <c r="G517" s="43"/>
      <c r="H517" s="56"/>
      <c r="I517" s="43"/>
      <c r="J517" s="43"/>
      <c r="K517" s="43"/>
      <c r="L517" s="43"/>
      <c r="M517" s="43"/>
      <c r="N517" s="43"/>
      <c r="O517" s="43"/>
      <c r="P517" s="43"/>
      <c r="Q517" s="43"/>
      <c r="R517" s="43"/>
      <c r="S517" s="43"/>
      <c r="T517" s="43"/>
      <c r="U517" s="43"/>
      <c r="V517" s="43"/>
      <c r="W517" s="43"/>
      <c r="X517" s="43"/>
      <c r="Y517" s="43"/>
      <c r="Z517" s="43"/>
      <c r="AA517" s="43"/>
    </row>
    <row r="518" spans="1:27" ht="14.25" customHeight="1" x14ac:dyDescent="0.2">
      <c r="A518" s="43"/>
      <c r="B518" s="43"/>
      <c r="C518" s="43"/>
      <c r="D518" s="43"/>
      <c r="E518" s="43"/>
      <c r="F518" s="43"/>
      <c r="G518" s="43"/>
      <c r="H518" s="56"/>
      <c r="I518" s="43"/>
      <c r="J518" s="43"/>
      <c r="K518" s="43"/>
      <c r="L518" s="43"/>
      <c r="M518" s="43"/>
      <c r="N518" s="43"/>
      <c r="O518" s="43"/>
      <c r="P518" s="43"/>
      <c r="Q518" s="43"/>
      <c r="R518" s="43"/>
      <c r="S518" s="43"/>
      <c r="T518" s="43"/>
      <c r="U518" s="43"/>
      <c r="V518" s="43"/>
      <c r="W518" s="43"/>
      <c r="X518" s="43"/>
      <c r="Y518" s="43"/>
      <c r="Z518" s="43"/>
      <c r="AA518" s="43"/>
    </row>
    <row r="519" spans="1:27" ht="14.25" customHeight="1" x14ac:dyDescent="0.2">
      <c r="A519" s="43"/>
      <c r="B519" s="43"/>
      <c r="C519" s="43"/>
      <c r="D519" s="43"/>
      <c r="E519" s="43"/>
      <c r="F519" s="43"/>
      <c r="G519" s="43"/>
      <c r="H519" s="56"/>
      <c r="I519" s="43"/>
      <c r="J519" s="43"/>
      <c r="K519" s="43"/>
      <c r="L519" s="43"/>
      <c r="M519" s="43"/>
      <c r="N519" s="43"/>
      <c r="O519" s="43"/>
      <c r="P519" s="43"/>
      <c r="Q519" s="43"/>
      <c r="R519" s="43"/>
      <c r="S519" s="43"/>
      <c r="T519" s="43"/>
      <c r="U519" s="43"/>
      <c r="V519" s="43"/>
      <c r="W519" s="43"/>
      <c r="X519" s="43"/>
      <c r="Y519" s="43"/>
      <c r="Z519" s="43"/>
      <c r="AA519" s="43"/>
    </row>
    <row r="520" spans="1:27" ht="14.25" customHeight="1" x14ac:dyDescent="0.2">
      <c r="A520" s="43"/>
      <c r="B520" s="43"/>
      <c r="C520" s="43"/>
      <c r="D520" s="43"/>
      <c r="E520" s="43"/>
      <c r="F520" s="43"/>
      <c r="G520" s="43"/>
      <c r="H520" s="56"/>
      <c r="I520" s="43"/>
      <c r="J520" s="43"/>
      <c r="K520" s="43"/>
      <c r="L520" s="43"/>
      <c r="M520" s="43"/>
      <c r="N520" s="43"/>
      <c r="O520" s="43"/>
      <c r="P520" s="43"/>
      <c r="Q520" s="43"/>
      <c r="R520" s="43"/>
      <c r="S520" s="43"/>
      <c r="T520" s="43"/>
      <c r="U520" s="43"/>
      <c r="V520" s="43"/>
      <c r="W520" s="43"/>
      <c r="X520" s="43"/>
      <c r="Y520" s="43"/>
      <c r="Z520" s="43"/>
      <c r="AA520" s="43"/>
    </row>
    <row r="521" spans="1:27" ht="14.25" customHeight="1" x14ac:dyDescent="0.2">
      <c r="A521" s="43"/>
      <c r="B521" s="43"/>
      <c r="C521" s="43"/>
      <c r="D521" s="43"/>
      <c r="E521" s="43"/>
      <c r="F521" s="43"/>
      <c r="G521" s="43"/>
      <c r="H521" s="56"/>
      <c r="I521" s="43"/>
      <c r="J521" s="43"/>
      <c r="K521" s="43"/>
      <c r="L521" s="43"/>
      <c r="M521" s="43"/>
      <c r="N521" s="43"/>
      <c r="O521" s="43"/>
      <c r="P521" s="43"/>
      <c r="Q521" s="43"/>
      <c r="R521" s="43"/>
      <c r="S521" s="43"/>
      <c r="T521" s="43"/>
      <c r="U521" s="43"/>
      <c r="V521" s="43"/>
      <c r="W521" s="43"/>
      <c r="X521" s="43"/>
      <c r="Y521" s="43"/>
      <c r="Z521" s="43"/>
      <c r="AA521" s="43"/>
    </row>
    <row r="522" spans="1:27" ht="14.25" customHeight="1" x14ac:dyDescent="0.2">
      <c r="A522" s="43"/>
      <c r="B522" s="43"/>
      <c r="C522" s="43"/>
      <c r="D522" s="43"/>
      <c r="E522" s="43"/>
      <c r="F522" s="43"/>
      <c r="G522" s="43"/>
      <c r="H522" s="56"/>
      <c r="I522" s="43"/>
      <c r="J522" s="43"/>
      <c r="K522" s="43"/>
      <c r="L522" s="43"/>
      <c r="M522" s="43"/>
      <c r="N522" s="43"/>
      <c r="O522" s="43"/>
      <c r="P522" s="43"/>
      <c r="Q522" s="43"/>
      <c r="R522" s="43"/>
      <c r="S522" s="43"/>
      <c r="T522" s="43"/>
      <c r="U522" s="43"/>
      <c r="V522" s="43"/>
      <c r="W522" s="43"/>
      <c r="X522" s="43"/>
      <c r="Y522" s="43"/>
      <c r="Z522" s="43"/>
      <c r="AA522" s="43"/>
    </row>
    <row r="523" spans="1:27" ht="14.25" customHeight="1" x14ac:dyDescent="0.2">
      <c r="A523" s="43"/>
      <c r="B523" s="43"/>
      <c r="C523" s="43"/>
      <c r="D523" s="43"/>
      <c r="E523" s="43"/>
      <c r="F523" s="43"/>
      <c r="G523" s="43"/>
      <c r="H523" s="56"/>
      <c r="I523" s="43"/>
      <c r="J523" s="43"/>
      <c r="K523" s="43"/>
      <c r="L523" s="43"/>
      <c r="M523" s="43"/>
      <c r="N523" s="43"/>
      <c r="O523" s="43"/>
      <c r="P523" s="43"/>
      <c r="Q523" s="43"/>
      <c r="R523" s="43"/>
      <c r="S523" s="43"/>
      <c r="T523" s="43"/>
      <c r="U523" s="43"/>
      <c r="V523" s="43"/>
      <c r="W523" s="43"/>
      <c r="X523" s="43"/>
      <c r="Y523" s="43"/>
      <c r="Z523" s="43"/>
      <c r="AA523" s="43"/>
    </row>
    <row r="524" spans="1:27" ht="14.25" customHeight="1" x14ac:dyDescent="0.2">
      <c r="A524" s="43"/>
      <c r="B524" s="43"/>
      <c r="C524" s="43"/>
      <c r="D524" s="43"/>
      <c r="E524" s="43"/>
      <c r="F524" s="43"/>
      <c r="G524" s="43"/>
      <c r="H524" s="56"/>
      <c r="I524" s="43"/>
      <c r="J524" s="43"/>
      <c r="K524" s="43"/>
      <c r="L524" s="43"/>
      <c r="M524" s="43"/>
      <c r="N524" s="43"/>
      <c r="O524" s="43"/>
      <c r="P524" s="43"/>
      <c r="Q524" s="43"/>
      <c r="R524" s="43"/>
      <c r="S524" s="43"/>
      <c r="T524" s="43"/>
      <c r="U524" s="43"/>
      <c r="V524" s="43"/>
      <c r="W524" s="43"/>
      <c r="X524" s="43"/>
      <c r="Y524" s="43"/>
      <c r="Z524" s="43"/>
      <c r="AA524" s="43"/>
    </row>
    <row r="525" spans="1:27" ht="14.25" customHeight="1" x14ac:dyDescent="0.2">
      <c r="A525" s="43"/>
      <c r="B525" s="43"/>
      <c r="C525" s="43"/>
      <c r="D525" s="43"/>
      <c r="E525" s="43"/>
      <c r="F525" s="43"/>
      <c r="G525" s="43"/>
      <c r="H525" s="56"/>
      <c r="I525" s="43"/>
      <c r="J525" s="43"/>
      <c r="K525" s="43"/>
      <c r="L525" s="43"/>
      <c r="M525" s="43"/>
      <c r="N525" s="43"/>
      <c r="O525" s="43"/>
      <c r="P525" s="43"/>
      <c r="Q525" s="43"/>
      <c r="R525" s="43"/>
      <c r="S525" s="43"/>
      <c r="T525" s="43"/>
      <c r="U525" s="43"/>
      <c r="V525" s="43"/>
      <c r="W525" s="43"/>
      <c r="X525" s="43"/>
      <c r="Y525" s="43"/>
      <c r="Z525" s="43"/>
      <c r="AA525" s="43"/>
    </row>
    <row r="526" spans="1:27" ht="14.25" customHeight="1" x14ac:dyDescent="0.2">
      <c r="A526" s="43"/>
      <c r="B526" s="43"/>
      <c r="C526" s="43"/>
      <c r="D526" s="43"/>
      <c r="E526" s="43"/>
      <c r="F526" s="43"/>
      <c r="G526" s="43"/>
      <c r="H526" s="56"/>
      <c r="I526" s="43"/>
      <c r="J526" s="43"/>
      <c r="K526" s="43"/>
      <c r="L526" s="43"/>
      <c r="M526" s="43"/>
      <c r="N526" s="43"/>
      <c r="O526" s="43"/>
      <c r="P526" s="43"/>
      <c r="Q526" s="43"/>
      <c r="R526" s="43"/>
      <c r="S526" s="43"/>
      <c r="T526" s="43"/>
      <c r="U526" s="43"/>
      <c r="V526" s="43"/>
      <c r="W526" s="43"/>
      <c r="X526" s="43"/>
      <c r="Y526" s="43"/>
      <c r="Z526" s="43"/>
      <c r="AA526" s="43"/>
    </row>
    <row r="527" spans="1:27" ht="14.25" customHeight="1" x14ac:dyDescent="0.2">
      <c r="A527" s="43"/>
      <c r="B527" s="43"/>
      <c r="C527" s="43"/>
      <c r="D527" s="43"/>
      <c r="E527" s="43"/>
      <c r="F527" s="43"/>
      <c r="G527" s="43"/>
      <c r="H527" s="56"/>
      <c r="I527" s="43"/>
      <c r="J527" s="43"/>
      <c r="K527" s="43"/>
      <c r="L527" s="43"/>
      <c r="M527" s="43"/>
      <c r="N527" s="43"/>
      <c r="O527" s="43"/>
      <c r="P527" s="43"/>
      <c r="Q527" s="43"/>
      <c r="R527" s="43"/>
      <c r="S527" s="43"/>
      <c r="T527" s="43"/>
      <c r="U527" s="43"/>
      <c r="V527" s="43"/>
      <c r="W527" s="43"/>
      <c r="X527" s="43"/>
      <c r="Y527" s="43"/>
      <c r="Z527" s="43"/>
      <c r="AA527" s="43"/>
    </row>
    <row r="528" spans="1:27" ht="14.25" customHeight="1" x14ac:dyDescent="0.2">
      <c r="A528" s="43"/>
      <c r="B528" s="43"/>
      <c r="C528" s="43"/>
      <c r="D528" s="43"/>
      <c r="E528" s="43"/>
      <c r="F528" s="43"/>
      <c r="G528" s="43"/>
      <c r="H528" s="56"/>
      <c r="I528" s="43"/>
      <c r="J528" s="43"/>
      <c r="K528" s="43"/>
      <c r="L528" s="43"/>
      <c r="M528" s="43"/>
      <c r="N528" s="43"/>
      <c r="O528" s="43"/>
      <c r="P528" s="43"/>
      <c r="Q528" s="43"/>
      <c r="R528" s="43"/>
      <c r="S528" s="43"/>
      <c r="T528" s="43"/>
      <c r="U528" s="43"/>
      <c r="V528" s="43"/>
      <c r="W528" s="43"/>
      <c r="X528" s="43"/>
      <c r="Y528" s="43"/>
      <c r="Z528" s="43"/>
      <c r="AA528" s="43"/>
    </row>
    <row r="529" spans="1:27" ht="14.25" customHeight="1" x14ac:dyDescent="0.2">
      <c r="A529" s="43"/>
      <c r="B529" s="43"/>
      <c r="C529" s="43"/>
      <c r="D529" s="43"/>
      <c r="E529" s="43"/>
      <c r="F529" s="43"/>
      <c r="G529" s="43"/>
      <c r="H529" s="56"/>
      <c r="I529" s="43"/>
      <c r="J529" s="43"/>
      <c r="K529" s="43"/>
      <c r="L529" s="43"/>
      <c r="M529" s="43"/>
      <c r="N529" s="43"/>
      <c r="O529" s="43"/>
      <c r="P529" s="43"/>
      <c r="Q529" s="43"/>
      <c r="R529" s="43"/>
      <c r="S529" s="43"/>
      <c r="T529" s="43"/>
      <c r="U529" s="43"/>
      <c r="V529" s="43"/>
      <c r="W529" s="43"/>
      <c r="X529" s="43"/>
      <c r="Y529" s="43"/>
      <c r="Z529" s="43"/>
      <c r="AA529" s="43"/>
    </row>
    <row r="530" spans="1:27" ht="14.25" customHeight="1" x14ac:dyDescent="0.2">
      <c r="A530" s="43"/>
      <c r="B530" s="43"/>
      <c r="C530" s="43"/>
      <c r="D530" s="43"/>
      <c r="E530" s="43"/>
      <c r="F530" s="43"/>
      <c r="G530" s="43"/>
      <c r="H530" s="56"/>
      <c r="I530" s="43"/>
      <c r="J530" s="43"/>
      <c r="K530" s="43"/>
      <c r="L530" s="43"/>
      <c r="M530" s="43"/>
      <c r="N530" s="43"/>
      <c r="O530" s="43"/>
      <c r="P530" s="43"/>
      <c r="Q530" s="43"/>
      <c r="R530" s="43"/>
      <c r="S530" s="43"/>
      <c r="T530" s="43"/>
      <c r="U530" s="43"/>
      <c r="V530" s="43"/>
      <c r="W530" s="43"/>
      <c r="X530" s="43"/>
      <c r="Y530" s="43"/>
      <c r="Z530" s="43"/>
      <c r="AA530" s="43"/>
    </row>
    <row r="531" spans="1:27" ht="14.25" customHeight="1" x14ac:dyDescent="0.2">
      <c r="A531" s="43"/>
      <c r="B531" s="43"/>
      <c r="C531" s="43"/>
      <c r="D531" s="43"/>
      <c r="E531" s="43"/>
      <c r="F531" s="43"/>
      <c r="G531" s="43"/>
      <c r="H531" s="56"/>
      <c r="I531" s="43"/>
      <c r="J531" s="43"/>
      <c r="K531" s="43"/>
      <c r="L531" s="43"/>
      <c r="M531" s="43"/>
      <c r="N531" s="43"/>
      <c r="O531" s="43"/>
      <c r="P531" s="43"/>
      <c r="Q531" s="43"/>
      <c r="R531" s="43"/>
      <c r="S531" s="43"/>
      <c r="T531" s="43"/>
      <c r="U531" s="43"/>
      <c r="V531" s="43"/>
      <c r="W531" s="43"/>
      <c r="X531" s="43"/>
      <c r="Y531" s="43"/>
      <c r="Z531" s="43"/>
      <c r="AA531" s="43"/>
    </row>
    <row r="532" spans="1:27" ht="14.25" customHeight="1" x14ac:dyDescent="0.2">
      <c r="A532" s="43"/>
      <c r="B532" s="43"/>
      <c r="C532" s="43"/>
      <c r="D532" s="43"/>
      <c r="E532" s="43"/>
      <c r="F532" s="43"/>
      <c r="G532" s="43"/>
      <c r="H532" s="56"/>
      <c r="I532" s="43"/>
      <c r="J532" s="43"/>
      <c r="K532" s="43"/>
      <c r="L532" s="43"/>
      <c r="M532" s="43"/>
      <c r="N532" s="43"/>
      <c r="O532" s="43"/>
      <c r="P532" s="43"/>
      <c r="Q532" s="43"/>
      <c r="R532" s="43"/>
      <c r="S532" s="43"/>
      <c r="T532" s="43"/>
      <c r="U532" s="43"/>
      <c r="V532" s="43"/>
      <c r="W532" s="43"/>
      <c r="X532" s="43"/>
      <c r="Y532" s="43"/>
      <c r="Z532" s="43"/>
      <c r="AA532" s="43"/>
    </row>
    <row r="533" spans="1:27" ht="14.25" customHeight="1" x14ac:dyDescent="0.2">
      <c r="A533" s="43"/>
      <c r="B533" s="43"/>
      <c r="C533" s="43"/>
      <c r="D533" s="43"/>
      <c r="E533" s="43"/>
      <c r="F533" s="43"/>
      <c r="G533" s="43"/>
      <c r="H533" s="56"/>
      <c r="I533" s="43"/>
      <c r="J533" s="43"/>
      <c r="K533" s="43"/>
      <c r="L533" s="43"/>
      <c r="M533" s="43"/>
      <c r="N533" s="43"/>
      <c r="O533" s="43"/>
      <c r="P533" s="43"/>
      <c r="Q533" s="43"/>
      <c r="R533" s="43"/>
      <c r="S533" s="43"/>
      <c r="T533" s="43"/>
      <c r="U533" s="43"/>
      <c r="V533" s="43"/>
      <c r="W533" s="43"/>
      <c r="X533" s="43"/>
      <c r="Y533" s="43"/>
      <c r="Z533" s="43"/>
      <c r="AA533" s="43"/>
    </row>
    <row r="534" spans="1:27" ht="14.25" customHeight="1" x14ac:dyDescent="0.2">
      <c r="A534" s="43"/>
      <c r="B534" s="43"/>
      <c r="C534" s="43"/>
      <c r="D534" s="43"/>
      <c r="E534" s="43"/>
      <c r="F534" s="43"/>
      <c r="G534" s="43"/>
      <c r="H534" s="56"/>
      <c r="I534" s="43"/>
      <c r="J534" s="43"/>
      <c r="K534" s="43"/>
      <c r="L534" s="43"/>
      <c r="M534" s="43"/>
      <c r="N534" s="43"/>
      <c r="O534" s="43"/>
      <c r="P534" s="43"/>
      <c r="Q534" s="43"/>
      <c r="R534" s="43"/>
      <c r="S534" s="43"/>
      <c r="T534" s="43"/>
      <c r="U534" s="43"/>
      <c r="V534" s="43"/>
      <c r="W534" s="43"/>
      <c r="X534" s="43"/>
      <c r="Y534" s="43"/>
      <c r="Z534" s="43"/>
      <c r="AA534" s="43"/>
    </row>
    <row r="535" spans="1:27" ht="14.25" customHeight="1" x14ac:dyDescent="0.2">
      <c r="A535" s="43"/>
      <c r="B535" s="43"/>
      <c r="C535" s="43"/>
      <c r="D535" s="43"/>
      <c r="E535" s="43"/>
      <c r="F535" s="43"/>
      <c r="G535" s="43"/>
      <c r="H535" s="56"/>
      <c r="I535" s="43"/>
      <c r="J535" s="43"/>
      <c r="K535" s="43"/>
      <c r="L535" s="43"/>
      <c r="M535" s="43"/>
      <c r="N535" s="43"/>
      <c r="O535" s="43"/>
      <c r="P535" s="43"/>
      <c r="Q535" s="43"/>
      <c r="R535" s="43"/>
      <c r="S535" s="43"/>
      <c r="T535" s="43"/>
      <c r="U535" s="43"/>
      <c r="V535" s="43"/>
      <c r="W535" s="43"/>
      <c r="X535" s="43"/>
      <c r="Y535" s="43"/>
      <c r="Z535" s="43"/>
      <c r="AA535" s="43"/>
    </row>
    <row r="536" spans="1:27" ht="14.25" customHeight="1" x14ac:dyDescent="0.2">
      <c r="A536" s="43"/>
      <c r="B536" s="43"/>
      <c r="C536" s="43"/>
      <c r="D536" s="43"/>
      <c r="E536" s="43"/>
      <c r="F536" s="43"/>
      <c r="G536" s="43"/>
      <c r="H536" s="56"/>
      <c r="I536" s="43"/>
      <c r="J536" s="43"/>
      <c r="K536" s="43"/>
      <c r="L536" s="43"/>
      <c r="M536" s="43"/>
      <c r="N536" s="43"/>
      <c r="O536" s="43"/>
      <c r="P536" s="43"/>
      <c r="Q536" s="43"/>
      <c r="R536" s="43"/>
      <c r="S536" s="43"/>
      <c r="T536" s="43"/>
      <c r="U536" s="43"/>
      <c r="V536" s="43"/>
      <c r="W536" s="43"/>
      <c r="X536" s="43"/>
      <c r="Y536" s="43"/>
      <c r="Z536" s="43"/>
      <c r="AA536" s="43"/>
    </row>
    <row r="537" spans="1:27" ht="14.25" customHeight="1" x14ac:dyDescent="0.2">
      <c r="A537" s="43"/>
      <c r="B537" s="43"/>
      <c r="C537" s="43"/>
      <c r="D537" s="43"/>
      <c r="E537" s="43"/>
      <c r="F537" s="43"/>
      <c r="G537" s="43"/>
      <c r="H537" s="56"/>
      <c r="I537" s="43"/>
      <c r="J537" s="43"/>
      <c r="K537" s="43"/>
      <c r="L537" s="43"/>
      <c r="M537" s="43"/>
      <c r="N537" s="43"/>
      <c r="O537" s="43"/>
      <c r="P537" s="43"/>
      <c r="Q537" s="43"/>
      <c r="R537" s="43"/>
      <c r="S537" s="43"/>
      <c r="T537" s="43"/>
      <c r="U537" s="43"/>
      <c r="V537" s="43"/>
      <c r="W537" s="43"/>
      <c r="X537" s="43"/>
      <c r="Y537" s="43"/>
      <c r="Z537" s="43"/>
      <c r="AA537" s="43"/>
    </row>
    <row r="538" spans="1:27" ht="14.25" customHeight="1" x14ac:dyDescent="0.2">
      <c r="A538" s="43"/>
      <c r="B538" s="43"/>
      <c r="C538" s="43"/>
      <c r="D538" s="43"/>
      <c r="E538" s="43"/>
      <c r="F538" s="43"/>
      <c r="G538" s="43"/>
      <c r="H538" s="56"/>
      <c r="I538" s="43"/>
      <c r="J538" s="43"/>
      <c r="K538" s="43"/>
      <c r="L538" s="43"/>
      <c r="M538" s="43"/>
      <c r="N538" s="43"/>
      <c r="O538" s="43"/>
      <c r="P538" s="43"/>
      <c r="Q538" s="43"/>
      <c r="R538" s="43"/>
      <c r="S538" s="43"/>
      <c r="T538" s="43"/>
      <c r="U538" s="43"/>
      <c r="V538" s="43"/>
      <c r="W538" s="43"/>
      <c r="X538" s="43"/>
      <c r="Y538" s="43"/>
      <c r="Z538" s="43"/>
      <c r="AA538" s="43"/>
    </row>
    <row r="539" spans="1:27" ht="14.25" customHeight="1" x14ac:dyDescent="0.2">
      <c r="A539" s="43"/>
      <c r="B539" s="43"/>
      <c r="C539" s="43"/>
      <c r="D539" s="43"/>
      <c r="E539" s="43"/>
      <c r="F539" s="43"/>
      <c r="G539" s="43"/>
      <c r="H539" s="56"/>
      <c r="I539" s="43"/>
      <c r="J539" s="43"/>
      <c r="K539" s="43"/>
      <c r="L539" s="43"/>
      <c r="M539" s="43"/>
      <c r="N539" s="43"/>
      <c r="O539" s="43"/>
      <c r="P539" s="43"/>
      <c r="Q539" s="43"/>
      <c r="R539" s="43"/>
      <c r="S539" s="43"/>
      <c r="T539" s="43"/>
      <c r="U539" s="43"/>
      <c r="V539" s="43"/>
      <c r="W539" s="43"/>
      <c r="X539" s="43"/>
      <c r="Y539" s="43"/>
      <c r="Z539" s="43"/>
      <c r="AA539" s="43"/>
    </row>
    <row r="540" spans="1:27" ht="14.25" customHeight="1" x14ac:dyDescent="0.2">
      <c r="A540" s="43"/>
      <c r="B540" s="43"/>
      <c r="C540" s="43"/>
      <c r="D540" s="43"/>
      <c r="E540" s="43"/>
      <c r="F540" s="43"/>
      <c r="G540" s="43"/>
      <c r="H540" s="56"/>
      <c r="I540" s="43"/>
      <c r="J540" s="43"/>
      <c r="K540" s="43"/>
      <c r="L540" s="43"/>
      <c r="M540" s="43"/>
      <c r="N540" s="43"/>
      <c r="O540" s="43"/>
      <c r="P540" s="43"/>
      <c r="Q540" s="43"/>
      <c r="R540" s="43"/>
      <c r="S540" s="43"/>
      <c r="T540" s="43"/>
      <c r="U540" s="43"/>
      <c r="V540" s="43"/>
      <c r="W540" s="43"/>
      <c r="X540" s="43"/>
      <c r="Y540" s="43"/>
      <c r="Z540" s="43"/>
      <c r="AA540" s="43"/>
    </row>
    <row r="541" spans="1:27" ht="14.25" customHeight="1" x14ac:dyDescent="0.2">
      <c r="A541" s="43"/>
      <c r="B541" s="43"/>
      <c r="C541" s="43"/>
      <c r="D541" s="43"/>
      <c r="E541" s="43"/>
      <c r="F541" s="43"/>
      <c r="G541" s="43"/>
      <c r="H541" s="56"/>
      <c r="I541" s="43"/>
      <c r="J541" s="43"/>
      <c r="K541" s="43"/>
      <c r="L541" s="43"/>
      <c r="M541" s="43"/>
      <c r="N541" s="43"/>
      <c r="O541" s="43"/>
      <c r="P541" s="43"/>
      <c r="Q541" s="43"/>
      <c r="R541" s="43"/>
      <c r="S541" s="43"/>
      <c r="T541" s="43"/>
      <c r="U541" s="43"/>
      <c r="V541" s="43"/>
      <c r="W541" s="43"/>
      <c r="X541" s="43"/>
      <c r="Y541" s="43"/>
      <c r="Z541" s="43"/>
      <c r="AA541" s="43"/>
    </row>
    <row r="542" spans="1:27" ht="14.25" customHeight="1" x14ac:dyDescent="0.2">
      <c r="A542" s="43"/>
      <c r="B542" s="43"/>
      <c r="C542" s="43"/>
      <c r="D542" s="43"/>
      <c r="E542" s="43"/>
      <c r="F542" s="43"/>
      <c r="G542" s="43"/>
      <c r="H542" s="56"/>
      <c r="I542" s="43"/>
      <c r="J542" s="43"/>
      <c r="K542" s="43"/>
      <c r="L542" s="43"/>
      <c r="M542" s="43"/>
      <c r="N542" s="43"/>
      <c r="O542" s="43"/>
      <c r="P542" s="43"/>
      <c r="Q542" s="43"/>
      <c r="R542" s="43"/>
      <c r="S542" s="43"/>
      <c r="T542" s="43"/>
      <c r="U542" s="43"/>
      <c r="V542" s="43"/>
      <c r="W542" s="43"/>
      <c r="X542" s="43"/>
      <c r="Y542" s="43"/>
      <c r="Z542" s="43"/>
      <c r="AA542" s="43"/>
    </row>
    <row r="543" spans="1:27" ht="14.25" customHeight="1" x14ac:dyDescent="0.2">
      <c r="A543" s="43"/>
      <c r="B543" s="43"/>
      <c r="C543" s="43"/>
      <c r="D543" s="43"/>
      <c r="E543" s="43"/>
      <c r="F543" s="43"/>
      <c r="G543" s="43"/>
      <c r="H543" s="56"/>
      <c r="I543" s="43"/>
      <c r="J543" s="43"/>
      <c r="K543" s="43"/>
      <c r="L543" s="43"/>
      <c r="M543" s="43"/>
      <c r="N543" s="43"/>
      <c r="O543" s="43"/>
      <c r="P543" s="43"/>
      <c r="Q543" s="43"/>
      <c r="R543" s="43"/>
      <c r="S543" s="43"/>
      <c r="T543" s="43"/>
      <c r="U543" s="43"/>
      <c r="V543" s="43"/>
      <c r="W543" s="43"/>
      <c r="X543" s="43"/>
      <c r="Y543" s="43"/>
      <c r="Z543" s="43"/>
      <c r="AA543" s="43"/>
    </row>
    <row r="544" spans="1:27" ht="14.25" customHeight="1" x14ac:dyDescent="0.2">
      <c r="A544" s="43"/>
      <c r="B544" s="43"/>
      <c r="C544" s="43"/>
      <c r="D544" s="43"/>
      <c r="E544" s="43"/>
      <c r="F544" s="43"/>
      <c r="G544" s="43"/>
      <c r="H544" s="56"/>
      <c r="I544" s="43"/>
      <c r="J544" s="43"/>
      <c r="K544" s="43"/>
      <c r="L544" s="43"/>
      <c r="M544" s="43"/>
      <c r="N544" s="43"/>
      <c r="O544" s="43"/>
      <c r="P544" s="43"/>
      <c r="Q544" s="43"/>
      <c r="R544" s="43"/>
      <c r="S544" s="43"/>
      <c r="T544" s="43"/>
      <c r="U544" s="43"/>
      <c r="V544" s="43"/>
      <c r="W544" s="43"/>
      <c r="X544" s="43"/>
      <c r="Y544" s="43"/>
      <c r="Z544" s="43"/>
      <c r="AA544" s="43"/>
    </row>
    <row r="545" spans="1:27" ht="14.25" customHeight="1" x14ac:dyDescent="0.2">
      <c r="A545" s="43"/>
      <c r="B545" s="43"/>
      <c r="C545" s="43"/>
      <c r="D545" s="43"/>
      <c r="E545" s="43"/>
      <c r="F545" s="43"/>
      <c r="G545" s="43"/>
      <c r="H545" s="56"/>
      <c r="I545" s="43"/>
      <c r="J545" s="43"/>
      <c r="K545" s="43"/>
      <c r="L545" s="43"/>
      <c r="M545" s="43"/>
      <c r="N545" s="43"/>
      <c r="O545" s="43"/>
      <c r="P545" s="43"/>
      <c r="Q545" s="43"/>
      <c r="R545" s="43"/>
      <c r="S545" s="43"/>
      <c r="T545" s="43"/>
      <c r="U545" s="43"/>
      <c r="V545" s="43"/>
      <c r="W545" s="43"/>
      <c r="X545" s="43"/>
      <c r="Y545" s="43"/>
      <c r="Z545" s="43"/>
      <c r="AA545" s="43"/>
    </row>
    <row r="546" spans="1:27" ht="14.25" customHeight="1" x14ac:dyDescent="0.2">
      <c r="A546" s="43"/>
      <c r="B546" s="43"/>
      <c r="C546" s="43"/>
      <c r="D546" s="43"/>
      <c r="E546" s="43"/>
      <c r="F546" s="43"/>
      <c r="G546" s="43"/>
      <c r="H546" s="56"/>
      <c r="I546" s="43"/>
      <c r="J546" s="43"/>
      <c r="K546" s="43"/>
      <c r="L546" s="43"/>
      <c r="M546" s="43"/>
      <c r="N546" s="43"/>
      <c r="O546" s="43"/>
      <c r="P546" s="43"/>
      <c r="Q546" s="43"/>
      <c r="R546" s="43"/>
      <c r="S546" s="43"/>
      <c r="T546" s="43"/>
      <c r="U546" s="43"/>
      <c r="V546" s="43"/>
      <c r="W546" s="43"/>
      <c r="X546" s="43"/>
      <c r="Y546" s="43"/>
      <c r="Z546" s="43"/>
      <c r="AA546" s="43"/>
    </row>
    <row r="547" spans="1:27" ht="14.25" customHeight="1" x14ac:dyDescent="0.2">
      <c r="A547" s="43"/>
      <c r="B547" s="43"/>
      <c r="C547" s="43"/>
      <c r="D547" s="43"/>
      <c r="E547" s="43"/>
      <c r="F547" s="43"/>
      <c r="G547" s="43"/>
      <c r="H547" s="56"/>
      <c r="I547" s="43"/>
      <c r="J547" s="43"/>
      <c r="K547" s="43"/>
      <c r="L547" s="43"/>
      <c r="M547" s="43"/>
      <c r="N547" s="43"/>
      <c r="O547" s="43"/>
      <c r="P547" s="43"/>
      <c r="Q547" s="43"/>
      <c r="R547" s="43"/>
      <c r="S547" s="43"/>
      <c r="T547" s="43"/>
      <c r="U547" s="43"/>
      <c r="V547" s="43"/>
      <c r="W547" s="43"/>
      <c r="X547" s="43"/>
      <c r="Y547" s="43"/>
      <c r="Z547" s="43"/>
      <c r="AA547" s="43"/>
    </row>
    <row r="548" spans="1:27" ht="14.25" customHeight="1" x14ac:dyDescent="0.2">
      <c r="A548" s="43"/>
      <c r="B548" s="43"/>
      <c r="C548" s="43"/>
      <c r="D548" s="43"/>
      <c r="E548" s="43"/>
      <c r="F548" s="43"/>
      <c r="G548" s="43"/>
      <c r="H548" s="56"/>
      <c r="I548" s="43"/>
      <c r="J548" s="43"/>
      <c r="K548" s="43"/>
      <c r="L548" s="43"/>
      <c r="M548" s="43"/>
      <c r="N548" s="43"/>
      <c r="O548" s="43"/>
      <c r="P548" s="43"/>
      <c r="Q548" s="43"/>
      <c r="R548" s="43"/>
      <c r="S548" s="43"/>
      <c r="T548" s="43"/>
      <c r="U548" s="43"/>
      <c r="V548" s="43"/>
      <c r="W548" s="43"/>
      <c r="X548" s="43"/>
      <c r="Y548" s="43"/>
      <c r="Z548" s="43"/>
      <c r="AA548" s="43"/>
    </row>
    <row r="549" spans="1:27" ht="14.25" customHeight="1" x14ac:dyDescent="0.2">
      <c r="A549" s="43"/>
      <c r="B549" s="43"/>
      <c r="C549" s="43"/>
      <c r="D549" s="43"/>
      <c r="E549" s="43"/>
      <c r="F549" s="43"/>
      <c r="G549" s="43"/>
      <c r="H549" s="56"/>
      <c r="I549" s="43"/>
      <c r="J549" s="43"/>
      <c r="K549" s="43"/>
      <c r="L549" s="43"/>
      <c r="M549" s="43"/>
      <c r="N549" s="43"/>
      <c r="O549" s="43"/>
      <c r="P549" s="43"/>
      <c r="Q549" s="43"/>
      <c r="R549" s="43"/>
      <c r="S549" s="43"/>
      <c r="T549" s="43"/>
      <c r="U549" s="43"/>
      <c r="V549" s="43"/>
      <c r="W549" s="43"/>
      <c r="X549" s="43"/>
      <c r="Y549" s="43"/>
      <c r="Z549" s="43"/>
      <c r="AA549" s="43"/>
    </row>
    <row r="550" spans="1:27" ht="14.25" customHeight="1" x14ac:dyDescent="0.2">
      <c r="A550" s="43"/>
      <c r="B550" s="43"/>
      <c r="C550" s="43"/>
      <c r="D550" s="43"/>
      <c r="E550" s="43"/>
      <c r="F550" s="43"/>
      <c r="G550" s="43"/>
      <c r="H550" s="56"/>
      <c r="I550" s="43"/>
      <c r="J550" s="43"/>
      <c r="K550" s="43"/>
      <c r="L550" s="43"/>
      <c r="M550" s="43"/>
      <c r="N550" s="43"/>
      <c r="O550" s="43"/>
      <c r="P550" s="43"/>
      <c r="Q550" s="43"/>
      <c r="R550" s="43"/>
      <c r="S550" s="43"/>
      <c r="T550" s="43"/>
      <c r="U550" s="43"/>
      <c r="V550" s="43"/>
      <c r="W550" s="43"/>
      <c r="X550" s="43"/>
      <c r="Y550" s="43"/>
      <c r="Z550" s="43"/>
      <c r="AA550" s="43"/>
    </row>
    <row r="551" spans="1:27" ht="14.25" customHeight="1" x14ac:dyDescent="0.2">
      <c r="A551" s="43"/>
      <c r="B551" s="43"/>
      <c r="C551" s="43"/>
      <c r="D551" s="43"/>
      <c r="E551" s="43"/>
      <c r="F551" s="43"/>
      <c r="G551" s="43"/>
      <c r="H551" s="56"/>
      <c r="I551" s="43"/>
      <c r="J551" s="43"/>
      <c r="K551" s="43"/>
      <c r="L551" s="43"/>
      <c r="M551" s="43"/>
      <c r="N551" s="43"/>
      <c r="O551" s="43"/>
      <c r="P551" s="43"/>
      <c r="Q551" s="43"/>
      <c r="R551" s="43"/>
      <c r="S551" s="43"/>
      <c r="T551" s="43"/>
      <c r="U551" s="43"/>
      <c r="V551" s="43"/>
      <c r="W551" s="43"/>
      <c r="X551" s="43"/>
      <c r="Y551" s="43"/>
      <c r="Z551" s="43"/>
      <c r="AA551" s="43"/>
    </row>
    <row r="552" spans="1:27" ht="14.25" customHeight="1" x14ac:dyDescent="0.2">
      <c r="A552" s="43"/>
      <c r="B552" s="43"/>
      <c r="C552" s="43"/>
      <c r="D552" s="43"/>
      <c r="E552" s="43"/>
      <c r="F552" s="43"/>
      <c r="G552" s="43"/>
      <c r="H552" s="56"/>
      <c r="I552" s="43"/>
      <c r="J552" s="43"/>
      <c r="K552" s="43"/>
      <c r="L552" s="43"/>
      <c r="M552" s="43"/>
      <c r="N552" s="43"/>
      <c r="O552" s="43"/>
      <c r="P552" s="43"/>
      <c r="Q552" s="43"/>
      <c r="R552" s="43"/>
      <c r="S552" s="43"/>
      <c r="T552" s="43"/>
      <c r="U552" s="43"/>
      <c r="V552" s="43"/>
      <c r="W552" s="43"/>
      <c r="X552" s="43"/>
      <c r="Y552" s="43"/>
      <c r="Z552" s="43"/>
      <c r="AA552" s="43"/>
    </row>
    <row r="553" spans="1:27" ht="14.25" customHeight="1" x14ac:dyDescent="0.2">
      <c r="A553" s="43"/>
      <c r="B553" s="43"/>
      <c r="C553" s="43"/>
      <c r="D553" s="43"/>
      <c r="E553" s="43"/>
      <c r="F553" s="43"/>
      <c r="G553" s="43"/>
      <c r="H553" s="56"/>
      <c r="I553" s="43"/>
      <c r="J553" s="43"/>
      <c r="K553" s="43"/>
      <c r="L553" s="43"/>
      <c r="M553" s="43"/>
      <c r="N553" s="43"/>
      <c r="O553" s="43"/>
      <c r="P553" s="43"/>
      <c r="Q553" s="43"/>
      <c r="R553" s="43"/>
      <c r="S553" s="43"/>
      <c r="T553" s="43"/>
      <c r="U553" s="43"/>
      <c r="V553" s="43"/>
      <c r="W553" s="43"/>
      <c r="X553" s="43"/>
      <c r="Y553" s="43"/>
      <c r="Z553" s="43"/>
      <c r="AA553" s="43"/>
    </row>
    <row r="554" spans="1:27" ht="14.25" customHeight="1" x14ac:dyDescent="0.2">
      <c r="A554" s="43"/>
      <c r="B554" s="43"/>
      <c r="C554" s="43"/>
      <c r="D554" s="43"/>
      <c r="E554" s="43"/>
      <c r="F554" s="43"/>
      <c r="G554" s="43"/>
      <c r="H554" s="56"/>
      <c r="I554" s="43"/>
      <c r="J554" s="43"/>
      <c r="K554" s="43"/>
      <c r="L554" s="43"/>
      <c r="M554" s="43"/>
      <c r="N554" s="43"/>
      <c r="O554" s="43"/>
      <c r="P554" s="43"/>
      <c r="Q554" s="43"/>
      <c r="R554" s="43"/>
      <c r="S554" s="43"/>
      <c r="T554" s="43"/>
      <c r="U554" s="43"/>
      <c r="V554" s="43"/>
      <c r="W554" s="43"/>
      <c r="X554" s="43"/>
      <c r="Y554" s="43"/>
      <c r="Z554" s="43"/>
      <c r="AA554" s="43"/>
    </row>
    <row r="555" spans="1:27" ht="14.25" customHeight="1" x14ac:dyDescent="0.2">
      <c r="A555" s="43"/>
      <c r="B555" s="43"/>
      <c r="C555" s="43"/>
      <c r="D555" s="43"/>
      <c r="E555" s="43"/>
      <c r="F555" s="43"/>
      <c r="G555" s="43"/>
      <c r="H555" s="56"/>
      <c r="I555" s="43"/>
      <c r="J555" s="43"/>
      <c r="K555" s="43"/>
      <c r="L555" s="43"/>
      <c r="M555" s="43"/>
      <c r="N555" s="43"/>
      <c r="O555" s="43"/>
      <c r="P555" s="43"/>
      <c r="Q555" s="43"/>
      <c r="R555" s="43"/>
      <c r="S555" s="43"/>
      <c r="T555" s="43"/>
      <c r="U555" s="43"/>
      <c r="V555" s="43"/>
      <c r="W555" s="43"/>
      <c r="X555" s="43"/>
      <c r="Y555" s="43"/>
      <c r="Z555" s="43"/>
      <c r="AA555" s="43"/>
    </row>
    <row r="556" spans="1:27" ht="14.25" customHeight="1" x14ac:dyDescent="0.2">
      <c r="A556" s="43"/>
      <c r="B556" s="43"/>
      <c r="C556" s="43"/>
      <c r="D556" s="43"/>
      <c r="E556" s="43"/>
      <c r="F556" s="43"/>
      <c r="G556" s="43"/>
      <c r="H556" s="56"/>
      <c r="I556" s="43"/>
      <c r="J556" s="43"/>
      <c r="K556" s="43"/>
      <c r="L556" s="43"/>
      <c r="M556" s="43"/>
      <c r="N556" s="43"/>
      <c r="O556" s="43"/>
      <c r="P556" s="43"/>
      <c r="Q556" s="43"/>
      <c r="R556" s="43"/>
      <c r="S556" s="43"/>
      <c r="T556" s="43"/>
      <c r="U556" s="43"/>
      <c r="V556" s="43"/>
      <c r="W556" s="43"/>
      <c r="X556" s="43"/>
      <c r="Y556" s="43"/>
      <c r="Z556" s="43"/>
      <c r="AA556" s="43"/>
    </row>
    <row r="557" spans="1:27" ht="14.25" customHeight="1" x14ac:dyDescent="0.2">
      <c r="A557" s="43"/>
      <c r="B557" s="43"/>
      <c r="C557" s="43"/>
      <c r="D557" s="43"/>
      <c r="E557" s="43"/>
      <c r="F557" s="43"/>
      <c r="G557" s="43"/>
      <c r="H557" s="56"/>
      <c r="I557" s="43"/>
      <c r="J557" s="43"/>
      <c r="K557" s="43"/>
      <c r="L557" s="43"/>
      <c r="M557" s="43"/>
      <c r="N557" s="43"/>
      <c r="O557" s="43"/>
      <c r="P557" s="43"/>
      <c r="Q557" s="43"/>
      <c r="R557" s="43"/>
      <c r="S557" s="43"/>
      <c r="T557" s="43"/>
      <c r="U557" s="43"/>
      <c r="V557" s="43"/>
      <c r="W557" s="43"/>
      <c r="X557" s="43"/>
      <c r="Y557" s="43"/>
      <c r="Z557" s="43"/>
      <c r="AA557" s="43"/>
    </row>
    <row r="558" spans="1:27" ht="14.25" customHeight="1" x14ac:dyDescent="0.2">
      <c r="A558" s="43"/>
      <c r="B558" s="43"/>
      <c r="C558" s="43"/>
      <c r="D558" s="43"/>
      <c r="E558" s="43"/>
      <c r="F558" s="43"/>
      <c r="G558" s="43"/>
      <c r="H558" s="56"/>
      <c r="I558" s="43"/>
      <c r="J558" s="43"/>
      <c r="K558" s="43"/>
      <c r="L558" s="43"/>
      <c r="M558" s="43"/>
      <c r="N558" s="43"/>
      <c r="O558" s="43"/>
      <c r="P558" s="43"/>
      <c r="Q558" s="43"/>
      <c r="R558" s="43"/>
      <c r="S558" s="43"/>
      <c r="T558" s="43"/>
      <c r="U558" s="43"/>
      <c r="V558" s="43"/>
      <c r="W558" s="43"/>
      <c r="X558" s="43"/>
      <c r="Y558" s="43"/>
      <c r="Z558" s="43"/>
      <c r="AA558" s="43"/>
    </row>
    <row r="559" spans="1:27" ht="14.25" customHeight="1" x14ac:dyDescent="0.2">
      <c r="A559" s="43"/>
      <c r="B559" s="43"/>
      <c r="C559" s="43"/>
      <c r="D559" s="43"/>
      <c r="E559" s="43"/>
      <c r="F559" s="43"/>
      <c r="G559" s="43"/>
      <c r="H559" s="56"/>
      <c r="I559" s="43"/>
      <c r="J559" s="43"/>
      <c r="K559" s="43"/>
      <c r="L559" s="43"/>
      <c r="M559" s="43"/>
      <c r="N559" s="43"/>
      <c r="O559" s="43"/>
      <c r="P559" s="43"/>
      <c r="Q559" s="43"/>
      <c r="R559" s="43"/>
      <c r="S559" s="43"/>
      <c r="T559" s="43"/>
      <c r="U559" s="43"/>
      <c r="V559" s="43"/>
      <c r="W559" s="43"/>
      <c r="X559" s="43"/>
      <c r="Y559" s="43"/>
      <c r="Z559" s="43"/>
      <c r="AA559" s="43"/>
    </row>
    <row r="560" spans="1:27" ht="14.25" customHeight="1" x14ac:dyDescent="0.2">
      <c r="A560" s="43"/>
      <c r="B560" s="43"/>
      <c r="C560" s="43"/>
      <c r="D560" s="43"/>
      <c r="E560" s="43"/>
      <c r="F560" s="43"/>
      <c r="G560" s="43"/>
      <c r="H560" s="56"/>
      <c r="I560" s="43"/>
      <c r="J560" s="43"/>
      <c r="K560" s="43"/>
      <c r="L560" s="43"/>
      <c r="M560" s="43"/>
      <c r="N560" s="43"/>
      <c r="O560" s="43"/>
      <c r="P560" s="43"/>
      <c r="Q560" s="43"/>
      <c r="R560" s="43"/>
      <c r="S560" s="43"/>
      <c r="T560" s="43"/>
      <c r="U560" s="43"/>
      <c r="V560" s="43"/>
      <c r="W560" s="43"/>
      <c r="X560" s="43"/>
      <c r="Y560" s="43"/>
      <c r="Z560" s="43"/>
      <c r="AA560" s="43"/>
    </row>
    <row r="561" spans="1:27" ht="14.25" customHeight="1" x14ac:dyDescent="0.2">
      <c r="A561" s="43"/>
      <c r="B561" s="43"/>
      <c r="C561" s="43"/>
      <c r="D561" s="43"/>
      <c r="E561" s="43"/>
      <c r="F561" s="43"/>
      <c r="G561" s="43"/>
      <c r="H561" s="56"/>
      <c r="I561" s="43"/>
      <c r="J561" s="43"/>
      <c r="K561" s="43"/>
      <c r="L561" s="43"/>
      <c r="M561" s="43"/>
      <c r="N561" s="43"/>
      <c r="O561" s="43"/>
      <c r="P561" s="43"/>
      <c r="Q561" s="43"/>
      <c r="R561" s="43"/>
      <c r="S561" s="43"/>
      <c r="T561" s="43"/>
      <c r="U561" s="43"/>
      <c r="V561" s="43"/>
      <c r="W561" s="43"/>
      <c r="X561" s="43"/>
      <c r="Y561" s="43"/>
      <c r="Z561" s="43"/>
      <c r="AA561" s="43"/>
    </row>
    <row r="562" spans="1:27" ht="14.25" customHeight="1" x14ac:dyDescent="0.2">
      <c r="A562" s="43"/>
      <c r="B562" s="43"/>
      <c r="C562" s="43"/>
      <c r="D562" s="43"/>
      <c r="E562" s="43"/>
      <c r="F562" s="43"/>
      <c r="G562" s="43"/>
      <c r="H562" s="56"/>
      <c r="I562" s="43"/>
      <c r="J562" s="43"/>
      <c r="K562" s="43"/>
      <c r="L562" s="43"/>
      <c r="M562" s="43"/>
      <c r="N562" s="43"/>
      <c r="O562" s="43"/>
      <c r="P562" s="43"/>
      <c r="Q562" s="43"/>
      <c r="R562" s="43"/>
      <c r="S562" s="43"/>
      <c r="T562" s="43"/>
      <c r="U562" s="43"/>
      <c r="V562" s="43"/>
      <c r="W562" s="43"/>
      <c r="X562" s="43"/>
      <c r="Y562" s="43"/>
      <c r="Z562" s="43"/>
      <c r="AA562" s="43"/>
    </row>
    <row r="563" spans="1:27" ht="14.25" customHeight="1" x14ac:dyDescent="0.2">
      <c r="A563" s="43"/>
      <c r="B563" s="43"/>
      <c r="C563" s="43"/>
      <c r="D563" s="43"/>
      <c r="E563" s="43"/>
      <c r="F563" s="43"/>
      <c r="G563" s="43"/>
      <c r="H563" s="56"/>
      <c r="I563" s="43"/>
      <c r="J563" s="43"/>
      <c r="K563" s="43"/>
      <c r="L563" s="43"/>
      <c r="M563" s="43"/>
      <c r="N563" s="43"/>
      <c r="O563" s="43"/>
      <c r="P563" s="43"/>
      <c r="Q563" s="43"/>
      <c r="R563" s="43"/>
      <c r="S563" s="43"/>
      <c r="T563" s="43"/>
      <c r="U563" s="43"/>
      <c r="V563" s="43"/>
      <c r="W563" s="43"/>
      <c r="X563" s="43"/>
      <c r="Y563" s="43"/>
      <c r="Z563" s="43"/>
      <c r="AA563" s="43"/>
    </row>
    <row r="564" spans="1:27" ht="14.25" customHeight="1" x14ac:dyDescent="0.2">
      <c r="A564" s="43"/>
      <c r="B564" s="43"/>
      <c r="C564" s="43"/>
      <c r="D564" s="43"/>
      <c r="E564" s="43"/>
      <c r="F564" s="43"/>
      <c r="G564" s="43"/>
      <c r="H564" s="56"/>
      <c r="I564" s="43"/>
      <c r="J564" s="43"/>
      <c r="K564" s="43"/>
      <c r="L564" s="43"/>
      <c r="M564" s="43"/>
      <c r="N564" s="43"/>
      <c r="O564" s="43"/>
      <c r="P564" s="43"/>
      <c r="Q564" s="43"/>
      <c r="R564" s="43"/>
      <c r="S564" s="43"/>
      <c r="T564" s="43"/>
      <c r="U564" s="43"/>
      <c r="V564" s="43"/>
      <c r="W564" s="43"/>
      <c r="X564" s="43"/>
      <c r="Y564" s="43"/>
      <c r="Z564" s="43"/>
      <c r="AA564" s="43"/>
    </row>
    <row r="565" spans="1:27" ht="14.25" customHeight="1" x14ac:dyDescent="0.2">
      <c r="A565" s="43"/>
      <c r="B565" s="43"/>
      <c r="C565" s="43"/>
      <c r="D565" s="43"/>
      <c r="E565" s="43"/>
      <c r="F565" s="43"/>
      <c r="G565" s="43"/>
      <c r="H565" s="56"/>
      <c r="I565" s="43"/>
      <c r="J565" s="43"/>
      <c r="K565" s="43"/>
      <c r="L565" s="43"/>
      <c r="M565" s="43"/>
      <c r="N565" s="43"/>
      <c r="O565" s="43"/>
      <c r="P565" s="43"/>
      <c r="Q565" s="43"/>
      <c r="R565" s="43"/>
      <c r="S565" s="43"/>
      <c r="T565" s="43"/>
      <c r="U565" s="43"/>
      <c r="V565" s="43"/>
      <c r="W565" s="43"/>
      <c r="X565" s="43"/>
      <c r="Y565" s="43"/>
      <c r="Z565" s="43"/>
      <c r="AA565" s="43"/>
    </row>
    <row r="566" spans="1:27" ht="14.25" customHeight="1" x14ac:dyDescent="0.2">
      <c r="A566" s="43"/>
      <c r="B566" s="43"/>
      <c r="C566" s="43"/>
      <c r="D566" s="43"/>
      <c r="E566" s="43"/>
      <c r="F566" s="43"/>
      <c r="G566" s="43"/>
      <c r="H566" s="56"/>
      <c r="I566" s="43"/>
      <c r="J566" s="43"/>
      <c r="K566" s="43"/>
      <c r="L566" s="43"/>
      <c r="M566" s="43"/>
      <c r="N566" s="43"/>
      <c r="O566" s="43"/>
      <c r="P566" s="43"/>
      <c r="Q566" s="43"/>
      <c r="R566" s="43"/>
      <c r="S566" s="43"/>
      <c r="T566" s="43"/>
      <c r="U566" s="43"/>
      <c r="V566" s="43"/>
      <c r="W566" s="43"/>
      <c r="X566" s="43"/>
      <c r="Y566" s="43"/>
      <c r="Z566" s="43"/>
      <c r="AA566" s="43"/>
    </row>
    <row r="567" spans="1:27" ht="14.25" customHeight="1" x14ac:dyDescent="0.2">
      <c r="A567" s="43"/>
      <c r="B567" s="43"/>
      <c r="C567" s="43"/>
      <c r="D567" s="43"/>
      <c r="E567" s="43"/>
      <c r="F567" s="43"/>
      <c r="G567" s="43"/>
      <c r="H567" s="56"/>
      <c r="I567" s="43"/>
      <c r="J567" s="43"/>
      <c r="K567" s="43"/>
      <c r="L567" s="43"/>
      <c r="M567" s="43"/>
      <c r="N567" s="43"/>
      <c r="O567" s="43"/>
      <c r="P567" s="43"/>
      <c r="Q567" s="43"/>
      <c r="R567" s="43"/>
      <c r="S567" s="43"/>
      <c r="T567" s="43"/>
      <c r="U567" s="43"/>
      <c r="V567" s="43"/>
      <c r="W567" s="43"/>
      <c r="X567" s="43"/>
      <c r="Y567" s="43"/>
      <c r="Z567" s="43"/>
      <c r="AA567" s="43"/>
    </row>
    <row r="568" spans="1:27" ht="14.25" customHeight="1" x14ac:dyDescent="0.2">
      <c r="A568" s="43"/>
      <c r="B568" s="43"/>
      <c r="C568" s="43"/>
      <c r="D568" s="43"/>
      <c r="E568" s="43"/>
      <c r="F568" s="43"/>
      <c r="G568" s="43"/>
      <c r="H568" s="56"/>
      <c r="I568" s="43"/>
      <c r="J568" s="43"/>
      <c r="K568" s="43"/>
      <c r="L568" s="43"/>
      <c r="M568" s="43"/>
      <c r="N568" s="43"/>
      <c r="O568" s="43"/>
      <c r="P568" s="43"/>
      <c r="Q568" s="43"/>
      <c r="R568" s="43"/>
      <c r="S568" s="43"/>
      <c r="T568" s="43"/>
      <c r="U568" s="43"/>
      <c r="V568" s="43"/>
      <c r="W568" s="43"/>
      <c r="X568" s="43"/>
      <c r="Y568" s="43"/>
      <c r="Z568" s="43"/>
      <c r="AA568" s="43"/>
    </row>
    <row r="569" spans="1:27" ht="14.25" customHeight="1" x14ac:dyDescent="0.2">
      <c r="A569" s="43"/>
      <c r="B569" s="43"/>
      <c r="C569" s="43"/>
      <c r="D569" s="43"/>
      <c r="E569" s="43"/>
      <c r="F569" s="43"/>
      <c r="G569" s="43"/>
      <c r="H569" s="56"/>
      <c r="I569" s="43"/>
      <c r="J569" s="43"/>
      <c r="K569" s="43"/>
      <c r="L569" s="43"/>
      <c r="M569" s="43"/>
      <c r="N569" s="43"/>
      <c r="O569" s="43"/>
      <c r="P569" s="43"/>
      <c r="Q569" s="43"/>
      <c r="R569" s="43"/>
      <c r="S569" s="43"/>
      <c r="T569" s="43"/>
      <c r="U569" s="43"/>
      <c r="V569" s="43"/>
      <c r="W569" s="43"/>
      <c r="X569" s="43"/>
      <c r="Y569" s="43"/>
      <c r="Z569" s="43"/>
      <c r="AA569" s="43"/>
    </row>
    <row r="570" spans="1:27" ht="14.25" customHeight="1" x14ac:dyDescent="0.2">
      <c r="A570" s="43"/>
      <c r="B570" s="43"/>
      <c r="C570" s="43"/>
      <c r="D570" s="43"/>
      <c r="E570" s="43"/>
      <c r="F570" s="43"/>
      <c r="G570" s="43"/>
      <c r="H570" s="56"/>
      <c r="I570" s="43"/>
      <c r="J570" s="43"/>
      <c r="K570" s="43"/>
      <c r="L570" s="43"/>
      <c r="M570" s="43"/>
      <c r="N570" s="43"/>
      <c r="O570" s="43"/>
      <c r="P570" s="43"/>
      <c r="Q570" s="43"/>
      <c r="R570" s="43"/>
      <c r="S570" s="43"/>
      <c r="T570" s="43"/>
      <c r="U570" s="43"/>
      <c r="V570" s="43"/>
      <c r="W570" s="43"/>
      <c r="X570" s="43"/>
      <c r="Y570" s="43"/>
      <c r="Z570" s="43"/>
      <c r="AA570" s="43"/>
    </row>
    <row r="571" spans="1:27" ht="14.25" customHeight="1" x14ac:dyDescent="0.2">
      <c r="A571" s="43"/>
      <c r="B571" s="43"/>
      <c r="C571" s="43"/>
      <c r="D571" s="43"/>
      <c r="E571" s="43"/>
      <c r="F571" s="43"/>
      <c r="G571" s="43"/>
      <c r="H571" s="56"/>
      <c r="I571" s="43"/>
      <c r="J571" s="43"/>
      <c r="K571" s="43"/>
      <c r="L571" s="43"/>
      <c r="M571" s="43"/>
      <c r="N571" s="43"/>
      <c r="O571" s="43"/>
      <c r="P571" s="43"/>
      <c r="Q571" s="43"/>
      <c r="R571" s="43"/>
      <c r="S571" s="43"/>
      <c r="T571" s="43"/>
      <c r="U571" s="43"/>
      <c r="V571" s="43"/>
      <c r="W571" s="43"/>
      <c r="X571" s="43"/>
      <c r="Y571" s="43"/>
      <c r="Z571" s="43"/>
      <c r="AA571" s="43"/>
    </row>
    <row r="572" spans="1:27" ht="14.25" customHeight="1" x14ac:dyDescent="0.2">
      <c r="A572" s="43"/>
      <c r="B572" s="43"/>
      <c r="C572" s="43"/>
      <c r="D572" s="43"/>
      <c r="E572" s="43"/>
      <c r="F572" s="43"/>
      <c r="G572" s="43"/>
      <c r="H572" s="56"/>
      <c r="I572" s="43"/>
      <c r="J572" s="43"/>
      <c r="K572" s="43"/>
      <c r="L572" s="43"/>
      <c r="M572" s="43"/>
      <c r="N572" s="43"/>
      <c r="O572" s="43"/>
      <c r="P572" s="43"/>
      <c r="Q572" s="43"/>
      <c r="R572" s="43"/>
      <c r="S572" s="43"/>
      <c r="T572" s="43"/>
      <c r="U572" s="43"/>
      <c r="V572" s="43"/>
      <c r="W572" s="43"/>
      <c r="X572" s="43"/>
      <c r="Y572" s="43"/>
      <c r="Z572" s="43"/>
      <c r="AA572" s="43"/>
    </row>
    <row r="573" spans="1:27" ht="14.25" customHeight="1" x14ac:dyDescent="0.2">
      <c r="A573" s="43"/>
      <c r="B573" s="43"/>
      <c r="C573" s="43"/>
      <c r="D573" s="43"/>
      <c r="E573" s="43"/>
      <c r="F573" s="43"/>
      <c r="G573" s="43"/>
      <c r="H573" s="56"/>
      <c r="I573" s="43"/>
      <c r="J573" s="43"/>
      <c r="K573" s="43"/>
      <c r="L573" s="43"/>
      <c r="M573" s="43"/>
      <c r="N573" s="43"/>
      <c r="O573" s="43"/>
      <c r="P573" s="43"/>
      <c r="Q573" s="43"/>
      <c r="R573" s="43"/>
      <c r="S573" s="43"/>
      <c r="T573" s="43"/>
      <c r="U573" s="43"/>
      <c r="V573" s="43"/>
      <c r="W573" s="43"/>
      <c r="X573" s="43"/>
      <c r="Y573" s="43"/>
      <c r="Z573" s="43"/>
      <c r="AA573" s="43"/>
    </row>
    <row r="574" spans="1:27" ht="14.25" customHeight="1" x14ac:dyDescent="0.2">
      <c r="A574" s="43"/>
      <c r="B574" s="43"/>
      <c r="C574" s="43"/>
      <c r="D574" s="43"/>
      <c r="E574" s="43"/>
      <c r="F574" s="43"/>
      <c r="G574" s="43"/>
      <c r="H574" s="56"/>
      <c r="I574" s="43"/>
      <c r="J574" s="43"/>
      <c r="K574" s="43"/>
      <c r="L574" s="43"/>
      <c r="M574" s="43"/>
      <c r="N574" s="43"/>
      <c r="O574" s="43"/>
      <c r="P574" s="43"/>
      <c r="Q574" s="43"/>
      <c r="R574" s="43"/>
      <c r="S574" s="43"/>
      <c r="T574" s="43"/>
      <c r="U574" s="43"/>
      <c r="V574" s="43"/>
      <c r="W574" s="43"/>
      <c r="X574" s="43"/>
      <c r="Y574" s="43"/>
      <c r="Z574" s="43"/>
      <c r="AA574" s="43"/>
    </row>
    <row r="575" spans="1:27" ht="14.25" customHeight="1" x14ac:dyDescent="0.2">
      <c r="A575" s="43"/>
      <c r="B575" s="43"/>
      <c r="C575" s="43"/>
      <c r="D575" s="43"/>
      <c r="E575" s="43"/>
      <c r="F575" s="43"/>
      <c r="G575" s="43"/>
      <c r="H575" s="56"/>
      <c r="I575" s="43"/>
      <c r="J575" s="43"/>
      <c r="K575" s="43"/>
      <c r="L575" s="43"/>
      <c r="M575" s="43"/>
      <c r="N575" s="43"/>
      <c r="O575" s="43"/>
      <c r="P575" s="43"/>
      <c r="Q575" s="43"/>
      <c r="R575" s="43"/>
      <c r="S575" s="43"/>
      <c r="T575" s="43"/>
      <c r="U575" s="43"/>
      <c r="V575" s="43"/>
      <c r="W575" s="43"/>
      <c r="X575" s="43"/>
      <c r="Y575" s="43"/>
      <c r="Z575" s="43"/>
      <c r="AA575" s="43"/>
    </row>
    <row r="576" spans="1:27" ht="14.25" customHeight="1" x14ac:dyDescent="0.2">
      <c r="A576" s="43"/>
      <c r="B576" s="43"/>
      <c r="C576" s="43"/>
      <c r="D576" s="43"/>
      <c r="E576" s="43"/>
      <c r="F576" s="43"/>
      <c r="G576" s="43"/>
      <c r="H576" s="56"/>
      <c r="I576" s="43"/>
      <c r="J576" s="43"/>
      <c r="K576" s="43"/>
      <c r="L576" s="43"/>
      <c r="M576" s="43"/>
      <c r="N576" s="43"/>
      <c r="O576" s="43"/>
      <c r="P576" s="43"/>
      <c r="Q576" s="43"/>
      <c r="R576" s="43"/>
      <c r="S576" s="43"/>
      <c r="T576" s="43"/>
      <c r="U576" s="43"/>
      <c r="V576" s="43"/>
      <c r="W576" s="43"/>
      <c r="X576" s="43"/>
      <c r="Y576" s="43"/>
      <c r="Z576" s="43"/>
      <c r="AA576" s="43"/>
    </row>
    <row r="577" spans="1:27" ht="14.25" customHeight="1" x14ac:dyDescent="0.2">
      <c r="A577" s="43"/>
      <c r="B577" s="43"/>
      <c r="C577" s="43"/>
      <c r="D577" s="43"/>
      <c r="E577" s="43"/>
      <c r="F577" s="43"/>
      <c r="G577" s="43"/>
      <c r="H577" s="56"/>
      <c r="I577" s="43"/>
      <c r="J577" s="43"/>
      <c r="K577" s="43"/>
      <c r="L577" s="43"/>
      <c r="M577" s="43"/>
      <c r="N577" s="43"/>
      <c r="O577" s="43"/>
      <c r="P577" s="43"/>
      <c r="Q577" s="43"/>
      <c r="R577" s="43"/>
      <c r="S577" s="43"/>
      <c r="T577" s="43"/>
      <c r="U577" s="43"/>
      <c r="V577" s="43"/>
      <c r="W577" s="43"/>
      <c r="X577" s="43"/>
      <c r="Y577" s="43"/>
      <c r="Z577" s="43"/>
      <c r="AA577" s="43"/>
    </row>
    <row r="578" spans="1:27" ht="14.25" customHeight="1" x14ac:dyDescent="0.2">
      <c r="A578" s="43"/>
      <c r="B578" s="43"/>
      <c r="C578" s="43"/>
      <c r="D578" s="43"/>
      <c r="E578" s="43"/>
      <c r="F578" s="43"/>
      <c r="G578" s="43"/>
      <c r="H578" s="56"/>
      <c r="I578" s="43"/>
      <c r="J578" s="43"/>
      <c r="K578" s="43"/>
      <c r="L578" s="43"/>
      <c r="M578" s="43"/>
      <c r="N578" s="43"/>
      <c r="O578" s="43"/>
      <c r="P578" s="43"/>
      <c r="Q578" s="43"/>
      <c r="R578" s="43"/>
      <c r="S578" s="43"/>
      <c r="T578" s="43"/>
      <c r="U578" s="43"/>
      <c r="V578" s="43"/>
      <c r="W578" s="43"/>
      <c r="X578" s="43"/>
      <c r="Y578" s="43"/>
      <c r="Z578" s="43"/>
      <c r="AA578" s="43"/>
    </row>
    <row r="579" spans="1:27" ht="14.25" customHeight="1" x14ac:dyDescent="0.2">
      <c r="A579" s="43"/>
      <c r="B579" s="43"/>
      <c r="C579" s="43"/>
      <c r="D579" s="43"/>
      <c r="E579" s="43"/>
      <c r="F579" s="43"/>
      <c r="G579" s="43"/>
      <c r="H579" s="56"/>
      <c r="I579" s="43"/>
      <c r="J579" s="43"/>
      <c r="K579" s="43"/>
      <c r="L579" s="43"/>
      <c r="M579" s="43"/>
      <c r="N579" s="43"/>
      <c r="O579" s="43"/>
      <c r="P579" s="43"/>
      <c r="Q579" s="43"/>
      <c r="R579" s="43"/>
      <c r="S579" s="43"/>
      <c r="T579" s="43"/>
      <c r="U579" s="43"/>
      <c r="V579" s="43"/>
      <c r="W579" s="43"/>
      <c r="X579" s="43"/>
      <c r="Y579" s="43"/>
      <c r="Z579" s="43"/>
      <c r="AA579" s="43"/>
    </row>
    <row r="580" spans="1:27" ht="14.25" customHeight="1" x14ac:dyDescent="0.2">
      <c r="A580" s="43"/>
      <c r="B580" s="43"/>
      <c r="C580" s="43"/>
      <c r="D580" s="43"/>
      <c r="E580" s="43"/>
      <c r="F580" s="43"/>
      <c r="G580" s="43"/>
      <c r="H580" s="56"/>
      <c r="I580" s="43"/>
      <c r="J580" s="43"/>
      <c r="K580" s="43"/>
      <c r="L580" s="43"/>
      <c r="M580" s="43"/>
      <c r="N580" s="43"/>
      <c r="O580" s="43"/>
      <c r="P580" s="43"/>
      <c r="Q580" s="43"/>
      <c r="R580" s="43"/>
      <c r="S580" s="43"/>
      <c r="T580" s="43"/>
      <c r="U580" s="43"/>
      <c r="V580" s="43"/>
      <c r="W580" s="43"/>
      <c r="X580" s="43"/>
      <c r="Y580" s="43"/>
      <c r="Z580" s="43"/>
      <c r="AA580" s="43"/>
    </row>
    <row r="581" spans="1:27" ht="14.25" customHeight="1" x14ac:dyDescent="0.2">
      <c r="A581" s="43"/>
      <c r="B581" s="43"/>
      <c r="C581" s="43"/>
      <c r="D581" s="43"/>
      <c r="E581" s="43"/>
      <c r="F581" s="43"/>
      <c r="G581" s="43"/>
      <c r="H581" s="56"/>
      <c r="I581" s="43"/>
      <c r="J581" s="43"/>
      <c r="K581" s="43"/>
      <c r="L581" s="43"/>
      <c r="M581" s="43"/>
      <c r="N581" s="43"/>
      <c r="O581" s="43"/>
      <c r="P581" s="43"/>
      <c r="Q581" s="43"/>
      <c r="R581" s="43"/>
      <c r="S581" s="43"/>
      <c r="T581" s="43"/>
      <c r="U581" s="43"/>
      <c r="V581" s="43"/>
      <c r="W581" s="43"/>
      <c r="X581" s="43"/>
      <c r="Y581" s="43"/>
      <c r="Z581" s="43"/>
      <c r="AA581" s="43"/>
    </row>
    <row r="582" spans="1:27" ht="14.25" customHeight="1" x14ac:dyDescent="0.2">
      <c r="A582" s="43"/>
      <c r="B582" s="43"/>
      <c r="C582" s="43"/>
      <c r="D582" s="43"/>
      <c r="E582" s="43"/>
      <c r="F582" s="43"/>
      <c r="G582" s="43"/>
      <c r="H582" s="56"/>
      <c r="I582" s="43"/>
      <c r="J582" s="43"/>
      <c r="K582" s="43"/>
      <c r="L582" s="43"/>
      <c r="M582" s="43"/>
      <c r="N582" s="43"/>
      <c r="O582" s="43"/>
      <c r="P582" s="43"/>
      <c r="Q582" s="43"/>
      <c r="R582" s="43"/>
      <c r="S582" s="43"/>
      <c r="T582" s="43"/>
      <c r="U582" s="43"/>
      <c r="V582" s="43"/>
      <c r="W582" s="43"/>
      <c r="X582" s="43"/>
      <c r="Y582" s="43"/>
      <c r="Z582" s="43"/>
      <c r="AA582" s="43"/>
    </row>
    <row r="583" spans="1:27" ht="14.25" customHeight="1" x14ac:dyDescent="0.2">
      <c r="A583" s="43"/>
      <c r="B583" s="43"/>
      <c r="C583" s="43"/>
      <c r="D583" s="43"/>
      <c r="E583" s="43"/>
      <c r="F583" s="43"/>
      <c r="G583" s="43"/>
      <c r="H583" s="56"/>
      <c r="I583" s="43"/>
      <c r="J583" s="43"/>
      <c r="K583" s="43"/>
      <c r="L583" s="43"/>
      <c r="M583" s="43"/>
      <c r="N583" s="43"/>
      <c r="O583" s="43"/>
      <c r="P583" s="43"/>
      <c r="Q583" s="43"/>
      <c r="R583" s="43"/>
      <c r="S583" s="43"/>
      <c r="T583" s="43"/>
      <c r="U583" s="43"/>
      <c r="V583" s="43"/>
      <c r="W583" s="43"/>
      <c r="X583" s="43"/>
      <c r="Y583" s="43"/>
      <c r="Z583" s="43"/>
      <c r="AA583" s="43"/>
    </row>
    <row r="584" spans="1:27" ht="14.25" customHeight="1" x14ac:dyDescent="0.2">
      <c r="A584" s="43"/>
      <c r="B584" s="43"/>
      <c r="C584" s="43"/>
      <c r="D584" s="43"/>
      <c r="E584" s="43"/>
      <c r="F584" s="43"/>
      <c r="G584" s="43"/>
      <c r="H584" s="56"/>
      <c r="I584" s="43"/>
      <c r="J584" s="43"/>
      <c r="K584" s="43"/>
      <c r="L584" s="43"/>
      <c r="M584" s="43"/>
      <c r="N584" s="43"/>
      <c r="O584" s="43"/>
      <c r="P584" s="43"/>
      <c r="Q584" s="43"/>
      <c r="R584" s="43"/>
      <c r="S584" s="43"/>
      <c r="T584" s="43"/>
      <c r="U584" s="43"/>
      <c r="V584" s="43"/>
      <c r="W584" s="43"/>
      <c r="X584" s="43"/>
      <c r="Y584" s="43"/>
      <c r="Z584" s="43"/>
      <c r="AA584" s="43"/>
    </row>
    <row r="585" spans="1:27" ht="14.25" customHeight="1" x14ac:dyDescent="0.2">
      <c r="A585" s="43"/>
      <c r="B585" s="43"/>
      <c r="C585" s="43"/>
      <c r="D585" s="43"/>
      <c r="E585" s="43"/>
      <c r="F585" s="43"/>
      <c r="G585" s="43"/>
      <c r="H585" s="56"/>
      <c r="I585" s="43"/>
      <c r="J585" s="43"/>
      <c r="K585" s="43"/>
      <c r="L585" s="43"/>
      <c r="M585" s="43"/>
      <c r="N585" s="43"/>
      <c r="O585" s="43"/>
      <c r="P585" s="43"/>
      <c r="Q585" s="43"/>
      <c r="R585" s="43"/>
      <c r="S585" s="43"/>
      <c r="T585" s="43"/>
      <c r="U585" s="43"/>
      <c r="V585" s="43"/>
      <c r="W585" s="43"/>
      <c r="X585" s="43"/>
      <c r="Y585" s="43"/>
      <c r="Z585" s="43"/>
      <c r="AA585" s="43"/>
    </row>
    <row r="586" spans="1:27" ht="14.25" customHeight="1" x14ac:dyDescent="0.2">
      <c r="A586" s="43"/>
      <c r="B586" s="43"/>
      <c r="C586" s="43"/>
      <c r="D586" s="43"/>
      <c r="E586" s="43"/>
      <c r="F586" s="43"/>
      <c r="G586" s="43"/>
      <c r="H586" s="56"/>
      <c r="I586" s="43"/>
      <c r="J586" s="43"/>
      <c r="K586" s="43"/>
      <c r="L586" s="43"/>
      <c r="M586" s="43"/>
      <c r="N586" s="43"/>
      <c r="O586" s="43"/>
      <c r="P586" s="43"/>
      <c r="Q586" s="43"/>
      <c r="R586" s="43"/>
      <c r="S586" s="43"/>
      <c r="T586" s="43"/>
      <c r="U586" s="43"/>
      <c r="V586" s="43"/>
      <c r="W586" s="43"/>
      <c r="X586" s="43"/>
      <c r="Y586" s="43"/>
      <c r="Z586" s="43"/>
      <c r="AA586" s="43"/>
    </row>
    <row r="587" spans="1:27" ht="14.25" customHeight="1" x14ac:dyDescent="0.2">
      <c r="A587" s="43"/>
      <c r="B587" s="43"/>
      <c r="C587" s="43"/>
      <c r="D587" s="43"/>
      <c r="E587" s="43"/>
      <c r="F587" s="43"/>
      <c r="G587" s="43"/>
      <c r="H587" s="56"/>
      <c r="I587" s="43"/>
      <c r="J587" s="43"/>
      <c r="K587" s="43"/>
      <c r="L587" s="43"/>
      <c r="M587" s="43"/>
      <c r="N587" s="43"/>
      <c r="O587" s="43"/>
      <c r="P587" s="43"/>
      <c r="Q587" s="43"/>
      <c r="R587" s="43"/>
      <c r="S587" s="43"/>
      <c r="T587" s="43"/>
      <c r="U587" s="43"/>
      <c r="V587" s="43"/>
      <c r="W587" s="43"/>
      <c r="X587" s="43"/>
      <c r="Y587" s="43"/>
      <c r="Z587" s="43"/>
      <c r="AA587" s="43"/>
    </row>
    <row r="588" spans="1:27" ht="14.25" customHeight="1" x14ac:dyDescent="0.2">
      <c r="A588" s="43"/>
      <c r="B588" s="43"/>
      <c r="C588" s="43"/>
      <c r="D588" s="43"/>
      <c r="E588" s="43"/>
      <c r="F588" s="43"/>
      <c r="G588" s="43"/>
      <c r="H588" s="56"/>
      <c r="I588" s="43"/>
      <c r="J588" s="43"/>
      <c r="K588" s="43"/>
      <c r="L588" s="43"/>
      <c r="M588" s="43"/>
      <c r="N588" s="43"/>
      <c r="O588" s="43"/>
      <c r="P588" s="43"/>
      <c r="Q588" s="43"/>
      <c r="R588" s="43"/>
      <c r="S588" s="43"/>
      <c r="T588" s="43"/>
      <c r="U588" s="43"/>
      <c r="V588" s="43"/>
      <c r="W588" s="43"/>
      <c r="X588" s="43"/>
      <c r="Y588" s="43"/>
      <c r="Z588" s="43"/>
      <c r="AA588" s="43"/>
    </row>
    <row r="589" spans="1:27" ht="14.25" customHeight="1" x14ac:dyDescent="0.2">
      <c r="A589" s="43"/>
      <c r="B589" s="43"/>
      <c r="C589" s="43"/>
      <c r="D589" s="43"/>
      <c r="E589" s="43"/>
      <c r="F589" s="43"/>
      <c r="G589" s="43"/>
      <c r="H589" s="56"/>
      <c r="I589" s="43"/>
      <c r="J589" s="43"/>
      <c r="K589" s="43"/>
      <c r="L589" s="43"/>
      <c r="M589" s="43"/>
      <c r="N589" s="43"/>
      <c r="O589" s="43"/>
      <c r="P589" s="43"/>
      <c r="Q589" s="43"/>
      <c r="R589" s="43"/>
      <c r="S589" s="43"/>
      <c r="T589" s="43"/>
      <c r="U589" s="43"/>
      <c r="V589" s="43"/>
      <c r="W589" s="43"/>
      <c r="X589" s="43"/>
      <c r="Y589" s="43"/>
      <c r="Z589" s="43"/>
      <c r="AA589" s="43"/>
    </row>
    <row r="590" spans="1:27" ht="14.25" customHeight="1" x14ac:dyDescent="0.2">
      <c r="A590" s="43"/>
      <c r="B590" s="43"/>
      <c r="C590" s="43"/>
      <c r="D590" s="43"/>
      <c r="E590" s="43"/>
      <c r="F590" s="43"/>
      <c r="G590" s="43"/>
      <c r="H590" s="56"/>
      <c r="I590" s="43"/>
      <c r="J590" s="43"/>
      <c r="K590" s="43"/>
      <c r="L590" s="43"/>
      <c r="M590" s="43"/>
      <c r="N590" s="43"/>
      <c r="O590" s="43"/>
      <c r="P590" s="43"/>
      <c r="Q590" s="43"/>
      <c r="R590" s="43"/>
      <c r="S590" s="43"/>
      <c r="T590" s="43"/>
      <c r="U590" s="43"/>
      <c r="V590" s="43"/>
      <c r="W590" s="43"/>
      <c r="X590" s="43"/>
      <c r="Y590" s="43"/>
      <c r="Z590" s="43"/>
      <c r="AA590" s="43"/>
    </row>
    <row r="591" spans="1:27" ht="14.25" customHeight="1" x14ac:dyDescent="0.2">
      <c r="A591" s="43"/>
      <c r="B591" s="43"/>
      <c r="C591" s="43"/>
      <c r="D591" s="43"/>
      <c r="E591" s="43"/>
      <c r="F591" s="43"/>
      <c r="G591" s="43"/>
      <c r="H591" s="56"/>
      <c r="I591" s="43"/>
      <c r="J591" s="43"/>
      <c r="K591" s="43"/>
      <c r="L591" s="43"/>
      <c r="M591" s="43"/>
      <c r="N591" s="43"/>
      <c r="O591" s="43"/>
      <c r="P591" s="43"/>
      <c r="Q591" s="43"/>
      <c r="R591" s="43"/>
      <c r="S591" s="43"/>
      <c r="T591" s="43"/>
      <c r="U591" s="43"/>
      <c r="V591" s="43"/>
      <c r="W591" s="43"/>
      <c r="X591" s="43"/>
      <c r="Y591" s="43"/>
      <c r="Z591" s="43"/>
      <c r="AA591" s="43"/>
    </row>
    <row r="592" spans="1:27" ht="14.25" customHeight="1" x14ac:dyDescent="0.2">
      <c r="A592" s="43"/>
      <c r="B592" s="43"/>
      <c r="C592" s="43"/>
      <c r="D592" s="43"/>
      <c r="E592" s="43"/>
      <c r="F592" s="43"/>
      <c r="G592" s="43"/>
      <c r="H592" s="56"/>
      <c r="I592" s="43"/>
      <c r="J592" s="43"/>
      <c r="K592" s="43"/>
      <c r="L592" s="43"/>
      <c r="M592" s="43"/>
      <c r="N592" s="43"/>
      <c r="O592" s="43"/>
      <c r="P592" s="43"/>
      <c r="Q592" s="43"/>
      <c r="R592" s="43"/>
      <c r="S592" s="43"/>
      <c r="T592" s="43"/>
      <c r="U592" s="43"/>
      <c r="V592" s="43"/>
      <c r="W592" s="43"/>
      <c r="X592" s="43"/>
      <c r="Y592" s="43"/>
      <c r="Z592" s="43"/>
      <c r="AA592" s="43"/>
    </row>
    <row r="593" spans="1:27" ht="14.25" customHeight="1" x14ac:dyDescent="0.2">
      <c r="A593" s="43"/>
      <c r="B593" s="43"/>
      <c r="C593" s="43"/>
      <c r="D593" s="43"/>
      <c r="E593" s="43"/>
      <c r="F593" s="43"/>
      <c r="G593" s="43"/>
      <c r="H593" s="56"/>
      <c r="I593" s="43"/>
      <c r="J593" s="43"/>
      <c r="K593" s="43"/>
      <c r="L593" s="43"/>
      <c r="M593" s="43"/>
      <c r="N593" s="43"/>
      <c r="O593" s="43"/>
      <c r="P593" s="43"/>
      <c r="Q593" s="43"/>
      <c r="R593" s="43"/>
      <c r="S593" s="43"/>
      <c r="T593" s="43"/>
      <c r="U593" s="43"/>
      <c r="V593" s="43"/>
      <c r="W593" s="43"/>
      <c r="X593" s="43"/>
      <c r="Y593" s="43"/>
      <c r="Z593" s="43"/>
      <c r="AA593" s="43"/>
    </row>
    <row r="594" spans="1:27" ht="14.25" customHeight="1" x14ac:dyDescent="0.2">
      <c r="A594" s="43"/>
      <c r="B594" s="43"/>
      <c r="C594" s="43"/>
      <c r="D594" s="43"/>
      <c r="E594" s="43"/>
      <c r="F594" s="43"/>
      <c r="G594" s="43"/>
      <c r="H594" s="56"/>
      <c r="I594" s="43"/>
      <c r="J594" s="43"/>
      <c r="K594" s="43"/>
      <c r="L594" s="43"/>
      <c r="M594" s="43"/>
      <c r="N594" s="43"/>
      <c r="O594" s="43"/>
      <c r="P594" s="43"/>
      <c r="Q594" s="43"/>
      <c r="R594" s="43"/>
      <c r="S594" s="43"/>
      <c r="T594" s="43"/>
      <c r="U594" s="43"/>
      <c r="V594" s="43"/>
      <c r="W594" s="43"/>
      <c r="X594" s="43"/>
      <c r="Y594" s="43"/>
      <c r="Z594" s="43"/>
      <c r="AA594" s="43"/>
    </row>
    <row r="595" spans="1:27" ht="14.25" customHeight="1" x14ac:dyDescent="0.2">
      <c r="A595" s="43"/>
      <c r="B595" s="43"/>
      <c r="C595" s="43"/>
      <c r="D595" s="43"/>
      <c r="E595" s="43"/>
      <c r="F595" s="43"/>
      <c r="G595" s="43"/>
      <c r="H595" s="56"/>
      <c r="I595" s="43"/>
      <c r="J595" s="43"/>
      <c r="K595" s="43"/>
      <c r="L595" s="43"/>
      <c r="M595" s="43"/>
      <c r="N595" s="43"/>
      <c r="O595" s="43"/>
      <c r="P595" s="43"/>
      <c r="Q595" s="43"/>
      <c r="R595" s="43"/>
      <c r="S595" s="43"/>
      <c r="T595" s="43"/>
      <c r="U595" s="43"/>
      <c r="V595" s="43"/>
      <c r="W595" s="43"/>
      <c r="X595" s="43"/>
      <c r="Y595" s="43"/>
      <c r="Z595" s="43"/>
      <c r="AA595" s="43"/>
    </row>
    <row r="596" spans="1:27" ht="14.25" customHeight="1" x14ac:dyDescent="0.2">
      <c r="A596" s="43"/>
      <c r="B596" s="43"/>
      <c r="C596" s="43"/>
      <c r="D596" s="43"/>
      <c r="E596" s="43"/>
      <c r="F596" s="43"/>
      <c r="G596" s="43"/>
      <c r="H596" s="56"/>
      <c r="I596" s="43"/>
      <c r="J596" s="43"/>
      <c r="K596" s="43"/>
      <c r="L596" s="43"/>
      <c r="M596" s="43"/>
      <c r="N596" s="43"/>
      <c r="O596" s="43"/>
      <c r="P596" s="43"/>
      <c r="Q596" s="43"/>
      <c r="R596" s="43"/>
      <c r="S596" s="43"/>
      <c r="T596" s="43"/>
      <c r="U596" s="43"/>
      <c r="V596" s="43"/>
      <c r="W596" s="43"/>
      <c r="X596" s="43"/>
      <c r="Y596" s="43"/>
      <c r="Z596" s="43"/>
      <c r="AA596" s="43"/>
    </row>
    <row r="597" spans="1:27" ht="14.25" customHeight="1" x14ac:dyDescent="0.2">
      <c r="A597" s="43"/>
      <c r="B597" s="43"/>
      <c r="C597" s="43"/>
      <c r="D597" s="43"/>
      <c r="E597" s="43"/>
      <c r="F597" s="43"/>
      <c r="G597" s="43"/>
      <c r="H597" s="56"/>
      <c r="I597" s="43"/>
      <c r="J597" s="43"/>
      <c r="K597" s="43"/>
      <c r="L597" s="43"/>
      <c r="M597" s="43"/>
      <c r="N597" s="43"/>
      <c r="O597" s="43"/>
      <c r="P597" s="43"/>
      <c r="Q597" s="43"/>
      <c r="R597" s="43"/>
      <c r="S597" s="43"/>
      <c r="T597" s="43"/>
      <c r="U597" s="43"/>
      <c r="V597" s="43"/>
      <c r="W597" s="43"/>
      <c r="X597" s="43"/>
      <c r="Y597" s="43"/>
      <c r="Z597" s="43"/>
      <c r="AA597" s="43"/>
    </row>
    <row r="598" spans="1:27" ht="14.25" customHeight="1" x14ac:dyDescent="0.2">
      <c r="A598" s="43"/>
      <c r="B598" s="43"/>
      <c r="C598" s="43"/>
      <c r="D598" s="43"/>
      <c r="E598" s="43"/>
      <c r="F598" s="43"/>
      <c r="G598" s="43"/>
      <c r="H598" s="56"/>
      <c r="I598" s="43"/>
      <c r="J598" s="43"/>
      <c r="K598" s="43"/>
      <c r="L598" s="43"/>
      <c r="M598" s="43"/>
      <c r="N598" s="43"/>
      <c r="O598" s="43"/>
      <c r="P598" s="43"/>
      <c r="Q598" s="43"/>
      <c r="R598" s="43"/>
      <c r="S598" s="43"/>
      <c r="T598" s="43"/>
      <c r="U598" s="43"/>
      <c r="V598" s="43"/>
      <c r="W598" s="43"/>
      <c r="X598" s="43"/>
      <c r="Y598" s="43"/>
      <c r="Z598" s="43"/>
      <c r="AA598" s="43"/>
    </row>
    <row r="599" spans="1:27" ht="14.25" customHeight="1" x14ac:dyDescent="0.2">
      <c r="A599" s="43"/>
      <c r="B599" s="43"/>
      <c r="C599" s="43"/>
      <c r="D599" s="43"/>
      <c r="E599" s="43"/>
      <c r="F599" s="43"/>
      <c r="G599" s="43"/>
      <c r="H599" s="56"/>
      <c r="I599" s="43"/>
      <c r="J599" s="43"/>
      <c r="K599" s="43"/>
      <c r="L599" s="43"/>
      <c r="M599" s="43"/>
      <c r="N599" s="43"/>
      <c r="O599" s="43"/>
      <c r="P599" s="43"/>
      <c r="Q599" s="43"/>
      <c r="R599" s="43"/>
      <c r="S599" s="43"/>
      <c r="T599" s="43"/>
      <c r="U599" s="43"/>
      <c r="V599" s="43"/>
      <c r="W599" s="43"/>
      <c r="X599" s="43"/>
      <c r="Y599" s="43"/>
      <c r="Z599" s="43"/>
      <c r="AA599" s="43"/>
    </row>
    <row r="600" spans="1:27" ht="14.25" customHeight="1" x14ac:dyDescent="0.2">
      <c r="A600" s="43"/>
      <c r="B600" s="43"/>
      <c r="C600" s="43"/>
      <c r="D600" s="43"/>
      <c r="E600" s="43"/>
      <c r="F600" s="43"/>
      <c r="G600" s="43"/>
      <c r="H600" s="56"/>
      <c r="I600" s="43"/>
      <c r="J600" s="43"/>
      <c r="K600" s="43"/>
      <c r="L600" s="43"/>
      <c r="M600" s="43"/>
      <c r="N600" s="43"/>
      <c r="O600" s="43"/>
      <c r="P600" s="43"/>
      <c r="Q600" s="43"/>
      <c r="R600" s="43"/>
      <c r="S600" s="43"/>
      <c r="T600" s="43"/>
      <c r="U600" s="43"/>
      <c r="V600" s="43"/>
      <c r="W600" s="43"/>
      <c r="X600" s="43"/>
      <c r="Y600" s="43"/>
      <c r="Z600" s="43"/>
      <c r="AA600" s="43"/>
    </row>
    <row r="601" spans="1:27" ht="14.25" customHeight="1" x14ac:dyDescent="0.2">
      <c r="A601" s="43"/>
      <c r="B601" s="43"/>
      <c r="C601" s="43"/>
      <c r="D601" s="43"/>
      <c r="E601" s="43"/>
      <c r="F601" s="43"/>
      <c r="G601" s="43"/>
      <c r="H601" s="56"/>
      <c r="I601" s="43"/>
      <c r="J601" s="43"/>
      <c r="K601" s="43"/>
      <c r="L601" s="43"/>
      <c r="M601" s="43"/>
      <c r="N601" s="43"/>
      <c r="O601" s="43"/>
      <c r="P601" s="43"/>
      <c r="Q601" s="43"/>
      <c r="R601" s="43"/>
      <c r="S601" s="43"/>
      <c r="T601" s="43"/>
      <c r="U601" s="43"/>
      <c r="V601" s="43"/>
      <c r="W601" s="43"/>
      <c r="X601" s="43"/>
      <c r="Y601" s="43"/>
      <c r="Z601" s="43"/>
      <c r="AA601" s="43"/>
    </row>
    <row r="602" spans="1:27" ht="14.25" customHeight="1" x14ac:dyDescent="0.2">
      <c r="A602" s="43"/>
      <c r="B602" s="43"/>
      <c r="C602" s="43"/>
      <c r="D602" s="43"/>
      <c r="E602" s="43"/>
      <c r="F602" s="43"/>
      <c r="G602" s="43"/>
      <c r="H602" s="56"/>
      <c r="I602" s="43"/>
      <c r="J602" s="43"/>
      <c r="K602" s="43"/>
      <c r="L602" s="43"/>
      <c r="M602" s="43"/>
      <c r="N602" s="43"/>
      <c r="O602" s="43"/>
      <c r="P602" s="43"/>
      <c r="Q602" s="43"/>
      <c r="R602" s="43"/>
      <c r="S602" s="43"/>
      <c r="T602" s="43"/>
      <c r="U602" s="43"/>
      <c r="V602" s="43"/>
      <c r="W602" s="43"/>
      <c r="X602" s="43"/>
      <c r="Y602" s="43"/>
      <c r="Z602" s="43"/>
      <c r="AA602" s="43"/>
    </row>
    <row r="603" spans="1:27" ht="14.25" customHeight="1" x14ac:dyDescent="0.2">
      <c r="A603" s="43"/>
      <c r="B603" s="43"/>
      <c r="C603" s="43"/>
      <c r="D603" s="43"/>
      <c r="E603" s="43"/>
      <c r="F603" s="43"/>
      <c r="G603" s="43"/>
      <c r="H603" s="56"/>
      <c r="I603" s="43"/>
      <c r="J603" s="43"/>
      <c r="K603" s="43"/>
      <c r="L603" s="43"/>
      <c r="M603" s="43"/>
      <c r="N603" s="43"/>
      <c r="O603" s="43"/>
      <c r="P603" s="43"/>
      <c r="Q603" s="43"/>
      <c r="R603" s="43"/>
      <c r="S603" s="43"/>
      <c r="T603" s="43"/>
      <c r="U603" s="43"/>
      <c r="V603" s="43"/>
      <c r="W603" s="43"/>
      <c r="X603" s="43"/>
      <c r="Y603" s="43"/>
      <c r="Z603" s="43"/>
      <c r="AA603" s="43"/>
    </row>
    <row r="604" spans="1:27" ht="14.25" customHeight="1" x14ac:dyDescent="0.2">
      <c r="A604" s="43"/>
      <c r="B604" s="43"/>
      <c r="C604" s="43"/>
      <c r="D604" s="43"/>
      <c r="E604" s="43"/>
      <c r="F604" s="43"/>
      <c r="G604" s="43"/>
      <c r="H604" s="56"/>
      <c r="I604" s="43"/>
      <c r="J604" s="43"/>
      <c r="K604" s="43"/>
      <c r="L604" s="43"/>
      <c r="M604" s="43"/>
      <c r="N604" s="43"/>
      <c r="O604" s="43"/>
      <c r="P604" s="43"/>
      <c r="Q604" s="43"/>
      <c r="R604" s="43"/>
      <c r="S604" s="43"/>
      <c r="T604" s="43"/>
      <c r="U604" s="43"/>
      <c r="V604" s="43"/>
      <c r="W604" s="43"/>
      <c r="X604" s="43"/>
      <c r="Y604" s="43"/>
      <c r="Z604" s="43"/>
      <c r="AA604" s="43"/>
    </row>
    <row r="605" spans="1:27" ht="14.25" customHeight="1" x14ac:dyDescent="0.2">
      <c r="A605" s="43"/>
      <c r="B605" s="43"/>
      <c r="C605" s="43"/>
      <c r="D605" s="43"/>
      <c r="E605" s="43"/>
      <c r="F605" s="43"/>
      <c r="G605" s="43"/>
      <c r="H605" s="56"/>
      <c r="I605" s="43"/>
      <c r="J605" s="43"/>
      <c r="K605" s="43"/>
      <c r="L605" s="43"/>
      <c r="M605" s="43"/>
      <c r="N605" s="43"/>
      <c r="O605" s="43"/>
      <c r="P605" s="43"/>
      <c r="Q605" s="43"/>
      <c r="R605" s="43"/>
      <c r="S605" s="43"/>
      <c r="T605" s="43"/>
      <c r="U605" s="43"/>
      <c r="V605" s="43"/>
      <c r="W605" s="43"/>
      <c r="X605" s="43"/>
      <c r="Y605" s="43"/>
      <c r="Z605" s="43"/>
      <c r="AA605" s="43"/>
    </row>
    <row r="606" spans="1:27" ht="14.25" customHeight="1" x14ac:dyDescent="0.2">
      <c r="A606" s="43"/>
      <c r="B606" s="43"/>
      <c r="C606" s="43"/>
      <c r="D606" s="43"/>
      <c r="E606" s="43"/>
      <c r="F606" s="43"/>
      <c r="G606" s="43"/>
      <c r="H606" s="56"/>
      <c r="I606" s="43"/>
      <c r="J606" s="43"/>
      <c r="K606" s="43"/>
      <c r="L606" s="43"/>
      <c r="M606" s="43"/>
      <c r="N606" s="43"/>
      <c r="O606" s="43"/>
      <c r="P606" s="43"/>
      <c r="Q606" s="43"/>
      <c r="R606" s="43"/>
      <c r="S606" s="43"/>
      <c r="T606" s="43"/>
      <c r="U606" s="43"/>
      <c r="V606" s="43"/>
      <c r="W606" s="43"/>
      <c r="X606" s="43"/>
      <c r="Y606" s="43"/>
      <c r="Z606" s="43"/>
      <c r="AA606" s="43"/>
    </row>
    <row r="607" spans="1:27" ht="14.25" customHeight="1" x14ac:dyDescent="0.2">
      <c r="A607" s="43"/>
      <c r="B607" s="43"/>
      <c r="C607" s="43"/>
      <c r="D607" s="43"/>
      <c r="E607" s="43"/>
      <c r="F607" s="43"/>
      <c r="G607" s="43"/>
      <c r="H607" s="56"/>
      <c r="I607" s="43"/>
      <c r="J607" s="43"/>
      <c r="K607" s="43"/>
      <c r="L607" s="43"/>
      <c r="M607" s="43"/>
      <c r="N607" s="43"/>
      <c r="O607" s="43"/>
      <c r="P607" s="43"/>
      <c r="Q607" s="43"/>
      <c r="R607" s="43"/>
      <c r="S607" s="43"/>
      <c r="T607" s="43"/>
      <c r="U607" s="43"/>
      <c r="V607" s="43"/>
      <c r="W607" s="43"/>
      <c r="X607" s="43"/>
      <c r="Y607" s="43"/>
      <c r="Z607" s="43"/>
      <c r="AA607" s="43"/>
    </row>
    <row r="608" spans="1:27" ht="14.25" customHeight="1" x14ac:dyDescent="0.2">
      <c r="A608" s="43"/>
      <c r="B608" s="43"/>
      <c r="C608" s="43"/>
      <c r="D608" s="43"/>
      <c r="E608" s="43"/>
      <c r="F608" s="43"/>
      <c r="G608" s="43"/>
      <c r="H608" s="56"/>
      <c r="I608" s="43"/>
      <c r="J608" s="43"/>
      <c r="K608" s="43"/>
      <c r="L608" s="43"/>
      <c r="M608" s="43"/>
      <c r="N608" s="43"/>
      <c r="O608" s="43"/>
      <c r="P608" s="43"/>
      <c r="Q608" s="43"/>
      <c r="R608" s="43"/>
      <c r="S608" s="43"/>
      <c r="T608" s="43"/>
      <c r="U608" s="43"/>
      <c r="V608" s="43"/>
      <c r="W608" s="43"/>
      <c r="X608" s="43"/>
      <c r="Y608" s="43"/>
      <c r="Z608" s="43"/>
      <c r="AA608" s="43"/>
    </row>
    <row r="609" spans="1:27" ht="14.25" customHeight="1" x14ac:dyDescent="0.2">
      <c r="A609" s="43"/>
      <c r="B609" s="43"/>
      <c r="C609" s="43"/>
      <c r="D609" s="43"/>
      <c r="E609" s="43"/>
      <c r="F609" s="43"/>
      <c r="G609" s="43"/>
      <c r="H609" s="56"/>
      <c r="I609" s="43"/>
      <c r="J609" s="43"/>
      <c r="K609" s="43"/>
      <c r="L609" s="43"/>
      <c r="M609" s="43"/>
      <c r="N609" s="43"/>
      <c r="O609" s="43"/>
      <c r="P609" s="43"/>
      <c r="Q609" s="43"/>
      <c r="R609" s="43"/>
      <c r="S609" s="43"/>
      <c r="T609" s="43"/>
      <c r="U609" s="43"/>
      <c r="V609" s="43"/>
      <c r="W609" s="43"/>
      <c r="X609" s="43"/>
      <c r="Y609" s="43"/>
      <c r="Z609" s="43"/>
      <c r="AA609" s="43"/>
    </row>
    <row r="610" spans="1:27" ht="14.25" customHeight="1" x14ac:dyDescent="0.2">
      <c r="A610" s="43"/>
      <c r="B610" s="43"/>
      <c r="C610" s="43"/>
      <c r="D610" s="43"/>
      <c r="E610" s="43"/>
      <c r="F610" s="43"/>
      <c r="G610" s="43"/>
      <c r="H610" s="56"/>
      <c r="I610" s="43"/>
      <c r="J610" s="43"/>
      <c r="K610" s="43"/>
      <c r="L610" s="43"/>
      <c r="M610" s="43"/>
      <c r="N610" s="43"/>
      <c r="O610" s="43"/>
      <c r="P610" s="43"/>
      <c r="Q610" s="43"/>
      <c r="R610" s="43"/>
      <c r="S610" s="43"/>
      <c r="T610" s="43"/>
      <c r="U610" s="43"/>
      <c r="V610" s="43"/>
      <c r="W610" s="43"/>
      <c r="X610" s="43"/>
      <c r="Y610" s="43"/>
      <c r="Z610" s="43"/>
      <c r="AA610" s="43"/>
    </row>
    <row r="611" spans="1:27" ht="14.25" customHeight="1" x14ac:dyDescent="0.2">
      <c r="A611" s="43"/>
      <c r="B611" s="43"/>
      <c r="C611" s="43"/>
      <c r="D611" s="43"/>
      <c r="E611" s="43"/>
      <c r="F611" s="43"/>
      <c r="G611" s="43"/>
      <c r="H611" s="56"/>
      <c r="I611" s="43"/>
      <c r="J611" s="43"/>
      <c r="K611" s="43"/>
      <c r="L611" s="43"/>
      <c r="M611" s="43"/>
      <c r="N611" s="43"/>
      <c r="O611" s="43"/>
      <c r="P611" s="43"/>
      <c r="Q611" s="43"/>
      <c r="R611" s="43"/>
      <c r="S611" s="43"/>
      <c r="T611" s="43"/>
      <c r="U611" s="43"/>
      <c r="V611" s="43"/>
      <c r="W611" s="43"/>
      <c r="X611" s="43"/>
      <c r="Y611" s="43"/>
      <c r="Z611" s="43"/>
      <c r="AA611" s="43"/>
    </row>
    <row r="612" spans="1:27" ht="14.25" customHeight="1" x14ac:dyDescent="0.2">
      <c r="A612" s="43"/>
      <c r="B612" s="43"/>
      <c r="C612" s="43"/>
      <c r="D612" s="43"/>
      <c r="E612" s="43"/>
      <c r="F612" s="43"/>
      <c r="G612" s="43"/>
      <c r="H612" s="56"/>
      <c r="I612" s="43"/>
      <c r="J612" s="43"/>
      <c r="K612" s="43"/>
      <c r="L612" s="43"/>
      <c r="M612" s="43"/>
      <c r="N612" s="43"/>
      <c r="O612" s="43"/>
      <c r="P612" s="43"/>
      <c r="Q612" s="43"/>
      <c r="R612" s="43"/>
      <c r="S612" s="43"/>
      <c r="T612" s="43"/>
      <c r="U612" s="43"/>
      <c r="V612" s="43"/>
      <c r="W612" s="43"/>
      <c r="X612" s="43"/>
      <c r="Y612" s="43"/>
      <c r="Z612" s="43"/>
      <c r="AA612" s="43"/>
    </row>
    <row r="613" spans="1:27" ht="14.25" customHeight="1" x14ac:dyDescent="0.2">
      <c r="A613" s="43"/>
      <c r="B613" s="43"/>
      <c r="C613" s="43"/>
      <c r="D613" s="43"/>
      <c r="E613" s="43"/>
      <c r="F613" s="43"/>
      <c r="G613" s="43"/>
      <c r="H613" s="56"/>
      <c r="I613" s="43"/>
      <c r="J613" s="43"/>
      <c r="K613" s="43"/>
      <c r="L613" s="43"/>
      <c r="M613" s="43"/>
      <c r="N613" s="43"/>
      <c r="O613" s="43"/>
      <c r="P613" s="43"/>
      <c r="Q613" s="43"/>
      <c r="R613" s="43"/>
      <c r="S613" s="43"/>
      <c r="T613" s="43"/>
      <c r="U613" s="43"/>
      <c r="V613" s="43"/>
      <c r="W613" s="43"/>
      <c r="X613" s="43"/>
      <c r="Y613" s="43"/>
      <c r="Z613" s="43"/>
      <c r="AA613" s="43"/>
    </row>
    <row r="614" spans="1:27" ht="14.25" customHeight="1" x14ac:dyDescent="0.2">
      <c r="A614" s="43"/>
      <c r="B614" s="43"/>
      <c r="C614" s="43"/>
      <c r="D614" s="43"/>
      <c r="E614" s="43"/>
      <c r="F614" s="43"/>
      <c r="G614" s="43"/>
      <c r="H614" s="56"/>
      <c r="I614" s="43"/>
      <c r="J614" s="43"/>
      <c r="K614" s="43"/>
      <c r="L614" s="43"/>
      <c r="M614" s="43"/>
      <c r="N614" s="43"/>
      <c r="O614" s="43"/>
      <c r="P614" s="43"/>
      <c r="Q614" s="43"/>
      <c r="R614" s="43"/>
      <c r="S614" s="43"/>
      <c r="T614" s="43"/>
      <c r="U614" s="43"/>
      <c r="V614" s="43"/>
      <c r="W614" s="43"/>
      <c r="X614" s="43"/>
      <c r="Y614" s="43"/>
      <c r="Z614" s="43"/>
      <c r="AA614" s="43"/>
    </row>
    <row r="615" spans="1:27" ht="14.25" customHeight="1" x14ac:dyDescent="0.2">
      <c r="A615" s="43"/>
      <c r="B615" s="43"/>
      <c r="C615" s="43"/>
      <c r="D615" s="43"/>
      <c r="E615" s="43"/>
      <c r="F615" s="43"/>
      <c r="G615" s="43"/>
      <c r="H615" s="56"/>
      <c r="I615" s="43"/>
      <c r="J615" s="43"/>
      <c r="K615" s="43"/>
      <c r="L615" s="43"/>
      <c r="M615" s="43"/>
      <c r="N615" s="43"/>
      <c r="O615" s="43"/>
      <c r="P615" s="43"/>
      <c r="Q615" s="43"/>
      <c r="R615" s="43"/>
      <c r="S615" s="43"/>
      <c r="T615" s="43"/>
      <c r="U615" s="43"/>
      <c r="V615" s="43"/>
      <c r="W615" s="43"/>
      <c r="X615" s="43"/>
      <c r="Y615" s="43"/>
      <c r="Z615" s="43"/>
      <c r="AA615" s="43"/>
    </row>
    <row r="616" spans="1:27" ht="14.25" customHeight="1" x14ac:dyDescent="0.2">
      <c r="A616" s="43"/>
      <c r="B616" s="43"/>
      <c r="C616" s="43"/>
      <c r="D616" s="43"/>
      <c r="E616" s="43"/>
      <c r="F616" s="43"/>
      <c r="G616" s="43"/>
      <c r="H616" s="56"/>
      <c r="I616" s="43"/>
      <c r="J616" s="43"/>
      <c r="K616" s="43"/>
      <c r="L616" s="43"/>
      <c r="M616" s="43"/>
      <c r="N616" s="43"/>
      <c r="O616" s="43"/>
      <c r="P616" s="43"/>
      <c r="Q616" s="43"/>
      <c r="R616" s="43"/>
      <c r="S616" s="43"/>
      <c r="T616" s="43"/>
      <c r="U616" s="43"/>
      <c r="V616" s="43"/>
      <c r="W616" s="43"/>
      <c r="X616" s="43"/>
      <c r="Y616" s="43"/>
      <c r="Z616" s="43"/>
      <c r="AA616" s="43"/>
    </row>
    <row r="617" spans="1:27" ht="14.25" customHeight="1" x14ac:dyDescent="0.2">
      <c r="A617" s="43"/>
      <c r="B617" s="43"/>
      <c r="C617" s="43"/>
      <c r="D617" s="43"/>
      <c r="E617" s="43"/>
      <c r="F617" s="43"/>
      <c r="G617" s="43"/>
      <c r="H617" s="56"/>
      <c r="I617" s="43"/>
      <c r="J617" s="43"/>
      <c r="K617" s="43"/>
      <c r="L617" s="43"/>
      <c r="M617" s="43"/>
      <c r="N617" s="43"/>
      <c r="O617" s="43"/>
      <c r="P617" s="43"/>
      <c r="Q617" s="43"/>
      <c r="R617" s="43"/>
      <c r="S617" s="43"/>
      <c r="T617" s="43"/>
      <c r="U617" s="43"/>
      <c r="V617" s="43"/>
      <c r="W617" s="43"/>
      <c r="X617" s="43"/>
      <c r="Y617" s="43"/>
      <c r="Z617" s="43"/>
      <c r="AA617" s="43"/>
    </row>
    <row r="618" spans="1:27" ht="14.25" customHeight="1" x14ac:dyDescent="0.2">
      <c r="A618" s="43"/>
      <c r="B618" s="43"/>
      <c r="C618" s="43"/>
      <c r="D618" s="43"/>
      <c r="E618" s="43"/>
      <c r="F618" s="43"/>
      <c r="G618" s="43"/>
      <c r="H618" s="56"/>
      <c r="I618" s="43"/>
      <c r="J618" s="43"/>
      <c r="K618" s="43"/>
      <c r="L618" s="43"/>
      <c r="M618" s="43"/>
      <c r="N618" s="43"/>
      <c r="O618" s="43"/>
      <c r="P618" s="43"/>
      <c r="Q618" s="43"/>
      <c r="R618" s="43"/>
      <c r="S618" s="43"/>
      <c r="T618" s="43"/>
      <c r="U618" s="43"/>
      <c r="V618" s="43"/>
      <c r="W618" s="43"/>
      <c r="X618" s="43"/>
      <c r="Y618" s="43"/>
      <c r="Z618" s="43"/>
      <c r="AA618" s="43"/>
    </row>
    <row r="619" spans="1:27" ht="14.25" customHeight="1" x14ac:dyDescent="0.2">
      <c r="A619" s="43"/>
      <c r="B619" s="43"/>
      <c r="C619" s="43"/>
      <c r="D619" s="43"/>
      <c r="E619" s="43"/>
      <c r="F619" s="43"/>
      <c r="G619" s="43"/>
      <c r="H619" s="56"/>
      <c r="I619" s="43"/>
      <c r="J619" s="43"/>
      <c r="K619" s="43"/>
      <c r="L619" s="43"/>
      <c r="M619" s="43"/>
      <c r="N619" s="43"/>
      <c r="O619" s="43"/>
      <c r="P619" s="43"/>
      <c r="Q619" s="43"/>
      <c r="R619" s="43"/>
      <c r="S619" s="43"/>
      <c r="T619" s="43"/>
      <c r="U619" s="43"/>
      <c r="V619" s="43"/>
      <c r="W619" s="43"/>
      <c r="X619" s="43"/>
      <c r="Y619" s="43"/>
      <c r="Z619" s="43"/>
      <c r="AA619" s="43"/>
    </row>
    <row r="620" spans="1:27" ht="14.25" customHeight="1" x14ac:dyDescent="0.2">
      <c r="A620" s="43"/>
      <c r="B620" s="43"/>
      <c r="C620" s="43"/>
      <c r="D620" s="43"/>
      <c r="E620" s="43"/>
      <c r="F620" s="43"/>
      <c r="G620" s="43"/>
      <c r="H620" s="56"/>
      <c r="I620" s="43"/>
      <c r="J620" s="43"/>
      <c r="K620" s="43"/>
      <c r="L620" s="43"/>
      <c r="M620" s="43"/>
      <c r="N620" s="43"/>
      <c r="O620" s="43"/>
      <c r="P620" s="43"/>
      <c r="Q620" s="43"/>
      <c r="R620" s="43"/>
      <c r="S620" s="43"/>
      <c r="T620" s="43"/>
      <c r="U620" s="43"/>
      <c r="V620" s="43"/>
      <c r="W620" s="43"/>
      <c r="X620" s="43"/>
      <c r="Y620" s="43"/>
      <c r="Z620" s="43"/>
      <c r="AA620" s="43"/>
    </row>
    <row r="621" spans="1:27" ht="14.25" customHeight="1" x14ac:dyDescent="0.2">
      <c r="A621" s="43"/>
      <c r="B621" s="43"/>
      <c r="C621" s="43"/>
      <c r="D621" s="43"/>
      <c r="E621" s="43"/>
      <c r="F621" s="43"/>
      <c r="G621" s="43"/>
      <c r="H621" s="56"/>
      <c r="I621" s="43"/>
      <c r="J621" s="43"/>
      <c r="K621" s="43"/>
      <c r="L621" s="43"/>
      <c r="M621" s="43"/>
      <c r="N621" s="43"/>
      <c r="O621" s="43"/>
      <c r="P621" s="43"/>
      <c r="Q621" s="43"/>
      <c r="R621" s="43"/>
      <c r="S621" s="43"/>
      <c r="T621" s="43"/>
      <c r="U621" s="43"/>
      <c r="V621" s="43"/>
      <c r="W621" s="43"/>
      <c r="X621" s="43"/>
      <c r="Y621" s="43"/>
      <c r="Z621" s="43"/>
      <c r="AA621" s="43"/>
    </row>
    <row r="622" spans="1:27" ht="14.25" customHeight="1" x14ac:dyDescent="0.2">
      <c r="A622" s="43"/>
      <c r="B622" s="43"/>
      <c r="C622" s="43"/>
      <c r="D622" s="43"/>
      <c r="E622" s="43"/>
      <c r="F622" s="43"/>
      <c r="G622" s="43"/>
      <c r="H622" s="56"/>
      <c r="I622" s="43"/>
      <c r="J622" s="43"/>
      <c r="K622" s="43"/>
      <c r="L622" s="43"/>
      <c r="M622" s="43"/>
      <c r="N622" s="43"/>
      <c r="O622" s="43"/>
      <c r="P622" s="43"/>
      <c r="Q622" s="43"/>
      <c r="R622" s="43"/>
      <c r="S622" s="43"/>
      <c r="T622" s="43"/>
      <c r="U622" s="43"/>
      <c r="V622" s="43"/>
      <c r="W622" s="43"/>
      <c r="X622" s="43"/>
      <c r="Y622" s="43"/>
      <c r="Z622" s="43"/>
      <c r="AA622" s="43"/>
    </row>
    <row r="623" spans="1:27" ht="14.25" customHeight="1" x14ac:dyDescent="0.2">
      <c r="A623" s="43"/>
      <c r="B623" s="43"/>
      <c r="C623" s="43"/>
      <c r="D623" s="43"/>
      <c r="E623" s="43"/>
      <c r="F623" s="43"/>
      <c r="G623" s="43"/>
      <c r="H623" s="56"/>
      <c r="I623" s="43"/>
      <c r="J623" s="43"/>
      <c r="K623" s="43"/>
      <c r="L623" s="43"/>
      <c r="M623" s="43"/>
      <c r="N623" s="43"/>
      <c r="O623" s="43"/>
      <c r="P623" s="43"/>
      <c r="Q623" s="43"/>
      <c r="R623" s="43"/>
      <c r="S623" s="43"/>
      <c r="T623" s="43"/>
      <c r="U623" s="43"/>
      <c r="V623" s="43"/>
      <c r="W623" s="43"/>
      <c r="X623" s="43"/>
      <c r="Y623" s="43"/>
      <c r="Z623" s="43"/>
      <c r="AA623" s="43"/>
    </row>
    <row r="624" spans="1:27" ht="14.25" customHeight="1" x14ac:dyDescent="0.2">
      <c r="A624" s="43"/>
      <c r="B624" s="43"/>
      <c r="C624" s="43"/>
      <c r="D624" s="43"/>
      <c r="E624" s="43"/>
      <c r="F624" s="43"/>
      <c r="G624" s="43"/>
      <c r="H624" s="56"/>
      <c r="I624" s="43"/>
      <c r="J624" s="43"/>
      <c r="K624" s="43"/>
      <c r="L624" s="43"/>
      <c r="M624" s="43"/>
      <c r="N624" s="43"/>
      <c r="O624" s="43"/>
      <c r="P624" s="43"/>
      <c r="Q624" s="43"/>
      <c r="R624" s="43"/>
      <c r="S624" s="43"/>
      <c r="T624" s="43"/>
      <c r="U624" s="43"/>
      <c r="V624" s="43"/>
      <c r="W624" s="43"/>
      <c r="X624" s="43"/>
      <c r="Y624" s="43"/>
      <c r="Z624" s="43"/>
      <c r="AA624" s="43"/>
    </row>
    <row r="625" spans="1:27" ht="14.25" customHeight="1" x14ac:dyDescent="0.2">
      <c r="A625" s="43"/>
      <c r="B625" s="43"/>
      <c r="C625" s="43"/>
      <c r="D625" s="43"/>
      <c r="E625" s="43"/>
      <c r="F625" s="43"/>
      <c r="G625" s="43"/>
      <c r="H625" s="56"/>
      <c r="I625" s="43"/>
      <c r="J625" s="43"/>
      <c r="K625" s="43"/>
      <c r="L625" s="43"/>
      <c r="M625" s="43"/>
      <c r="N625" s="43"/>
      <c r="O625" s="43"/>
      <c r="P625" s="43"/>
      <c r="Q625" s="43"/>
      <c r="R625" s="43"/>
      <c r="S625" s="43"/>
      <c r="T625" s="43"/>
      <c r="U625" s="43"/>
      <c r="V625" s="43"/>
      <c r="W625" s="43"/>
      <c r="X625" s="43"/>
      <c r="Y625" s="43"/>
      <c r="Z625" s="43"/>
      <c r="AA625" s="43"/>
    </row>
    <row r="626" spans="1:27" ht="14.25" customHeight="1" x14ac:dyDescent="0.2">
      <c r="A626" s="43"/>
      <c r="B626" s="43"/>
      <c r="C626" s="43"/>
      <c r="D626" s="43"/>
      <c r="E626" s="43"/>
      <c r="F626" s="43"/>
      <c r="G626" s="43"/>
      <c r="H626" s="56"/>
      <c r="I626" s="43"/>
      <c r="J626" s="43"/>
      <c r="K626" s="43"/>
      <c r="L626" s="43"/>
      <c r="M626" s="43"/>
      <c r="N626" s="43"/>
      <c r="O626" s="43"/>
      <c r="P626" s="43"/>
      <c r="Q626" s="43"/>
      <c r="R626" s="43"/>
      <c r="S626" s="43"/>
      <c r="T626" s="43"/>
      <c r="U626" s="43"/>
      <c r="V626" s="43"/>
      <c r="W626" s="43"/>
      <c r="X626" s="43"/>
      <c r="Y626" s="43"/>
      <c r="Z626" s="43"/>
      <c r="AA626" s="43"/>
    </row>
    <row r="627" spans="1:27" ht="14.25" customHeight="1" x14ac:dyDescent="0.2">
      <c r="A627" s="43"/>
      <c r="B627" s="43"/>
      <c r="C627" s="43"/>
      <c r="D627" s="43"/>
      <c r="E627" s="43"/>
      <c r="F627" s="43"/>
      <c r="G627" s="43"/>
      <c r="H627" s="56"/>
      <c r="I627" s="43"/>
      <c r="J627" s="43"/>
      <c r="K627" s="43"/>
      <c r="L627" s="43"/>
      <c r="M627" s="43"/>
      <c r="N627" s="43"/>
      <c r="O627" s="43"/>
      <c r="P627" s="43"/>
      <c r="Q627" s="43"/>
      <c r="R627" s="43"/>
      <c r="S627" s="43"/>
      <c r="T627" s="43"/>
      <c r="U627" s="43"/>
      <c r="V627" s="43"/>
      <c r="W627" s="43"/>
      <c r="X627" s="43"/>
      <c r="Y627" s="43"/>
      <c r="Z627" s="43"/>
      <c r="AA627" s="43"/>
    </row>
    <row r="628" spans="1:27" ht="14.25" customHeight="1" x14ac:dyDescent="0.2">
      <c r="A628" s="43"/>
      <c r="B628" s="43"/>
      <c r="C628" s="43"/>
      <c r="D628" s="43"/>
      <c r="E628" s="43"/>
      <c r="F628" s="43"/>
      <c r="G628" s="43"/>
      <c r="H628" s="56"/>
      <c r="I628" s="43"/>
      <c r="J628" s="43"/>
      <c r="K628" s="43"/>
      <c r="L628" s="43"/>
      <c r="M628" s="43"/>
      <c r="N628" s="43"/>
      <c r="O628" s="43"/>
      <c r="P628" s="43"/>
      <c r="Q628" s="43"/>
      <c r="R628" s="43"/>
      <c r="S628" s="43"/>
      <c r="T628" s="43"/>
      <c r="U628" s="43"/>
      <c r="V628" s="43"/>
      <c r="W628" s="43"/>
      <c r="X628" s="43"/>
      <c r="Y628" s="43"/>
      <c r="Z628" s="43"/>
      <c r="AA628" s="43"/>
    </row>
    <row r="629" spans="1:27" ht="14.25" customHeight="1" x14ac:dyDescent="0.2">
      <c r="A629" s="43"/>
      <c r="B629" s="43"/>
      <c r="C629" s="43"/>
      <c r="D629" s="43"/>
      <c r="E629" s="43"/>
      <c r="F629" s="43"/>
      <c r="G629" s="43"/>
      <c r="H629" s="56"/>
      <c r="I629" s="43"/>
      <c r="J629" s="43"/>
      <c r="K629" s="43"/>
      <c r="L629" s="43"/>
      <c r="M629" s="43"/>
      <c r="N629" s="43"/>
      <c r="O629" s="43"/>
      <c r="P629" s="43"/>
      <c r="Q629" s="43"/>
      <c r="R629" s="43"/>
      <c r="S629" s="43"/>
      <c r="T629" s="43"/>
      <c r="U629" s="43"/>
      <c r="V629" s="43"/>
      <c r="W629" s="43"/>
      <c r="X629" s="43"/>
      <c r="Y629" s="43"/>
      <c r="Z629" s="43"/>
      <c r="AA629" s="43"/>
    </row>
    <row r="630" spans="1:27" ht="14.25" customHeight="1" x14ac:dyDescent="0.2">
      <c r="A630" s="43"/>
      <c r="B630" s="43"/>
      <c r="C630" s="43"/>
      <c r="D630" s="43"/>
      <c r="E630" s="43"/>
      <c r="F630" s="43"/>
      <c r="G630" s="43"/>
      <c r="H630" s="56"/>
      <c r="I630" s="43"/>
      <c r="J630" s="43"/>
      <c r="K630" s="43"/>
      <c r="L630" s="43"/>
      <c r="M630" s="43"/>
      <c r="N630" s="43"/>
      <c r="O630" s="43"/>
      <c r="P630" s="43"/>
      <c r="Q630" s="43"/>
      <c r="R630" s="43"/>
      <c r="S630" s="43"/>
      <c r="T630" s="43"/>
      <c r="U630" s="43"/>
      <c r="V630" s="43"/>
      <c r="W630" s="43"/>
      <c r="X630" s="43"/>
      <c r="Y630" s="43"/>
      <c r="Z630" s="43"/>
      <c r="AA630" s="43"/>
    </row>
    <row r="631" spans="1:27" ht="14.25" customHeight="1" x14ac:dyDescent="0.2">
      <c r="A631" s="43"/>
      <c r="B631" s="43"/>
      <c r="C631" s="43"/>
      <c r="D631" s="43"/>
      <c r="E631" s="43"/>
      <c r="F631" s="43"/>
      <c r="G631" s="43"/>
      <c r="H631" s="56"/>
      <c r="I631" s="43"/>
      <c r="J631" s="43"/>
      <c r="K631" s="43"/>
      <c r="L631" s="43"/>
      <c r="M631" s="43"/>
      <c r="N631" s="43"/>
      <c r="O631" s="43"/>
      <c r="P631" s="43"/>
      <c r="Q631" s="43"/>
      <c r="R631" s="43"/>
      <c r="S631" s="43"/>
      <c r="T631" s="43"/>
      <c r="U631" s="43"/>
      <c r="V631" s="43"/>
      <c r="W631" s="43"/>
      <c r="X631" s="43"/>
      <c r="Y631" s="43"/>
      <c r="Z631" s="43"/>
      <c r="AA631" s="43"/>
    </row>
    <row r="632" spans="1:27" ht="14.25" customHeight="1" x14ac:dyDescent="0.2">
      <c r="A632" s="43"/>
      <c r="B632" s="43"/>
      <c r="C632" s="43"/>
      <c r="D632" s="43"/>
      <c r="E632" s="43"/>
      <c r="F632" s="43"/>
      <c r="G632" s="43"/>
      <c r="H632" s="56"/>
      <c r="I632" s="43"/>
      <c r="J632" s="43"/>
      <c r="K632" s="43"/>
      <c r="L632" s="43"/>
      <c r="M632" s="43"/>
      <c r="N632" s="43"/>
      <c r="O632" s="43"/>
      <c r="P632" s="43"/>
      <c r="Q632" s="43"/>
      <c r="R632" s="43"/>
      <c r="S632" s="43"/>
      <c r="T632" s="43"/>
      <c r="U632" s="43"/>
      <c r="V632" s="43"/>
      <c r="W632" s="43"/>
      <c r="X632" s="43"/>
      <c r="Y632" s="43"/>
      <c r="Z632" s="43"/>
      <c r="AA632" s="43"/>
    </row>
    <row r="633" spans="1:27" ht="14.25" customHeight="1" x14ac:dyDescent="0.2">
      <c r="A633" s="43"/>
      <c r="B633" s="43"/>
      <c r="C633" s="43"/>
      <c r="D633" s="43"/>
      <c r="E633" s="43"/>
      <c r="F633" s="43"/>
      <c r="G633" s="43"/>
      <c r="H633" s="56"/>
      <c r="I633" s="43"/>
      <c r="J633" s="43"/>
      <c r="K633" s="43"/>
      <c r="L633" s="43"/>
      <c r="M633" s="43"/>
      <c r="N633" s="43"/>
      <c r="O633" s="43"/>
      <c r="P633" s="43"/>
      <c r="Q633" s="43"/>
      <c r="R633" s="43"/>
      <c r="S633" s="43"/>
      <c r="T633" s="43"/>
      <c r="U633" s="43"/>
      <c r="V633" s="43"/>
      <c r="W633" s="43"/>
      <c r="X633" s="43"/>
      <c r="Y633" s="43"/>
      <c r="Z633" s="43"/>
      <c r="AA633" s="43"/>
    </row>
    <row r="634" spans="1:27" ht="14.25" customHeight="1" x14ac:dyDescent="0.2">
      <c r="A634" s="43"/>
      <c r="B634" s="43"/>
      <c r="C634" s="43"/>
      <c r="D634" s="43"/>
      <c r="E634" s="43"/>
      <c r="F634" s="43"/>
      <c r="G634" s="43"/>
      <c r="H634" s="56"/>
      <c r="I634" s="43"/>
      <c r="J634" s="43"/>
      <c r="K634" s="43"/>
      <c r="L634" s="43"/>
      <c r="M634" s="43"/>
      <c r="N634" s="43"/>
      <c r="O634" s="43"/>
      <c r="P634" s="43"/>
      <c r="Q634" s="43"/>
      <c r="R634" s="43"/>
      <c r="S634" s="43"/>
      <c r="T634" s="43"/>
      <c r="U634" s="43"/>
      <c r="V634" s="43"/>
      <c r="W634" s="43"/>
      <c r="X634" s="43"/>
      <c r="Y634" s="43"/>
      <c r="Z634" s="43"/>
      <c r="AA634" s="43"/>
    </row>
    <row r="635" spans="1:27" ht="14.25" customHeight="1" x14ac:dyDescent="0.2">
      <c r="A635" s="43"/>
      <c r="B635" s="43"/>
      <c r="C635" s="43"/>
      <c r="D635" s="43"/>
      <c r="E635" s="43"/>
      <c r="F635" s="43"/>
      <c r="G635" s="43"/>
      <c r="H635" s="56"/>
      <c r="I635" s="43"/>
      <c r="J635" s="43"/>
      <c r="K635" s="43"/>
      <c r="L635" s="43"/>
      <c r="M635" s="43"/>
      <c r="N635" s="43"/>
      <c r="O635" s="43"/>
      <c r="P635" s="43"/>
      <c r="Q635" s="43"/>
      <c r="R635" s="43"/>
      <c r="S635" s="43"/>
      <c r="T635" s="43"/>
      <c r="U635" s="43"/>
      <c r="V635" s="43"/>
      <c r="W635" s="43"/>
      <c r="X635" s="43"/>
      <c r="Y635" s="43"/>
      <c r="Z635" s="43"/>
      <c r="AA635" s="43"/>
    </row>
    <row r="636" spans="1:27" ht="14.25" customHeight="1" x14ac:dyDescent="0.2">
      <c r="A636" s="43"/>
      <c r="B636" s="43"/>
      <c r="C636" s="43"/>
      <c r="D636" s="43"/>
      <c r="E636" s="43"/>
      <c r="F636" s="43"/>
      <c r="G636" s="43"/>
      <c r="H636" s="56"/>
      <c r="I636" s="43"/>
      <c r="J636" s="43"/>
      <c r="K636" s="43"/>
      <c r="L636" s="43"/>
      <c r="M636" s="43"/>
      <c r="N636" s="43"/>
      <c r="O636" s="43"/>
      <c r="P636" s="43"/>
      <c r="Q636" s="43"/>
      <c r="R636" s="43"/>
      <c r="S636" s="43"/>
      <c r="T636" s="43"/>
      <c r="U636" s="43"/>
      <c r="V636" s="43"/>
      <c r="W636" s="43"/>
      <c r="X636" s="43"/>
      <c r="Y636" s="43"/>
      <c r="Z636" s="43"/>
      <c r="AA636" s="43"/>
    </row>
    <row r="637" spans="1:27" ht="14.25" customHeight="1" x14ac:dyDescent="0.2">
      <c r="A637" s="43"/>
      <c r="B637" s="43"/>
      <c r="C637" s="43"/>
      <c r="D637" s="43"/>
      <c r="E637" s="43"/>
      <c r="F637" s="43"/>
      <c r="G637" s="43"/>
      <c r="H637" s="56"/>
      <c r="I637" s="43"/>
      <c r="J637" s="43"/>
      <c r="K637" s="43"/>
      <c r="L637" s="43"/>
      <c r="M637" s="43"/>
      <c r="N637" s="43"/>
      <c r="O637" s="43"/>
      <c r="P637" s="43"/>
      <c r="Q637" s="43"/>
      <c r="R637" s="43"/>
      <c r="S637" s="43"/>
      <c r="T637" s="43"/>
      <c r="U637" s="43"/>
      <c r="V637" s="43"/>
      <c r="W637" s="43"/>
      <c r="X637" s="43"/>
      <c r="Y637" s="43"/>
      <c r="Z637" s="43"/>
      <c r="AA637" s="43"/>
    </row>
    <row r="638" spans="1:27" ht="14.25" customHeight="1" x14ac:dyDescent="0.2">
      <c r="A638" s="43"/>
      <c r="B638" s="43"/>
      <c r="C638" s="43"/>
      <c r="D638" s="43"/>
      <c r="E638" s="43"/>
      <c r="F638" s="43"/>
      <c r="G638" s="43"/>
      <c r="H638" s="56"/>
      <c r="I638" s="43"/>
      <c r="J638" s="43"/>
      <c r="K638" s="43"/>
      <c r="L638" s="43"/>
      <c r="M638" s="43"/>
      <c r="N638" s="43"/>
      <c r="O638" s="43"/>
      <c r="P638" s="43"/>
      <c r="Q638" s="43"/>
      <c r="R638" s="43"/>
      <c r="S638" s="43"/>
      <c r="T638" s="43"/>
      <c r="U638" s="43"/>
      <c r="V638" s="43"/>
      <c r="W638" s="43"/>
      <c r="X638" s="43"/>
      <c r="Y638" s="43"/>
      <c r="Z638" s="43"/>
      <c r="AA638" s="43"/>
    </row>
    <row r="639" spans="1:27" ht="14.25" customHeight="1" x14ac:dyDescent="0.2">
      <c r="A639" s="43"/>
      <c r="B639" s="43"/>
      <c r="C639" s="43"/>
      <c r="D639" s="43"/>
      <c r="E639" s="43"/>
      <c r="F639" s="43"/>
      <c r="G639" s="43"/>
      <c r="H639" s="56"/>
      <c r="I639" s="43"/>
      <c r="J639" s="43"/>
      <c r="K639" s="43"/>
      <c r="L639" s="43"/>
      <c r="M639" s="43"/>
      <c r="N639" s="43"/>
      <c r="O639" s="43"/>
      <c r="P639" s="43"/>
      <c r="Q639" s="43"/>
      <c r="R639" s="43"/>
      <c r="S639" s="43"/>
      <c r="T639" s="43"/>
      <c r="U639" s="43"/>
      <c r="V639" s="43"/>
      <c r="W639" s="43"/>
      <c r="X639" s="43"/>
      <c r="Y639" s="43"/>
      <c r="Z639" s="43"/>
      <c r="AA639" s="43"/>
    </row>
    <row r="640" spans="1:27" ht="14.25" customHeight="1" x14ac:dyDescent="0.2">
      <c r="A640" s="43"/>
      <c r="B640" s="43"/>
      <c r="C640" s="43"/>
      <c r="D640" s="43"/>
      <c r="E640" s="43"/>
      <c r="F640" s="43"/>
      <c r="G640" s="43"/>
      <c r="H640" s="56"/>
      <c r="I640" s="43"/>
      <c r="J640" s="43"/>
      <c r="K640" s="43"/>
      <c r="L640" s="43"/>
      <c r="M640" s="43"/>
      <c r="N640" s="43"/>
      <c r="O640" s="43"/>
      <c r="P640" s="43"/>
      <c r="Q640" s="43"/>
      <c r="R640" s="43"/>
      <c r="S640" s="43"/>
      <c r="T640" s="43"/>
      <c r="U640" s="43"/>
      <c r="V640" s="43"/>
      <c r="W640" s="43"/>
      <c r="X640" s="43"/>
      <c r="Y640" s="43"/>
      <c r="Z640" s="43"/>
      <c r="AA640" s="43"/>
    </row>
    <row r="641" spans="1:27" ht="14.25" customHeight="1" x14ac:dyDescent="0.2">
      <c r="A641" s="43"/>
      <c r="B641" s="43"/>
      <c r="C641" s="43"/>
      <c r="D641" s="43"/>
      <c r="E641" s="43"/>
      <c r="F641" s="43"/>
      <c r="G641" s="43"/>
      <c r="H641" s="56"/>
      <c r="I641" s="43"/>
      <c r="J641" s="43"/>
      <c r="K641" s="43"/>
      <c r="L641" s="43"/>
      <c r="M641" s="43"/>
      <c r="N641" s="43"/>
      <c r="O641" s="43"/>
      <c r="P641" s="43"/>
      <c r="Q641" s="43"/>
      <c r="R641" s="43"/>
      <c r="S641" s="43"/>
      <c r="T641" s="43"/>
      <c r="U641" s="43"/>
      <c r="V641" s="43"/>
      <c r="W641" s="43"/>
      <c r="X641" s="43"/>
      <c r="Y641" s="43"/>
      <c r="Z641" s="43"/>
      <c r="AA641" s="43"/>
    </row>
    <row r="642" spans="1:27" ht="14.25" customHeight="1" x14ac:dyDescent="0.2">
      <c r="A642" s="43"/>
      <c r="B642" s="43"/>
      <c r="C642" s="43"/>
      <c r="D642" s="43"/>
      <c r="E642" s="43"/>
      <c r="F642" s="43"/>
      <c r="G642" s="43"/>
      <c r="H642" s="56"/>
      <c r="I642" s="43"/>
      <c r="J642" s="43"/>
      <c r="K642" s="43"/>
      <c r="L642" s="43"/>
      <c r="M642" s="43"/>
      <c r="N642" s="43"/>
      <c r="O642" s="43"/>
      <c r="P642" s="43"/>
      <c r="Q642" s="43"/>
      <c r="R642" s="43"/>
      <c r="S642" s="43"/>
      <c r="T642" s="43"/>
      <c r="U642" s="43"/>
      <c r="V642" s="43"/>
      <c r="W642" s="43"/>
      <c r="X642" s="43"/>
      <c r="Y642" s="43"/>
      <c r="Z642" s="43"/>
      <c r="AA642" s="43"/>
    </row>
    <row r="643" spans="1:27" ht="14.25" customHeight="1" x14ac:dyDescent="0.2">
      <c r="A643" s="43"/>
      <c r="B643" s="43"/>
      <c r="C643" s="43"/>
      <c r="D643" s="43"/>
      <c r="E643" s="43"/>
      <c r="F643" s="43"/>
      <c r="G643" s="43"/>
      <c r="H643" s="56"/>
      <c r="I643" s="43"/>
      <c r="J643" s="43"/>
      <c r="K643" s="43"/>
      <c r="L643" s="43"/>
      <c r="M643" s="43"/>
      <c r="N643" s="43"/>
      <c r="O643" s="43"/>
      <c r="P643" s="43"/>
      <c r="Q643" s="43"/>
      <c r="R643" s="43"/>
      <c r="S643" s="43"/>
      <c r="T643" s="43"/>
      <c r="U643" s="43"/>
      <c r="V643" s="43"/>
      <c r="W643" s="43"/>
      <c r="X643" s="43"/>
      <c r="Y643" s="43"/>
      <c r="Z643" s="43"/>
      <c r="AA643" s="43"/>
    </row>
    <row r="644" spans="1:27" ht="14.25" customHeight="1" x14ac:dyDescent="0.2">
      <c r="A644" s="43"/>
      <c r="B644" s="43"/>
      <c r="C644" s="43"/>
      <c r="D644" s="43"/>
      <c r="E644" s="43"/>
      <c r="F644" s="43"/>
      <c r="G644" s="43"/>
      <c r="H644" s="56"/>
      <c r="I644" s="43"/>
      <c r="J644" s="43"/>
      <c r="K644" s="43"/>
      <c r="L644" s="43"/>
      <c r="M644" s="43"/>
      <c r="N644" s="43"/>
      <c r="O644" s="43"/>
      <c r="P644" s="43"/>
      <c r="Q644" s="43"/>
      <c r="R644" s="43"/>
      <c r="S644" s="43"/>
      <c r="T644" s="43"/>
      <c r="U644" s="43"/>
      <c r="V644" s="43"/>
      <c r="W644" s="43"/>
      <c r="X644" s="43"/>
      <c r="Y644" s="43"/>
      <c r="Z644" s="43"/>
      <c r="AA644" s="43"/>
    </row>
    <row r="645" spans="1:27" ht="14.25" customHeight="1" x14ac:dyDescent="0.2">
      <c r="A645" s="43"/>
      <c r="B645" s="43"/>
      <c r="C645" s="43"/>
      <c r="D645" s="43"/>
      <c r="E645" s="43"/>
      <c r="F645" s="43"/>
      <c r="G645" s="43"/>
      <c r="H645" s="56"/>
      <c r="I645" s="43"/>
      <c r="J645" s="43"/>
      <c r="K645" s="43"/>
      <c r="L645" s="43"/>
      <c r="M645" s="43"/>
      <c r="N645" s="43"/>
      <c r="O645" s="43"/>
      <c r="P645" s="43"/>
      <c r="Q645" s="43"/>
      <c r="R645" s="43"/>
      <c r="S645" s="43"/>
      <c r="T645" s="43"/>
      <c r="U645" s="43"/>
      <c r="V645" s="43"/>
      <c r="W645" s="43"/>
      <c r="X645" s="43"/>
      <c r="Y645" s="43"/>
      <c r="Z645" s="43"/>
      <c r="AA645" s="43"/>
    </row>
    <row r="646" spans="1:27" ht="14.25" customHeight="1" x14ac:dyDescent="0.2">
      <c r="A646" s="43"/>
      <c r="B646" s="43"/>
      <c r="C646" s="43"/>
      <c r="D646" s="43"/>
      <c r="E646" s="43"/>
      <c r="F646" s="43"/>
      <c r="G646" s="43"/>
      <c r="H646" s="56"/>
      <c r="I646" s="43"/>
      <c r="J646" s="43"/>
      <c r="K646" s="43"/>
      <c r="L646" s="43"/>
      <c r="M646" s="43"/>
      <c r="N646" s="43"/>
      <c r="O646" s="43"/>
      <c r="P646" s="43"/>
      <c r="Q646" s="43"/>
      <c r="R646" s="43"/>
      <c r="S646" s="43"/>
      <c r="T646" s="43"/>
      <c r="U646" s="43"/>
      <c r="V646" s="43"/>
      <c r="W646" s="43"/>
      <c r="X646" s="43"/>
      <c r="Y646" s="43"/>
      <c r="Z646" s="43"/>
      <c r="AA646" s="43"/>
    </row>
    <row r="647" spans="1:27" ht="14.25" customHeight="1" x14ac:dyDescent="0.2">
      <c r="A647" s="43"/>
      <c r="B647" s="43"/>
      <c r="C647" s="43"/>
      <c r="D647" s="43"/>
      <c r="E647" s="43"/>
      <c r="F647" s="43"/>
      <c r="G647" s="43"/>
      <c r="H647" s="56"/>
      <c r="I647" s="43"/>
      <c r="J647" s="43"/>
      <c r="K647" s="43"/>
      <c r="L647" s="43"/>
      <c r="M647" s="43"/>
      <c r="N647" s="43"/>
      <c r="O647" s="43"/>
      <c r="P647" s="43"/>
      <c r="Q647" s="43"/>
      <c r="R647" s="43"/>
      <c r="S647" s="43"/>
      <c r="T647" s="43"/>
      <c r="U647" s="43"/>
      <c r="V647" s="43"/>
      <c r="W647" s="43"/>
      <c r="X647" s="43"/>
      <c r="Y647" s="43"/>
      <c r="Z647" s="43"/>
      <c r="AA647" s="43"/>
    </row>
    <row r="648" spans="1:27" ht="14.25" customHeight="1" x14ac:dyDescent="0.2">
      <c r="A648" s="43"/>
      <c r="B648" s="43"/>
      <c r="C648" s="43"/>
      <c r="D648" s="43"/>
      <c r="E648" s="43"/>
      <c r="F648" s="43"/>
      <c r="G648" s="43"/>
      <c r="H648" s="56"/>
      <c r="I648" s="43"/>
      <c r="J648" s="43"/>
      <c r="K648" s="43"/>
      <c r="L648" s="43"/>
      <c r="M648" s="43"/>
      <c r="N648" s="43"/>
      <c r="O648" s="43"/>
      <c r="P648" s="43"/>
      <c r="Q648" s="43"/>
      <c r="R648" s="43"/>
      <c r="S648" s="43"/>
      <c r="T648" s="43"/>
      <c r="U648" s="43"/>
      <c r="V648" s="43"/>
      <c r="W648" s="43"/>
      <c r="X648" s="43"/>
      <c r="Y648" s="43"/>
      <c r="Z648" s="43"/>
      <c r="AA648" s="43"/>
    </row>
    <row r="649" spans="1:27" ht="14.25" customHeight="1" x14ac:dyDescent="0.2">
      <c r="A649" s="43"/>
      <c r="B649" s="43"/>
      <c r="C649" s="43"/>
      <c r="D649" s="43"/>
      <c r="E649" s="43"/>
      <c r="F649" s="43"/>
      <c r="G649" s="43"/>
      <c r="H649" s="56"/>
      <c r="I649" s="43"/>
      <c r="J649" s="43"/>
      <c r="K649" s="43"/>
      <c r="L649" s="43"/>
      <c r="M649" s="43"/>
      <c r="N649" s="43"/>
      <c r="O649" s="43"/>
      <c r="P649" s="43"/>
      <c r="Q649" s="43"/>
      <c r="R649" s="43"/>
      <c r="S649" s="43"/>
      <c r="T649" s="43"/>
      <c r="U649" s="43"/>
      <c r="V649" s="43"/>
      <c r="W649" s="43"/>
      <c r="X649" s="43"/>
      <c r="Y649" s="43"/>
      <c r="Z649" s="43"/>
      <c r="AA649" s="43"/>
    </row>
    <row r="650" spans="1:27" ht="14.25" customHeight="1" x14ac:dyDescent="0.2">
      <c r="A650" s="43"/>
      <c r="B650" s="43"/>
      <c r="C650" s="43"/>
      <c r="D650" s="43"/>
      <c r="E650" s="43"/>
      <c r="F650" s="43"/>
      <c r="G650" s="43"/>
      <c r="H650" s="56"/>
      <c r="I650" s="43"/>
      <c r="J650" s="43"/>
      <c r="K650" s="43"/>
      <c r="L650" s="43"/>
      <c r="M650" s="43"/>
      <c r="N650" s="43"/>
      <c r="O650" s="43"/>
      <c r="P650" s="43"/>
      <c r="Q650" s="43"/>
      <c r="R650" s="43"/>
      <c r="S650" s="43"/>
      <c r="T650" s="43"/>
      <c r="U650" s="43"/>
      <c r="V650" s="43"/>
      <c r="W650" s="43"/>
      <c r="X650" s="43"/>
      <c r="Y650" s="43"/>
      <c r="Z650" s="43"/>
      <c r="AA650" s="43"/>
    </row>
    <row r="651" spans="1:27" ht="14.25" customHeight="1" x14ac:dyDescent="0.2">
      <c r="A651" s="43"/>
      <c r="B651" s="43"/>
      <c r="C651" s="43"/>
      <c r="D651" s="43"/>
      <c r="E651" s="43"/>
      <c r="F651" s="43"/>
      <c r="G651" s="43"/>
      <c r="H651" s="56"/>
      <c r="I651" s="43"/>
      <c r="J651" s="43"/>
      <c r="K651" s="43"/>
      <c r="L651" s="43"/>
      <c r="M651" s="43"/>
      <c r="N651" s="43"/>
      <c r="O651" s="43"/>
      <c r="P651" s="43"/>
      <c r="Q651" s="43"/>
      <c r="R651" s="43"/>
      <c r="S651" s="43"/>
      <c r="T651" s="43"/>
      <c r="U651" s="43"/>
      <c r="V651" s="43"/>
      <c r="W651" s="43"/>
      <c r="X651" s="43"/>
      <c r="Y651" s="43"/>
      <c r="Z651" s="43"/>
      <c r="AA651" s="43"/>
    </row>
    <row r="652" spans="1:27" ht="14.25" customHeight="1" x14ac:dyDescent="0.2">
      <c r="A652" s="43"/>
      <c r="B652" s="43"/>
      <c r="C652" s="43"/>
      <c r="D652" s="43"/>
      <c r="E652" s="43"/>
      <c r="F652" s="43"/>
      <c r="G652" s="43"/>
      <c r="H652" s="56"/>
      <c r="I652" s="43"/>
      <c r="J652" s="43"/>
      <c r="K652" s="43"/>
      <c r="L652" s="43"/>
      <c r="M652" s="43"/>
      <c r="N652" s="43"/>
      <c r="O652" s="43"/>
      <c r="P652" s="43"/>
      <c r="Q652" s="43"/>
      <c r="R652" s="43"/>
      <c r="S652" s="43"/>
      <c r="T652" s="43"/>
      <c r="U652" s="43"/>
      <c r="V652" s="43"/>
      <c r="W652" s="43"/>
      <c r="X652" s="43"/>
      <c r="Y652" s="43"/>
      <c r="Z652" s="43"/>
      <c r="AA652" s="43"/>
    </row>
    <row r="653" spans="1:27" ht="14.25" customHeight="1" x14ac:dyDescent="0.2">
      <c r="A653" s="43"/>
      <c r="B653" s="43"/>
      <c r="C653" s="43"/>
      <c r="D653" s="43"/>
      <c r="E653" s="43"/>
      <c r="F653" s="43"/>
      <c r="G653" s="43"/>
      <c r="H653" s="56"/>
      <c r="I653" s="43"/>
      <c r="J653" s="43"/>
      <c r="K653" s="43"/>
      <c r="L653" s="43"/>
      <c r="M653" s="43"/>
      <c r="N653" s="43"/>
      <c r="O653" s="43"/>
      <c r="P653" s="43"/>
      <c r="Q653" s="43"/>
      <c r="R653" s="43"/>
      <c r="S653" s="43"/>
      <c r="T653" s="43"/>
      <c r="U653" s="43"/>
      <c r="V653" s="43"/>
      <c r="W653" s="43"/>
      <c r="X653" s="43"/>
      <c r="Y653" s="43"/>
      <c r="Z653" s="43"/>
      <c r="AA653" s="43"/>
    </row>
    <row r="654" spans="1:27" ht="14.25" customHeight="1" x14ac:dyDescent="0.2">
      <c r="A654" s="43"/>
      <c r="B654" s="43"/>
      <c r="C654" s="43"/>
      <c r="D654" s="43"/>
      <c r="E654" s="43"/>
      <c r="F654" s="43"/>
      <c r="G654" s="43"/>
      <c r="H654" s="56"/>
      <c r="I654" s="43"/>
      <c r="J654" s="43"/>
      <c r="K654" s="43"/>
      <c r="L654" s="43"/>
      <c r="M654" s="43"/>
      <c r="N654" s="43"/>
      <c r="O654" s="43"/>
      <c r="P654" s="43"/>
      <c r="Q654" s="43"/>
      <c r="R654" s="43"/>
      <c r="S654" s="43"/>
      <c r="T654" s="43"/>
      <c r="U654" s="43"/>
      <c r="V654" s="43"/>
      <c r="W654" s="43"/>
      <c r="X654" s="43"/>
      <c r="Y654" s="43"/>
      <c r="Z654" s="43"/>
      <c r="AA654" s="43"/>
    </row>
    <row r="655" spans="1:27" ht="14.25" customHeight="1" x14ac:dyDescent="0.2">
      <c r="A655" s="43"/>
      <c r="B655" s="43"/>
      <c r="C655" s="43"/>
      <c r="D655" s="43"/>
      <c r="E655" s="43"/>
      <c r="F655" s="43"/>
      <c r="G655" s="43"/>
      <c r="H655" s="56"/>
      <c r="I655" s="43"/>
      <c r="J655" s="43"/>
      <c r="K655" s="43"/>
      <c r="L655" s="43"/>
      <c r="M655" s="43"/>
      <c r="N655" s="43"/>
      <c r="O655" s="43"/>
      <c r="P655" s="43"/>
      <c r="Q655" s="43"/>
      <c r="R655" s="43"/>
      <c r="S655" s="43"/>
      <c r="T655" s="43"/>
      <c r="U655" s="43"/>
      <c r="V655" s="43"/>
      <c r="W655" s="43"/>
      <c r="X655" s="43"/>
      <c r="Y655" s="43"/>
      <c r="Z655" s="43"/>
      <c r="AA655" s="43"/>
    </row>
    <row r="656" spans="1:27" ht="14.25" customHeight="1" x14ac:dyDescent="0.2">
      <c r="A656" s="43"/>
      <c r="B656" s="43"/>
      <c r="C656" s="43"/>
      <c r="D656" s="43"/>
      <c r="E656" s="43"/>
      <c r="F656" s="43"/>
      <c r="G656" s="43"/>
      <c r="H656" s="56"/>
      <c r="I656" s="43"/>
      <c r="J656" s="43"/>
      <c r="K656" s="43"/>
      <c r="L656" s="43"/>
      <c r="M656" s="43"/>
      <c r="N656" s="43"/>
      <c r="O656" s="43"/>
      <c r="P656" s="43"/>
      <c r="Q656" s="43"/>
      <c r="R656" s="43"/>
      <c r="S656" s="43"/>
      <c r="T656" s="43"/>
      <c r="U656" s="43"/>
      <c r="V656" s="43"/>
      <c r="W656" s="43"/>
      <c r="X656" s="43"/>
      <c r="Y656" s="43"/>
      <c r="Z656" s="43"/>
      <c r="AA656" s="43"/>
    </row>
    <row r="657" spans="1:27" ht="14.25" customHeight="1" x14ac:dyDescent="0.2">
      <c r="A657" s="43"/>
      <c r="B657" s="43"/>
      <c r="C657" s="43"/>
      <c r="D657" s="43"/>
      <c r="E657" s="43"/>
      <c r="F657" s="43"/>
      <c r="G657" s="43"/>
      <c r="H657" s="56"/>
      <c r="I657" s="43"/>
      <c r="J657" s="43"/>
      <c r="K657" s="43"/>
      <c r="L657" s="43"/>
      <c r="M657" s="43"/>
      <c r="N657" s="43"/>
      <c r="O657" s="43"/>
      <c r="P657" s="43"/>
      <c r="Q657" s="43"/>
      <c r="R657" s="43"/>
      <c r="S657" s="43"/>
      <c r="T657" s="43"/>
      <c r="U657" s="43"/>
      <c r="V657" s="43"/>
      <c r="W657" s="43"/>
      <c r="X657" s="43"/>
      <c r="Y657" s="43"/>
      <c r="Z657" s="43"/>
      <c r="AA657" s="43"/>
    </row>
    <row r="658" spans="1:27" ht="14.25" customHeight="1" x14ac:dyDescent="0.2">
      <c r="A658" s="43"/>
      <c r="B658" s="43"/>
      <c r="C658" s="43"/>
      <c r="D658" s="43"/>
      <c r="E658" s="43"/>
      <c r="F658" s="43"/>
      <c r="G658" s="43"/>
      <c r="H658" s="56"/>
      <c r="I658" s="43"/>
      <c r="J658" s="43"/>
      <c r="K658" s="43"/>
      <c r="L658" s="43"/>
      <c r="M658" s="43"/>
      <c r="N658" s="43"/>
      <c r="O658" s="43"/>
      <c r="P658" s="43"/>
      <c r="Q658" s="43"/>
      <c r="R658" s="43"/>
      <c r="S658" s="43"/>
      <c r="T658" s="43"/>
      <c r="U658" s="43"/>
      <c r="V658" s="43"/>
      <c r="W658" s="43"/>
      <c r="X658" s="43"/>
      <c r="Y658" s="43"/>
      <c r="Z658" s="43"/>
      <c r="AA658" s="43"/>
    </row>
    <row r="659" spans="1:27" ht="14.25" customHeight="1" x14ac:dyDescent="0.2">
      <c r="A659" s="43"/>
      <c r="B659" s="43"/>
      <c r="C659" s="43"/>
      <c r="D659" s="43"/>
      <c r="E659" s="43"/>
      <c r="F659" s="43"/>
      <c r="G659" s="43"/>
      <c r="H659" s="56"/>
      <c r="I659" s="43"/>
      <c r="J659" s="43"/>
      <c r="K659" s="43"/>
      <c r="L659" s="43"/>
      <c r="M659" s="43"/>
      <c r="N659" s="43"/>
      <c r="O659" s="43"/>
      <c r="P659" s="43"/>
      <c r="Q659" s="43"/>
      <c r="R659" s="43"/>
      <c r="S659" s="43"/>
      <c r="T659" s="43"/>
      <c r="U659" s="43"/>
      <c r="V659" s="43"/>
      <c r="W659" s="43"/>
      <c r="X659" s="43"/>
      <c r="Y659" s="43"/>
      <c r="Z659" s="43"/>
      <c r="AA659" s="43"/>
    </row>
    <row r="660" spans="1:27" ht="14.25" customHeight="1" x14ac:dyDescent="0.2">
      <c r="A660" s="43"/>
      <c r="B660" s="43"/>
      <c r="C660" s="43"/>
      <c r="D660" s="43"/>
      <c r="E660" s="43"/>
      <c r="F660" s="43"/>
      <c r="G660" s="43"/>
      <c r="H660" s="56"/>
      <c r="I660" s="43"/>
      <c r="J660" s="43"/>
      <c r="K660" s="43"/>
      <c r="L660" s="43"/>
      <c r="M660" s="43"/>
      <c r="N660" s="43"/>
      <c r="O660" s="43"/>
      <c r="P660" s="43"/>
      <c r="Q660" s="43"/>
      <c r="R660" s="43"/>
      <c r="S660" s="43"/>
      <c r="T660" s="43"/>
      <c r="U660" s="43"/>
      <c r="V660" s="43"/>
      <c r="W660" s="43"/>
      <c r="X660" s="43"/>
      <c r="Y660" s="43"/>
      <c r="Z660" s="43"/>
      <c r="AA660" s="43"/>
    </row>
    <row r="661" spans="1:27" ht="14.25" customHeight="1" x14ac:dyDescent="0.2">
      <c r="A661" s="43"/>
      <c r="B661" s="43"/>
      <c r="C661" s="43"/>
      <c r="D661" s="43"/>
      <c r="E661" s="43"/>
      <c r="F661" s="43"/>
      <c r="G661" s="43"/>
      <c r="H661" s="56"/>
      <c r="I661" s="43"/>
      <c r="J661" s="43"/>
      <c r="K661" s="43"/>
      <c r="L661" s="43"/>
      <c r="M661" s="43"/>
      <c r="N661" s="43"/>
      <c r="O661" s="43"/>
      <c r="P661" s="43"/>
      <c r="Q661" s="43"/>
      <c r="R661" s="43"/>
      <c r="S661" s="43"/>
      <c r="T661" s="43"/>
      <c r="U661" s="43"/>
      <c r="V661" s="43"/>
      <c r="W661" s="43"/>
      <c r="X661" s="43"/>
      <c r="Y661" s="43"/>
      <c r="Z661" s="43"/>
      <c r="AA661" s="43"/>
    </row>
    <row r="662" spans="1:27" ht="14.25" customHeight="1" x14ac:dyDescent="0.2">
      <c r="A662" s="43"/>
      <c r="B662" s="43"/>
      <c r="C662" s="43"/>
      <c r="D662" s="43"/>
      <c r="E662" s="43"/>
      <c r="F662" s="43"/>
      <c r="G662" s="43"/>
      <c r="H662" s="56"/>
      <c r="I662" s="43"/>
      <c r="J662" s="43"/>
      <c r="K662" s="43"/>
      <c r="L662" s="43"/>
      <c r="M662" s="43"/>
      <c r="N662" s="43"/>
      <c r="O662" s="43"/>
      <c r="P662" s="43"/>
      <c r="Q662" s="43"/>
      <c r="R662" s="43"/>
      <c r="S662" s="43"/>
      <c r="T662" s="43"/>
      <c r="U662" s="43"/>
      <c r="V662" s="43"/>
      <c r="W662" s="43"/>
      <c r="X662" s="43"/>
      <c r="Y662" s="43"/>
      <c r="Z662" s="43"/>
      <c r="AA662" s="43"/>
    </row>
    <row r="663" spans="1:27" ht="14.25" customHeight="1" x14ac:dyDescent="0.2">
      <c r="A663" s="43"/>
      <c r="B663" s="43"/>
      <c r="C663" s="43"/>
      <c r="D663" s="43"/>
      <c r="E663" s="43"/>
      <c r="F663" s="43"/>
      <c r="G663" s="43"/>
      <c r="H663" s="56"/>
      <c r="I663" s="43"/>
      <c r="J663" s="43"/>
      <c r="K663" s="43"/>
      <c r="L663" s="43"/>
      <c r="M663" s="43"/>
      <c r="N663" s="43"/>
      <c r="O663" s="43"/>
      <c r="P663" s="43"/>
      <c r="Q663" s="43"/>
      <c r="R663" s="43"/>
      <c r="S663" s="43"/>
      <c r="T663" s="43"/>
      <c r="U663" s="43"/>
      <c r="V663" s="43"/>
      <c r="W663" s="43"/>
      <c r="X663" s="43"/>
      <c r="Y663" s="43"/>
      <c r="Z663" s="43"/>
      <c r="AA663" s="43"/>
    </row>
    <row r="664" spans="1:27" ht="14.25" customHeight="1" x14ac:dyDescent="0.2">
      <c r="A664" s="43"/>
      <c r="B664" s="43"/>
      <c r="C664" s="43"/>
      <c r="D664" s="43"/>
      <c r="E664" s="43"/>
      <c r="F664" s="43"/>
      <c r="G664" s="43"/>
      <c r="H664" s="56"/>
      <c r="I664" s="43"/>
      <c r="J664" s="43"/>
      <c r="K664" s="43"/>
      <c r="L664" s="43"/>
      <c r="M664" s="43"/>
      <c r="N664" s="43"/>
      <c r="O664" s="43"/>
      <c r="P664" s="43"/>
      <c r="Q664" s="43"/>
      <c r="R664" s="43"/>
      <c r="S664" s="43"/>
      <c r="T664" s="43"/>
      <c r="U664" s="43"/>
      <c r="V664" s="43"/>
      <c r="W664" s="43"/>
      <c r="X664" s="43"/>
      <c r="Y664" s="43"/>
      <c r="Z664" s="43"/>
      <c r="AA664" s="43"/>
    </row>
    <row r="665" spans="1:27" ht="14.25" customHeight="1" x14ac:dyDescent="0.2">
      <c r="A665" s="43"/>
      <c r="B665" s="43"/>
      <c r="C665" s="43"/>
      <c r="D665" s="43"/>
      <c r="E665" s="43"/>
      <c r="F665" s="43"/>
      <c r="G665" s="43"/>
      <c r="H665" s="56"/>
      <c r="I665" s="43"/>
      <c r="J665" s="43"/>
      <c r="K665" s="43"/>
      <c r="L665" s="43"/>
      <c r="M665" s="43"/>
      <c r="N665" s="43"/>
      <c r="O665" s="43"/>
      <c r="P665" s="43"/>
      <c r="Q665" s="43"/>
      <c r="R665" s="43"/>
      <c r="S665" s="43"/>
      <c r="T665" s="43"/>
      <c r="U665" s="43"/>
      <c r="V665" s="43"/>
      <c r="W665" s="43"/>
      <c r="X665" s="43"/>
      <c r="Y665" s="43"/>
      <c r="Z665" s="43"/>
      <c r="AA665" s="43"/>
    </row>
    <row r="666" spans="1:27" ht="14.25" customHeight="1" x14ac:dyDescent="0.2">
      <c r="A666" s="43"/>
      <c r="B666" s="43"/>
      <c r="C666" s="43"/>
      <c r="D666" s="43"/>
      <c r="E666" s="43"/>
      <c r="F666" s="43"/>
      <c r="G666" s="43"/>
      <c r="H666" s="56"/>
      <c r="I666" s="43"/>
      <c r="J666" s="43"/>
      <c r="K666" s="43"/>
      <c r="L666" s="43"/>
      <c r="M666" s="43"/>
      <c r="N666" s="43"/>
      <c r="O666" s="43"/>
      <c r="P666" s="43"/>
      <c r="Q666" s="43"/>
      <c r="R666" s="43"/>
      <c r="S666" s="43"/>
      <c r="T666" s="43"/>
      <c r="U666" s="43"/>
      <c r="V666" s="43"/>
      <c r="W666" s="43"/>
      <c r="X666" s="43"/>
      <c r="Y666" s="43"/>
      <c r="Z666" s="43"/>
      <c r="AA666" s="43"/>
    </row>
    <row r="667" spans="1:27" ht="14.25" customHeight="1" x14ac:dyDescent="0.2">
      <c r="A667" s="43"/>
      <c r="B667" s="43"/>
      <c r="C667" s="43"/>
      <c r="D667" s="43"/>
      <c r="E667" s="43"/>
      <c r="F667" s="43"/>
      <c r="G667" s="43"/>
      <c r="H667" s="56"/>
      <c r="I667" s="43"/>
      <c r="J667" s="43"/>
      <c r="K667" s="43"/>
      <c r="L667" s="43"/>
      <c r="M667" s="43"/>
      <c r="N667" s="43"/>
      <c r="O667" s="43"/>
      <c r="P667" s="43"/>
      <c r="Q667" s="43"/>
      <c r="R667" s="43"/>
      <c r="S667" s="43"/>
      <c r="T667" s="43"/>
      <c r="U667" s="43"/>
      <c r="V667" s="43"/>
      <c r="W667" s="43"/>
      <c r="X667" s="43"/>
      <c r="Y667" s="43"/>
      <c r="Z667" s="43"/>
      <c r="AA667" s="43"/>
    </row>
    <row r="668" spans="1:27" ht="14.25" customHeight="1" x14ac:dyDescent="0.2">
      <c r="A668" s="43"/>
      <c r="B668" s="43"/>
      <c r="C668" s="43"/>
      <c r="D668" s="43"/>
      <c r="E668" s="43"/>
      <c r="F668" s="43"/>
      <c r="G668" s="43"/>
      <c r="H668" s="56"/>
      <c r="I668" s="43"/>
      <c r="J668" s="43"/>
      <c r="K668" s="43"/>
      <c r="L668" s="43"/>
      <c r="M668" s="43"/>
      <c r="N668" s="43"/>
      <c r="O668" s="43"/>
      <c r="P668" s="43"/>
      <c r="Q668" s="43"/>
      <c r="R668" s="43"/>
      <c r="S668" s="43"/>
      <c r="T668" s="43"/>
      <c r="U668" s="43"/>
      <c r="V668" s="43"/>
      <c r="W668" s="43"/>
      <c r="X668" s="43"/>
      <c r="Y668" s="43"/>
      <c r="Z668" s="43"/>
      <c r="AA668" s="43"/>
    </row>
    <row r="669" spans="1:27" ht="14.25" customHeight="1" x14ac:dyDescent="0.2">
      <c r="A669" s="43"/>
      <c r="B669" s="43"/>
      <c r="C669" s="43"/>
      <c r="D669" s="43"/>
      <c r="E669" s="43"/>
      <c r="F669" s="43"/>
      <c r="G669" s="43"/>
      <c r="H669" s="56"/>
      <c r="I669" s="43"/>
      <c r="J669" s="43"/>
      <c r="K669" s="43"/>
      <c r="L669" s="43"/>
      <c r="M669" s="43"/>
      <c r="N669" s="43"/>
      <c r="O669" s="43"/>
      <c r="P669" s="43"/>
      <c r="Q669" s="43"/>
      <c r="R669" s="43"/>
      <c r="S669" s="43"/>
      <c r="T669" s="43"/>
      <c r="U669" s="43"/>
      <c r="V669" s="43"/>
      <c r="W669" s="43"/>
      <c r="X669" s="43"/>
      <c r="Y669" s="43"/>
      <c r="Z669" s="43"/>
      <c r="AA669" s="43"/>
    </row>
    <row r="670" spans="1:27" ht="14.25" customHeight="1" x14ac:dyDescent="0.2">
      <c r="A670" s="43"/>
      <c r="B670" s="43"/>
      <c r="C670" s="43"/>
      <c r="D670" s="43"/>
      <c r="E670" s="43"/>
      <c r="F670" s="43"/>
      <c r="G670" s="43"/>
      <c r="H670" s="56"/>
      <c r="I670" s="43"/>
      <c r="J670" s="43"/>
      <c r="K670" s="43"/>
      <c r="L670" s="43"/>
      <c r="M670" s="43"/>
      <c r="N670" s="43"/>
      <c r="O670" s="43"/>
      <c r="P670" s="43"/>
      <c r="Q670" s="43"/>
      <c r="R670" s="43"/>
      <c r="S670" s="43"/>
      <c r="T670" s="43"/>
      <c r="U670" s="43"/>
      <c r="V670" s="43"/>
      <c r="W670" s="43"/>
      <c r="X670" s="43"/>
      <c r="Y670" s="43"/>
      <c r="Z670" s="43"/>
      <c r="AA670" s="43"/>
    </row>
    <row r="671" spans="1:27" ht="14.25" customHeight="1" x14ac:dyDescent="0.2">
      <c r="A671" s="43"/>
      <c r="B671" s="43"/>
      <c r="C671" s="43"/>
      <c r="D671" s="43"/>
      <c r="E671" s="43"/>
      <c r="F671" s="43"/>
      <c r="G671" s="43"/>
      <c r="H671" s="56"/>
      <c r="I671" s="43"/>
      <c r="J671" s="43"/>
      <c r="K671" s="43"/>
      <c r="L671" s="43"/>
      <c r="M671" s="43"/>
      <c r="N671" s="43"/>
      <c r="O671" s="43"/>
      <c r="P671" s="43"/>
      <c r="Q671" s="43"/>
      <c r="R671" s="43"/>
      <c r="S671" s="43"/>
      <c r="T671" s="43"/>
      <c r="U671" s="43"/>
      <c r="V671" s="43"/>
      <c r="W671" s="43"/>
      <c r="X671" s="43"/>
      <c r="Y671" s="43"/>
      <c r="Z671" s="43"/>
      <c r="AA671" s="43"/>
    </row>
    <row r="672" spans="1:27" ht="14.25" customHeight="1" x14ac:dyDescent="0.2">
      <c r="A672" s="43"/>
      <c r="B672" s="43"/>
      <c r="C672" s="43"/>
      <c r="D672" s="43"/>
      <c r="E672" s="43"/>
      <c r="F672" s="43"/>
      <c r="G672" s="43"/>
      <c r="H672" s="56"/>
      <c r="I672" s="43"/>
      <c r="J672" s="43"/>
      <c r="K672" s="43"/>
      <c r="L672" s="43"/>
      <c r="M672" s="43"/>
      <c r="N672" s="43"/>
      <c r="O672" s="43"/>
      <c r="P672" s="43"/>
      <c r="Q672" s="43"/>
      <c r="R672" s="43"/>
      <c r="S672" s="43"/>
      <c r="T672" s="43"/>
      <c r="U672" s="43"/>
      <c r="V672" s="43"/>
      <c r="W672" s="43"/>
      <c r="X672" s="43"/>
      <c r="Y672" s="43"/>
      <c r="Z672" s="43"/>
      <c r="AA672" s="43"/>
    </row>
    <row r="673" spans="1:27" ht="14.25" customHeight="1" x14ac:dyDescent="0.2">
      <c r="A673" s="43"/>
      <c r="B673" s="43"/>
      <c r="C673" s="43"/>
      <c r="D673" s="43"/>
      <c r="E673" s="43"/>
      <c r="F673" s="43"/>
      <c r="G673" s="43"/>
      <c r="H673" s="56"/>
      <c r="I673" s="43"/>
      <c r="J673" s="43"/>
      <c r="K673" s="43"/>
      <c r="L673" s="43"/>
      <c r="M673" s="43"/>
      <c r="N673" s="43"/>
      <c r="O673" s="43"/>
      <c r="P673" s="43"/>
      <c r="Q673" s="43"/>
      <c r="R673" s="43"/>
      <c r="S673" s="43"/>
      <c r="T673" s="43"/>
      <c r="U673" s="43"/>
      <c r="V673" s="43"/>
      <c r="W673" s="43"/>
      <c r="X673" s="43"/>
      <c r="Y673" s="43"/>
      <c r="Z673" s="43"/>
      <c r="AA673" s="43"/>
    </row>
    <row r="674" spans="1:27" ht="14.25" customHeight="1" x14ac:dyDescent="0.2">
      <c r="A674" s="43"/>
      <c r="B674" s="43"/>
      <c r="C674" s="43"/>
      <c r="D674" s="43"/>
      <c r="E674" s="43"/>
      <c r="F674" s="43"/>
      <c r="G674" s="43"/>
      <c r="H674" s="56"/>
      <c r="I674" s="43"/>
      <c r="J674" s="43"/>
      <c r="K674" s="43"/>
      <c r="L674" s="43"/>
      <c r="M674" s="43"/>
      <c r="N674" s="43"/>
      <c r="O674" s="43"/>
      <c r="P674" s="43"/>
      <c r="Q674" s="43"/>
      <c r="R674" s="43"/>
      <c r="S674" s="43"/>
      <c r="T674" s="43"/>
      <c r="U674" s="43"/>
      <c r="V674" s="43"/>
      <c r="W674" s="43"/>
      <c r="X674" s="43"/>
      <c r="Y674" s="43"/>
      <c r="Z674" s="43"/>
      <c r="AA674" s="43"/>
    </row>
    <row r="675" spans="1:27" ht="14.25" customHeight="1" x14ac:dyDescent="0.2">
      <c r="A675" s="43"/>
      <c r="B675" s="43"/>
      <c r="C675" s="43"/>
      <c r="D675" s="43"/>
      <c r="E675" s="43"/>
      <c r="F675" s="43"/>
      <c r="G675" s="43"/>
      <c r="H675" s="56"/>
      <c r="I675" s="43"/>
      <c r="J675" s="43"/>
      <c r="K675" s="43"/>
      <c r="L675" s="43"/>
      <c r="M675" s="43"/>
      <c r="N675" s="43"/>
      <c r="O675" s="43"/>
      <c r="P675" s="43"/>
      <c r="Q675" s="43"/>
      <c r="R675" s="43"/>
      <c r="S675" s="43"/>
      <c r="T675" s="43"/>
      <c r="U675" s="43"/>
      <c r="V675" s="43"/>
      <c r="W675" s="43"/>
      <c r="X675" s="43"/>
      <c r="Y675" s="43"/>
      <c r="Z675" s="43"/>
      <c r="AA675" s="43"/>
    </row>
    <row r="676" spans="1:27" ht="14.25" customHeight="1" x14ac:dyDescent="0.2">
      <c r="A676" s="43"/>
      <c r="B676" s="43"/>
      <c r="C676" s="43"/>
      <c r="D676" s="43"/>
      <c r="E676" s="43"/>
      <c r="F676" s="43"/>
      <c r="G676" s="43"/>
      <c r="H676" s="56"/>
      <c r="I676" s="43"/>
      <c r="J676" s="43"/>
      <c r="K676" s="43"/>
      <c r="L676" s="43"/>
      <c r="M676" s="43"/>
      <c r="N676" s="43"/>
      <c r="O676" s="43"/>
      <c r="P676" s="43"/>
      <c r="Q676" s="43"/>
      <c r="R676" s="43"/>
      <c r="S676" s="43"/>
      <c r="T676" s="43"/>
      <c r="U676" s="43"/>
      <c r="V676" s="43"/>
      <c r="W676" s="43"/>
      <c r="X676" s="43"/>
      <c r="Y676" s="43"/>
      <c r="Z676" s="43"/>
      <c r="AA676" s="43"/>
    </row>
    <row r="677" spans="1:27" ht="14.25" customHeight="1" x14ac:dyDescent="0.2">
      <c r="A677" s="43"/>
      <c r="B677" s="43"/>
      <c r="C677" s="43"/>
      <c r="D677" s="43"/>
      <c r="E677" s="43"/>
      <c r="F677" s="43"/>
      <c r="G677" s="43"/>
      <c r="H677" s="56"/>
      <c r="I677" s="43"/>
      <c r="J677" s="43"/>
      <c r="K677" s="43"/>
      <c r="L677" s="43"/>
      <c r="M677" s="43"/>
      <c r="N677" s="43"/>
      <c r="O677" s="43"/>
      <c r="P677" s="43"/>
      <c r="Q677" s="43"/>
      <c r="R677" s="43"/>
      <c r="S677" s="43"/>
      <c r="T677" s="43"/>
      <c r="U677" s="43"/>
      <c r="V677" s="43"/>
      <c r="W677" s="43"/>
      <c r="X677" s="43"/>
      <c r="Y677" s="43"/>
      <c r="Z677" s="43"/>
      <c r="AA677" s="43"/>
    </row>
    <row r="678" spans="1:27" ht="14.25" customHeight="1" x14ac:dyDescent="0.2">
      <c r="A678" s="43"/>
      <c r="B678" s="43"/>
      <c r="C678" s="43"/>
      <c r="D678" s="43"/>
      <c r="E678" s="43"/>
      <c r="F678" s="43"/>
      <c r="G678" s="43"/>
      <c r="H678" s="56"/>
      <c r="I678" s="43"/>
      <c r="J678" s="43"/>
      <c r="K678" s="43"/>
      <c r="L678" s="43"/>
      <c r="M678" s="43"/>
      <c r="N678" s="43"/>
      <c r="O678" s="43"/>
      <c r="P678" s="43"/>
      <c r="Q678" s="43"/>
      <c r="R678" s="43"/>
      <c r="S678" s="43"/>
      <c r="T678" s="43"/>
      <c r="U678" s="43"/>
      <c r="V678" s="43"/>
      <c r="W678" s="43"/>
      <c r="X678" s="43"/>
      <c r="Y678" s="43"/>
      <c r="Z678" s="43"/>
      <c r="AA678" s="43"/>
    </row>
    <row r="679" spans="1:27" ht="14.25" customHeight="1" x14ac:dyDescent="0.2">
      <c r="A679" s="43"/>
      <c r="B679" s="43"/>
      <c r="C679" s="43"/>
      <c r="D679" s="43"/>
      <c r="E679" s="43"/>
      <c r="F679" s="43"/>
      <c r="G679" s="43"/>
      <c r="H679" s="56"/>
      <c r="I679" s="43"/>
      <c r="J679" s="43"/>
      <c r="K679" s="43"/>
      <c r="L679" s="43"/>
      <c r="M679" s="43"/>
      <c r="N679" s="43"/>
      <c r="O679" s="43"/>
      <c r="P679" s="43"/>
      <c r="Q679" s="43"/>
      <c r="R679" s="43"/>
      <c r="S679" s="43"/>
      <c r="T679" s="43"/>
      <c r="U679" s="43"/>
      <c r="V679" s="43"/>
      <c r="W679" s="43"/>
      <c r="X679" s="43"/>
      <c r="Y679" s="43"/>
      <c r="Z679" s="43"/>
      <c r="AA679" s="43"/>
    </row>
    <row r="680" spans="1:27" ht="14.25" customHeight="1" x14ac:dyDescent="0.2">
      <c r="A680" s="43"/>
      <c r="B680" s="43"/>
      <c r="C680" s="43"/>
      <c r="D680" s="43"/>
      <c r="E680" s="43"/>
      <c r="F680" s="43"/>
      <c r="G680" s="43"/>
      <c r="H680" s="56"/>
      <c r="I680" s="43"/>
      <c r="J680" s="43"/>
      <c r="K680" s="43"/>
      <c r="L680" s="43"/>
      <c r="M680" s="43"/>
      <c r="N680" s="43"/>
      <c r="O680" s="43"/>
      <c r="P680" s="43"/>
      <c r="Q680" s="43"/>
      <c r="R680" s="43"/>
      <c r="S680" s="43"/>
      <c r="T680" s="43"/>
      <c r="U680" s="43"/>
      <c r="V680" s="43"/>
      <c r="W680" s="43"/>
      <c r="X680" s="43"/>
      <c r="Y680" s="43"/>
      <c r="Z680" s="43"/>
      <c r="AA680" s="43"/>
    </row>
    <row r="681" spans="1:27" ht="14.25" customHeight="1" x14ac:dyDescent="0.2">
      <c r="A681" s="43"/>
      <c r="B681" s="43"/>
      <c r="C681" s="43"/>
      <c r="D681" s="43"/>
      <c r="E681" s="43"/>
      <c r="F681" s="43"/>
      <c r="G681" s="43"/>
      <c r="H681" s="56"/>
      <c r="I681" s="43"/>
      <c r="J681" s="43"/>
      <c r="K681" s="43"/>
      <c r="L681" s="43"/>
      <c r="M681" s="43"/>
      <c r="N681" s="43"/>
      <c r="O681" s="43"/>
      <c r="P681" s="43"/>
      <c r="Q681" s="43"/>
      <c r="R681" s="43"/>
      <c r="S681" s="43"/>
      <c r="T681" s="43"/>
      <c r="U681" s="43"/>
      <c r="V681" s="43"/>
      <c r="W681" s="43"/>
      <c r="X681" s="43"/>
      <c r="Y681" s="43"/>
      <c r="Z681" s="43"/>
      <c r="AA681" s="43"/>
    </row>
    <row r="682" spans="1:27" ht="14.25" customHeight="1" x14ac:dyDescent="0.2">
      <c r="A682" s="43"/>
      <c r="B682" s="43"/>
      <c r="C682" s="43"/>
      <c r="D682" s="43"/>
      <c r="E682" s="43"/>
      <c r="F682" s="43"/>
      <c r="G682" s="43"/>
      <c r="H682" s="56"/>
      <c r="I682" s="43"/>
      <c r="J682" s="43"/>
      <c r="K682" s="43"/>
      <c r="L682" s="43"/>
      <c r="M682" s="43"/>
      <c r="N682" s="43"/>
      <c r="O682" s="43"/>
      <c r="P682" s="43"/>
      <c r="Q682" s="43"/>
      <c r="R682" s="43"/>
      <c r="S682" s="43"/>
      <c r="T682" s="43"/>
      <c r="U682" s="43"/>
      <c r="V682" s="43"/>
      <c r="W682" s="43"/>
      <c r="X682" s="43"/>
      <c r="Y682" s="43"/>
      <c r="Z682" s="43"/>
      <c r="AA682" s="43"/>
    </row>
    <row r="683" spans="1:27" ht="14.25" customHeight="1" x14ac:dyDescent="0.2">
      <c r="A683" s="43"/>
      <c r="B683" s="43"/>
      <c r="C683" s="43"/>
      <c r="D683" s="43"/>
      <c r="E683" s="43"/>
      <c r="F683" s="43"/>
      <c r="G683" s="43"/>
      <c r="H683" s="56"/>
      <c r="I683" s="43"/>
      <c r="J683" s="43"/>
      <c r="K683" s="43"/>
      <c r="L683" s="43"/>
      <c r="M683" s="43"/>
      <c r="N683" s="43"/>
      <c r="O683" s="43"/>
      <c r="P683" s="43"/>
      <c r="Q683" s="43"/>
      <c r="R683" s="43"/>
      <c r="S683" s="43"/>
      <c r="T683" s="43"/>
      <c r="U683" s="43"/>
      <c r="V683" s="43"/>
      <c r="W683" s="43"/>
      <c r="X683" s="43"/>
      <c r="Y683" s="43"/>
      <c r="Z683" s="43"/>
      <c r="AA683" s="43"/>
    </row>
    <row r="684" spans="1:27" ht="14.25" customHeight="1" x14ac:dyDescent="0.2">
      <c r="A684" s="43"/>
      <c r="B684" s="43"/>
      <c r="C684" s="43"/>
      <c r="D684" s="43"/>
      <c r="E684" s="43"/>
      <c r="F684" s="43"/>
      <c r="G684" s="43"/>
      <c r="H684" s="56"/>
      <c r="I684" s="43"/>
      <c r="J684" s="43"/>
      <c r="K684" s="43"/>
      <c r="L684" s="43"/>
      <c r="M684" s="43"/>
      <c r="N684" s="43"/>
      <c r="O684" s="43"/>
      <c r="P684" s="43"/>
      <c r="Q684" s="43"/>
      <c r="R684" s="43"/>
      <c r="S684" s="43"/>
      <c r="T684" s="43"/>
      <c r="U684" s="43"/>
      <c r="V684" s="43"/>
      <c r="W684" s="43"/>
      <c r="X684" s="43"/>
      <c r="Y684" s="43"/>
      <c r="Z684" s="43"/>
      <c r="AA684" s="43"/>
    </row>
    <row r="685" spans="1:27" ht="14.25" customHeight="1" x14ac:dyDescent="0.2">
      <c r="A685" s="43"/>
      <c r="B685" s="43"/>
      <c r="C685" s="43"/>
      <c r="D685" s="43"/>
      <c r="E685" s="43"/>
      <c r="F685" s="43"/>
      <c r="G685" s="43"/>
      <c r="H685" s="56"/>
      <c r="I685" s="43"/>
      <c r="J685" s="43"/>
      <c r="K685" s="43"/>
      <c r="L685" s="43"/>
      <c r="M685" s="43"/>
      <c r="N685" s="43"/>
      <c r="O685" s="43"/>
      <c r="P685" s="43"/>
      <c r="Q685" s="43"/>
      <c r="R685" s="43"/>
      <c r="S685" s="43"/>
      <c r="T685" s="43"/>
      <c r="U685" s="43"/>
      <c r="V685" s="43"/>
      <c r="W685" s="43"/>
      <c r="X685" s="43"/>
      <c r="Y685" s="43"/>
      <c r="Z685" s="43"/>
      <c r="AA685" s="43"/>
    </row>
    <row r="686" spans="1:27" ht="14.25" customHeight="1" x14ac:dyDescent="0.2">
      <c r="A686" s="43"/>
      <c r="B686" s="43"/>
      <c r="C686" s="43"/>
      <c r="D686" s="43"/>
      <c r="E686" s="43"/>
      <c r="F686" s="43"/>
      <c r="G686" s="43"/>
      <c r="H686" s="56"/>
      <c r="I686" s="43"/>
      <c r="J686" s="43"/>
      <c r="K686" s="43"/>
      <c r="L686" s="43"/>
      <c r="M686" s="43"/>
      <c r="N686" s="43"/>
      <c r="O686" s="43"/>
      <c r="P686" s="43"/>
      <c r="Q686" s="43"/>
      <c r="R686" s="43"/>
      <c r="S686" s="43"/>
      <c r="T686" s="43"/>
      <c r="U686" s="43"/>
      <c r="V686" s="43"/>
      <c r="W686" s="43"/>
      <c r="X686" s="43"/>
      <c r="Y686" s="43"/>
      <c r="Z686" s="43"/>
      <c r="AA686" s="43"/>
    </row>
    <row r="687" spans="1:27" ht="14.25" customHeight="1" x14ac:dyDescent="0.2">
      <c r="A687" s="43"/>
      <c r="B687" s="43"/>
      <c r="C687" s="43"/>
      <c r="D687" s="43"/>
      <c r="E687" s="43"/>
      <c r="F687" s="43"/>
      <c r="G687" s="43"/>
      <c r="H687" s="56"/>
      <c r="I687" s="43"/>
      <c r="J687" s="43"/>
      <c r="K687" s="43"/>
      <c r="L687" s="43"/>
      <c r="M687" s="43"/>
      <c r="N687" s="43"/>
      <c r="O687" s="43"/>
      <c r="P687" s="43"/>
      <c r="Q687" s="43"/>
      <c r="R687" s="43"/>
      <c r="S687" s="43"/>
      <c r="T687" s="43"/>
      <c r="U687" s="43"/>
      <c r="V687" s="43"/>
      <c r="W687" s="43"/>
      <c r="X687" s="43"/>
      <c r="Y687" s="43"/>
      <c r="Z687" s="43"/>
      <c r="AA687" s="43"/>
    </row>
    <row r="688" spans="1:27" ht="14.25" customHeight="1" x14ac:dyDescent="0.2">
      <c r="A688" s="43"/>
      <c r="B688" s="43"/>
      <c r="C688" s="43"/>
      <c r="D688" s="43"/>
      <c r="E688" s="43"/>
      <c r="F688" s="43"/>
      <c r="G688" s="43"/>
      <c r="H688" s="56"/>
      <c r="I688" s="43"/>
      <c r="J688" s="43"/>
      <c r="K688" s="43"/>
      <c r="L688" s="43"/>
      <c r="M688" s="43"/>
      <c r="N688" s="43"/>
      <c r="O688" s="43"/>
      <c r="P688" s="43"/>
      <c r="Q688" s="43"/>
      <c r="R688" s="43"/>
      <c r="S688" s="43"/>
      <c r="T688" s="43"/>
      <c r="U688" s="43"/>
      <c r="V688" s="43"/>
      <c r="W688" s="43"/>
      <c r="X688" s="43"/>
      <c r="Y688" s="43"/>
      <c r="Z688" s="43"/>
      <c r="AA688" s="43"/>
    </row>
    <row r="689" spans="1:27" ht="14.25" customHeight="1" x14ac:dyDescent="0.2">
      <c r="A689" s="43"/>
      <c r="B689" s="43"/>
      <c r="C689" s="43"/>
      <c r="D689" s="43"/>
      <c r="E689" s="43"/>
      <c r="F689" s="43"/>
      <c r="G689" s="43"/>
      <c r="H689" s="56"/>
      <c r="I689" s="43"/>
      <c r="J689" s="43"/>
      <c r="K689" s="43"/>
      <c r="L689" s="43"/>
      <c r="M689" s="43"/>
      <c r="N689" s="43"/>
      <c r="O689" s="43"/>
      <c r="P689" s="43"/>
      <c r="Q689" s="43"/>
      <c r="R689" s="43"/>
      <c r="S689" s="43"/>
      <c r="T689" s="43"/>
      <c r="U689" s="43"/>
      <c r="V689" s="43"/>
      <c r="W689" s="43"/>
      <c r="X689" s="43"/>
      <c r="Y689" s="43"/>
      <c r="Z689" s="43"/>
      <c r="AA689" s="43"/>
    </row>
    <row r="690" spans="1:27" ht="14.25" customHeight="1" x14ac:dyDescent="0.2">
      <c r="A690" s="43"/>
      <c r="B690" s="43"/>
      <c r="C690" s="43"/>
      <c r="D690" s="43"/>
      <c r="E690" s="43"/>
      <c r="F690" s="43"/>
      <c r="G690" s="43"/>
      <c r="H690" s="56"/>
      <c r="I690" s="43"/>
      <c r="J690" s="43"/>
      <c r="K690" s="43"/>
      <c r="L690" s="43"/>
      <c r="M690" s="43"/>
      <c r="N690" s="43"/>
      <c r="O690" s="43"/>
      <c r="P690" s="43"/>
      <c r="Q690" s="43"/>
      <c r="R690" s="43"/>
      <c r="S690" s="43"/>
      <c r="T690" s="43"/>
      <c r="U690" s="43"/>
      <c r="V690" s="43"/>
      <c r="W690" s="43"/>
      <c r="X690" s="43"/>
      <c r="Y690" s="43"/>
      <c r="Z690" s="43"/>
      <c r="AA690" s="43"/>
    </row>
    <row r="691" spans="1:27" ht="14.25" customHeight="1" x14ac:dyDescent="0.2">
      <c r="A691" s="43"/>
      <c r="B691" s="43"/>
      <c r="C691" s="43"/>
      <c r="D691" s="43"/>
      <c r="E691" s="43"/>
      <c r="F691" s="43"/>
      <c r="G691" s="43"/>
      <c r="H691" s="56"/>
      <c r="I691" s="43"/>
      <c r="J691" s="43"/>
      <c r="K691" s="43"/>
      <c r="L691" s="43"/>
      <c r="M691" s="43"/>
      <c r="N691" s="43"/>
      <c r="O691" s="43"/>
      <c r="P691" s="43"/>
      <c r="Q691" s="43"/>
      <c r="R691" s="43"/>
      <c r="S691" s="43"/>
      <c r="T691" s="43"/>
      <c r="U691" s="43"/>
      <c r="V691" s="43"/>
      <c r="W691" s="43"/>
      <c r="X691" s="43"/>
      <c r="Y691" s="43"/>
      <c r="Z691" s="43"/>
      <c r="AA691" s="43"/>
    </row>
    <row r="692" spans="1:27" ht="14.25" customHeight="1" x14ac:dyDescent="0.2">
      <c r="A692" s="43"/>
      <c r="B692" s="43"/>
      <c r="C692" s="43"/>
      <c r="D692" s="43"/>
      <c r="E692" s="43"/>
      <c r="F692" s="43"/>
      <c r="G692" s="43"/>
      <c r="H692" s="56"/>
      <c r="I692" s="43"/>
      <c r="J692" s="43"/>
      <c r="K692" s="43"/>
      <c r="L692" s="43"/>
      <c r="M692" s="43"/>
      <c r="N692" s="43"/>
      <c r="O692" s="43"/>
      <c r="P692" s="43"/>
      <c r="Q692" s="43"/>
      <c r="R692" s="43"/>
      <c r="S692" s="43"/>
      <c r="T692" s="43"/>
      <c r="U692" s="43"/>
      <c r="V692" s="43"/>
      <c r="W692" s="43"/>
      <c r="X692" s="43"/>
      <c r="Y692" s="43"/>
      <c r="Z692" s="43"/>
      <c r="AA692" s="43"/>
    </row>
    <row r="693" spans="1:27" ht="14.25" customHeight="1" x14ac:dyDescent="0.2">
      <c r="A693" s="43"/>
      <c r="B693" s="43"/>
      <c r="C693" s="43"/>
      <c r="D693" s="43"/>
      <c r="E693" s="43"/>
      <c r="F693" s="43"/>
      <c r="G693" s="43"/>
      <c r="H693" s="56"/>
      <c r="I693" s="43"/>
      <c r="J693" s="43"/>
      <c r="K693" s="43"/>
      <c r="L693" s="43"/>
      <c r="M693" s="43"/>
      <c r="N693" s="43"/>
      <c r="O693" s="43"/>
      <c r="P693" s="43"/>
      <c r="Q693" s="43"/>
      <c r="R693" s="43"/>
      <c r="S693" s="43"/>
      <c r="T693" s="43"/>
      <c r="U693" s="43"/>
      <c r="V693" s="43"/>
      <c r="W693" s="43"/>
      <c r="X693" s="43"/>
      <c r="Y693" s="43"/>
      <c r="Z693" s="43"/>
      <c r="AA693" s="43"/>
    </row>
    <row r="694" spans="1:27" ht="14.25" customHeight="1" x14ac:dyDescent="0.2">
      <c r="A694" s="43"/>
      <c r="B694" s="43"/>
      <c r="C694" s="43"/>
      <c r="D694" s="43"/>
      <c r="E694" s="43"/>
      <c r="F694" s="43"/>
      <c r="G694" s="43"/>
      <c r="H694" s="56"/>
      <c r="I694" s="43"/>
      <c r="J694" s="43"/>
      <c r="K694" s="43"/>
      <c r="L694" s="43"/>
      <c r="M694" s="43"/>
      <c r="N694" s="43"/>
      <c r="O694" s="43"/>
      <c r="P694" s="43"/>
      <c r="Q694" s="43"/>
      <c r="R694" s="43"/>
      <c r="S694" s="43"/>
      <c r="T694" s="43"/>
      <c r="U694" s="43"/>
      <c r="V694" s="43"/>
      <c r="W694" s="43"/>
      <c r="X694" s="43"/>
      <c r="Y694" s="43"/>
      <c r="Z694" s="43"/>
      <c r="AA694" s="43"/>
    </row>
    <row r="695" spans="1:27" ht="14.25" customHeight="1" x14ac:dyDescent="0.2">
      <c r="A695" s="43"/>
      <c r="B695" s="43"/>
      <c r="C695" s="43"/>
      <c r="D695" s="43"/>
      <c r="E695" s="43"/>
      <c r="F695" s="43"/>
      <c r="G695" s="43"/>
      <c r="H695" s="56"/>
      <c r="I695" s="43"/>
      <c r="J695" s="43"/>
      <c r="K695" s="43"/>
      <c r="L695" s="43"/>
      <c r="M695" s="43"/>
      <c r="N695" s="43"/>
      <c r="O695" s="43"/>
      <c r="P695" s="43"/>
      <c r="Q695" s="43"/>
      <c r="R695" s="43"/>
      <c r="S695" s="43"/>
      <c r="T695" s="43"/>
      <c r="U695" s="43"/>
      <c r="V695" s="43"/>
      <c r="W695" s="43"/>
      <c r="X695" s="43"/>
      <c r="Y695" s="43"/>
      <c r="Z695" s="43"/>
      <c r="AA695" s="43"/>
    </row>
    <row r="696" spans="1:27" ht="14.25" customHeight="1" x14ac:dyDescent="0.2">
      <c r="A696" s="43"/>
      <c r="B696" s="43"/>
      <c r="C696" s="43"/>
      <c r="D696" s="43"/>
      <c r="E696" s="43"/>
      <c r="F696" s="43"/>
      <c r="G696" s="43"/>
      <c r="H696" s="56"/>
      <c r="I696" s="43"/>
      <c r="J696" s="43"/>
      <c r="K696" s="43"/>
      <c r="L696" s="43"/>
      <c r="M696" s="43"/>
      <c r="N696" s="43"/>
      <c r="O696" s="43"/>
      <c r="P696" s="43"/>
      <c r="Q696" s="43"/>
      <c r="R696" s="43"/>
      <c r="S696" s="43"/>
      <c r="T696" s="43"/>
      <c r="U696" s="43"/>
      <c r="V696" s="43"/>
      <c r="W696" s="43"/>
      <c r="X696" s="43"/>
      <c r="Y696" s="43"/>
      <c r="Z696" s="43"/>
      <c r="AA696" s="43"/>
    </row>
    <row r="697" spans="1:27" ht="14.25" customHeight="1" x14ac:dyDescent="0.2">
      <c r="A697" s="43"/>
      <c r="B697" s="43"/>
      <c r="C697" s="43"/>
      <c r="D697" s="43"/>
      <c r="E697" s="43"/>
      <c r="F697" s="43"/>
      <c r="G697" s="43"/>
      <c r="H697" s="56"/>
      <c r="I697" s="43"/>
      <c r="J697" s="43"/>
      <c r="K697" s="43"/>
      <c r="L697" s="43"/>
      <c r="M697" s="43"/>
      <c r="N697" s="43"/>
      <c r="O697" s="43"/>
      <c r="P697" s="43"/>
      <c r="Q697" s="43"/>
      <c r="R697" s="43"/>
      <c r="S697" s="43"/>
      <c r="T697" s="43"/>
      <c r="U697" s="43"/>
      <c r="V697" s="43"/>
      <c r="W697" s="43"/>
      <c r="X697" s="43"/>
      <c r="Y697" s="43"/>
      <c r="Z697" s="43"/>
      <c r="AA697" s="43"/>
    </row>
    <row r="698" spans="1:27" ht="14.25" customHeight="1" x14ac:dyDescent="0.2">
      <c r="A698" s="43"/>
      <c r="B698" s="43"/>
      <c r="C698" s="43"/>
      <c r="D698" s="43"/>
      <c r="E698" s="43"/>
      <c r="F698" s="43"/>
      <c r="G698" s="43"/>
      <c r="H698" s="56"/>
      <c r="I698" s="43"/>
      <c r="J698" s="43"/>
      <c r="K698" s="43"/>
      <c r="L698" s="43"/>
      <c r="M698" s="43"/>
      <c r="N698" s="43"/>
      <c r="O698" s="43"/>
      <c r="P698" s="43"/>
      <c r="Q698" s="43"/>
      <c r="R698" s="43"/>
      <c r="S698" s="43"/>
      <c r="T698" s="43"/>
      <c r="U698" s="43"/>
      <c r="V698" s="43"/>
      <c r="W698" s="43"/>
      <c r="X698" s="43"/>
      <c r="Y698" s="43"/>
      <c r="Z698" s="43"/>
      <c r="AA698" s="43"/>
    </row>
    <row r="699" spans="1:27" ht="14.25" customHeight="1" x14ac:dyDescent="0.2">
      <c r="A699" s="43"/>
      <c r="B699" s="43"/>
      <c r="C699" s="43"/>
      <c r="D699" s="43"/>
      <c r="E699" s="43"/>
      <c r="F699" s="43"/>
      <c r="G699" s="43"/>
      <c r="H699" s="56"/>
      <c r="I699" s="43"/>
      <c r="J699" s="43"/>
      <c r="K699" s="43"/>
      <c r="L699" s="43"/>
      <c r="M699" s="43"/>
      <c r="N699" s="43"/>
      <c r="O699" s="43"/>
      <c r="P699" s="43"/>
      <c r="Q699" s="43"/>
      <c r="R699" s="43"/>
      <c r="S699" s="43"/>
      <c r="T699" s="43"/>
      <c r="U699" s="43"/>
      <c r="V699" s="43"/>
      <c r="W699" s="43"/>
      <c r="X699" s="43"/>
      <c r="Y699" s="43"/>
      <c r="Z699" s="43"/>
      <c r="AA699" s="43"/>
    </row>
    <row r="700" spans="1:27" ht="14.25" customHeight="1" x14ac:dyDescent="0.2">
      <c r="A700" s="43"/>
      <c r="B700" s="43"/>
      <c r="C700" s="43"/>
      <c r="D700" s="43"/>
      <c r="E700" s="43"/>
      <c r="F700" s="43"/>
      <c r="G700" s="43"/>
      <c r="H700" s="56"/>
      <c r="I700" s="43"/>
      <c r="J700" s="43"/>
      <c r="K700" s="43"/>
      <c r="L700" s="43"/>
      <c r="M700" s="43"/>
      <c r="N700" s="43"/>
      <c r="O700" s="43"/>
      <c r="P700" s="43"/>
      <c r="Q700" s="43"/>
      <c r="R700" s="43"/>
      <c r="S700" s="43"/>
      <c r="T700" s="43"/>
      <c r="U700" s="43"/>
      <c r="V700" s="43"/>
      <c r="W700" s="43"/>
      <c r="X700" s="43"/>
      <c r="Y700" s="43"/>
      <c r="Z700" s="43"/>
      <c r="AA700" s="43"/>
    </row>
    <row r="701" spans="1:27" ht="14.25" customHeight="1" x14ac:dyDescent="0.2">
      <c r="A701" s="43"/>
      <c r="B701" s="43"/>
      <c r="C701" s="43"/>
      <c r="D701" s="43"/>
      <c r="E701" s="43"/>
      <c r="F701" s="43"/>
      <c r="G701" s="43"/>
      <c r="H701" s="56"/>
      <c r="I701" s="43"/>
      <c r="J701" s="43"/>
      <c r="K701" s="43"/>
      <c r="L701" s="43"/>
      <c r="M701" s="43"/>
      <c r="N701" s="43"/>
      <c r="O701" s="43"/>
      <c r="P701" s="43"/>
      <c r="Q701" s="43"/>
      <c r="R701" s="43"/>
      <c r="S701" s="43"/>
      <c r="T701" s="43"/>
      <c r="U701" s="43"/>
      <c r="V701" s="43"/>
      <c r="W701" s="43"/>
      <c r="X701" s="43"/>
      <c r="Y701" s="43"/>
      <c r="Z701" s="43"/>
      <c r="AA701" s="43"/>
    </row>
    <row r="702" spans="1:27" ht="14.25" customHeight="1" x14ac:dyDescent="0.2">
      <c r="A702" s="43"/>
      <c r="B702" s="43"/>
      <c r="C702" s="43"/>
      <c r="D702" s="43"/>
      <c r="E702" s="43"/>
      <c r="F702" s="43"/>
      <c r="G702" s="43"/>
      <c r="H702" s="56"/>
      <c r="I702" s="43"/>
      <c r="J702" s="43"/>
      <c r="K702" s="43"/>
      <c r="L702" s="43"/>
      <c r="M702" s="43"/>
      <c r="N702" s="43"/>
      <c r="O702" s="43"/>
      <c r="P702" s="43"/>
      <c r="Q702" s="43"/>
      <c r="R702" s="43"/>
      <c r="S702" s="43"/>
      <c r="T702" s="43"/>
      <c r="U702" s="43"/>
      <c r="V702" s="43"/>
      <c r="W702" s="43"/>
      <c r="X702" s="43"/>
      <c r="Y702" s="43"/>
      <c r="Z702" s="43"/>
      <c r="AA702" s="43"/>
    </row>
    <row r="703" spans="1:27" ht="14.25" customHeight="1" x14ac:dyDescent="0.2">
      <c r="A703" s="43"/>
      <c r="B703" s="43"/>
      <c r="C703" s="43"/>
      <c r="D703" s="43"/>
      <c r="E703" s="43"/>
      <c r="F703" s="43"/>
      <c r="G703" s="43"/>
      <c r="H703" s="56"/>
      <c r="I703" s="43"/>
      <c r="J703" s="43"/>
      <c r="K703" s="43"/>
      <c r="L703" s="43"/>
      <c r="M703" s="43"/>
      <c r="N703" s="43"/>
      <c r="O703" s="43"/>
      <c r="P703" s="43"/>
      <c r="Q703" s="43"/>
      <c r="R703" s="43"/>
      <c r="S703" s="43"/>
      <c r="T703" s="43"/>
      <c r="U703" s="43"/>
      <c r="V703" s="43"/>
      <c r="W703" s="43"/>
      <c r="X703" s="43"/>
      <c r="Y703" s="43"/>
      <c r="Z703" s="43"/>
      <c r="AA703" s="43"/>
    </row>
    <row r="704" spans="1:27" ht="14.25" customHeight="1" x14ac:dyDescent="0.2">
      <c r="A704" s="43"/>
      <c r="B704" s="43"/>
      <c r="C704" s="43"/>
      <c r="D704" s="43"/>
      <c r="E704" s="43"/>
      <c r="F704" s="43"/>
      <c r="G704" s="43"/>
      <c r="H704" s="56"/>
      <c r="I704" s="43"/>
      <c r="J704" s="43"/>
      <c r="K704" s="43"/>
      <c r="L704" s="43"/>
      <c r="M704" s="43"/>
      <c r="N704" s="43"/>
      <c r="O704" s="43"/>
      <c r="P704" s="43"/>
      <c r="Q704" s="43"/>
      <c r="R704" s="43"/>
      <c r="S704" s="43"/>
      <c r="T704" s="43"/>
      <c r="U704" s="43"/>
      <c r="V704" s="43"/>
      <c r="W704" s="43"/>
      <c r="X704" s="43"/>
      <c r="Y704" s="43"/>
      <c r="Z704" s="43"/>
      <c r="AA704" s="43"/>
    </row>
    <row r="705" spans="1:27" ht="14.25" customHeight="1" x14ac:dyDescent="0.2">
      <c r="A705" s="43"/>
      <c r="B705" s="43"/>
      <c r="C705" s="43"/>
      <c r="D705" s="43"/>
      <c r="E705" s="43"/>
      <c r="F705" s="43"/>
      <c r="G705" s="43"/>
      <c r="H705" s="56"/>
      <c r="I705" s="43"/>
      <c r="J705" s="43"/>
      <c r="K705" s="43"/>
      <c r="L705" s="43"/>
      <c r="M705" s="43"/>
      <c r="N705" s="43"/>
      <c r="O705" s="43"/>
      <c r="P705" s="43"/>
      <c r="Q705" s="43"/>
      <c r="R705" s="43"/>
      <c r="S705" s="43"/>
      <c r="T705" s="43"/>
      <c r="U705" s="43"/>
      <c r="V705" s="43"/>
      <c r="W705" s="43"/>
      <c r="X705" s="43"/>
      <c r="Y705" s="43"/>
      <c r="Z705" s="43"/>
      <c r="AA705" s="43"/>
    </row>
    <row r="706" spans="1:27" ht="14.25" customHeight="1" x14ac:dyDescent="0.2">
      <c r="A706" s="43"/>
      <c r="B706" s="43"/>
      <c r="C706" s="43"/>
      <c r="D706" s="43"/>
      <c r="E706" s="43"/>
      <c r="F706" s="43"/>
      <c r="G706" s="43"/>
      <c r="H706" s="56"/>
      <c r="I706" s="43"/>
      <c r="J706" s="43"/>
      <c r="K706" s="43"/>
      <c r="L706" s="43"/>
      <c r="M706" s="43"/>
      <c r="N706" s="43"/>
      <c r="O706" s="43"/>
      <c r="P706" s="43"/>
      <c r="Q706" s="43"/>
      <c r="R706" s="43"/>
      <c r="S706" s="43"/>
      <c r="T706" s="43"/>
      <c r="U706" s="43"/>
      <c r="V706" s="43"/>
      <c r="W706" s="43"/>
      <c r="X706" s="43"/>
      <c r="Y706" s="43"/>
      <c r="Z706" s="43"/>
      <c r="AA706" s="43"/>
    </row>
    <row r="707" spans="1:27" ht="14.25" customHeight="1" x14ac:dyDescent="0.2">
      <c r="A707" s="43"/>
      <c r="B707" s="43"/>
      <c r="C707" s="43"/>
      <c r="D707" s="43"/>
      <c r="E707" s="43"/>
      <c r="F707" s="43"/>
      <c r="G707" s="43"/>
      <c r="H707" s="56"/>
      <c r="I707" s="43"/>
      <c r="J707" s="43"/>
      <c r="K707" s="43"/>
      <c r="L707" s="43"/>
      <c r="M707" s="43"/>
      <c r="N707" s="43"/>
      <c r="O707" s="43"/>
      <c r="P707" s="43"/>
      <c r="Q707" s="43"/>
      <c r="R707" s="43"/>
      <c r="S707" s="43"/>
      <c r="T707" s="43"/>
      <c r="U707" s="43"/>
      <c r="V707" s="43"/>
      <c r="W707" s="43"/>
      <c r="X707" s="43"/>
      <c r="Y707" s="43"/>
      <c r="Z707" s="43"/>
      <c r="AA707" s="43"/>
    </row>
    <row r="708" spans="1:27" ht="14.25" customHeight="1" x14ac:dyDescent="0.2">
      <c r="A708" s="43"/>
      <c r="B708" s="43"/>
      <c r="C708" s="43"/>
      <c r="D708" s="43"/>
      <c r="E708" s="43"/>
      <c r="F708" s="43"/>
      <c r="G708" s="43"/>
      <c r="H708" s="56"/>
      <c r="I708" s="43"/>
      <c r="J708" s="43"/>
      <c r="K708" s="43"/>
      <c r="L708" s="43"/>
      <c r="M708" s="43"/>
      <c r="N708" s="43"/>
      <c r="O708" s="43"/>
      <c r="P708" s="43"/>
      <c r="Q708" s="43"/>
      <c r="R708" s="43"/>
      <c r="S708" s="43"/>
      <c r="T708" s="43"/>
      <c r="U708" s="43"/>
      <c r="V708" s="43"/>
      <c r="W708" s="43"/>
      <c r="X708" s="43"/>
      <c r="Y708" s="43"/>
      <c r="Z708" s="43"/>
      <c r="AA708" s="43"/>
    </row>
    <row r="709" spans="1:27" ht="14.25" customHeight="1" x14ac:dyDescent="0.2">
      <c r="A709" s="43"/>
      <c r="B709" s="43"/>
      <c r="C709" s="43"/>
      <c r="D709" s="43"/>
      <c r="E709" s="43"/>
      <c r="F709" s="43"/>
      <c r="G709" s="43"/>
      <c r="H709" s="56"/>
      <c r="I709" s="43"/>
      <c r="J709" s="43"/>
      <c r="K709" s="43"/>
      <c r="L709" s="43"/>
      <c r="M709" s="43"/>
      <c r="N709" s="43"/>
      <c r="O709" s="43"/>
      <c r="P709" s="43"/>
      <c r="Q709" s="43"/>
      <c r="R709" s="43"/>
      <c r="S709" s="43"/>
      <c r="T709" s="43"/>
      <c r="U709" s="43"/>
      <c r="V709" s="43"/>
      <c r="W709" s="43"/>
      <c r="X709" s="43"/>
      <c r="Y709" s="43"/>
      <c r="Z709" s="43"/>
      <c r="AA709" s="43"/>
    </row>
    <row r="710" spans="1:27" ht="14.25" customHeight="1" x14ac:dyDescent="0.2">
      <c r="A710" s="43"/>
      <c r="B710" s="43"/>
      <c r="C710" s="43"/>
      <c r="D710" s="43"/>
      <c r="E710" s="43"/>
      <c r="F710" s="43"/>
      <c r="G710" s="43"/>
      <c r="H710" s="56"/>
      <c r="I710" s="43"/>
      <c r="J710" s="43"/>
      <c r="K710" s="43"/>
      <c r="L710" s="43"/>
      <c r="M710" s="43"/>
      <c r="N710" s="43"/>
      <c r="O710" s="43"/>
      <c r="P710" s="43"/>
      <c r="Q710" s="43"/>
      <c r="R710" s="43"/>
      <c r="S710" s="43"/>
      <c r="T710" s="43"/>
      <c r="U710" s="43"/>
      <c r="V710" s="43"/>
      <c r="W710" s="43"/>
      <c r="X710" s="43"/>
      <c r="Y710" s="43"/>
      <c r="Z710" s="43"/>
      <c r="AA710" s="43"/>
    </row>
    <row r="711" spans="1:27" ht="14.25" customHeight="1" x14ac:dyDescent="0.2">
      <c r="A711" s="43"/>
      <c r="B711" s="43"/>
      <c r="C711" s="43"/>
      <c r="D711" s="43"/>
      <c r="E711" s="43"/>
      <c r="F711" s="43"/>
      <c r="G711" s="43"/>
      <c r="H711" s="56"/>
      <c r="I711" s="43"/>
      <c r="J711" s="43"/>
      <c r="K711" s="43"/>
      <c r="L711" s="43"/>
      <c r="M711" s="43"/>
      <c r="N711" s="43"/>
      <c r="O711" s="43"/>
      <c r="P711" s="43"/>
      <c r="Q711" s="43"/>
      <c r="R711" s="43"/>
      <c r="S711" s="43"/>
      <c r="T711" s="43"/>
      <c r="U711" s="43"/>
      <c r="V711" s="43"/>
      <c r="W711" s="43"/>
      <c r="X711" s="43"/>
      <c r="Y711" s="43"/>
      <c r="Z711" s="43"/>
      <c r="AA711" s="43"/>
    </row>
    <row r="712" spans="1:27" ht="14.25" customHeight="1" x14ac:dyDescent="0.2">
      <c r="A712" s="43"/>
      <c r="B712" s="43"/>
      <c r="C712" s="43"/>
      <c r="D712" s="43"/>
      <c r="E712" s="43"/>
      <c r="F712" s="43"/>
      <c r="G712" s="43"/>
      <c r="H712" s="56"/>
      <c r="I712" s="43"/>
      <c r="J712" s="43"/>
      <c r="K712" s="43"/>
      <c r="L712" s="43"/>
      <c r="M712" s="43"/>
      <c r="N712" s="43"/>
      <c r="O712" s="43"/>
      <c r="P712" s="43"/>
      <c r="Q712" s="43"/>
      <c r="R712" s="43"/>
      <c r="S712" s="43"/>
      <c r="T712" s="43"/>
      <c r="U712" s="43"/>
      <c r="V712" s="43"/>
      <c r="W712" s="43"/>
      <c r="X712" s="43"/>
      <c r="Y712" s="43"/>
      <c r="Z712" s="43"/>
      <c r="AA712" s="43"/>
    </row>
    <row r="713" spans="1:27" ht="14.25" customHeight="1" x14ac:dyDescent="0.2">
      <c r="A713" s="43"/>
      <c r="B713" s="43"/>
      <c r="C713" s="43"/>
      <c r="D713" s="43"/>
      <c r="E713" s="43"/>
      <c r="F713" s="43"/>
      <c r="G713" s="43"/>
      <c r="H713" s="56"/>
      <c r="I713" s="43"/>
      <c r="J713" s="43"/>
      <c r="K713" s="43"/>
      <c r="L713" s="43"/>
      <c r="M713" s="43"/>
      <c r="N713" s="43"/>
      <c r="O713" s="43"/>
      <c r="P713" s="43"/>
      <c r="Q713" s="43"/>
      <c r="R713" s="43"/>
      <c r="S713" s="43"/>
      <c r="T713" s="43"/>
      <c r="U713" s="43"/>
      <c r="V713" s="43"/>
      <c r="W713" s="43"/>
      <c r="X713" s="43"/>
      <c r="Y713" s="43"/>
      <c r="Z713" s="43"/>
      <c r="AA713" s="43"/>
    </row>
    <row r="714" spans="1:27" ht="14.25" customHeight="1" x14ac:dyDescent="0.2">
      <c r="A714" s="43"/>
      <c r="B714" s="43"/>
      <c r="C714" s="43"/>
      <c r="D714" s="43"/>
      <c r="E714" s="43"/>
      <c r="F714" s="43"/>
      <c r="G714" s="43"/>
      <c r="H714" s="56"/>
      <c r="I714" s="43"/>
      <c r="J714" s="43"/>
      <c r="K714" s="43"/>
      <c r="L714" s="43"/>
      <c r="M714" s="43"/>
      <c r="N714" s="43"/>
      <c r="O714" s="43"/>
      <c r="P714" s="43"/>
      <c r="Q714" s="43"/>
      <c r="R714" s="43"/>
      <c r="S714" s="43"/>
      <c r="T714" s="43"/>
      <c r="U714" s="43"/>
      <c r="V714" s="43"/>
      <c r="W714" s="43"/>
      <c r="X714" s="43"/>
      <c r="Y714" s="43"/>
      <c r="Z714" s="43"/>
      <c r="AA714" s="43"/>
    </row>
    <row r="715" spans="1:27" ht="14.25" customHeight="1" x14ac:dyDescent="0.2">
      <c r="A715" s="43"/>
      <c r="B715" s="43"/>
      <c r="C715" s="43"/>
      <c r="D715" s="43"/>
      <c r="E715" s="43"/>
      <c r="F715" s="43"/>
      <c r="G715" s="43"/>
      <c r="H715" s="56"/>
      <c r="I715" s="43"/>
      <c r="J715" s="43"/>
      <c r="K715" s="43"/>
      <c r="L715" s="43"/>
      <c r="M715" s="43"/>
      <c r="N715" s="43"/>
      <c r="O715" s="43"/>
      <c r="P715" s="43"/>
      <c r="Q715" s="43"/>
      <c r="R715" s="43"/>
      <c r="S715" s="43"/>
      <c r="T715" s="43"/>
      <c r="U715" s="43"/>
      <c r="V715" s="43"/>
      <c r="W715" s="43"/>
      <c r="X715" s="43"/>
      <c r="Y715" s="43"/>
      <c r="Z715" s="43"/>
      <c r="AA715" s="43"/>
    </row>
    <row r="716" spans="1:27" ht="14.25" customHeight="1" x14ac:dyDescent="0.2">
      <c r="A716" s="43"/>
      <c r="B716" s="43"/>
      <c r="C716" s="43"/>
      <c r="D716" s="43"/>
      <c r="E716" s="43"/>
      <c r="F716" s="43"/>
      <c r="G716" s="43"/>
      <c r="H716" s="56"/>
      <c r="I716" s="43"/>
      <c r="J716" s="43"/>
      <c r="K716" s="43"/>
      <c r="L716" s="43"/>
      <c r="M716" s="43"/>
      <c r="N716" s="43"/>
      <c r="O716" s="43"/>
      <c r="P716" s="43"/>
      <c r="Q716" s="43"/>
      <c r="R716" s="43"/>
      <c r="S716" s="43"/>
      <c r="T716" s="43"/>
      <c r="U716" s="43"/>
      <c r="V716" s="43"/>
      <c r="W716" s="43"/>
      <c r="X716" s="43"/>
      <c r="Y716" s="43"/>
      <c r="Z716" s="43"/>
      <c r="AA716" s="43"/>
    </row>
    <row r="717" spans="1:27" ht="14.25" customHeight="1" x14ac:dyDescent="0.2">
      <c r="A717" s="43"/>
      <c r="B717" s="43"/>
      <c r="C717" s="43"/>
      <c r="D717" s="43"/>
      <c r="E717" s="43"/>
      <c r="F717" s="43"/>
      <c r="G717" s="43"/>
      <c r="H717" s="56"/>
      <c r="I717" s="43"/>
      <c r="J717" s="43"/>
      <c r="K717" s="43"/>
      <c r="L717" s="43"/>
      <c r="M717" s="43"/>
      <c r="N717" s="43"/>
      <c r="O717" s="43"/>
      <c r="P717" s="43"/>
      <c r="Q717" s="43"/>
      <c r="R717" s="43"/>
      <c r="S717" s="43"/>
      <c r="T717" s="43"/>
      <c r="U717" s="43"/>
      <c r="V717" s="43"/>
      <c r="W717" s="43"/>
      <c r="X717" s="43"/>
      <c r="Y717" s="43"/>
      <c r="Z717" s="43"/>
      <c r="AA717" s="43"/>
    </row>
    <row r="718" spans="1:27" ht="14.25" customHeight="1" x14ac:dyDescent="0.2">
      <c r="A718" s="43"/>
      <c r="B718" s="43"/>
      <c r="C718" s="43"/>
      <c r="D718" s="43"/>
      <c r="E718" s="43"/>
      <c r="F718" s="43"/>
      <c r="G718" s="43"/>
      <c r="H718" s="56"/>
      <c r="I718" s="43"/>
      <c r="J718" s="43"/>
      <c r="K718" s="43"/>
      <c r="L718" s="43"/>
      <c r="M718" s="43"/>
      <c r="N718" s="43"/>
      <c r="O718" s="43"/>
      <c r="P718" s="43"/>
      <c r="Q718" s="43"/>
      <c r="R718" s="43"/>
      <c r="S718" s="43"/>
      <c r="T718" s="43"/>
      <c r="U718" s="43"/>
      <c r="V718" s="43"/>
      <c r="W718" s="43"/>
      <c r="X718" s="43"/>
      <c r="Y718" s="43"/>
      <c r="Z718" s="43"/>
      <c r="AA718" s="43"/>
    </row>
    <row r="719" spans="1:27" ht="14.25" customHeight="1" x14ac:dyDescent="0.2">
      <c r="A719" s="43"/>
      <c r="B719" s="43"/>
      <c r="C719" s="43"/>
      <c r="D719" s="43"/>
      <c r="E719" s="43"/>
      <c r="F719" s="43"/>
      <c r="G719" s="43"/>
      <c r="H719" s="56"/>
      <c r="I719" s="43"/>
      <c r="J719" s="43"/>
      <c r="K719" s="43"/>
      <c r="L719" s="43"/>
      <c r="M719" s="43"/>
      <c r="N719" s="43"/>
      <c r="O719" s="43"/>
      <c r="P719" s="43"/>
      <c r="Q719" s="43"/>
      <c r="R719" s="43"/>
      <c r="S719" s="43"/>
      <c r="T719" s="43"/>
      <c r="U719" s="43"/>
      <c r="V719" s="43"/>
      <c r="W719" s="43"/>
      <c r="X719" s="43"/>
      <c r="Y719" s="43"/>
      <c r="Z719" s="43"/>
      <c r="AA719" s="43"/>
    </row>
    <row r="720" spans="1:27" ht="14.25" customHeight="1" x14ac:dyDescent="0.2">
      <c r="A720" s="43"/>
      <c r="B720" s="43"/>
      <c r="C720" s="43"/>
      <c r="D720" s="43"/>
      <c r="E720" s="43"/>
      <c r="F720" s="43"/>
      <c r="G720" s="43"/>
      <c r="H720" s="56"/>
      <c r="I720" s="43"/>
      <c r="J720" s="43"/>
      <c r="K720" s="43"/>
      <c r="L720" s="43"/>
      <c r="M720" s="43"/>
      <c r="N720" s="43"/>
      <c r="O720" s="43"/>
      <c r="P720" s="43"/>
      <c r="Q720" s="43"/>
      <c r="R720" s="43"/>
      <c r="S720" s="43"/>
      <c r="T720" s="43"/>
      <c r="U720" s="43"/>
      <c r="V720" s="43"/>
      <c r="W720" s="43"/>
      <c r="X720" s="43"/>
      <c r="Y720" s="43"/>
      <c r="Z720" s="43"/>
      <c r="AA720" s="43"/>
    </row>
    <row r="721" spans="1:27" ht="14.25" customHeight="1" x14ac:dyDescent="0.2">
      <c r="A721" s="43"/>
      <c r="B721" s="43"/>
      <c r="C721" s="43"/>
      <c r="D721" s="43"/>
      <c r="E721" s="43"/>
      <c r="F721" s="43"/>
      <c r="G721" s="43"/>
      <c r="H721" s="56"/>
      <c r="I721" s="43"/>
      <c r="J721" s="43"/>
      <c r="K721" s="43"/>
      <c r="L721" s="43"/>
      <c r="M721" s="43"/>
      <c r="N721" s="43"/>
      <c r="O721" s="43"/>
      <c r="P721" s="43"/>
      <c r="Q721" s="43"/>
      <c r="R721" s="43"/>
      <c r="S721" s="43"/>
      <c r="T721" s="43"/>
      <c r="U721" s="43"/>
      <c r="V721" s="43"/>
      <c r="W721" s="43"/>
      <c r="X721" s="43"/>
      <c r="Y721" s="43"/>
      <c r="Z721" s="43"/>
      <c r="AA721" s="43"/>
    </row>
    <row r="722" spans="1:27" ht="14.25" customHeight="1" x14ac:dyDescent="0.2">
      <c r="A722" s="43"/>
      <c r="B722" s="43"/>
      <c r="C722" s="43"/>
      <c r="D722" s="43"/>
      <c r="E722" s="43"/>
      <c r="F722" s="43"/>
      <c r="G722" s="43"/>
      <c r="H722" s="56"/>
      <c r="I722" s="43"/>
      <c r="J722" s="43"/>
      <c r="K722" s="43"/>
      <c r="L722" s="43"/>
      <c r="M722" s="43"/>
      <c r="N722" s="43"/>
      <c r="O722" s="43"/>
      <c r="P722" s="43"/>
      <c r="Q722" s="43"/>
      <c r="R722" s="43"/>
      <c r="S722" s="43"/>
      <c r="T722" s="43"/>
      <c r="U722" s="43"/>
      <c r="V722" s="43"/>
      <c r="W722" s="43"/>
      <c r="X722" s="43"/>
      <c r="Y722" s="43"/>
      <c r="Z722" s="43"/>
      <c r="AA722" s="43"/>
    </row>
    <row r="723" spans="1:27" ht="14.25" customHeight="1" x14ac:dyDescent="0.2">
      <c r="A723" s="43"/>
      <c r="B723" s="43"/>
      <c r="C723" s="43"/>
      <c r="D723" s="43"/>
      <c r="E723" s="43"/>
      <c r="F723" s="43"/>
      <c r="G723" s="43"/>
      <c r="H723" s="56"/>
      <c r="I723" s="43"/>
      <c r="J723" s="43"/>
      <c r="K723" s="43"/>
      <c r="L723" s="43"/>
      <c r="M723" s="43"/>
      <c r="N723" s="43"/>
      <c r="O723" s="43"/>
      <c r="P723" s="43"/>
      <c r="Q723" s="43"/>
      <c r="R723" s="43"/>
      <c r="S723" s="43"/>
      <c r="T723" s="43"/>
      <c r="U723" s="43"/>
      <c r="V723" s="43"/>
      <c r="W723" s="43"/>
      <c r="X723" s="43"/>
      <c r="Y723" s="43"/>
      <c r="Z723" s="43"/>
      <c r="AA723" s="43"/>
    </row>
    <row r="724" spans="1:27" ht="14.25" customHeight="1" x14ac:dyDescent="0.2">
      <c r="A724" s="43"/>
      <c r="B724" s="43"/>
      <c r="C724" s="43"/>
      <c r="D724" s="43"/>
      <c r="E724" s="43"/>
      <c r="F724" s="43"/>
      <c r="G724" s="43"/>
      <c r="H724" s="56"/>
      <c r="I724" s="43"/>
      <c r="J724" s="43"/>
      <c r="K724" s="43"/>
      <c r="L724" s="43"/>
      <c r="M724" s="43"/>
      <c r="N724" s="43"/>
      <c r="O724" s="43"/>
      <c r="P724" s="43"/>
      <c r="Q724" s="43"/>
      <c r="R724" s="43"/>
      <c r="S724" s="43"/>
      <c r="T724" s="43"/>
      <c r="U724" s="43"/>
      <c r="V724" s="43"/>
      <c r="W724" s="43"/>
      <c r="X724" s="43"/>
      <c r="Y724" s="43"/>
      <c r="Z724" s="43"/>
      <c r="AA724" s="43"/>
    </row>
    <row r="725" spans="1:27" ht="14.25" customHeight="1" x14ac:dyDescent="0.2">
      <c r="A725" s="43"/>
      <c r="B725" s="43"/>
      <c r="C725" s="43"/>
      <c r="D725" s="43"/>
      <c r="E725" s="43"/>
      <c r="F725" s="43"/>
      <c r="G725" s="43"/>
      <c r="H725" s="56"/>
      <c r="I725" s="43"/>
      <c r="J725" s="43"/>
      <c r="K725" s="43"/>
      <c r="L725" s="43"/>
      <c r="M725" s="43"/>
      <c r="N725" s="43"/>
      <c r="O725" s="43"/>
      <c r="P725" s="43"/>
      <c r="Q725" s="43"/>
      <c r="R725" s="43"/>
      <c r="S725" s="43"/>
      <c r="T725" s="43"/>
      <c r="U725" s="43"/>
      <c r="V725" s="43"/>
      <c r="W725" s="43"/>
      <c r="X725" s="43"/>
      <c r="Y725" s="43"/>
      <c r="Z725" s="43"/>
      <c r="AA725" s="43"/>
    </row>
    <row r="726" spans="1:27" ht="14.25" customHeight="1" x14ac:dyDescent="0.2">
      <c r="A726" s="43"/>
      <c r="B726" s="43"/>
      <c r="C726" s="43"/>
      <c r="D726" s="43"/>
      <c r="E726" s="43"/>
      <c r="F726" s="43"/>
      <c r="G726" s="43"/>
      <c r="H726" s="56"/>
      <c r="I726" s="43"/>
      <c r="J726" s="43"/>
      <c r="K726" s="43"/>
      <c r="L726" s="43"/>
      <c r="M726" s="43"/>
      <c r="N726" s="43"/>
      <c r="O726" s="43"/>
      <c r="P726" s="43"/>
      <c r="Q726" s="43"/>
      <c r="R726" s="43"/>
      <c r="S726" s="43"/>
      <c r="T726" s="43"/>
      <c r="U726" s="43"/>
      <c r="V726" s="43"/>
      <c r="W726" s="43"/>
      <c r="X726" s="43"/>
      <c r="Y726" s="43"/>
      <c r="Z726" s="43"/>
      <c r="AA726" s="43"/>
    </row>
    <row r="727" spans="1:27" ht="14.25" customHeight="1" x14ac:dyDescent="0.2">
      <c r="A727" s="43"/>
      <c r="B727" s="43"/>
      <c r="C727" s="43"/>
      <c r="D727" s="43"/>
      <c r="E727" s="43"/>
      <c r="F727" s="43"/>
      <c r="G727" s="43"/>
      <c r="H727" s="56"/>
      <c r="I727" s="43"/>
      <c r="J727" s="43"/>
      <c r="K727" s="43"/>
      <c r="L727" s="43"/>
      <c r="M727" s="43"/>
      <c r="N727" s="43"/>
      <c r="O727" s="43"/>
      <c r="P727" s="43"/>
      <c r="Q727" s="43"/>
      <c r="R727" s="43"/>
      <c r="S727" s="43"/>
      <c r="T727" s="43"/>
      <c r="U727" s="43"/>
      <c r="V727" s="43"/>
      <c r="W727" s="43"/>
      <c r="X727" s="43"/>
      <c r="Y727" s="43"/>
      <c r="Z727" s="43"/>
      <c r="AA727" s="43"/>
    </row>
    <row r="728" spans="1:27" ht="14.25" customHeight="1" x14ac:dyDescent="0.2">
      <c r="A728" s="43"/>
      <c r="B728" s="43"/>
      <c r="C728" s="43"/>
      <c r="D728" s="43"/>
      <c r="E728" s="43"/>
      <c r="F728" s="43"/>
      <c r="G728" s="43"/>
      <c r="H728" s="56"/>
      <c r="I728" s="43"/>
      <c r="J728" s="43"/>
      <c r="K728" s="43"/>
      <c r="L728" s="43"/>
      <c r="M728" s="43"/>
      <c r="N728" s="43"/>
      <c r="O728" s="43"/>
      <c r="P728" s="43"/>
      <c r="Q728" s="43"/>
      <c r="R728" s="43"/>
      <c r="S728" s="43"/>
      <c r="T728" s="43"/>
      <c r="U728" s="43"/>
      <c r="V728" s="43"/>
      <c r="W728" s="43"/>
      <c r="X728" s="43"/>
      <c r="Y728" s="43"/>
      <c r="Z728" s="43"/>
      <c r="AA728" s="43"/>
    </row>
    <row r="729" spans="1:27" ht="14.25" customHeight="1" x14ac:dyDescent="0.2">
      <c r="A729" s="43"/>
      <c r="B729" s="43"/>
      <c r="C729" s="43"/>
      <c r="D729" s="43"/>
      <c r="E729" s="43"/>
      <c r="F729" s="43"/>
      <c r="G729" s="43"/>
      <c r="H729" s="56"/>
      <c r="I729" s="43"/>
      <c r="J729" s="43"/>
      <c r="K729" s="43"/>
      <c r="L729" s="43"/>
      <c r="M729" s="43"/>
      <c r="N729" s="43"/>
      <c r="O729" s="43"/>
      <c r="P729" s="43"/>
      <c r="Q729" s="43"/>
      <c r="R729" s="43"/>
      <c r="S729" s="43"/>
      <c r="T729" s="43"/>
      <c r="U729" s="43"/>
      <c r="V729" s="43"/>
      <c r="W729" s="43"/>
      <c r="X729" s="43"/>
      <c r="Y729" s="43"/>
      <c r="Z729" s="43"/>
      <c r="AA729" s="43"/>
    </row>
    <row r="730" spans="1:27" ht="14.25" customHeight="1" x14ac:dyDescent="0.2">
      <c r="A730" s="43"/>
      <c r="B730" s="43"/>
      <c r="C730" s="43"/>
      <c r="D730" s="43"/>
      <c r="E730" s="43"/>
      <c r="F730" s="43"/>
      <c r="G730" s="43"/>
      <c r="H730" s="56"/>
      <c r="I730" s="43"/>
      <c r="J730" s="43"/>
      <c r="K730" s="43"/>
      <c r="L730" s="43"/>
      <c r="M730" s="43"/>
      <c r="N730" s="43"/>
      <c r="O730" s="43"/>
      <c r="P730" s="43"/>
      <c r="Q730" s="43"/>
      <c r="R730" s="43"/>
      <c r="S730" s="43"/>
      <c r="T730" s="43"/>
      <c r="U730" s="43"/>
      <c r="V730" s="43"/>
      <c r="W730" s="43"/>
      <c r="X730" s="43"/>
      <c r="Y730" s="43"/>
      <c r="Z730" s="43"/>
      <c r="AA730" s="43"/>
    </row>
    <row r="731" spans="1:27" ht="14.25" customHeight="1" x14ac:dyDescent="0.2">
      <c r="A731" s="43"/>
      <c r="B731" s="43"/>
      <c r="C731" s="43"/>
      <c r="D731" s="43"/>
      <c r="E731" s="43"/>
      <c r="F731" s="43"/>
      <c r="G731" s="43"/>
      <c r="H731" s="56"/>
      <c r="I731" s="43"/>
      <c r="J731" s="43"/>
      <c r="K731" s="43"/>
      <c r="L731" s="43"/>
      <c r="M731" s="43"/>
      <c r="N731" s="43"/>
      <c r="O731" s="43"/>
      <c r="P731" s="43"/>
      <c r="Q731" s="43"/>
      <c r="R731" s="43"/>
      <c r="S731" s="43"/>
      <c r="T731" s="43"/>
      <c r="U731" s="43"/>
      <c r="V731" s="43"/>
      <c r="W731" s="43"/>
      <c r="X731" s="43"/>
      <c r="Y731" s="43"/>
      <c r="Z731" s="43"/>
      <c r="AA731" s="43"/>
    </row>
    <row r="732" spans="1:27" ht="14.25" customHeight="1" x14ac:dyDescent="0.2">
      <c r="A732" s="43"/>
      <c r="B732" s="43"/>
      <c r="C732" s="43"/>
      <c r="D732" s="43"/>
      <c r="E732" s="43"/>
      <c r="F732" s="43"/>
      <c r="G732" s="43"/>
      <c r="H732" s="56"/>
      <c r="I732" s="43"/>
      <c r="J732" s="43"/>
      <c r="K732" s="43"/>
      <c r="L732" s="43"/>
      <c r="M732" s="43"/>
      <c r="N732" s="43"/>
      <c r="O732" s="43"/>
      <c r="P732" s="43"/>
      <c r="Q732" s="43"/>
      <c r="R732" s="43"/>
      <c r="S732" s="43"/>
      <c r="T732" s="43"/>
      <c r="U732" s="43"/>
      <c r="V732" s="43"/>
      <c r="W732" s="43"/>
      <c r="X732" s="43"/>
      <c r="Y732" s="43"/>
      <c r="Z732" s="43"/>
      <c r="AA732" s="43"/>
    </row>
    <row r="733" spans="1:27" ht="14.25" customHeight="1" x14ac:dyDescent="0.2">
      <c r="A733" s="43"/>
      <c r="B733" s="43"/>
      <c r="C733" s="43"/>
      <c r="D733" s="43"/>
      <c r="E733" s="43"/>
      <c r="F733" s="43"/>
      <c r="G733" s="43"/>
      <c r="H733" s="56"/>
      <c r="I733" s="43"/>
      <c r="J733" s="43"/>
      <c r="K733" s="43"/>
      <c r="L733" s="43"/>
      <c r="M733" s="43"/>
      <c r="N733" s="43"/>
      <c r="O733" s="43"/>
      <c r="P733" s="43"/>
      <c r="Q733" s="43"/>
      <c r="R733" s="43"/>
      <c r="S733" s="43"/>
      <c r="T733" s="43"/>
      <c r="U733" s="43"/>
      <c r="V733" s="43"/>
      <c r="W733" s="43"/>
      <c r="X733" s="43"/>
      <c r="Y733" s="43"/>
      <c r="Z733" s="43"/>
      <c r="AA733" s="43"/>
    </row>
    <row r="734" spans="1:27" ht="14.25" customHeight="1" x14ac:dyDescent="0.2">
      <c r="A734" s="43"/>
      <c r="B734" s="43"/>
      <c r="C734" s="43"/>
      <c r="D734" s="43"/>
      <c r="E734" s="43"/>
      <c r="F734" s="43"/>
      <c r="G734" s="43"/>
      <c r="H734" s="56"/>
      <c r="I734" s="43"/>
      <c r="J734" s="43"/>
      <c r="K734" s="43"/>
      <c r="L734" s="43"/>
      <c r="M734" s="43"/>
      <c r="N734" s="43"/>
      <c r="O734" s="43"/>
      <c r="P734" s="43"/>
      <c r="Q734" s="43"/>
      <c r="R734" s="43"/>
      <c r="S734" s="43"/>
      <c r="T734" s="43"/>
      <c r="U734" s="43"/>
      <c r="V734" s="43"/>
      <c r="W734" s="43"/>
      <c r="X734" s="43"/>
      <c r="Y734" s="43"/>
      <c r="Z734" s="43"/>
      <c r="AA734" s="43"/>
    </row>
    <row r="735" spans="1:27" ht="14.25" customHeight="1" x14ac:dyDescent="0.2">
      <c r="A735" s="43"/>
      <c r="B735" s="43"/>
      <c r="C735" s="43"/>
      <c r="D735" s="43"/>
      <c r="E735" s="43"/>
      <c r="F735" s="43"/>
      <c r="G735" s="43"/>
      <c r="H735" s="56"/>
      <c r="I735" s="43"/>
      <c r="J735" s="43"/>
      <c r="K735" s="43"/>
      <c r="L735" s="43"/>
      <c r="M735" s="43"/>
      <c r="N735" s="43"/>
      <c r="O735" s="43"/>
      <c r="P735" s="43"/>
      <c r="Q735" s="43"/>
      <c r="R735" s="43"/>
      <c r="S735" s="43"/>
      <c r="T735" s="43"/>
      <c r="U735" s="43"/>
      <c r="V735" s="43"/>
      <c r="W735" s="43"/>
      <c r="X735" s="43"/>
      <c r="Y735" s="43"/>
      <c r="Z735" s="43"/>
      <c r="AA735" s="43"/>
    </row>
    <row r="736" spans="1:27" ht="14.25" customHeight="1" x14ac:dyDescent="0.2">
      <c r="A736" s="43"/>
      <c r="B736" s="43"/>
      <c r="C736" s="43"/>
      <c r="D736" s="43"/>
      <c r="E736" s="43"/>
      <c r="F736" s="43"/>
      <c r="G736" s="43"/>
      <c r="H736" s="56"/>
      <c r="I736" s="43"/>
      <c r="J736" s="43"/>
      <c r="K736" s="43"/>
      <c r="L736" s="43"/>
      <c r="M736" s="43"/>
      <c r="N736" s="43"/>
      <c r="O736" s="43"/>
      <c r="P736" s="43"/>
      <c r="Q736" s="43"/>
      <c r="R736" s="43"/>
      <c r="S736" s="43"/>
      <c r="T736" s="43"/>
      <c r="U736" s="43"/>
      <c r="V736" s="43"/>
      <c r="W736" s="43"/>
      <c r="X736" s="43"/>
      <c r="Y736" s="43"/>
      <c r="Z736" s="43"/>
      <c r="AA736" s="43"/>
    </row>
    <row r="737" spans="1:27" ht="14.25" customHeight="1" x14ac:dyDescent="0.2">
      <c r="A737" s="43"/>
      <c r="B737" s="43"/>
      <c r="C737" s="43"/>
      <c r="D737" s="43"/>
      <c r="E737" s="43"/>
      <c r="F737" s="43"/>
      <c r="G737" s="43"/>
      <c r="H737" s="56"/>
      <c r="I737" s="43"/>
      <c r="J737" s="43"/>
      <c r="K737" s="43"/>
      <c r="L737" s="43"/>
      <c r="M737" s="43"/>
      <c r="N737" s="43"/>
      <c r="O737" s="43"/>
      <c r="P737" s="43"/>
      <c r="Q737" s="43"/>
      <c r="R737" s="43"/>
      <c r="S737" s="43"/>
      <c r="T737" s="43"/>
      <c r="U737" s="43"/>
      <c r="V737" s="43"/>
      <c r="W737" s="43"/>
      <c r="X737" s="43"/>
      <c r="Y737" s="43"/>
      <c r="Z737" s="43"/>
      <c r="AA737" s="43"/>
    </row>
    <row r="738" spans="1:27" ht="14.25" customHeight="1" x14ac:dyDescent="0.2">
      <c r="A738" s="43"/>
      <c r="B738" s="43"/>
      <c r="C738" s="43"/>
      <c r="D738" s="43"/>
      <c r="E738" s="43"/>
      <c r="F738" s="43"/>
      <c r="G738" s="43"/>
      <c r="H738" s="56"/>
      <c r="I738" s="43"/>
      <c r="J738" s="43"/>
      <c r="K738" s="43"/>
      <c r="L738" s="43"/>
      <c r="M738" s="43"/>
      <c r="N738" s="43"/>
      <c r="O738" s="43"/>
      <c r="P738" s="43"/>
      <c r="Q738" s="43"/>
      <c r="R738" s="43"/>
      <c r="S738" s="43"/>
      <c r="T738" s="43"/>
      <c r="U738" s="43"/>
      <c r="V738" s="43"/>
      <c r="W738" s="43"/>
      <c r="X738" s="43"/>
      <c r="Y738" s="43"/>
      <c r="Z738" s="43"/>
      <c r="AA738" s="43"/>
    </row>
    <row r="739" spans="1:27" ht="14.25" customHeight="1" x14ac:dyDescent="0.2">
      <c r="A739" s="43"/>
      <c r="B739" s="43"/>
      <c r="C739" s="43"/>
      <c r="D739" s="43"/>
      <c r="E739" s="43"/>
      <c r="F739" s="43"/>
      <c r="G739" s="43"/>
      <c r="H739" s="56"/>
      <c r="I739" s="43"/>
      <c r="J739" s="43"/>
      <c r="K739" s="43"/>
      <c r="L739" s="43"/>
      <c r="M739" s="43"/>
      <c r="N739" s="43"/>
      <c r="O739" s="43"/>
      <c r="P739" s="43"/>
      <c r="Q739" s="43"/>
      <c r="R739" s="43"/>
      <c r="S739" s="43"/>
      <c r="T739" s="43"/>
      <c r="U739" s="43"/>
      <c r="V739" s="43"/>
      <c r="W739" s="43"/>
      <c r="X739" s="43"/>
      <c r="Y739" s="43"/>
      <c r="Z739" s="43"/>
      <c r="AA739" s="43"/>
    </row>
    <row r="740" spans="1:27" ht="14.25" customHeight="1" x14ac:dyDescent="0.2">
      <c r="A740" s="43"/>
      <c r="B740" s="43"/>
      <c r="C740" s="43"/>
      <c r="D740" s="43"/>
      <c r="E740" s="43"/>
      <c r="F740" s="43"/>
      <c r="G740" s="43"/>
      <c r="H740" s="56"/>
      <c r="I740" s="43"/>
      <c r="J740" s="43"/>
      <c r="K740" s="43"/>
      <c r="L740" s="43"/>
      <c r="M740" s="43"/>
      <c r="N740" s="43"/>
      <c r="O740" s="43"/>
      <c r="P740" s="43"/>
      <c r="Q740" s="43"/>
      <c r="R740" s="43"/>
      <c r="S740" s="43"/>
      <c r="T740" s="43"/>
      <c r="U740" s="43"/>
      <c r="V740" s="43"/>
      <c r="W740" s="43"/>
      <c r="X740" s="43"/>
      <c r="Y740" s="43"/>
      <c r="Z740" s="43"/>
      <c r="AA740" s="43"/>
    </row>
    <row r="741" spans="1:27" ht="14.25" customHeight="1" x14ac:dyDescent="0.2">
      <c r="A741" s="43"/>
      <c r="B741" s="43"/>
      <c r="C741" s="43"/>
      <c r="D741" s="43"/>
      <c r="E741" s="43"/>
      <c r="F741" s="43"/>
      <c r="G741" s="43"/>
      <c r="H741" s="56"/>
      <c r="I741" s="43"/>
      <c r="J741" s="43"/>
      <c r="K741" s="43"/>
      <c r="L741" s="43"/>
      <c r="M741" s="43"/>
      <c r="N741" s="43"/>
      <c r="O741" s="43"/>
      <c r="P741" s="43"/>
      <c r="Q741" s="43"/>
      <c r="R741" s="43"/>
      <c r="S741" s="43"/>
      <c r="T741" s="43"/>
      <c r="U741" s="43"/>
      <c r="V741" s="43"/>
      <c r="W741" s="43"/>
      <c r="X741" s="43"/>
      <c r="Y741" s="43"/>
      <c r="Z741" s="43"/>
      <c r="AA741" s="43"/>
    </row>
    <row r="742" spans="1:27" ht="14.25" customHeight="1" x14ac:dyDescent="0.2">
      <c r="A742" s="43"/>
      <c r="B742" s="43"/>
      <c r="C742" s="43"/>
      <c r="D742" s="43"/>
      <c r="E742" s="43"/>
      <c r="F742" s="43"/>
      <c r="G742" s="43"/>
      <c r="H742" s="56"/>
      <c r="I742" s="43"/>
      <c r="J742" s="43"/>
      <c r="K742" s="43"/>
      <c r="L742" s="43"/>
      <c r="M742" s="43"/>
      <c r="N742" s="43"/>
      <c r="O742" s="43"/>
      <c r="P742" s="43"/>
      <c r="Q742" s="43"/>
      <c r="R742" s="43"/>
      <c r="S742" s="43"/>
      <c r="T742" s="43"/>
      <c r="U742" s="43"/>
      <c r="V742" s="43"/>
      <c r="W742" s="43"/>
      <c r="X742" s="43"/>
      <c r="Y742" s="43"/>
      <c r="Z742" s="43"/>
      <c r="AA742" s="43"/>
    </row>
    <row r="743" spans="1:27" ht="14.25" customHeight="1" x14ac:dyDescent="0.2">
      <c r="A743" s="43"/>
      <c r="B743" s="43"/>
      <c r="C743" s="43"/>
      <c r="D743" s="43"/>
      <c r="E743" s="43"/>
      <c r="F743" s="43"/>
      <c r="G743" s="43"/>
      <c r="H743" s="56"/>
      <c r="I743" s="43"/>
      <c r="J743" s="43"/>
      <c r="K743" s="43"/>
      <c r="L743" s="43"/>
      <c r="M743" s="43"/>
      <c r="N743" s="43"/>
      <c r="O743" s="43"/>
      <c r="P743" s="43"/>
      <c r="Q743" s="43"/>
      <c r="R743" s="43"/>
      <c r="S743" s="43"/>
      <c r="T743" s="43"/>
      <c r="U743" s="43"/>
      <c r="V743" s="43"/>
      <c r="W743" s="43"/>
      <c r="X743" s="43"/>
      <c r="Y743" s="43"/>
      <c r="Z743" s="43"/>
      <c r="AA743" s="43"/>
    </row>
    <row r="744" spans="1:27" ht="14.25" customHeight="1" x14ac:dyDescent="0.2">
      <c r="A744" s="43"/>
      <c r="B744" s="43"/>
      <c r="C744" s="43"/>
      <c r="D744" s="43"/>
      <c r="E744" s="43"/>
      <c r="F744" s="43"/>
      <c r="G744" s="43"/>
      <c r="H744" s="56"/>
      <c r="I744" s="43"/>
      <c r="J744" s="43"/>
      <c r="K744" s="43"/>
      <c r="L744" s="43"/>
      <c r="M744" s="43"/>
      <c r="N744" s="43"/>
      <c r="O744" s="43"/>
      <c r="P744" s="43"/>
      <c r="Q744" s="43"/>
      <c r="R744" s="43"/>
      <c r="S744" s="43"/>
      <c r="T744" s="43"/>
      <c r="U744" s="43"/>
      <c r="V744" s="43"/>
      <c r="W744" s="43"/>
      <c r="X744" s="43"/>
      <c r="Y744" s="43"/>
      <c r="Z744" s="43"/>
      <c r="AA744" s="43"/>
    </row>
    <row r="745" spans="1:27" ht="14.25" customHeight="1" x14ac:dyDescent="0.2">
      <c r="A745" s="43"/>
      <c r="B745" s="43"/>
      <c r="C745" s="43"/>
      <c r="D745" s="43"/>
      <c r="E745" s="43"/>
      <c r="F745" s="43"/>
      <c r="G745" s="43"/>
      <c r="H745" s="56"/>
      <c r="I745" s="43"/>
      <c r="J745" s="43"/>
      <c r="K745" s="43"/>
      <c r="L745" s="43"/>
      <c r="M745" s="43"/>
      <c r="N745" s="43"/>
      <c r="O745" s="43"/>
      <c r="P745" s="43"/>
      <c r="Q745" s="43"/>
      <c r="R745" s="43"/>
      <c r="S745" s="43"/>
      <c r="T745" s="43"/>
      <c r="U745" s="43"/>
      <c r="V745" s="43"/>
      <c r="W745" s="43"/>
      <c r="X745" s="43"/>
      <c r="Y745" s="43"/>
      <c r="Z745" s="43"/>
      <c r="AA745" s="43"/>
    </row>
    <row r="746" spans="1:27" ht="14.25" customHeight="1" x14ac:dyDescent="0.2">
      <c r="A746" s="43"/>
      <c r="B746" s="43"/>
      <c r="C746" s="43"/>
      <c r="D746" s="43"/>
      <c r="E746" s="43"/>
      <c r="F746" s="43"/>
      <c r="G746" s="43"/>
      <c r="H746" s="56"/>
      <c r="I746" s="43"/>
      <c r="J746" s="43"/>
      <c r="K746" s="43"/>
      <c r="L746" s="43"/>
      <c r="M746" s="43"/>
      <c r="N746" s="43"/>
      <c r="O746" s="43"/>
      <c r="P746" s="43"/>
      <c r="Q746" s="43"/>
      <c r="R746" s="43"/>
      <c r="S746" s="43"/>
      <c r="T746" s="43"/>
      <c r="U746" s="43"/>
      <c r="V746" s="43"/>
      <c r="W746" s="43"/>
      <c r="X746" s="43"/>
      <c r="Y746" s="43"/>
      <c r="Z746" s="43"/>
      <c r="AA746" s="43"/>
    </row>
    <row r="747" spans="1:27" ht="14.25" customHeight="1" x14ac:dyDescent="0.2">
      <c r="A747" s="43"/>
      <c r="B747" s="43"/>
      <c r="C747" s="43"/>
      <c r="D747" s="43"/>
      <c r="E747" s="43"/>
      <c r="F747" s="43"/>
      <c r="G747" s="43"/>
      <c r="H747" s="56"/>
      <c r="I747" s="43"/>
      <c r="J747" s="43"/>
      <c r="K747" s="43"/>
      <c r="L747" s="43"/>
      <c r="M747" s="43"/>
      <c r="N747" s="43"/>
      <c r="O747" s="43"/>
      <c r="P747" s="43"/>
      <c r="Q747" s="43"/>
      <c r="R747" s="43"/>
      <c r="S747" s="43"/>
      <c r="T747" s="43"/>
      <c r="U747" s="43"/>
      <c r="V747" s="43"/>
      <c r="W747" s="43"/>
      <c r="X747" s="43"/>
      <c r="Y747" s="43"/>
      <c r="Z747" s="43"/>
      <c r="AA747" s="43"/>
    </row>
    <row r="748" spans="1:27" ht="14.25" customHeight="1" x14ac:dyDescent="0.2">
      <c r="A748" s="43"/>
      <c r="B748" s="43"/>
      <c r="C748" s="43"/>
      <c r="D748" s="43"/>
      <c r="E748" s="43"/>
      <c r="F748" s="43"/>
      <c r="G748" s="43"/>
      <c r="H748" s="56"/>
      <c r="I748" s="43"/>
      <c r="J748" s="43"/>
      <c r="K748" s="43"/>
      <c r="L748" s="43"/>
      <c r="M748" s="43"/>
      <c r="N748" s="43"/>
      <c r="O748" s="43"/>
      <c r="P748" s="43"/>
      <c r="Q748" s="43"/>
      <c r="R748" s="43"/>
      <c r="S748" s="43"/>
      <c r="T748" s="43"/>
      <c r="U748" s="43"/>
      <c r="V748" s="43"/>
      <c r="W748" s="43"/>
      <c r="X748" s="43"/>
      <c r="Y748" s="43"/>
      <c r="Z748" s="43"/>
      <c r="AA748" s="43"/>
    </row>
    <row r="749" spans="1:27" ht="14.25" customHeight="1" x14ac:dyDescent="0.2">
      <c r="A749" s="43"/>
      <c r="B749" s="43"/>
      <c r="C749" s="43"/>
      <c r="D749" s="43"/>
      <c r="E749" s="43"/>
      <c r="F749" s="43"/>
      <c r="G749" s="43"/>
      <c r="H749" s="56"/>
      <c r="I749" s="43"/>
      <c r="J749" s="43"/>
      <c r="K749" s="43"/>
      <c r="L749" s="43"/>
      <c r="M749" s="43"/>
      <c r="N749" s="43"/>
      <c r="O749" s="43"/>
      <c r="P749" s="43"/>
      <c r="Q749" s="43"/>
      <c r="R749" s="43"/>
      <c r="S749" s="43"/>
      <c r="T749" s="43"/>
      <c r="U749" s="43"/>
      <c r="V749" s="43"/>
      <c r="W749" s="43"/>
      <c r="X749" s="43"/>
      <c r="Y749" s="43"/>
      <c r="Z749" s="43"/>
      <c r="AA749" s="43"/>
    </row>
    <row r="750" spans="1:27" ht="14.25" customHeight="1" x14ac:dyDescent="0.2">
      <c r="A750" s="43"/>
      <c r="B750" s="43"/>
      <c r="C750" s="43"/>
      <c r="D750" s="43"/>
      <c r="E750" s="43"/>
      <c r="F750" s="43"/>
      <c r="G750" s="43"/>
      <c r="H750" s="56"/>
      <c r="I750" s="43"/>
      <c r="J750" s="43"/>
      <c r="K750" s="43"/>
      <c r="L750" s="43"/>
      <c r="M750" s="43"/>
      <c r="N750" s="43"/>
      <c r="O750" s="43"/>
      <c r="P750" s="43"/>
      <c r="Q750" s="43"/>
      <c r="R750" s="43"/>
      <c r="S750" s="43"/>
      <c r="T750" s="43"/>
      <c r="U750" s="43"/>
      <c r="V750" s="43"/>
      <c r="W750" s="43"/>
      <c r="X750" s="43"/>
      <c r="Y750" s="43"/>
      <c r="Z750" s="43"/>
      <c r="AA750" s="43"/>
    </row>
    <row r="751" spans="1:27" ht="14.25" customHeight="1" x14ac:dyDescent="0.2">
      <c r="A751" s="43"/>
      <c r="B751" s="43"/>
      <c r="C751" s="43"/>
      <c r="D751" s="43"/>
      <c r="E751" s="43"/>
      <c r="F751" s="43"/>
      <c r="G751" s="43"/>
      <c r="H751" s="56"/>
      <c r="I751" s="43"/>
      <c r="J751" s="43"/>
      <c r="K751" s="43"/>
      <c r="L751" s="43"/>
      <c r="M751" s="43"/>
      <c r="N751" s="43"/>
      <c r="O751" s="43"/>
      <c r="P751" s="43"/>
      <c r="Q751" s="43"/>
      <c r="R751" s="43"/>
      <c r="S751" s="43"/>
      <c r="T751" s="43"/>
      <c r="U751" s="43"/>
      <c r="V751" s="43"/>
      <c r="W751" s="43"/>
      <c r="X751" s="43"/>
      <c r="Y751" s="43"/>
      <c r="Z751" s="43"/>
      <c r="AA751" s="43"/>
    </row>
    <row r="752" spans="1:27" ht="14.25" customHeight="1" x14ac:dyDescent="0.2">
      <c r="A752" s="43"/>
      <c r="B752" s="43"/>
      <c r="C752" s="43"/>
      <c r="D752" s="43"/>
      <c r="E752" s="43"/>
      <c r="F752" s="43"/>
      <c r="G752" s="43"/>
      <c r="H752" s="56"/>
      <c r="I752" s="43"/>
      <c r="J752" s="43"/>
      <c r="K752" s="43"/>
      <c r="L752" s="43"/>
      <c r="M752" s="43"/>
      <c r="N752" s="43"/>
      <c r="O752" s="43"/>
      <c r="P752" s="43"/>
      <c r="Q752" s="43"/>
      <c r="R752" s="43"/>
      <c r="S752" s="43"/>
      <c r="T752" s="43"/>
      <c r="U752" s="43"/>
      <c r="V752" s="43"/>
      <c r="W752" s="43"/>
      <c r="X752" s="43"/>
      <c r="Y752" s="43"/>
      <c r="Z752" s="43"/>
      <c r="AA752" s="43"/>
    </row>
    <row r="753" spans="1:27" ht="14.25" customHeight="1" x14ac:dyDescent="0.2">
      <c r="A753" s="43"/>
      <c r="B753" s="43"/>
      <c r="C753" s="43"/>
      <c r="D753" s="43"/>
      <c r="E753" s="43"/>
      <c r="F753" s="43"/>
      <c r="G753" s="43"/>
      <c r="H753" s="56"/>
      <c r="I753" s="43"/>
      <c r="J753" s="43"/>
      <c r="K753" s="43"/>
      <c r="L753" s="43"/>
      <c r="M753" s="43"/>
      <c r="N753" s="43"/>
      <c r="O753" s="43"/>
      <c r="P753" s="43"/>
      <c r="Q753" s="43"/>
      <c r="R753" s="43"/>
      <c r="S753" s="43"/>
      <c r="T753" s="43"/>
      <c r="U753" s="43"/>
      <c r="V753" s="43"/>
      <c r="W753" s="43"/>
      <c r="X753" s="43"/>
      <c r="Y753" s="43"/>
      <c r="Z753" s="43"/>
      <c r="AA753" s="43"/>
    </row>
    <row r="754" spans="1:27" ht="14.25" customHeight="1" x14ac:dyDescent="0.2">
      <c r="A754" s="43"/>
      <c r="B754" s="43"/>
      <c r="C754" s="43"/>
      <c r="D754" s="43"/>
      <c r="E754" s="43"/>
      <c r="F754" s="43"/>
      <c r="G754" s="43"/>
      <c r="H754" s="56"/>
      <c r="I754" s="43"/>
      <c r="J754" s="43"/>
      <c r="K754" s="43"/>
      <c r="L754" s="43"/>
      <c r="M754" s="43"/>
      <c r="N754" s="43"/>
      <c r="O754" s="43"/>
      <c r="P754" s="43"/>
      <c r="Q754" s="43"/>
      <c r="R754" s="43"/>
      <c r="S754" s="43"/>
      <c r="T754" s="43"/>
      <c r="U754" s="43"/>
      <c r="V754" s="43"/>
      <c r="W754" s="43"/>
      <c r="X754" s="43"/>
      <c r="Y754" s="43"/>
      <c r="Z754" s="43"/>
      <c r="AA754" s="43"/>
    </row>
    <row r="755" spans="1:27" ht="14.25" customHeight="1" x14ac:dyDescent="0.2">
      <c r="A755" s="43"/>
      <c r="B755" s="43"/>
      <c r="C755" s="43"/>
      <c r="D755" s="43"/>
      <c r="E755" s="43"/>
      <c r="F755" s="43"/>
      <c r="G755" s="43"/>
      <c r="H755" s="56"/>
      <c r="I755" s="43"/>
      <c r="J755" s="43"/>
      <c r="K755" s="43"/>
      <c r="L755" s="43"/>
      <c r="M755" s="43"/>
      <c r="N755" s="43"/>
      <c r="O755" s="43"/>
      <c r="P755" s="43"/>
      <c r="Q755" s="43"/>
      <c r="R755" s="43"/>
      <c r="S755" s="43"/>
      <c r="T755" s="43"/>
      <c r="U755" s="43"/>
      <c r="V755" s="43"/>
      <c r="W755" s="43"/>
      <c r="X755" s="43"/>
      <c r="Y755" s="43"/>
      <c r="Z755" s="43"/>
      <c r="AA755" s="43"/>
    </row>
    <row r="756" spans="1:27" ht="14.25" customHeight="1" x14ac:dyDescent="0.2">
      <c r="A756" s="43"/>
      <c r="B756" s="43"/>
      <c r="C756" s="43"/>
      <c r="D756" s="43"/>
      <c r="E756" s="43"/>
      <c r="F756" s="43"/>
      <c r="G756" s="43"/>
      <c r="H756" s="56"/>
      <c r="I756" s="43"/>
      <c r="J756" s="43"/>
      <c r="K756" s="43"/>
      <c r="L756" s="43"/>
      <c r="M756" s="43"/>
      <c r="N756" s="43"/>
      <c r="O756" s="43"/>
      <c r="P756" s="43"/>
      <c r="Q756" s="43"/>
      <c r="R756" s="43"/>
      <c r="S756" s="43"/>
      <c r="T756" s="43"/>
      <c r="U756" s="43"/>
      <c r="V756" s="43"/>
      <c r="W756" s="43"/>
      <c r="X756" s="43"/>
      <c r="Y756" s="43"/>
      <c r="Z756" s="43"/>
      <c r="AA756" s="43"/>
    </row>
    <row r="757" spans="1:27" ht="14.25" customHeight="1" x14ac:dyDescent="0.2">
      <c r="A757" s="43"/>
      <c r="B757" s="43"/>
      <c r="C757" s="43"/>
      <c r="D757" s="43"/>
      <c r="E757" s="43"/>
      <c r="F757" s="43"/>
      <c r="G757" s="43"/>
      <c r="H757" s="56"/>
      <c r="I757" s="43"/>
      <c r="J757" s="43"/>
      <c r="K757" s="43"/>
      <c r="L757" s="43"/>
      <c r="M757" s="43"/>
      <c r="N757" s="43"/>
      <c r="O757" s="43"/>
      <c r="P757" s="43"/>
      <c r="Q757" s="43"/>
      <c r="R757" s="43"/>
      <c r="S757" s="43"/>
      <c r="T757" s="43"/>
      <c r="U757" s="43"/>
      <c r="V757" s="43"/>
      <c r="W757" s="43"/>
      <c r="X757" s="43"/>
      <c r="Y757" s="43"/>
      <c r="Z757" s="43"/>
      <c r="AA757" s="43"/>
    </row>
    <row r="758" spans="1:27" ht="14.25" customHeight="1" x14ac:dyDescent="0.2">
      <c r="A758" s="43"/>
      <c r="B758" s="43"/>
      <c r="C758" s="43"/>
      <c r="D758" s="43"/>
      <c r="E758" s="43"/>
      <c r="F758" s="43"/>
      <c r="G758" s="43"/>
      <c r="H758" s="56"/>
      <c r="I758" s="43"/>
      <c r="J758" s="43"/>
      <c r="K758" s="43"/>
      <c r="L758" s="43"/>
      <c r="M758" s="43"/>
      <c r="N758" s="43"/>
      <c r="O758" s="43"/>
      <c r="P758" s="43"/>
      <c r="Q758" s="43"/>
      <c r="R758" s="43"/>
      <c r="S758" s="43"/>
      <c r="T758" s="43"/>
      <c r="U758" s="43"/>
      <c r="V758" s="43"/>
      <c r="W758" s="43"/>
      <c r="X758" s="43"/>
      <c r="Y758" s="43"/>
      <c r="Z758" s="43"/>
      <c r="AA758" s="43"/>
    </row>
    <row r="759" spans="1:27" ht="14.25" customHeight="1" x14ac:dyDescent="0.2">
      <c r="A759" s="43"/>
      <c r="B759" s="43"/>
      <c r="C759" s="43"/>
      <c r="D759" s="43"/>
      <c r="E759" s="43"/>
      <c r="F759" s="43"/>
      <c r="G759" s="43"/>
      <c r="H759" s="56"/>
      <c r="I759" s="43"/>
      <c r="J759" s="43"/>
      <c r="K759" s="43"/>
      <c r="L759" s="43"/>
      <c r="M759" s="43"/>
      <c r="N759" s="43"/>
      <c r="O759" s="43"/>
      <c r="P759" s="43"/>
      <c r="Q759" s="43"/>
      <c r="R759" s="43"/>
      <c r="S759" s="43"/>
      <c r="T759" s="43"/>
      <c r="U759" s="43"/>
      <c r="V759" s="43"/>
      <c r="W759" s="43"/>
      <c r="X759" s="43"/>
      <c r="Y759" s="43"/>
      <c r="Z759" s="43"/>
      <c r="AA759" s="43"/>
    </row>
    <row r="760" spans="1:27" ht="14.25" customHeight="1" x14ac:dyDescent="0.2">
      <c r="A760" s="43"/>
      <c r="B760" s="43"/>
      <c r="C760" s="43"/>
      <c r="D760" s="43"/>
      <c r="E760" s="43"/>
      <c r="F760" s="43"/>
      <c r="G760" s="43"/>
      <c r="H760" s="56"/>
      <c r="I760" s="43"/>
      <c r="J760" s="43"/>
      <c r="K760" s="43"/>
      <c r="L760" s="43"/>
      <c r="M760" s="43"/>
      <c r="N760" s="43"/>
      <c r="O760" s="43"/>
      <c r="P760" s="43"/>
      <c r="Q760" s="43"/>
      <c r="R760" s="43"/>
      <c r="S760" s="43"/>
      <c r="T760" s="43"/>
      <c r="U760" s="43"/>
      <c r="V760" s="43"/>
      <c r="W760" s="43"/>
      <c r="X760" s="43"/>
      <c r="Y760" s="43"/>
      <c r="Z760" s="43"/>
      <c r="AA760" s="43"/>
    </row>
    <row r="761" spans="1:27" ht="14.25" customHeight="1" x14ac:dyDescent="0.2">
      <c r="A761" s="43"/>
      <c r="B761" s="43"/>
      <c r="C761" s="43"/>
      <c r="D761" s="43"/>
      <c r="E761" s="43"/>
      <c r="F761" s="43"/>
      <c r="G761" s="43"/>
      <c r="H761" s="56"/>
      <c r="I761" s="43"/>
      <c r="J761" s="43"/>
      <c r="K761" s="43"/>
      <c r="L761" s="43"/>
      <c r="M761" s="43"/>
      <c r="N761" s="43"/>
      <c r="O761" s="43"/>
      <c r="P761" s="43"/>
      <c r="Q761" s="43"/>
      <c r="R761" s="43"/>
      <c r="S761" s="43"/>
      <c r="T761" s="43"/>
      <c r="U761" s="43"/>
      <c r="V761" s="43"/>
      <c r="W761" s="43"/>
      <c r="X761" s="43"/>
      <c r="Y761" s="43"/>
      <c r="Z761" s="43"/>
      <c r="AA761" s="43"/>
    </row>
    <row r="762" spans="1:27" ht="14.25" customHeight="1" x14ac:dyDescent="0.2">
      <c r="A762" s="43"/>
      <c r="B762" s="43"/>
      <c r="C762" s="43"/>
      <c r="D762" s="43"/>
      <c r="E762" s="43"/>
      <c r="F762" s="43"/>
      <c r="G762" s="43"/>
      <c r="H762" s="56"/>
      <c r="I762" s="43"/>
      <c r="J762" s="43"/>
      <c r="K762" s="43"/>
      <c r="L762" s="43"/>
      <c r="M762" s="43"/>
      <c r="N762" s="43"/>
      <c r="O762" s="43"/>
      <c r="P762" s="43"/>
      <c r="Q762" s="43"/>
      <c r="R762" s="43"/>
      <c r="S762" s="43"/>
      <c r="T762" s="43"/>
      <c r="U762" s="43"/>
      <c r="V762" s="43"/>
      <c r="W762" s="43"/>
      <c r="X762" s="43"/>
      <c r="Y762" s="43"/>
      <c r="Z762" s="43"/>
      <c r="AA762" s="43"/>
    </row>
    <row r="763" spans="1:27" ht="14.25" customHeight="1" x14ac:dyDescent="0.2">
      <c r="A763" s="43"/>
      <c r="B763" s="43"/>
      <c r="C763" s="43"/>
      <c r="D763" s="43"/>
      <c r="E763" s="43"/>
      <c r="F763" s="43"/>
      <c r="G763" s="43"/>
      <c r="H763" s="56"/>
      <c r="I763" s="43"/>
      <c r="J763" s="43"/>
      <c r="K763" s="43"/>
      <c r="L763" s="43"/>
      <c r="M763" s="43"/>
      <c r="N763" s="43"/>
      <c r="O763" s="43"/>
      <c r="P763" s="43"/>
      <c r="Q763" s="43"/>
      <c r="R763" s="43"/>
      <c r="S763" s="43"/>
      <c r="T763" s="43"/>
      <c r="U763" s="43"/>
      <c r="V763" s="43"/>
      <c r="W763" s="43"/>
      <c r="X763" s="43"/>
      <c r="Y763" s="43"/>
      <c r="Z763" s="43"/>
      <c r="AA763" s="43"/>
    </row>
    <row r="764" spans="1:27" ht="14.25" customHeight="1" x14ac:dyDescent="0.2">
      <c r="A764" s="43"/>
      <c r="B764" s="43"/>
      <c r="C764" s="43"/>
      <c r="D764" s="43"/>
      <c r="E764" s="43"/>
      <c r="F764" s="43"/>
      <c r="G764" s="43"/>
      <c r="H764" s="56"/>
      <c r="I764" s="43"/>
      <c r="J764" s="43"/>
      <c r="K764" s="43"/>
      <c r="L764" s="43"/>
      <c r="M764" s="43"/>
      <c r="N764" s="43"/>
      <c r="O764" s="43"/>
      <c r="P764" s="43"/>
      <c r="Q764" s="43"/>
      <c r="R764" s="43"/>
      <c r="S764" s="43"/>
      <c r="T764" s="43"/>
      <c r="U764" s="43"/>
      <c r="V764" s="43"/>
      <c r="W764" s="43"/>
      <c r="X764" s="43"/>
      <c r="Y764" s="43"/>
      <c r="Z764" s="43"/>
      <c r="AA764" s="43"/>
    </row>
    <row r="765" spans="1:27" ht="14.25" customHeight="1" x14ac:dyDescent="0.2">
      <c r="A765" s="43"/>
      <c r="B765" s="43"/>
      <c r="C765" s="43"/>
      <c r="D765" s="43"/>
      <c r="E765" s="43"/>
      <c r="F765" s="43"/>
      <c r="G765" s="43"/>
      <c r="H765" s="56"/>
      <c r="I765" s="43"/>
      <c r="J765" s="43"/>
      <c r="K765" s="43"/>
      <c r="L765" s="43"/>
      <c r="M765" s="43"/>
      <c r="N765" s="43"/>
      <c r="O765" s="43"/>
      <c r="P765" s="43"/>
      <c r="Q765" s="43"/>
      <c r="R765" s="43"/>
      <c r="S765" s="43"/>
      <c r="T765" s="43"/>
      <c r="U765" s="43"/>
      <c r="V765" s="43"/>
      <c r="W765" s="43"/>
      <c r="X765" s="43"/>
      <c r="Y765" s="43"/>
      <c r="Z765" s="43"/>
      <c r="AA765" s="43"/>
    </row>
    <row r="766" spans="1:27" ht="14.25" customHeight="1" x14ac:dyDescent="0.2">
      <c r="A766" s="43"/>
      <c r="B766" s="43"/>
      <c r="C766" s="43"/>
      <c r="D766" s="43"/>
      <c r="E766" s="43"/>
      <c r="F766" s="43"/>
      <c r="G766" s="43"/>
      <c r="H766" s="56"/>
      <c r="I766" s="43"/>
      <c r="J766" s="43"/>
      <c r="K766" s="43"/>
      <c r="L766" s="43"/>
      <c r="M766" s="43"/>
      <c r="N766" s="43"/>
      <c r="O766" s="43"/>
      <c r="P766" s="43"/>
      <c r="Q766" s="43"/>
      <c r="R766" s="43"/>
      <c r="S766" s="43"/>
      <c r="T766" s="43"/>
      <c r="U766" s="43"/>
      <c r="V766" s="43"/>
      <c r="W766" s="43"/>
      <c r="X766" s="43"/>
      <c r="Y766" s="43"/>
      <c r="Z766" s="43"/>
      <c r="AA766" s="43"/>
    </row>
    <row r="767" spans="1:27" ht="14.25" customHeight="1" x14ac:dyDescent="0.2">
      <c r="A767" s="43"/>
      <c r="B767" s="43"/>
      <c r="C767" s="43"/>
      <c r="D767" s="43"/>
      <c r="E767" s="43"/>
      <c r="F767" s="43"/>
      <c r="G767" s="43"/>
      <c r="H767" s="56"/>
      <c r="I767" s="43"/>
      <c r="J767" s="43"/>
      <c r="K767" s="43"/>
      <c r="L767" s="43"/>
      <c r="M767" s="43"/>
      <c r="N767" s="43"/>
      <c r="O767" s="43"/>
      <c r="P767" s="43"/>
      <c r="Q767" s="43"/>
      <c r="R767" s="43"/>
      <c r="S767" s="43"/>
      <c r="T767" s="43"/>
      <c r="U767" s="43"/>
      <c r="V767" s="43"/>
      <c r="W767" s="43"/>
      <c r="X767" s="43"/>
      <c r="Y767" s="43"/>
      <c r="Z767" s="43"/>
      <c r="AA767" s="43"/>
    </row>
    <row r="768" spans="1:27" ht="14.25" customHeight="1" x14ac:dyDescent="0.2">
      <c r="A768" s="43"/>
      <c r="B768" s="43"/>
      <c r="C768" s="43"/>
      <c r="D768" s="43"/>
      <c r="E768" s="43"/>
      <c r="F768" s="43"/>
      <c r="G768" s="43"/>
      <c r="H768" s="56"/>
      <c r="I768" s="43"/>
      <c r="J768" s="43"/>
      <c r="K768" s="43"/>
      <c r="L768" s="43"/>
      <c r="M768" s="43"/>
      <c r="N768" s="43"/>
      <c r="O768" s="43"/>
      <c r="P768" s="43"/>
      <c r="Q768" s="43"/>
      <c r="R768" s="43"/>
      <c r="S768" s="43"/>
      <c r="T768" s="43"/>
      <c r="U768" s="43"/>
      <c r="V768" s="43"/>
      <c r="W768" s="43"/>
      <c r="X768" s="43"/>
      <c r="Y768" s="43"/>
      <c r="Z768" s="43"/>
      <c r="AA768" s="43"/>
    </row>
    <row r="769" spans="1:27" ht="14.25" customHeight="1" x14ac:dyDescent="0.2">
      <c r="A769" s="43"/>
      <c r="B769" s="43"/>
      <c r="C769" s="43"/>
      <c r="D769" s="43"/>
      <c r="E769" s="43"/>
      <c r="F769" s="43"/>
      <c r="G769" s="43"/>
      <c r="H769" s="56"/>
      <c r="I769" s="43"/>
      <c r="J769" s="43"/>
      <c r="K769" s="43"/>
      <c r="L769" s="43"/>
      <c r="M769" s="43"/>
      <c r="N769" s="43"/>
      <c r="O769" s="43"/>
      <c r="P769" s="43"/>
      <c r="Q769" s="43"/>
      <c r="R769" s="43"/>
      <c r="S769" s="43"/>
      <c r="T769" s="43"/>
      <c r="U769" s="43"/>
      <c r="V769" s="43"/>
      <c r="W769" s="43"/>
      <c r="X769" s="43"/>
      <c r="Y769" s="43"/>
      <c r="Z769" s="43"/>
      <c r="AA769" s="43"/>
    </row>
    <row r="770" spans="1:27" ht="14.25" customHeight="1" x14ac:dyDescent="0.2">
      <c r="A770" s="43"/>
      <c r="B770" s="43"/>
      <c r="C770" s="43"/>
      <c r="D770" s="43"/>
      <c r="E770" s="43"/>
      <c r="F770" s="43"/>
      <c r="G770" s="43"/>
      <c r="H770" s="56"/>
      <c r="I770" s="43"/>
      <c r="J770" s="43"/>
      <c r="K770" s="43"/>
      <c r="L770" s="43"/>
      <c r="M770" s="43"/>
      <c r="N770" s="43"/>
      <c r="O770" s="43"/>
      <c r="P770" s="43"/>
      <c r="Q770" s="43"/>
      <c r="R770" s="43"/>
      <c r="S770" s="43"/>
      <c r="T770" s="43"/>
      <c r="U770" s="43"/>
      <c r="V770" s="43"/>
      <c r="W770" s="43"/>
      <c r="X770" s="43"/>
      <c r="Y770" s="43"/>
      <c r="Z770" s="43"/>
      <c r="AA770" s="43"/>
    </row>
    <row r="771" spans="1:27" ht="14.25" customHeight="1" x14ac:dyDescent="0.2">
      <c r="A771" s="43"/>
      <c r="B771" s="43"/>
      <c r="C771" s="43"/>
      <c r="D771" s="43"/>
      <c r="E771" s="43"/>
      <c r="F771" s="43"/>
      <c r="G771" s="43"/>
      <c r="H771" s="56"/>
      <c r="I771" s="43"/>
      <c r="J771" s="43"/>
      <c r="K771" s="43"/>
      <c r="L771" s="43"/>
      <c r="M771" s="43"/>
      <c r="N771" s="43"/>
      <c r="O771" s="43"/>
      <c r="P771" s="43"/>
      <c r="Q771" s="43"/>
      <c r="R771" s="43"/>
      <c r="S771" s="43"/>
      <c r="T771" s="43"/>
      <c r="U771" s="43"/>
      <c r="V771" s="43"/>
      <c r="W771" s="43"/>
      <c r="X771" s="43"/>
      <c r="Y771" s="43"/>
      <c r="Z771" s="43"/>
      <c r="AA771" s="43"/>
    </row>
    <row r="772" spans="1:27" ht="14.25" customHeight="1" x14ac:dyDescent="0.2">
      <c r="A772" s="43"/>
      <c r="B772" s="43"/>
      <c r="C772" s="43"/>
      <c r="D772" s="43"/>
      <c r="E772" s="43"/>
      <c r="F772" s="43"/>
      <c r="G772" s="43"/>
      <c r="H772" s="56"/>
      <c r="I772" s="43"/>
      <c r="J772" s="43"/>
      <c r="K772" s="43"/>
      <c r="L772" s="43"/>
      <c r="M772" s="43"/>
      <c r="N772" s="43"/>
      <c r="O772" s="43"/>
      <c r="P772" s="43"/>
      <c r="Q772" s="43"/>
      <c r="R772" s="43"/>
      <c r="S772" s="43"/>
      <c r="T772" s="43"/>
      <c r="U772" s="43"/>
      <c r="V772" s="43"/>
      <c r="W772" s="43"/>
      <c r="X772" s="43"/>
      <c r="Y772" s="43"/>
      <c r="Z772" s="43"/>
      <c r="AA772" s="43"/>
    </row>
    <row r="773" spans="1:27" ht="14.25" customHeight="1" x14ac:dyDescent="0.2">
      <c r="A773" s="43"/>
      <c r="B773" s="43"/>
      <c r="C773" s="43"/>
      <c r="D773" s="43"/>
      <c r="E773" s="43"/>
      <c r="F773" s="43"/>
      <c r="G773" s="43"/>
      <c r="H773" s="56"/>
      <c r="I773" s="43"/>
      <c r="J773" s="43"/>
      <c r="K773" s="43"/>
      <c r="L773" s="43"/>
      <c r="M773" s="43"/>
      <c r="N773" s="43"/>
      <c r="O773" s="43"/>
      <c r="P773" s="43"/>
      <c r="Q773" s="43"/>
      <c r="R773" s="43"/>
      <c r="S773" s="43"/>
      <c r="T773" s="43"/>
      <c r="U773" s="43"/>
      <c r="V773" s="43"/>
      <c r="W773" s="43"/>
      <c r="X773" s="43"/>
      <c r="Y773" s="43"/>
      <c r="Z773" s="43"/>
      <c r="AA773" s="43"/>
    </row>
    <row r="774" spans="1:27" ht="14.25" customHeight="1" x14ac:dyDescent="0.2">
      <c r="A774" s="43"/>
      <c r="B774" s="43"/>
      <c r="C774" s="43"/>
      <c r="D774" s="43"/>
      <c r="E774" s="43"/>
      <c r="F774" s="43"/>
      <c r="G774" s="43"/>
      <c r="H774" s="56"/>
      <c r="I774" s="43"/>
      <c r="J774" s="43"/>
      <c r="K774" s="43"/>
      <c r="L774" s="43"/>
      <c r="M774" s="43"/>
      <c r="N774" s="43"/>
      <c r="O774" s="43"/>
      <c r="P774" s="43"/>
      <c r="Q774" s="43"/>
      <c r="R774" s="43"/>
      <c r="S774" s="43"/>
      <c r="T774" s="43"/>
      <c r="U774" s="43"/>
      <c r="V774" s="43"/>
      <c r="W774" s="43"/>
      <c r="X774" s="43"/>
      <c r="Y774" s="43"/>
      <c r="Z774" s="43"/>
      <c r="AA774" s="43"/>
    </row>
    <row r="775" spans="1:27" ht="14.25" customHeight="1" x14ac:dyDescent="0.2">
      <c r="A775" s="43"/>
      <c r="B775" s="43"/>
      <c r="C775" s="43"/>
      <c r="D775" s="43"/>
      <c r="E775" s="43"/>
      <c r="F775" s="43"/>
      <c r="G775" s="43"/>
      <c r="H775" s="56"/>
      <c r="I775" s="43"/>
      <c r="J775" s="43"/>
      <c r="K775" s="43"/>
      <c r="L775" s="43"/>
      <c r="M775" s="43"/>
      <c r="N775" s="43"/>
      <c r="O775" s="43"/>
      <c r="P775" s="43"/>
      <c r="Q775" s="43"/>
      <c r="R775" s="43"/>
      <c r="S775" s="43"/>
      <c r="T775" s="43"/>
      <c r="U775" s="43"/>
      <c r="V775" s="43"/>
      <c r="W775" s="43"/>
      <c r="X775" s="43"/>
      <c r="Y775" s="43"/>
      <c r="Z775" s="43"/>
      <c r="AA775" s="43"/>
    </row>
    <row r="776" spans="1:27" ht="14.25" customHeight="1" x14ac:dyDescent="0.2">
      <c r="A776" s="43"/>
      <c r="B776" s="43"/>
      <c r="C776" s="43"/>
      <c r="D776" s="43"/>
      <c r="E776" s="43"/>
      <c r="F776" s="43"/>
      <c r="G776" s="43"/>
      <c r="H776" s="56"/>
      <c r="I776" s="43"/>
      <c r="J776" s="43"/>
      <c r="K776" s="43"/>
      <c r="L776" s="43"/>
      <c r="M776" s="43"/>
      <c r="N776" s="43"/>
      <c r="O776" s="43"/>
      <c r="P776" s="43"/>
      <c r="Q776" s="43"/>
      <c r="R776" s="43"/>
      <c r="S776" s="43"/>
      <c r="T776" s="43"/>
      <c r="U776" s="43"/>
      <c r="V776" s="43"/>
      <c r="W776" s="43"/>
      <c r="X776" s="43"/>
      <c r="Y776" s="43"/>
      <c r="Z776" s="43"/>
      <c r="AA776" s="43"/>
    </row>
    <row r="777" spans="1:27" ht="14.25" customHeight="1" x14ac:dyDescent="0.2">
      <c r="A777" s="43"/>
      <c r="B777" s="43"/>
      <c r="C777" s="43"/>
      <c r="D777" s="43"/>
      <c r="E777" s="43"/>
      <c r="F777" s="43"/>
      <c r="G777" s="43"/>
      <c r="H777" s="56"/>
      <c r="I777" s="43"/>
      <c r="J777" s="43"/>
      <c r="K777" s="43"/>
      <c r="L777" s="43"/>
      <c r="M777" s="43"/>
      <c r="N777" s="43"/>
      <c r="O777" s="43"/>
      <c r="P777" s="43"/>
      <c r="Q777" s="43"/>
      <c r="R777" s="43"/>
      <c r="S777" s="43"/>
      <c r="T777" s="43"/>
      <c r="U777" s="43"/>
      <c r="V777" s="43"/>
      <c r="W777" s="43"/>
      <c r="X777" s="43"/>
      <c r="Y777" s="43"/>
      <c r="Z777" s="43"/>
      <c r="AA777" s="43"/>
    </row>
    <row r="778" spans="1:27" ht="14.25" customHeight="1" x14ac:dyDescent="0.2">
      <c r="A778" s="43"/>
      <c r="B778" s="43"/>
      <c r="C778" s="43"/>
      <c r="D778" s="43"/>
      <c r="E778" s="43"/>
      <c r="F778" s="43"/>
      <c r="G778" s="43"/>
      <c r="H778" s="56"/>
      <c r="I778" s="43"/>
      <c r="J778" s="43"/>
      <c r="K778" s="43"/>
      <c r="L778" s="43"/>
      <c r="M778" s="43"/>
      <c r="N778" s="43"/>
      <c r="O778" s="43"/>
      <c r="P778" s="43"/>
      <c r="Q778" s="43"/>
      <c r="R778" s="43"/>
      <c r="S778" s="43"/>
      <c r="T778" s="43"/>
      <c r="U778" s="43"/>
      <c r="V778" s="43"/>
      <c r="W778" s="43"/>
      <c r="X778" s="43"/>
      <c r="Y778" s="43"/>
      <c r="Z778" s="43"/>
      <c r="AA778" s="43"/>
    </row>
    <row r="779" spans="1:27" ht="14.25" customHeight="1" x14ac:dyDescent="0.2">
      <c r="A779" s="43"/>
      <c r="B779" s="43"/>
      <c r="C779" s="43"/>
      <c r="D779" s="43"/>
      <c r="E779" s="43"/>
      <c r="F779" s="43"/>
      <c r="G779" s="43"/>
      <c r="H779" s="56"/>
      <c r="I779" s="43"/>
      <c r="J779" s="43"/>
      <c r="K779" s="43"/>
      <c r="L779" s="43"/>
      <c r="M779" s="43"/>
      <c r="N779" s="43"/>
      <c r="O779" s="43"/>
      <c r="P779" s="43"/>
      <c r="Q779" s="43"/>
      <c r="R779" s="43"/>
      <c r="S779" s="43"/>
      <c r="T779" s="43"/>
      <c r="U779" s="43"/>
      <c r="V779" s="43"/>
      <c r="W779" s="43"/>
      <c r="X779" s="43"/>
      <c r="Y779" s="43"/>
      <c r="Z779" s="43"/>
      <c r="AA779" s="43"/>
    </row>
    <row r="780" spans="1:27" ht="14.25" customHeight="1" x14ac:dyDescent="0.2">
      <c r="A780" s="43"/>
      <c r="B780" s="43"/>
      <c r="C780" s="43"/>
      <c r="D780" s="43"/>
      <c r="E780" s="43"/>
      <c r="F780" s="43"/>
      <c r="G780" s="43"/>
      <c r="H780" s="56"/>
      <c r="I780" s="43"/>
      <c r="J780" s="43"/>
      <c r="K780" s="43"/>
      <c r="L780" s="43"/>
      <c r="M780" s="43"/>
      <c r="N780" s="43"/>
      <c r="O780" s="43"/>
      <c r="P780" s="43"/>
      <c r="Q780" s="43"/>
      <c r="R780" s="43"/>
      <c r="S780" s="43"/>
      <c r="T780" s="43"/>
      <c r="U780" s="43"/>
      <c r="V780" s="43"/>
      <c r="W780" s="43"/>
      <c r="X780" s="43"/>
      <c r="Y780" s="43"/>
      <c r="Z780" s="43"/>
      <c r="AA780" s="43"/>
    </row>
    <row r="781" spans="1:27" ht="14.25" customHeight="1" x14ac:dyDescent="0.2">
      <c r="A781" s="43"/>
      <c r="B781" s="43"/>
      <c r="C781" s="43"/>
      <c r="D781" s="43"/>
      <c r="E781" s="43"/>
      <c r="F781" s="43"/>
      <c r="G781" s="43"/>
      <c r="H781" s="56"/>
      <c r="I781" s="43"/>
      <c r="J781" s="43"/>
      <c r="K781" s="43"/>
      <c r="L781" s="43"/>
      <c r="M781" s="43"/>
      <c r="N781" s="43"/>
      <c r="O781" s="43"/>
      <c r="P781" s="43"/>
      <c r="Q781" s="43"/>
      <c r="R781" s="43"/>
      <c r="S781" s="43"/>
      <c r="T781" s="43"/>
      <c r="U781" s="43"/>
      <c r="V781" s="43"/>
      <c r="W781" s="43"/>
      <c r="X781" s="43"/>
      <c r="Y781" s="43"/>
      <c r="Z781" s="43"/>
      <c r="AA781" s="43"/>
    </row>
    <row r="782" spans="1:27" ht="14.25" customHeight="1" x14ac:dyDescent="0.2">
      <c r="A782" s="43"/>
      <c r="B782" s="43"/>
      <c r="C782" s="43"/>
      <c r="D782" s="43"/>
      <c r="E782" s="43"/>
      <c r="F782" s="43"/>
      <c r="G782" s="43"/>
      <c r="H782" s="56"/>
      <c r="I782" s="43"/>
      <c r="J782" s="43"/>
      <c r="K782" s="43"/>
      <c r="L782" s="43"/>
      <c r="M782" s="43"/>
      <c r="N782" s="43"/>
      <c r="O782" s="43"/>
      <c r="P782" s="43"/>
      <c r="Q782" s="43"/>
      <c r="R782" s="43"/>
      <c r="S782" s="43"/>
      <c r="T782" s="43"/>
      <c r="U782" s="43"/>
      <c r="V782" s="43"/>
      <c r="W782" s="43"/>
      <c r="X782" s="43"/>
      <c r="Y782" s="43"/>
      <c r="Z782" s="43"/>
      <c r="AA782" s="43"/>
    </row>
    <row r="783" spans="1:27" ht="14.25" customHeight="1" x14ac:dyDescent="0.2">
      <c r="A783" s="43"/>
      <c r="B783" s="43"/>
      <c r="C783" s="43"/>
      <c r="D783" s="43"/>
      <c r="E783" s="43"/>
      <c r="F783" s="43"/>
      <c r="G783" s="43"/>
      <c r="H783" s="56"/>
      <c r="I783" s="43"/>
      <c r="J783" s="43"/>
      <c r="K783" s="43"/>
      <c r="L783" s="43"/>
      <c r="M783" s="43"/>
      <c r="N783" s="43"/>
      <c r="O783" s="43"/>
      <c r="P783" s="43"/>
      <c r="Q783" s="43"/>
      <c r="R783" s="43"/>
      <c r="S783" s="43"/>
      <c r="T783" s="43"/>
      <c r="U783" s="43"/>
      <c r="V783" s="43"/>
      <c r="W783" s="43"/>
      <c r="X783" s="43"/>
      <c r="Y783" s="43"/>
      <c r="Z783" s="43"/>
      <c r="AA783" s="43"/>
    </row>
    <row r="784" spans="1:27" ht="14.25" customHeight="1" x14ac:dyDescent="0.2">
      <c r="A784" s="43"/>
      <c r="B784" s="43"/>
      <c r="C784" s="43"/>
      <c r="D784" s="43"/>
      <c r="E784" s="43"/>
      <c r="F784" s="43"/>
      <c r="G784" s="43"/>
      <c r="H784" s="56"/>
      <c r="I784" s="43"/>
      <c r="J784" s="43"/>
      <c r="K784" s="43"/>
      <c r="L784" s="43"/>
      <c r="M784" s="43"/>
      <c r="N784" s="43"/>
      <c r="O784" s="43"/>
      <c r="P784" s="43"/>
      <c r="Q784" s="43"/>
      <c r="R784" s="43"/>
      <c r="S784" s="43"/>
      <c r="T784" s="43"/>
      <c r="U784" s="43"/>
      <c r="V784" s="43"/>
      <c r="W784" s="43"/>
      <c r="X784" s="43"/>
      <c r="Y784" s="43"/>
      <c r="Z784" s="43"/>
      <c r="AA784" s="43"/>
    </row>
    <row r="785" spans="1:27" ht="14.25" customHeight="1" x14ac:dyDescent="0.2">
      <c r="A785" s="43"/>
      <c r="B785" s="43"/>
      <c r="C785" s="43"/>
      <c r="D785" s="43"/>
      <c r="E785" s="43"/>
      <c r="F785" s="43"/>
      <c r="G785" s="43"/>
      <c r="H785" s="56"/>
      <c r="I785" s="43"/>
      <c r="J785" s="43"/>
      <c r="K785" s="43"/>
      <c r="L785" s="43"/>
      <c r="M785" s="43"/>
      <c r="N785" s="43"/>
      <c r="O785" s="43"/>
      <c r="P785" s="43"/>
      <c r="Q785" s="43"/>
      <c r="R785" s="43"/>
      <c r="S785" s="43"/>
      <c r="T785" s="43"/>
      <c r="U785" s="43"/>
      <c r="V785" s="43"/>
      <c r="W785" s="43"/>
      <c r="X785" s="43"/>
      <c r="Y785" s="43"/>
      <c r="Z785" s="43"/>
      <c r="AA785" s="43"/>
    </row>
    <row r="786" spans="1:27" ht="14.25" customHeight="1" x14ac:dyDescent="0.2">
      <c r="A786" s="43"/>
      <c r="B786" s="43"/>
      <c r="C786" s="43"/>
      <c r="D786" s="43"/>
      <c r="E786" s="43"/>
      <c r="F786" s="43"/>
      <c r="G786" s="43"/>
      <c r="H786" s="56"/>
      <c r="I786" s="43"/>
      <c r="J786" s="43"/>
      <c r="K786" s="43"/>
      <c r="L786" s="43"/>
      <c r="M786" s="43"/>
      <c r="N786" s="43"/>
      <c r="O786" s="43"/>
      <c r="P786" s="43"/>
      <c r="Q786" s="43"/>
      <c r="R786" s="43"/>
      <c r="S786" s="43"/>
      <c r="T786" s="43"/>
      <c r="U786" s="43"/>
      <c r="V786" s="43"/>
      <c r="W786" s="43"/>
      <c r="X786" s="43"/>
      <c r="Y786" s="43"/>
      <c r="Z786" s="43"/>
      <c r="AA786" s="43"/>
    </row>
    <row r="787" spans="1:27" ht="14.25" customHeight="1" x14ac:dyDescent="0.2">
      <c r="A787" s="43"/>
      <c r="B787" s="43"/>
      <c r="C787" s="43"/>
      <c r="D787" s="43"/>
      <c r="E787" s="43"/>
      <c r="F787" s="43"/>
      <c r="G787" s="43"/>
      <c r="H787" s="56"/>
      <c r="I787" s="43"/>
      <c r="J787" s="43"/>
      <c r="K787" s="43"/>
      <c r="L787" s="43"/>
      <c r="M787" s="43"/>
      <c r="N787" s="43"/>
      <c r="O787" s="43"/>
      <c r="P787" s="43"/>
      <c r="Q787" s="43"/>
      <c r="R787" s="43"/>
      <c r="S787" s="43"/>
      <c r="T787" s="43"/>
      <c r="U787" s="43"/>
      <c r="V787" s="43"/>
      <c r="W787" s="43"/>
      <c r="X787" s="43"/>
      <c r="Y787" s="43"/>
      <c r="Z787" s="43"/>
      <c r="AA787" s="43"/>
    </row>
    <row r="788" spans="1:27" ht="14.25" customHeight="1" x14ac:dyDescent="0.2">
      <c r="A788" s="43"/>
      <c r="B788" s="43"/>
      <c r="C788" s="43"/>
      <c r="D788" s="43"/>
      <c r="E788" s="43"/>
      <c r="F788" s="43"/>
      <c r="G788" s="43"/>
      <c r="H788" s="56"/>
      <c r="I788" s="43"/>
      <c r="J788" s="43"/>
      <c r="K788" s="43"/>
      <c r="L788" s="43"/>
      <c r="M788" s="43"/>
      <c r="N788" s="43"/>
      <c r="O788" s="43"/>
      <c r="P788" s="43"/>
      <c r="Q788" s="43"/>
      <c r="R788" s="43"/>
      <c r="S788" s="43"/>
      <c r="T788" s="43"/>
      <c r="U788" s="43"/>
      <c r="V788" s="43"/>
      <c r="W788" s="43"/>
      <c r="X788" s="43"/>
      <c r="Y788" s="43"/>
      <c r="Z788" s="43"/>
      <c r="AA788" s="43"/>
    </row>
    <row r="789" spans="1:27" ht="14.25" customHeight="1" x14ac:dyDescent="0.2">
      <c r="A789" s="43"/>
      <c r="B789" s="43"/>
      <c r="C789" s="43"/>
      <c r="D789" s="43"/>
      <c r="E789" s="43"/>
      <c r="F789" s="43"/>
      <c r="G789" s="43"/>
      <c r="H789" s="56"/>
      <c r="I789" s="43"/>
      <c r="J789" s="43"/>
      <c r="K789" s="43"/>
      <c r="L789" s="43"/>
      <c r="M789" s="43"/>
      <c r="N789" s="43"/>
      <c r="O789" s="43"/>
      <c r="P789" s="43"/>
      <c r="Q789" s="43"/>
      <c r="R789" s="43"/>
      <c r="S789" s="43"/>
      <c r="T789" s="43"/>
      <c r="U789" s="43"/>
      <c r="V789" s="43"/>
      <c r="W789" s="43"/>
      <c r="X789" s="43"/>
      <c r="Y789" s="43"/>
      <c r="Z789" s="43"/>
      <c r="AA789" s="43"/>
    </row>
    <row r="790" spans="1:27" ht="14.25" customHeight="1" x14ac:dyDescent="0.2">
      <c r="A790" s="43"/>
      <c r="B790" s="43"/>
      <c r="C790" s="43"/>
      <c r="D790" s="43"/>
      <c r="E790" s="43"/>
      <c r="F790" s="43"/>
      <c r="G790" s="43"/>
      <c r="H790" s="56"/>
      <c r="I790" s="43"/>
      <c r="J790" s="43"/>
      <c r="K790" s="43"/>
      <c r="L790" s="43"/>
      <c r="M790" s="43"/>
      <c r="N790" s="43"/>
      <c r="O790" s="43"/>
      <c r="P790" s="43"/>
      <c r="Q790" s="43"/>
      <c r="R790" s="43"/>
      <c r="S790" s="43"/>
      <c r="T790" s="43"/>
      <c r="U790" s="43"/>
      <c r="V790" s="43"/>
      <c r="W790" s="43"/>
      <c r="X790" s="43"/>
      <c r="Y790" s="43"/>
      <c r="Z790" s="43"/>
      <c r="AA790" s="43"/>
    </row>
    <row r="791" spans="1:27" ht="14.25" customHeight="1" x14ac:dyDescent="0.2">
      <c r="A791" s="43"/>
      <c r="B791" s="43"/>
      <c r="C791" s="43"/>
      <c r="D791" s="43"/>
      <c r="E791" s="43"/>
      <c r="F791" s="43"/>
      <c r="G791" s="43"/>
      <c r="H791" s="56"/>
      <c r="I791" s="43"/>
      <c r="J791" s="43"/>
      <c r="K791" s="43"/>
      <c r="L791" s="43"/>
      <c r="M791" s="43"/>
      <c r="N791" s="43"/>
      <c r="O791" s="43"/>
      <c r="P791" s="43"/>
      <c r="Q791" s="43"/>
      <c r="R791" s="43"/>
      <c r="S791" s="43"/>
      <c r="T791" s="43"/>
      <c r="U791" s="43"/>
      <c r="V791" s="43"/>
      <c r="W791" s="43"/>
      <c r="X791" s="43"/>
      <c r="Y791" s="43"/>
      <c r="Z791" s="43"/>
      <c r="AA791" s="43"/>
    </row>
    <row r="792" spans="1:27" ht="14.25" customHeight="1" x14ac:dyDescent="0.2">
      <c r="A792" s="43"/>
      <c r="B792" s="43"/>
      <c r="C792" s="43"/>
      <c r="D792" s="43"/>
      <c r="E792" s="43"/>
      <c r="F792" s="43"/>
      <c r="G792" s="43"/>
      <c r="H792" s="56"/>
      <c r="I792" s="43"/>
      <c r="J792" s="43"/>
      <c r="K792" s="43"/>
      <c r="L792" s="43"/>
      <c r="M792" s="43"/>
      <c r="N792" s="43"/>
      <c r="O792" s="43"/>
      <c r="P792" s="43"/>
      <c r="Q792" s="43"/>
      <c r="R792" s="43"/>
      <c r="S792" s="43"/>
      <c r="T792" s="43"/>
      <c r="U792" s="43"/>
      <c r="V792" s="43"/>
      <c r="W792" s="43"/>
      <c r="X792" s="43"/>
      <c r="Y792" s="43"/>
      <c r="Z792" s="43"/>
      <c r="AA792" s="43"/>
    </row>
    <row r="793" spans="1:27" ht="14.25" customHeight="1" x14ac:dyDescent="0.2">
      <c r="A793" s="43"/>
      <c r="B793" s="43"/>
      <c r="C793" s="43"/>
      <c r="D793" s="43"/>
      <c r="E793" s="43"/>
      <c r="F793" s="43"/>
      <c r="G793" s="43"/>
      <c r="H793" s="56"/>
      <c r="I793" s="43"/>
      <c r="J793" s="43"/>
      <c r="K793" s="43"/>
      <c r="L793" s="43"/>
      <c r="M793" s="43"/>
      <c r="N793" s="43"/>
      <c r="O793" s="43"/>
      <c r="P793" s="43"/>
      <c r="Q793" s="43"/>
      <c r="R793" s="43"/>
      <c r="S793" s="43"/>
      <c r="T793" s="43"/>
      <c r="U793" s="43"/>
      <c r="V793" s="43"/>
      <c r="W793" s="43"/>
      <c r="X793" s="43"/>
      <c r="Y793" s="43"/>
      <c r="Z793" s="43"/>
      <c r="AA793" s="43"/>
    </row>
    <row r="794" spans="1:27" ht="14.25" customHeight="1" x14ac:dyDescent="0.2">
      <c r="A794" s="43"/>
      <c r="B794" s="43"/>
      <c r="C794" s="43"/>
      <c r="D794" s="43"/>
      <c r="E794" s="43"/>
      <c r="F794" s="43"/>
      <c r="G794" s="43"/>
      <c r="H794" s="56"/>
      <c r="I794" s="43"/>
      <c r="J794" s="43"/>
      <c r="K794" s="43"/>
      <c r="L794" s="43"/>
      <c r="M794" s="43"/>
      <c r="N794" s="43"/>
      <c r="O794" s="43"/>
      <c r="P794" s="43"/>
      <c r="Q794" s="43"/>
      <c r="R794" s="43"/>
      <c r="S794" s="43"/>
      <c r="T794" s="43"/>
      <c r="U794" s="43"/>
      <c r="V794" s="43"/>
      <c r="W794" s="43"/>
      <c r="X794" s="43"/>
      <c r="Y794" s="43"/>
      <c r="Z794" s="43"/>
      <c r="AA794" s="43"/>
    </row>
    <row r="795" spans="1:27" ht="14.25" customHeight="1" x14ac:dyDescent="0.2">
      <c r="A795" s="43"/>
      <c r="B795" s="43"/>
      <c r="C795" s="43"/>
      <c r="D795" s="43"/>
      <c r="E795" s="43"/>
      <c r="F795" s="43"/>
      <c r="G795" s="43"/>
      <c r="H795" s="56"/>
      <c r="I795" s="43"/>
      <c r="J795" s="43"/>
      <c r="K795" s="43"/>
      <c r="L795" s="43"/>
      <c r="M795" s="43"/>
      <c r="N795" s="43"/>
      <c r="O795" s="43"/>
      <c r="P795" s="43"/>
      <c r="Q795" s="43"/>
      <c r="R795" s="43"/>
      <c r="S795" s="43"/>
      <c r="T795" s="43"/>
      <c r="U795" s="43"/>
      <c r="V795" s="43"/>
      <c r="W795" s="43"/>
      <c r="X795" s="43"/>
      <c r="Y795" s="43"/>
      <c r="Z795" s="43"/>
      <c r="AA795" s="43"/>
    </row>
    <row r="796" spans="1:27" ht="14.25" customHeight="1" x14ac:dyDescent="0.2">
      <c r="A796" s="43"/>
      <c r="B796" s="43"/>
      <c r="C796" s="43"/>
      <c r="D796" s="43"/>
      <c r="E796" s="43"/>
      <c r="F796" s="43"/>
      <c r="G796" s="43"/>
      <c r="H796" s="56"/>
      <c r="I796" s="43"/>
      <c r="J796" s="43"/>
      <c r="K796" s="43"/>
      <c r="L796" s="43"/>
      <c r="M796" s="43"/>
      <c r="N796" s="43"/>
      <c r="O796" s="43"/>
      <c r="P796" s="43"/>
      <c r="Q796" s="43"/>
      <c r="R796" s="43"/>
      <c r="S796" s="43"/>
      <c r="T796" s="43"/>
      <c r="U796" s="43"/>
      <c r="V796" s="43"/>
      <c r="W796" s="43"/>
      <c r="X796" s="43"/>
      <c r="Y796" s="43"/>
      <c r="Z796" s="43"/>
      <c r="AA796" s="43"/>
    </row>
    <row r="797" spans="1:27" ht="14.25" customHeight="1" x14ac:dyDescent="0.2">
      <c r="A797" s="43"/>
      <c r="B797" s="43"/>
      <c r="C797" s="43"/>
      <c r="D797" s="43"/>
      <c r="E797" s="43"/>
      <c r="F797" s="43"/>
      <c r="G797" s="43"/>
      <c r="H797" s="56"/>
      <c r="I797" s="43"/>
      <c r="J797" s="43"/>
      <c r="K797" s="43"/>
      <c r="L797" s="43"/>
      <c r="M797" s="43"/>
      <c r="N797" s="43"/>
      <c r="O797" s="43"/>
      <c r="P797" s="43"/>
      <c r="Q797" s="43"/>
      <c r="R797" s="43"/>
      <c r="S797" s="43"/>
      <c r="T797" s="43"/>
      <c r="U797" s="43"/>
      <c r="V797" s="43"/>
      <c r="W797" s="43"/>
      <c r="X797" s="43"/>
      <c r="Y797" s="43"/>
      <c r="Z797" s="43"/>
      <c r="AA797" s="43"/>
    </row>
    <row r="798" spans="1:27" ht="14.25" customHeight="1" x14ac:dyDescent="0.2">
      <c r="A798" s="43"/>
      <c r="B798" s="43"/>
      <c r="C798" s="43"/>
      <c r="D798" s="43"/>
      <c r="E798" s="43"/>
      <c r="F798" s="43"/>
      <c r="G798" s="43"/>
      <c r="H798" s="56"/>
      <c r="I798" s="43"/>
      <c r="J798" s="43"/>
      <c r="K798" s="43"/>
      <c r="L798" s="43"/>
      <c r="M798" s="43"/>
      <c r="N798" s="43"/>
      <c r="O798" s="43"/>
      <c r="P798" s="43"/>
      <c r="Q798" s="43"/>
      <c r="R798" s="43"/>
      <c r="S798" s="43"/>
      <c r="T798" s="43"/>
      <c r="U798" s="43"/>
      <c r="V798" s="43"/>
      <c r="W798" s="43"/>
      <c r="X798" s="43"/>
      <c r="Y798" s="43"/>
      <c r="Z798" s="43"/>
      <c r="AA798" s="43"/>
    </row>
    <row r="799" spans="1:27" ht="14.25" customHeight="1" x14ac:dyDescent="0.2">
      <c r="A799" s="43"/>
      <c r="B799" s="43"/>
      <c r="C799" s="43"/>
      <c r="D799" s="43"/>
      <c r="E799" s="43"/>
      <c r="F799" s="43"/>
      <c r="G799" s="43"/>
      <c r="H799" s="56"/>
      <c r="I799" s="43"/>
      <c r="J799" s="43"/>
      <c r="K799" s="43"/>
      <c r="L799" s="43"/>
      <c r="M799" s="43"/>
      <c r="N799" s="43"/>
      <c r="O799" s="43"/>
      <c r="P799" s="43"/>
      <c r="Q799" s="43"/>
      <c r="R799" s="43"/>
      <c r="S799" s="43"/>
      <c r="T799" s="43"/>
      <c r="U799" s="43"/>
      <c r="V799" s="43"/>
      <c r="W799" s="43"/>
      <c r="X799" s="43"/>
      <c r="Y799" s="43"/>
      <c r="Z799" s="43"/>
      <c r="AA799" s="43"/>
    </row>
    <row r="800" spans="1:27" ht="14.25" customHeight="1" x14ac:dyDescent="0.2">
      <c r="A800" s="43"/>
      <c r="B800" s="43"/>
      <c r="C800" s="43"/>
      <c r="D800" s="43"/>
      <c r="E800" s="43"/>
      <c r="F800" s="43"/>
      <c r="G800" s="43"/>
      <c r="H800" s="56"/>
      <c r="I800" s="43"/>
      <c r="J800" s="43"/>
      <c r="K800" s="43"/>
      <c r="L800" s="43"/>
      <c r="M800" s="43"/>
      <c r="N800" s="43"/>
      <c r="O800" s="43"/>
      <c r="P800" s="43"/>
      <c r="Q800" s="43"/>
      <c r="R800" s="43"/>
      <c r="S800" s="43"/>
      <c r="T800" s="43"/>
      <c r="U800" s="43"/>
      <c r="V800" s="43"/>
      <c r="W800" s="43"/>
      <c r="X800" s="43"/>
      <c r="Y800" s="43"/>
      <c r="Z800" s="43"/>
      <c r="AA800" s="43"/>
    </row>
    <row r="801" spans="1:27" ht="14.25" customHeight="1" x14ac:dyDescent="0.2">
      <c r="A801" s="43"/>
      <c r="B801" s="43"/>
      <c r="C801" s="43"/>
      <c r="D801" s="43"/>
      <c r="E801" s="43"/>
      <c r="F801" s="43"/>
      <c r="G801" s="43"/>
      <c r="H801" s="56"/>
      <c r="I801" s="43"/>
      <c r="J801" s="43"/>
      <c r="K801" s="43"/>
      <c r="L801" s="43"/>
      <c r="M801" s="43"/>
      <c r="N801" s="43"/>
      <c r="O801" s="43"/>
      <c r="P801" s="43"/>
      <c r="Q801" s="43"/>
      <c r="R801" s="43"/>
      <c r="S801" s="43"/>
      <c r="T801" s="43"/>
      <c r="U801" s="43"/>
      <c r="V801" s="43"/>
      <c r="W801" s="43"/>
      <c r="X801" s="43"/>
      <c r="Y801" s="43"/>
      <c r="Z801" s="43"/>
      <c r="AA801" s="43"/>
    </row>
    <row r="802" spans="1:27" ht="14.25" customHeight="1" x14ac:dyDescent="0.2">
      <c r="A802" s="43"/>
      <c r="B802" s="43"/>
      <c r="C802" s="43"/>
      <c r="D802" s="43"/>
      <c r="E802" s="43"/>
      <c r="F802" s="43"/>
      <c r="G802" s="43"/>
      <c r="H802" s="56"/>
      <c r="I802" s="43"/>
      <c r="J802" s="43"/>
      <c r="K802" s="43"/>
      <c r="L802" s="43"/>
      <c r="M802" s="43"/>
      <c r="N802" s="43"/>
      <c r="O802" s="43"/>
      <c r="P802" s="43"/>
      <c r="Q802" s="43"/>
      <c r="R802" s="43"/>
      <c r="S802" s="43"/>
      <c r="T802" s="43"/>
      <c r="U802" s="43"/>
      <c r="V802" s="43"/>
      <c r="W802" s="43"/>
      <c r="X802" s="43"/>
      <c r="Y802" s="43"/>
      <c r="Z802" s="43"/>
      <c r="AA802" s="43"/>
    </row>
    <row r="803" spans="1:27" ht="14.25" customHeight="1" x14ac:dyDescent="0.2">
      <c r="A803" s="43"/>
      <c r="B803" s="43"/>
      <c r="C803" s="43"/>
      <c r="D803" s="43"/>
      <c r="E803" s="43"/>
      <c r="F803" s="43"/>
      <c r="G803" s="43"/>
      <c r="H803" s="56"/>
      <c r="I803" s="43"/>
      <c r="J803" s="43"/>
      <c r="K803" s="43"/>
      <c r="L803" s="43"/>
      <c r="M803" s="43"/>
      <c r="N803" s="43"/>
      <c r="O803" s="43"/>
      <c r="P803" s="43"/>
      <c r="Q803" s="43"/>
      <c r="R803" s="43"/>
      <c r="S803" s="43"/>
      <c r="T803" s="43"/>
      <c r="U803" s="43"/>
      <c r="V803" s="43"/>
      <c r="W803" s="43"/>
      <c r="X803" s="43"/>
      <c r="Y803" s="43"/>
      <c r="Z803" s="43"/>
      <c r="AA803" s="43"/>
    </row>
    <row r="804" spans="1:27" ht="14.25" customHeight="1" x14ac:dyDescent="0.2">
      <c r="A804" s="43"/>
      <c r="B804" s="43"/>
      <c r="C804" s="43"/>
      <c r="D804" s="43"/>
      <c r="E804" s="43"/>
      <c r="F804" s="43"/>
      <c r="G804" s="43"/>
      <c r="H804" s="56"/>
      <c r="I804" s="43"/>
      <c r="J804" s="43"/>
      <c r="K804" s="43"/>
      <c r="L804" s="43"/>
      <c r="M804" s="43"/>
      <c r="N804" s="43"/>
      <c r="O804" s="43"/>
      <c r="P804" s="43"/>
      <c r="Q804" s="43"/>
      <c r="R804" s="43"/>
      <c r="S804" s="43"/>
      <c r="T804" s="43"/>
      <c r="U804" s="43"/>
      <c r="V804" s="43"/>
      <c r="W804" s="43"/>
      <c r="X804" s="43"/>
      <c r="Y804" s="43"/>
      <c r="Z804" s="43"/>
      <c r="AA804" s="43"/>
    </row>
    <row r="805" spans="1:27" ht="14.25" customHeight="1" x14ac:dyDescent="0.2">
      <c r="A805" s="43"/>
      <c r="B805" s="43"/>
      <c r="C805" s="43"/>
      <c r="D805" s="43"/>
      <c r="E805" s="43"/>
      <c r="F805" s="43"/>
      <c r="G805" s="43"/>
      <c r="H805" s="56"/>
      <c r="I805" s="43"/>
      <c r="J805" s="43"/>
      <c r="K805" s="43"/>
      <c r="L805" s="43"/>
      <c r="M805" s="43"/>
      <c r="N805" s="43"/>
      <c r="O805" s="43"/>
      <c r="P805" s="43"/>
      <c r="Q805" s="43"/>
      <c r="R805" s="43"/>
      <c r="S805" s="43"/>
      <c r="T805" s="43"/>
      <c r="U805" s="43"/>
      <c r="V805" s="43"/>
      <c r="W805" s="43"/>
      <c r="X805" s="43"/>
      <c r="Y805" s="43"/>
      <c r="Z805" s="43"/>
      <c r="AA805" s="43"/>
    </row>
    <row r="806" spans="1:27" ht="14.25" customHeight="1" x14ac:dyDescent="0.2">
      <c r="A806" s="43"/>
      <c r="B806" s="43"/>
      <c r="C806" s="43"/>
      <c r="D806" s="43"/>
      <c r="E806" s="43"/>
      <c r="F806" s="43"/>
      <c r="G806" s="43"/>
      <c r="H806" s="56"/>
      <c r="I806" s="43"/>
      <c r="J806" s="43"/>
      <c r="K806" s="43"/>
      <c r="L806" s="43"/>
      <c r="M806" s="43"/>
      <c r="N806" s="43"/>
      <c r="O806" s="43"/>
      <c r="P806" s="43"/>
      <c r="Q806" s="43"/>
      <c r="R806" s="43"/>
      <c r="S806" s="43"/>
      <c r="T806" s="43"/>
      <c r="U806" s="43"/>
      <c r="V806" s="43"/>
      <c r="W806" s="43"/>
      <c r="X806" s="43"/>
      <c r="Y806" s="43"/>
      <c r="Z806" s="43"/>
      <c r="AA806" s="43"/>
    </row>
    <row r="807" spans="1:27" ht="14.25" customHeight="1" x14ac:dyDescent="0.2">
      <c r="A807" s="43"/>
      <c r="B807" s="43"/>
      <c r="C807" s="43"/>
      <c r="D807" s="43"/>
      <c r="E807" s="43"/>
      <c r="F807" s="43"/>
      <c r="G807" s="43"/>
      <c r="H807" s="56"/>
      <c r="I807" s="43"/>
      <c r="J807" s="43"/>
      <c r="K807" s="43"/>
      <c r="L807" s="43"/>
      <c r="M807" s="43"/>
      <c r="N807" s="43"/>
      <c r="O807" s="43"/>
      <c r="P807" s="43"/>
      <c r="Q807" s="43"/>
      <c r="R807" s="43"/>
      <c r="S807" s="43"/>
      <c r="T807" s="43"/>
      <c r="U807" s="43"/>
      <c r="V807" s="43"/>
      <c r="W807" s="43"/>
      <c r="X807" s="43"/>
      <c r="Y807" s="43"/>
      <c r="Z807" s="43"/>
      <c r="AA807" s="43"/>
    </row>
    <row r="808" spans="1:27" ht="14.25" customHeight="1" x14ac:dyDescent="0.2">
      <c r="A808" s="43"/>
      <c r="B808" s="43"/>
      <c r="C808" s="43"/>
      <c r="D808" s="43"/>
      <c r="E808" s="43"/>
      <c r="F808" s="43"/>
      <c r="G808" s="43"/>
      <c r="H808" s="56"/>
      <c r="I808" s="43"/>
      <c r="J808" s="43"/>
      <c r="K808" s="43"/>
      <c r="L808" s="43"/>
      <c r="M808" s="43"/>
      <c r="N808" s="43"/>
      <c r="O808" s="43"/>
      <c r="P808" s="43"/>
      <c r="Q808" s="43"/>
      <c r="R808" s="43"/>
      <c r="S808" s="43"/>
      <c r="T808" s="43"/>
      <c r="U808" s="43"/>
      <c r="V808" s="43"/>
      <c r="W808" s="43"/>
      <c r="X808" s="43"/>
      <c r="Y808" s="43"/>
      <c r="Z808" s="43"/>
      <c r="AA808" s="43"/>
    </row>
    <row r="809" spans="1:27" ht="14.25" customHeight="1" x14ac:dyDescent="0.2">
      <c r="A809" s="43"/>
      <c r="B809" s="43"/>
      <c r="C809" s="43"/>
      <c r="D809" s="43"/>
      <c r="E809" s="43"/>
      <c r="F809" s="43"/>
      <c r="G809" s="43"/>
      <c r="H809" s="56"/>
      <c r="I809" s="43"/>
      <c r="J809" s="43"/>
      <c r="K809" s="43"/>
      <c r="L809" s="43"/>
      <c r="M809" s="43"/>
      <c r="N809" s="43"/>
      <c r="O809" s="43"/>
      <c r="P809" s="43"/>
      <c r="Q809" s="43"/>
      <c r="R809" s="43"/>
      <c r="S809" s="43"/>
      <c r="T809" s="43"/>
      <c r="U809" s="43"/>
      <c r="V809" s="43"/>
      <c r="W809" s="43"/>
      <c r="X809" s="43"/>
      <c r="Y809" s="43"/>
      <c r="Z809" s="43"/>
      <c r="AA809" s="43"/>
    </row>
    <row r="810" spans="1:27" ht="14.25" customHeight="1" x14ac:dyDescent="0.2">
      <c r="A810" s="43"/>
      <c r="B810" s="43"/>
      <c r="C810" s="43"/>
      <c r="D810" s="43"/>
      <c r="E810" s="43"/>
      <c r="F810" s="43"/>
      <c r="G810" s="43"/>
      <c r="H810" s="56"/>
      <c r="I810" s="43"/>
      <c r="J810" s="43"/>
      <c r="K810" s="43"/>
      <c r="L810" s="43"/>
      <c r="M810" s="43"/>
      <c r="N810" s="43"/>
      <c r="O810" s="43"/>
      <c r="P810" s="43"/>
      <c r="Q810" s="43"/>
      <c r="R810" s="43"/>
      <c r="S810" s="43"/>
      <c r="T810" s="43"/>
      <c r="U810" s="43"/>
      <c r="V810" s="43"/>
      <c r="W810" s="43"/>
      <c r="X810" s="43"/>
      <c r="Y810" s="43"/>
      <c r="Z810" s="43"/>
      <c r="AA810" s="43"/>
    </row>
    <row r="811" spans="1:27" ht="14.25" customHeight="1" x14ac:dyDescent="0.2">
      <c r="A811" s="43"/>
      <c r="B811" s="43"/>
      <c r="C811" s="43"/>
      <c r="D811" s="43"/>
      <c r="E811" s="43"/>
      <c r="F811" s="43"/>
      <c r="G811" s="43"/>
      <c r="H811" s="56"/>
      <c r="I811" s="43"/>
      <c r="J811" s="43"/>
      <c r="K811" s="43"/>
      <c r="L811" s="43"/>
      <c r="M811" s="43"/>
      <c r="N811" s="43"/>
      <c r="O811" s="43"/>
      <c r="P811" s="43"/>
      <c r="Q811" s="43"/>
      <c r="R811" s="43"/>
      <c r="S811" s="43"/>
      <c r="T811" s="43"/>
      <c r="U811" s="43"/>
      <c r="V811" s="43"/>
      <c r="W811" s="43"/>
      <c r="X811" s="43"/>
      <c r="Y811" s="43"/>
      <c r="Z811" s="43"/>
      <c r="AA811" s="43"/>
    </row>
    <row r="812" spans="1:27" ht="14.25" customHeight="1" x14ac:dyDescent="0.2">
      <c r="A812" s="43"/>
      <c r="B812" s="43"/>
      <c r="C812" s="43"/>
      <c r="D812" s="43"/>
      <c r="E812" s="43"/>
      <c r="F812" s="43"/>
      <c r="G812" s="43"/>
      <c r="H812" s="56"/>
      <c r="I812" s="43"/>
      <c r="J812" s="43"/>
      <c r="K812" s="43"/>
      <c r="L812" s="43"/>
      <c r="M812" s="43"/>
      <c r="N812" s="43"/>
      <c r="O812" s="43"/>
      <c r="P812" s="43"/>
      <c r="Q812" s="43"/>
      <c r="R812" s="43"/>
      <c r="S812" s="43"/>
      <c r="T812" s="43"/>
      <c r="U812" s="43"/>
      <c r="V812" s="43"/>
      <c r="W812" s="43"/>
      <c r="X812" s="43"/>
      <c r="Y812" s="43"/>
      <c r="Z812" s="43"/>
      <c r="AA812" s="43"/>
    </row>
    <row r="813" spans="1:27" ht="14.25" customHeight="1" x14ac:dyDescent="0.2">
      <c r="A813" s="43"/>
      <c r="B813" s="43"/>
      <c r="C813" s="43"/>
      <c r="D813" s="43"/>
      <c r="E813" s="43"/>
      <c r="F813" s="43"/>
      <c r="G813" s="43"/>
      <c r="H813" s="56"/>
      <c r="I813" s="43"/>
      <c r="J813" s="43"/>
      <c r="K813" s="43"/>
      <c r="L813" s="43"/>
      <c r="M813" s="43"/>
      <c r="N813" s="43"/>
      <c r="O813" s="43"/>
      <c r="P813" s="43"/>
      <c r="Q813" s="43"/>
      <c r="R813" s="43"/>
      <c r="S813" s="43"/>
      <c r="T813" s="43"/>
      <c r="U813" s="43"/>
      <c r="V813" s="43"/>
      <c r="W813" s="43"/>
      <c r="X813" s="43"/>
      <c r="Y813" s="43"/>
      <c r="Z813" s="43"/>
      <c r="AA813" s="43"/>
    </row>
    <row r="814" spans="1:27" ht="14.25" customHeight="1" x14ac:dyDescent="0.2">
      <c r="A814" s="43"/>
      <c r="B814" s="43"/>
      <c r="C814" s="43"/>
      <c r="D814" s="43"/>
      <c r="E814" s="43"/>
      <c r="F814" s="43"/>
      <c r="G814" s="43"/>
      <c r="H814" s="56"/>
      <c r="I814" s="43"/>
      <c r="J814" s="43"/>
      <c r="K814" s="43"/>
      <c r="L814" s="43"/>
      <c r="M814" s="43"/>
      <c r="N814" s="43"/>
      <c r="O814" s="43"/>
      <c r="P814" s="43"/>
      <c r="Q814" s="43"/>
      <c r="R814" s="43"/>
      <c r="S814" s="43"/>
      <c r="T814" s="43"/>
      <c r="U814" s="43"/>
      <c r="V814" s="43"/>
      <c r="W814" s="43"/>
      <c r="X814" s="43"/>
      <c r="Y814" s="43"/>
      <c r="Z814" s="43"/>
      <c r="AA814" s="43"/>
    </row>
    <row r="815" spans="1:27" ht="14.25" customHeight="1" x14ac:dyDescent="0.2">
      <c r="A815" s="43"/>
      <c r="B815" s="43"/>
      <c r="C815" s="43"/>
      <c r="D815" s="43"/>
      <c r="E815" s="43"/>
      <c r="F815" s="43"/>
      <c r="G815" s="43"/>
      <c r="H815" s="56"/>
      <c r="I815" s="43"/>
      <c r="J815" s="43"/>
      <c r="K815" s="43"/>
      <c r="L815" s="43"/>
      <c r="M815" s="43"/>
      <c r="N815" s="43"/>
      <c r="O815" s="43"/>
      <c r="P815" s="43"/>
      <c r="Q815" s="43"/>
      <c r="R815" s="43"/>
      <c r="S815" s="43"/>
      <c r="T815" s="43"/>
      <c r="U815" s="43"/>
      <c r="V815" s="43"/>
      <c r="W815" s="43"/>
      <c r="X815" s="43"/>
      <c r="Y815" s="43"/>
      <c r="Z815" s="43"/>
      <c r="AA815" s="43"/>
    </row>
    <row r="816" spans="1:27" ht="14.25" customHeight="1" x14ac:dyDescent="0.2">
      <c r="A816" s="43"/>
      <c r="B816" s="43"/>
      <c r="C816" s="43"/>
      <c r="D816" s="43"/>
      <c r="E816" s="43"/>
      <c r="F816" s="43"/>
      <c r="G816" s="43"/>
      <c r="H816" s="56"/>
      <c r="I816" s="43"/>
      <c r="J816" s="43"/>
      <c r="K816" s="43"/>
      <c r="L816" s="43"/>
      <c r="M816" s="43"/>
      <c r="N816" s="43"/>
      <c r="O816" s="43"/>
      <c r="P816" s="43"/>
      <c r="Q816" s="43"/>
      <c r="R816" s="43"/>
      <c r="S816" s="43"/>
      <c r="T816" s="43"/>
      <c r="U816" s="43"/>
      <c r="V816" s="43"/>
      <c r="W816" s="43"/>
      <c r="X816" s="43"/>
      <c r="Y816" s="43"/>
      <c r="Z816" s="43"/>
      <c r="AA816" s="43"/>
    </row>
    <row r="817" spans="1:27" ht="14.25" customHeight="1" x14ac:dyDescent="0.2">
      <c r="A817" s="43"/>
      <c r="B817" s="43"/>
      <c r="C817" s="43"/>
      <c r="D817" s="43"/>
      <c r="E817" s="43"/>
      <c r="F817" s="43"/>
      <c r="G817" s="43"/>
      <c r="H817" s="56"/>
      <c r="I817" s="43"/>
      <c r="J817" s="43"/>
      <c r="K817" s="43"/>
      <c r="L817" s="43"/>
      <c r="M817" s="43"/>
      <c r="N817" s="43"/>
      <c r="O817" s="43"/>
      <c r="P817" s="43"/>
      <c r="Q817" s="43"/>
      <c r="R817" s="43"/>
      <c r="S817" s="43"/>
      <c r="T817" s="43"/>
      <c r="U817" s="43"/>
      <c r="V817" s="43"/>
      <c r="W817" s="43"/>
      <c r="X817" s="43"/>
      <c r="Y817" s="43"/>
      <c r="Z817" s="43"/>
      <c r="AA817" s="43"/>
    </row>
    <row r="818" spans="1:27" ht="14.25" customHeight="1" x14ac:dyDescent="0.2">
      <c r="A818" s="43"/>
      <c r="B818" s="43"/>
      <c r="C818" s="43"/>
      <c r="D818" s="43"/>
      <c r="E818" s="43"/>
      <c r="F818" s="43"/>
      <c r="G818" s="43"/>
      <c r="H818" s="56"/>
      <c r="I818" s="43"/>
      <c r="J818" s="43"/>
      <c r="K818" s="43"/>
      <c r="L818" s="43"/>
      <c r="M818" s="43"/>
      <c r="N818" s="43"/>
      <c r="O818" s="43"/>
      <c r="P818" s="43"/>
      <c r="Q818" s="43"/>
      <c r="R818" s="43"/>
      <c r="S818" s="43"/>
      <c r="T818" s="43"/>
      <c r="U818" s="43"/>
      <c r="V818" s="43"/>
      <c r="W818" s="43"/>
      <c r="X818" s="43"/>
      <c r="Y818" s="43"/>
      <c r="Z818" s="43"/>
      <c r="AA818" s="43"/>
    </row>
    <row r="819" spans="1:27" ht="14.25" customHeight="1" x14ac:dyDescent="0.2">
      <c r="A819" s="43"/>
      <c r="B819" s="43"/>
      <c r="C819" s="43"/>
      <c r="D819" s="43"/>
      <c r="E819" s="43"/>
      <c r="F819" s="43"/>
      <c r="G819" s="43"/>
      <c r="H819" s="56"/>
      <c r="I819" s="43"/>
      <c r="J819" s="43"/>
      <c r="K819" s="43"/>
      <c r="L819" s="43"/>
      <c r="M819" s="43"/>
      <c r="N819" s="43"/>
      <c r="O819" s="43"/>
      <c r="P819" s="43"/>
      <c r="Q819" s="43"/>
      <c r="R819" s="43"/>
      <c r="S819" s="43"/>
      <c r="T819" s="43"/>
      <c r="U819" s="43"/>
      <c r="V819" s="43"/>
      <c r="W819" s="43"/>
      <c r="X819" s="43"/>
      <c r="Y819" s="43"/>
      <c r="Z819" s="43"/>
      <c r="AA819" s="43"/>
    </row>
    <row r="820" spans="1:27" ht="14.25" customHeight="1" x14ac:dyDescent="0.2">
      <c r="A820" s="43"/>
      <c r="B820" s="43"/>
      <c r="C820" s="43"/>
      <c r="D820" s="43"/>
      <c r="E820" s="43"/>
      <c r="F820" s="43"/>
      <c r="G820" s="43"/>
      <c r="H820" s="56"/>
      <c r="I820" s="43"/>
      <c r="J820" s="43"/>
      <c r="K820" s="43"/>
      <c r="L820" s="43"/>
      <c r="M820" s="43"/>
      <c r="N820" s="43"/>
      <c r="O820" s="43"/>
      <c r="P820" s="43"/>
      <c r="Q820" s="43"/>
      <c r="R820" s="43"/>
      <c r="S820" s="43"/>
      <c r="T820" s="43"/>
      <c r="U820" s="43"/>
      <c r="V820" s="43"/>
      <c r="W820" s="43"/>
      <c r="X820" s="43"/>
      <c r="Y820" s="43"/>
      <c r="Z820" s="43"/>
      <c r="AA820" s="43"/>
    </row>
    <row r="821" spans="1:27" ht="14.25" customHeight="1" x14ac:dyDescent="0.2">
      <c r="A821" s="43"/>
      <c r="B821" s="43"/>
      <c r="C821" s="43"/>
      <c r="D821" s="43"/>
      <c r="E821" s="43"/>
      <c r="F821" s="43"/>
      <c r="G821" s="43"/>
      <c r="H821" s="56"/>
      <c r="I821" s="43"/>
      <c r="J821" s="43"/>
      <c r="K821" s="43"/>
      <c r="L821" s="43"/>
      <c r="M821" s="43"/>
      <c r="N821" s="43"/>
      <c r="O821" s="43"/>
      <c r="P821" s="43"/>
      <c r="Q821" s="43"/>
      <c r="R821" s="43"/>
      <c r="S821" s="43"/>
      <c r="T821" s="43"/>
      <c r="U821" s="43"/>
      <c r="V821" s="43"/>
      <c r="W821" s="43"/>
      <c r="X821" s="43"/>
      <c r="Y821" s="43"/>
      <c r="Z821" s="43"/>
      <c r="AA821" s="43"/>
    </row>
    <row r="822" spans="1:27" ht="14.25" customHeight="1" x14ac:dyDescent="0.2">
      <c r="A822" s="43"/>
      <c r="B822" s="43"/>
      <c r="C822" s="43"/>
      <c r="D822" s="43"/>
      <c r="E822" s="43"/>
      <c r="F822" s="43"/>
      <c r="G822" s="43"/>
      <c r="H822" s="56"/>
      <c r="I822" s="43"/>
      <c r="J822" s="43"/>
      <c r="K822" s="43"/>
      <c r="L822" s="43"/>
      <c r="M822" s="43"/>
      <c r="N822" s="43"/>
      <c r="O822" s="43"/>
      <c r="P822" s="43"/>
      <c r="Q822" s="43"/>
      <c r="R822" s="43"/>
      <c r="S822" s="43"/>
      <c r="T822" s="43"/>
      <c r="U822" s="43"/>
      <c r="V822" s="43"/>
      <c r="W822" s="43"/>
      <c r="X822" s="43"/>
      <c r="Y822" s="43"/>
      <c r="Z822" s="43"/>
      <c r="AA822" s="43"/>
    </row>
    <row r="823" spans="1:27" ht="14.25" customHeight="1" x14ac:dyDescent="0.2">
      <c r="A823" s="43"/>
      <c r="B823" s="43"/>
      <c r="C823" s="43"/>
      <c r="D823" s="43"/>
      <c r="E823" s="43"/>
      <c r="F823" s="43"/>
      <c r="G823" s="43"/>
      <c r="H823" s="56"/>
      <c r="I823" s="43"/>
      <c r="J823" s="43"/>
      <c r="K823" s="43"/>
      <c r="L823" s="43"/>
      <c r="M823" s="43"/>
      <c r="N823" s="43"/>
      <c r="O823" s="43"/>
      <c r="P823" s="43"/>
      <c r="Q823" s="43"/>
      <c r="R823" s="43"/>
      <c r="S823" s="43"/>
      <c r="T823" s="43"/>
      <c r="U823" s="43"/>
      <c r="V823" s="43"/>
      <c r="W823" s="43"/>
      <c r="X823" s="43"/>
      <c r="Y823" s="43"/>
      <c r="Z823" s="43"/>
      <c r="AA823" s="43"/>
    </row>
    <row r="824" spans="1:27" ht="14.25" customHeight="1" x14ac:dyDescent="0.2">
      <c r="A824" s="43"/>
      <c r="B824" s="43"/>
      <c r="C824" s="43"/>
      <c r="D824" s="43"/>
      <c r="E824" s="43"/>
      <c r="F824" s="43"/>
      <c r="G824" s="43"/>
      <c r="H824" s="56"/>
      <c r="I824" s="43"/>
      <c r="J824" s="43"/>
      <c r="K824" s="43"/>
      <c r="L824" s="43"/>
      <c r="M824" s="43"/>
      <c r="N824" s="43"/>
      <c r="O824" s="43"/>
      <c r="P824" s="43"/>
      <c r="Q824" s="43"/>
      <c r="R824" s="43"/>
      <c r="S824" s="43"/>
      <c r="T824" s="43"/>
      <c r="U824" s="43"/>
      <c r="V824" s="43"/>
      <c r="W824" s="43"/>
      <c r="X824" s="43"/>
      <c r="Y824" s="43"/>
      <c r="Z824" s="43"/>
      <c r="AA824" s="43"/>
    </row>
    <row r="825" spans="1:27" ht="14.25" customHeight="1" x14ac:dyDescent="0.2">
      <c r="A825" s="43"/>
      <c r="B825" s="43"/>
      <c r="C825" s="43"/>
      <c r="D825" s="43"/>
      <c r="E825" s="43"/>
      <c r="F825" s="43"/>
      <c r="G825" s="43"/>
      <c r="H825" s="56"/>
      <c r="I825" s="43"/>
      <c r="J825" s="43"/>
      <c r="K825" s="43"/>
      <c r="L825" s="43"/>
      <c r="M825" s="43"/>
      <c r="N825" s="43"/>
      <c r="O825" s="43"/>
      <c r="P825" s="43"/>
      <c r="Q825" s="43"/>
      <c r="R825" s="43"/>
      <c r="S825" s="43"/>
      <c r="T825" s="43"/>
      <c r="U825" s="43"/>
      <c r="V825" s="43"/>
      <c r="W825" s="43"/>
      <c r="X825" s="43"/>
      <c r="Y825" s="43"/>
      <c r="Z825" s="43"/>
      <c r="AA825" s="43"/>
    </row>
    <row r="826" spans="1:27" ht="14.25" customHeight="1" x14ac:dyDescent="0.2">
      <c r="A826" s="43"/>
      <c r="B826" s="43"/>
      <c r="C826" s="43"/>
      <c r="D826" s="43"/>
      <c r="E826" s="43"/>
      <c r="F826" s="43"/>
      <c r="G826" s="43"/>
      <c r="H826" s="56"/>
      <c r="I826" s="43"/>
      <c r="J826" s="43"/>
      <c r="K826" s="43"/>
      <c r="L826" s="43"/>
      <c r="M826" s="43"/>
      <c r="N826" s="43"/>
      <c r="O826" s="43"/>
      <c r="P826" s="43"/>
      <c r="Q826" s="43"/>
      <c r="R826" s="43"/>
      <c r="S826" s="43"/>
      <c r="T826" s="43"/>
      <c r="U826" s="43"/>
      <c r="V826" s="43"/>
      <c r="W826" s="43"/>
      <c r="X826" s="43"/>
      <c r="Y826" s="43"/>
      <c r="Z826" s="43"/>
      <c r="AA826" s="43"/>
    </row>
    <row r="827" spans="1:27" ht="14.25" customHeight="1" x14ac:dyDescent="0.2">
      <c r="A827" s="43"/>
      <c r="B827" s="43"/>
      <c r="C827" s="43"/>
      <c r="D827" s="43"/>
      <c r="E827" s="43"/>
      <c r="F827" s="43"/>
      <c r="G827" s="43"/>
      <c r="H827" s="56"/>
      <c r="I827" s="43"/>
      <c r="J827" s="43"/>
      <c r="K827" s="43"/>
      <c r="L827" s="43"/>
      <c r="M827" s="43"/>
      <c r="N827" s="43"/>
      <c r="O827" s="43"/>
      <c r="P827" s="43"/>
      <c r="Q827" s="43"/>
      <c r="R827" s="43"/>
      <c r="S827" s="43"/>
      <c r="T827" s="43"/>
      <c r="U827" s="43"/>
      <c r="V827" s="43"/>
      <c r="W827" s="43"/>
      <c r="X827" s="43"/>
      <c r="Y827" s="43"/>
      <c r="Z827" s="43"/>
      <c r="AA827" s="43"/>
    </row>
    <row r="828" spans="1:27" ht="14.25" customHeight="1" x14ac:dyDescent="0.2">
      <c r="A828" s="43"/>
      <c r="B828" s="43"/>
      <c r="C828" s="43"/>
      <c r="D828" s="43"/>
      <c r="E828" s="43"/>
      <c r="F828" s="43"/>
      <c r="G828" s="43"/>
      <c r="H828" s="56"/>
      <c r="I828" s="43"/>
      <c r="J828" s="43"/>
      <c r="K828" s="43"/>
      <c r="L828" s="43"/>
      <c r="M828" s="43"/>
      <c r="N828" s="43"/>
      <c r="O828" s="43"/>
      <c r="P828" s="43"/>
      <c r="Q828" s="43"/>
      <c r="R828" s="43"/>
      <c r="S828" s="43"/>
      <c r="T828" s="43"/>
      <c r="U828" s="43"/>
      <c r="V828" s="43"/>
      <c r="W828" s="43"/>
      <c r="X828" s="43"/>
      <c r="Y828" s="43"/>
      <c r="Z828" s="43"/>
      <c r="AA828" s="43"/>
    </row>
    <row r="829" spans="1:27" ht="14.25" customHeight="1" x14ac:dyDescent="0.2">
      <c r="A829" s="43"/>
      <c r="B829" s="43"/>
      <c r="C829" s="43"/>
      <c r="D829" s="43"/>
      <c r="E829" s="43"/>
      <c r="F829" s="43"/>
      <c r="G829" s="43"/>
      <c r="H829" s="56"/>
      <c r="I829" s="43"/>
      <c r="J829" s="43"/>
      <c r="K829" s="43"/>
      <c r="L829" s="43"/>
      <c r="M829" s="43"/>
      <c r="N829" s="43"/>
      <c r="O829" s="43"/>
      <c r="P829" s="43"/>
      <c r="Q829" s="43"/>
      <c r="R829" s="43"/>
      <c r="S829" s="43"/>
      <c r="T829" s="43"/>
      <c r="U829" s="43"/>
      <c r="V829" s="43"/>
      <c r="W829" s="43"/>
      <c r="X829" s="43"/>
      <c r="Y829" s="43"/>
      <c r="Z829" s="43"/>
      <c r="AA829" s="43"/>
    </row>
    <row r="830" spans="1:27" ht="14.25" customHeight="1" x14ac:dyDescent="0.2">
      <c r="A830" s="43"/>
      <c r="B830" s="43"/>
      <c r="C830" s="43"/>
      <c r="D830" s="43"/>
      <c r="E830" s="43"/>
      <c r="F830" s="43"/>
      <c r="G830" s="43"/>
      <c r="H830" s="56"/>
      <c r="I830" s="43"/>
      <c r="J830" s="43"/>
      <c r="K830" s="43"/>
      <c r="L830" s="43"/>
      <c r="M830" s="43"/>
      <c r="N830" s="43"/>
      <c r="O830" s="43"/>
      <c r="P830" s="43"/>
      <c r="Q830" s="43"/>
      <c r="R830" s="43"/>
      <c r="S830" s="43"/>
      <c r="T830" s="43"/>
      <c r="U830" s="43"/>
      <c r="V830" s="43"/>
      <c r="W830" s="43"/>
      <c r="X830" s="43"/>
      <c r="Y830" s="43"/>
      <c r="Z830" s="43"/>
      <c r="AA830" s="43"/>
    </row>
    <row r="831" spans="1:27" ht="14.25" customHeight="1" x14ac:dyDescent="0.2">
      <c r="A831" s="43"/>
      <c r="B831" s="43"/>
      <c r="C831" s="43"/>
      <c r="D831" s="43"/>
      <c r="E831" s="43"/>
      <c r="F831" s="43"/>
      <c r="G831" s="43"/>
      <c r="H831" s="56"/>
      <c r="I831" s="43"/>
      <c r="J831" s="43"/>
      <c r="K831" s="43"/>
      <c r="L831" s="43"/>
      <c r="M831" s="43"/>
      <c r="N831" s="43"/>
      <c r="O831" s="43"/>
      <c r="P831" s="43"/>
      <c r="Q831" s="43"/>
      <c r="R831" s="43"/>
      <c r="S831" s="43"/>
      <c r="T831" s="43"/>
      <c r="U831" s="43"/>
      <c r="V831" s="43"/>
      <c r="W831" s="43"/>
      <c r="X831" s="43"/>
      <c r="Y831" s="43"/>
      <c r="Z831" s="43"/>
      <c r="AA831" s="43"/>
    </row>
    <row r="832" spans="1:27" ht="14.25" customHeight="1" x14ac:dyDescent="0.2">
      <c r="A832" s="43"/>
      <c r="B832" s="43"/>
      <c r="C832" s="43"/>
      <c r="D832" s="43"/>
      <c r="E832" s="43"/>
      <c r="F832" s="43"/>
      <c r="G832" s="43"/>
      <c r="H832" s="56"/>
      <c r="I832" s="43"/>
      <c r="J832" s="43"/>
      <c r="K832" s="43"/>
      <c r="L832" s="43"/>
      <c r="M832" s="43"/>
      <c r="N832" s="43"/>
      <c r="O832" s="43"/>
      <c r="P832" s="43"/>
      <c r="Q832" s="43"/>
      <c r="R832" s="43"/>
      <c r="S832" s="43"/>
      <c r="T832" s="43"/>
      <c r="U832" s="43"/>
      <c r="V832" s="43"/>
      <c r="W832" s="43"/>
      <c r="X832" s="43"/>
      <c r="Y832" s="43"/>
      <c r="Z832" s="43"/>
      <c r="AA832" s="43"/>
    </row>
    <row r="833" spans="1:27" ht="14.25" customHeight="1" x14ac:dyDescent="0.2">
      <c r="A833" s="43"/>
      <c r="B833" s="43"/>
      <c r="C833" s="43"/>
      <c r="D833" s="43"/>
      <c r="E833" s="43"/>
      <c r="F833" s="43"/>
      <c r="G833" s="43"/>
      <c r="H833" s="56"/>
      <c r="I833" s="43"/>
      <c r="J833" s="43"/>
      <c r="K833" s="43"/>
      <c r="L833" s="43"/>
      <c r="M833" s="43"/>
      <c r="N833" s="43"/>
      <c r="O833" s="43"/>
      <c r="P833" s="43"/>
      <c r="Q833" s="43"/>
      <c r="R833" s="43"/>
      <c r="S833" s="43"/>
      <c r="T833" s="43"/>
      <c r="U833" s="43"/>
      <c r="V833" s="43"/>
      <c r="W833" s="43"/>
      <c r="X833" s="43"/>
      <c r="Y833" s="43"/>
      <c r="Z833" s="43"/>
      <c r="AA833" s="43"/>
    </row>
    <row r="834" spans="1:27" ht="14.25" customHeight="1" x14ac:dyDescent="0.2">
      <c r="A834" s="43"/>
      <c r="B834" s="43"/>
      <c r="C834" s="43"/>
      <c r="D834" s="43"/>
      <c r="E834" s="43"/>
      <c r="F834" s="43"/>
      <c r="G834" s="43"/>
      <c r="H834" s="56"/>
      <c r="I834" s="43"/>
      <c r="J834" s="43"/>
      <c r="K834" s="43"/>
      <c r="L834" s="43"/>
      <c r="M834" s="43"/>
      <c r="N834" s="43"/>
      <c r="O834" s="43"/>
      <c r="P834" s="43"/>
      <c r="Q834" s="43"/>
      <c r="R834" s="43"/>
      <c r="S834" s="43"/>
      <c r="T834" s="43"/>
      <c r="U834" s="43"/>
      <c r="V834" s="43"/>
      <c r="W834" s="43"/>
      <c r="X834" s="43"/>
      <c r="Y834" s="43"/>
      <c r="Z834" s="43"/>
      <c r="AA834" s="43"/>
    </row>
    <row r="835" spans="1:27" ht="14.25" customHeight="1" x14ac:dyDescent="0.2">
      <c r="A835" s="43"/>
      <c r="B835" s="43"/>
      <c r="C835" s="43"/>
      <c r="D835" s="43"/>
      <c r="E835" s="43"/>
      <c r="F835" s="43"/>
      <c r="G835" s="43"/>
      <c r="H835" s="56"/>
      <c r="I835" s="43"/>
      <c r="J835" s="43"/>
      <c r="K835" s="43"/>
      <c r="L835" s="43"/>
      <c r="M835" s="43"/>
      <c r="N835" s="43"/>
      <c r="O835" s="43"/>
      <c r="P835" s="43"/>
      <c r="Q835" s="43"/>
      <c r="R835" s="43"/>
      <c r="S835" s="43"/>
      <c r="T835" s="43"/>
      <c r="U835" s="43"/>
      <c r="V835" s="43"/>
      <c r="W835" s="43"/>
      <c r="X835" s="43"/>
      <c r="Y835" s="43"/>
      <c r="Z835" s="43"/>
      <c r="AA835" s="43"/>
    </row>
    <row r="836" spans="1:27" ht="14.25" customHeight="1" x14ac:dyDescent="0.2">
      <c r="A836" s="43"/>
      <c r="B836" s="43"/>
      <c r="C836" s="43"/>
      <c r="D836" s="43"/>
      <c r="E836" s="43"/>
      <c r="F836" s="43"/>
      <c r="G836" s="43"/>
      <c r="H836" s="56"/>
      <c r="I836" s="43"/>
      <c r="J836" s="43"/>
      <c r="K836" s="43"/>
      <c r="L836" s="43"/>
      <c r="M836" s="43"/>
      <c r="N836" s="43"/>
      <c r="O836" s="43"/>
      <c r="P836" s="43"/>
      <c r="Q836" s="43"/>
      <c r="R836" s="43"/>
      <c r="S836" s="43"/>
      <c r="T836" s="43"/>
      <c r="U836" s="43"/>
      <c r="V836" s="43"/>
      <c r="W836" s="43"/>
      <c r="X836" s="43"/>
      <c r="Y836" s="43"/>
      <c r="Z836" s="43"/>
      <c r="AA836" s="43"/>
    </row>
    <row r="837" spans="1:27" ht="14.25" customHeight="1" x14ac:dyDescent="0.2">
      <c r="A837" s="43"/>
      <c r="B837" s="43"/>
      <c r="C837" s="43"/>
      <c r="D837" s="43"/>
      <c r="E837" s="43"/>
      <c r="F837" s="43"/>
      <c r="G837" s="43"/>
      <c r="H837" s="56"/>
      <c r="I837" s="43"/>
      <c r="J837" s="43"/>
      <c r="K837" s="43"/>
      <c r="L837" s="43"/>
      <c r="M837" s="43"/>
      <c r="N837" s="43"/>
      <c r="O837" s="43"/>
      <c r="P837" s="43"/>
      <c r="Q837" s="43"/>
      <c r="R837" s="43"/>
      <c r="S837" s="43"/>
      <c r="T837" s="43"/>
      <c r="U837" s="43"/>
      <c r="V837" s="43"/>
      <c r="W837" s="43"/>
      <c r="X837" s="43"/>
      <c r="Y837" s="43"/>
      <c r="Z837" s="43"/>
      <c r="AA837" s="43"/>
    </row>
    <row r="838" spans="1:27" ht="14.25" customHeight="1" x14ac:dyDescent="0.2">
      <c r="A838" s="43"/>
      <c r="B838" s="43"/>
      <c r="C838" s="43"/>
      <c r="D838" s="43"/>
      <c r="E838" s="43"/>
      <c r="F838" s="43"/>
      <c r="G838" s="43"/>
      <c r="H838" s="56"/>
      <c r="I838" s="43"/>
      <c r="J838" s="43"/>
      <c r="K838" s="43"/>
      <c r="L838" s="43"/>
      <c r="M838" s="43"/>
      <c r="N838" s="43"/>
      <c r="O838" s="43"/>
      <c r="P838" s="43"/>
      <c r="Q838" s="43"/>
      <c r="R838" s="43"/>
      <c r="S838" s="43"/>
      <c r="T838" s="43"/>
      <c r="U838" s="43"/>
      <c r="V838" s="43"/>
      <c r="W838" s="43"/>
      <c r="X838" s="43"/>
      <c r="Y838" s="43"/>
      <c r="Z838" s="43"/>
      <c r="AA838" s="43"/>
    </row>
    <row r="839" spans="1:27" ht="14.25" customHeight="1" x14ac:dyDescent="0.2">
      <c r="A839" s="43"/>
      <c r="B839" s="43"/>
      <c r="C839" s="43"/>
      <c r="D839" s="43"/>
      <c r="E839" s="43"/>
      <c r="F839" s="43"/>
      <c r="G839" s="43"/>
      <c r="H839" s="56"/>
      <c r="I839" s="43"/>
      <c r="J839" s="43"/>
      <c r="K839" s="43"/>
      <c r="L839" s="43"/>
      <c r="M839" s="43"/>
      <c r="N839" s="43"/>
      <c r="O839" s="43"/>
      <c r="P839" s="43"/>
      <c r="Q839" s="43"/>
      <c r="R839" s="43"/>
      <c r="S839" s="43"/>
      <c r="T839" s="43"/>
      <c r="U839" s="43"/>
      <c r="V839" s="43"/>
      <c r="W839" s="43"/>
      <c r="X839" s="43"/>
      <c r="Y839" s="43"/>
      <c r="Z839" s="43"/>
      <c r="AA839" s="43"/>
    </row>
    <row r="840" spans="1:27" ht="14.25" customHeight="1" x14ac:dyDescent="0.2">
      <c r="A840" s="43"/>
      <c r="B840" s="43"/>
      <c r="C840" s="43"/>
      <c r="D840" s="43"/>
      <c r="E840" s="43"/>
      <c r="F840" s="43"/>
      <c r="G840" s="43"/>
      <c r="H840" s="56"/>
      <c r="I840" s="43"/>
      <c r="J840" s="43"/>
      <c r="K840" s="43"/>
      <c r="L840" s="43"/>
      <c r="M840" s="43"/>
      <c r="N840" s="43"/>
      <c r="O840" s="43"/>
      <c r="P840" s="43"/>
      <c r="Q840" s="43"/>
      <c r="R840" s="43"/>
      <c r="S840" s="43"/>
      <c r="T840" s="43"/>
      <c r="U840" s="43"/>
      <c r="V840" s="43"/>
      <c r="W840" s="43"/>
      <c r="X840" s="43"/>
      <c r="Y840" s="43"/>
      <c r="Z840" s="43"/>
      <c r="AA840" s="43"/>
    </row>
    <row r="841" spans="1:27" ht="14.25" customHeight="1" x14ac:dyDescent="0.2">
      <c r="A841" s="43"/>
      <c r="B841" s="43"/>
      <c r="C841" s="43"/>
      <c r="D841" s="43"/>
      <c r="E841" s="43"/>
      <c r="F841" s="43"/>
      <c r="G841" s="43"/>
      <c r="H841" s="56"/>
      <c r="I841" s="43"/>
      <c r="J841" s="43"/>
      <c r="K841" s="43"/>
      <c r="L841" s="43"/>
      <c r="M841" s="43"/>
      <c r="N841" s="43"/>
      <c r="O841" s="43"/>
      <c r="P841" s="43"/>
      <c r="Q841" s="43"/>
      <c r="R841" s="43"/>
      <c r="S841" s="43"/>
      <c r="T841" s="43"/>
      <c r="U841" s="43"/>
      <c r="V841" s="43"/>
      <c r="W841" s="43"/>
      <c r="X841" s="43"/>
      <c r="Y841" s="43"/>
      <c r="Z841" s="43"/>
      <c r="AA841" s="43"/>
    </row>
    <row r="842" spans="1:27" ht="14.25" customHeight="1" x14ac:dyDescent="0.2">
      <c r="A842" s="43"/>
      <c r="B842" s="43"/>
      <c r="C842" s="43"/>
      <c r="D842" s="43"/>
      <c r="E842" s="43"/>
      <c r="F842" s="43"/>
      <c r="G842" s="43"/>
      <c r="H842" s="56"/>
      <c r="I842" s="43"/>
      <c r="J842" s="43"/>
      <c r="K842" s="43"/>
      <c r="L842" s="43"/>
      <c r="M842" s="43"/>
      <c r="N842" s="43"/>
      <c r="O842" s="43"/>
      <c r="P842" s="43"/>
      <c r="Q842" s="43"/>
      <c r="R842" s="43"/>
      <c r="S842" s="43"/>
      <c r="T842" s="43"/>
      <c r="U842" s="43"/>
      <c r="V842" s="43"/>
      <c r="W842" s="43"/>
      <c r="X842" s="43"/>
      <c r="Y842" s="43"/>
      <c r="Z842" s="43"/>
      <c r="AA842" s="43"/>
    </row>
    <row r="843" spans="1:27" ht="14.25" customHeight="1" x14ac:dyDescent="0.2">
      <c r="A843" s="43"/>
      <c r="B843" s="43"/>
      <c r="C843" s="43"/>
      <c r="D843" s="43"/>
      <c r="E843" s="43"/>
      <c r="F843" s="43"/>
      <c r="G843" s="43"/>
      <c r="H843" s="56"/>
      <c r="I843" s="43"/>
      <c r="J843" s="43"/>
      <c r="K843" s="43"/>
      <c r="L843" s="43"/>
      <c r="M843" s="43"/>
      <c r="N843" s="43"/>
      <c r="O843" s="43"/>
      <c r="P843" s="43"/>
      <c r="Q843" s="43"/>
      <c r="R843" s="43"/>
      <c r="S843" s="43"/>
      <c r="T843" s="43"/>
      <c r="U843" s="43"/>
      <c r="V843" s="43"/>
      <c r="W843" s="43"/>
      <c r="X843" s="43"/>
      <c r="Y843" s="43"/>
      <c r="Z843" s="43"/>
      <c r="AA843" s="43"/>
    </row>
    <row r="844" spans="1:27" ht="14.25" customHeight="1" x14ac:dyDescent="0.2">
      <c r="A844" s="43"/>
      <c r="B844" s="43"/>
      <c r="C844" s="43"/>
      <c r="D844" s="43"/>
      <c r="E844" s="43"/>
      <c r="F844" s="43"/>
      <c r="G844" s="43"/>
      <c r="H844" s="56"/>
      <c r="I844" s="43"/>
      <c r="J844" s="43"/>
      <c r="K844" s="43"/>
      <c r="L844" s="43"/>
      <c r="M844" s="43"/>
      <c r="N844" s="43"/>
      <c r="O844" s="43"/>
      <c r="P844" s="43"/>
      <c r="Q844" s="43"/>
      <c r="R844" s="43"/>
      <c r="S844" s="43"/>
      <c r="T844" s="43"/>
      <c r="U844" s="43"/>
      <c r="V844" s="43"/>
      <c r="W844" s="43"/>
      <c r="X844" s="43"/>
      <c r="Y844" s="43"/>
      <c r="Z844" s="43"/>
      <c r="AA844" s="43"/>
    </row>
    <row r="845" spans="1:27" ht="14.25" customHeight="1" x14ac:dyDescent="0.2">
      <c r="A845" s="43"/>
      <c r="B845" s="43"/>
      <c r="C845" s="43"/>
      <c r="D845" s="43"/>
      <c r="E845" s="43"/>
      <c r="F845" s="43"/>
      <c r="G845" s="43"/>
      <c r="H845" s="56"/>
      <c r="I845" s="43"/>
      <c r="J845" s="43"/>
      <c r="K845" s="43"/>
      <c r="L845" s="43"/>
      <c r="M845" s="43"/>
      <c r="N845" s="43"/>
      <c r="O845" s="43"/>
      <c r="P845" s="43"/>
      <c r="Q845" s="43"/>
      <c r="R845" s="43"/>
      <c r="S845" s="43"/>
      <c r="T845" s="43"/>
      <c r="U845" s="43"/>
      <c r="V845" s="43"/>
      <c r="W845" s="43"/>
      <c r="X845" s="43"/>
      <c r="Y845" s="43"/>
      <c r="Z845" s="43"/>
      <c r="AA845" s="43"/>
    </row>
    <row r="846" spans="1:27" ht="14.25" customHeight="1" x14ac:dyDescent="0.2">
      <c r="A846" s="43"/>
      <c r="B846" s="43"/>
      <c r="C846" s="43"/>
      <c r="D846" s="43"/>
      <c r="E846" s="43"/>
      <c r="F846" s="43"/>
      <c r="G846" s="43"/>
      <c r="H846" s="56"/>
      <c r="I846" s="43"/>
      <c r="J846" s="43"/>
      <c r="K846" s="43"/>
      <c r="L846" s="43"/>
      <c r="M846" s="43"/>
      <c r="N846" s="43"/>
      <c r="O846" s="43"/>
      <c r="P846" s="43"/>
      <c r="Q846" s="43"/>
      <c r="R846" s="43"/>
      <c r="S846" s="43"/>
      <c r="T846" s="43"/>
      <c r="U846" s="43"/>
      <c r="V846" s="43"/>
      <c r="W846" s="43"/>
      <c r="X846" s="43"/>
      <c r="Y846" s="43"/>
      <c r="Z846" s="43"/>
      <c r="AA846" s="43"/>
    </row>
    <row r="847" spans="1:27" ht="14.25" customHeight="1" x14ac:dyDescent="0.2">
      <c r="A847" s="43"/>
      <c r="B847" s="43"/>
      <c r="C847" s="43"/>
      <c r="D847" s="43"/>
      <c r="E847" s="43"/>
      <c r="F847" s="43"/>
      <c r="G847" s="43"/>
      <c r="H847" s="56"/>
      <c r="I847" s="43"/>
      <c r="J847" s="43"/>
      <c r="K847" s="43"/>
      <c r="L847" s="43"/>
      <c r="M847" s="43"/>
      <c r="N847" s="43"/>
      <c r="O847" s="43"/>
      <c r="P847" s="43"/>
      <c r="Q847" s="43"/>
      <c r="R847" s="43"/>
      <c r="S847" s="43"/>
      <c r="T847" s="43"/>
      <c r="U847" s="43"/>
      <c r="V847" s="43"/>
      <c r="W847" s="43"/>
      <c r="X847" s="43"/>
      <c r="Y847" s="43"/>
      <c r="Z847" s="43"/>
      <c r="AA847" s="43"/>
    </row>
    <row r="848" spans="1:27" ht="14.25" customHeight="1" x14ac:dyDescent="0.2">
      <c r="A848" s="43"/>
      <c r="B848" s="43"/>
      <c r="C848" s="43"/>
      <c r="D848" s="43"/>
      <c r="E848" s="43"/>
      <c r="F848" s="43"/>
      <c r="G848" s="43"/>
      <c r="H848" s="56"/>
      <c r="I848" s="43"/>
      <c r="J848" s="43"/>
      <c r="K848" s="43"/>
      <c r="L848" s="43"/>
      <c r="M848" s="43"/>
      <c r="N848" s="43"/>
      <c r="O848" s="43"/>
      <c r="P848" s="43"/>
      <c r="Q848" s="43"/>
      <c r="R848" s="43"/>
      <c r="S848" s="43"/>
      <c r="T848" s="43"/>
      <c r="U848" s="43"/>
      <c r="V848" s="43"/>
      <c r="W848" s="43"/>
      <c r="X848" s="43"/>
      <c r="Y848" s="43"/>
      <c r="Z848" s="43"/>
      <c r="AA848" s="43"/>
    </row>
    <row r="849" spans="1:27" ht="14.25" customHeight="1" x14ac:dyDescent="0.2">
      <c r="A849" s="43"/>
      <c r="B849" s="43"/>
      <c r="C849" s="43"/>
      <c r="D849" s="43"/>
      <c r="E849" s="43"/>
      <c r="F849" s="43"/>
      <c r="G849" s="43"/>
      <c r="H849" s="56"/>
      <c r="I849" s="43"/>
      <c r="J849" s="43"/>
      <c r="K849" s="43"/>
      <c r="L849" s="43"/>
      <c r="M849" s="43"/>
      <c r="N849" s="43"/>
      <c r="O849" s="43"/>
      <c r="P849" s="43"/>
      <c r="Q849" s="43"/>
      <c r="R849" s="43"/>
      <c r="S849" s="43"/>
      <c r="T849" s="43"/>
      <c r="U849" s="43"/>
      <c r="V849" s="43"/>
      <c r="W849" s="43"/>
      <c r="X849" s="43"/>
      <c r="Y849" s="43"/>
      <c r="Z849" s="43"/>
      <c r="AA849" s="43"/>
    </row>
    <row r="850" spans="1:27" ht="14.25" customHeight="1" x14ac:dyDescent="0.2">
      <c r="A850" s="43"/>
      <c r="B850" s="43"/>
      <c r="C850" s="43"/>
      <c r="D850" s="43"/>
      <c r="E850" s="43"/>
      <c r="F850" s="43"/>
      <c r="G850" s="43"/>
      <c r="H850" s="56"/>
      <c r="I850" s="43"/>
      <c r="J850" s="43"/>
      <c r="K850" s="43"/>
      <c r="L850" s="43"/>
      <c r="M850" s="43"/>
      <c r="N850" s="43"/>
      <c r="O850" s="43"/>
      <c r="P850" s="43"/>
      <c r="Q850" s="43"/>
      <c r="R850" s="43"/>
      <c r="S850" s="43"/>
      <c r="T850" s="43"/>
      <c r="U850" s="43"/>
      <c r="V850" s="43"/>
      <c r="W850" s="43"/>
      <c r="X850" s="43"/>
      <c r="Y850" s="43"/>
      <c r="Z850" s="43"/>
      <c r="AA850" s="43"/>
    </row>
    <row r="851" spans="1:27" ht="14.25" customHeight="1" x14ac:dyDescent="0.2">
      <c r="A851" s="43"/>
      <c r="B851" s="43"/>
      <c r="C851" s="43"/>
      <c r="D851" s="43"/>
      <c r="E851" s="43"/>
      <c r="F851" s="43"/>
      <c r="G851" s="43"/>
      <c r="H851" s="56"/>
      <c r="I851" s="43"/>
      <c r="J851" s="43"/>
      <c r="K851" s="43"/>
      <c r="L851" s="43"/>
      <c r="M851" s="43"/>
      <c r="N851" s="43"/>
      <c r="O851" s="43"/>
      <c r="P851" s="43"/>
      <c r="Q851" s="43"/>
      <c r="R851" s="43"/>
      <c r="S851" s="43"/>
      <c r="T851" s="43"/>
      <c r="U851" s="43"/>
      <c r="V851" s="43"/>
      <c r="W851" s="43"/>
      <c r="X851" s="43"/>
      <c r="Y851" s="43"/>
      <c r="Z851" s="43"/>
      <c r="AA851" s="43"/>
    </row>
    <row r="852" spans="1:27" ht="14.25" customHeight="1" x14ac:dyDescent="0.2">
      <c r="A852" s="43"/>
      <c r="B852" s="43"/>
      <c r="C852" s="43"/>
      <c r="D852" s="43"/>
      <c r="E852" s="43"/>
      <c r="F852" s="43"/>
      <c r="G852" s="43"/>
      <c r="H852" s="56"/>
      <c r="I852" s="43"/>
      <c r="J852" s="43"/>
      <c r="K852" s="43"/>
      <c r="L852" s="43"/>
      <c r="M852" s="43"/>
      <c r="N852" s="43"/>
      <c r="O852" s="43"/>
      <c r="P852" s="43"/>
      <c r="Q852" s="43"/>
      <c r="R852" s="43"/>
      <c r="S852" s="43"/>
      <c r="T852" s="43"/>
      <c r="U852" s="43"/>
      <c r="V852" s="43"/>
      <c r="W852" s="43"/>
      <c r="X852" s="43"/>
      <c r="Y852" s="43"/>
      <c r="Z852" s="43"/>
      <c r="AA852" s="43"/>
    </row>
    <row r="853" spans="1:27" ht="14.25" customHeight="1" x14ac:dyDescent="0.2">
      <c r="A853" s="43"/>
      <c r="B853" s="43"/>
      <c r="C853" s="43"/>
      <c r="D853" s="43"/>
      <c r="E853" s="43"/>
      <c r="F853" s="43"/>
      <c r="G853" s="43"/>
      <c r="H853" s="56"/>
      <c r="I853" s="43"/>
      <c r="J853" s="43"/>
      <c r="K853" s="43"/>
      <c r="L853" s="43"/>
      <c r="M853" s="43"/>
      <c r="N853" s="43"/>
      <c r="O853" s="43"/>
      <c r="P853" s="43"/>
      <c r="Q853" s="43"/>
      <c r="R853" s="43"/>
      <c r="S853" s="43"/>
      <c r="T853" s="43"/>
      <c r="U853" s="43"/>
      <c r="V853" s="43"/>
      <c r="W853" s="43"/>
      <c r="X853" s="43"/>
      <c r="Y853" s="43"/>
      <c r="Z853" s="43"/>
      <c r="AA853" s="43"/>
    </row>
    <row r="854" spans="1:27" ht="14.25" customHeight="1" x14ac:dyDescent="0.2">
      <c r="A854" s="43"/>
      <c r="B854" s="43"/>
      <c r="C854" s="43"/>
      <c r="D854" s="43"/>
      <c r="E854" s="43"/>
      <c r="F854" s="43"/>
      <c r="G854" s="43"/>
      <c r="H854" s="56"/>
      <c r="I854" s="43"/>
      <c r="J854" s="43"/>
      <c r="K854" s="43"/>
      <c r="L854" s="43"/>
      <c r="M854" s="43"/>
      <c r="N854" s="43"/>
      <c r="O854" s="43"/>
      <c r="P854" s="43"/>
      <c r="Q854" s="43"/>
      <c r="R854" s="43"/>
      <c r="S854" s="43"/>
      <c r="T854" s="43"/>
      <c r="U854" s="43"/>
      <c r="V854" s="43"/>
      <c r="W854" s="43"/>
      <c r="X854" s="43"/>
      <c r="Y854" s="43"/>
      <c r="Z854" s="43"/>
      <c r="AA854" s="43"/>
    </row>
    <row r="855" spans="1:27" ht="14.25" customHeight="1" x14ac:dyDescent="0.2">
      <c r="A855" s="43"/>
      <c r="B855" s="43"/>
      <c r="C855" s="43"/>
      <c r="D855" s="43"/>
      <c r="E855" s="43"/>
      <c r="F855" s="43"/>
      <c r="G855" s="43"/>
      <c r="H855" s="56"/>
      <c r="I855" s="43"/>
      <c r="J855" s="43"/>
      <c r="K855" s="43"/>
      <c r="L855" s="43"/>
      <c r="M855" s="43"/>
      <c r="N855" s="43"/>
      <c r="O855" s="43"/>
      <c r="P855" s="43"/>
      <c r="Q855" s="43"/>
      <c r="R855" s="43"/>
      <c r="S855" s="43"/>
      <c r="T855" s="43"/>
      <c r="U855" s="43"/>
      <c r="V855" s="43"/>
      <c r="W855" s="43"/>
      <c r="X855" s="43"/>
      <c r="Y855" s="43"/>
      <c r="Z855" s="43"/>
      <c r="AA855" s="43"/>
    </row>
    <row r="856" spans="1:27" ht="14.25" customHeight="1" x14ac:dyDescent="0.2">
      <c r="A856" s="43"/>
      <c r="B856" s="43"/>
      <c r="C856" s="43"/>
      <c r="D856" s="43"/>
      <c r="E856" s="43"/>
      <c r="F856" s="43"/>
      <c r="G856" s="43"/>
      <c r="H856" s="56"/>
      <c r="I856" s="43"/>
      <c r="J856" s="43"/>
      <c r="K856" s="43"/>
      <c r="L856" s="43"/>
      <c r="M856" s="43"/>
      <c r="N856" s="43"/>
      <c r="O856" s="43"/>
      <c r="P856" s="43"/>
      <c r="Q856" s="43"/>
      <c r="R856" s="43"/>
      <c r="S856" s="43"/>
      <c r="T856" s="43"/>
      <c r="U856" s="43"/>
      <c r="V856" s="43"/>
      <c r="W856" s="43"/>
      <c r="X856" s="43"/>
      <c r="Y856" s="43"/>
      <c r="Z856" s="43"/>
      <c r="AA856" s="43"/>
    </row>
    <row r="857" spans="1:27" ht="14.25" customHeight="1" x14ac:dyDescent="0.2">
      <c r="A857" s="43"/>
      <c r="B857" s="43"/>
      <c r="C857" s="43"/>
      <c r="D857" s="43"/>
      <c r="E857" s="43"/>
      <c r="F857" s="43"/>
      <c r="G857" s="43"/>
      <c r="H857" s="56"/>
      <c r="I857" s="43"/>
      <c r="J857" s="43"/>
      <c r="K857" s="43"/>
      <c r="L857" s="43"/>
      <c r="M857" s="43"/>
      <c r="N857" s="43"/>
      <c r="O857" s="43"/>
      <c r="P857" s="43"/>
      <c r="Q857" s="43"/>
      <c r="R857" s="43"/>
      <c r="S857" s="43"/>
      <c r="T857" s="43"/>
      <c r="U857" s="43"/>
      <c r="V857" s="43"/>
      <c r="W857" s="43"/>
      <c r="X857" s="43"/>
      <c r="Y857" s="43"/>
      <c r="Z857" s="43"/>
      <c r="AA857" s="43"/>
    </row>
    <row r="858" spans="1:27" ht="14.25" customHeight="1" x14ac:dyDescent="0.2">
      <c r="A858" s="43"/>
      <c r="B858" s="43"/>
      <c r="C858" s="43"/>
      <c r="D858" s="43"/>
      <c r="E858" s="43"/>
      <c r="F858" s="43"/>
      <c r="G858" s="43"/>
      <c r="H858" s="56"/>
      <c r="I858" s="43"/>
      <c r="J858" s="43"/>
      <c r="K858" s="43"/>
      <c r="L858" s="43"/>
      <c r="M858" s="43"/>
      <c r="N858" s="43"/>
      <c r="O858" s="43"/>
      <c r="P858" s="43"/>
      <c r="Q858" s="43"/>
      <c r="R858" s="43"/>
      <c r="S858" s="43"/>
      <c r="T858" s="43"/>
      <c r="U858" s="43"/>
      <c r="V858" s="43"/>
      <c r="W858" s="43"/>
      <c r="X858" s="43"/>
      <c r="Y858" s="43"/>
      <c r="Z858" s="43"/>
      <c r="AA858" s="43"/>
    </row>
    <row r="859" spans="1:27" ht="14.25" customHeight="1" x14ac:dyDescent="0.2">
      <c r="A859" s="43"/>
      <c r="B859" s="43"/>
      <c r="C859" s="43"/>
      <c r="D859" s="43"/>
      <c r="E859" s="43"/>
      <c r="F859" s="43"/>
      <c r="G859" s="43"/>
      <c r="H859" s="56"/>
      <c r="I859" s="43"/>
      <c r="J859" s="43"/>
      <c r="K859" s="43"/>
      <c r="L859" s="43"/>
      <c r="M859" s="43"/>
      <c r="N859" s="43"/>
      <c r="O859" s="43"/>
      <c r="P859" s="43"/>
      <c r="Q859" s="43"/>
      <c r="R859" s="43"/>
      <c r="S859" s="43"/>
      <c r="T859" s="43"/>
      <c r="U859" s="43"/>
      <c r="V859" s="43"/>
      <c r="W859" s="43"/>
      <c r="X859" s="43"/>
      <c r="Y859" s="43"/>
      <c r="Z859" s="43"/>
      <c r="AA859" s="43"/>
    </row>
    <row r="860" spans="1:27" ht="14.25" customHeight="1" x14ac:dyDescent="0.2">
      <c r="A860" s="43"/>
      <c r="B860" s="43"/>
      <c r="C860" s="43"/>
      <c r="D860" s="43"/>
      <c r="E860" s="43"/>
      <c r="F860" s="43"/>
      <c r="G860" s="43"/>
      <c r="H860" s="56"/>
      <c r="I860" s="43"/>
      <c r="J860" s="43"/>
      <c r="K860" s="43"/>
      <c r="L860" s="43"/>
      <c r="M860" s="43"/>
      <c r="N860" s="43"/>
      <c r="O860" s="43"/>
      <c r="P860" s="43"/>
      <c r="Q860" s="43"/>
      <c r="R860" s="43"/>
      <c r="S860" s="43"/>
      <c r="T860" s="43"/>
      <c r="U860" s="43"/>
      <c r="V860" s="43"/>
      <c r="W860" s="43"/>
      <c r="X860" s="43"/>
      <c r="Y860" s="43"/>
      <c r="Z860" s="43"/>
      <c r="AA860" s="43"/>
    </row>
    <row r="861" spans="1:27" ht="14.25" customHeight="1" x14ac:dyDescent="0.2">
      <c r="A861" s="43"/>
      <c r="B861" s="43"/>
      <c r="C861" s="43"/>
      <c r="D861" s="43"/>
      <c r="E861" s="43"/>
      <c r="F861" s="43"/>
      <c r="G861" s="43"/>
      <c r="H861" s="56"/>
      <c r="I861" s="43"/>
      <c r="J861" s="43"/>
      <c r="K861" s="43"/>
      <c r="L861" s="43"/>
      <c r="M861" s="43"/>
      <c r="N861" s="43"/>
      <c r="O861" s="43"/>
      <c r="P861" s="43"/>
      <c r="Q861" s="43"/>
      <c r="R861" s="43"/>
      <c r="S861" s="43"/>
      <c r="T861" s="43"/>
      <c r="U861" s="43"/>
      <c r="V861" s="43"/>
      <c r="W861" s="43"/>
      <c r="X861" s="43"/>
      <c r="Y861" s="43"/>
      <c r="Z861" s="43"/>
      <c r="AA861" s="43"/>
    </row>
    <row r="862" spans="1:27" ht="14.25" customHeight="1" x14ac:dyDescent="0.2">
      <c r="A862" s="43"/>
      <c r="B862" s="43"/>
      <c r="C862" s="43"/>
      <c r="D862" s="43"/>
      <c r="E862" s="43"/>
      <c r="F862" s="43"/>
      <c r="G862" s="43"/>
      <c r="H862" s="56"/>
      <c r="I862" s="43"/>
      <c r="J862" s="43"/>
      <c r="K862" s="43"/>
      <c r="L862" s="43"/>
      <c r="M862" s="43"/>
      <c r="N862" s="43"/>
      <c r="O862" s="43"/>
      <c r="P862" s="43"/>
      <c r="Q862" s="43"/>
      <c r="R862" s="43"/>
      <c r="S862" s="43"/>
      <c r="T862" s="43"/>
      <c r="U862" s="43"/>
      <c r="V862" s="43"/>
      <c r="W862" s="43"/>
      <c r="X862" s="43"/>
      <c r="Y862" s="43"/>
      <c r="Z862" s="43"/>
      <c r="AA862" s="43"/>
    </row>
    <row r="863" spans="1:27" ht="14.25" customHeight="1" x14ac:dyDescent="0.2">
      <c r="A863" s="43"/>
      <c r="B863" s="43"/>
      <c r="C863" s="43"/>
      <c r="D863" s="43"/>
      <c r="E863" s="43"/>
      <c r="F863" s="43"/>
      <c r="G863" s="43"/>
      <c r="H863" s="56"/>
      <c r="I863" s="43"/>
      <c r="J863" s="43"/>
      <c r="K863" s="43"/>
      <c r="L863" s="43"/>
      <c r="M863" s="43"/>
      <c r="N863" s="43"/>
      <c r="O863" s="43"/>
      <c r="P863" s="43"/>
      <c r="Q863" s="43"/>
      <c r="R863" s="43"/>
      <c r="S863" s="43"/>
      <c r="T863" s="43"/>
      <c r="U863" s="43"/>
      <c r="V863" s="43"/>
      <c r="W863" s="43"/>
      <c r="X863" s="43"/>
      <c r="Y863" s="43"/>
      <c r="Z863" s="43"/>
      <c r="AA863" s="43"/>
    </row>
    <row r="864" spans="1:27" ht="14.25" customHeight="1" x14ac:dyDescent="0.2">
      <c r="A864" s="43"/>
      <c r="B864" s="43"/>
      <c r="C864" s="43"/>
      <c r="D864" s="43"/>
      <c r="E864" s="43"/>
      <c r="F864" s="43"/>
      <c r="G864" s="43"/>
      <c r="H864" s="56"/>
      <c r="I864" s="43"/>
      <c r="J864" s="43"/>
      <c r="K864" s="43"/>
      <c r="L864" s="43"/>
      <c r="M864" s="43"/>
      <c r="N864" s="43"/>
      <c r="O864" s="43"/>
      <c r="P864" s="43"/>
      <c r="Q864" s="43"/>
      <c r="R864" s="43"/>
      <c r="S864" s="43"/>
      <c r="T864" s="43"/>
      <c r="U864" s="43"/>
      <c r="V864" s="43"/>
      <c r="W864" s="43"/>
      <c r="X864" s="43"/>
      <c r="Y864" s="43"/>
      <c r="Z864" s="43"/>
      <c r="AA864" s="43"/>
    </row>
    <row r="865" spans="1:27" ht="14.25" customHeight="1" x14ac:dyDescent="0.2">
      <c r="A865" s="43"/>
      <c r="B865" s="43"/>
      <c r="C865" s="43"/>
      <c r="D865" s="43"/>
      <c r="E865" s="43"/>
      <c r="F865" s="43"/>
      <c r="G865" s="43"/>
      <c r="H865" s="56"/>
      <c r="I865" s="43"/>
      <c r="J865" s="43"/>
      <c r="K865" s="43"/>
      <c r="L865" s="43"/>
      <c r="M865" s="43"/>
      <c r="N865" s="43"/>
      <c r="O865" s="43"/>
      <c r="P865" s="43"/>
      <c r="Q865" s="43"/>
      <c r="R865" s="43"/>
      <c r="S865" s="43"/>
      <c r="T865" s="43"/>
      <c r="U865" s="43"/>
      <c r="V865" s="43"/>
      <c r="W865" s="43"/>
      <c r="X865" s="43"/>
      <c r="Y865" s="43"/>
      <c r="Z865" s="43"/>
      <c r="AA865" s="43"/>
    </row>
    <row r="866" spans="1:27" ht="14.25" customHeight="1" x14ac:dyDescent="0.2">
      <c r="A866" s="43"/>
      <c r="B866" s="43"/>
      <c r="C866" s="43"/>
      <c r="D866" s="43"/>
      <c r="E866" s="43"/>
      <c r="F866" s="43"/>
      <c r="G866" s="43"/>
      <c r="H866" s="56"/>
      <c r="I866" s="43"/>
      <c r="J866" s="43"/>
      <c r="K866" s="43"/>
      <c r="L866" s="43"/>
      <c r="M866" s="43"/>
      <c r="N866" s="43"/>
      <c r="O866" s="43"/>
      <c r="P866" s="43"/>
      <c r="Q866" s="43"/>
      <c r="R866" s="43"/>
      <c r="S866" s="43"/>
      <c r="T866" s="43"/>
      <c r="U866" s="43"/>
      <c r="V866" s="43"/>
      <c r="W866" s="43"/>
      <c r="X866" s="43"/>
      <c r="Y866" s="43"/>
      <c r="Z866" s="43"/>
      <c r="AA866" s="43"/>
    </row>
    <row r="867" spans="1:27" ht="14.25" customHeight="1" x14ac:dyDescent="0.2">
      <c r="A867" s="43"/>
      <c r="B867" s="43"/>
      <c r="C867" s="43"/>
      <c r="D867" s="43"/>
      <c r="E867" s="43"/>
      <c r="F867" s="43"/>
      <c r="G867" s="43"/>
      <c r="H867" s="56"/>
      <c r="I867" s="43"/>
      <c r="J867" s="43"/>
      <c r="K867" s="43"/>
      <c r="L867" s="43"/>
      <c r="M867" s="43"/>
      <c r="N867" s="43"/>
      <c r="O867" s="43"/>
      <c r="P867" s="43"/>
      <c r="Q867" s="43"/>
      <c r="R867" s="43"/>
      <c r="S867" s="43"/>
      <c r="T867" s="43"/>
      <c r="U867" s="43"/>
      <c r="V867" s="43"/>
      <c r="W867" s="43"/>
      <c r="X867" s="43"/>
      <c r="Y867" s="43"/>
      <c r="Z867" s="43"/>
      <c r="AA867" s="43"/>
    </row>
    <row r="868" spans="1:27" ht="14.25" customHeight="1" x14ac:dyDescent="0.2">
      <c r="A868" s="43"/>
      <c r="B868" s="43"/>
      <c r="C868" s="43"/>
      <c r="D868" s="43"/>
      <c r="E868" s="43"/>
      <c r="F868" s="43"/>
      <c r="G868" s="43"/>
      <c r="H868" s="56"/>
      <c r="I868" s="43"/>
      <c r="J868" s="43"/>
      <c r="K868" s="43"/>
      <c r="L868" s="43"/>
      <c r="M868" s="43"/>
      <c r="N868" s="43"/>
      <c r="O868" s="43"/>
      <c r="P868" s="43"/>
      <c r="Q868" s="43"/>
      <c r="R868" s="43"/>
      <c r="S868" s="43"/>
      <c r="T868" s="43"/>
      <c r="U868" s="43"/>
      <c r="V868" s="43"/>
      <c r="W868" s="43"/>
      <c r="X868" s="43"/>
      <c r="Y868" s="43"/>
      <c r="Z868" s="43"/>
      <c r="AA868" s="43"/>
    </row>
    <row r="869" spans="1:27" ht="14.25" customHeight="1" x14ac:dyDescent="0.2">
      <c r="A869" s="43"/>
      <c r="B869" s="43"/>
      <c r="C869" s="43"/>
      <c r="D869" s="43"/>
      <c r="E869" s="43"/>
      <c r="F869" s="43"/>
      <c r="G869" s="43"/>
      <c r="H869" s="56"/>
      <c r="I869" s="43"/>
      <c r="J869" s="43"/>
      <c r="K869" s="43"/>
      <c r="L869" s="43"/>
      <c r="M869" s="43"/>
      <c r="N869" s="43"/>
      <c r="O869" s="43"/>
      <c r="P869" s="43"/>
      <c r="Q869" s="43"/>
      <c r="R869" s="43"/>
      <c r="S869" s="43"/>
      <c r="T869" s="43"/>
      <c r="U869" s="43"/>
      <c r="V869" s="43"/>
      <c r="W869" s="43"/>
      <c r="X869" s="43"/>
      <c r="Y869" s="43"/>
      <c r="Z869" s="43"/>
      <c r="AA869" s="43"/>
    </row>
    <row r="870" spans="1:27" ht="14.25" customHeight="1" x14ac:dyDescent="0.2">
      <c r="A870" s="43"/>
      <c r="B870" s="43"/>
      <c r="C870" s="43"/>
      <c r="D870" s="43"/>
      <c r="E870" s="43"/>
      <c r="F870" s="43"/>
      <c r="G870" s="43"/>
      <c r="H870" s="56"/>
      <c r="I870" s="43"/>
      <c r="J870" s="43"/>
      <c r="K870" s="43"/>
      <c r="L870" s="43"/>
      <c r="M870" s="43"/>
      <c r="N870" s="43"/>
      <c r="O870" s="43"/>
      <c r="P870" s="43"/>
      <c r="Q870" s="43"/>
      <c r="R870" s="43"/>
      <c r="S870" s="43"/>
      <c r="T870" s="43"/>
      <c r="U870" s="43"/>
      <c r="V870" s="43"/>
      <c r="W870" s="43"/>
      <c r="X870" s="43"/>
      <c r="Y870" s="43"/>
      <c r="Z870" s="43"/>
      <c r="AA870" s="43"/>
    </row>
    <row r="871" spans="1:27" ht="14.25" customHeight="1" x14ac:dyDescent="0.2">
      <c r="A871" s="43"/>
      <c r="B871" s="43"/>
      <c r="C871" s="43"/>
      <c r="D871" s="43"/>
      <c r="E871" s="43"/>
      <c r="F871" s="43"/>
      <c r="G871" s="43"/>
      <c r="H871" s="56"/>
      <c r="I871" s="43"/>
      <c r="J871" s="43"/>
      <c r="K871" s="43"/>
      <c r="L871" s="43"/>
      <c r="M871" s="43"/>
      <c r="N871" s="43"/>
      <c r="O871" s="43"/>
      <c r="P871" s="43"/>
      <c r="Q871" s="43"/>
      <c r="R871" s="43"/>
      <c r="S871" s="43"/>
      <c r="T871" s="43"/>
      <c r="U871" s="43"/>
      <c r="V871" s="43"/>
      <c r="W871" s="43"/>
      <c r="X871" s="43"/>
      <c r="Y871" s="43"/>
      <c r="Z871" s="43"/>
      <c r="AA871" s="43"/>
    </row>
    <row r="872" spans="1:27" ht="14.25" customHeight="1" x14ac:dyDescent="0.2">
      <c r="A872" s="43"/>
      <c r="B872" s="43"/>
      <c r="C872" s="43"/>
      <c r="D872" s="43"/>
      <c r="E872" s="43"/>
      <c r="F872" s="43"/>
      <c r="G872" s="43"/>
      <c r="H872" s="56"/>
      <c r="I872" s="43"/>
      <c r="J872" s="43"/>
      <c r="K872" s="43"/>
      <c r="L872" s="43"/>
      <c r="M872" s="43"/>
      <c r="N872" s="43"/>
      <c r="O872" s="43"/>
      <c r="P872" s="43"/>
      <c r="Q872" s="43"/>
      <c r="R872" s="43"/>
      <c r="S872" s="43"/>
      <c r="T872" s="43"/>
      <c r="U872" s="43"/>
      <c r="V872" s="43"/>
      <c r="W872" s="43"/>
      <c r="X872" s="43"/>
      <c r="Y872" s="43"/>
      <c r="Z872" s="43"/>
      <c r="AA872" s="43"/>
    </row>
    <row r="873" spans="1:27" ht="14.25" customHeight="1" x14ac:dyDescent="0.2">
      <c r="A873" s="43"/>
      <c r="B873" s="43"/>
      <c r="C873" s="43"/>
      <c r="D873" s="43"/>
      <c r="E873" s="43"/>
      <c r="F873" s="43"/>
      <c r="G873" s="43"/>
      <c r="H873" s="56"/>
      <c r="I873" s="43"/>
      <c r="J873" s="43"/>
      <c r="K873" s="43"/>
      <c r="L873" s="43"/>
      <c r="M873" s="43"/>
      <c r="N873" s="43"/>
      <c r="O873" s="43"/>
      <c r="P873" s="43"/>
      <c r="Q873" s="43"/>
      <c r="R873" s="43"/>
      <c r="S873" s="43"/>
      <c r="T873" s="43"/>
      <c r="U873" s="43"/>
      <c r="V873" s="43"/>
      <c r="W873" s="43"/>
      <c r="X873" s="43"/>
      <c r="Y873" s="43"/>
      <c r="Z873" s="43"/>
      <c r="AA873" s="43"/>
    </row>
    <row r="874" spans="1:27" ht="14.25" customHeight="1" x14ac:dyDescent="0.2">
      <c r="A874" s="43"/>
      <c r="B874" s="43"/>
      <c r="C874" s="43"/>
      <c r="D874" s="43"/>
      <c r="E874" s="43"/>
      <c r="F874" s="43"/>
      <c r="G874" s="43"/>
      <c r="H874" s="56"/>
      <c r="I874" s="43"/>
      <c r="J874" s="43"/>
      <c r="K874" s="43"/>
      <c r="L874" s="43"/>
      <c r="M874" s="43"/>
      <c r="N874" s="43"/>
      <c r="O874" s="43"/>
      <c r="P874" s="43"/>
      <c r="Q874" s="43"/>
      <c r="R874" s="43"/>
      <c r="S874" s="43"/>
      <c r="T874" s="43"/>
      <c r="U874" s="43"/>
      <c r="V874" s="43"/>
      <c r="W874" s="43"/>
      <c r="X874" s="43"/>
      <c r="Y874" s="43"/>
      <c r="Z874" s="43"/>
      <c r="AA874" s="43"/>
    </row>
    <row r="875" spans="1:27" ht="14.25" customHeight="1" x14ac:dyDescent="0.2">
      <c r="A875" s="43"/>
      <c r="B875" s="43"/>
      <c r="C875" s="43"/>
      <c r="D875" s="43"/>
      <c r="E875" s="43"/>
      <c r="F875" s="43"/>
      <c r="G875" s="43"/>
      <c r="H875" s="56"/>
      <c r="I875" s="43"/>
      <c r="J875" s="43"/>
      <c r="K875" s="43"/>
      <c r="L875" s="43"/>
      <c r="M875" s="43"/>
      <c r="N875" s="43"/>
      <c r="O875" s="43"/>
      <c r="P875" s="43"/>
      <c r="Q875" s="43"/>
      <c r="R875" s="43"/>
      <c r="S875" s="43"/>
      <c r="T875" s="43"/>
      <c r="U875" s="43"/>
      <c r="V875" s="43"/>
      <c r="W875" s="43"/>
      <c r="X875" s="43"/>
      <c r="Y875" s="43"/>
      <c r="Z875" s="43"/>
      <c r="AA875" s="43"/>
    </row>
    <row r="876" spans="1:27" ht="14.25" customHeight="1" x14ac:dyDescent="0.2">
      <c r="A876" s="43"/>
      <c r="B876" s="43"/>
      <c r="C876" s="43"/>
      <c r="D876" s="43"/>
      <c r="E876" s="43"/>
      <c r="F876" s="43"/>
      <c r="G876" s="43"/>
      <c r="H876" s="56"/>
      <c r="I876" s="43"/>
      <c r="J876" s="43"/>
      <c r="K876" s="43"/>
      <c r="L876" s="43"/>
      <c r="M876" s="43"/>
      <c r="N876" s="43"/>
      <c r="O876" s="43"/>
      <c r="P876" s="43"/>
      <c r="Q876" s="43"/>
      <c r="R876" s="43"/>
      <c r="S876" s="43"/>
      <c r="T876" s="43"/>
      <c r="U876" s="43"/>
      <c r="V876" s="43"/>
      <c r="W876" s="43"/>
      <c r="X876" s="43"/>
      <c r="Y876" s="43"/>
      <c r="Z876" s="43"/>
      <c r="AA876" s="43"/>
    </row>
    <row r="877" spans="1:27" ht="14.25" customHeight="1" x14ac:dyDescent="0.2">
      <c r="A877" s="43"/>
      <c r="B877" s="43"/>
      <c r="C877" s="43"/>
      <c r="D877" s="43"/>
      <c r="E877" s="43"/>
      <c r="F877" s="43"/>
      <c r="G877" s="43"/>
      <c r="H877" s="56"/>
      <c r="I877" s="43"/>
      <c r="J877" s="43"/>
      <c r="K877" s="43"/>
      <c r="L877" s="43"/>
      <c r="M877" s="43"/>
      <c r="N877" s="43"/>
      <c r="O877" s="43"/>
      <c r="P877" s="43"/>
      <c r="Q877" s="43"/>
      <c r="R877" s="43"/>
      <c r="S877" s="43"/>
      <c r="T877" s="43"/>
      <c r="U877" s="43"/>
      <c r="V877" s="43"/>
      <c r="W877" s="43"/>
      <c r="X877" s="43"/>
      <c r="Y877" s="43"/>
      <c r="Z877" s="43"/>
      <c r="AA877" s="43"/>
    </row>
    <row r="878" spans="1:27" ht="14.25" customHeight="1" x14ac:dyDescent="0.2">
      <c r="A878" s="43"/>
      <c r="B878" s="43"/>
      <c r="C878" s="43"/>
      <c r="D878" s="43"/>
      <c r="E878" s="43"/>
      <c r="F878" s="43"/>
      <c r="G878" s="43"/>
      <c r="H878" s="56"/>
      <c r="I878" s="43"/>
      <c r="J878" s="43"/>
      <c r="K878" s="43"/>
      <c r="L878" s="43"/>
      <c r="M878" s="43"/>
      <c r="N878" s="43"/>
      <c r="O878" s="43"/>
      <c r="P878" s="43"/>
      <c r="Q878" s="43"/>
      <c r="R878" s="43"/>
      <c r="S878" s="43"/>
      <c r="T878" s="43"/>
      <c r="U878" s="43"/>
      <c r="V878" s="43"/>
      <c r="W878" s="43"/>
      <c r="X878" s="43"/>
      <c r="Y878" s="43"/>
      <c r="Z878" s="43"/>
      <c r="AA878" s="43"/>
    </row>
    <row r="879" spans="1:27" ht="14.25" customHeight="1" x14ac:dyDescent="0.2">
      <c r="A879" s="43"/>
      <c r="B879" s="43"/>
      <c r="C879" s="43"/>
      <c r="D879" s="43"/>
      <c r="E879" s="43"/>
      <c r="F879" s="43"/>
      <c r="G879" s="43"/>
      <c r="H879" s="56"/>
      <c r="I879" s="43"/>
      <c r="J879" s="43"/>
      <c r="K879" s="43"/>
      <c r="L879" s="43"/>
      <c r="M879" s="43"/>
      <c r="N879" s="43"/>
      <c r="O879" s="43"/>
      <c r="P879" s="43"/>
      <c r="Q879" s="43"/>
      <c r="R879" s="43"/>
      <c r="S879" s="43"/>
      <c r="T879" s="43"/>
      <c r="U879" s="43"/>
      <c r="V879" s="43"/>
      <c r="W879" s="43"/>
      <c r="X879" s="43"/>
      <c r="Y879" s="43"/>
      <c r="Z879" s="43"/>
      <c r="AA879" s="43"/>
    </row>
    <row r="880" spans="1:27" ht="14.25" customHeight="1" x14ac:dyDescent="0.2">
      <c r="A880" s="43"/>
      <c r="B880" s="43"/>
      <c r="C880" s="43"/>
      <c r="D880" s="43"/>
      <c r="E880" s="43"/>
      <c r="F880" s="43"/>
      <c r="G880" s="43"/>
      <c r="H880" s="56"/>
      <c r="I880" s="43"/>
      <c r="J880" s="43"/>
      <c r="K880" s="43"/>
      <c r="L880" s="43"/>
      <c r="M880" s="43"/>
      <c r="N880" s="43"/>
      <c r="O880" s="43"/>
      <c r="P880" s="43"/>
      <c r="Q880" s="43"/>
      <c r="R880" s="43"/>
      <c r="S880" s="43"/>
      <c r="T880" s="43"/>
      <c r="U880" s="43"/>
      <c r="V880" s="43"/>
      <c r="W880" s="43"/>
      <c r="X880" s="43"/>
      <c r="Y880" s="43"/>
      <c r="Z880" s="43"/>
      <c r="AA880" s="43"/>
    </row>
    <row r="881" spans="1:27" ht="14.25" customHeight="1" x14ac:dyDescent="0.2">
      <c r="A881" s="43"/>
      <c r="B881" s="43"/>
      <c r="C881" s="43"/>
      <c r="D881" s="43"/>
      <c r="E881" s="43"/>
      <c r="F881" s="43"/>
      <c r="G881" s="43"/>
      <c r="H881" s="56"/>
      <c r="I881" s="43"/>
      <c r="J881" s="43"/>
      <c r="K881" s="43"/>
      <c r="L881" s="43"/>
      <c r="M881" s="43"/>
      <c r="N881" s="43"/>
      <c r="O881" s="43"/>
      <c r="P881" s="43"/>
      <c r="Q881" s="43"/>
      <c r="R881" s="43"/>
      <c r="S881" s="43"/>
      <c r="T881" s="43"/>
      <c r="U881" s="43"/>
      <c r="V881" s="43"/>
      <c r="W881" s="43"/>
      <c r="X881" s="43"/>
      <c r="Y881" s="43"/>
      <c r="Z881" s="43"/>
      <c r="AA881" s="43"/>
    </row>
    <row r="882" spans="1:27" ht="14.25" customHeight="1" x14ac:dyDescent="0.2">
      <c r="A882" s="43"/>
      <c r="B882" s="43"/>
      <c r="C882" s="43"/>
      <c r="D882" s="43"/>
      <c r="E882" s="43"/>
      <c r="F882" s="43"/>
      <c r="G882" s="43"/>
      <c r="H882" s="56"/>
      <c r="I882" s="43"/>
      <c r="J882" s="43"/>
      <c r="K882" s="43"/>
      <c r="L882" s="43"/>
      <c r="M882" s="43"/>
      <c r="N882" s="43"/>
      <c r="O882" s="43"/>
      <c r="P882" s="43"/>
      <c r="Q882" s="43"/>
      <c r="R882" s="43"/>
      <c r="S882" s="43"/>
      <c r="T882" s="43"/>
      <c r="U882" s="43"/>
      <c r="V882" s="43"/>
      <c r="W882" s="43"/>
      <c r="X882" s="43"/>
      <c r="Y882" s="43"/>
      <c r="Z882" s="43"/>
      <c r="AA882" s="43"/>
    </row>
    <row r="883" spans="1:27" ht="14.25" customHeight="1" x14ac:dyDescent="0.2">
      <c r="A883" s="43"/>
      <c r="B883" s="43"/>
      <c r="C883" s="43"/>
      <c r="D883" s="43"/>
      <c r="E883" s="43"/>
      <c r="F883" s="43"/>
      <c r="G883" s="43"/>
      <c r="H883" s="56"/>
      <c r="I883" s="43"/>
      <c r="J883" s="43"/>
      <c r="K883" s="43"/>
      <c r="L883" s="43"/>
      <c r="M883" s="43"/>
      <c r="N883" s="43"/>
      <c r="O883" s="43"/>
      <c r="P883" s="43"/>
      <c r="Q883" s="43"/>
      <c r="R883" s="43"/>
      <c r="S883" s="43"/>
      <c r="T883" s="43"/>
      <c r="U883" s="43"/>
      <c r="V883" s="43"/>
      <c r="W883" s="43"/>
      <c r="X883" s="43"/>
      <c r="Y883" s="43"/>
      <c r="Z883" s="43"/>
      <c r="AA883" s="43"/>
    </row>
    <row r="884" spans="1:27" ht="14.25" customHeight="1" x14ac:dyDescent="0.2">
      <c r="A884" s="43"/>
      <c r="B884" s="43"/>
      <c r="C884" s="43"/>
      <c r="D884" s="43"/>
      <c r="E884" s="43"/>
      <c r="F884" s="43"/>
      <c r="G884" s="43"/>
      <c r="H884" s="56"/>
      <c r="I884" s="43"/>
      <c r="J884" s="43"/>
      <c r="K884" s="43"/>
      <c r="L884" s="43"/>
      <c r="M884" s="43"/>
      <c r="N884" s="43"/>
      <c r="O884" s="43"/>
      <c r="P884" s="43"/>
      <c r="Q884" s="43"/>
      <c r="R884" s="43"/>
      <c r="S884" s="43"/>
      <c r="T884" s="43"/>
      <c r="U884" s="43"/>
      <c r="V884" s="43"/>
      <c r="W884" s="43"/>
      <c r="X884" s="43"/>
      <c r="Y884" s="43"/>
      <c r="Z884" s="43"/>
      <c r="AA884" s="43"/>
    </row>
    <row r="885" spans="1:27" ht="14.25" customHeight="1" x14ac:dyDescent="0.2">
      <c r="A885" s="43"/>
      <c r="B885" s="43"/>
      <c r="C885" s="43"/>
      <c r="D885" s="43"/>
      <c r="E885" s="43"/>
      <c r="F885" s="43"/>
      <c r="G885" s="43"/>
      <c r="H885" s="56"/>
      <c r="I885" s="43"/>
      <c r="J885" s="43"/>
      <c r="K885" s="43"/>
      <c r="L885" s="43"/>
      <c r="M885" s="43"/>
      <c r="N885" s="43"/>
      <c r="O885" s="43"/>
      <c r="P885" s="43"/>
      <c r="Q885" s="43"/>
      <c r="R885" s="43"/>
      <c r="S885" s="43"/>
      <c r="T885" s="43"/>
      <c r="U885" s="43"/>
      <c r="V885" s="43"/>
      <c r="W885" s="43"/>
      <c r="X885" s="43"/>
      <c r="Y885" s="43"/>
      <c r="Z885" s="43"/>
      <c r="AA885" s="43"/>
    </row>
    <row r="886" spans="1:27" ht="14.25" customHeight="1" x14ac:dyDescent="0.2">
      <c r="A886" s="43"/>
      <c r="B886" s="43"/>
      <c r="C886" s="43"/>
      <c r="D886" s="43"/>
      <c r="E886" s="43"/>
      <c r="F886" s="43"/>
      <c r="G886" s="43"/>
      <c r="H886" s="56"/>
      <c r="I886" s="43"/>
      <c r="J886" s="43"/>
      <c r="K886" s="43"/>
      <c r="L886" s="43"/>
      <c r="M886" s="43"/>
      <c r="N886" s="43"/>
      <c r="O886" s="43"/>
      <c r="P886" s="43"/>
      <c r="Q886" s="43"/>
      <c r="R886" s="43"/>
      <c r="S886" s="43"/>
      <c r="T886" s="43"/>
      <c r="U886" s="43"/>
      <c r="V886" s="43"/>
      <c r="W886" s="43"/>
      <c r="X886" s="43"/>
      <c r="Y886" s="43"/>
      <c r="Z886" s="43"/>
      <c r="AA886" s="43"/>
    </row>
    <row r="887" spans="1:27" ht="14.25" customHeight="1" x14ac:dyDescent="0.2">
      <c r="A887" s="43"/>
      <c r="B887" s="43"/>
      <c r="C887" s="43"/>
      <c r="D887" s="43"/>
      <c r="E887" s="43"/>
      <c r="F887" s="43"/>
      <c r="G887" s="43"/>
      <c r="H887" s="56"/>
      <c r="I887" s="43"/>
      <c r="J887" s="43"/>
      <c r="K887" s="43"/>
      <c r="L887" s="43"/>
      <c r="M887" s="43"/>
      <c r="N887" s="43"/>
      <c r="O887" s="43"/>
      <c r="P887" s="43"/>
      <c r="Q887" s="43"/>
      <c r="R887" s="43"/>
      <c r="S887" s="43"/>
      <c r="T887" s="43"/>
      <c r="U887" s="43"/>
      <c r="V887" s="43"/>
      <c r="W887" s="43"/>
      <c r="X887" s="43"/>
      <c r="Y887" s="43"/>
      <c r="Z887" s="43"/>
      <c r="AA887" s="43"/>
    </row>
    <row r="888" spans="1:27" ht="14.25" customHeight="1" x14ac:dyDescent="0.2">
      <c r="A888" s="43"/>
      <c r="B888" s="43"/>
      <c r="C888" s="43"/>
      <c r="D888" s="43"/>
      <c r="E888" s="43"/>
      <c r="F888" s="43"/>
      <c r="G888" s="43"/>
      <c r="H888" s="56"/>
      <c r="I888" s="43"/>
      <c r="J888" s="43"/>
      <c r="K888" s="43"/>
      <c r="L888" s="43"/>
      <c r="M888" s="43"/>
      <c r="N888" s="43"/>
      <c r="O888" s="43"/>
      <c r="P888" s="43"/>
      <c r="Q888" s="43"/>
      <c r="R888" s="43"/>
      <c r="S888" s="43"/>
      <c r="T888" s="43"/>
      <c r="U888" s="43"/>
      <c r="V888" s="43"/>
      <c r="W888" s="43"/>
      <c r="X888" s="43"/>
      <c r="Y888" s="43"/>
      <c r="Z888" s="43"/>
      <c r="AA888" s="43"/>
    </row>
    <row r="889" spans="1:27" ht="14.25" customHeight="1" x14ac:dyDescent="0.2">
      <c r="A889" s="43"/>
      <c r="B889" s="43"/>
      <c r="C889" s="43"/>
      <c r="D889" s="43"/>
      <c r="E889" s="43"/>
      <c r="F889" s="43"/>
      <c r="G889" s="43"/>
      <c r="H889" s="56"/>
      <c r="I889" s="43"/>
      <c r="J889" s="43"/>
      <c r="K889" s="43"/>
      <c r="L889" s="43"/>
      <c r="M889" s="43"/>
      <c r="N889" s="43"/>
      <c r="O889" s="43"/>
      <c r="P889" s="43"/>
      <c r="Q889" s="43"/>
      <c r="R889" s="43"/>
      <c r="S889" s="43"/>
      <c r="T889" s="43"/>
      <c r="U889" s="43"/>
      <c r="V889" s="43"/>
      <c r="W889" s="43"/>
      <c r="X889" s="43"/>
      <c r="Y889" s="43"/>
      <c r="Z889" s="43"/>
      <c r="AA889" s="43"/>
    </row>
    <row r="890" spans="1:27" ht="14.25" customHeight="1" x14ac:dyDescent="0.2">
      <c r="A890" s="43"/>
      <c r="B890" s="43"/>
      <c r="C890" s="43"/>
      <c r="D890" s="43"/>
      <c r="E890" s="43"/>
      <c r="F890" s="43"/>
      <c r="G890" s="43"/>
      <c r="H890" s="56"/>
      <c r="I890" s="43"/>
      <c r="J890" s="43"/>
      <c r="K890" s="43"/>
      <c r="L890" s="43"/>
      <c r="M890" s="43"/>
      <c r="N890" s="43"/>
      <c r="O890" s="43"/>
      <c r="P890" s="43"/>
      <c r="Q890" s="43"/>
      <c r="R890" s="43"/>
      <c r="S890" s="43"/>
      <c r="T890" s="43"/>
      <c r="U890" s="43"/>
      <c r="V890" s="43"/>
      <c r="W890" s="43"/>
      <c r="X890" s="43"/>
      <c r="Y890" s="43"/>
      <c r="Z890" s="43"/>
      <c r="AA890" s="43"/>
    </row>
    <row r="891" spans="1:27" ht="14.25" customHeight="1" x14ac:dyDescent="0.2">
      <c r="A891" s="43"/>
      <c r="B891" s="43"/>
      <c r="C891" s="43"/>
      <c r="D891" s="43"/>
      <c r="E891" s="43"/>
      <c r="F891" s="43"/>
      <c r="G891" s="43"/>
      <c r="H891" s="56"/>
      <c r="I891" s="43"/>
      <c r="J891" s="43"/>
      <c r="K891" s="43"/>
      <c r="L891" s="43"/>
      <c r="M891" s="43"/>
      <c r="N891" s="43"/>
      <c r="O891" s="43"/>
      <c r="P891" s="43"/>
      <c r="Q891" s="43"/>
      <c r="R891" s="43"/>
      <c r="S891" s="43"/>
      <c r="T891" s="43"/>
      <c r="U891" s="43"/>
      <c r="V891" s="43"/>
      <c r="W891" s="43"/>
      <c r="X891" s="43"/>
      <c r="Y891" s="43"/>
      <c r="Z891" s="43"/>
      <c r="AA891" s="43"/>
    </row>
    <row r="892" spans="1:27" ht="14.25" customHeight="1" x14ac:dyDescent="0.2">
      <c r="A892" s="43"/>
      <c r="B892" s="43"/>
      <c r="C892" s="43"/>
      <c r="D892" s="43"/>
      <c r="E892" s="43"/>
      <c r="F892" s="43"/>
      <c r="G892" s="43"/>
      <c r="H892" s="56"/>
      <c r="I892" s="43"/>
      <c r="J892" s="43"/>
      <c r="K892" s="43"/>
      <c r="L892" s="43"/>
      <c r="M892" s="43"/>
      <c r="N892" s="43"/>
      <c r="O892" s="43"/>
      <c r="P892" s="43"/>
      <c r="Q892" s="43"/>
      <c r="R892" s="43"/>
      <c r="S892" s="43"/>
      <c r="T892" s="43"/>
      <c r="U892" s="43"/>
      <c r="V892" s="43"/>
      <c r="W892" s="43"/>
      <c r="X892" s="43"/>
      <c r="Y892" s="43"/>
      <c r="Z892" s="43"/>
      <c r="AA892" s="43"/>
    </row>
    <row r="893" spans="1:27" ht="14.25" customHeight="1" x14ac:dyDescent="0.2">
      <c r="A893" s="43"/>
      <c r="B893" s="43"/>
      <c r="C893" s="43"/>
      <c r="D893" s="43"/>
      <c r="E893" s="43"/>
      <c r="F893" s="43"/>
      <c r="G893" s="43"/>
      <c r="H893" s="56"/>
      <c r="I893" s="43"/>
      <c r="J893" s="43"/>
      <c r="K893" s="43"/>
      <c r="L893" s="43"/>
      <c r="M893" s="43"/>
      <c r="N893" s="43"/>
      <c r="O893" s="43"/>
      <c r="P893" s="43"/>
      <c r="Q893" s="43"/>
      <c r="R893" s="43"/>
      <c r="S893" s="43"/>
      <c r="T893" s="43"/>
      <c r="U893" s="43"/>
      <c r="V893" s="43"/>
      <c r="W893" s="43"/>
      <c r="X893" s="43"/>
      <c r="Y893" s="43"/>
      <c r="Z893" s="43"/>
      <c r="AA893" s="43"/>
    </row>
    <row r="894" spans="1:27" ht="14.25" customHeight="1" x14ac:dyDescent="0.2">
      <c r="A894" s="43"/>
      <c r="B894" s="43"/>
      <c r="C894" s="43"/>
      <c r="D894" s="43"/>
      <c r="E894" s="43"/>
      <c r="F894" s="43"/>
      <c r="G894" s="43"/>
      <c r="H894" s="56"/>
      <c r="I894" s="43"/>
      <c r="J894" s="43"/>
      <c r="K894" s="43"/>
      <c r="L894" s="43"/>
      <c r="M894" s="43"/>
      <c r="N894" s="43"/>
      <c r="O894" s="43"/>
      <c r="P894" s="43"/>
      <c r="Q894" s="43"/>
      <c r="R894" s="43"/>
      <c r="S894" s="43"/>
      <c r="T894" s="43"/>
      <c r="U894" s="43"/>
      <c r="V894" s="43"/>
      <c r="W894" s="43"/>
      <c r="X894" s="43"/>
      <c r="Y894" s="43"/>
      <c r="Z894" s="43"/>
      <c r="AA894" s="43"/>
    </row>
    <row r="895" spans="1:27" ht="14.25" customHeight="1" x14ac:dyDescent="0.2">
      <c r="A895" s="43"/>
      <c r="B895" s="43"/>
      <c r="C895" s="43"/>
      <c r="D895" s="43"/>
      <c r="E895" s="43"/>
      <c r="F895" s="43"/>
      <c r="G895" s="43"/>
      <c r="H895" s="56"/>
      <c r="I895" s="43"/>
      <c r="J895" s="43"/>
      <c r="K895" s="43"/>
      <c r="L895" s="43"/>
      <c r="M895" s="43"/>
      <c r="N895" s="43"/>
      <c r="O895" s="43"/>
      <c r="P895" s="43"/>
      <c r="Q895" s="43"/>
      <c r="R895" s="43"/>
      <c r="S895" s="43"/>
      <c r="T895" s="43"/>
      <c r="U895" s="43"/>
      <c r="V895" s="43"/>
      <c r="W895" s="43"/>
      <c r="X895" s="43"/>
      <c r="Y895" s="43"/>
      <c r="Z895" s="43"/>
      <c r="AA895" s="43"/>
    </row>
    <row r="896" spans="1:27" ht="14.25" customHeight="1" x14ac:dyDescent="0.2">
      <c r="A896" s="43"/>
      <c r="B896" s="43"/>
      <c r="C896" s="43"/>
      <c r="D896" s="43"/>
      <c r="E896" s="43"/>
      <c r="F896" s="43"/>
      <c r="G896" s="43"/>
      <c r="H896" s="56"/>
      <c r="I896" s="43"/>
      <c r="J896" s="43"/>
      <c r="K896" s="43"/>
      <c r="L896" s="43"/>
      <c r="M896" s="43"/>
      <c r="N896" s="43"/>
      <c r="O896" s="43"/>
      <c r="P896" s="43"/>
      <c r="Q896" s="43"/>
      <c r="R896" s="43"/>
      <c r="S896" s="43"/>
      <c r="T896" s="43"/>
      <c r="U896" s="43"/>
      <c r="V896" s="43"/>
      <c r="W896" s="43"/>
      <c r="X896" s="43"/>
      <c r="Y896" s="43"/>
      <c r="Z896" s="43"/>
      <c r="AA896" s="43"/>
    </row>
    <row r="897" spans="1:27" ht="14.25" customHeight="1" x14ac:dyDescent="0.2">
      <c r="A897" s="43"/>
      <c r="B897" s="43"/>
      <c r="C897" s="43"/>
      <c r="D897" s="43"/>
      <c r="E897" s="43"/>
      <c r="F897" s="43"/>
      <c r="G897" s="43"/>
      <c r="H897" s="56"/>
      <c r="I897" s="43"/>
      <c r="J897" s="43"/>
      <c r="K897" s="43"/>
      <c r="L897" s="43"/>
      <c r="M897" s="43"/>
      <c r="N897" s="43"/>
      <c r="O897" s="43"/>
      <c r="P897" s="43"/>
      <c r="Q897" s="43"/>
      <c r="R897" s="43"/>
      <c r="S897" s="43"/>
      <c r="T897" s="43"/>
      <c r="U897" s="43"/>
      <c r="V897" s="43"/>
      <c r="W897" s="43"/>
      <c r="X897" s="43"/>
      <c r="Y897" s="43"/>
      <c r="Z897" s="43"/>
      <c r="AA897" s="43"/>
    </row>
    <row r="898" spans="1:27" ht="14.25" customHeight="1" x14ac:dyDescent="0.2">
      <c r="A898" s="43"/>
      <c r="B898" s="43"/>
      <c r="C898" s="43"/>
      <c r="D898" s="43"/>
      <c r="E898" s="43"/>
      <c r="F898" s="43"/>
      <c r="G898" s="43"/>
      <c r="H898" s="56"/>
      <c r="I898" s="43"/>
      <c r="J898" s="43"/>
      <c r="K898" s="43"/>
      <c r="L898" s="43"/>
      <c r="M898" s="43"/>
      <c r="N898" s="43"/>
      <c r="O898" s="43"/>
      <c r="P898" s="43"/>
      <c r="Q898" s="43"/>
      <c r="R898" s="43"/>
      <c r="S898" s="43"/>
      <c r="T898" s="43"/>
      <c r="U898" s="43"/>
      <c r="V898" s="43"/>
      <c r="W898" s="43"/>
      <c r="X898" s="43"/>
      <c r="Y898" s="43"/>
      <c r="Z898" s="43"/>
      <c r="AA898" s="43"/>
    </row>
    <row r="899" spans="1:27" ht="14.25" customHeight="1" x14ac:dyDescent="0.2">
      <c r="A899" s="43"/>
      <c r="B899" s="43"/>
      <c r="C899" s="43"/>
      <c r="D899" s="43"/>
      <c r="E899" s="43"/>
      <c r="F899" s="43"/>
      <c r="G899" s="43"/>
      <c r="H899" s="56"/>
      <c r="I899" s="43"/>
      <c r="J899" s="43"/>
      <c r="K899" s="43"/>
      <c r="L899" s="43"/>
      <c r="M899" s="43"/>
      <c r="N899" s="43"/>
      <c r="O899" s="43"/>
      <c r="P899" s="43"/>
      <c r="Q899" s="43"/>
      <c r="R899" s="43"/>
      <c r="S899" s="43"/>
      <c r="T899" s="43"/>
      <c r="U899" s="43"/>
      <c r="V899" s="43"/>
      <c r="W899" s="43"/>
      <c r="X899" s="43"/>
      <c r="Y899" s="43"/>
      <c r="Z899" s="43"/>
      <c r="AA899" s="43"/>
    </row>
    <row r="900" spans="1:27" ht="14.25" customHeight="1" x14ac:dyDescent="0.2">
      <c r="A900" s="43"/>
      <c r="B900" s="43"/>
      <c r="C900" s="43"/>
      <c r="D900" s="43"/>
      <c r="E900" s="43"/>
      <c r="F900" s="43"/>
      <c r="G900" s="43"/>
      <c r="H900" s="56"/>
      <c r="I900" s="43"/>
      <c r="J900" s="43"/>
      <c r="K900" s="43"/>
      <c r="L900" s="43"/>
      <c r="M900" s="43"/>
      <c r="N900" s="43"/>
      <c r="O900" s="43"/>
      <c r="P900" s="43"/>
      <c r="Q900" s="43"/>
      <c r="R900" s="43"/>
      <c r="S900" s="43"/>
      <c r="T900" s="43"/>
      <c r="U900" s="43"/>
      <c r="V900" s="43"/>
      <c r="W900" s="43"/>
      <c r="X900" s="43"/>
      <c r="Y900" s="43"/>
      <c r="Z900" s="43"/>
      <c r="AA900" s="43"/>
    </row>
    <row r="901" spans="1:27" ht="14.25" customHeight="1" x14ac:dyDescent="0.2">
      <c r="A901" s="43"/>
      <c r="B901" s="43"/>
      <c r="C901" s="43"/>
      <c r="D901" s="43"/>
      <c r="E901" s="43"/>
      <c r="F901" s="43"/>
      <c r="G901" s="43"/>
      <c r="H901" s="56"/>
      <c r="I901" s="43"/>
      <c r="J901" s="43"/>
      <c r="K901" s="43"/>
      <c r="L901" s="43"/>
      <c r="M901" s="43"/>
      <c r="N901" s="43"/>
      <c r="O901" s="43"/>
      <c r="P901" s="43"/>
      <c r="Q901" s="43"/>
      <c r="R901" s="43"/>
      <c r="S901" s="43"/>
      <c r="T901" s="43"/>
      <c r="U901" s="43"/>
      <c r="V901" s="43"/>
      <c r="W901" s="43"/>
      <c r="X901" s="43"/>
      <c r="Y901" s="43"/>
      <c r="Z901" s="43"/>
      <c r="AA901" s="43"/>
    </row>
    <row r="902" spans="1:27" ht="14.25" customHeight="1" x14ac:dyDescent="0.2">
      <c r="A902" s="43"/>
      <c r="B902" s="43"/>
      <c r="C902" s="43"/>
      <c r="D902" s="43"/>
      <c r="E902" s="43"/>
      <c r="F902" s="43"/>
      <c r="G902" s="43"/>
      <c r="H902" s="56"/>
      <c r="I902" s="43"/>
      <c r="J902" s="43"/>
      <c r="K902" s="43"/>
      <c r="L902" s="43"/>
      <c r="M902" s="43"/>
      <c r="N902" s="43"/>
      <c r="O902" s="43"/>
      <c r="P902" s="43"/>
      <c r="Q902" s="43"/>
      <c r="R902" s="43"/>
      <c r="S902" s="43"/>
      <c r="T902" s="43"/>
      <c r="U902" s="43"/>
      <c r="V902" s="43"/>
      <c r="W902" s="43"/>
      <c r="X902" s="43"/>
      <c r="Y902" s="43"/>
      <c r="Z902" s="43"/>
      <c r="AA902" s="43"/>
    </row>
    <row r="903" spans="1:27" ht="14.25" customHeight="1" x14ac:dyDescent="0.2">
      <c r="A903" s="43"/>
      <c r="B903" s="43"/>
      <c r="C903" s="43"/>
      <c r="D903" s="43"/>
      <c r="E903" s="43"/>
      <c r="F903" s="43"/>
      <c r="G903" s="43"/>
      <c r="H903" s="56"/>
      <c r="I903" s="43"/>
      <c r="J903" s="43"/>
      <c r="K903" s="43"/>
      <c r="L903" s="43"/>
      <c r="M903" s="43"/>
      <c r="N903" s="43"/>
      <c r="O903" s="43"/>
      <c r="P903" s="43"/>
      <c r="Q903" s="43"/>
      <c r="R903" s="43"/>
      <c r="S903" s="43"/>
      <c r="T903" s="43"/>
      <c r="U903" s="43"/>
      <c r="V903" s="43"/>
      <c r="W903" s="43"/>
      <c r="X903" s="43"/>
      <c r="Y903" s="43"/>
      <c r="Z903" s="43"/>
      <c r="AA903" s="43"/>
    </row>
    <row r="904" spans="1:27" ht="14.25" customHeight="1" x14ac:dyDescent="0.2">
      <c r="A904" s="43"/>
      <c r="B904" s="43"/>
      <c r="C904" s="43"/>
      <c r="D904" s="43"/>
      <c r="E904" s="43"/>
      <c r="F904" s="43"/>
      <c r="G904" s="43"/>
      <c r="H904" s="56"/>
      <c r="I904" s="43"/>
      <c r="J904" s="43"/>
      <c r="K904" s="43"/>
      <c r="L904" s="43"/>
      <c r="M904" s="43"/>
      <c r="N904" s="43"/>
      <c r="O904" s="43"/>
      <c r="P904" s="43"/>
      <c r="Q904" s="43"/>
      <c r="R904" s="43"/>
      <c r="S904" s="43"/>
      <c r="T904" s="43"/>
      <c r="U904" s="43"/>
      <c r="V904" s="43"/>
      <c r="W904" s="43"/>
      <c r="X904" s="43"/>
      <c r="Y904" s="43"/>
      <c r="Z904" s="43"/>
      <c r="AA904" s="43"/>
    </row>
    <row r="905" spans="1:27" ht="14.25" customHeight="1" x14ac:dyDescent="0.2">
      <c r="A905" s="43"/>
      <c r="B905" s="43"/>
      <c r="C905" s="43"/>
      <c r="D905" s="43"/>
      <c r="E905" s="43"/>
      <c r="F905" s="43"/>
      <c r="G905" s="43"/>
      <c r="H905" s="56"/>
      <c r="I905" s="43"/>
      <c r="J905" s="43"/>
      <c r="K905" s="43"/>
      <c r="L905" s="43"/>
      <c r="M905" s="43"/>
      <c r="N905" s="43"/>
      <c r="O905" s="43"/>
      <c r="P905" s="43"/>
      <c r="Q905" s="43"/>
      <c r="R905" s="43"/>
      <c r="S905" s="43"/>
      <c r="T905" s="43"/>
      <c r="U905" s="43"/>
      <c r="V905" s="43"/>
      <c r="W905" s="43"/>
      <c r="X905" s="43"/>
      <c r="Y905" s="43"/>
      <c r="Z905" s="43"/>
      <c r="AA905" s="43"/>
    </row>
    <row r="906" spans="1:27" ht="14.25" customHeight="1" x14ac:dyDescent="0.2">
      <c r="A906" s="43"/>
      <c r="B906" s="43"/>
      <c r="C906" s="43"/>
      <c r="D906" s="43"/>
      <c r="E906" s="43"/>
      <c r="F906" s="43"/>
      <c r="G906" s="43"/>
      <c r="H906" s="56"/>
      <c r="I906" s="43"/>
      <c r="J906" s="43"/>
      <c r="K906" s="43"/>
      <c r="L906" s="43"/>
      <c r="M906" s="43"/>
      <c r="N906" s="43"/>
      <c r="O906" s="43"/>
      <c r="P906" s="43"/>
      <c r="Q906" s="43"/>
      <c r="R906" s="43"/>
      <c r="S906" s="43"/>
      <c r="T906" s="43"/>
      <c r="U906" s="43"/>
      <c r="V906" s="43"/>
      <c r="W906" s="43"/>
      <c r="X906" s="43"/>
      <c r="Y906" s="43"/>
      <c r="Z906" s="43"/>
      <c r="AA906" s="43"/>
    </row>
    <row r="907" spans="1:27" ht="14.25" customHeight="1" x14ac:dyDescent="0.2">
      <c r="A907" s="43"/>
      <c r="B907" s="43"/>
      <c r="C907" s="43"/>
      <c r="D907" s="43"/>
      <c r="E907" s="43"/>
      <c r="F907" s="43"/>
      <c r="G907" s="43"/>
      <c r="H907" s="56"/>
      <c r="I907" s="43"/>
      <c r="J907" s="43"/>
      <c r="K907" s="43"/>
      <c r="L907" s="43"/>
      <c r="M907" s="43"/>
      <c r="N907" s="43"/>
      <c r="O907" s="43"/>
      <c r="P907" s="43"/>
      <c r="Q907" s="43"/>
      <c r="R907" s="43"/>
      <c r="S907" s="43"/>
      <c r="T907" s="43"/>
      <c r="U907" s="43"/>
      <c r="V907" s="43"/>
      <c r="W907" s="43"/>
      <c r="X907" s="43"/>
      <c r="Y907" s="43"/>
      <c r="Z907" s="43"/>
      <c r="AA907" s="43"/>
    </row>
    <row r="908" spans="1:27" ht="14.25" customHeight="1" x14ac:dyDescent="0.2">
      <c r="A908" s="43"/>
      <c r="B908" s="43"/>
      <c r="C908" s="43"/>
      <c r="D908" s="43"/>
      <c r="E908" s="43"/>
      <c r="F908" s="43"/>
      <c r="G908" s="43"/>
      <c r="H908" s="56"/>
      <c r="I908" s="43"/>
      <c r="J908" s="43"/>
      <c r="K908" s="43"/>
      <c r="L908" s="43"/>
      <c r="M908" s="43"/>
      <c r="N908" s="43"/>
      <c r="O908" s="43"/>
      <c r="P908" s="43"/>
      <c r="Q908" s="43"/>
      <c r="R908" s="43"/>
      <c r="S908" s="43"/>
      <c r="T908" s="43"/>
      <c r="U908" s="43"/>
      <c r="V908" s="43"/>
      <c r="W908" s="43"/>
      <c r="X908" s="43"/>
      <c r="Y908" s="43"/>
      <c r="Z908" s="43"/>
      <c r="AA908" s="43"/>
    </row>
    <row r="909" spans="1:27" ht="14.25" customHeight="1" x14ac:dyDescent="0.2">
      <c r="A909" s="43"/>
      <c r="B909" s="43"/>
      <c r="C909" s="43"/>
      <c r="D909" s="43"/>
      <c r="E909" s="43"/>
      <c r="F909" s="43"/>
      <c r="G909" s="43"/>
      <c r="H909" s="56"/>
      <c r="I909" s="43"/>
      <c r="J909" s="43"/>
      <c r="K909" s="43"/>
      <c r="L909" s="43"/>
      <c r="M909" s="43"/>
      <c r="N909" s="43"/>
      <c r="O909" s="43"/>
      <c r="P909" s="43"/>
      <c r="Q909" s="43"/>
      <c r="R909" s="43"/>
      <c r="S909" s="43"/>
      <c r="T909" s="43"/>
      <c r="U909" s="43"/>
      <c r="V909" s="43"/>
      <c r="W909" s="43"/>
      <c r="X909" s="43"/>
      <c r="Y909" s="43"/>
      <c r="Z909" s="43"/>
      <c r="AA909" s="43"/>
    </row>
    <row r="910" spans="1:27" ht="14.25" customHeight="1" x14ac:dyDescent="0.2">
      <c r="A910" s="43"/>
      <c r="B910" s="43"/>
      <c r="C910" s="43"/>
      <c r="D910" s="43"/>
      <c r="E910" s="43"/>
      <c r="F910" s="43"/>
      <c r="G910" s="43"/>
      <c r="H910" s="56"/>
      <c r="I910" s="43"/>
      <c r="J910" s="43"/>
      <c r="K910" s="43"/>
      <c r="L910" s="43"/>
      <c r="M910" s="43"/>
      <c r="N910" s="43"/>
      <c r="O910" s="43"/>
      <c r="P910" s="43"/>
      <c r="Q910" s="43"/>
      <c r="R910" s="43"/>
      <c r="S910" s="43"/>
      <c r="T910" s="43"/>
      <c r="U910" s="43"/>
      <c r="V910" s="43"/>
      <c r="W910" s="43"/>
      <c r="X910" s="43"/>
      <c r="Y910" s="43"/>
      <c r="Z910" s="43"/>
      <c r="AA910" s="43"/>
    </row>
    <row r="911" spans="1:27" ht="14.25" customHeight="1" x14ac:dyDescent="0.2">
      <c r="A911" s="43"/>
      <c r="B911" s="43"/>
      <c r="C911" s="43"/>
      <c r="D911" s="43"/>
      <c r="E911" s="43"/>
      <c r="F911" s="43"/>
      <c r="G911" s="43"/>
      <c r="H911" s="56"/>
      <c r="I911" s="43"/>
      <c r="J911" s="43"/>
      <c r="K911" s="43"/>
      <c r="L911" s="43"/>
      <c r="M911" s="43"/>
      <c r="N911" s="43"/>
      <c r="O911" s="43"/>
      <c r="P911" s="43"/>
      <c r="Q911" s="43"/>
      <c r="R911" s="43"/>
      <c r="S911" s="43"/>
      <c r="T911" s="43"/>
      <c r="U911" s="43"/>
      <c r="V911" s="43"/>
      <c r="W911" s="43"/>
      <c r="X911" s="43"/>
      <c r="Y911" s="43"/>
      <c r="Z911" s="43"/>
      <c r="AA911" s="43"/>
    </row>
    <row r="912" spans="1:27" ht="14.25" customHeight="1" x14ac:dyDescent="0.2">
      <c r="A912" s="43"/>
      <c r="B912" s="43"/>
      <c r="C912" s="43"/>
      <c r="D912" s="43"/>
      <c r="E912" s="43"/>
      <c r="F912" s="43"/>
      <c r="G912" s="43"/>
      <c r="H912" s="56"/>
      <c r="I912" s="43"/>
      <c r="J912" s="43"/>
      <c r="K912" s="43"/>
      <c r="L912" s="43"/>
      <c r="M912" s="43"/>
      <c r="N912" s="43"/>
      <c r="O912" s="43"/>
      <c r="P912" s="43"/>
      <c r="Q912" s="43"/>
      <c r="R912" s="43"/>
      <c r="S912" s="43"/>
      <c r="T912" s="43"/>
      <c r="U912" s="43"/>
      <c r="V912" s="43"/>
      <c r="W912" s="43"/>
      <c r="X912" s="43"/>
      <c r="Y912" s="43"/>
      <c r="Z912" s="43"/>
      <c r="AA912" s="43"/>
    </row>
    <row r="913" spans="1:27" ht="14.25" customHeight="1" x14ac:dyDescent="0.2">
      <c r="A913" s="43"/>
      <c r="B913" s="43"/>
      <c r="C913" s="43"/>
      <c r="D913" s="43"/>
      <c r="E913" s="43"/>
      <c r="F913" s="43"/>
      <c r="G913" s="43"/>
      <c r="H913" s="56"/>
      <c r="I913" s="43"/>
      <c r="J913" s="43"/>
      <c r="K913" s="43"/>
      <c r="L913" s="43"/>
      <c r="M913" s="43"/>
      <c r="N913" s="43"/>
      <c r="O913" s="43"/>
      <c r="P913" s="43"/>
      <c r="Q913" s="43"/>
      <c r="R913" s="43"/>
      <c r="S913" s="43"/>
      <c r="T913" s="43"/>
      <c r="U913" s="43"/>
      <c r="V913" s="43"/>
      <c r="W913" s="43"/>
      <c r="X913" s="43"/>
      <c r="Y913" s="43"/>
      <c r="Z913" s="43"/>
      <c r="AA913" s="43"/>
    </row>
    <row r="914" spans="1:27" ht="14.25" customHeight="1" x14ac:dyDescent="0.2">
      <c r="A914" s="43"/>
      <c r="B914" s="43"/>
      <c r="C914" s="43"/>
      <c r="D914" s="43"/>
      <c r="E914" s="43"/>
      <c r="F914" s="43"/>
      <c r="G914" s="43"/>
      <c r="H914" s="56"/>
      <c r="I914" s="43"/>
      <c r="J914" s="43"/>
      <c r="K914" s="43"/>
      <c r="L914" s="43"/>
      <c r="M914" s="43"/>
      <c r="N914" s="43"/>
      <c r="O914" s="43"/>
      <c r="P914" s="43"/>
      <c r="Q914" s="43"/>
      <c r="R914" s="43"/>
      <c r="S914" s="43"/>
      <c r="T914" s="43"/>
      <c r="U914" s="43"/>
      <c r="V914" s="43"/>
      <c r="W914" s="43"/>
      <c r="X914" s="43"/>
      <c r="Y914" s="43"/>
      <c r="Z914" s="43"/>
      <c r="AA914" s="43"/>
    </row>
    <row r="915" spans="1:27" ht="14.25" customHeight="1" x14ac:dyDescent="0.2">
      <c r="A915" s="43"/>
      <c r="B915" s="43"/>
      <c r="C915" s="43"/>
      <c r="D915" s="43"/>
      <c r="E915" s="43"/>
      <c r="F915" s="43"/>
      <c r="G915" s="43"/>
      <c r="H915" s="56"/>
      <c r="I915" s="43"/>
      <c r="J915" s="43"/>
      <c r="K915" s="43"/>
      <c r="L915" s="43"/>
      <c r="M915" s="43"/>
      <c r="N915" s="43"/>
      <c r="O915" s="43"/>
      <c r="P915" s="43"/>
      <c r="Q915" s="43"/>
      <c r="R915" s="43"/>
      <c r="S915" s="43"/>
      <c r="T915" s="43"/>
      <c r="U915" s="43"/>
      <c r="V915" s="43"/>
      <c r="W915" s="43"/>
      <c r="X915" s="43"/>
      <c r="Y915" s="43"/>
      <c r="Z915" s="43"/>
      <c r="AA915" s="43"/>
    </row>
    <row r="916" spans="1:27" ht="14.25" customHeight="1" x14ac:dyDescent="0.2">
      <c r="A916" s="43"/>
      <c r="B916" s="43"/>
      <c r="C916" s="43"/>
      <c r="D916" s="43"/>
      <c r="E916" s="43"/>
      <c r="F916" s="43"/>
      <c r="G916" s="43"/>
      <c r="H916" s="56"/>
      <c r="I916" s="43"/>
      <c r="J916" s="43"/>
      <c r="K916" s="43"/>
      <c r="L916" s="43"/>
      <c r="M916" s="43"/>
      <c r="N916" s="43"/>
      <c r="O916" s="43"/>
      <c r="P916" s="43"/>
      <c r="Q916" s="43"/>
      <c r="R916" s="43"/>
      <c r="S916" s="43"/>
      <c r="T916" s="43"/>
      <c r="U916" s="43"/>
      <c r="V916" s="43"/>
      <c r="W916" s="43"/>
      <c r="X916" s="43"/>
      <c r="Y916" s="43"/>
      <c r="Z916" s="43"/>
      <c r="AA916" s="43"/>
    </row>
    <row r="917" spans="1:27" ht="14.25" customHeight="1" x14ac:dyDescent="0.2">
      <c r="A917" s="43"/>
      <c r="B917" s="43"/>
      <c r="C917" s="43"/>
      <c r="D917" s="43"/>
      <c r="E917" s="43"/>
      <c r="F917" s="43"/>
      <c r="G917" s="43"/>
      <c r="H917" s="56"/>
      <c r="I917" s="43"/>
      <c r="J917" s="43"/>
      <c r="K917" s="43"/>
      <c r="L917" s="43"/>
      <c r="M917" s="43"/>
      <c r="N917" s="43"/>
      <c r="O917" s="43"/>
      <c r="P917" s="43"/>
      <c r="Q917" s="43"/>
      <c r="R917" s="43"/>
      <c r="S917" s="43"/>
      <c r="T917" s="43"/>
      <c r="U917" s="43"/>
      <c r="V917" s="43"/>
      <c r="W917" s="43"/>
      <c r="X917" s="43"/>
      <c r="Y917" s="43"/>
      <c r="Z917" s="43"/>
      <c r="AA917" s="43"/>
    </row>
    <row r="918" spans="1:27" ht="14.25" customHeight="1" x14ac:dyDescent="0.2">
      <c r="A918" s="43"/>
      <c r="B918" s="43"/>
      <c r="C918" s="43"/>
      <c r="D918" s="43"/>
      <c r="E918" s="43"/>
      <c r="F918" s="43"/>
      <c r="G918" s="43"/>
      <c r="H918" s="56"/>
      <c r="I918" s="43"/>
      <c r="J918" s="43"/>
      <c r="K918" s="43"/>
      <c r="L918" s="43"/>
      <c r="M918" s="43"/>
      <c r="N918" s="43"/>
      <c r="O918" s="43"/>
      <c r="P918" s="43"/>
      <c r="Q918" s="43"/>
      <c r="R918" s="43"/>
      <c r="S918" s="43"/>
      <c r="T918" s="43"/>
      <c r="U918" s="43"/>
      <c r="V918" s="43"/>
      <c r="W918" s="43"/>
      <c r="X918" s="43"/>
      <c r="Y918" s="43"/>
      <c r="Z918" s="43"/>
      <c r="AA918" s="43"/>
    </row>
    <row r="919" spans="1:27" ht="14.25" customHeight="1" x14ac:dyDescent="0.2">
      <c r="A919" s="43"/>
      <c r="B919" s="43"/>
      <c r="C919" s="43"/>
      <c r="D919" s="43"/>
      <c r="E919" s="43"/>
      <c r="F919" s="43"/>
      <c r="G919" s="43"/>
      <c r="H919" s="56"/>
      <c r="I919" s="43"/>
      <c r="J919" s="43"/>
      <c r="K919" s="43"/>
      <c r="L919" s="43"/>
      <c r="M919" s="43"/>
      <c r="N919" s="43"/>
      <c r="O919" s="43"/>
      <c r="P919" s="43"/>
      <c r="Q919" s="43"/>
      <c r="R919" s="43"/>
      <c r="S919" s="43"/>
      <c r="T919" s="43"/>
      <c r="U919" s="43"/>
      <c r="V919" s="43"/>
      <c r="W919" s="43"/>
      <c r="X919" s="43"/>
      <c r="Y919" s="43"/>
      <c r="Z919" s="43"/>
      <c r="AA919" s="43"/>
    </row>
    <row r="920" spans="1:27" ht="14.25" customHeight="1" x14ac:dyDescent="0.2">
      <c r="A920" s="43"/>
      <c r="B920" s="43"/>
      <c r="C920" s="43"/>
      <c r="D920" s="43"/>
      <c r="E920" s="43"/>
      <c r="F920" s="43"/>
      <c r="G920" s="43"/>
      <c r="H920" s="56"/>
      <c r="I920" s="43"/>
      <c r="J920" s="43"/>
      <c r="K920" s="43"/>
      <c r="L920" s="43"/>
      <c r="M920" s="43"/>
      <c r="N920" s="43"/>
      <c r="O920" s="43"/>
      <c r="P920" s="43"/>
      <c r="Q920" s="43"/>
      <c r="R920" s="43"/>
      <c r="S920" s="43"/>
      <c r="T920" s="43"/>
      <c r="U920" s="43"/>
      <c r="V920" s="43"/>
      <c r="W920" s="43"/>
      <c r="X920" s="43"/>
      <c r="Y920" s="43"/>
      <c r="Z920" s="43"/>
      <c r="AA920" s="43"/>
    </row>
    <row r="921" spans="1:27" ht="14.25" customHeight="1" x14ac:dyDescent="0.2">
      <c r="A921" s="43"/>
      <c r="B921" s="43"/>
      <c r="C921" s="43"/>
      <c r="D921" s="43"/>
      <c r="E921" s="43"/>
      <c r="F921" s="43"/>
      <c r="G921" s="43"/>
      <c r="H921" s="56"/>
      <c r="I921" s="43"/>
      <c r="J921" s="43"/>
      <c r="K921" s="43"/>
      <c r="L921" s="43"/>
      <c r="M921" s="43"/>
      <c r="N921" s="43"/>
      <c r="O921" s="43"/>
      <c r="P921" s="43"/>
      <c r="Q921" s="43"/>
      <c r="R921" s="43"/>
      <c r="S921" s="43"/>
      <c r="T921" s="43"/>
      <c r="U921" s="43"/>
      <c r="V921" s="43"/>
      <c r="W921" s="43"/>
      <c r="X921" s="43"/>
      <c r="Y921" s="43"/>
      <c r="Z921" s="43"/>
      <c r="AA921" s="43"/>
    </row>
    <row r="922" spans="1:27" ht="14.25" customHeight="1" x14ac:dyDescent="0.2">
      <c r="A922" s="43"/>
      <c r="B922" s="43"/>
      <c r="C922" s="43"/>
      <c r="D922" s="43"/>
      <c r="E922" s="43"/>
      <c r="F922" s="43"/>
      <c r="G922" s="43"/>
      <c r="H922" s="56"/>
      <c r="I922" s="43"/>
      <c r="J922" s="43"/>
      <c r="K922" s="43"/>
      <c r="L922" s="43"/>
      <c r="M922" s="43"/>
      <c r="N922" s="43"/>
      <c r="O922" s="43"/>
      <c r="P922" s="43"/>
      <c r="Q922" s="43"/>
      <c r="R922" s="43"/>
      <c r="S922" s="43"/>
      <c r="T922" s="43"/>
      <c r="U922" s="43"/>
      <c r="V922" s="43"/>
      <c r="W922" s="43"/>
      <c r="X922" s="43"/>
      <c r="Y922" s="43"/>
      <c r="Z922" s="43"/>
      <c r="AA922" s="43"/>
    </row>
    <row r="923" spans="1:27" ht="14.25" customHeight="1" x14ac:dyDescent="0.2">
      <c r="A923" s="43"/>
      <c r="B923" s="43"/>
      <c r="C923" s="43"/>
      <c r="D923" s="43"/>
      <c r="E923" s="43"/>
      <c r="F923" s="43"/>
      <c r="G923" s="43"/>
      <c r="H923" s="56"/>
      <c r="I923" s="43"/>
      <c r="J923" s="43"/>
      <c r="K923" s="43"/>
      <c r="L923" s="43"/>
      <c r="M923" s="43"/>
      <c r="N923" s="43"/>
      <c r="O923" s="43"/>
      <c r="P923" s="43"/>
      <c r="Q923" s="43"/>
      <c r="R923" s="43"/>
      <c r="S923" s="43"/>
      <c r="T923" s="43"/>
      <c r="U923" s="43"/>
      <c r="V923" s="43"/>
      <c r="W923" s="43"/>
      <c r="X923" s="43"/>
      <c r="Y923" s="43"/>
      <c r="Z923" s="43"/>
      <c r="AA923" s="43"/>
    </row>
    <row r="924" spans="1:27" ht="14.25" customHeight="1" x14ac:dyDescent="0.2">
      <c r="A924" s="43"/>
      <c r="B924" s="43"/>
      <c r="C924" s="43"/>
      <c r="D924" s="43"/>
      <c r="E924" s="43"/>
      <c r="F924" s="43"/>
      <c r="G924" s="43"/>
      <c r="H924" s="56"/>
      <c r="I924" s="43"/>
      <c r="J924" s="43"/>
      <c r="K924" s="43"/>
      <c r="L924" s="43"/>
      <c r="M924" s="43"/>
      <c r="N924" s="43"/>
      <c r="O924" s="43"/>
      <c r="P924" s="43"/>
      <c r="Q924" s="43"/>
      <c r="R924" s="43"/>
      <c r="S924" s="43"/>
      <c r="T924" s="43"/>
      <c r="U924" s="43"/>
      <c r="V924" s="43"/>
      <c r="W924" s="43"/>
      <c r="X924" s="43"/>
      <c r="Y924" s="43"/>
      <c r="Z924" s="43"/>
      <c r="AA924" s="43"/>
    </row>
    <row r="925" spans="1:27" ht="14.25" customHeight="1" x14ac:dyDescent="0.2">
      <c r="A925" s="43"/>
      <c r="B925" s="43"/>
      <c r="C925" s="43"/>
      <c r="D925" s="43"/>
      <c r="E925" s="43"/>
      <c r="F925" s="43"/>
      <c r="G925" s="43"/>
      <c r="H925" s="56"/>
      <c r="I925" s="43"/>
      <c r="J925" s="43"/>
      <c r="K925" s="43"/>
      <c r="L925" s="43"/>
      <c r="M925" s="43"/>
      <c r="N925" s="43"/>
      <c r="O925" s="43"/>
      <c r="P925" s="43"/>
      <c r="Q925" s="43"/>
      <c r="R925" s="43"/>
      <c r="S925" s="43"/>
      <c r="T925" s="43"/>
      <c r="U925" s="43"/>
      <c r="V925" s="43"/>
      <c r="W925" s="43"/>
      <c r="X925" s="43"/>
      <c r="Y925" s="43"/>
      <c r="Z925" s="43"/>
      <c r="AA925" s="43"/>
    </row>
    <row r="926" spans="1:27" ht="14.25" customHeight="1" x14ac:dyDescent="0.2">
      <c r="A926" s="43"/>
      <c r="B926" s="43"/>
      <c r="C926" s="43"/>
      <c r="D926" s="43"/>
      <c r="E926" s="43"/>
      <c r="F926" s="43"/>
      <c r="G926" s="43"/>
      <c r="H926" s="56"/>
      <c r="I926" s="43"/>
      <c r="J926" s="43"/>
      <c r="K926" s="43"/>
      <c r="L926" s="43"/>
      <c r="M926" s="43"/>
      <c r="N926" s="43"/>
      <c r="O926" s="43"/>
      <c r="P926" s="43"/>
      <c r="Q926" s="43"/>
      <c r="R926" s="43"/>
      <c r="S926" s="43"/>
      <c r="T926" s="43"/>
      <c r="U926" s="43"/>
      <c r="V926" s="43"/>
      <c r="W926" s="43"/>
      <c r="X926" s="43"/>
      <c r="Y926" s="43"/>
      <c r="Z926" s="43"/>
      <c r="AA926" s="43"/>
    </row>
    <row r="927" spans="1:27" ht="14.25" customHeight="1" x14ac:dyDescent="0.2">
      <c r="A927" s="43"/>
      <c r="B927" s="43"/>
      <c r="C927" s="43"/>
      <c r="D927" s="43"/>
      <c r="E927" s="43"/>
      <c r="F927" s="43"/>
      <c r="G927" s="43"/>
      <c r="H927" s="56"/>
      <c r="I927" s="43"/>
      <c r="J927" s="43"/>
      <c r="K927" s="43"/>
      <c r="L927" s="43"/>
      <c r="M927" s="43"/>
      <c r="N927" s="43"/>
      <c r="O927" s="43"/>
      <c r="P927" s="43"/>
      <c r="Q927" s="43"/>
      <c r="R927" s="43"/>
      <c r="S927" s="43"/>
      <c r="T927" s="43"/>
      <c r="U927" s="43"/>
      <c r="V927" s="43"/>
      <c r="W927" s="43"/>
      <c r="X927" s="43"/>
      <c r="Y927" s="43"/>
      <c r="Z927" s="43"/>
      <c r="AA927" s="43"/>
    </row>
    <row r="928" spans="1:27" ht="14.25" customHeight="1" x14ac:dyDescent="0.2">
      <c r="A928" s="43"/>
      <c r="B928" s="43"/>
      <c r="C928" s="43"/>
      <c r="D928" s="43"/>
      <c r="E928" s="43"/>
      <c r="F928" s="43"/>
      <c r="G928" s="43"/>
      <c r="H928" s="56"/>
      <c r="I928" s="43"/>
      <c r="J928" s="43"/>
      <c r="K928" s="43"/>
      <c r="L928" s="43"/>
      <c r="M928" s="43"/>
      <c r="N928" s="43"/>
      <c r="O928" s="43"/>
      <c r="P928" s="43"/>
      <c r="Q928" s="43"/>
      <c r="R928" s="43"/>
      <c r="S928" s="43"/>
      <c r="T928" s="43"/>
      <c r="U928" s="43"/>
      <c r="V928" s="43"/>
      <c r="W928" s="43"/>
      <c r="X928" s="43"/>
      <c r="Y928" s="43"/>
      <c r="Z928" s="43"/>
      <c r="AA928" s="43"/>
    </row>
    <row r="929" spans="1:27" ht="14.25" customHeight="1" x14ac:dyDescent="0.2">
      <c r="A929" s="43"/>
      <c r="B929" s="43"/>
      <c r="C929" s="43"/>
      <c r="D929" s="43"/>
      <c r="E929" s="43"/>
      <c r="F929" s="43"/>
      <c r="G929" s="43"/>
      <c r="H929" s="56"/>
      <c r="I929" s="43"/>
      <c r="J929" s="43"/>
      <c r="K929" s="43"/>
      <c r="L929" s="43"/>
      <c r="M929" s="43"/>
      <c r="N929" s="43"/>
      <c r="O929" s="43"/>
      <c r="P929" s="43"/>
      <c r="Q929" s="43"/>
      <c r="R929" s="43"/>
      <c r="S929" s="43"/>
      <c r="T929" s="43"/>
      <c r="U929" s="43"/>
      <c r="V929" s="43"/>
      <c r="W929" s="43"/>
      <c r="X929" s="43"/>
      <c r="Y929" s="43"/>
      <c r="Z929" s="43"/>
      <c r="AA929" s="43"/>
    </row>
    <row r="930" spans="1:27" ht="14.25" customHeight="1" x14ac:dyDescent="0.2">
      <c r="A930" s="43"/>
      <c r="B930" s="43"/>
      <c r="C930" s="43"/>
      <c r="D930" s="43"/>
      <c r="E930" s="43"/>
      <c r="F930" s="43"/>
      <c r="G930" s="43"/>
      <c r="H930" s="56"/>
      <c r="I930" s="43"/>
      <c r="J930" s="43"/>
      <c r="K930" s="43"/>
      <c r="L930" s="43"/>
      <c r="M930" s="43"/>
      <c r="N930" s="43"/>
      <c r="O930" s="43"/>
      <c r="P930" s="43"/>
      <c r="Q930" s="43"/>
      <c r="R930" s="43"/>
      <c r="S930" s="43"/>
      <c r="T930" s="43"/>
      <c r="U930" s="43"/>
      <c r="V930" s="43"/>
      <c r="W930" s="43"/>
      <c r="X930" s="43"/>
      <c r="Y930" s="43"/>
      <c r="Z930" s="43"/>
      <c r="AA930" s="43"/>
    </row>
    <row r="931" spans="1:27" ht="14.25" customHeight="1" x14ac:dyDescent="0.2">
      <c r="A931" s="43"/>
      <c r="B931" s="43"/>
      <c r="C931" s="43"/>
      <c r="D931" s="43"/>
      <c r="E931" s="43"/>
      <c r="F931" s="43"/>
      <c r="G931" s="43"/>
      <c r="H931" s="56"/>
      <c r="I931" s="43"/>
      <c r="J931" s="43"/>
      <c r="K931" s="43"/>
      <c r="L931" s="43"/>
      <c r="M931" s="43"/>
      <c r="N931" s="43"/>
      <c r="O931" s="43"/>
      <c r="P931" s="43"/>
      <c r="Q931" s="43"/>
      <c r="R931" s="43"/>
      <c r="S931" s="43"/>
      <c r="T931" s="43"/>
      <c r="U931" s="43"/>
      <c r="V931" s="43"/>
      <c r="W931" s="43"/>
      <c r="X931" s="43"/>
      <c r="Y931" s="43"/>
      <c r="Z931" s="43"/>
      <c r="AA931" s="43"/>
    </row>
    <row r="932" spans="1:27" ht="14.25" customHeight="1" x14ac:dyDescent="0.2">
      <c r="A932" s="43"/>
      <c r="B932" s="43"/>
      <c r="C932" s="43"/>
      <c r="D932" s="43"/>
      <c r="E932" s="43"/>
      <c r="F932" s="43"/>
      <c r="G932" s="43"/>
      <c r="H932" s="56"/>
      <c r="I932" s="43"/>
      <c r="J932" s="43"/>
      <c r="K932" s="43"/>
      <c r="L932" s="43"/>
      <c r="M932" s="43"/>
      <c r="N932" s="43"/>
      <c r="O932" s="43"/>
      <c r="P932" s="43"/>
      <c r="Q932" s="43"/>
      <c r="R932" s="43"/>
      <c r="S932" s="43"/>
      <c r="T932" s="43"/>
      <c r="U932" s="43"/>
      <c r="V932" s="43"/>
      <c r="W932" s="43"/>
      <c r="X932" s="43"/>
      <c r="Y932" s="43"/>
      <c r="Z932" s="43"/>
      <c r="AA932" s="43"/>
    </row>
    <row r="933" spans="1:27" ht="14.25" customHeight="1" x14ac:dyDescent="0.2">
      <c r="A933" s="43"/>
      <c r="B933" s="43"/>
      <c r="C933" s="43"/>
      <c r="D933" s="43"/>
      <c r="E933" s="43"/>
      <c r="F933" s="43"/>
      <c r="G933" s="43"/>
      <c r="H933" s="56"/>
      <c r="I933" s="43"/>
      <c r="J933" s="43"/>
      <c r="K933" s="43"/>
      <c r="L933" s="43"/>
      <c r="M933" s="43"/>
      <c r="N933" s="43"/>
      <c r="O933" s="43"/>
      <c r="P933" s="43"/>
      <c r="Q933" s="43"/>
      <c r="R933" s="43"/>
      <c r="S933" s="43"/>
      <c r="T933" s="43"/>
      <c r="U933" s="43"/>
      <c r="V933" s="43"/>
      <c r="W933" s="43"/>
      <c r="X933" s="43"/>
      <c r="Y933" s="43"/>
      <c r="Z933" s="43"/>
      <c r="AA933" s="43"/>
    </row>
    <row r="934" spans="1:27" ht="14.25" customHeight="1" x14ac:dyDescent="0.2">
      <c r="A934" s="43"/>
      <c r="B934" s="43"/>
      <c r="C934" s="43"/>
      <c r="D934" s="43"/>
      <c r="E934" s="43"/>
      <c r="F934" s="43"/>
      <c r="G934" s="43"/>
      <c r="H934" s="56"/>
      <c r="I934" s="43"/>
      <c r="J934" s="43"/>
      <c r="K934" s="43"/>
      <c r="L934" s="43"/>
      <c r="M934" s="43"/>
      <c r="N934" s="43"/>
      <c r="O934" s="43"/>
      <c r="P934" s="43"/>
      <c r="Q934" s="43"/>
      <c r="R934" s="43"/>
      <c r="S934" s="43"/>
      <c r="T934" s="43"/>
      <c r="U934" s="43"/>
      <c r="V934" s="43"/>
      <c r="W934" s="43"/>
      <c r="X934" s="43"/>
      <c r="Y934" s="43"/>
      <c r="Z934" s="43"/>
      <c r="AA934" s="43"/>
    </row>
    <row r="935" spans="1:27" ht="14.25" customHeight="1" x14ac:dyDescent="0.2">
      <c r="A935" s="43"/>
      <c r="B935" s="43"/>
      <c r="C935" s="43"/>
      <c r="D935" s="43"/>
      <c r="E935" s="43"/>
      <c r="F935" s="43"/>
      <c r="G935" s="43"/>
      <c r="H935" s="56"/>
      <c r="I935" s="43"/>
      <c r="J935" s="43"/>
      <c r="K935" s="43"/>
      <c r="L935" s="43"/>
      <c r="M935" s="43"/>
      <c r="N935" s="43"/>
      <c r="O935" s="43"/>
      <c r="P935" s="43"/>
      <c r="Q935" s="43"/>
      <c r="R935" s="43"/>
      <c r="S935" s="43"/>
      <c r="T935" s="43"/>
      <c r="U935" s="43"/>
      <c r="V935" s="43"/>
      <c r="W935" s="43"/>
      <c r="X935" s="43"/>
      <c r="Y935" s="43"/>
      <c r="Z935" s="43"/>
      <c r="AA935" s="43"/>
    </row>
    <row r="936" spans="1:27" ht="14.25" customHeight="1" x14ac:dyDescent="0.2">
      <c r="A936" s="43"/>
      <c r="B936" s="43"/>
      <c r="C936" s="43"/>
      <c r="D936" s="43"/>
      <c r="E936" s="43"/>
      <c r="F936" s="43"/>
      <c r="G936" s="43"/>
      <c r="H936" s="56"/>
      <c r="I936" s="43"/>
      <c r="J936" s="43"/>
      <c r="K936" s="43"/>
      <c r="L936" s="43"/>
      <c r="M936" s="43"/>
      <c r="N936" s="43"/>
      <c r="O936" s="43"/>
      <c r="P936" s="43"/>
      <c r="Q936" s="43"/>
      <c r="R936" s="43"/>
      <c r="S936" s="43"/>
      <c r="T936" s="43"/>
      <c r="U936" s="43"/>
      <c r="V936" s="43"/>
      <c r="W936" s="43"/>
      <c r="X936" s="43"/>
      <c r="Y936" s="43"/>
      <c r="Z936" s="43"/>
      <c r="AA936" s="43"/>
    </row>
    <row r="937" spans="1:27" ht="14.25" customHeight="1" x14ac:dyDescent="0.2">
      <c r="A937" s="43"/>
      <c r="B937" s="43"/>
      <c r="C937" s="43"/>
      <c r="D937" s="43"/>
      <c r="E937" s="43"/>
      <c r="F937" s="43"/>
      <c r="G937" s="43"/>
      <c r="H937" s="56"/>
      <c r="I937" s="43"/>
      <c r="J937" s="43"/>
      <c r="K937" s="43"/>
      <c r="L937" s="43"/>
      <c r="M937" s="43"/>
      <c r="N937" s="43"/>
      <c r="O937" s="43"/>
      <c r="P937" s="43"/>
      <c r="Q937" s="43"/>
      <c r="R937" s="43"/>
      <c r="S937" s="43"/>
      <c r="T937" s="43"/>
      <c r="U937" s="43"/>
      <c r="V937" s="43"/>
      <c r="W937" s="43"/>
      <c r="X937" s="43"/>
      <c r="Y937" s="43"/>
      <c r="Z937" s="43"/>
      <c r="AA937" s="43"/>
    </row>
    <row r="938" spans="1:27" ht="14.25" customHeight="1" x14ac:dyDescent="0.2">
      <c r="A938" s="43"/>
      <c r="B938" s="43"/>
      <c r="C938" s="43"/>
      <c r="D938" s="43"/>
      <c r="E938" s="43"/>
      <c r="F938" s="43"/>
      <c r="G938" s="43"/>
      <c r="H938" s="56"/>
      <c r="I938" s="43"/>
      <c r="J938" s="43"/>
      <c r="K938" s="43"/>
      <c r="L938" s="43"/>
      <c r="M938" s="43"/>
      <c r="N938" s="43"/>
      <c r="O938" s="43"/>
      <c r="P938" s="43"/>
      <c r="Q938" s="43"/>
      <c r="R938" s="43"/>
      <c r="S938" s="43"/>
      <c r="T938" s="43"/>
      <c r="U938" s="43"/>
      <c r="V938" s="43"/>
      <c r="W938" s="43"/>
      <c r="X938" s="43"/>
      <c r="Y938" s="43"/>
      <c r="Z938" s="43"/>
      <c r="AA938" s="43"/>
    </row>
    <row r="939" spans="1:27" ht="14.25" customHeight="1" x14ac:dyDescent="0.2">
      <c r="A939" s="43"/>
      <c r="B939" s="43"/>
      <c r="C939" s="43"/>
      <c r="D939" s="43"/>
      <c r="E939" s="43"/>
      <c r="F939" s="43"/>
      <c r="G939" s="43"/>
      <c r="H939" s="56"/>
      <c r="I939" s="43"/>
      <c r="J939" s="43"/>
      <c r="K939" s="43"/>
      <c r="L939" s="43"/>
      <c r="M939" s="43"/>
      <c r="N939" s="43"/>
      <c r="O939" s="43"/>
      <c r="P939" s="43"/>
      <c r="Q939" s="43"/>
      <c r="R939" s="43"/>
      <c r="S939" s="43"/>
      <c r="T939" s="43"/>
      <c r="U939" s="43"/>
      <c r="V939" s="43"/>
      <c r="W939" s="43"/>
      <c r="X939" s="43"/>
      <c r="Y939" s="43"/>
      <c r="Z939" s="43"/>
      <c r="AA939" s="43"/>
    </row>
    <row r="940" spans="1:27" ht="14.25" customHeight="1" x14ac:dyDescent="0.2">
      <c r="A940" s="43"/>
      <c r="B940" s="43"/>
      <c r="C940" s="43"/>
      <c r="D940" s="43"/>
      <c r="E940" s="43"/>
      <c r="F940" s="43"/>
      <c r="G940" s="43"/>
      <c r="H940" s="56"/>
      <c r="I940" s="43"/>
      <c r="J940" s="43"/>
      <c r="K940" s="43"/>
      <c r="L940" s="43"/>
      <c r="M940" s="43"/>
      <c r="N940" s="43"/>
      <c r="O940" s="43"/>
      <c r="P940" s="43"/>
      <c r="Q940" s="43"/>
      <c r="R940" s="43"/>
      <c r="S940" s="43"/>
      <c r="T940" s="43"/>
      <c r="U940" s="43"/>
      <c r="V940" s="43"/>
      <c r="W940" s="43"/>
      <c r="X940" s="43"/>
      <c r="Y940" s="43"/>
      <c r="Z940" s="43"/>
      <c r="AA940" s="43"/>
    </row>
    <row r="941" spans="1:27" ht="14.25" customHeight="1" x14ac:dyDescent="0.2">
      <c r="A941" s="43"/>
      <c r="B941" s="43"/>
      <c r="C941" s="43"/>
      <c r="D941" s="43"/>
      <c r="E941" s="43"/>
      <c r="F941" s="43"/>
      <c r="G941" s="43"/>
      <c r="H941" s="56"/>
      <c r="I941" s="43"/>
      <c r="J941" s="43"/>
      <c r="K941" s="43"/>
      <c r="L941" s="43"/>
      <c r="M941" s="43"/>
      <c r="N941" s="43"/>
      <c r="O941" s="43"/>
      <c r="P941" s="43"/>
      <c r="Q941" s="43"/>
      <c r="R941" s="43"/>
      <c r="S941" s="43"/>
      <c r="T941" s="43"/>
      <c r="U941" s="43"/>
      <c r="V941" s="43"/>
      <c r="W941" s="43"/>
      <c r="X941" s="43"/>
      <c r="Y941" s="43"/>
      <c r="Z941" s="43"/>
      <c r="AA941" s="43"/>
    </row>
    <row r="942" spans="1:27" ht="14.25" customHeight="1" x14ac:dyDescent="0.2">
      <c r="A942" s="43"/>
      <c r="B942" s="43"/>
      <c r="C942" s="43"/>
      <c r="D942" s="43"/>
      <c r="E942" s="43"/>
      <c r="F942" s="43"/>
      <c r="G942" s="43"/>
      <c r="H942" s="56"/>
      <c r="I942" s="43"/>
      <c r="J942" s="43"/>
      <c r="K942" s="43"/>
      <c r="L942" s="43"/>
      <c r="M942" s="43"/>
      <c r="N942" s="43"/>
      <c r="O942" s="43"/>
      <c r="P942" s="43"/>
      <c r="Q942" s="43"/>
      <c r="R942" s="43"/>
      <c r="S942" s="43"/>
      <c r="T942" s="43"/>
      <c r="U942" s="43"/>
      <c r="V942" s="43"/>
      <c r="W942" s="43"/>
      <c r="X942" s="43"/>
      <c r="Y942" s="43"/>
      <c r="Z942" s="43"/>
      <c r="AA942" s="43"/>
    </row>
    <row r="943" spans="1:27" ht="14.25" customHeight="1" x14ac:dyDescent="0.2">
      <c r="A943" s="43"/>
      <c r="B943" s="43"/>
      <c r="C943" s="43"/>
      <c r="D943" s="43"/>
      <c r="E943" s="43"/>
      <c r="F943" s="43"/>
      <c r="G943" s="43"/>
      <c r="H943" s="56"/>
      <c r="I943" s="43"/>
      <c r="J943" s="43"/>
      <c r="K943" s="43"/>
      <c r="L943" s="43"/>
      <c r="M943" s="43"/>
      <c r="N943" s="43"/>
      <c r="O943" s="43"/>
      <c r="P943" s="43"/>
      <c r="Q943" s="43"/>
      <c r="R943" s="43"/>
      <c r="S943" s="43"/>
      <c r="T943" s="43"/>
      <c r="U943" s="43"/>
      <c r="V943" s="43"/>
      <c r="W943" s="43"/>
      <c r="X943" s="43"/>
      <c r="Y943" s="43"/>
      <c r="Z943" s="43"/>
      <c r="AA943" s="43"/>
    </row>
    <row r="944" spans="1:27" ht="14.25" customHeight="1" x14ac:dyDescent="0.2">
      <c r="A944" s="43"/>
      <c r="B944" s="43"/>
      <c r="C944" s="43"/>
      <c r="D944" s="43"/>
      <c r="E944" s="43"/>
      <c r="F944" s="43"/>
      <c r="G944" s="43"/>
      <c r="H944" s="56"/>
      <c r="I944" s="43"/>
      <c r="J944" s="43"/>
      <c r="K944" s="43"/>
      <c r="L944" s="43"/>
      <c r="M944" s="43"/>
      <c r="N944" s="43"/>
      <c r="O944" s="43"/>
      <c r="P944" s="43"/>
      <c r="Q944" s="43"/>
      <c r="R944" s="43"/>
      <c r="S944" s="43"/>
      <c r="T944" s="43"/>
      <c r="U944" s="43"/>
      <c r="V944" s="43"/>
      <c r="W944" s="43"/>
      <c r="X944" s="43"/>
      <c r="Y944" s="43"/>
      <c r="Z944" s="43"/>
      <c r="AA944" s="43"/>
    </row>
    <row r="945" spans="1:27" ht="14.25" customHeight="1" x14ac:dyDescent="0.2">
      <c r="A945" s="43"/>
      <c r="B945" s="43"/>
      <c r="C945" s="43"/>
      <c r="D945" s="43"/>
      <c r="E945" s="43"/>
      <c r="F945" s="43"/>
      <c r="G945" s="43"/>
      <c r="H945" s="56"/>
      <c r="I945" s="43"/>
      <c r="J945" s="43"/>
      <c r="K945" s="43"/>
      <c r="L945" s="43"/>
      <c r="M945" s="43"/>
      <c r="N945" s="43"/>
      <c r="O945" s="43"/>
      <c r="P945" s="43"/>
      <c r="Q945" s="43"/>
      <c r="R945" s="43"/>
      <c r="S945" s="43"/>
      <c r="T945" s="43"/>
      <c r="U945" s="43"/>
      <c r="V945" s="43"/>
      <c r="W945" s="43"/>
      <c r="X945" s="43"/>
      <c r="Y945" s="43"/>
      <c r="Z945" s="43"/>
      <c r="AA945" s="43"/>
    </row>
    <row r="946" spans="1:27" ht="14.25" customHeight="1" x14ac:dyDescent="0.2">
      <c r="A946" s="43"/>
      <c r="B946" s="43"/>
      <c r="C946" s="43"/>
      <c r="D946" s="43"/>
      <c r="E946" s="43"/>
      <c r="F946" s="43"/>
      <c r="G946" s="43"/>
      <c r="H946" s="56"/>
      <c r="I946" s="43"/>
      <c r="J946" s="43"/>
      <c r="K946" s="43"/>
      <c r="L946" s="43"/>
      <c r="M946" s="43"/>
      <c r="N946" s="43"/>
      <c r="O946" s="43"/>
      <c r="P946" s="43"/>
      <c r="Q946" s="43"/>
      <c r="R946" s="43"/>
      <c r="S946" s="43"/>
      <c r="T946" s="43"/>
      <c r="U946" s="43"/>
      <c r="V946" s="43"/>
      <c r="W946" s="43"/>
      <c r="X946" s="43"/>
      <c r="Y946" s="43"/>
      <c r="Z946" s="43"/>
      <c r="AA946" s="43"/>
    </row>
    <row r="947" spans="1:27" ht="14.25" customHeight="1" x14ac:dyDescent="0.2">
      <c r="A947" s="43"/>
      <c r="B947" s="43"/>
      <c r="C947" s="43"/>
      <c r="D947" s="43"/>
      <c r="E947" s="43"/>
      <c r="F947" s="43"/>
      <c r="G947" s="43"/>
      <c r="H947" s="56"/>
      <c r="I947" s="43"/>
      <c r="J947" s="43"/>
      <c r="K947" s="43"/>
      <c r="L947" s="43"/>
      <c r="M947" s="43"/>
      <c r="N947" s="43"/>
      <c r="O947" s="43"/>
      <c r="P947" s="43"/>
      <c r="Q947" s="43"/>
      <c r="R947" s="43"/>
      <c r="S947" s="43"/>
      <c r="T947" s="43"/>
      <c r="U947" s="43"/>
      <c r="V947" s="43"/>
      <c r="W947" s="43"/>
      <c r="X947" s="43"/>
      <c r="Y947" s="43"/>
      <c r="Z947" s="43"/>
      <c r="AA947" s="43"/>
    </row>
    <row r="948" spans="1:27" ht="14.25" customHeight="1" x14ac:dyDescent="0.2">
      <c r="A948" s="43"/>
      <c r="B948" s="43"/>
      <c r="C948" s="43"/>
      <c r="D948" s="43"/>
      <c r="E948" s="43"/>
      <c r="F948" s="43"/>
      <c r="G948" s="43"/>
      <c r="H948" s="56"/>
      <c r="I948" s="43"/>
      <c r="J948" s="43"/>
      <c r="K948" s="43"/>
      <c r="L948" s="43"/>
      <c r="M948" s="43"/>
      <c r="N948" s="43"/>
      <c r="O948" s="43"/>
      <c r="P948" s="43"/>
      <c r="Q948" s="43"/>
      <c r="R948" s="43"/>
      <c r="S948" s="43"/>
      <c r="T948" s="43"/>
      <c r="U948" s="43"/>
      <c r="V948" s="43"/>
      <c r="W948" s="43"/>
      <c r="X948" s="43"/>
      <c r="Y948" s="43"/>
      <c r="Z948" s="43"/>
      <c r="AA948" s="43"/>
    </row>
    <row r="949" spans="1:27" ht="14.25" customHeight="1" x14ac:dyDescent="0.2">
      <c r="A949" s="43"/>
      <c r="B949" s="43"/>
      <c r="C949" s="43"/>
      <c r="D949" s="43"/>
      <c r="E949" s="43"/>
      <c r="F949" s="43"/>
      <c r="G949" s="43"/>
      <c r="H949" s="56"/>
      <c r="I949" s="43"/>
      <c r="J949" s="43"/>
      <c r="K949" s="43"/>
      <c r="L949" s="43"/>
      <c r="M949" s="43"/>
      <c r="N949" s="43"/>
      <c r="O949" s="43"/>
      <c r="P949" s="43"/>
      <c r="Q949" s="43"/>
      <c r="R949" s="43"/>
      <c r="S949" s="43"/>
      <c r="T949" s="43"/>
      <c r="U949" s="43"/>
      <c r="V949" s="43"/>
      <c r="W949" s="43"/>
      <c r="X949" s="43"/>
      <c r="Y949" s="43"/>
      <c r="Z949" s="43"/>
      <c r="AA949" s="43"/>
    </row>
    <row r="950" spans="1:27" ht="14.25" customHeight="1" x14ac:dyDescent="0.2">
      <c r="A950" s="43"/>
      <c r="B950" s="43"/>
      <c r="C950" s="43"/>
      <c r="D950" s="43"/>
      <c r="E950" s="43"/>
      <c r="F950" s="43"/>
      <c r="G950" s="43"/>
      <c r="H950" s="56"/>
      <c r="I950" s="43"/>
      <c r="J950" s="43"/>
      <c r="K950" s="43"/>
      <c r="L950" s="43"/>
      <c r="M950" s="43"/>
      <c r="N950" s="43"/>
      <c r="O950" s="43"/>
      <c r="P950" s="43"/>
      <c r="Q950" s="43"/>
      <c r="R950" s="43"/>
      <c r="S950" s="43"/>
      <c r="T950" s="43"/>
      <c r="U950" s="43"/>
      <c r="V950" s="43"/>
      <c r="W950" s="43"/>
      <c r="X950" s="43"/>
      <c r="Y950" s="43"/>
      <c r="Z950" s="43"/>
      <c r="AA950" s="43"/>
    </row>
    <row r="951" spans="1:27" ht="14.25" customHeight="1" x14ac:dyDescent="0.2">
      <c r="A951" s="43"/>
      <c r="B951" s="43"/>
      <c r="C951" s="43"/>
      <c r="D951" s="43"/>
      <c r="E951" s="43"/>
      <c r="F951" s="43"/>
      <c r="G951" s="43"/>
      <c r="H951" s="56"/>
      <c r="I951" s="43"/>
      <c r="J951" s="43"/>
      <c r="K951" s="43"/>
      <c r="L951" s="43"/>
      <c r="M951" s="43"/>
      <c r="N951" s="43"/>
      <c r="O951" s="43"/>
      <c r="P951" s="43"/>
      <c r="Q951" s="43"/>
      <c r="R951" s="43"/>
      <c r="S951" s="43"/>
      <c r="T951" s="43"/>
      <c r="U951" s="43"/>
      <c r="V951" s="43"/>
      <c r="W951" s="43"/>
      <c r="X951" s="43"/>
      <c r="Y951" s="43"/>
      <c r="Z951" s="43"/>
      <c r="AA951" s="43"/>
    </row>
    <row r="952" spans="1:27" ht="14.25" customHeight="1" x14ac:dyDescent="0.2">
      <c r="A952" s="43"/>
      <c r="B952" s="43"/>
      <c r="C952" s="43"/>
      <c r="D952" s="43"/>
      <c r="E952" s="43"/>
      <c r="F952" s="43"/>
      <c r="G952" s="43"/>
      <c r="H952" s="56"/>
      <c r="I952" s="43"/>
      <c r="J952" s="43"/>
      <c r="K952" s="43"/>
      <c r="L952" s="43"/>
      <c r="M952" s="43"/>
      <c r="N952" s="43"/>
      <c r="O952" s="43"/>
      <c r="P952" s="43"/>
      <c r="Q952" s="43"/>
      <c r="R952" s="43"/>
      <c r="S952" s="43"/>
      <c r="T952" s="43"/>
      <c r="U952" s="43"/>
      <c r="V952" s="43"/>
      <c r="W952" s="43"/>
      <c r="X952" s="43"/>
      <c r="Y952" s="43"/>
      <c r="Z952" s="43"/>
      <c r="AA952" s="43"/>
    </row>
    <row r="953" spans="1:27" ht="14.25" customHeight="1" x14ac:dyDescent="0.2">
      <c r="A953" s="43"/>
      <c r="B953" s="43"/>
      <c r="C953" s="43"/>
      <c r="D953" s="43"/>
      <c r="E953" s="43"/>
      <c r="F953" s="43"/>
      <c r="G953" s="43"/>
      <c r="H953" s="56"/>
      <c r="I953" s="43"/>
      <c r="J953" s="43"/>
      <c r="K953" s="43"/>
      <c r="L953" s="43"/>
      <c r="M953" s="43"/>
      <c r="N953" s="43"/>
      <c r="O953" s="43"/>
      <c r="P953" s="43"/>
      <c r="Q953" s="43"/>
      <c r="R953" s="43"/>
      <c r="S953" s="43"/>
      <c r="T953" s="43"/>
      <c r="U953" s="43"/>
      <c r="V953" s="43"/>
      <c r="W953" s="43"/>
      <c r="X953" s="43"/>
      <c r="Y953" s="43"/>
      <c r="Z953" s="43"/>
      <c r="AA953" s="43"/>
    </row>
    <row r="954" spans="1:27" ht="14.25" customHeight="1" x14ac:dyDescent="0.2">
      <c r="A954" s="43"/>
      <c r="B954" s="43"/>
      <c r="C954" s="43"/>
      <c r="D954" s="43"/>
      <c r="E954" s="43"/>
      <c r="F954" s="43"/>
      <c r="G954" s="43"/>
      <c r="H954" s="56"/>
      <c r="I954" s="43"/>
      <c r="J954" s="43"/>
      <c r="K954" s="43"/>
      <c r="L954" s="43"/>
      <c r="M954" s="43"/>
      <c r="N954" s="43"/>
      <c r="O954" s="43"/>
      <c r="P954" s="43"/>
      <c r="Q954" s="43"/>
      <c r="R954" s="43"/>
      <c r="S954" s="43"/>
      <c r="T954" s="43"/>
      <c r="U954" s="43"/>
      <c r="V954" s="43"/>
      <c r="W954" s="43"/>
      <c r="X954" s="43"/>
      <c r="Y954" s="43"/>
      <c r="Z954" s="43"/>
      <c r="AA954" s="43"/>
    </row>
    <row r="955" spans="1:27" ht="14.25" customHeight="1" x14ac:dyDescent="0.2">
      <c r="A955" s="43"/>
      <c r="B955" s="43"/>
      <c r="C955" s="43"/>
      <c r="D955" s="43"/>
      <c r="E955" s="43"/>
      <c r="F955" s="43"/>
      <c r="G955" s="43"/>
      <c r="H955" s="56"/>
      <c r="I955" s="43"/>
      <c r="J955" s="43"/>
      <c r="K955" s="43"/>
      <c r="L955" s="43"/>
      <c r="M955" s="43"/>
      <c r="N955" s="43"/>
      <c r="O955" s="43"/>
      <c r="P955" s="43"/>
      <c r="Q955" s="43"/>
      <c r="R955" s="43"/>
      <c r="S955" s="43"/>
      <c r="T955" s="43"/>
      <c r="U955" s="43"/>
      <c r="V955" s="43"/>
      <c r="W955" s="43"/>
      <c r="X955" s="43"/>
      <c r="Y955" s="43"/>
      <c r="Z955" s="43"/>
      <c r="AA955" s="43"/>
    </row>
    <row r="956" spans="1:27" ht="14.25" customHeight="1" x14ac:dyDescent="0.2">
      <c r="A956" s="43"/>
      <c r="B956" s="43"/>
      <c r="C956" s="43"/>
      <c r="D956" s="43"/>
      <c r="E956" s="43"/>
      <c r="F956" s="43"/>
      <c r="G956" s="43"/>
      <c r="H956" s="56"/>
      <c r="I956" s="43"/>
      <c r="J956" s="43"/>
      <c r="K956" s="43"/>
      <c r="L956" s="43"/>
      <c r="M956" s="43"/>
      <c r="N956" s="43"/>
      <c r="O956" s="43"/>
      <c r="P956" s="43"/>
      <c r="Q956" s="43"/>
      <c r="R956" s="43"/>
      <c r="S956" s="43"/>
      <c r="T956" s="43"/>
      <c r="U956" s="43"/>
      <c r="V956" s="43"/>
      <c r="W956" s="43"/>
      <c r="X956" s="43"/>
      <c r="Y956" s="43"/>
      <c r="Z956" s="43"/>
      <c r="AA956" s="43"/>
    </row>
    <row r="957" spans="1:27" ht="14.25" customHeight="1" x14ac:dyDescent="0.2">
      <c r="A957" s="43"/>
      <c r="B957" s="43"/>
      <c r="C957" s="43"/>
      <c r="D957" s="43"/>
      <c r="E957" s="43"/>
      <c r="F957" s="43"/>
      <c r="G957" s="43"/>
      <c r="H957" s="56"/>
      <c r="I957" s="43"/>
      <c r="J957" s="43"/>
      <c r="K957" s="43"/>
      <c r="L957" s="43"/>
      <c r="M957" s="43"/>
      <c r="N957" s="43"/>
      <c r="O957" s="43"/>
      <c r="P957" s="43"/>
      <c r="Q957" s="43"/>
      <c r="R957" s="43"/>
      <c r="S957" s="43"/>
      <c r="T957" s="43"/>
      <c r="U957" s="43"/>
      <c r="V957" s="43"/>
      <c r="W957" s="43"/>
      <c r="X957" s="43"/>
      <c r="Y957" s="43"/>
      <c r="Z957" s="43"/>
      <c r="AA957" s="43"/>
    </row>
    <row r="958" spans="1:27" ht="14.25" customHeight="1" x14ac:dyDescent="0.2">
      <c r="A958" s="43"/>
      <c r="B958" s="43"/>
      <c r="C958" s="43"/>
      <c r="D958" s="43"/>
      <c r="E958" s="43"/>
      <c r="F958" s="43"/>
      <c r="G958" s="43"/>
      <c r="H958" s="56"/>
      <c r="I958" s="43"/>
      <c r="J958" s="43"/>
      <c r="K958" s="43"/>
      <c r="L958" s="43"/>
      <c r="M958" s="43"/>
      <c r="N958" s="43"/>
      <c r="O958" s="43"/>
      <c r="P958" s="43"/>
      <c r="Q958" s="43"/>
      <c r="R958" s="43"/>
      <c r="S958" s="43"/>
      <c r="T958" s="43"/>
      <c r="U958" s="43"/>
      <c r="V958" s="43"/>
      <c r="W958" s="43"/>
      <c r="X958" s="43"/>
      <c r="Y958" s="43"/>
      <c r="Z958" s="43"/>
      <c r="AA958" s="43"/>
    </row>
    <row r="959" spans="1:27" ht="14.25" customHeight="1" x14ac:dyDescent="0.2">
      <c r="A959" s="43"/>
      <c r="B959" s="43"/>
      <c r="C959" s="43"/>
      <c r="D959" s="43"/>
      <c r="E959" s="43"/>
      <c r="F959" s="43"/>
      <c r="G959" s="43"/>
      <c r="H959" s="56"/>
      <c r="I959" s="43"/>
      <c r="J959" s="43"/>
      <c r="K959" s="43"/>
      <c r="L959" s="43"/>
      <c r="M959" s="43"/>
      <c r="N959" s="43"/>
      <c r="O959" s="43"/>
      <c r="P959" s="43"/>
      <c r="Q959" s="43"/>
      <c r="R959" s="43"/>
      <c r="S959" s="43"/>
      <c r="T959" s="43"/>
      <c r="U959" s="43"/>
      <c r="V959" s="43"/>
      <c r="W959" s="43"/>
      <c r="X959" s="43"/>
      <c r="Y959" s="43"/>
      <c r="Z959" s="43"/>
      <c r="AA959" s="43"/>
    </row>
    <row r="960" spans="1:27" ht="14.25" customHeight="1" x14ac:dyDescent="0.2">
      <c r="A960" s="43"/>
      <c r="B960" s="43"/>
      <c r="C960" s="43"/>
      <c r="D960" s="43"/>
      <c r="E960" s="43"/>
      <c r="F960" s="43"/>
      <c r="G960" s="43"/>
      <c r="H960" s="56"/>
      <c r="I960" s="43"/>
      <c r="J960" s="43"/>
      <c r="K960" s="43"/>
      <c r="L960" s="43"/>
      <c r="M960" s="43"/>
      <c r="N960" s="43"/>
      <c r="O960" s="43"/>
      <c r="P960" s="43"/>
      <c r="Q960" s="43"/>
      <c r="R960" s="43"/>
      <c r="S960" s="43"/>
      <c r="T960" s="43"/>
      <c r="U960" s="43"/>
      <c r="V960" s="43"/>
      <c r="W960" s="43"/>
      <c r="X960" s="43"/>
      <c r="Y960" s="43"/>
      <c r="Z960" s="43"/>
      <c r="AA960" s="43"/>
    </row>
    <row r="961" spans="1:27" ht="14.25" customHeight="1" x14ac:dyDescent="0.2">
      <c r="A961" s="43"/>
      <c r="B961" s="43"/>
      <c r="C961" s="43"/>
      <c r="D961" s="43"/>
      <c r="E961" s="43"/>
      <c r="F961" s="43"/>
      <c r="G961" s="43"/>
      <c r="H961" s="56"/>
      <c r="I961" s="43"/>
      <c r="J961" s="43"/>
      <c r="K961" s="43"/>
      <c r="L961" s="43"/>
      <c r="M961" s="43"/>
      <c r="N961" s="43"/>
      <c r="O961" s="43"/>
      <c r="P961" s="43"/>
      <c r="Q961" s="43"/>
      <c r="R961" s="43"/>
      <c r="S961" s="43"/>
      <c r="T961" s="43"/>
      <c r="U961" s="43"/>
      <c r="V961" s="43"/>
      <c r="W961" s="43"/>
      <c r="X961" s="43"/>
      <c r="Y961" s="43"/>
      <c r="Z961" s="43"/>
      <c r="AA961" s="43"/>
    </row>
    <row r="962" spans="1:27" ht="14.25" customHeight="1" x14ac:dyDescent="0.2">
      <c r="A962" s="43"/>
      <c r="B962" s="43"/>
      <c r="C962" s="43"/>
      <c r="D962" s="43"/>
      <c r="E962" s="43"/>
      <c r="F962" s="43"/>
      <c r="G962" s="43"/>
      <c r="H962" s="56"/>
      <c r="I962" s="43"/>
      <c r="J962" s="43"/>
      <c r="K962" s="43"/>
      <c r="L962" s="43"/>
      <c r="M962" s="43"/>
      <c r="N962" s="43"/>
      <c r="O962" s="43"/>
      <c r="P962" s="43"/>
      <c r="Q962" s="43"/>
      <c r="R962" s="43"/>
      <c r="S962" s="43"/>
      <c r="T962" s="43"/>
      <c r="U962" s="43"/>
      <c r="V962" s="43"/>
      <c r="W962" s="43"/>
      <c r="X962" s="43"/>
      <c r="Y962" s="43"/>
      <c r="Z962" s="43"/>
      <c r="AA962" s="43"/>
    </row>
    <row r="963" spans="1:27" ht="14.25" customHeight="1" x14ac:dyDescent="0.2">
      <c r="A963" s="43"/>
      <c r="B963" s="43"/>
      <c r="C963" s="43"/>
      <c r="D963" s="43"/>
      <c r="E963" s="43"/>
      <c r="F963" s="43"/>
      <c r="G963" s="43"/>
      <c r="H963" s="56"/>
      <c r="I963" s="43"/>
      <c r="J963" s="43"/>
      <c r="K963" s="43"/>
      <c r="L963" s="43"/>
      <c r="M963" s="43"/>
      <c r="N963" s="43"/>
      <c r="O963" s="43"/>
      <c r="P963" s="43"/>
      <c r="Q963" s="43"/>
      <c r="R963" s="43"/>
      <c r="S963" s="43"/>
      <c r="T963" s="43"/>
      <c r="U963" s="43"/>
      <c r="V963" s="43"/>
      <c r="W963" s="43"/>
      <c r="X963" s="43"/>
      <c r="Y963" s="43"/>
      <c r="Z963" s="43"/>
      <c r="AA963" s="43"/>
    </row>
    <row r="964" spans="1:27" ht="14.25" customHeight="1" x14ac:dyDescent="0.2">
      <c r="A964" s="43"/>
      <c r="B964" s="43"/>
      <c r="C964" s="43"/>
      <c r="D964" s="43"/>
      <c r="E964" s="43"/>
      <c r="F964" s="43"/>
      <c r="G964" s="43"/>
      <c r="H964" s="56"/>
      <c r="I964" s="43"/>
      <c r="J964" s="43"/>
      <c r="K964" s="43"/>
      <c r="L964" s="43"/>
      <c r="M964" s="43"/>
      <c r="N964" s="43"/>
      <c r="O964" s="43"/>
      <c r="P964" s="43"/>
      <c r="Q964" s="43"/>
      <c r="R964" s="43"/>
      <c r="S964" s="43"/>
      <c r="T964" s="43"/>
      <c r="U964" s="43"/>
      <c r="V964" s="43"/>
      <c r="W964" s="43"/>
      <c r="X964" s="43"/>
      <c r="Y964" s="43"/>
      <c r="Z964" s="43"/>
      <c r="AA964" s="43"/>
    </row>
    <row r="965" spans="1:27" ht="14.25" customHeight="1" x14ac:dyDescent="0.2">
      <c r="A965" s="43"/>
      <c r="B965" s="43"/>
      <c r="C965" s="43"/>
      <c r="D965" s="43"/>
      <c r="E965" s="43"/>
      <c r="F965" s="43"/>
      <c r="G965" s="43"/>
      <c r="H965" s="56"/>
      <c r="I965" s="43"/>
      <c r="J965" s="43"/>
      <c r="K965" s="43"/>
      <c r="L965" s="43"/>
      <c r="M965" s="43"/>
      <c r="N965" s="43"/>
      <c r="O965" s="43"/>
      <c r="P965" s="43"/>
      <c r="Q965" s="43"/>
      <c r="R965" s="43"/>
      <c r="S965" s="43"/>
      <c r="T965" s="43"/>
      <c r="U965" s="43"/>
      <c r="V965" s="43"/>
      <c r="W965" s="43"/>
      <c r="X965" s="43"/>
      <c r="Y965" s="43"/>
      <c r="Z965" s="43"/>
      <c r="AA965" s="43"/>
    </row>
    <row r="966" spans="1:27" ht="14.25" customHeight="1" x14ac:dyDescent="0.2">
      <c r="A966" s="43"/>
      <c r="B966" s="43"/>
      <c r="C966" s="43"/>
      <c r="D966" s="43"/>
      <c r="E966" s="43"/>
      <c r="F966" s="43"/>
      <c r="G966" s="43"/>
      <c r="H966" s="56"/>
      <c r="I966" s="43"/>
      <c r="J966" s="43"/>
      <c r="K966" s="43"/>
      <c r="L966" s="43"/>
      <c r="M966" s="43"/>
      <c r="N966" s="43"/>
      <c r="O966" s="43"/>
      <c r="P966" s="43"/>
      <c r="Q966" s="43"/>
      <c r="R966" s="43"/>
      <c r="S966" s="43"/>
      <c r="T966" s="43"/>
      <c r="U966" s="43"/>
      <c r="V966" s="43"/>
      <c r="W966" s="43"/>
      <c r="X966" s="43"/>
      <c r="Y966" s="43"/>
      <c r="Z966" s="43"/>
      <c r="AA966" s="43"/>
    </row>
    <row r="967" spans="1:27" ht="14.25" customHeight="1" x14ac:dyDescent="0.2">
      <c r="A967" s="43"/>
      <c r="B967" s="43"/>
      <c r="C967" s="43"/>
      <c r="D967" s="43"/>
      <c r="E967" s="43"/>
      <c r="F967" s="43"/>
      <c r="G967" s="43"/>
      <c r="H967" s="56"/>
      <c r="I967" s="43"/>
      <c r="J967" s="43"/>
      <c r="K967" s="43"/>
      <c r="L967" s="43"/>
      <c r="M967" s="43"/>
      <c r="N967" s="43"/>
      <c r="O967" s="43"/>
      <c r="P967" s="43"/>
      <c r="Q967" s="43"/>
      <c r="R967" s="43"/>
      <c r="S967" s="43"/>
      <c r="T967" s="43"/>
      <c r="U967" s="43"/>
      <c r="V967" s="43"/>
      <c r="W967" s="43"/>
      <c r="X967" s="43"/>
      <c r="Y967" s="43"/>
      <c r="Z967" s="43"/>
      <c r="AA967" s="43"/>
    </row>
    <row r="968" spans="1:27" ht="14.25" customHeight="1" x14ac:dyDescent="0.2">
      <c r="A968" s="43"/>
      <c r="B968" s="43"/>
      <c r="C968" s="43"/>
      <c r="D968" s="43"/>
      <c r="E968" s="43"/>
      <c r="F968" s="43"/>
      <c r="G968" s="43"/>
      <c r="H968" s="56"/>
      <c r="I968" s="43"/>
      <c r="J968" s="43"/>
      <c r="K968" s="43"/>
      <c r="L968" s="43"/>
      <c r="M968" s="43"/>
      <c r="N968" s="43"/>
      <c r="O968" s="43"/>
      <c r="P968" s="43"/>
      <c r="Q968" s="43"/>
      <c r="R968" s="43"/>
      <c r="S968" s="43"/>
      <c r="T968" s="43"/>
      <c r="U968" s="43"/>
      <c r="V968" s="43"/>
      <c r="W968" s="43"/>
      <c r="X968" s="43"/>
      <c r="Y968" s="43"/>
      <c r="Z968" s="43"/>
      <c r="AA968" s="43"/>
    </row>
    <row r="969" spans="1:27" ht="14.25" customHeight="1" x14ac:dyDescent="0.2">
      <c r="A969" s="43"/>
      <c r="B969" s="43"/>
      <c r="C969" s="43"/>
      <c r="D969" s="43"/>
      <c r="E969" s="43"/>
      <c r="F969" s="43"/>
      <c r="G969" s="43"/>
      <c r="H969" s="56"/>
      <c r="I969" s="43"/>
      <c r="J969" s="43"/>
      <c r="K969" s="43"/>
      <c r="L969" s="43"/>
      <c r="M969" s="43"/>
      <c r="N969" s="43"/>
      <c r="O969" s="43"/>
      <c r="P969" s="43"/>
      <c r="Q969" s="43"/>
      <c r="R969" s="43"/>
      <c r="S969" s="43"/>
      <c r="T969" s="43"/>
      <c r="U969" s="43"/>
      <c r="V969" s="43"/>
      <c r="W969" s="43"/>
      <c r="X969" s="43"/>
      <c r="Y969" s="43"/>
      <c r="Z969" s="43"/>
      <c r="AA969" s="43"/>
    </row>
    <row r="970" spans="1:27" ht="14.25" customHeight="1" x14ac:dyDescent="0.2">
      <c r="A970" s="43"/>
      <c r="B970" s="43"/>
      <c r="C970" s="43"/>
      <c r="D970" s="43"/>
      <c r="E970" s="43"/>
      <c r="F970" s="43"/>
      <c r="G970" s="43"/>
      <c r="H970" s="56"/>
      <c r="I970" s="43"/>
      <c r="J970" s="43"/>
      <c r="K970" s="43"/>
      <c r="L970" s="43"/>
      <c r="M970" s="43"/>
      <c r="N970" s="43"/>
      <c r="O970" s="43"/>
      <c r="P970" s="43"/>
      <c r="Q970" s="43"/>
      <c r="R970" s="43"/>
      <c r="S970" s="43"/>
      <c r="T970" s="43"/>
      <c r="U970" s="43"/>
      <c r="V970" s="43"/>
      <c r="W970" s="43"/>
      <c r="X970" s="43"/>
      <c r="Y970" s="43"/>
      <c r="Z970" s="43"/>
      <c r="AA970" s="43"/>
    </row>
    <row r="971" spans="1:27" ht="14.25" customHeight="1" x14ac:dyDescent="0.2">
      <c r="A971" s="43"/>
      <c r="B971" s="43"/>
      <c r="C971" s="43"/>
      <c r="D971" s="43"/>
      <c r="E971" s="43"/>
      <c r="F971" s="43"/>
      <c r="G971" s="43"/>
      <c r="H971" s="56"/>
      <c r="I971" s="43"/>
      <c r="J971" s="43"/>
      <c r="K971" s="43"/>
      <c r="L971" s="43"/>
      <c r="M971" s="43"/>
      <c r="N971" s="43"/>
      <c r="O971" s="43"/>
      <c r="P971" s="43"/>
      <c r="Q971" s="43"/>
      <c r="R971" s="43"/>
      <c r="S971" s="43"/>
      <c r="T971" s="43"/>
      <c r="U971" s="43"/>
      <c r="V971" s="43"/>
      <c r="W971" s="43"/>
      <c r="X971" s="43"/>
      <c r="Y971" s="43"/>
      <c r="Z971" s="43"/>
      <c r="AA971" s="43"/>
    </row>
    <row r="972" spans="1:27" ht="14.25" customHeight="1" x14ac:dyDescent="0.2">
      <c r="A972" s="43"/>
      <c r="B972" s="43"/>
      <c r="C972" s="43"/>
      <c r="D972" s="43"/>
      <c r="E972" s="43"/>
      <c r="F972" s="43"/>
      <c r="G972" s="43"/>
      <c r="H972" s="56"/>
      <c r="I972" s="43"/>
      <c r="J972" s="43"/>
      <c r="K972" s="43"/>
      <c r="L972" s="43"/>
      <c r="M972" s="43"/>
      <c r="N972" s="43"/>
      <c r="O972" s="43"/>
      <c r="P972" s="43"/>
      <c r="Q972" s="43"/>
      <c r="R972" s="43"/>
      <c r="S972" s="43"/>
      <c r="T972" s="43"/>
      <c r="U972" s="43"/>
      <c r="V972" s="43"/>
      <c r="W972" s="43"/>
      <c r="X972" s="43"/>
      <c r="Y972" s="43"/>
      <c r="Z972" s="43"/>
      <c r="AA972" s="43"/>
    </row>
    <row r="973" spans="1:27" ht="14.25" customHeight="1" x14ac:dyDescent="0.2">
      <c r="A973" s="43"/>
      <c r="B973" s="43"/>
      <c r="C973" s="43"/>
      <c r="D973" s="43"/>
      <c r="E973" s="43"/>
      <c r="F973" s="43"/>
      <c r="G973" s="43"/>
      <c r="H973" s="56"/>
      <c r="I973" s="43"/>
      <c r="J973" s="43"/>
      <c r="K973" s="43"/>
      <c r="L973" s="43"/>
      <c r="M973" s="43"/>
      <c r="N973" s="43"/>
      <c r="O973" s="43"/>
      <c r="P973" s="43"/>
      <c r="Q973" s="43"/>
      <c r="R973" s="43"/>
      <c r="S973" s="43"/>
      <c r="T973" s="43"/>
      <c r="U973" s="43"/>
      <c r="V973" s="43"/>
      <c r="W973" s="43"/>
      <c r="X973" s="43"/>
      <c r="Y973" s="43"/>
      <c r="Z973" s="43"/>
      <c r="AA973" s="43"/>
    </row>
    <row r="974" spans="1:27" ht="14.25" customHeight="1" x14ac:dyDescent="0.2">
      <c r="A974" s="43"/>
      <c r="B974" s="43"/>
      <c r="C974" s="43"/>
      <c r="D974" s="43"/>
      <c r="E974" s="43"/>
      <c r="F974" s="43"/>
      <c r="G974" s="43"/>
      <c r="H974" s="56"/>
      <c r="I974" s="43"/>
      <c r="J974" s="43"/>
      <c r="K974" s="43"/>
      <c r="L974" s="43"/>
      <c r="M974" s="43"/>
      <c r="N974" s="43"/>
      <c r="O974" s="43"/>
      <c r="P974" s="43"/>
      <c r="Q974" s="43"/>
      <c r="R974" s="43"/>
      <c r="S974" s="43"/>
      <c r="T974" s="43"/>
      <c r="U974" s="43"/>
      <c r="V974" s="43"/>
      <c r="W974" s="43"/>
      <c r="X974" s="43"/>
      <c r="Y974" s="43"/>
      <c r="Z974" s="43"/>
      <c r="AA974" s="43"/>
    </row>
    <row r="975" spans="1:27" ht="14.25" customHeight="1" x14ac:dyDescent="0.2">
      <c r="A975" s="43"/>
      <c r="B975" s="43"/>
      <c r="C975" s="43"/>
      <c r="D975" s="43"/>
      <c r="E975" s="43"/>
      <c r="F975" s="43"/>
      <c r="G975" s="43"/>
      <c r="H975" s="56"/>
      <c r="I975" s="43"/>
      <c r="J975" s="43"/>
      <c r="K975" s="43"/>
      <c r="L975" s="43"/>
      <c r="M975" s="43"/>
      <c r="N975" s="43"/>
      <c r="O975" s="43"/>
      <c r="P975" s="43"/>
      <c r="Q975" s="43"/>
      <c r="R975" s="43"/>
      <c r="S975" s="43"/>
      <c r="T975" s="43"/>
      <c r="U975" s="43"/>
      <c r="V975" s="43"/>
      <c r="W975" s="43"/>
      <c r="X975" s="43"/>
      <c r="Y975" s="43"/>
      <c r="Z975" s="43"/>
      <c r="AA975" s="43"/>
    </row>
    <row r="976" spans="1:27" ht="14.25" customHeight="1" x14ac:dyDescent="0.2">
      <c r="A976" s="43"/>
      <c r="B976" s="43"/>
      <c r="C976" s="43"/>
      <c r="D976" s="43"/>
      <c r="E976" s="43"/>
      <c r="F976" s="43"/>
      <c r="G976" s="43"/>
      <c r="H976" s="56"/>
      <c r="I976" s="43"/>
      <c r="J976" s="43"/>
      <c r="K976" s="43"/>
      <c r="L976" s="43"/>
      <c r="M976" s="43"/>
      <c r="N976" s="43"/>
      <c r="O976" s="43"/>
      <c r="P976" s="43"/>
      <c r="Q976" s="43"/>
      <c r="R976" s="43"/>
      <c r="S976" s="43"/>
      <c r="T976" s="43"/>
      <c r="U976" s="43"/>
      <c r="V976" s="43"/>
      <c r="W976" s="43"/>
      <c r="X976" s="43"/>
      <c r="Y976" s="43"/>
      <c r="Z976" s="43"/>
      <c r="AA976" s="43"/>
    </row>
    <row r="977" spans="1:27" ht="14.25" customHeight="1" x14ac:dyDescent="0.2">
      <c r="A977" s="43"/>
      <c r="B977" s="43"/>
      <c r="C977" s="43"/>
      <c r="D977" s="43"/>
      <c r="E977" s="43"/>
      <c r="F977" s="43"/>
      <c r="G977" s="43"/>
      <c r="H977" s="56"/>
      <c r="I977" s="43"/>
      <c r="J977" s="43"/>
      <c r="K977" s="43"/>
      <c r="L977" s="43"/>
      <c r="M977" s="43"/>
      <c r="N977" s="43"/>
      <c r="O977" s="43"/>
      <c r="P977" s="43"/>
      <c r="Q977" s="43"/>
      <c r="R977" s="43"/>
      <c r="S977" s="43"/>
      <c r="T977" s="43"/>
      <c r="U977" s="43"/>
      <c r="V977" s="43"/>
      <c r="W977" s="43"/>
      <c r="X977" s="43"/>
      <c r="Y977" s="43"/>
      <c r="Z977" s="43"/>
      <c r="AA977" s="43"/>
    </row>
    <row r="978" spans="1:27" ht="14.25" customHeight="1" x14ac:dyDescent="0.2">
      <c r="A978" s="43"/>
      <c r="B978" s="43"/>
      <c r="C978" s="43"/>
      <c r="D978" s="43"/>
      <c r="E978" s="43"/>
      <c r="F978" s="43"/>
      <c r="G978" s="43"/>
      <c r="H978" s="56"/>
      <c r="I978" s="43"/>
      <c r="J978" s="43"/>
      <c r="K978" s="43"/>
      <c r="L978" s="43"/>
      <c r="M978" s="43"/>
      <c r="N978" s="43"/>
      <c r="O978" s="43"/>
      <c r="P978" s="43"/>
      <c r="Q978" s="43"/>
      <c r="R978" s="43"/>
      <c r="S978" s="43"/>
      <c r="T978" s="43"/>
      <c r="U978" s="43"/>
      <c r="V978" s="43"/>
      <c r="W978" s="43"/>
      <c r="X978" s="43"/>
      <c r="Y978" s="43"/>
      <c r="Z978" s="43"/>
      <c r="AA978" s="43"/>
    </row>
    <row r="979" spans="1:27" ht="14.25" customHeight="1" x14ac:dyDescent="0.2">
      <c r="A979" s="43"/>
      <c r="B979" s="43"/>
      <c r="C979" s="43"/>
      <c r="D979" s="43"/>
      <c r="E979" s="43"/>
      <c r="F979" s="43"/>
      <c r="G979" s="43"/>
      <c r="H979" s="56"/>
      <c r="I979" s="43"/>
      <c r="J979" s="43"/>
      <c r="K979" s="43"/>
      <c r="L979" s="43"/>
      <c r="M979" s="43"/>
      <c r="N979" s="43"/>
      <c r="O979" s="43"/>
      <c r="P979" s="43"/>
      <c r="Q979" s="43"/>
      <c r="R979" s="43"/>
      <c r="S979" s="43"/>
      <c r="T979" s="43"/>
      <c r="U979" s="43"/>
      <c r="V979" s="43"/>
      <c r="W979" s="43"/>
      <c r="X979" s="43"/>
      <c r="Y979" s="43"/>
      <c r="Z979" s="43"/>
      <c r="AA979" s="43"/>
    </row>
    <row r="980" spans="1:27" ht="14.25" customHeight="1" x14ac:dyDescent="0.2">
      <c r="A980" s="43"/>
      <c r="B980" s="43"/>
      <c r="C980" s="43"/>
      <c r="D980" s="43"/>
      <c r="E980" s="43"/>
      <c r="F980" s="43"/>
      <c r="G980" s="43"/>
      <c r="H980" s="56"/>
      <c r="I980" s="43"/>
      <c r="J980" s="43"/>
      <c r="K980" s="43"/>
      <c r="L980" s="43"/>
      <c r="M980" s="43"/>
      <c r="N980" s="43"/>
      <c r="O980" s="43"/>
      <c r="P980" s="43"/>
      <c r="Q980" s="43"/>
      <c r="R980" s="43"/>
      <c r="S980" s="43"/>
      <c r="T980" s="43"/>
      <c r="U980" s="43"/>
      <c r="V980" s="43"/>
      <c r="W980" s="43"/>
      <c r="X980" s="43"/>
      <c r="Y980" s="43"/>
      <c r="Z980" s="43"/>
      <c r="AA980" s="43"/>
    </row>
    <row r="981" spans="1:27" ht="14.25" customHeight="1" x14ac:dyDescent="0.2">
      <c r="A981" s="43"/>
      <c r="B981" s="43"/>
      <c r="C981" s="43"/>
      <c r="D981" s="43"/>
      <c r="E981" s="43"/>
      <c r="F981" s="43"/>
      <c r="G981" s="43"/>
      <c r="H981" s="56"/>
      <c r="I981" s="43"/>
      <c r="J981" s="43"/>
      <c r="K981" s="43"/>
      <c r="L981" s="43"/>
      <c r="M981" s="43"/>
      <c r="N981" s="43"/>
      <c r="O981" s="43"/>
      <c r="P981" s="43"/>
      <c r="Q981" s="43"/>
      <c r="R981" s="43"/>
      <c r="S981" s="43"/>
      <c r="T981" s="43"/>
      <c r="U981" s="43"/>
      <c r="V981" s="43"/>
      <c r="W981" s="43"/>
      <c r="X981" s="43"/>
      <c r="Y981" s="43"/>
      <c r="Z981" s="43"/>
      <c r="AA981" s="43"/>
    </row>
    <row r="982" spans="1:27" ht="14.25" customHeight="1" x14ac:dyDescent="0.2">
      <c r="A982" s="43"/>
      <c r="B982" s="43"/>
      <c r="C982" s="43"/>
      <c r="D982" s="43"/>
      <c r="E982" s="43"/>
      <c r="F982" s="43"/>
      <c r="G982" s="43"/>
      <c r="H982" s="56"/>
      <c r="I982" s="43"/>
      <c r="J982" s="43"/>
      <c r="K982" s="43"/>
      <c r="L982" s="43"/>
      <c r="M982" s="43"/>
      <c r="N982" s="43"/>
      <c r="O982" s="43"/>
      <c r="P982" s="43"/>
      <c r="Q982" s="43"/>
      <c r="R982" s="43"/>
      <c r="S982" s="43"/>
      <c r="T982" s="43"/>
      <c r="U982" s="43"/>
      <c r="V982" s="43"/>
      <c r="W982" s="43"/>
      <c r="X982" s="43"/>
      <c r="Y982" s="43"/>
      <c r="Z982" s="43"/>
      <c r="AA982" s="43"/>
    </row>
    <row r="983" spans="1:27" ht="14.25" customHeight="1" x14ac:dyDescent="0.2">
      <c r="A983" s="43"/>
      <c r="B983" s="43"/>
      <c r="C983" s="43"/>
      <c r="D983" s="43"/>
      <c r="E983" s="43"/>
      <c r="F983" s="43"/>
      <c r="G983" s="43"/>
      <c r="H983" s="56"/>
      <c r="I983" s="43"/>
      <c r="J983" s="43"/>
      <c r="K983" s="43"/>
      <c r="L983" s="43"/>
      <c r="M983" s="43"/>
      <c r="N983" s="43"/>
      <c r="O983" s="43"/>
      <c r="P983" s="43"/>
      <c r="Q983" s="43"/>
      <c r="R983" s="43"/>
      <c r="S983" s="43"/>
      <c r="T983" s="43"/>
      <c r="U983" s="43"/>
      <c r="V983" s="43"/>
      <c r="W983" s="43"/>
      <c r="X983" s="43"/>
      <c r="Y983" s="43"/>
      <c r="Z983" s="43"/>
      <c r="AA983" s="43"/>
    </row>
    <row r="984" spans="1:27" ht="14.25" customHeight="1" x14ac:dyDescent="0.2">
      <c r="A984" s="43"/>
      <c r="B984" s="43"/>
      <c r="C984" s="43"/>
      <c r="D984" s="43"/>
      <c r="E984" s="43"/>
      <c r="F984" s="43"/>
      <c r="G984" s="43"/>
      <c r="H984" s="56"/>
      <c r="I984" s="43"/>
      <c r="J984" s="43"/>
      <c r="K984" s="43"/>
      <c r="L984" s="43"/>
      <c r="M984" s="43"/>
      <c r="N984" s="43"/>
      <c r="O984" s="43"/>
      <c r="P984" s="43"/>
      <c r="Q984" s="43"/>
      <c r="R984" s="43"/>
      <c r="S984" s="43"/>
      <c r="T984" s="43"/>
      <c r="U984" s="43"/>
      <c r="V984" s="43"/>
      <c r="W984" s="43"/>
      <c r="X984" s="43"/>
      <c r="Y984" s="43"/>
      <c r="Z984" s="43"/>
      <c r="AA984" s="43"/>
    </row>
    <row r="985" spans="1:27" ht="14.25" customHeight="1" x14ac:dyDescent="0.2">
      <c r="A985" s="43"/>
      <c r="B985" s="43"/>
      <c r="C985" s="43"/>
      <c r="D985" s="43"/>
      <c r="E985" s="43"/>
      <c r="F985" s="43"/>
      <c r="G985" s="43"/>
      <c r="H985" s="56"/>
      <c r="I985" s="43"/>
      <c r="J985" s="43"/>
      <c r="K985" s="43"/>
      <c r="L985" s="43"/>
      <c r="M985" s="43"/>
      <c r="N985" s="43"/>
      <c r="O985" s="43"/>
      <c r="P985" s="43"/>
      <c r="Q985" s="43"/>
      <c r="R985" s="43"/>
      <c r="S985" s="43"/>
      <c r="T985" s="43"/>
      <c r="U985" s="43"/>
      <c r="V985" s="43"/>
      <c r="W985" s="43"/>
      <c r="X985" s="43"/>
      <c r="Y985" s="43"/>
      <c r="Z985" s="43"/>
      <c r="AA985" s="43"/>
    </row>
    <row r="986" spans="1:27" ht="14.25" customHeight="1" x14ac:dyDescent="0.2">
      <c r="A986" s="43"/>
      <c r="B986" s="43"/>
      <c r="C986" s="43"/>
      <c r="D986" s="43"/>
      <c r="E986" s="43"/>
      <c r="F986" s="43"/>
      <c r="G986" s="43"/>
      <c r="H986" s="56"/>
      <c r="I986" s="43"/>
      <c r="J986" s="43"/>
      <c r="K986" s="43"/>
      <c r="L986" s="43"/>
      <c r="M986" s="43"/>
      <c r="N986" s="43"/>
      <c r="O986" s="43"/>
      <c r="P986" s="43"/>
      <c r="Q986" s="43"/>
      <c r="R986" s="43"/>
      <c r="S986" s="43"/>
      <c r="T986" s="43"/>
      <c r="U986" s="43"/>
      <c r="V986" s="43"/>
      <c r="W986" s="43"/>
      <c r="X986" s="43"/>
      <c r="Y986" s="43"/>
      <c r="Z986" s="43"/>
      <c r="AA986" s="43"/>
    </row>
    <row r="987" spans="1:27" ht="14.25" customHeight="1" x14ac:dyDescent="0.2">
      <c r="A987" s="43"/>
      <c r="B987" s="43"/>
      <c r="C987" s="43"/>
      <c r="D987" s="43"/>
      <c r="E987" s="43"/>
      <c r="F987" s="43"/>
      <c r="G987" s="43"/>
      <c r="H987" s="56"/>
      <c r="I987" s="43"/>
      <c r="J987" s="43"/>
      <c r="K987" s="43"/>
      <c r="L987" s="43"/>
      <c r="M987" s="43"/>
      <c r="N987" s="43"/>
      <c r="O987" s="43"/>
      <c r="P987" s="43"/>
      <c r="Q987" s="43"/>
      <c r="R987" s="43"/>
      <c r="S987" s="43"/>
      <c r="T987" s="43"/>
      <c r="U987" s="43"/>
      <c r="V987" s="43"/>
      <c r="W987" s="43"/>
      <c r="X987" s="43"/>
      <c r="Y987" s="43"/>
      <c r="Z987" s="43"/>
      <c r="AA987" s="43"/>
    </row>
    <row r="988" spans="1:27" ht="14.25" customHeight="1" x14ac:dyDescent="0.2">
      <c r="A988" s="43"/>
      <c r="B988" s="43"/>
      <c r="C988" s="43"/>
      <c r="D988" s="43"/>
      <c r="E988" s="43"/>
      <c r="F988" s="43"/>
      <c r="G988" s="43"/>
      <c r="H988" s="56"/>
      <c r="I988" s="43"/>
      <c r="J988" s="43"/>
      <c r="K988" s="43"/>
      <c r="L988" s="43"/>
      <c r="M988" s="43"/>
      <c r="N988" s="43"/>
      <c r="O988" s="43"/>
      <c r="P988" s="43"/>
      <c r="Q988" s="43"/>
      <c r="R988" s="43"/>
      <c r="S988" s="43"/>
      <c r="T988" s="43"/>
      <c r="U988" s="43"/>
      <c r="V988" s="43"/>
      <c r="W988" s="43"/>
      <c r="X988" s="43"/>
      <c r="Y988" s="43"/>
      <c r="Z988" s="43"/>
      <c r="AA988" s="43"/>
    </row>
    <row r="989" spans="1:27" ht="14.25" customHeight="1" x14ac:dyDescent="0.2">
      <c r="A989" s="43"/>
      <c r="B989" s="43"/>
      <c r="C989" s="43"/>
      <c r="D989" s="43"/>
      <c r="E989" s="43"/>
      <c r="F989" s="43"/>
      <c r="G989" s="43"/>
      <c r="H989" s="56"/>
      <c r="I989" s="43"/>
      <c r="J989" s="43"/>
      <c r="K989" s="43"/>
      <c r="L989" s="43"/>
      <c r="M989" s="43"/>
      <c r="N989" s="43"/>
      <c r="O989" s="43"/>
      <c r="P989" s="43"/>
      <c r="Q989" s="43"/>
      <c r="R989" s="43"/>
      <c r="S989" s="43"/>
      <c r="T989" s="43"/>
      <c r="U989" s="43"/>
      <c r="V989" s="43"/>
      <c r="W989" s="43"/>
      <c r="X989" s="43"/>
      <c r="Y989" s="43"/>
      <c r="Z989" s="43"/>
      <c r="AA989" s="43"/>
    </row>
    <row r="990" spans="1:27" ht="14.25" customHeight="1" x14ac:dyDescent="0.2">
      <c r="A990" s="43"/>
      <c r="B990" s="43"/>
      <c r="C990" s="43"/>
      <c r="D990" s="43"/>
      <c r="E990" s="43"/>
      <c r="F990" s="43"/>
      <c r="G990" s="43"/>
      <c r="H990" s="56"/>
      <c r="I990" s="43"/>
      <c r="J990" s="43"/>
      <c r="K990" s="43"/>
      <c r="L990" s="43"/>
      <c r="M990" s="43"/>
      <c r="N990" s="43"/>
      <c r="O990" s="43"/>
      <c r="P990" s="43"/>
      <c r="Q990" s="43"/>
      <c r="R990" s="43"/>
      <c r="S990" s="43"/>
      <c r="T990" s="43"/>
      <c r="U990" s="43"/>
      <c r="V990" s="43"/>
      <c r="W990" s="43"/>
      <c r="X990" s="43"/>
      <c r="Y990" s="43"/>
      <c r="Z990" s="43"/>
      <c r="AA990" s="43"/>
    </row>
    <row r="991" spans="1:27" ht="14.25" customHeight="1" x14ac:dyDescent="0.2">
      <c r="A991" s="43"/>
      <c r="B991" s="43"/>
      <c r="C991" s="43"/>
      <c r="D991" s="43"/>
      <c r="E991" s="43"/>
      <c r="F991" s="43"/>
      <c r="G991" s="43"/>
      <c r="H991" s="56"/>
      <c r="I991" s="43"/>
      <c r="J991" s="43"/>
      <c r="K991" s="43"/>
      <c r="L991" s="43"/>
      <c r="M991" s="43"/>
      <c r="N991" s="43"/>
      <c r="O991" s="43"/>
      <c r="P991" s="43"/>
      <c r="Q991" s="43"/>
      <c r="R991" s="43"/>
      <c r="S991" s="43"/>
      <c r="T991" s="43"/>
      <c r="U991" s="43"/>
      <c r="V991" s="43"/>
      <c r="W991" s="43"/>
      <c r="X991" s="43"/>
      <c r="Y991" s="43"/>
      <c r="Z991" s="43"/>
      <c r="AA991" s="43"/>
    </row>
    <row r="992" spans="1:27" ht="14.25" customHeight="1" x14ac:dyDescent="0.2">
      <c r="A992" s="43"/>
      <c r="B992" s="43"/>
      <c r="C992" s="43"/>
      <c r="D992" s="43"/>
      <c r="E992" s="43"/>
      <c r="F992" s="43"/>
      <c r="G992" s="43"/>
      <c r="H992" s="56"/>
      <c r="I992" s="43"/>
      <c r="J992" s="43"/>
      <c r="K992" s="43"/>
      <c r="L992" s="43"/>
      <c r="M992" s="43"/>
      <c r="N992" s="43"/>
      <c r="O992" s="43"/>
      <c r="P992" s="43"/>
      <c r="Q992" s="43"/>
      <c r="R992" s="43"/>
      <c r="S992" s="43"/>
      <c r="T992" s="43"/>
      <c r="U992" s="43"/>
      <c r="V992" s="43"/>
      <c r="W992" s="43"/>
      <c r="X992" s="43"/>
      <c r="Y992" s="43"/>
      <c r="Z992" s="43"/>
      <c r="AA992" s="43"/>
    </row>
    <row r="993" spans="1:27" ht="14.25" customHeight="1" x14ac:dyDescent="0.2">
      <c r="A993" s="43"/>
      <c r="B993" s="43"/>
      <c r="C993" s="43"/>
      <c r="D993" s="43"/>
      <c r="E993" s="43"/>
      <c r="F993" s="43"/>
      <c r="G993" s="43"/>
      <c r="H993" s="56"/>
      <c r="I993" s="43"/>
      <c r="J993" s="43"/>
      <c r="K993" s="43"/>
      <c r="L993" s="43"/>
      <c r="M993" s="43"/>
      <c r="N993" s="43"/>
      <c r="O993" s="43"/>
      <c r="P993" s="43"/>
      <c r="Q993" s="43"/>
      <c r="R993" s="43"/>
      <c r="S993" s="43"/>
      <c r="T993" s="43"/>
      <c r="U993" s="43"/>
      <c r="V993" s="43"/>
      <c r="W993" s="43"/>
      <c r="X993" s="43"/>
      <c r="Y993" s="43"/>
      <c r="Z993" s="43"/>
      <c r="AA993" s="43"/>
    </row>
    <row r="994" spans="1:27" ht="14.25" customHeight="1" x14ac:dyDescent="0.2">
      <c r="A994" s="43"/>
      <c r="B994" s="43"/>
      <c r="C994" s="43"/>
      <c r="D994" s="43"/>
      <c r="E994" s="43"/>
      <c r="F994" s="43"/>
      <c r="G994" s="43"/>
      <c r="H994" s="56"/>
      <c r="I994" s="43"/>
      <c r="J994" s="43"/>
      <c r="K994" s="43"/>
      <c r="L994" s="43"/>
      <c r="M994" s="43"/>
      <c r="N994" s="43"/>
      <c r="O994" s="43"/>
      <c r="P994" s="43"/>
      <c r="Q994" s="43"/>
      <c r="R994" s="43"/>
      <c r="S994" s="43"/>
      <c r="T994" s="43"/>
      <c r="U994" s="43"/>
      <c r="V994" s="43"/>
      <c r="W994" s="43"/>
      <c r="X994" s="43"/>
      <c r="Y994" s="43"/>
      <c r="Z994" s="43"/>
      <c r="AA994" s="43"/>
    </row>
    <row r="995" spans="1:27" ht="14.25" customHeight="1" x14ac:dyDescent="0.2">
      <c r="A995" s="43"/>
      <c r="B995" s="43"/>
      <c r="C995" s="43"/>
      <c r="D995" s="43"/>
      <c r="E995" s="43"/>
      <c r="F995" s="43"/>
      <c r="G995" s="43"/>
      <c r="H995" s="56"/>
      <c r="I995" s="43"/>
      <c r="J995" s="43"/>
      <c r="K995" s="43"/>
      <c r="L995" s="43"/>
      <c r="M995" s="43"/>
      <c r="N995" s="43"/>
      <c r="O995" s="43"/>
      <c r="P995" s="43"/>
      <c r="Q995" s="43"/>
      <c r="R995" s="43"/>
      <c r="S995" s="43"/>
      <c r="T995" s="43"/>
      <c r="U995" s="43"/>
      <c r="V995" s="43"/>
      <c r="W995" s="43"/>
      <c r="X995" s="43"/>
      <c r="Y995" s="43"/>
      <c r="Z995" s="43"/>
      <c r="AA995" s="43"/>
    </row>
    <row r="996" spans="1:27" ht="14.25" customHeight="1" x14ac:dyDescent="0.2">
      <c r="A996" s="43"/>
      <c r="B996" s="43"/>
      <c r="C996" s="43"/>
      <c r="D996" s="43"/>
      <c r="E996" s="43"/>
      <c r="F996" s="43"/>
      <c r="G996" s="43"/>
      <c r="H996" s="56"/>
      <c r="I996" s="43"/>
      <c r="J996" s="43"/>
      <c r="K996" s="43"/>
      <c r="L996" s="43"/>
      <c r="M996" s="43"/>
      <c r="N996" s="43"/>
      <c r="O996" s="43"/>
      <c r="P996" s="43"/>
      <c r="Q996" s="43"/>
      <c r="R996" s="43"/>
      <c r="S996" s="43"/>
      <c r="T996" s="43"/>
      <c r="U996" s="43"/>
      <c r="V996" s="43"/>
      <c r="W996" s="43"/>
      <c r="X996" s="43"/>
      <c r="Y996" s="43"/>
      <c r="Z996" s="43"/>
      <c r="AA996" s="43"/>
    </row>
    <row r="997" spans="1:27" ht="14.25" customHeight="1" x14ac:dyDescent="0.2">
      <c r="A997" s="43"/>
      <c r="B997" s="43"/>
      <c r="C997" s="43"/>
      <c r="D997" s="43"/>
      <c r="E997" s="43"/>
      <c r="F997" s="43"/>
      <c r="G997" s="43"/>
      <c r="H997" s="56"/>
      <c r="I997" s="43"/>
      <c r="J997" s="43"/>
      <c r="K997" s="43"/>
      <c r="L997" s="43"/>
      <c r="M997" s="43"/>
      <c r="N997" s="43"/>
      <c r="O997" s="43"/>
      <c r="P997" s="43"/>
      <c r="Q997" s="43"/>
      <c r="R997" s="43"/>
      <c r="S997" s="43"/>
      <c r="T997" s="43"/>
      <c r="U997" s="43"/>
      <c r="V997" s="43"/>
      <c r="W997" s="43"/>
      <c r="X997" s="43"/>
      <c r="Y997" s="43"/>
      <c r="Z997" s="43"/>
      <c r="AA997" s="43"/>
    </row>
    <row r="998" spans="1:27" ht="14.25" customHeight="1" x14ac:dyDescent="0.2">
      <c r="A998" s="43"/>
      <c r="B998" s="43"/>
      <c r="C998" s="43"/>
      <c r="D998" s="43"/>
      <c r="E998" s="43"/>
      <c r="F998" s="43"/>
      <c r="G998" s="43"/>
      <c r="H998" s="56"/>
      <c r="I998" s="43"/>
      <c r="J998" s="43"/>
      <c r="K998" s="43"/>
      <c r="L998" s="43"/>
      <c r="M998" s="43"/>
      <c r="N998" s="43"/>
      <c r="O998" s="43"/>
      <c r="P998" s="43"/>
      <c r="Q998" s="43"/>
      <c r="R998" s="43"/>
      <c r="S998" s="43"/>
      <c r="T998" s="43"/>
      <c r="U998" s="43"/>
      <c r="V998" s="43"/>
      <c r="W998" s="43"/>
      <c r="X998" s="43"/>
      <c r="Y998" s="43"/>
      <c r="Z998" s="43"/>
      <c r="AA998" s="43"/>
    </row>
    <row r="999" spans="1:27" ht="14.25" customHeight="1" x14ac:dyDescent="0.2">
      <c r="A999" s="43"/>
      <c r="B999" s="43"/>
      <c r="C999" s="43"/>
      <c r="D999" s="43"/>
      <c r="E999" s="43"/>
      <c r="F999" s="43"/>
      <c r="G999" s="43"/>
      <c r="H999" s="56"/>
      <c r="I999" s="43"/>
      <c r="J999" s="43"/>
      <c r="K999" s="43"/>
      <c r="L999" s="43"/>
      <c r="M999" s="43"/>
      <c r="N999" s="43"/>
      <c r="O999" s="43"/>
      <c r="P999" s="43"/>
      <c r="Q999" s="43"/>
      <c r="R999" s="43"/>
      <c r="S999" s="43"/>
      <c r="T999" s="43"/>
      <c r="U999" s="43"/>
      <c r="V999" s="43"/>
      <c r="W999" s="43"/>
      <c r="X999" s="43"/>
      <c r="Y999" s="43"/>
      <c r="Z999" s="43"/>
      <c r="AA999" s="43"/>
    </row>
    <row r="1000" spans="1:27" ht="14.25" customHeight="1" x14ac:dyDescent="0.2">
      <c r="A1000" s="43"/>
      <c r="B1000" s="43"/>
      <c r="C1000" s="43"/>
      <c r="D1000" s="43"/>
      <c r="E1000" s="43"/>
      <c r="F1000" s="43"/>
      <c r="G1000" s="43"/>
      <c r="H1000" s="56"/>
      <c r="I1000" s="43"/>
      <c r="J1000" s="43"/>
      <c r="K1000" s="43"/>
      <c r="L1000" s="43"/>
      <c r="M1000" s="43"/>
      <c r="N1000" s="43"/>
      <c r="O1000" s="43"/>
      <c r="P1000" s="43"/>
      <c r="Q1000" s="43"/>
      <c r="R1000" s="43"/>
      <c r="S1000" s="43"/>
      <c r="T1000" s="43"/>
      <c r="U1000" s="43"/>
      <c r="V1000" s="43"/>
      <c r="W1000" s="43"/>
      <c r="X1000" s="43"/>
      <c r="Y1000" s="43"/>
      <c r="Z1000" s="43"/>
      <c r="AA1000" s="43"/>
    </row>
  </sheetData>
  <mergeCells count="2">
    <mergeCell ref="D1:L1"/>
    <mergeCell ref="O1:Z2"/>
  </mergeCell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F1000"/>
  <sheetViews>
    <sheetView workbookViewId="0"/>
  </sheetViews>
  <sheetFormatPr baseColWidth="10" defaultColWidth="14.5" defaultRowHeight="15" customHeight="1" x14ac:dyDescent="0.2"/>
  <cols>
    <col min="1" max="1" width="8.6640625" customWidth="1"/>
    <col min="2" max="2" width="26" customWidth="1"/>
    <col min="3" max="3" width="41.83203125" customWidth="1"/>
    <col min="4" max="6" width="12.33203125" customWidth="1"/>
    <col min="7" max="26" width="8.6640625" customWidth="1"/>
  </cols>
  <sheetData>
    <row r="1" spans="2:6" x14ac:dyDescent="0.2">
      <c r="B1" s="1" t="s">
        <v>210</v>
      </c>
      <c r="C1" s="1" t="s">
        <v>211</v>
      </c>
      <c r="D1" s="1" t="s">
        <v>212</v>
      </c>
    </row>
    <row r="2" spans="2:6" x14ac:dyDescent="0.2">
      <c r="B2" s="3" t="s">
        <v>81</v>
      </c>
      <c r="C2" s="57" t="s">
        <v>111</v>
      </c>
      <c r="D2" s="58"/>
      <c r="E2" s="58"/>
      <c r="F2" s="58"/>
    </row>
    <row r="3" spans="2:6" x14ac:dyDescent="0.2">
      <c r="B3" s="3" t="s">
        <v>60</v>
      </c>
      <c r="C3" s="57" t="s">
        <v>117</v>
      </c>
      <c r="D3" s="58" t="s">
        <v>116</v>
      </c>
      <c r="E3" s="58"/>
      <c r="F3" s="58"/>
    </row>
    <row r="4" spans="2:6" x14ac:dyDescent="0.2">
      <c r="B4" s="3" t="s">
        <v>55</v>
      </c>
      <c r="C4" s="57" t="s">
        <v>114</v>
      </c>
      <c r="D4" s="58"/>
      <c r="E4" s="58"/>
      <c r="F4" s="58"/>
    </row>
    <row r="5" spans="2:6" x14ac:dyDescent="0.2">
      <c r="B5" s="3" t="s">
        <v>82</v>
      </c>
      <c r="C5" s="57" t="s">
        <v>82</v>
      </c>
      <c r="D5" s="58"/>
      <c r="E5" s="58"/>
      <c r="F5" s="58"/>
    </row>
    <row r="6" spans="2:6" x14ac:dyDescent="0.2">
      <c r="B6" s="3" t="s">
        <v>83</v>
      </c>
      <c r="C6" s="57" t="s">
        <v>83</v>
      </c>
      <c r="D6" s="58"/>
      <c r="E6" s="58"/>
      <c r="F6" s="58"/>
    </row>
    <row r="7" spans="2:6" x14ac:dyDescent="0.2">
      <c r="B7" s="3" t="s">
        <v>84</v>
      </c>
      <c r="C7" s="57" t="s">
        <v>84</v>
      </c>
      <c r="D7" s="58"/>
      <c r="E7" s="58"/>
      <c r="F7" s="58"/>
    </row>
    <row r="8" spans="2:6" x14ac:dyDescent="0.2">
      <c r="B8" s="3" t="s">
        <v>40</v>
      </c>
      <c r="C8" s="57" t="s">
        <v>113</v>
      </c>
      <c r="D8" s="58"/>
      <c r="E8" s="58"/>
      <c r="F8" s="58"/>
    </row>
    <row r="9" spans="2:6" x14ac:dyDescent="0.2">
      <c r="B9" s="3" t="s">
        <v>62</v>
      </c>
      <c r="C9" s="57" t="s">
        <v>62</v>
      </c>
      <c r="D9" s="58"/>
      <c r="E9" s="58"/>
      <c r="F9" s="58"/>
    </row>
    <row r="10" spans="2:6" x14ac:dyDescent="0.2">
      <c r="B10" s="3" t="s">
        <v>64</v>
      </c>
      <c r="C10" s="57" t="s">
        <v>118</v>
      </c>
      <c r="D10" s="58" t="s">
        <v>119</v>
      </c>
      <c r="E10" s="58" t="s">
        <v>120</v>
      </c>
      <c r="F10" s="58" t="s">
        <v>121</v>
      </c>
    </row>
    <row r="11" spans="2:6" x14ac:dyDescent="0.2">
      <c r="B11" s="3" t="s">
        <v>86</v>
      </c>
      <c r="C11" s="57" t="s">
        <v>86</v>
      </c>
      <c r="D11" s="58"/>
      <c r="E11" s="58"/>
      <c r="F11" s="58"/>
    </row>
    <row r="12" spans="2:6" x14ac:dyDescent="0.2">
      <c r="B12" s="3" t="s">
        <v>57</v>
      </c>
      <c r="C12" s="57" t="s">
        <v>124</v>
      </c>
      <c r="D12" s="58" t="s">
        <v>115</v>
      </c>
      <c r="E12" s="58"/>
      <c r="F12" s="58"/>
    </row>
    <row r="13" spans="2:6" x14ac:dyDescent="0.2">
      <c r="B13" s="3" t="s">
        <v>87</v>
      </c>
      <c r="C13" s="57" t="s">
        <v>87</v>
      </c>
      <c r="D13" s="58"/>
      <c r="E13" s="58"/>
      <c r="F13" s="58"/>
    </row>
    <row r="14" spans="2:6" x14ac:dyDescent="0.2">
      <c r="B14" s="3" t="s">
        <v>88</v>
      </c>
      <c r="C14" s="57" t="s">
        <v>112</v>
      </c>
      <c r="D14" s="58"/>
      <c r="E14" s="58"/>
      <c r="F14" s="58"/>
    </row>
    <row r="15" spans="2:6" x14ac:dyDescent="0.2">
      <c r="B15" s="3" t="s">
        <v>50</v>
      </c>
      <c r="C15" s="57" t="s">
        <v>50</v>
      </c>
      <c r="D15" s="58"/>
      <c r="E15" s="58"/>
      <c r="F15" s="58"/>
    </row>
    <row r="16" spans="2:6" x14ac:dyDescent="0.2">
      <c r="B16" s="3" t="s">
        <v>53</v>
      </c>
      <c r="C16" s="57" t="s">
        <v>53</v>
      </c>
      <c r="D16" s="58"/>
      <c r="E16" s="58"/>
      <c r="F16" s="58"/>
    </row>
    <row r="17" spans="2:6" x14ac:dyDescent="0.2">
      <c r="B17" s="3" t="s">
        <v>69</v>
      </c>
      <c r="C17" s="57" t="s">
        <v>122</v>
      </c>
      <c r="D17" s="58" t="s">
        <v>123</v>
      </c>
      <c r="E17" s="58"/>
      <c r="F17" s="58"/>
    </row>
    <row r="18" spans="2:6" x14ac:dyDescent="0.2">
      <c r="B18" s="3" t="s">
        <v>44</v>
      </c>
      <c r="C18" s="57" t="s">
        <v>44</v>
      </c>
      <c r="D18" s="58"/>
      <c r="E18" s="58"/>
      <c r="F18" s="58"/>
    </row>
    <row r="19" spans="2:6" x14ac:dyDescent="0.2">
      <c r="B19" s="3" t="s">
        <v>48</v>
      </c>
      <c r="C19" s="57" t="s">
        <v>48</v>
      </c>
      <c r="D19" s="58"/>
      <c r="E19" s="58"/>
      <c r="F19" s="58"/>
    </row>
    <row r="21" spans="2:6" ht="15.75" customHeight="1" x14ac:dyDescent="0.2"/>
    <row r="22" spans="2:6" ht="15.75" customHeight="1" x14ac:dyDescent="0.2"/>
    <row r="23" spans="2:6" ht="15.75" customHeight="1" x14ac:dyDescent="0.2"/>
    <row r="24" spans="2:6" ht="15.75" customHeight="1" x14ac:dyDescent="0.2"/>
    <row r="25" spans="2:6" ht="15.75" customHeight="1" x14ac:dyDescent="0.2"/>
    <row r="26" spans="2:6" ht="15.75" customHeight="1" x14ac:dyDescent="0.2"/>
    <row r="27" spans="2:6" ht="15.75" customHeight="1" x14ac:dyDescent="0.2"/>
    <row r="28" spans="2:6" ht="15.75" customHeight="1" x14ac:dyDescent="0.2"/>
    <row r="29" spans="2:6" ht="15.75" customHeight="1" x14ac:dyDescent="0.2"/>
    <row r="30" spans="2:6" ht="15.75" customHeight="1" x14ac:dyDescent="0.2"/>
    <row r="31" spans="2:6" ht="15.75" customHeight="1" x14ac:dyDescent="0.2"/>
    <row r="32" spans="2:6"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A1000"/>
  <sheetViews>
    <sheetView tabSelected="1" workbookViewId="0">
      <selection activeCell="M14" sqref="M14"/>
    </sheetView>
  </sheetViews>
  <sheetFormatPr baseColWidth="10" defaultColWidth="14.5" defaultRowHeight="15" customHeight="1" x14ac:dyDescent="0.2"/>
  <cols>
    <col min="1" max="33" width="8.6640625" customWidth="1"/>
  </cols>
  <sheetData>
    <row r="1" spans="1:33" x14ac:dyDescent="0.2">
      <c r="A1" s="3" t="s">
        <v>213</v>
      </c>
      <c r="B1" s="3">
        <v>2019</v>
      </c>
      <c r="C1" s="3">
        <v>2020</v>
      </c>
      <c r="D1" s="3">
        <v>2021</v>
      </c>
      <c r="E1" s="3">
        <v>2022</v>
      </c>
      <c r="F1" s="3">
        <v>2023</v>
      </c>
      <c r="G1" s="3">
        <v>2024</v>
      </c>
      <c r="H1" s="3">
        <v>2025</v>
      </c>
      <c r="I1" s="3">
        <v>2026</v>
      </c>
      <c r="J1" s="3">
        <v>2027</v>
      </c>
      <c r="K1" s="3">
        <v>2028</v>
      </c>
      <c r="L1" s="3">
        <v>2029</v>
      </c>
      <c r="M1" s="3">
        <v>2030</v>
      </c>
      <c r="N1" s="3">
        <v>2031</v>
      </c>
      <c r="O1" s="3">
        <v>2032</v>
      </c>
      <c r="P1" s="3">
        <v>2033</v>
      </c>
      <c r="Q1" s="3">
        <v>2034</v>
      </c>
      <c r="R1" s="3">
        <v>2035</v>
      </c>
      <c r="S1" s="3">
        <v>2036</v>
      </c>
      <c r="T1" s="3">
        <v>2037</v>
      </c>
      <c r="U1" s="3">
        <v>2038</v>
      </c>
      <c r="V1" s="3">
        <v>2039</v>
      </c>
      <c r="W1" s="3">
        <v>2040</v>
      </c>
      <c r="X1" s="3">
        <v>2041</v>
      </c>
      <c r="Y1" s="3">
        <v>2042</v>
      </c>
      <c r="Z1" s="3">
        <v>2043</v>
      </c>
      <c r="AA1" s="3">
        <v>2044</v>
      </c>
      <c r="AB1" s="3">
        <v>2045</v>
      </c>
      <c r="AC1" s="3">
        <v>2046</v>
      </c>
      <c r="AD1" s="3">
        <v>2047</v>
      </c>
      <c r="AE1" s="3">
        <v>2048</v>
      </c>
      <c r="AF1" s="3">
        <v>2049</v>
      </c>
      <c r="AG1" s="3">
        <v>2050</v>
      </c>
    </row>
    <row r="2" spans="1:33" x14ac:dyDescent="0.2">
      <c r="A2" s="3" t="s">
        <v>134</v>
      </c>
      <c r="B2" s="3">
        <f>B49</f>
        <v>2.8500000000000001E-2</v>
      </c>
      <c r="C2" s="3">
        <f t="shared" ref="C2:G2" si="0">C49</f>
        <v>4.3700000000000003E-2</v>
      </c>
      <c r="D2" s="3">
        <f t="shared" si="0"/>
        <v>3.2099999999999997E-2</v>
      </c>
      <c r="E2" s="3">
        <f t="shared" si="0"/>
        <v>4.6300000000000001E-2</v>
      </c>
      <c r="F2" s="3">
        <f t="shared" si="0"/>
        <v>4.1799999999999997E-2</v>
      </c>
      <c r="G2" s="3">
        <f t="shared" si="0"/>
        <v>8.2500000000000004E-2</v>
      </c>
      <c r="H2" s="3">
        <v>3.7652656822626446E-2</v>
      </c>
      <c r="I2" s="3">
        <v>3.6286378274134452E-2</v>
      </c>
      <c r="J2" s="3">
        <v>3.5015782350209974E-2</v>
      </c>
      <c r="K2" s="3">
        <v>3.3831157888924462E-2</v>
      </c>
      <c r="L2" s="3">
        <v>3.2724064883088905E-2</v>
      </c>
      <c r="M2" s="3">
        <v>3.1687133084086196E-2</v>
      </c>
      <c r="N2" s="3">
        <v>3.0713897719516856E-2</v>
      </c>
      <c r="O2" s="3">
        <v>2.9798664583333748E-2</v>
      </c>
      <c r="P2" s="3">
        <v>2.8936398548723308E-2</v>
      </c>
      <c r="Q2" s="3">
        <v>2.8122630892965812E-2</v>
      </c>
      <c r="R2" s="3">
        <v>2.7353381832036058E-2</v>
      </c>
      <c r="S2" s="3">
        <v>2.6625095430406975E-2</v>
      </c>
      <c r="T2" s="3">
        <v>2.5934584639434075E-2</v>
      </c>
      <c r="U2" s="3">
        <v>2.5278984671862695E-2</v>
      </c>
      <c r="V2" s="3">
        <v>2.4655713273943097E-2</v>
      </c>
      <c r="W2" s="3">
        <v>2.4062436733171527E-2</v>
      </c>
      <c r="X2" s="3">
        <v>2.3497040678430045E-2</v>
      </c>
      <c r="Y2" s="3">
        <v>2.2957604902164561E-2</v>
      </c>
      <c r="Z2" s="3">
        <v>2.2442381572954723E-2</v>
      </c>
      <c r="AA2" s="3">
        <v>2.194977631739323E-2</v>
      </c>
      <c r="AB2" s="3">
        <v>2.147833174002883E-2</v>
      </c>
      <c r="AC2" s="3">
        <v>2.1026713022332784E-2</v>
      </c>
      <c r="AD2" s="3">
        <v>2.0593695301170899E-2</v>
      </c>
      <c r="AE2" s="3">
        <v>2.0178152575289751E-2</v>
      </c>
      <c r="AF2" s="3">
        <v>1.9779047928396597E-2</v>
      </c>
      <c r="AG2" s="3">
        <v>1.9395424889912298E-2</v>
      </c>
    </row>
    <row r="3" spans="1:33" x14ac:dyDescent="0.2">
      <c r="A3" s="3" t="s">
        <v>135</v>
      </c>
      <c r="B3" s="3">
        <f>B50</f>
        <v>2.5099999999999997E-2</v>
      </c>
      <c r="C3" s="3">
        <f t="shared" ref="C3:G3" si="1">C50</f>
        <v>0.12470000000000001</v>
      </c>
      <c r="D3" s="3">
        <f t="shared" si="1"/>
        <v>0.27179999999999999</v>
      </c>
      <c r="E3" s="3">
        <f t="shared" si="1"/>
        <v>0.33710000000000001</v>
      </c>
      <c r="F3" s="3">
        <f t="shared" si="1"/>
        <v>3.2899999999999999E-2</v>
      </c>
      <c r="G3" s="3">
        <f t="shared" si="1"/>
        <v>1.77E-2</v>
      </c>
      <c r="H3" s="3">
        <v>3.7753709123829159E-2</v>
      </c>
      <c r="I3" s="3">
        <v>3.6380220848083164E-2</v>
      </c>
      <c r="J3" s="3">
        <v>3.5103160130072766E-2</v>
      </c>
      <c r="K3" s="3">
        <v>3.3912716608530034E-2</v>
      </c>
      <c r="L3" s="3">
        <v>3.2800367055895813E-2</v>
      </c>
      <c r="M3" s="3">
        <v>3.1758670990209514E-2</v>
      </c>
      <c r="N3" s="3">
        <v>3.078110403447434E-2</v>
      </c>
      <c r="O3" s="3">
        <v>2.9861921133387506E-2</v>
      </c>
      <c r="P3" s="3">
        <v>2.899604356721355E-2</v>
      </c>
      <c r="Q3" s="3">
        <v>2.8178965068401063E-2</v>
      </c>
      <c r="R3" s="3">
        <v>2.7406673376688145E-2</v>
      </c>
      <c r="S3" s="3">
        <v>2.6675584349285401E-2</v>
      </c>
      <c r="T3" s="3">
        <v>2.5982486343241438E-2</v>
      </c>
      <c r="U3" s="3">
        <v>2.5324493048451448E-2</v>
      </c>
      <c r="V3" s="3">
        <v>2.4699003310811967E-2</v>
      </c>
      <c r="W3" s="3">
        <v>2.4103666765558102E-2</v>
      </c>
      <c r="X3" s="3">
        <v>2.3536354324063209E-2</v>
      </c>
      <c r="Y3" s="3">
        <v>2.299513273233781E-2</v>
      </c>
      <c r="Z3" s="3">
        <v>2.2478242561064492E-2</v>
      </c>
      <c r="AA3" s="3">
        <v>2.1984079098596742E-2</v>
      </c>
      <c r="AB3" s="3">
        <v>2.1511175710285699E-2</v>
      </c>
      <c r="AC3" s="3">
        <v>2.1058189300103197E-2</v>
      </c>
      <c r="AD3" s="3">
        <v>2.0623887571525334E-2</v>
      </c>
      <c r="AE3" s="3">
        <v>2.0207137832713915E-2</v>
      </c>
      <c r="AF3" s="3">
        <v>1.9806897132322684E-2</v>
      </c>
      <c r="AG3" s="3">
        <v>1.9422203544637934E-2</v>
      </c>
    </row>
    <row r="4" spans="1:33" x14ac:dyDescent="0.2">
      <c r="A4" s="3" t="s">
        <v>136</v>
      </c>
      <c r="B4" s="3">
        <f>B50</f>
        <v>2.5099999999999997E-2</v>
      </c>
      <c r="C4" s="3">
        <f t="shared" ref="C4:G4" si="2">C50</f>
        <v>0.12470000000000001</v>
      </c>
      <c r="D4" s="3">
        <f t="shared" si="2"/>
        <v>0.27179999999999999</v>
      </c>
      <c r="E4" s="3">
        <f t="shared" si="2"/>
        <v>0.33710000000000001</v>
      </c>
      <c r="F4" s="3">
        <f t="shared" si="2"/>
        <v>3.2899999999999999E-2</v>
      </c>
      <c r="G4" s="3">
        <f t="shared" si="2"/>
        <v>1.77E-2</v>
      </c>
      <c r="H4" s="3">
        <v>3.7753709123829159E-2</v>
      </c>
      <c r="I4" s="3">
        <v>3.6380220848083164E-2</v>
      </c>
      <c r="J4" s="3">
        <v>3.5103160130072766E-2</v>
      </c>
      <c r="K4" s="3">
        <v>3.3912716608530034E-2</v>
      </c>
      <c r="L4" s="3">
        <v>3.2800367055895813E-2</v>
      </c>
      <c r="M4" s="3">
        <v>3.1758670990209514E-2</v>
      </c>
      <c r="N4" s="3">
        <v>3.078110403447434E-2</v>
      </c>
      <c r="O4" s="3">
        <v>2.9861921133387506E-2</v>
      </c>
      <c r="P4" s="3">
        <v>2.899604356721355E-2</v>
      </c>
      <c r="Q4" s="3">
        <v>2.8178965068401063E-2</v>
      </c>
      <c r="R4" s="3">
        <v>2.7406673376688145E-2</v>
      </c>
      <c r="S4" s="3">
        <v>2.6675584349285401E-2</v>
      </c>
      <c r="T4" s="3">
        <v>2.5982486343241438E-2</v>
      </c>
      <c r="U4" s="3">
        <v>2.5324493048451448E-2</v>
      </c>
      <c r="V4" s="3">
        <v>2.4699003310811967E-2</v>
      </c>
      <c r="W4" s="3">
        <v>2.4103666765558102E-2</v>
      </c>
      <c r="X4" s="3">
        <v>2.3536354324063209E-2</v>
      </c>
      <c r="Y4" s="3">
        <v>2.299513273233781E-2</v>
      </c>
      <c r="Z4" s="3">
        <v>2.2478242561064492E-2</v>
      </c>
      <c r="AA4" s="3">
        <v>2.1984079098596742E-2</v>
      </c>
      <c r="AB4" s="3">
        <v>2.1511175710285699E-2</v>
      </c>
      <c r="AC4" s="3">
        <v>2.1058189300103197E-2</v>
      </c>
      <c r="AD4" s="3">
        <v>2.0623887571525334E-2</v>
      </c>
      <c r="AE4" s="3">
        <v>2.0207137832713915E-2</v>
      </c>
      <c r="AF4" s="3">
        <v>1.9806897132322684E-2</v>
      </c>
      <c r="AG4" s="3">
        <v>1.9422203544637934E-2</v>
      </c>
    </row>
    <row r="5" spans="1:33" x14ac:dyDescent="0.2">
      <c r="A5" s="3" t="s">
        <v>137</v>
      </c>
      <c r="B5" s="3">
        <f>B4</f>
        <v>2.5099999999999997E-2</v>
      </c>
      <c r="C5" s="3">
        <f t="shared" ref="C5:G6" si="3">C4</f>
        <v>0.12470000000000001</v>
      </c>
      <c r="D5" s="3">
        <f t="shared" si="3"/>
        <v>0.27179999999999999</v>
      </c>
      <c r="E5" s="3">
        <f t="shared" si="3"/>
        <v>0.33710000000000001</v>
      </c>
      <c r="F5" s="3">
        <f t="shared" si="3"/>
        <v>3.2899999999999999E-2</v>
      </c>
      <c r="G5" s="3">
        <f t="shared" si="3"/>
        <v>1.77E-2</v>
      </c>
      <c r="H5" s="3">
        <v>3.7535402118682948E-2</v>
      </c>
      <c r="I5" s="3">
        <v>3.6177466370827298E-2</v>
      </c>
      <c r="J5" s="3">
        <v>3.4914353520473035E-2</v>
      </c>
      <c r="K5" s="3">
        <v>3.3736466599108041E-2</v>
      </c>
      <c r="L5" s="3">
        <v>3.2635461444150964E-2</v>
      </c>
      <c r="M5" s="3">
        <v>3.1604048730325962E-2</v>
      </c>
      <c r="N5" s="3">
        <v>3.0635832390567511E-2</v>
      </c>
      <c r="O5" s="3">
        <v>2.9725176854661209E-2</v>
      </c>
      <c r="P5" s="3">
        <v>2.8867097282660147E-2</v>
      </c>
      <c r="Q5" s="3">
        <v>2.8057168276545152E-2</v>
      </c>
      <c r="R5" s="3">
        <v>2.7291447540387648E-2</v>
      </c>
      <c r="S5" s="3">
        <v>2.6566411708903927E-2</v>
      </c>
      <c r="T5" s="3">
        <v>2.5878902140070374E-2</v>
      </c>
      <c r="U5" s="3">
        <v>2.5226078912521391E-2</v>
      </c>
      <c r="V5" s="3">
        <v>2.4605381614247676E-2</v>
      </c>
      <c r="W5" s="3">
        <v>2.4014495781275649E-2</v>
      </c>
      <c r="X5" s="3">
        <v>2.3451324058594351E-2</v>
      </c>
      <c r="Y5" s="3">
        <v>2.291396132608093E-2</v>
      </c>
      <c r="Z5" s="3">
        <v>2.240067316744394E-2</v>
      </c>
      <c r="AA5" s="3">
        <v>2.1909877169823875E-2</v>
      </c>
      <c r="AB5" s="3">
        <v>2.144012662887965E-2</v>
      </c>
      <c r="AC5" s="3">
        <v>2.0990096306114484E-2</v>
      </c>
      <c r="AD5" s="3">
        <v>2.0558569943102265E-2</v>
      </c>
      <c r="AE5" s="3">
        <v>2.0144429284689108E-2</v>
      </c>
      <c r="AF5" s="3">
        <v>1.9746644402904887E-2</v>
      </c>
      <c r="AG5" s="3">
        <v>1.9364265144963724E-2</v>
      </c>
    </row>
    <row r="6" spans="1:33" x14ac:dyDescent="0.2">
      <c r="A6" s="3" t="s">
        <v>214</v>
      </c>
      <c r="B6" s="3">
        <f>B5</f>
        <v>2.5099999999999997E-2</v>
      </c>
      <c r="C6" s="3">
        <f t="shared" si="3"/>
        <v>0.12470000000000001</v>
      </c>
      <c r="D6" s="3">
        <f t="shared" si="3"/>
        <v>0.27179999999999999</v>
      </c>
      <c r="E6" s="3">
        <f t="shared" si="3"/>
        <v>0.33710000000000001</v>
      </c>
      <c r="F6" s="3">
        <f t="shared" si="3"/>
        <v>3.2899999999999999E-2</v>
      </c>
      <c r="G6" s="3">
        <f t="shared" si="3"/>
        <v>1.77E-2</v>
      </c>
      <c r="H6" s="3">
        <v>3.9431148995920519E-2</v>
      </c>
      <c r="I6" s="3">
        <v>3.7935315902379203E-2</v>
      </c>
      <c r="J6" s="3">
        <v>3.6548824691822031E-2</v>
      </c>
      <c r="K6" s="3">
        <v>3.5260109144099813E-2</v>
      </c>
      <c r="L6" s="3">
        <v>3.4059178782857837E-2</v>
      </c>
      <c r="M6" s="3">
        <v>3.2937359371402963E-2</v>
      </c>
      <c r="N6" s="3">
        <v>3.1887083057424194E-2</v>
      </c>
      <c r="O6" s="3">
        <v>3.0901717427205828E-2</v>
      </c>
      <c r="P6" s="3">
        <v>2.9975425304689943E-2</v>
      </c>
      <c r="Q6" s="3">
        <v>2.9103049032274605E-2</v>
      </c>
      <c r="R6" s="3">
        <v>2.8280014386938116E-2</v>
      </c>
      <c r="S6" s="3">
        <v>2.7502250351338211E-2</v>
      </c>
      <c r="T6" s="3">
        <v>2.676612176949042E-2</v>
      </c>
      <c r="U6" s="3">
        <v>2.6068372535863069E-2</v>
      </c>
      <c r="V6" s="3">
        <v>2.5406077444368288E-2</v>
      </c>
      <c r="W6" s="3">
        <v>2.4776601195593013E-2</v>
      </c>
      <c r="X6" s="3">
        <v>2.4177563350566846E-2</v>
      </c>
      <c r="Y6" s="3">
        <v>2.3606808248630887E-2</v>
      </c>
      <c r="Z6" s="3">
        <v>2.3062379087756591E-2</v>
      </c>
      <c r="AA6" s="3">
        <v>2.2542495510697404E-2</v>
      </c>
      <c r="AB6" s="3">
        <v>2.2045534155955844E-2</v>
      </c>
      <c r="AC6" s="3">
        <v>2.1570011725712285E-2</v>
      </c>
      <c r="AD6" s="3">
        <v>2.1114570198944627E-2</v>
      </c>
      <c r="AE6" s="3">
        <v>2.0677963879042537E-2</v>
      </c>
      <c r="AF6" s="3">
        <v>2.0259048015945035E-2</v>
      </c>
      <c r="AG6" s="3">
        <v>1.9856768783720651E-2</v>
      </c>
    </row>
    <row r="7" spans="1:33" x14ac:dyDescent="0.2">
      <c r="A7" s="3" t="s">
        <v>138</v>
      </c>
      <c r="B7" s="3">
        <f>B51</f>
        <v>3.5699999999999996E-2</v>
      </c>
      <c r="C7" s="3">
        <f t="shared" ref="C7:G7" si="4">C51</f>
        <v>1.24E-2</v>
      </c>
      <c r="D7" s="3">
        <f t="shared" si="4"/>
        <v>1.29E-2</v>
      </c>
      <c r="E7" s="3">
        <f t="shared" si="4"/>
        <v>1.29E-2</v>
      </c>
      <c r="F7" s="3">
        <f t="shared" si="4"/>
        <v>2.1099999999999997E-2</v>
      </c>
      <c r="G7" s="3">
        <f t="shared" si="4"/>
        <v>7.6E-3</v>
      </c>
      <c r="H7" s="3">
        <v>3.8043337139801355E-2</v>
      </c>
      <c r="I7" s="3">
        <v>3.6649083693003626E-2</v>
      </c>
      <c r="J7" s="3">
        <v>3.5353413483416529E-2</v>
      </c>
      <c r="K7" s="3">
        <v>3.4146227774007838E-2</v>
      </c>
      <c r="L7" s="3">
        <v>3.3018761618965713E-2</v>
      </c>
      <c r="M7" s="3">
        <v>3.1963370701242749E-2</v>
      </c>
      <c r="N7" s="3">
        <v>3.0973357784514099E-2</v>
      </c>
      <c r="O7" s="3">
        <v>3.0042830448183035E-2</v>
      </c>
      <c r="P7" s="3">
        <v>2.9166583718767371E-2</v>
      </c>
      <c r="Q7" s="3">
        <v>2.8340002658621983E-2</v>
      </c>
      <c r="R7" s="3">
        <v>2.7558981062066352E-2</v>
      </c>
      <c r="S7" s="3">
        <v>2.6819853234684287E-2</v>
      </c>
      <c r="T7" s="3">
        <v>2.6119336464129009E-2</v>
      </c>
      <c r="U7" s="3">
        <v>2.5454482277015435E-2</v>
      </c>
      <c r="V7" s="3">
        <v>2.4822634955472538E-2</v>
      </c>
      <c r="W7" s="3">
        <v>2.4221396082396571E-2</v>
      </c>
      <c r="X7" s="3">
        <v>2.3648594117495345E-2</v>
      </c>
      <c r="Y7" s="3">
        <v>2.310225819035408E-2</v>
      </c>
      <c r="Z7" s="3">
        <v>2.2580595444307749E-2</v>
      </c>
      <c r="AA7" s="3">
        <v>2.2081971381919835E-2</v>
      </c>
      <c r="AB7" s="3">
        <v>2.1604892758321143E-2</v>
      </c>
      <c r="AC7" s="3">
        <v>2.1147992645159375E-2</v>
      </c>
      <c r="AD7" s="3">
        <v>2.0710017350557792E-2</v>
      </c>
      <c r="AE7" s="3">
        <v>2.0289814931291145E-2</v>
      </c>
      <c r="AF7" s="3">
        <v>1.988632507583888E-2</v>
      </c>
      <c r="AG7" s="3">
        <v>1.9498570170906185E-2</v>
      </c>
    </row>
    <row r="8" spans="1:33" x14ac:dyDescent="0.2">
      <c r="A8" s="3" t="s">
        <v>139</v>
      </c>
      <c r="B8" s="3">
        <f>B7</f>
        <v>3.5699999999999996E-2</v>
      </c>
      <c r="C8" s="3">
        <f t="shared" ref="C8:G8" si="5">C7</f>
        <v>1.24E-2</v>
      </c>
      <c r="D8" s="3">
        <f t="shared" si="5"/>
        <v>1.29E-2</v>
      </c>
      <c r="E8" s="3">
        <f t="shared" si="5"/>
        <v>1.29E-2</v>
      </c>
      <c r="F8" s="3">
        <f t="shared" si="5"/>
        <v>2.1099999999999997E-2</v>
      </c>
      <c r="G8" s="3">
        <f t="shared" si="5"/>
        <v>7.6E-3</v>
      </c>
      <c r="H8" s="3">
        <v>3.7286364300768857E-2</v>
      </c>
      <c r="I8" s="3">
        <v>3.5946066181929866E-2</v>
      </c>
      <c r="J8" s="3">
        <v>3.4698781486194791E-2</v>
      </c>
      <c r="K8" s="3">
        <v>3.3535152555551465E-2</v>
      </c>
      <c r="L8" s="3">
        <v>3.2447036245107898E-2</v>
      </c>
      <c r="M8" s="3">
        <v>3.1427313078561461E-2</v>
      </c>
      <c r="N8" s="3">
        <v>3.0469731293772433E-2</v>
      </c>
      <c r="O8" s="3">
        <v>2.9568778556461423E-2</v>
      </c>
      <c r="P8" s="3">
        <v>2.8719575779997421E-2</v>
      </c>
      <c r="Q8" s="3">
        <v>2.7917788730929535E-2</v>
      </c>
      <c r="R8" s="3">
        <v>2.7159554039226461E-2</v>
      </c>
      <c r="S8" s="3">
        <v>2.6441416946795668E-2</v>
      </c>
      <c r="T8" s="3">
        <v>2.5760278677615194E-2</v>
      </c>
      <c r="U8" s="3">
        <v>2.5113351738307421E-2</v>
      </c>
      <c r="V8" s="3">
        <v>2.4498121788886509E-2</v>
      </c>
      <c r="W8" s="3">
        <v>2.3912314984158869E-2</v>
      </c>
      <c r="X8" s="3">
        <v>2.335386989122093E-2</v>
      </c>
      <c r="Y8" s="3">
        <v>2.2820913252327241E-2</v>
      </c>
      <c r="Z8" s="3">
        <v>2.2311738992268203E-2</v>
      </c>
      <c r="AA8" s="3">
        <v>2.1824789974797199E-2</v>
      </c>
      <c r="AB8" s="3">
        <v>2.1358642096885802E-2</v>
      </c>
      <c r="AC8" s="3">
        <v>2.0911990378850418E-2</v>
      </c>
      <c r="AD8" s="3">
        <v>2.048363676391236E-2</v>
      </c>
      <c r="AE8" s="3">
        <v>2.0072479387200925E-2</v>
      </c>
      <c r="AF8" s="3">
        <v>1.9677503111601716E-2</v>
      </c>
      <c r="AG8" s="3">
        <v>1.9297771159555756E-2</v>
      </c>
    </row>
    <row r="9" spans="1:33" x14ac:dyDescent="0.2">
      <c r="A9" s="3" t="s">
        <v>140</v>
      </c>
      <c r="B9" s="3">
        <f>B51</f>
        <v>3.5699999999999996E-2</v>
      </c>
      <c r="C9" s="3">
        <f t="shared" ref="C9:G9" si="6">C51</f>
        <v>1.24E-2</v>
      </c>
      <c r="D9" s="3">
        <f t="shared" si="6"/>
        <v>1.29E-2</v>
      </c>
      <c r="E9" s="3">
        <f t="shared" si="6"/>
        <v>1.29E-2</v>
      </c>
      <c r="F9" s="3">
        <f t="shared" si="6"/>
        <v>2.1099999999999997E-2</v>
      </c>
      <c r="G9" s="3">
        <f t="shared" si="6"/>
        <v>7.6E-3</v>
      </c>
      <c r="H9" s="3">
        <v>3.8072573266073884E-2</v>
      </c>
      <c r="I9" s="3">
        <v>3.6676215369293788E-2</v>
      </c>
      <c r="J9" s="3">
        <v>3.5378660015112473E-2</v>
      </c>
      <c r="K9" s="3">
        <v>3.4169779020350358E-2</v>
      </c>
      <c r="L9" s="3">
        <v>3.3040782774302335E-2</v>
      </c>
      <c r="M9" s="3">
        <v>3.1984006174044795E-2</v>
      </c>
      <c r="N9" s="3">
        <v>3.0992734366717855E-2</v>
      </c>
      <c r="O9" s="3">
        <v>3.0061059921771962E-2</v>
      </c>
      <c r="P9" s="3">
        <v>2.9183765012981974E-2</v>
      </c>
      <c r="Q9" s="3">
        <v>2.8356223645449673E-2</v>
      </c>
      <c r="R9" s="3">
        <v>2.7574320058993358E-2</v>
      </c>
      <c r="S9" s="3">
        <v>2.6834380268867374E-2</v>
      </c>
      <c r="T9" s="3">
        <v>2.6133114341037478E-2</v>
      </c>
      <c r="U9" s="3">
        <v>2.5467567487881478E-2</v>
      </c>
      <c r="V9" s="3">
        <v>2.4835078451361521E-2</v>
      </c>
      <c r="W9" s="3">
        <v>2.4233243937047223E-2</v>
      </c>
      <c r="X9" s="3">
        <v>2.3659888097269439E-2</v>
      </c>
      <c r="Y9" s="3">
        <v>2.3113036246092331E-2</v>
      </c>
      <c r="Z9" s="3">
        <v>2.2590892137297692E-2</v>
      </c>
      <c r="AA9" s="3">
        <v>2.2091818253998679E-2</v>
      </c>
      <c r="AB9" s="3">
        <v>2.1614318654603181E-2</v>
      </c>
      <c r="AC9" s="3">
        <v>2.1157023996161189E-2</v>
      </c>
      <c r="AD9" s="3">
        <v>2.0718678419673169E-2</v>
      </c>
      <c r="AE9" s="3">
        <v>2.0298128032442016E-2</v>
      </c>
      <c r="AF9" s="3">
        <v>1.9894310765408565E-2</v>
      </c>
      <c r="AG9" s="3">
        <v>1.9506247417424776E-2</v>
      </c>
    </row>
    <row r="10" spans="1:33" x14ac:dyDescent="0.2">
      <c r="A10" s="3" t="s">
        <v>141</v>
      </c>
      <c r="B10" s="3">
        <f>B9</f>
        <v>3.5699999999999996E-2</v>
      </c>
      <c r="C10" s="3">
        <f t="shared" ref="C10:G10" si="7">C9</f>
        <v>1.24E-2</v>
      </c>
      <c r="D10" s="3">
        <f t="shared" si="7"/>
        <v>1.29E-2</v>
      </c>
      <c r="E10" s="3">
        <f t="shared" si="7"/>
        <v>1.29E-2</v>
      </c>
      <c r="F10" s="3">
        <f t="shared" si="7"/>
        <v>2.1099999999999997E-2</v>
      </c>
      <c r="G10" s="3">
        <f t="shared" si="7"/>
        <v>7.6E-3</v>
      </c>
      <c r="H10" s="3">
        <v>3.8431750961520912E-2</v>
      </c>
      <c r="I10" s="3">
        <v>3.7009414365385872E-2</v>
      </c>
      <c r="J10" s="3">
        <v>3.5688600173446217E-2</v>
      </c>
      <c r="K10" s="3">
        <v>3.4458813360955666E-2</v>
      </c>
      <c r="L10" s="3">
        <v>3.33109573004753E-2</v>
      </c>
      <c r="M10" s="3">
        <v>3.2237108360380767E-2</v>
      </c>
      <c r="N10" s="3">
        <v>3.1230332739719674E-2</v>
      </c>
      <c r="O10" s="3">
        <v>3.0284536585302852E-2</v>
      </c>
      <c r="P10" s="3">
        <v>2.9394342543143999E-2</v>
      </c>
      <c r="Q10" s="3">
        <v>2.8554987460417312E-2</v>
      </c>
      <c r="R10" s="3">
        <v>2.7762237127381316E-2</v>
      </c>
      <c r="S10" s="3">
        <v>2.701231483749408E-2</v>
      </c>
      <c r="T10" s="3">
        <v>2.6301841221610164E-2</v>
      </c>
      <c r="U10" s="3">
        <v>2.5627783333518884E-2</v>
      </c>
      <c r="V10" s="3">
        <v>2.4987411368883106E-2</v>
      </c>
      <c r="W10" s="3">
        <v>2.4378261714953275E-2</v>
      </c>
      <c r="X10" s="3">
        <v>2.3798105276217747E-2</v>
      </c>
      <c r="Y10" s="3">
        <v>2.3244920217730978E-2</v>
      </c>
      <c r="Z10" s="3">
        <v>2.2716868423627072E-2</v>
      </c>
      <c r="AA10" s="3">
        <v>2.2212275092958492E-2</v>
      </c>
      <c r="AB10" s="3">
        <v>2.1729610995848334E-2</v>
      </c>
      <c r="AC10" s="3">
        <v>2.1267476993907571E-2</v>
      </c>
      <c r="AD10" s="3">
        <v>2.0824590494661885E-2</v>
      </c>
      <c r="AE10" s="3">
        <v>2.0399773564000804E-2</v>
      </c>
      <c r="AF10" s="3">
        <v>1.9991942464618065E-2</v>
      </c>
      <c r="AG10" s="3">
        <v>1.9600098424618888E-2</v>
      </c>
    </row>
    <row r="11" spans="1:33" x14ac:dyDescent="0.2">
      <c r="A11" s="3" t="s">
        <v>142</v>
      </c>
      <c r="B11" s="3">
        <f>B9</f>
        <v>3.5699999999999996E-2</v>
      </c>
      <c r="C11" s="3">
        <f t="shared" ref="C11:G11" si="8">C9</f>
        <v>1.24E-2</v>
      </c>
      <c r="D11" s="3">
        <f t="shared" si="8"/>
        <v>1.29E-2</v>
      </c>
      <c r="E11" s="3">
        <f t="shared" si="8"/>
        <v>1.29E-2</v>
      </c>
      <c r="F11" s="3">
        <f t="shared" si="8"/>
        <v>2.1099999999999997E-2</v>
      </c>
      <c r="G11" s="3">
        <f t="shared" si="8"/>
        <v>7.6E-3</v>
      </c>
      <c r="H11" s="3">
        <v>3.8170603110791089E-2</v>
      </c>
      <c r="I11" s="3">
        <v>3.6767177760958863E-2</v>
      </c>
      <c r="J11" s="3">
        <v>3.546329257874159E-2</v>
      </c>
      <c r="K11" s="3">
        <v>3.4248720194039219E-2</v>
      </c>
      <c r="L11" s="3">
        <v>3.3114587937442097E-2</v>
      </c>
      <c r="M11" s="3">
        <v>3.2053160727834457E-2</v>
      </c>
      <c r="N11" s="3">
        <v>3.1057664418412328E-2</v>
      </c>
      <c r="O11" s="3">
        <v>3.0122141069499724E-2</v>
      </c>
      <c r="P11" s="3">
        <v>2.9241329613824023E-2</v>
      </c>
      <c r="Q11" s="3">
        <v>2.8410566863637507E-2</v>
      </c>
      <c r="R11" s="3">
        <v>2.7625704926674096E-2</v>
      </c>
      <c r="S11" s="3">
        <v>2.6883041942430429E-2</v>
      </c>
      <c r="T11" s="3">
        <v>2.61792636984144E-2</v>
      </c>
      <c r="U11" s="3">
        <v>2.5511394182788975E-2</v>
      </c>
      <c r="V11" s="3">
        <v>2.4876753517798472E-2</v>
      </c>
      <c r="W11" s="3">
        <v>2.427292201957049E-2</v>
      </c>
      <c r="X11" s="3">
        <v>2.3697709368028508E-2</v>
      </c>
      <c r="Y11" s="3">
        <v>2.3149128059168224E-2</v>
      </c>
      <c r="Z11" s="3">
        <v>2.262537046097211E-2</v>
      </c>
      <c r="AA11" s="3">
        <v>2.2124788915399141E-2</v>
      </c>
      <c r="AB11" s="3">
        <v>2.1645878424363163E-2</v>
      </c>
      <c r="AC11" s="3">
        <v>2.1187261536996516E-2</v>
      </c>
      <c r="AD11" s="3">
        <v>2.0747675117979068E-2</v>
      </c>
      <c r="AE11" s="3">
        <v>2.0325958729799753E-2</v>
      </c>
      <c r="AF11" s="3">
        <v>1.9921044403401703E-2</v>
      </c>
      <c r="AG11" s="3">
        <v>1.9531947607813828E-2</v>
      </c>
    </row>
    <row r="12" spans="1:33" x14ac:dyDescent="0.2">
      <c r="A12" s="3" t="s">
        <v>143</v>
      </c>
      <c r="B12" s="3">
        <f>B9</f>
        <v>3.5699999999999996E-2</v>
      </c>
      <c r="C12" s="3">
        <f t="shared" ref="C12:G12" si="9">C9</f>
        <v>1.24E-2</v>
      </c>
      <c r="D12" s="3">
        <f t="shared" si="9"/>
        <v>1.29E-2</v>
      </c>
      <c r="E12" s="3">
        <f t="shared" si="9"/>
        <v>1.29E-2</v>
      </c>
      <c r="F12" s="3">
        <f t="shared" si="9"/>
        <v>2.1099999999999997E-2</v>
      </c>
      <c r="G12" s="3">
        <f t="shared" si="9"/>
        <v>7.6E-3</v>
      </c>
      <c r="H12" s="3">
        <v>3.8072572170959003E-2</v>
      </c>
      <c r="I12" s="3">
        <v>3.6676214353045133E-2</v>
      </c>
      <c r="J12" s="3">
        <v>3.5378659069473878E-2</v>
      </c>
      <c r="K12" s="3">
        <v>3.4169778138256307E-2</v>
      </c>
      <c r="L12" s="3">
        <v>3.3040781949526483E-2</v>
      </c>
      <c r="M12" s="3">
        <v>3.1984005401179294E-2</v>
      </c>
      <c r="N12" s="3">
        <v>3.0992733641021442E-2</v>
      </c>
      <c r="O12" s="3">
        <v>3.0061059239045288E-2</v>
      </c>
      <c r="P12" s="3">
        <v>2.9183764369527632E-2</v>
      </c>
      <c r="Q12" s="3">
        <v>2.8356223037977524E-2</v>
      </c>
      <c r="R12" s="3">
        <v>2.7574319484541115E-2</v>
      </c>
      <c r="S12" s="3">
        <v>2.6834379724850567E-2</v>
      </c>
      <c r="T12" s="3">
        <v>2.613311382507574E-2</v>
      </c>
      <c r="U12" s="3">
        <v>2.5467566997861537E-2</v>
      </c>
      <c r="V12" s="3">
        <v>2.4835077985382745E-2</v>
      </c>
      <c r="W12" s="3">
        <v>2.423324349338574E-2</v>
      </c>
      <c r="X12" s="3">
        <v>2.3659887674336858E-2</v>
      </c>
      <c r="Y12" s="3">
        <v>2.3113035842500643E-2</v>
      </c>
      <c r="Z12" s="3">
        <v>2.2590891751728879E-2</v>
      </c>
      <c r="AA12" s="3">
        <v>2.2091817885273941E-2</v>
      </c>
      <c r="AB12" s="3">
        <v>2.1614318301649154E-2</v>
      </c>
      <c r="AC12" s="3">
        <v>2.115702365798984E-2</v>
      </c>
      <c r="AD12" s="3">
        <v>2.0718678095354954E-2</v>
      </c>
      <c r="AE12" s="3">
        <v>2.0298127721170615E-2</v>
      </c>
      <c r="AF12" s="3">
        <v>1.9894310466399025E-2</v>
      </c>
      <c r="AG12" s="3">
        <v>1.9506247129952803E-2</v>
      </c>
    </row>
    <row r="13" spans="1:33" x14ac:dyDescent="0.2">
      <c r="A13" s="3" t="s">
        <v>215</v>
      </c>
      <c r="B13" s="3">
        <f>B9</f>
        <v>3.5699999999999996E-2</v>
      </c>
      <c r="C13" s="3">
        <f t="shared" ref="C13:G13" si="10">C9</f>
        <v>1.24E-2</v>
      </c>
      <c r="D13" s="3">
        <f t="shared" si="10"/>
        <v>1.29E-2</v>
      </c>
      <c r="E13" s="3">
        <f t="shared" si="10"/>
        <v>1.29E-2</v>
      </c>
      <c r="F13" s="3">
        <f t="shared" si="10"/>
        <v>2.1099999999999997E-2</v>
      </c>
      <c r="G13" s="3">
        <f t="shared" si="10"/>
        <v>7.6E-3</v>
      </c>
      <c r="H13" s="3">
        <v>3.2516019325853206E-2</v>
      </c>
      <c r="I13" s="3">
        <v>3.149202406282553E-2</v>
      </c>
      <c r="J13" s="3">
        <v>3.0530555087354059E-2</v>
      </c>
      <c r="K13" s="3">
        <v>2.9626055177737958E-2</v>
      </c>
      <c r="L13" s="3">
        <v>2.8773606717455533E-2</v>
      </c>
      <c r="M13" s="3">
        <v>2.7968842250205562E-2</v>
      </c>
      <c r="N13" s="3">
        <v>2.7207869636389312E-2</v>
      </c>
      <c r="O13" s="3">
        <v>2.6487209104046762E-2</v>
      </c>
      <c r="P13" s="3">
        <v>2.5803740045794978E-2</v>
      </c>
      <c r="Q13" s="3">
        <v>2.51546558454111E-2</v>
      </c>
      <c r="R13" s="3">
        <v>2.4537425355266897E-2</v>
      </c>
      <c r="S13" s="3">
        <v>2.3949759909224818E-2</v>
      </c>
      <c r="T13" s="3">
        <v>2.3389584964931376E-2</v>
      </c>
      <c r="U13" s="3">
        <v>2.2855015634871474E-2</v>
      </c>
      <c r="V13" s="3">
        <v>2.2344335497713808E-2</v>
      </c>
      <c r="W13" s="3">
        <v>2.1855978188446888E-2</v>
      </c>
      <c r="X13" s="3">
        <v>2.1388511350872556E-2</v>
      </c>
      <c r="Y13" s="3">
        <v>2.0940622606557855E-2</v>
      </c>
      <c r="Z13" s="3">
        <v>2.0511107250390837E-2</v>
      </c>
      <c r="AA13" s="3">
        <v>2.0098857430027307E-2</v>
      </c>
      <c r="AB13" s="3">
        <v>1.9702852604569037E-2</v>
      </c>
      <c r="AC13" s="3">
        <v>1.9322151109254494E-2</v>
      </c>
      <c r="AD13" s="3">
        <v>1.8955882679713355E-2</v>
      </c>
      <c r="AE13" s="3">
        <v>1.860324181048597E-2</v>
      </c>
      <c r="AF13" s="3">
        <v>1.8263481841487361E-2</v>
      </c>
      <c r="AG13" s="3">
        <v>1.7935909680728102E-2</v>
      </c>
    </row>
    <row r="14" spans="1:33" x14ac:dyDescent="0.2">
      <c r="A14" s="3" t="s">
        <v>144</v>
      </c>
      <c r="B14" s="3">
        <f>B9</f>
        <v>3.5699999999999996E-2</v>
      </c>
      <c r="C14" s="3">
        <f t="shared" ref="C14:G14" si="11">C9</f>
        <v>1.24E-2</v>
      </c>
      <c r="D14" s="3">
        <f t="shared" si="11"/>
        <v>1.29E-2</v>
      </c>
      <c r="E14" s="3">
        <f t="shared" si="11"/>
        <v>1.29E-2</v>
      </c>
      <c r="F14" s="3">
        <f t="shared" si="11"/>
        <v>2.1099999999999997E-2</v>
      </c>
      <c r="G14" s="3">
        <f t="shared" si="11"/>
        <v>7.6E-3</v>
      </c>
      <c r="H14" s="3">
        <v>3.8072622151491764E-2</v>
      </c>
      <c r="I14" s="3">
        <v>3.667626073461324E-2</v>
      </c>
      <c r="J14" s="3">
        <v>3.5378702227283905E-2</v>
      </c>
      <c r="K14" s="3">
        <v>3.4169818397044124E-2</v>
      </c>
      <c r="L14" s="3">
        <v>3.3040819591899424E-2</v>
      </c>
      <c r="M14" s="3">
        <v>3.1984040674164389E-2</v>
      </c>
      <c r="N14" s="3">
        <v>3.099276676146093E-2</v>
      </c>
      <c r="O14" s="3">
        <v>3.0061090398164524E-2</v>
      </c>
      <c r="P14" s="3">
        <v>2.9183793736481927E-2</v>
      </c>
      <c r="Q14" s="3">
        <v>2.8356250763072462E-2</v>
      </c>
      <c r="R14" s="3">
        <v>2.7574345701726653E-2</v>
      </c>
      <c r="S14" s="3">
        <v>2.6834404553858566E-2</v>
      </c>
      <c r="T14" s="3">
        <v>2.6133137373328976E-2</v>
      </c>
      <c r="U14" s="3">
        <v>2.546758936195773E-2</v>
      </c>
      <c r="V14" s="3">
        <v>2.4835099252433296E-2</v>
      </c>
      <c r="W14" s="3">
        <v>2.4233263742185721E-2</v>
      </c>
      <c r="X14" s="3">
        <v>2.3659906976320092E-2</v>
      </c>
      <c r="Y14" s="3">
        <v>2.3113054262523205E-2</v>
      </c>
      <c r="Z14" s="3">
        <v>2.2590909348902285E-2</v>
      </c>
      <c r="AA14" s="3">
        <v>2.209183471353782E-2</v>
      </c>
      <c r="AB14" s="3">
        <v>2.1614334410302288E-2</v>
      </c>
      <c r="AC14" s="3">
        <v>2.1157039092237182E-2</v>
      </c>
      <c r="AD14" s="3">
        <v>2.0718692896675939E-2</v>
      </c>
      <c r="AE14" s="3">
        <v>2.0298141927702726E-2</v>
      </c>
      <c r="AF14" s="3">
        <v>1.9894324113295336E-2</v>
      </c>
      <c r="AG14" s="3">
        <v>1.9506260249650503E-2</v>
      </c>
    </row>
    <row r="15" spans="1:33" x14ac:dyDescent="0.2">
      <c r="A15" s="3" t="s">
        <v>145</v>
      </c>
      <c r="B15" s="3">
        <f>B9</f>
        <v>3.5699999999999996E-2</v>
      </c>
      <c r="C15" s="3">
        <f t="shared" ref="C15:G15" si="12">C9</f>
        <v>1.24E-2</v>
      </c>
      <c r="D15" s="3">
        <f t="shared" si="12"/>
        <v>1.29E-2</v>
      </c>
      <c r="E15" s="3">
        <f t="shared" si="12"/>
        <v>1.29E-2</v>
      </c>
      <c r="F15" s="3">
        <f t="shared" si="12"/>
        <v>2.1099999999999997E-2</v>
      </c>
      <c r="G15" s="3">
        <f t="shared" si="12"/>
        <v>7.6E-3</v>
      </c>
      <c r="H15" s="3">
        <v>3.8072679588712695E-2</v>
      </c>
      <c r="I15" s="3">
        <v>3.6676314035927811E-2</v>
      </c>
      <c r="J15" s="3">
        <v>3.5378751823846893E-2</v>
      </c>
      <c r="K15" s="3">
        <v>3.4169864662102624E-2</v>
      </c>
      <c r="L15" s="3">
        <v>3.3040862850192448E-2</v>
      </c>
      <c r="M15" s="3">
        <v>3.1984081209566445E-2</v>
      </c>
      <c r="N15" s="3">
        <v>3.0992804823181157E-2</v>
      </c>
      <c r="O15" s="3">
        <v>3.006112620591618E-2</v>
      </c>
      <c r="P15" s="3">
        <v>2.9183827484733822E-2</v>
      </c>
      <c r="Q15" s="3">
        <v>2.8356282624504257E-2</v>
      </c>
      <c r="R15" s="3">
        <v>2.7574375830266909E-2</v>
      </c>
      <c r="S15" s="3">
        <v>2.6834433087130231E-2</v>
      </c>
      <c r="T15" s="3">
        <v>2.613316443475781E-2</v>
      </c>
      <c r="U15" s="3">
        <v>2.5467615062559942E-2</v>
      </c>
      <c r="V15" s="3">
        <v>2.4835123692332553E-2</v>
      </c>
      <c r="W15" s="3">
        <v>2.4233287011926105E-2</v>
      </c>
      <c r="X15" s="3">
        <v>2.3659929157953213E-2</v>
      </c>
      <c r="Y15" s="3">
        <v>2.3113075430641797E-2</v>
      </c>
      <c r="Z15" s="3">
        <v>2.2590929571415438E-2</v>
      </c>
      <c r="AA15" s="3">
        <v>2.2091854052409522E-2</v>
      </c>
      <c r="AB15" s="3">
        <v>2.1614352922214683E-2</v>
      </c>
      <c r="AC15" s="3">
        <v>2.1157056829114843E-2</v>
      </c>
      <c r="AD15" s="3">
        <v>2.0718709906208804E-2</v>
      </c>
      <c r="AE15" s="3">
        <v>2.0298158253714327E-2</v>
      </c>
      <c r="AF15" s="3">
        <v>1.9894339796178336E-2</v>
      </c>
      <c r="AG15" s="3">
        <v>1.9506275326676849E-2</v>
      </c>
    </row>
    <row r="16" spans="1:33" x14ac:dyDescent="0.2">
      <c r="A16" s="3" t="s">
        <v>146</v>
      </c>
      <c r="B16" s="3">
        <f>B9</f>
        <v>3.5699999999999996E-2</v>
      </c>
      <c r="C16" s="3">
        <f t="shared" ref="C16:G16" si="13">C9</f>
        <v>1.24E-2</v>
      </c>
      <c r="D16" s="3">
        <f t="shared" si="13"/>
        <v>1.29E-2</v>
      </c>
      <c r="E16" s="3">
        <f t="shared" si="13"/>
        <v>1.29E-2</v>
      </c>
      <c r="F16" s="3">
        <f t="shared" si="13"/>
        <v>2.1099999999999997E-2</v>
      </c>
      <c r="G16" s="3">
        <f t="shared" si="13"/>
        <v>7.6E-3</v>
      </c>
      <c r="H16" s="3">
        <v>3.8072679588712695E-2</v>
      </c>
      <c r="I16" s="3">
        <v>3.6676314035927811E-2</v>
      </c>
      <c r="J16" s="3">
        <v>3.5378751823846893E-2</v>
      </c>
      <c r="K16" s="3">
        <v>3.4169864662102624E-2</v>
      </c>
      <c r="L16" s="3">
        <v>3.3040862850192448E-2</v>
      </c>
      <c r="M16" s="3">
        <v>3.1984081209566445E-2</v>
      </c>
      <c r="N16" s="3">
        <v>3.0992804823181157E-2</v>
      </c>
      <c r="O16" s="3">
        <v>3.006112620591618E-2</v>
      </c>
      <c r="P16" s="3">
        <v>2.9183827484733822E-2</v>
      </c>
      <c r="Q16" s="3">
        <v>2.8356282624504257E-2</v>
      </c>
      <c r="R16" s="3">
        <v>2.7574375830266909E-2</v>
      </c>
      <c r="S16" s="3">
        <v>2.6834433087130231E-2</v>
      </c>
      <c r="T16" s="3">
        <v>2.613316443475781E-2</v>
      </c>
      <c r="U16" s="3">
        <v>2.5467615062559942E-2</v>
      </c>
      <c r="V16" s="3">
        <v>2.4835123692332553E-2</v>
      </c>
      <c r="W16" s="3">
        <v>2.4233287011926105E-2</v>
      </c>
      <c r="X16" s="3">
        <v>2.3659929157953213E-2</v>
      </c>
      <c r="Y16" s="3">
        <v>2.3113075430641797E-2</v>
      </c>
      <c r="Z16" s="3">
        <v>2.2590929571415438E-2</v>
      </c>
      <c r="AA16" s="3">
        <v>2.2091854052409522E-2</v>
      </c>
      <c r="AB16" s="3">
        <v>2.1614352922214683E-2</v>
      </c>
      <c r="AC16" s="3">
        <v>2.1157056829114843E-2</v>
      </c>
      <c r="AD16" s="3">
        <v>2.0718709906208804E-2</v>
      </c>
      <c r="AE16" s="3">
        <v>2.0298158253714327E-2</v>
      </c>
      <c r="AF16" s="3">
        <v>1.9894339796178336E-2</v>
      </c>
      <c r="AG16" s="3">
        <v>1.9506275326676849E-2</v>
      </c>
    </row>
    <row r="17" spans="1:33" x14ac:dyDescent="0.2">
      <c r="A17" s="3" t="s">
        <v>147</v>
      </c>
      <c r="B17" s="3">
        <f>B9</f>
        <v>3.5699999999999996E-2</v>
      </c>
      <c r="C17" s="3">
        <f t="shared" ref="C17:G17" si="14">C9</f>
        <v>1.24E-2</v>
      </c>
      <c r="D17" s="3">
        <f t="shared" si="14"/>
        <v>1.29E-2</v>
      </c>
      <c r="E17" s="3">
        <f t="shared" si="14"/>
        <v>1.29E-2</v>
      </c>
      <c r="F17" s="3">
        <f t="shared" si="14"/>
        <v>2.1099999999999997E-2</v>
      </c>
      <c r="G17" s="3">
        <f t="shared" si="14"/>
        <v>7.6E-3</v>
      </c>
      <c r="H17" s="3">
        <v>3.8043192383491901E-2</v>
      </c>
      <c r="I17" s="3">
        <v>3.6648949352617421E-2</v>
      </c>
      <c r="J17" s="3">
        <v>3.5353288473877066E-2</v>
      </c>
      <c r="K17" s="3">
        <v>3.4146111155932621E-2</v>
      </c>
      <c r="L17" s="3">
        <v>3.3018652574891262E-2</v>
      </c>
      <c r="M17" s="3">
        <v>3.1963268516584209E-2</v>
      </c>
      <c r="N17" s="3">
        <v>3.0973261831819299E-2</v>
      </c>
      <c r="O17" s="3">
        <v>3.0042740174256729E-2</v>
      </c>
      <c r="P17" s="3">
        <v>2.9166498634002575E-2</v>
      </c>
      <c r="Q17" s="3">
        <v>2.8339922328131394E-2</v>
      </c>
      <c r="R17" s="3">
        <v>2.7558905098190464E-2</v>
      </c>
      <c r="S17" s="3">
        <v>2.6819781290851264E-2</v>
      </c>
      <c r="T17" s="3">
        <v>2.6119268229460067E-2</v>
      </c>
      <c r="U17" s="3">
        <v>2.5454417471887189E-2</v>
      </c>
      <c r="V17" s="3">
        <v>2.4822573327677944E-2</v>
      </c>
      <c r="W17" s="3">
        <v>2.4221337403875807E-2</v>
      </c>
      <c r="X17" s="3">
        <v>2.3648538181473888E-2</v>
      </c>
      <c r="Y17" s="3">
        <v>2.3102204808972668E-2</v>
      </c>
      <c r="Z17" s="3">
        <v>2.2580544446472159E-2</v>
      </c>
      <c r="AA17" s="3">
        <v>2.2081922611472387E-2</v>
      </c>
      <c r="AB17" s="3">
        <v>2.1604846072474908E-2</v>
      </c>
      <c r="AC17" s="3">
        <v>2.1147947913064437E-2</v>
      </c>
      <c r="AD17" s="3">
        <v>2.070997445207114E-2</v>
      </c>
      <c r="AE17" s="3">
        <v>2.028977375594717E-2</v>
      </c>
      <c r="AF17" s="3">
        <v>1.9886285521862414E-2</v>
      </c>
      <c r="AG17" s="3">
        <v>1.9498532144382023E-2</v>
      </c>
    </row>
    <row r="18" spans="1:33" x14ac:dyDescent="0.2">
      <c r="A18" s="3" t="s">
        <v>148</v>
      </c>
      <c r="B18" s="3">
        <f>B9</f>
        <v>3.5699999999999996E-2</v>
      </c>
      <c r="C18" s="3">
        <f t="shared" ref="C18:G18" si="15">C9</f>
        <v>1.24E-2</v>
      </c>
      <c r="D18" s="3">
        <f t="shared" si="15"/>
        <v>1.29E-2</v>
      </c>
      <c r="E18" s="3">
        <f t="shared" si="15"/>
        <v>1.29E-2</v>
      </c>
      <c r="F18" s="3">
        <f t="shared" si="15"/>
        <v>2.1099999999999997E-2</v>
      </c>
      <c r="G18" s="3">
        <f t="shared" si="15"/>
        <v>7.6E-3</v>
      </c>
      <c r="H18" s="3">
        <v>3.8043192383491901E-2</v>
      </c>
      <c r="I18" s="3">
        <v>3.6648949352617421E-2</v>
      </c>
      <c r="J18" s="3">
        <v>3.5353288473877066E-2</v>
      </c>
      <c r="K18" s="3">
        <v>3.4146111155932621E-2</v>
      </c>
      <c r="L18" s="3">
        <v>3.3018652574891262E-2</v>
      </c>
      <c r="M18" s="3">
        <v>3.1963268516584209E-2</v>
      </c>
      <c r="N18" s="3">
        <v>3.0973261831819299E-2</v>
      </c>
      <c r="O18" s="3">
        <v>3.0042740174256729E-2</v>
      </c>
      <c r="P18" s="3">
        <v>2.9166498634002575E-2</v>
      </c>
      <c r="Q18" s="3">
        <v>2.8339922328131394E-2</v>
      </c>
      <c r="R18" s="3">
        <v>2.7558905098190464E-2</v>
      </c>
      <c r="S18" s="3">
        <v>2.6819781290851264E-2</v>
      </c>
      <c r="T18" s="3">
        <v>2.6119268229460067E-2</v>
      </c>
      <c r="U18" s="3">
        <v>2.5454417471887189E-2</v>
      </c>
      <c r="V18" s="3">
        <v>2.4822573327677944E-2</v>
      </c>
      <c r="W18" s="3">
        <v>2.4221337403875807E-2</v>
      </c>
      <c r="X18" s="3">
        <v>2.3648538181473888E-2</v>
      </c>
      <c r="Y18" s="3">
        <v>2.3102204808972668E-2</v>
      </c>
      <c r="Z18" s="3">
        <v>2.2580544446472159E-2</v>
      </c>
      <c r="AA18" s="3">
        <v>2.2081922611472387E-2</v>
      </c>
      <c r="AB18" s="3">
        <v>2.1604846072474908E-2</v>
      </c>
      <c r="AC18" s="3">
        <v>2.1147947913064437E-2</v>
      </c>
      <c r="AD18" s="3">
        <v>2.070997445207114E-2</v>
      </c>
      <c r="AE18" s="3">
        <v>2.028977375594717E-2</v>
      </c>
      <c r="AF18" s="3">
        <v>1.9886285521862414E-2</v>
      </c>
      <c r="AG18" s="3">
        <v>1.9498532144382023E-2</v>
      </c>
    </row>
    <row r="19" spans="1:33" x14ac:dyDescent="0.2">
      <c r="A19" s="3" t="s">
        <v>149</v>
      </c>
      <c r="B19" s="3">
        <f>B9</f>
        <v>3.5699999999999996E-2</v>
      </c>
      <c r="C19" s="3">
        <f t="shared" ref="C19:G19" si="16">C9</f>
        <v>1.24E-2</v>
      </c>
      <c r="D19" s="3">
        <f t="shared" si="16"/>
        <v>1.29E-2</v>
      </c>
      <c r="E19" s="3">
        <f t="shared" si="16"/>
        <v>1.29E-2</v>
      </c>
      <c r="F19" s="3">
        <f t="shared" si="16"/>
        <v>2.1099999999999997E-2</v>
      </c>
      <c r="G19" s="3">
        <f t="shared" si="16"/>
        <v>7.6E-3</v>
      </c>
      <c r="H19" s="3">
        <v>3.8072608709886095E-2</v>
      </c>
      <c r="I19" s="3">
        <v>3.6676248260914486E-2</v>
      </c>
      <c r="J19" s="3">
        <v>3.5378690620556513E-2</v>
      </c>
      <c r="K19" s="3">
        <v>3.4169807569985951E-2</v>
      </c>
      <c r="L19" s="3">
        <v>3.3040809468479912E-2</v>
      </c>
      <c r="M19" s="3">
        <v>3.198403118796446E-2</v>
      </c>
      <c r="N19" s="3">
        <v>3.0992757854166539E-2</v>
      </c>
      <c r="O19" s="3">
        <v>3.0061082018327825E-2</v>
      </c>
      <c r="P19" s="3">
        <v>2.9183785838627525E-2</v>
      </c>
      <c r="Q19" s="3">
        <v>2.8356243306784157E-2</v>
      </c>
      <c r="R19" s="3">
        <v>2.75743386509642E-2</v>
      </c>
      <c r="S19" s="3">
        <v>2.6834397876433984E-2</v>
      </c>
      <c r="T19" s="3">
        <v>2.6133131040331693E-2</v>
      </c>
      <c r="U19" s="3">
        <v>2.5467583347432668E-2</v>
      </c>
      <c r="V19" s="3">
        <v>2.4835093532949569E-2</v>
      </c>
      <c r="W19" s="3">
        <v>2.4233258296538541E-2</v>
      </c>
      <c r="X19" s="3">
        <v>2.3659901785304523E-2</v>
      </c>
      <c r="Y19" s="3">
        <v>2.3113049308709527E-2</v>
      </c>
      <c r="Z19" s="3">
        <v>2.2590904616375109E-2</v>
      </c>
      <c r="AA19" s="3">
        <v>2.2091830187808775E-2</v>
      </c>
      <c r="AB19" s="3">
        <v>2.1614330078092856E-2</v>
      </c>
      <c r="AC19" s="3">
        <v>2.1157034941395782E-2</v>
      </c>
      <c r="AD19" s="3">
        <v>2.0718688916065799E-2</v>
      </c>
      <c r="AE19" s="3">
        <v>2.0298138107043642E-2</v>
      </c>
      <c r="AF19" s="3">
        <v>1.9894320443142943E-2</v>
      </c>
      <c r="AG19" s="3">
        <v>1.950625672129009E-2</v>
      </c>
    </row>
    <row r="20" spans="1:33" x14ac:dyDescent="0.2">
      <c r="A20" s="3" t="s">
        <v>150</v>
      </c>
      <c r="B20" s="3">
        <f>B9</f>
        <v>3.5699999999999996E-2</v>
      </c>
      <c r="C20" s="3">
        <f t="shared" ref="C20:G20" si="17">C9</f>
        <v>1.24E-2</v>
      </c>
      <c r="D20" s="3">
        <f t="shared" si="17"/>
        <v>1.29E-2</v>
      </c>
      <c r="E20" s="3">
        <f t="shared" si="17"/>
        <v>1.29E-2</v>
      </c>
      <c r="F20" s="3">
        <f t="shared" si="17"/>
        <v>2.1099999999999997E-2</v>
      </c>
      <c r="G20" s="3">
        <f t="shared" si="17"/>
        <v>7.6E-3</v>
      </c>
      <c r="H20" s="3">
        <v>3.543444250878279E-2</v>
      </c>
      <c r="I20" s="3">
        <v>3.4221811689901467E-2</v>
      </c>
      <c r="J20" s="3">
        <v>3.3089431399626348E-2</v>
      </c>
      <c r="K20" s="3">
        <v>3.202959046323501E-2</v>
      </c>
      <c r="L20" s="3">
        <v>3.1035534987761369E-2</v>
      </c>
      <c r="M20" s="3">
        <v>3.0101324284751981E-2</v>
      </c>
      <c r="N20" s="3">
        <v>2.9221712054057162E-2</v>
      </c>
      <c r="O20" s="3">
        <v>2.8392047808368476E-2</v>
      </c>
      <c r="P20" s="3">
        <v>2.7608194626633654E-2</v>
      </c>
      <c r="Q20" s="3">
        <v>2.6866460165457018E-2</v>
      </c>
      <c r="R20" s="3">
        <v>2.6163538500538E-2</v>
      </c>
      <c r="S20" s="3">
        <v>2.549646086507391E-2</v>
      </c>
      <c r="T20" s="3">
        <v>2.4862553736719837E-2</v>
      </c>
      <c r="U20" s="3">
        <v>2.4259403025374326E-2</v>
      </c>
      <c r="V20" s="3">
        <v>2.3684823350144612E-2</v>
      </c>
      <c r="W20" s="3">
        <v>2.3136831581260411E-2</v>
      </c>
      <c r="X20" s="3">
        <v>2.261362397197297E-2</v>
      </c>
      <c r="Y20" s="3">
        <v>2.2113556324571872E-2</v>
      </c>
      <c r="Z20" s="3">
        <v>2.1635126731016294E-2</v>
      </c>
      <c r="AA20" s="3">
        <v>2.1176960506671172E-2</v>
      </c>
      <c r="AB20" s="3">
        <v>2.0737796998641034E-2</v>
      </c>
      <c r="AC20" s="3">
        <v>2.0316478002106002E-2</v>
      </c>
      <c r="AD20" s="3">
        <v>1.9911937560670112E-2</v>
      </c>
      <c r="AE20" s="3">
        <v>1.9523192961442087E-2</v>
      </c>
      <c r="AF20" s="3">
        <v>1.9149336764701187E-2</v>
      </c>
      <c r="AG20" s="3">
        <v>1.8789529732203925E-2</v>
      </c>
    </row>
    <row r="21" spans="1:33" ht="15.75" customHeight="1" x14ac:dyDescent="0.2">
      <c r="A21" s="3" t="s">
        <v>151</v>
      </c>
      <c r="B21" s="3">
        <f>B9</f>
        <v>3.5699999999999996E-2</v>
      </c>
      <c r="C21" s="3">
        <f t="shared" ref="C21:G21" si="18">C9</f>
        <v>1.24E-2</v>
      </c>
      <c r="D21" s="3">
        <f t="shared" si="18"/>
        <v>1.29E-2</v>
      </c>
      <c r="E21" s="3">
        <f t="shared" si="18"/>
        <v>1.29E-2</v>
      </c>
      <c r="F21" s="3">
        <f t="shared" si="18"/>
        <v>2.1099999999999997E-2</v>
      </c>
      <c r="G21" s="3">
        <f t="shared" si="18"/>
        <v>7.6E-3</v>
      </c>
      <c r="H21" s="3">
        <v>3.8387155307394435E-2</v>
      </c>
      <c r="I21" s="3">
        <v>3.6968056770724081E-2</v>
      </c>
      <c r="J21" s="3">
        <v>3.5650140358071632E-2</v>
      </c>
      <c r="K21" s="3">
        <v>3.4422957105723302E-2</v>
      </c>
      <c r="L21" s="3">
        <v>3.327744890932955E-2</v>
      </c>
      <c r="M21" s="3">
        <v>3.2205724555834814E-2</v>
      </c>
      <c r="N21" s="3">
        <v>3.1200877683257959E-2</v>
      </c>
      <c r="O21" s="3">
        <v>3.0256837788350709E-2</v>
      </c>
      <c r="P21" s="3">
        <v>2.93682474879788E-2</v>
      </c>
      <c r="Q21" s="3">
        <v>2.8530360791337472E-2</v>
      </c>
      <c r="R21" s="3">
        <v>2.7738958302969421E-2</v>
      </c>
      <c r="S21" s="3">
        <v>2.699027615804404E-2</v>
      </c>
      <c r="T21" s="3">
        <v>2.6280946163399207E-2</v>
      </c>
      <c r="U21" s="3">
        <v>2.5607945135926638E-2</v>
      </c>
      <c r="V21" s="3">
        <v>2.4968551830519554E-2</v>
      </c>
      <c r="W21" s="3">
        <v>2.4360310163599595E-2</v>
      </c>
      <c r="X21" s="3">
        <v>2.3780997684017095E-2</v>
      </c>
      <c r="Y21" s="3">
        <v>2.3228598438351691E-2</v>
      </c>
      <c r="Z21" s="3">
        <v>2.2701279532057854E-2</v>
      </c>
      <c r="AA21" s="3">
        <v>2.2197370812376098E-2</v>
      </c>
      <c r="AB21" s="3">
        <v>2.1715347198296028E-2</v>
      </c>
      <c r="AC21" s="3">
        <v>2.1253813263980934E-2</v>
      </c>
      <c r="AD21" s="3">
        <v>2.0811489747143582E-2</v>
      </c>
      <c r="AE21" s="3">
        <v>2.0387201707834219E-2</v>
      </c>
      <c r="AF21" s="3">
        <v>1.997986810664806E-2</v>
      </c>
      <c r="AG21" s="3">
        <v>1.9588492607927686E-2</v>
      </c>
    </row>
    <row r="22" spans="1:33" ht="15.75" customHeight="1" x14ac:dyDescent="0.2">
      <c r="A22" s="3" t="s">
        <v>152</v>
      </c>
      <c r="B22" s="3">
        <f>B9</f>
        <v>3.5699999999999996E-2</v>
      </c>
      <c r="C22" s="3">
        <f t="shared" ref="C22:G22" si="19">C9</f>
        <v>1.24E-2</v>
      </c>
      <c r="D22" s="3">
        <f t="shared" si="19"/>
        <v>1.29E-2</v>
      </c>
      <c r="E22" s="3">
        <f t="shared" si="19"/>
        <v>1.29E-2</v>
      </c>
      <c r="F22" s="3">
        <f t="shared" si="19"/>
        <v>2.1099999999999997E-2</v>
      </c>
      <c r="G22" s="3">
        <f t="shared" si="19"/>
        <v>7.6E-3</v>
      </c>
      <c r="H22" s="3">
        <v>3.8072668239825025E-2</v>
      </c>
      <c r="I22" s="3">
        <v>3.6676303504244778E-2</v>
      </c>
      <c r="J22" s="3">
        <v>3.5378742024168013E-2</v>
      </c>
      <c r="K22" s="3">
        <v>3.4169855520698143E-2</v>
      </c>
      <c r="L22" s="3">
        <v>3.3040854302900359E-2</v>
      </c>
      <c r="M22" s="3">
        <v>3.1984073200264772E-2</v>
      </c>
      <c r="N22" s="3">
        <v>3.0992797302655663E-2</v>
      </c>
      <c r="O22" s="3">
        <v>3.0061119130745485E-2</v>
      </c>
      <c r="P22" s="3">
        <v>2.9183820816490631E-2</v>
      </c>
      <c r="Q22" s="3">
        <v>2.8356276329090459E-2</v>
      </c>
      <c r="R22" s="3">
        <v>2.7574369877240296E-2</v>
      </c>
      <c r="S22" s="3">
        <v>2.6834427449309077E-2</v>
      </c>
      <c r="T22" s="3">
        <v>2.6133159087747659E-2</v>
      </c>
      <c r="U22" s="3">
        <v>2.5467609984439588E-2</v>
      </c>
      <c r="V22" s="3">
        <v>2.4835118863311571E-2</v>
      </c>
      <c r="W22" s="3">
        <v>2.423328241411803E-2</v>
      </c>
      <c r="X22" s="3">
        <v>2.3659924775136312E-2</v>
      </c>
      <c r="Y22" s="3">
        <v>2.3113071248084271E-2</v>
      </c>
      <c r="Z22" s="3">
        <v>2.2590925575693106E-2</v>
      </c>
      <c r="AA22" s="3">
        <v>2.2091850231288707E-2</v>
      </c>
      <c r="AB22" s="3">
        <v>2.1614349264490809E-2</v>
      </c>
      <c r="AC22" s="3">
        <v>2.1157053324534929E-2</v>
      </c>
      <c r="AD22" s="3">
        <v>2.0718706545332043E-2</v>
      </c>
      <c r="AE22" s="3">
        <v>2.0298155027897384E-2</v>
      </c>
      <c r="AF22" s="3">
        <v>1.9894336697435646E-2</v>
      </c>
      <c r="AG22" s="3">
        <v>1.9506272347639821E-2</v>
      </c>
    </row>
    <row r="23" spans="1:33" ht="15.75" customHeight="1" x14ac:dyDescent="0.2">
      <c r="A23" s="3" t="s">
        <v>153</v>
      </c>
      <c r="B23" s="3">
        <f>B9</f>
        <v>3.5699999999999996E-2</v>
      </c>
      <c r="C23" s="3">
        <f t="shared" ref="C23:G23" si="20">C9</f>
        <v>1.24E-2</v>
      </c>
      <c r="D23" s="3">
        <f t="shared" si="20"/>
        <v>1.29E-2</v>
      </c>
      <c r="E23" s="3">
        <f t="shared" si="20"/>
        <v>1.29E-2</v>
      </c>
      <c r="F23" s="3">
        <f t="shared" si="20"/>
        <v>2.1099999999999997E-2</v>
      </c>
      <c r="G23" s="3">
        <f t="shared" si="20"/>
        <v>7.6E-3</v>
      </c>
      <c r="H23" s="3">
        <v>3.8072579829887758E-2</v>
      </c>
      <c r="I23" s="3">
        <v>3.667622146046548E-2</v>
      </c>
      <c r="J23" s="3">
        <v>3.537866568291289E-2</v>
      </c>
      <c r="K23" s="3">
        <v>3.4169784307433608E-2</v>
      </c>
      <c r="L23" s="3">
        <v>3.3040787717778443E-2</v>
      </c>
      <c r="M23" s="3">
        <v>3.1984010806362297E-2</v>
      </c>
      <c r="N23" s="3">
        <v>3.099273871633192E-2</v>
      </c>
      <c r="O23" s="3">
        <v>3.0061064013824711E-2</v>
      </c>
      <c r="P23" s="3">
        <v>2.918376886966122E-2</v>
      </c>
      <c r="Q23" s="3">
        <v>2.8356227286523449E-2</v>
      </c>
      <c r="R23" s="3">
        <v>2.7574323502020538E-2</v>
      </c>
      <c r="S23" s="3">
        <v>2.6834383529605196E-2</v>
      </c>
      <c r="T23" s="3">
        <v>2.6133117433561701E-2</v>
      </c>
      <c r="U23" s="3">
        <v>2.5467570424907007E-2</v>
      </c>
      <c r="V23" s="3">
        <v>2.4835081244302712E-2</v>
      </c>
      <c r="W23" s="3">
        <v>2.42332465962775E-2</v>
      </c>
      <c r="X23" s="3">
        <v>2.3659890632141457E-2</v>
      </c>
      <c r="Y23" s="3">
        <v>2.3113038665153716E-2</v>
      </c>
      <c r="Z23" s="3">
        <v>2.2590894448284014E-2</v>
      </c>
      <c r="AA23" s="3">
        <v>2.2091820464016934E-2</v>
      </c>
      <c r="AB23" s="3">
        <v>2.1614320770106239E-2</v>
      </c>
      <c r="AC23" s="3">
        <v>2.1157026023107029E-2</v>
      </c>
      <c r="AD23" s="3">
        <v>2.0718680363486713E-2</v>
      </c>
      <c r="AE23" s="3">
        <v>2.0298129898155767E-2</v>
      </c>
      <c r="AF23" s="3">
        <v>1.989431255762655E-2</v>
      </c>
      <c r="AG23" s="3">
        <v>1.9506249140395334E-2</v>
      </c>
    </row>
    <row r="24" spans="1:33" ht="15.75" customHeight="1" x14ac:dyDescent="0.2">
      <c r="A24" s="3" t="s">
        <v>154</v>
      </c>
      <c r="B24" s="3">
        <f>B9</f>
        <v>3.5699999999999996E-2</v>
      </c>
      <c r="C24" s="3">
        <f t="shared" ref="C24:G24" si="21">C9</f>
        <v>1.24E-2</v>
      </c>
      <c r="D24" s="3">
        <f t="shared" si="21"/>
        <v>1.29E-2</v>
      </c>
      <c r="E24" s="3">
        <f t="shared" si="21"/>
        <v>1.29E-2</v>
      </c>
      <c r="F24" s="3">
        <f t="shared" si="21"/>
        <v>2.1099999999999997E-2</v>
      </c>
      <c r="G24" s="3">
        <f t="shared" si="21"/>
        <v>7.6E-3</v>
      </c>
      <c r="H24" s="3">
        <v>3.6423091795876564E-2</v>
      </c>
      <c r="I24" s="3">
        <v>3.5143072442320775E-2</v>
      </c>
      <c r="J24" s="3">
        <v>3.3949966316640719E-2</v>
      </c>
      <c r="K24" s="3">
        <v>3.2835211976064545E-2</v>
      </c>
      <c r="L24" s="3">
        <v>3.1791336696618037E-2</v>
      </c>
      <c r="M24" s="3">
        <v>3.0811788746357521E-2</v>
      </c>
      <c r="N24" s="3">
        <v>2.9890799739329618E-2</v>
      </c>
      <c r="O24" s="3">
        <v>2.902327095930474E-2</v>
      </c>
      <c r="P24" s="3">
        <v>2.8204678920669943E-2</v>
      </c>
      <c r="Q24" s="3">
        <v>2.7430996472692735E-2</v>
      </c>
      <c r="R24" s="3">
        <v>2.6698626542179596E-2</v>
      </c>
      <c r="S24" s="3">
        <v>2.6004346214134867E-2</v>
      </c>
      <c r="T24" s="3">
        <v>2.5345259315994715E-2</v>
      </c>
      <c r="U24" s="3">
        <v>2.4718756034335668E-2</v>
      </c>
      <c r="V24" s="3">
        <v>2.4122478376405757E-2</v>
      </c>
      <c r="W24" s="3">
        <v>2.3554290512845851E-2</v>
      </c>
      <c r="X24" s="3">
        <v>2.3012253215251043E-2</v>
      </c>
      <c r="Y24" s="3">
        <v>2.2494601743943195E-2</v>
      </c>
      <c r="Z24" s="3">
        <v>2.1999726654377365E-2</v>
      </c>
      <c r="AA24" s="3">
        <v>2.1526157082640093E-2</v>
      </c>
      <c r="AB24" s="3">
        <v>2.1072546144208674E-2</v>
      </c>
      <c r="AC24" s="3">
        <v>2.0637658140736415E-2</v>
      </c>
      <c r="AD24" s="3">
        <v>2.0220357318898773E-2</v>
      </c>
      <c r="AE24" s="3">
        <v>1.9819597966107168E-2</v>
      </c>
      <c r="AF24" s="3">
        <v>1.9434415660999932E-2</v>
      </c>
      <c r="AG24" s="3">
        <v>1.9063919524826597E-2</v>
      </c>
    </row>
    <row r="25" spans="1:33" ht="15.75" customHeight="1" x14ac:dyDescent="0.2">
      <c r="A25" s="3" t="s">
        <v>155</v>
      </c>
      <c r="B25" s="3">
        <f>B9</f>
        <v>3.5699999999999996E-2</v>
      </c>
      <c r="C25" s="3">
        <f t="shared" ref="C25:G25" si="22">C9</f>
        <v>1.24E-2</v>
      </c>
      <c r="D25" s="3">
        <f t="shared" si="22"/>
        <v>1.29E-2</v>
      </c>
      <c r="E25" s="3">
        <f t="shared" si="22"/>
        <v>1.29E-2</v>
      </c>
      <c r="F25" s="3">
        <f t="shared" si="22"/>
        <v>2.1099999999999997E-2</v>
      </c>
      <c r="G25" s="3">
        <f t="shared" si="22"/>
        <v>7.6E-3</v>
      </c>
      <c r="H25" s="3">
        <v>3.8585994157058247E-2</v>
      </c>
      <c r="I25" s="3">
        <v>3.7152430683760458E-2</v>
      </c>
      <c r="J25" s="3">
        <v>3.5821572205428157E-2</v>
      </c>
      <c r="K25" s="3">
        <v>3.4582763254433525E-2</v>
      </c>
      <c r="L25" s="3">
        <v>3.3426773074827103E-2</v>
      </c>
      <c r="M25" s="3">
        <v>3.2345565206697666E-2</v>
      </c>
      <c r="N25" s="3">
        <v>3.1332110387096893E-2</v>
      </c>
      <c r="O25" s="3">
        <v>3.038023355574258E-2</v>
      </c>
      <c r="P25" s="3">
        <v>2.9484487926281461E-2</v>
      </c>
      <c r="Q25" s="3">
        <v>2.8640050697278985E-2</v>
      </c>
      <c r="R25" s="3">
        <v>2.7842636185383702E-2</v>
      </c>
      <c r="S25" s="3">
        <v>2.7088423076829665E-2</v>
      </c>
      <c r="T25" s="3">
        <v>2.6373993191035845E-2</v>
      </c>
      <c r="U25" s="3">
        <v>2.5696279685573573E-2</v>
      </c>
      <c r="V25" s="3">
        <v>2.5052523046549285E-2</v>
      </c>
      <c r="W25" s="3">
        <v>2.4440233532699397E-2</v>
      </c>
      <c r="X25" s="3">
        <v>2.3857158995432951E-2</v>
      </c>
      <c r="Y25" s="3">
        <v>2.3301257197666281E-2</v>
      </c>
      <c r="Z25" s="3">
        <v>2.277067191481549E-2</v>
      </c>
      <c r="AA25" s="3">
        <v>2.2263712228072271E-2</v>
      </c>
      <c r="AB25" s="3">
        <v>2.1778834523568828E-2</v>
      </c>
      <c r="AC25" s="3">
        <v>2.1314626793697267E-2</v>
      </c>
      <c r="AD25" s="3">
        <v>2.086979490406371E-2</v>
      </c>
      <c r="AE25" s="3">
        <v>2.0443150544989474E-2</v>
      </c>
      <c r="AF25" s="3">
        <v>2.0033600631325098E-2</v>
      </c>
      <c r="AG25" s="3">
        <v>1.9640137951272289E-2</v>
      </c>
    </row>
    <row r="26" spans="1:33" ht="15.75" customHeight="1" x14ac:dyDescent="0.2">
      <c r="A26" s="3" t="s">
        <v>216</v>
      </c>
      <c r="B26" s="3">
        <f>B52</f>
        <v>5.7999999999999996E-3</v>
      </c>
      <c r="C26" s="3">
        <f t="shared" ref="C26:G26" si="23">C52</f>
        <v>5.9999999999999995E-4</v>
      </c>
      <c r="D26" s="3">
        <f t="shared" si="23"/>
        <v>9.5999999999999992E-3</v>
      </c>
      <c r="E26" s="3">
        <f t="shared" si="23"/>
        <v>1.54E-2</v>
      </c>
      <c r="F26" s="3">
        <f t="shared" si="23"/>
        <v>7.6E-3</v>
      </c>
      <c r="G26" s="3">
        <f t="shared" si="23"/>
        <v>3.0000000000000001E-3</v>
      </c>
      <c r="H26" s="3">
        <v>3.7900573710759784E-2</v>
      </c>
      <c r="I26" s="3">
        <v>3.6516574584071718E-2</v>
      </c>
      <c r="J26" s="3">
        <v>3.5230092291312284E-2</v>
      </c>
      <c r="K26" s="3">
        <v>3.403117099631673E-2</v>
      </c>
      <c r="L26" s="3">
        <v>3.2911165495659284E-2</v>
      </c>
      <c r="M26" s="3">
        <v>3.1862532418135227E-2</v>
      </c>
      <c r="N26" s="3">
        <v>3.0878660109371785E-2</v>
      </c>
      <c r="O26" s="3">
        <v>2.9953729089799659E-2</v>
      </c>
      <c r="P26" s="3">
        <v>2.9082596862162583E-2</v>
      </c>
      <c r="Q26" s="3">
        <v>2.8260702251539451E-2</v>
      </c>
      <c r="R26" s="3">
        <v>2.74839855200711E-2</v>
      </c>
      <c r="S26" s="3">
        <v>2.6748821302697953E-2</v>
      </c>
      <c r="T26" s="3">
        <v>2.6051962025893202E-2</v>
      </c>
      <c r="U26" s="3">
        <v>2.5390489946001155E-2</v>
      </c>
      <c r="V26" s="3">
        <v>2.4761776313468896E-2</v>
      </c>
      <c r="W26" s="3">
        <v>2.4163446457330005E-2</v>
      </c>
      <c r="X26" s="3">
        <v>2.359334981238928E-2</v>
      </c>
      <c r="Y26" s="3">
        <v>2.3049534091554639E-2</v>
      </c>
      <c r="Z26" s="3">
        <v>2.2530222949587789E-2</v>
      </c>
      <c r="AA26" s="3">
        <v>2.2033796599760441E-2</v>
      </c>
      <c r="AB26" s="3">
        <v>2.1558774937848555E-2</v>
      </c>
      <c r="AC26" s="3">
        <v>2.1103802802888347E-2</v>
      </c>
      <c r="AD26" s="3">
        <v>2.0667637065849002E-2</v>
      </c>
      <c r="AE26" s="3">
        <v>2.0249135286843252E-2</v>
      </c>
      <c r="AF26" s="3">
        <v>1.9847245723124483E-2</v>
      </c>
      <c r="AG26" s="3">
        <v>1.9460998503802163E-2</v>
      </c>
    </row>
    <row r="27" spans="1:33" ht="15.75" customHeight="1" x14ac:dyDescent="0.2">
      <c r="A27" s="3" t="s">
        <v>156</v>
      </c>
      <c r="B27" s="3">
        <f t="shared" ref="B27:B33" si="24">B52</f>
        <v>5.7999999999999996E-3</v>
      </c>
      <c r="C27" s="3">
        <f t="shared" ref="C27:G27" si="25">C52</f>
        <v>5.9999999999999995E-4</v>
      </c>
      <c r="D27" s="3">
        <f t="shared" si="25"/>
        <v>9.5999999999999992E-3</v>
      </c>
      <c r="E27" s="3">
        <f t="shared" si="25"/>
        <v>1.54E-2</v>
      </c>
      <c r="F27" s="3">
        <f t="shared" si="25"/>
        <v>7.6E-3</v>
      </c>
      <c r="G27" s="3">
        <f t="shared" si="25"/>
        <v>3.0000000000000001E-3</v>
      </c>
      <c r="H27" s="3">
        <v>3.7900573710759784E-2</v>
      </c>
      <c r="I27" s="3">
        <v>3.6516574584071718E-2</v>
      </c>
      <c r="J27" s="3">
        <v>3.5230092291312284E-2</v>
      </c>
      <c r="K27" s="3">
        <v>3.403117099631673E-2</v>
      </c>
      <c r="L27" s="3">
        <v>3.2911165495659284E-2</v>
      </c>
      <c r="M27" s="3">
        <v>3.1862532418135227E-2</v>
      </c>
      <c r="N27" s="3">
        <v>3.0878660109371785E-2</v>
      </c>
      <c r="O27" s="3">
        <v>2.9953729089799659E-2</v>
      </c>
      <c r="P27" s="3">
        <v>2.9082596862162583E-2</v>
      </c>
      <c r="Q27" s="3">
        <v>2.8260702251539451E-2</v>
      </c>
      <c r="R27" s="3">
        <v>2.74839855200711E-2</v>
      </c>
      <c r="S27" s="3">
        <v>2.6748821302697953E-2</v>
      </c>
      <c r="T27" s="3">
        <v>2.6051962025893202E-2</v>
      </c>
      <c r="U27" s="3">
        <v>2.5390489946001155E-2</v>
      </c>
      <c r="V27" s="3">
        <v>2.4761776313468896E-2</v>
      </c>
      <c r="W27" s="3">
        <v>2.4163446457330005E-2</v>
      </c>
      <c r="X27" s="3">
        <v>2.359334981238928E-2</v>
      </c>
      <c r="Y27" s="3">
        <v>2.3049534091554639E-2</v>
      </c>
      <c r="Z27" s="3">
        <v>2.2530222949587789E-2</v>
      </c>
      <c r="AA27" s="3">
        <v>2.2033796599760441E-2</v>
      </c>
      <c r="AB27" s="3">
        <v>2.1558774937848555E-2</v>
      </c>
      <c r="AC27" s="3">
        <v>2.1103802802888347E-2</v>
      </c>
      <c r="AD27" s="3">
        <v>2.0667637065849002E-2</v>
      </c>
      <c r="AE27" s="3">
        <v>2.0249135286843252E-2</v>
      </c>
      <c r="AF27" s="3">
        <v>1.9847245723124483E-2</v>
      </c>
      <c r="AG27" s="3">
        <v>1.9460998503802163E-2</v>
      </c>
    </row>
    <row r="28" spans="1:33" ht="15.75" customHeight="1" x14ac:dyDescent="0.2">
      <c r="A28" s="3" t="s">
        <v>157</v>
      </c>
      <c r="B28" s="3">
        <v>4.7235746905283059E-2</v>
      </c>
      <c r="C28" s="3">
        <v>4.5137759546478411E-2</v>
      </c>
      <c r="D28" s="3">
        <v>4.4074053492810426E-2</v>
      </c>
      <c r="E28" s="3">
        <v>4.2213532024269078E-2</v>
      </c>
      <c r="F28" s="3">
        <v>4.0503726661731819E-2</v>
      </c>
      <c r="G28" s="3">
        <v>3.8927036611070401E-2</v>
      </c>
      <c r="H28" s="3">
        <v>3.7468498979546537E-2</v>
      </c>
      <c r="I28" s="3">
        <v>3.6115312432522563E-2</v>
      </c>
      <c r="J28" s="3">
        <v>3.4856460472274496E-2</v>
      </c>
      <c r="K28" s="3">
        <v>3.3682410849862121E-2</v>
      </c>
      <c r="L28" s="3">
        <v>3.2584873744908045E-2</v>
      </c>
      <c r="M28" s="3">
        <v>3.1556605731334661E-2</v>
      </c>
      <c r="N28" s="3">
        <v>3.0591249724936053E-2</v>
      </c>
      <c r="O28" s="3">
        <v>2.9683203435978335E-2</v>
      </c>
      <c r="P28" s="3">
        <v>2.8827510575037948E-2</v>
      </c>
      <c r="Q28" s="3">
        <v>2.8019770348992237E-2</v>
      </c>
      <c r="R28" s="3">
        <v>2.7256061757907082E-2</v>
      </c>
      <c r="S28" s="3">
        <v>2.6532879943560621E-2</v>
      </c>
      <c r="T28" s="3">
        <v>2.5847082409108428E-2</v>
      </c>
      <c r="U28" s="3">
        <v>2.5195843369178288E-2</v>
      </c>
      <c r="V28" s="3">
        <v>2.4576614831333804E-2</v>
      </c>
      <c r="W28" s="3">
        <v>2.3987093278904238E-2</v>
      </c>
      <c r="X28" s="3">
        <v>2.342519103643707E-2</v>
      </c>
      <c r="Y28" s="3">
        <v>2.2889011567825541E-2</v>
      </c>
      <c r="Z28" s="3">
        <v>2.237682809079538E-2</v>
      </c>
      <c r="AA28" s="3">
        <v>2.1887064999889298E-2</v>
      </c>
      <c r="AB28" s="3">
        <v>2.1418281676646597E-2</v>
      </c>
      <c r="AC28" s="3">
        <v>2.0969158336865412E-2</v>
      </c>
      <c r="AD28" s="3">
        <v>2.0538483621792947E-2</v>
      </c>
      <c r="AE28" s="3">
        <v>2.0125143687782992E-2</v>
      </c>
      <c r="AF28" s="3">
        <v>1.9728112587275318E-2</v>
      </c>
      <c r="AG28" s="3">
        <v>1.9346443766479322E-2</v>
      </c>
    </row>
    <row r="29" spans="1:33" ht="15.75" customHeight="1" x14ac:dyDescent="0.2">
      <c r="A29" s="3" t="s">
        <v>158</v>
      </c>
      <c r="B29" s="3">
        <f t="shared" si="24"/>
        <v>0.03</v>
      </c>
      <c r="C29" s="3">
        <f t="shared" ref="C29:G29" si="26">C54</f>
        <v>3.8E-3</v>
      </c>
      <c r="D29" s="3">
        <f t="shared" si="26"/>
        <v>4.2699999999999995E-2</v>
      </c>
      <c r="E29" s="3">
        <f t="shared" si="26"/>
        <v>5.8400000000000001E-2</v>
      </c>
      <c r="F29" s="3">
        <f t="shared" si="26"/>
        <v>3.2599999999999997E-2</v>
      </c>
      <c r="G29" s="3">
        <f t="shared" si="26"/>
        <v>7.0999999999999995E-3</v>
      </c>
      <c r="H29" s="3">
        <v>3.7900558300233388E-2</v>
      </c>
      <c r="I29" s="3">
        <v>3.6516560278475059E-2</v>
      </c>
      <c r="J29" s="3">
        <v>3.5230078975934893E-2</v>
      </c>
      <c r="K29" s="3">
        <v>3.4031158571816773E-2</v>
      </c>
      <c r="L29" s="3">
        <v>3.2911153875489312E-2</v>
      </c>
      <c r="M29" s="3">
        <v>3.1862521526664175E-2</v>
      </c>
      <c r="N29" s="3">
        <v>3.0878649880143771E-2</v>
      </c>
      <c r="O29" s="3">
        <v>2.9953719464208786E-2</v>
      </c>
      <c r="P29" s="3">
        <v>2.9082587788296803E-2</v>
      </c>
      <c r="Q29" s="3">
        <v>2.8260693683294234E-2</v>
      </c>
      <c r="R29" s="3">
        <v>2.748397741633268E-2</v>
      </c>
      <c r="S29" s="3">
        <v>2.6748813626702689E-2</v>
      </c>
      <c r="T29" s="3">
        <v>2.6051954744634419E-2</v>
      </c>
      <c r="U29" s="3">
        <v>2.5390483029790842E-2</v>
      </c>
      <c r="V29" s="3">
        <v>2.4761769735533196E-2</v>
      </c>
      <c r="W29" s="3">
        <v>2.4163440193444789E-2</v>
      </c>
      <c r="X29" s="3">
        <v>2.359334384058933E-2</v>
      </c>
      <c r="Y29" s="3">
        <v>2.3049528391882613E-2</v>
      </c>
      <c r="Z29" s="3">
        <v>2.2530217503846171E-2</v>
      </c>
      <c r="AA29" s="3">
        <v>2.2033791391364362E-2</v>
      </c>
      <c r="AB29" s="3">
        <v>2.155876995159647E-2</v>
      </c>
      <c r="AC29" s="3">
        <v>2.1103798024878988E-2</v>
      </c>
      <c r="AD29" s="3">
        <v>2.0667632483293417E-2</v>
      </c>
      <c r="AE29" s="3">
        <v>2.0249130887994248E-2</v>
      </c>
      <c r="AF29" s="3">
        <v>1.9847241497152772E-2</v>
      </c>
      <c r="AG29" s="3">
        <v>1.9460994440713187E-2</v>
      </c>
    </row>
    <row r="30" spans="1:33" ht="15.75" customHeight="1" x14ac:dyDescent="0.2">
      <c r="A30" s="3" t="s">
        <v>217</v>
      </c>
      <c r="B30" s="3">
        <v>4.7913033084544143E-2</v>
      </c>
      <c r="C30" s="3">
        <v>4.5756502817312417E-2</v>
      </c>
      <c r="D30" s="3">
        <v>4.4673101422185994E-2</v>
      </c>
      <c r="E30" s="3">
        <v>4.2762756465510025E-2</v>
      </c>
      <c r="F30" s="3">
        <v>4.1009094542709082E-2</v>
      </c>
      <c r="G30" s="3">
        <v>3.9393598728091242E-2</v>
      </c>
      <c r="H30" s="3">
        <v>3.7900559303325802E-2</v>
      </c>
      <c r="I30" s="3">
        <v>3.6516561209646081E-2</v>
      </c>
      <c r="J30" s="3">
        <v>3.5230079842638616E-2</v>
      </c>
      <c r="K30" s="3">
        <v>3.4031159380537301E-2</v>
      </c>
      <c r="L30" s="3">
        <v>3.2911154631862873E-2</v>
      </c>
      <c r="M30" s="3">
        <v>3.1862522235605685E-2</v>
      </c>
      <c r="N30" s="3">
        <v>3.0878650545978933E-2</v>
      </c>
      <c r="O30" s="3">
        <v>2.9953720090744755E-2</v>
      </c>
      <c r="P30" s="3">
        <v>2.9082588378928E-2</v>
      </c>
      <c r="Q30" s="3">
        <v>2.8260694241013854E-2</v>
      </c>
      <c r="R30" s="3">
        <v>2.7483977943816875E-2</v>
      </c>
      <c r="S30" s="3">
        <v>2.6748814126345149E-2</v>
      </c>
      <c r="T30" s="3">
        <v>2.6051955218575604E-2</v>
      </c>
      <c r="U30" s="3">
        <v>2.5390483479977251E-2</v>
      </c>
      <c r="V30" s="3">
        <v>2.4761770163700812E-2</v>
      </c>
      <c r="W30" s="3">
        <v>2.4163440601170396E-2</v>
      </c>
      <c r="X30" s="3">
        <v>2.3593344229294249E-2</v>
      </c>
      <c r="Y30" s="3">
        <v>2.3049528762877095E-2</v>
      </c>
      <c r="Z30" s="3">
        <v>2.2530217858317908E-2</v>
      </c>
      <c r="AA30" s="3">
        <v>2.2033791730387477E-2</v>
      </c>
      <c r="AB30" s="3">
        <v>2.1558770276159312E-2</v>
      </c>
      <c r="AC30" s="3">
        <v>2.1103798335881649E-2</v>
      </c>
      <c r="AD30" s="3">
        <v>2.0667632781579143E-2</v>
      </c>
      <c r="AE30" s="3">
        <v>2.0249131174322227E-2</v>
      </c>
      <c r="AF30" s="3">
        <v>1.9847241772227898E-2</v>
      </c>
      <c r="AG30" s="3">
        <v>1.9460994705186023E-2</v>
      </c>
    </row>
    <row r="31" spans="1:33" ht="15.75" customHeight="1" x14ac:dyDescent="0.2">
      <c r="A31" s="3" t="s">
        <v>218</v>
      </c>
      <c r="B31" s="3">
        <f t="shared" si="24"/>
        <v>5.7599999999999998E-2</v>
      </c>
      <c r="C31" s="3">
        <f t="shared" ref="C31:G31" si="27">C56</f>
        <v>4.3400000000000001E-2</v>
      </c>
      <c r="D31" s="3">
        <f t="shared" si="27"/>
        <v>2.3799999999999998E-2</v>
      </c>
      <c r="E31" s="3">
        <f t="shared" si="27"/>
        <v>4.8399999999999999E-2</v>
      </c>
      <c r="F31" s="3">
        <f t="shared" si="27"/>
        <v>4.0899999999999999E-2</v>
      </c>
      <c r="G31" s="3">
        <f t="shared" si="27"/>
        <v>1.06E-2</v>
      </c>
      <c r="H31" s="3">
        <v>4.0724277322102362E-2</v>
      </c>
      <c r="I31" s="3">
        <v>3.9130707536587039E-2</v>
      </c>
      <c r="J31" s="3">
        <v>3.7657156364224877E-2</v>
      </c>
      <c r="K31" s="3">
        <v>3.6290557178040195E-2</v>
      </c>
      <c r="L31" s="3">
        <v>3.5019673707006628E-2</v>
      </c>
      <c r="M31" s="3">
        <v>3.3834790387697183E-2</v>
      </c>
      <c r="N31" s="3">
        <v>3.2727463519578982E-2</v>
      </c>
      <c r="O31" s="3">
        <v>3.1690319736491016E-2</v>
      </c>
      <c r="P31" s="3">
        <v>3.0716891619738885E-2</v>
      </c>
      <c r="Q31" s="3">
        <v>2.9801482705381278E-2</v>
      </c>
      <c r="R31" s="3">
        <v>2.893905593054626E-2</v>
      </c>
      <c r="S31" s="3">
        <v>2.8125140904846416E-2</v>
      </c>
      <c r="T31" s="3">
        <v>2.7355756401505591E-2</v>
      </c>
      <c r="U31" s="3">
        <v>2.6627345231718023E-2</v>
      </c>
      <c r="V31" s="3">
        <v>2.5936719253973946E-2</v>
      </c>
      <c r="W31" s="3">
        <v>2.5281012724473743E-2</v>
      </c>
      <c r="X31" s="3">
        <v>2.4657642549435095E-2</v>
      </c>
      <c r="Y31" s="3">
        <v>2.4064274276114187E-2</v>
      </c>
      <c r="Z31" s="3">
        <v>2.3498792879122099E-2</v>
      </c>
      <c r="AA31" s="3">
        <v>2.2959277570822563E-2</v>
      </c>
      <c r="AB31" s="3">
        <v>2.2443980004122236E-2</v>
      </c>
      <c r="AC31" s="3">
        <v>2.1951305345867096E-2</v>
      </c>
      <c r="AD31" s="3">
        <v>2.1479795789727849E-2</v>
      </c>
      <c r="AE31" s="3">
        <v>2.1028116148996946E-2</v>
      </c>
      <c r="AF31" s="3">
        <v>2.0595041229920792E-2</v>
      </c>
      <c r="AG31" s="3">
        <v>2.0179444733641978E-2</v>
      </c>
    </row>
    <row r="32" spans="1:33" ht="15.75" customHeight="1" x14ac:dyDescent="0.2">
      <c r="A32" s="3" t="s">
        <v>219</v>
      </c>
      <c r="B32" s="3">
        <f t="shared" si="24"/>
        <v>9.1000000000000004E-3</v>
      </c>
      <c r="C32" s="3">
        <f t="shared" ref="C32:G32" si="28">C57</f>
        <v>6.0000000000000001E-3</v>
      </c>
      <c r="D32" s="3">
        <f t="shared" si="28"/>
        <v>7.3000000000000001E-3</v>
      </c>
      <c r="E32" s="3">
        <f t="shared" si="28"/>
        <v>1.8000000000000002E-2</v>
      </c>
      <c r="F32" s="3">
        <f t="shared" si="28"/>
        <v>1.2E-2</v>
      </c>
      <c r="G32" s="3">
        <f t="shared" si="28"/>
        <v>2.2700000000000001E-2</v>
      </c>
      <c r="H32" s="3">
        <v>3.7900568655448642E-2</v>
      </c>
      <c r="I32" s="3">
        <v>3.6516569891224787E-2</v>
      </c>
      <c r="J32" s="3">
        <v>3.5230087923299618E-2</v>
      </c>
      <c r="K32" s="3">
        <v>3.4031166920555946E-2</v>
      </c>
      <c r="L32" s="3">
        <v>3.2911161683746949E-2</v>
      </c>
      <c r="M32" s="3">
        <v>3.1862528845267309E-2</v>
      </c>
      <c r="N32" s="3">
        <v>3.0878656753747909E-2</v>
      </c>
      <c r="O32" s="3">
        <v>2.9953725932191914E-2</v>
      </c>
      <c r="P32" s="3">
        <v>2.9082593885547001E-2</v>
      </c>
      <c r="Q32" s="3">
        <v>2.8260699440789027E-2</v>
      </c>
      <c r="R32" s="3">
        <v>2.7483982861698762E-2</v>
      </c>
      <c r="S32" s="3">
        <v>2.6748818784650734E-2</v>
      </c>
      <c r="T32" s="3">
        <v>2.6051959637326844E-2</v>
      </c>
      <c r="U32" s="3">
        <v>2.5390487677195712E-2</v>
      </c>
      <c r="V32" s="3">
        <v>2.4761774155624784E-2</v>
      </c>
      <c r="W32" s="3">
        <v>2.4163444402507891E-2</v>
      </c>
      <c r="X32" s="3">
        <v>2.3593347853383625E-2</v>
      </c>
      <c r="Y32" s="3">
        <v>2.3049532221816535E-2</v>
      </c>
      <c r="Z32" s="3">
        <v>2.2530221163151815E-2</v>
      </c>
      <c r="AA32" s="3">
        <v>2.2033794891189784E-2</v>
      </c>
      <c r="AB32" s="3">
        <v>2.155877330214467E-2</v>
      </c>
      <c r="AC32" s="3">
        <v>2.1103801235495108E-2</v>
      </c>
      <c r="AD32" s="3">
        <v>2.0667635562574879E-2</v>
      </c>
      <c r="AE32" s="3">
        <v>2.0249133843832742E-2</v>
      </c>
      <c r="AF32" s="3">
        <v>1.984724433682512E-2</v>
      </c>
      <c r="AG32" s="3">
        <v>1.9460997170935305E-2</v>
      </c>
    </row>
    <row r="33" spans="1:53" ht="15.75" customHeight="1" x14ac:dyDescent="0.2">
      <c r="A33" s="3" t="s">
        <v>220</v>
      </c>
      <c r="B33" s="3">
        <f t="shared" si="24"/>
        <v>2.4399999999999998E-2</v>
      </c>
      <c r="C33" s="3">
        <f t="shared" ref="C33:G33" si="29">C58</f>
        <v>4.3E-3</v>
      </c>
      <c r="D33" s="3">
        <f t="shared" si="29"/>
        <v>7.3000000000000001E-3</v>
      </c>
      <c r="E33" s="3">
        <f t="shared" si="29"/>
        <v>7.4999999999999997E-3</v>
      </c>
      <c r="F33" s="3">
        <f t="shared" si="29"/>
        <v>1.0500000000000001E-2</v>
      </c>
      <c r="G33" s="3">
        <f t="shared" si="29"/>
        <v>0.01</v>
      </c>
      <c r="H33" s="3">
        <v>3.6844929578504028E-2</v>
      </c>
      <c r="I33" s="3">
        <v>3.5535622085244849E-2</v>
      </c>
      <c r="J33" s="3">
        <v>3.4316175443281437E-2</v>
      </c>
      <c r="K33" s="3">
        <v>3.3177645538208324E-2</v>
      </c>
      <c r="L33" s="3">
        <v>3.2112237117668738E-2</v>
      </c>
      <c r="M33" s="3">
        <v>3.1113125068013017E-2</v>
      </c>
      <c r="N33" s="3">
        <v>3.0174308047878618E-2</v>
      </c>
      <c r="O33" s="3">
        <v>2.9290487844777655E-2</v>
      </c>
      <c r="P33" s="3">
        <v>2.8456969330503335E-2</v>
      </c>
      <c r="Q33" s="3">
        <v>2.7669577025695131E-2</v>
      </c>
      <c r="R33" s="3">
        <v>2.6924585143190728E-2</v>
      </c>
      <c r="S33" s="3">
        <v>2.62186586364033E-2</v>
      </c>
      <c r="T33" s="3">
        <v>2.5548803284509682E-2</v>
      </c>
      <c r="U33" s="3">
        <v>2.491232323872342E-2</v>
      </c>
      <c r="V33" s="3">
        <v>2.430678475989094E-2</v>
      </c>
      <c r="W33" s="3">
        <v>2.3729985119242108E-2</v>
      </c>
      <c r="X33" s="3">
        <v>2.3179925824364792E-2</v>
      </c>
      <c r="Y33" s="3">
        <v>2.2654789484546408E-2</v>
      </c>
      <c r="Z33" s="3">
        <v>2.2152919751116808E-2</v>
      </c>
      <c r="AA33" s="3">
        <v>2.1672803866292271E-2</v>
      </c>
      <c r="AB33" s="3">
        <v>2.1213057433132617E-2</v>
      </c>
      <c r="AC33" s="3">
        <v>2.0772411083787592E-2</v>
      </c>
      <c r="AD33" s="3">
        <v>2.034969877539386E-2</v>
      </c>
      <c r="AE33" s="3">
        <v>1.9943847486618774E-2</v>
      </c>
      <c r="AF33" s="3">
        <v>1.9553868123000202E-2</v>
      </c>
      <c r="AG33" s="3">
        <v>1.9178847468843303E-2</v>
      </c>
    </row>
    <row r="34" spans="1:53" ht="15.75" customHeight="1" x14ac:dyDescent="0.2">
      <c r="A34" s="3" t="s">
        <v>221</v>
      </c>
      <c r="B34" s="3">
        <f>B58</f>
        <v>2.4399999999999998E-2</v>
      </c>
      <c r="C34" s="3">
        <f t="shared" ref="C34:G34" si="30">C58</f>
        <v>4.3E-3</v>
      </c>
      <c r="D34" s="3">
        <f t="shared" si="30"/>
        <v>7.3000000000000001E-3</v>
      </c>
      <c r="E34" s="3">
        <f t="shared" si="30"/>
        <v>7.4999999999999997E-3</v>
      </c>
      <c r="F34" s="3">
        <f t="shared" si="30"/>
        <v>1.0500000000000001E-2</v>
      </c>
      <c r="G34" s="3">
        <f t="shared" si="30"/>
        <v>0.01</v>
      </c>
      <c r="H34" s="3">
        <v>3.6893946973514072E-2</v>
      </c>
      <c r="I34" s="3">
        <v>3.5581215495760314E-2</v>
      </c>
      <c r="J34" s="3">
        <v>3.4358691489712503E-2</v>
      </c>
      <c r="K34" s="3">
        <v>3.3217385586259397E-2</v>
      </c>
      <c r="L34" s="3">
        <v>3.2149464429899688E-2</v>
      </c>
      <c r="M34" s="3">
        <v>3.1148070640774118E-2</v>
      </c>
      <c r="N34" s="3">
        <v>3.0207175407336084E-2</v>
      </c>
      <c r="O34" s="3">
        <v>2.9321457012163314E-2</v>
      </c>
      <c r="P34" s="3">
        <v>2.8486200119907563E-2</v>
      </c>
      <c r="Q34" s="3">
        <v>2.7697211801759186E-2</v>
      </c>
      <c r="R34" s="3">
        <v>2.6950751139239178E-2</v>
      </c>
      <c r="S34" s="3">
        <v>2.6243469912594724E-2</v>
      </c>
      <c r="T34" s="3">
        <v>2.5572362389628539E-2</v>
      </c>
      <c r="U34" s="3">
        <v>2.4934722626544188E-2</v>
      </c>
      <c r="V34" s="3">
        <v>2.432810800149203E-2</v>
      </c>
      <c r="W34" s="3">
        <v>2.3750307944743611E-2</v>
      </c>
      <c r="X34" s="3">
        <v>2.319931702137815E-2</v>
      </c>
      <c r="Y34" s="3">
        <v>2.2673311675884784E-2</v>
      </c>
      <c r="Z34" s="3">
        <v>2.2170630070251236E-2</v>
      </c>
      <c r="AA34" s="3">
        <v>2.1689754545899546E-2</v>
      </c>
      <c r="AB34" s="3">
        <v>2.1229296319551817E-2</v>
      </c>
      <c r="AC34" s="3">
        <v>2.07879820879165E-2</v>
      </c>
      <c r="AD34" s="3">
        <v>2.0364642269197594E-2</v>
      </c>
      <c r="AE34" s="3">
        <v>1.9958200652571118E-2</v>
      </c>
      <c r="AF34" s="3">
        <v>1.9567665262950798E-2</v>
      </c>
      <c r="AG34" s="3">
        <v>1.9192120277671042E-2</v>
      </c>
    </row>
    <row r="35" spans="1:53" ht="15.75" customHeight="1" x14ac:dyDescent="0.2">
      <c r="A35" s="3" t="s">
        <v>222</v>
      </c>
      <c r="B35" s="3">
        <f t="shared" ref="B35:B42" si="31">B58</f>
        <v>2.4399999999999998E-2</v>
      </c>
      <c r="C35" s="3">
        <f t="shared" ref="C35:G35" si="32">C58</f>
        <v>4.3E-3</v>
      </c>
      <c r="D35" s="3">
        <f t="shared" si="32"/>
        <v>7.3000000000000001E-3</v>
      </c>
      <c r="E35" s="3">
        <f t="shared" si="32"/>
        <v>7.4999999999999997E-3</v>
      </c>
      <c r="F35" s="3">
        <f t="shared" si="32"/>
        <v>1.0500000000000001E-2</v>
      </c>
      <c r="G35" s="3">
        <f t="shared" si="32"/>
        <v>0.01</v>
      </c>
      <c r="H35" s="3">
        <v>4.1656000790754731E-2</v>
      </c>
      <c r="I35" s="3">
        <v>3.9990170228110154E-2</v>
      </c>
      <c r="J35" s="3">
        <v>3.8452450198982434E-2</v>
      </c>
      <c r="K35" s="3">
        <v>3.7028609438590619E-2</v>
      </c>
      <c r="L35" s="3">
        <v>3.5706449273985363E-2</v>
      </c>
      <c r="M35" s="3">
        <v>3.4475453251271194E-2</v>
      </c>
      <c r="N35" s="3">
        <v>3.3326506823257801E-2</v>
      </c>
      <c r="O35" s="3">
        <v>3.2251671280274272E-2</v>
      </c>
      <c r="P35" s="3">
        <v>3.1244000060831466E-2</v>
      </c>
      <c r="Q35" s="3">
        <v>3.0297388454127668E-2</v>
      </c>
      <c r="R35" s="3">
        <v>2.9406449820861481E-2</v>
      </c>
      <c r="S35" s="3">
        <v>2.8566413029533621E-2</v>
      </c>
      <c r="T35" s="3">
        <v>2.777303698396516E-2</v>
      </c>
      <c r="U35" s="3">
        <v>2.7022539008676544E-2</v>
      </c>
      <c r="V35" s="3">
        <v>2.6311534540186223E-2</v>
      </c>
      <c r="W35" s="3">
        <v>2.5636986095040296E-2</v>
      </c>
      <c r="X35" s="3">
        <v>2.4996159891473194E-2</v>
      </c>
      <c r="Y35" s="3">
        <v>2.4386588818166688E-2</v>
      </c>
      <c r="Z35" s="3">
        <v>2.3806040692412284E-2</v>
      </c>
      <c r="AA35" s="3">
        <v>2.3252490946744558E-2</v>
      </c>
      <c r="AB35" s="3">
        <v>2.2724099039544442E-2</v>
      </c>
      <c r="AC35" s="3">
        <v>2.2219188010613015E-2</v>
      </c>
      <c r="AD35" s="3">
        <v>2.1736226702860843E-2</v>
      </c>
      <c r="AE35" s="3">
        <v>2.127381425341408E-2</v>
      </c>
      <c r="AF35" s="3">
        <v>2.0830666523028365E-2</v>
      </c>
      <c r="AG35" s="3">
        <v>2.0405604187007893E-2</v>
      </c>
    </row>
    <row r="36" spans="1:53" ht="15.75" customHeight="1" x14ac:dyDescent="0.2">
      <c r="A36" s="3" t="s">
        <v>223</v>
      </c>
      <c r="B36" s="3">
        <f t="shared" si="31"/>
        <v>2.5699999999999997E-2</v>
      </c>
      <c r="C36" s="3">
        <f t="shared" ref="C36:G36" si="33">C59</f>
        <v>4.0999999999999995E-3</v>
      </c>
      <c r="D36" s="3">
        <f t="shared" si="33"/>
        <v>4.1399999999999999E-2</v>
      </c>
      <c r="E36" s="3">
        <f t="shared" si="33"/>
        <v>4.2199999999999994E-2</v>
      </c>
      <c r="F36" s="3">
        <f t="shared" si="33"/>
        <v>3.6799999999999999E-2</v>
      </c>
      <c r="G36" s="3">
        <f t="shared" si="33"/>
        <v>2.1700000000000001E-2</v>
      </c>
      <c r="H36" s="3">
        <v>3.8569840292463506E-2</v>
      </c>
      <c r="I36" s="3">
        <v>3.7137454599685038E-2</v>
      </c>
      <c r="J36" s="3">
        <v>3.5807649636970612E-2</v>
      </c>
      <c r="K36" s="3">
        <v>3.4569786822409028E-2</v>
      </c>
      <c r="L36" s="3">
        <v>3.3414649512032546E-2</v>
      </c>
      <c r="M36" s="3">
        <v>3.2334213113594426E-2</v>
      </c>
      <c r="N36" s="3">
        <v>3.1321458402565894E-2</v>
      </c>
      <c r="O36" s="3">
        <v>3.0370218856001836E-2</v>
      </c>
      <c r="P36" s="3">
        <v>2.9475054985305421E-2</v>
      </c>
      <c r="Q36" s="3">
        <v>2.8631150257182429E-2</v>
      </c>
      <c r="R36" s="3">
        <v>2.7834224396202617E-2</v>
      </c>
      <c r="S36" s="3">
        <v>2.708046077425932E-2</v>
      </c>
      <c r="T36" s="3">
        <v>2.6366445286910487E-2</v>
      </c>
      <c r="U36" s="3">
        <v>2.5689114650995836E-2</v>
      </c>
      <c r="V36" s="3">
        <v>2.5045712471792093E-2</v>
      </c>
      <c r="W36" s="3">
        <v>2.4433751750833569E-2</v>
      </c>
      <c r="X36" s="3">
        <v>2.385098275908468E-2</v>
      </c>
      <c r="Y36" s="3">
        <v>2.3295365400549595E-2</v>
      </c>
      <c r="Z36" s="3">
        <v>2.2765045350743932E-2</v>
      </c>
      <c r="AA36" s="3">
        <v>2.2258333381873604E-2</v>
      </c>
      <c r="AB36" s="3">
        <v>2.1773687389016184E-2</v>
      </c>
      <c r="AC36" s="3">
        <v>2.1309696714402047E-2</v>
      </c>
      <c r="AD36" s="3">
        <v>2.0865068434145172E-2</v>
      </c>
      <c r="AE36" s="3">
        <v>2.0438615326655338E-2</v>
      </c>
      <c r="AF36" s="3">
        <v>2.0029245286952099E-2</v>
      </c>
      <c r="AG36" s="3">
        <v>1.9635951988138851E-2</v>
      </c>
    </row>
    <row r="37" spans="1:53" ht="15.75" customHeight="1" x14ac:dyDescent="0.2">
      <c r="A37" s="3" t="s">
        <v>224</v>
      </c>
      <c r="B37" s="3">
        <f t="shared" si="31"/>
        <v>2.3399999999999997E-2</v>
      </c>
      <c r="C37" s="3">
        <f t="shared" ref="C37:G37" si="34">C60</f>
        <v>9.1999999999999998E-3</v>
      </c>
      <c r="D37" s="3">
        <f t="shared" si="34"/>
        <v>3.9000000000000003E-3</v>
      </c>
      <c r="E37" s="3">
        <f t="shared" si="34"/>
        <v>2.53E-2</v>
      </c>
      <c r="F37" s="3">
        <f t="shared" si="34"/>
        <v>2.0499999999999997E-2</v>
      </c>
      <c r="G37" s="3">
        <f t="shared" si="34"/>
        <v>5.1000000000000004E-3</v>
      </c>
      <c r="H37" s="3">
        <v>3.7652859179399006E-2</v>
      </c>
      <c r="I37" s="3">
        <v>3.6286566211724991E-2</v>
      </c>
      <c r="J37" s="3">
        <v>3.5015957356636464E-2</v>
      </c>
      <c r="K37" s="3">
        <v>3.3831321254277992E-2</v>
      </c>
      <c r="L37" s="3">
        <v>3.2724217731411667E-2</v>
      </c>
      <c r="M37" s="3">
        <v>3.1687276399208542E-2</v>
      </c>
      <c r="N37" s="3">
        <v>3.071403236628387E-2</v>
      </c>
      <c r="O37" s="3">
        <v>2.9798791325050141E-2</v>
      </c>
      <c r="P37" s="3">
        <v>2.8936518061664709E-2</v>
      </c>
      <c r="Q37" s="3">
        <v>2.8122743778370873E-2</v>
      </c>
      <c r="R37" s="3">
        <v>2.7353488626289162E-2</v>
      </c>
      <c r="S37" s="3">
        <v>2.6625196613547768E-2</v>
      </c>
      <c r="T37" s="3">
        <v>2.5934680642336002E-2</v>
      </c>
      <c r="U37" s="3">
        <v>2.5279075882392768E-2</v>
      </c>
      <c r="V37" s="3">
        <v>2.4655800042185264E-2</v>
      </c>
      <c r="W37" s="3">
        <v>2.4062519375940856E-2</v>
      </c>
      <c r="X37" s="3">
        <v>2.3497119483099967E-2</v>
      </c>
      <c r="Y37" s="3">
        <v>2.2957680130029866E-2</v>
      </c>
      <c r="Z37" s="3">
        <v>2.2442453462119347E-2</v>
      </c>
      <c r="AA37" s="3">
        <v>2.1949845085286312E-2</v>
      </c>
      <c r="AB37" s="3">
        <v>2.1478397585602157E-2</v>
      </c>
      <c r="AC37" s="3">
        <v>2.1026776127981914E-2</v>
      </c>
      <c r="AD37" s="3">
        <v>2.0593755834417301E-2</v>
      </c>
      <c r="AE37" s="3">
        <v>2.0178210690286118E-2</v>
      </c>
      <c r="AF37" s="3">
        <v>1.9779103767206395E-2</v>
      </c>
      <c r="AG37" s="3">
        <v>1.9395478583685059E-2</v>
      </c>
    </row>
    <row r="38" spans="1:53" ht="15.75" customHeight="1" x14ac:dyDescent="0.2">
      <c r="A38" s="3" t="s">
        <v>225</v>
      </c>
      <c r="B38" s="3">
        <f t="shared" si="31"/>
        <v>3.3300000000000003E-2</v>
      </c>
      <c r="C38" s="3">
        <f t="shared" ref="C38:G38" si="35">C61</f>
        <v>2.2700000000000001E-2</v>
      </c>
      <c r="D38" s="3">
        <f t="shared" si="35"/>
        <v>1.5800000000000002E-2</v>
      </c>
      <c r="E38" s="3">
        <f t="shared" si="35"/>
        <v>4.2500000000000003E-2</v>
      </c>
      <c r="F38" s="3">
        <f t="shared" si="35"/>
        <v>3.6600000000000001E-2</v>
      </c>
      <c r="G38" s="3">
        <f t="shared" si="35"/>
        <v>2.1600000000000001E-2</v>
      </c>
      <c r="H38" s="3">
        <v>3.8193372344085229E-2</v>
      </c>
      <c r="I38" s="3">
        <v>3.6788302990078153E-2</v>
      </c>
      <c r="J38" s="3">
        <v>3.5482945635087179E-2</v>
      </c>
      <c r="K38" s="3">
        <v>3.426704977097618E-2</v>
      </c>
      <c r="L38" s="3">
        <v>3.3131723357692121E-2</v>
      </c>
      <c r="M38" s="3">
        <v>3.2069214998066059E-2</v>
      </c>
      <c r="N38" s="3">
        <v>3.107273672351283E-2</v>
      </c>
      <c r="O38" s="3">
        <v>3.0136318822901905E-2</v>
      </c>
      <c r="P38" s="3">
        <v>2.9254690153374598E-2</v>
      </c>
      <c r="Q38" s="3">
        <v>2.84231788625861E-2</v>
      </c>
      <c r="R38" s="3">
        <v>2.7637629573860262E-2</v>
      </c>
      <c r="S38" s="3">
        <v>2.6894333934940506E-2</v>
      </c>
      <c r="T38" s="3">
        <v>2.6189972080062959E-2</v>
      </c>
      <c r="U38" s="3">
        <v>2.5521563056191063E-2</v>
      </c>
      <c r="V38" s="3">
        <v>2.4886422651245209E-2</v>
      </c>
      <c r="W38" s="3">
        <v>2.4282127366734147E-2</v>
      </c>
      <c r="X38" s="3">
        <v>2.3706483514606455E-2</v>
      </c>
      <c r="Y38" s="3">
        <v>2.3157500608198704E-2</v>
      </c>
      <c r="Z38" s="3">
        <v>2.2633368366494263E-2</v>
      </c>
      <c r="AA38" s="3">
        <v>2.2132436772173466E-2</v>
      </c>
      <c r="AB38" s="3">
        <v>2.1653198720582734E-2</v>
      </c>
      <c r="AC38" s="3">
        <v>2.1194274874968683E-2</v>
      </c>
      <c r="AD38" s="3">
        <v>2.0754400407866733E-2</v>
      </c>
      <c r="AE38" s="3">
        <v>2.0332413359733188E-2</v>
      </c>
      <c r="AF38" s="3">
        <v>1.9927244389681756E-2</v>
      </c>
      <c r="AG38" s="3">
        <v>1.9537907727539119E-2</v>
      </c>
    </row>
    <row r="39" spans="1:53" ht="15.75" customHeight="1" x14ac:dyDescent="0.2">
      <c r="A39" s="3" t="s">
        <v>226</v>
      </c>
      <c r="B39" s="3">
        <f t="shared" si="31"/>
        <v>8.3000000000000001E-3</v>
      </c>
      <c r="C39" s="3">
        <f t="shared" ref="C39:F39" si="36">C62</f>
        <v>2.5399999999999999E-2</v>
      </c>
      <c r="D39" s="3">
        <f t="shared" si="36"/>
        <v>4.6999999999999993E-3</v>
      </c>
      <c r="E39" s="3">
        <f t="shared" si="36"/>
        <v>6.3E-3</v>
      </c>
      <c r="F39" s="3">
        <f t="shared" si="36"/>
        <v>3.2000000000000002E-3</v>
      </c>
      <c r="G39" s="3">
        <f>F39</f>
        <v>3.2000000000000002E-3</v>
      </c>
      <c r="H39" s="3">
        <v>3.7900552443921619E-2</v>
      </c>
      <c r="I39" s="3">
        <v>3.6516554842048188E-2</v>
      </c>
      <c r="J39" s="3">
        <v>3.5230073915822294E-2</v>
      </c>
      <c r="K39" s="3">
        <v>3.4031153850237701E-2</v>
      </c>
      <c r="L39" s="3">
        <v>3.2911149459580631E-2</v>
      </c>
      <c r="M39" s="3">
        <v>3.1862517387685613E-2</v>
      </c>
      <c r="N39" s="3">
        <v>3.0878645992821852E-2</v>
      </c>
      <c r="O39" s="3">
        <v>2.995371580627916E-2</v>
      </c>
      <c r="P39" s="3">
        <v>2.9082584340036827E-2</v>
      </c>
      <c r="Q39" s="3">
        <v>2.8260690427188907E-2</v>
      </c>
      <c r="R39" s="3">
        <v>2.7483974336749234E-2</v>
      </c>
      <c r="S39" s="3">
        <v>2.674881070965841E-2</v>
      </c>
      <c r="T39" s="3">
        <v>2.6051951977600265E-2</v>
      </c>
      <c r="U39" s="3">
        <v>2.5390480401484984E-2</v>
      </c>
      <c r="V39" s="3">
        <v>2.4761767235786027E-2</v>
      </c>
      <c r="W39" s="3">
        <v>2.416343781303602E-2</v>
      </c>
      <c r="X39" s="3">
        <v>2.3593341571185991E-2</v>
      </c>
      <c r="Y39" s="3">
        <v>2.3049526225884687E-2</v>
      </c>
      <c r="Z39" s="3">
        <v>2.2530215434349108E-2</v>
      </c>
      <c r="AA39" s="3">
        <v>2.203378941206673E-2</v>
      </c>
      <c r="AB39" s="3">
        <v>2.1558768056715059E-2</v>
      </c>
      <c r="AC39" s="3">
        <v>2.1103796209132469E-2</v>
      </c>
      <c r="AD39" s="3">
        <v>2.0667630741825239E-2</v>
      </c>
      <c r="AE39" s="3">
        <v>2.024912921634435E-2</v>
      </c>
      <c r="AF39" s="3">
        <v>1.9847239891199665E-2</v>
      </c>
      <c r="AG39" s="3">
        <v>1.9460992896653075E-2</v>
      </c>
    </row>
    <row r="40" spans="1:53" ht="15.75" customHeight="1" x14ac:dyDescent="0.2">
      <c r="A40" s="3" t="s">
        <v>227</v>
      </c>
      <c r="B40" s="3">
        <f t="shared" si="31"/>
        <v>2.0099999999999996E-2</v>
      </c>
      <c r="C40" s="3">
        <f t="shared" ref="C40:G40" si="37">C63</f>
        <v>2.8399999999999998E-2</v>
      </c>
      <c r="D40" s="3">
        <f t="shared" si="37"/>
        <v>1.06E-2</v>
      </c>
      <c r="E40" s="3">
        <f t="shared" si="37"/>
        <v>1.01E-2</v>
      </c>
      <c r="F40" s="3">
        <f t="shared" si="37"/>
        <v>1.21E-2</v>
      </c>
      <c r="G40" s="3">
        <f t="shared" si="37"/>
        <v>2.6699999999999998E-2</v>
      </c>
      <c r="H40" s="3">
        <v>3.7900558342845378E-2</v>
      </c>
      <c r="I40" s="3">
        <v>3.6516560318017477E-2</v>
      </c>
      <c r="J40" s="3">
        <v>3.5230079012754031E-2</v>
      </c>
      <c r="K40" s="3">
        <v>3.4031158606163334E-2</v>
      </c>
      <c r="L40" s="3">
        <v>3.291115390762122E-2</v>
      </c>
      <c r="M40" s="3">
        <v>3.1862521556768615E-2</v>
      </c>
      <c r="N40" s="3">
        <v>3.0878649908429843E-2</v>
      </c>
      <c r="O40" s="3">
        <v>2.9953719490817574E-2</v>
      </c>
      <c r="P40" s="3">
        <v>2.908258781337688E-2</v>
      </c>
      <c r="Q40" s="3">
        <v>2.8260693706987854E-2</v>
      </c>
      <c r="R40" s="3">
        <v>2.7483977438741806E-2</v>
      </c>
      <c r="S40" s="3">
        <v>2.6748813647918535E-2</v>
      </c>
      <c r="T40" s="3">
        <v>2.6051954764762384E-2</v>
      </c>
      <c r="U40" s="3">
        <v>2.5390483048916543E-2</v>
      </c>
      <c r="V40" s="3">
        <v>2.4761769753723455E-2</v>
      </c>
      <c r="W40" s="3">
        <v>2.4163440210757121E-2</v>
      </c>
      <c r="X40" s="3">
        <v>2.359334385710363E-2</v>
      </c>
      <c r="Y40" s="3">
        <v>2.3049528407638145E-2</v>
      </c>
      <c r="Z40" s="3">
        <v>2.2530217518897031E-2</v>
      </c>
      <c r="AA40" s="3">
        <v>2.2033791405767902E-2</v>
      </c>
      <c r="AB40" s="3">
        <v>2.1558769965385662E-2</v>
      </c>
      <c r="AC40" s="3">
        <v>2.1103798038086596E-2</v>
      </c>
      <c r="AD40" s="3">
        <v>2.0667632495958228E-2</v>
      </c>
      <c r="AE40" s="3">
        <v>2.0249130900159285E-2</v>
      </c>
      <c r="AF40" s="3">
        <v>1.9847241508839712E-2</v>
      </c>
      <c r="AG40" s="3">
        <v>1.9460994451942052E-2</v>
      </c>
    </row>
    <row r="41" spans="1:53" ht="15.75" customHeight="1" x14ac:dyDescent="0.2">
      <c r="A41" s="3" t="s">
        <v>228</v>
      </c>
      <c r="B41" s="3">
        <f t="shared" si="31"/>
        <v>1.7000000000000001E-2</v>
      </c>
      <c r="C41" s="3">
        <f t="shared" ref="C41:G41" si="38">C64</f>
        <v>3.3799999999999997E-2</v>
      </c>
      <c r="D41" s="3">
        <f t="shared" si="38"/>
        <v>2.1099999999999997E-2</v>
      </c>
      <c r="E41" s="3">
        <f t="shared" si="38"/>
        <v>1.1699999999999999E-2</v>
      </c>
      <c r="F41" s="3">
        <f t="shared" si="38"/>
        <v>1.9299999999999998E-2</v>
      </c>
      <c r="G41" s="3">
        <f t="shared" si="38"/>
        <v>2.12E-2</v>
      </c>
      <c r="H41" s="3">
        <v>3.7900484029656227E-2</v>
      </c>
      <c r="I41" s="3">
        <v>3.6516491333053271E-2</v>
      </c>
      <c r="J41" s="3">
        <v>3.5230014802856355E-2</v>
      </c>
      <c r="K41" s="3">
        <v>3.4031098692173613E-2</v>
      </c>
      <c r="L41" s="3">
        <v>3.2911097872409846E-2</v>
      </c>
      <c r="M41" s="3">
        <v>3.1862469035525053E-2</v>
      </c>
      <c r="N41" s="3">
        <v>3.0878600580663322E-2</v>
      </c>
      <c r="O41" s="3">
        <v>2.9953673073878636E-2</v>
      </c>
      <c r="P41" s="3">
        <v>2.9082544057049346E-2</v>
      </c>
      <c r="Q41" s="3">
        <v>2.8260652388869104E-2</v>
      </c>
      <c r="R41" s="3">
        <v>2.7483938360583549E-2</v>
      </c>
      <c r="S41" s="3">
        <v>2.6748776632397712E-2</v>
      </c>
      <c r="T41" s="3">
        <v>2.6051919652760842E-2</v>
      </c>
      <c r="U41" s="3">
        <v>2.5390449697299332E-2</v>
      </c>
      <c r="V41" s="3">
        <v>2.4761738033335839E-2</v>
      </c>
      <c r="W41" s="3">
        <v>2.4163410004814652E-2</v>
      </c>
      <c r="X41" s="3">
        <v>2.359331505965543E-2</v>
      </c>
      <c r="Y41" s="3">
        <v>2.3049500922424842E-2</v>
      </c>
      <c r="Z41" s="3">
        <v>2.2530191258235729E-2</v>
      </c>
      <c r="AA41" s="3">
        <v>2.2033766289591954E-2</v>
      </c>
      <c r="AB41" s="3">
        <v>2.155874592047452E-2</v>
      </c>
      <c r="AC41" s="3">
        <v>2.1103774997352547E-2</v>
      </c>
      <c r="AD41" s="3">
        <v>2.0667610397784753E-2</v>
      </c>
      <c r="AE41" s="3">
        <v>2.0249109687854174E-2</v>
      </c>
      <c r="AF41" s="3">
        <v>1.9847221130189861E-2</v>
      </c>
      <c r="AG41" s="3">
        <v>1.9460974858759007E-2</v>
      </c>
    </row>
    <row r="42" spans="1:53" ht="15.75" customHeight="1" x14ac:dyDescent="0.2">
      <c r="A42" s="3" t="s">
        <v>229</v>
      </c>
      <c r="B42" s="3">
        <f t="shared" si="31"/>
        <v>4.0500000000000001E-2</v>
      </c>
      <c r="C42" s="3">
        <f t="shared" ref="C42:G42" si="39">C65</f>
        <v>2.1099999999999997E-2</v>
      </c>
      <c r="D42" s="3">
        <f t="shared" si="39"/>
        <v>1.03E-2</v>
      </c>
      <c r="E42" s="3">
        <f t="shared" si="39"/>
        <v>3.6400000000000002E-2</v>
      </c>
      <c r="F42" s="3">
        <f t="shared" si="39"/>
        <v>3.5200000000000002E-2</v>
      </c>
      <c r="G42" s="3">
        <f t="shared" si="39"/>
        <v>2.12E-2</v>
      </c>
      <c r="H42" s="3">
        <v>3.8474339352738196E-2</v>
      </c>
      <c r="I42" s="3">
        <v>3.7048907127275321E-2</v>
      </c>
      <c r="J42" s="3">
        <v>3.5725322955022766E-2</v>
      </c>
      <c r="K42" s="3">
        <v>3.4493047686711978E-2</v>
      </c>
      <c r="L42" s="3">
        <v>3.3342947798276436E-2</v>
      </c>
      <c r="M42" s="3">
        <v>3.2267068613893557E-2</v>
      </c>
      <c r="N42" s="3">
        <v>3.1258450061010953E-2</v>
      </c>
      <c r="O42" s="3">
        <v>3.0310975933493346E-2</v>
      </c>
      <c r="P42" s="3">
        <v>2.941924976197664E-2</v>
      </c>
      <c r="Q42" s="3">
        <v>2.8578491968922273E-2</v>
      </c>
      <c r="R42" s="3">
        <v>2.7784454168592623E-2</v>
      </c>
      <c r="S42" s="3">
        <v>2.7033347367643987E-2</v>
      </c>
      <c r="T42" s="3">
        <v>2.6321781504887148E-2</v>
      </c>
      <c r="U42" s="3">
        <v>2.5646714294898561E-2</v>
      </c>
      <c r="V42" s="3">
        <v>2.5005407746594217E-2</v>
      </c>
      <c r="W42" s="3">
        <v>2.4395391046332867E-2</v>
      </c>
      <c r="X42" s="3">
        <v>2.3814428744573891E-2</v>
      </c>
      <c r="Y42" s="3">
        <v>2.3260493382356136E-2</v>
      </c>
      <c r="Z42" s="3">
        <v>2.2731741851451034E-2</v>
      </c>
      <c r="AA42" s="3">
        <v>2.2226494906963351E-2</v>
      </c>
      <c r="AB42" s="3">
        <v>2.1743219352758282E-2</v>
      </c>
      <c r="AC42" s="3">
        <v>2.1280512501490406E-2</v>
      </c>
      <c r="AD42" s="3">
        <v>2.0837088577530277E-2</v>
      </c>
      <c r="AE42" s="3">
        <v>2.0411766785007193E-2</v>
      </c>
      <c r="AF42" s="3">
        <v>2.0003460808099238E-2</v>
      </c>
      <c r="AG42" s="3">
        <v>1.9611169546671407E-2</v>
      </c>
    </row>
    <row r="43" spans="1:53" ht="15.75" customHeight="1" x14ac:dyDescent="0.2">
      <c r="A43" s="3" t="s">
        <v>230</v>
      </c>
      <c r="B43" s="3">
        <f>B65</f>
        <v>4.0500000000000001E-2</v>
      </c>
      <c r="C43" s="3">
        <f t="shared" ref="C43:G43" si="40">C65</f>
        <v>2.1099999999999997E-2</v>
      </c>
      <c r="D43" s="3">
        <f t="shared" si="40"/>
        <v>1.03E-2</v>
      </c>
      <c r="E43" s="3">
        <f t="shared" si="40"/>
        <v>3.6400000000000002E-2</v>
      </c>
      <c r="F43" s="3">
        <f t="shared" si="40"/>
        <v>3.5200000000000002E-2</v>
      </c>
      <c r="G43" s="3">
        <f t="shared" si="40"/>
        <v>2.12E-2</v>
      </c>
      <c r="H43" s="3">
        <v>3.6607404470819387E-2</v>
      </c>
      <c r="I43" s="3">
        <v>3.5314627614016707E-2</v>
      </c>
      <c r="J43" s="3">
        <v>3.4110044108429827E-2</v>
      </c>
      <c r="K43" s="3">
        <v>3.2984926800356341E-2</v>
      </c>
      <c r="L43" s="3">
        <v>3.1931663226225655E-2</v>
      </c>
      <c r="M43" s="3">
        <v>3.0943583150054559E-2</v>
      </c>
      <c r="N43" s="3">
        <v>3.0014817159554702E-2</v>
      </c>
      <c r="O43" s="3">
        <v>2.9140179985299424E-2</v>
      </c>
      <c r="P43" s="3">
        <v>2.8315073643044111E-2</v>
      </c>
      <c r="Q43" s="3">
        <v>2.7535406577996965E-2</v>
      </c>
      <c r="R43" s="3">
        <v>2.6797525809546731E-2</v>
      </c>
      <c r="S43" s="3">
        <v>2.6098159701367658E-2</v>
      </c>
      <c r="T43" s="3">
        <v>2.5434369465162265E-2</v>
      </c>
      <c r="U43" s="3">
        <v>2.4803507881659435E-2</v>
      </c>
      <c r="V43" s="3">
        <v>2.4203184016161738E-2</v>
      </c>
      <c r="W43" s="3">
        <v>2.3631232936862083E-2</v>
      </c>
      <c r="X43" s="3">
        <v>2.3085689627760378E-2</v>
      </c>
      <c r="Y43" s="3">
        <v>2.2564766433356993E-2</v>
      </c>
      <c r="Z43" s="3">
        <v>2.206683348973729E-2</v>
      </c>
      <c r="AA43" s="3">
        <v>2.1590401690653106E-2</v>
      </c>
      <c r="AB43" s="3">
        <v>2.1134107813577073E-2</v>
      </c>
      <c r="AC43" s="3">
        <v>2.0696701492848957E-2</v>
      </c>
      <c r="AD43" s="3">
        <v>2.0277033777593687E-2</v>
      </c>
      <c r="AE43" s="3">
        <v>1.9874047054178622E-2</v>
      </c>
      <c r="AF43" s="3">
        <v>1.9486766146842499E-2</v>
      </c>
      <c r="AG43" s="3">
        <v>1.9114290438994975E-2</v>
      </c>
    </row>
    <row r="44" spans="1:53" ht="15.75" customHeight="1" x14ac:dyDescent="0.2"/>
    <row r="45" spans="1:53" ht="15.75" customHeight="1" x14ac:dyDescent="0.2"/>
    <row r="46" spans="1:53" ht="15.75" customHeight="1" x14ac:dyDescent="0.2"/>
    <row r="47" spans="1:53" ht="15.75" customHeight="1" x14ac:dyDescent="0.2"/>
    <row r="48" spans="1:53" ht="15.75" customHeight="1" x14ac:dyDescent="0.2">
      <c r="A48" t="s">
        <v>426</v>
      </c>
      <c r="B48" s="114">
        <v>2019</v>
      </c>
      <c r="C48" s="114">
        <v>2020</v>
      </c>
      <c r="D48" s="114">
        <v>2021</v>
      </c>
      <c r="E48" s="114">
        <v>2022</v>
      </c>
      <c r="F48" s="114">
        <v>2023</v>
      </c>
      <c r="G48" s="114">
        <v>2024</v>
      </c>
      <c r="H48" s="115">
        <v>2025</v>
      </c>
      <c r="I48" s="115">
        <v>2026</v>
      </c>
      <c r="J48" s="115">
        <v>2027</v>
      </c>
      <c r="K48" s="115">
        <v>2028</v>
      </c>
      <c r="L48" s="115">
        <v>2029</v>
      </c>
      <c r="M48" s="115">
        <v>2030</v>
      </c>
      <c r="N48" s="115">
        <v>2031</v>
      </c>
      <c r="O48" s="115">
        <v>2032</v>
      </c>
      <c r="P48" s="115">
        <v>2033</v>
      </c>
      <c r="Q48" s="115">
        <v>2034</v>
      </c>
      <c r="R48" s="115">
        <v>2035</v>
      </c>
      <c r="S48" s="115">
        <v>2036</v>
      </c>
      <c r="T48" s="115">
        <v>2037</v>
      </c>
      <c r="U48" s="115">
        <v>2038</v>
      </c>
      <c r="V48" s="115">
        <v>2039</v>
      </c>
      <c r="W48" s="115">
        <v>2040</v>
      </c>
      <c r="X48" s="115">
        <v>2041</v>
      </c>
      <c r="Y48" s="115">
        <v>2042</v>
      </c>
      <c r="Z48" s="115">
        <v>2043</v>
      </c>
      <c r="AA48" s="115">
        <v>2044</v>
      </c>
      <c r="AB48" s="115">
        <v>2045</v>
      </c>
      <c r="AC48" s="115">
        <v>2046</v>
      </c>
      <c r="AD48" s="115">
        <v>2047</v>
      </c>
      <c r="AE48" s="115">
        <v>2048</v>
      </c>
      <c r="AF48" s="115">
        <v>2049</v>
      </c>
      <c r="AG48" s="115">
        <v>2050</v>
      </c>
      <c r="AH48" s="115">
        <v>2051</v>
      </c>
      <c r="AI48" s="115">
        <v>2052</v>
      </c>
      <c r="AJ48" s="115">
        <v>2053</v>
      </c>
      <c r="AK48" s="115">
        <v>2054</v>
      </c>
      <c r="AL48" s="115">
        <v>2055</v>
      </c>
      <c r="AM48" s="115">
        <v>2056</v>
      </c>
      <c r="AN48" s="115">
        <v>2057</v>
      </c>
      <c r="AO48" s="115">
        <v>2058</v>
      </c>
      <c r="AP48" s="115">
        <v>2059</v>
      </c>
      <c r="AQ48" s="115">
        <v>2060</v>
      </c>
      <c r="AR48" s="115">
        <v>2061</v>
      </c>
      <c r="AS48" s="115">
        <v>2062</v>
      </c>
      <c r="AT48" s="115">
        <v>2063</v>
      </c>
      <c r="AU48" s="115">
        <v>2064</v>
      </c>
      <c r="AV48" s="115">
        <v>2065</v>
      </c>
      <c r="AW48" s="115">
        <v>2066</v>
      </c>
      <c r="AX48" s="115">
        <v>2067</v>
      </c>
      <c r="AY48" s="115">
        <v>2068</v>
      </c>
      <c r="AZ48" s="115">
        <v>2069</v>
      </c>
      <c r="BA48" s="115">
        <v>2070</v>
      </c>
    </row>
    <row r="49" spans="1:53" ht="15.75" customHeight="1" x14ac:dyDescent="0.2">
      <c r="A49" t="s">
        <v>427</v>
      </c>
      <c r="B49">
        <v>2.8500000000000001E-2</v>
      </c>
      <c r="C49">
        <v>4.3700000000000003E-2</v>
      </c>
      <c r="D49">
        <v>3.2099999999999997E-2</v>
      </c>
      <c r="E49">
        <v>4.6300000000000001E-2</v>
      </c>
      <c r="F49">
        <v>4.1799999999999997E-2</v>
      </c>
      <c r="G49">
        <v>8.2500000000000004E-2</v>
      </c>
      <c r="H49">
        <v>7.3666666666667879E-2</v>
      </c>
      <c r="I49">
        <v>8.1623809523811985E-2</v>
      </c>
      <c r="J49">
        <v>8.9580952380952539E-2</v>
      </c>
      <c r="K49">
        <v>9.7538095238096645E-2</v>
      </c>
      <c r="L49">
        <v>0.10549523809524075</v>
      </c>
      <c r="M49">
        <v>0.1134523809523813</v>
      </c>
      <c r="N49">
        <v>0.12140952380952541</v>
      </c>
      <c r="O49">
        <v>0.12936666666666952</v>
      </c>
      <c r="P49">
        <v>0.13732380952381007</v>
      </c>
      <c r="Q49">
        <v>0.14528095238095418</v>
      </c>
      <c r="R49">
        <v>0.15323809523809828</v>
      </c>
      <c r="S49">
        <v>0.16119523809523884</v>
      </c>
      <c r="T49">
        <v>0.16915238095238294</v>
      </c>
      <c r="U49">
        <v>0.17710952380952705</v>
      </c>
      <c r="V49">
        <v>0.1850666666666676</v>
      </c>
      <c r="W49">
        <v>0.19302380952381171</v>
      </c>
      <c r="X49">
        <v>0.20098095238095226</v>
      </c>
      <c r="Y49">
        <v>0.20893809523809637</v>
      </c>
      <c r="Z49">
        <v>0.21689523809524047</v>
      </c>
      <c r="AA49">
        <v>0.22485238095238103</v>
      </c>
      <c r="AB49">
        <v>0.23280952380952513</v>
      </c>
      <c r="AC49">
        <v>0.24076666666666924</v>
      </c>
      <c r="AD49">
        <v>0.24872380952380979</v>
      </c>
      <c r="AE49">
        <v>0.2566809523809539</v>
      </c>
      <c r="AF49">
        <v>0.264638095238098</v>
      </c>
      <c r="AG49">
        <v>0.27259523809523856</v>
      </c>
      <c r="AH49">
        <v>0.28055238095238266</v>
      </c>
      <c r="AI49">
        <v>0.28850952380952677</v>
      </c>
      <c r="AJ49">
        <v>0.29646666666666732</v>
      </c>
      <c r="AK49">
        <v>0.30442380952381143</v>
      </c>
      <c r="AL49">
        <v>0.31238095238095553</v>
      </c>
      <c r="AM49">
        <v>0.32033809523809609</v>
      </c>
      <c r="AN49">
        <v>0.32829523809524019</v>
      </c>
      <c r="AO49">
        <v>0.33625238095238075</v>
      </c>
      <c r="AP49">
        <v>0.34420952380952485</v>
      </c>
      <c r="AQ49">
        <v>0.35216666666666896</v>
      </c>
      <c r="AR49">
        <v>0.36012380952380951</v>
      </c>
      <c r="AS49">
        <v>0.36808095238095362</v>
      </c>
      <c r="AT49">
        <v>0.37603809523809772</v>
      </c>
      <c r="AU49">
        <v>0.38399523809523828</v>
      </c>
      <c r="AV49">
        <v>0.39195238095238238</v>
      </c>
      <c r="AW49">
        <v>0.39990952380952649</v>
      </c>
      <c r="AX49">
        <v>0.40786666666666704</v>
      </c>
      <c r="AY49">
        <v>0.41582380952381115</v>
      </c>
      <c r="AZ49">
        <v>0.42378095238095526</v>
      </c>
      <c r="BA49">
        <v>0.43173809523809581</v>
      </c>
    </row>
    <row r="50" spans="1:53" ht="15.75" customHeight="1" x14ac:dyDescent="0.2">
      <c r="A50" t="s">
        <v>428</v>
      </c>
      <c r="B50">
        <v>2.5099999999999997E-2</v>
      </c>
      <c r="C50">
        <v>0.12470000000000001</v>
      </c>
      <c r="D50">
        <v>0.27179999999999999</v>
      </c>
      <c r="E50">
        <v>0.33710000000000001</v>
      </c>
      <c r="F50">
        <v>3.2899999999999999E-2</v>
      </c>
      <c r="G50">
        <v>1.77E-2</v>
      </c>
      <c r="H50">
        <f>G50</f>
        <v>1.77E-2</v>
      </c>
      <c r="I50">
        <v>0.22316571428571663</v>
      </c>
      <c r="J50">
        <v>0.2372914285714316</v>
      </c>
      <c r="K50">
        <v>0.25141714285714656</v>
      </c>
      <c r="L50">
        <v>0.26554285714286152</v>
      </c>
      <c r="M50">
        <v>0.27966857142857293</v>
      </c>
      <c r="N50">
        <v>0.29379428571428789</v>
      </c>
      <c r="O50">
        <v>0.30792000000000286</v>
      </c>
      <c r="P50">
        <v>0.32204571428571782</v>
      </c>
      <c r="Q50">
        <v>0.33617142857143278</v>
      </c>
      <c r="R50">
        <v>0.35029714285714419</v>
      </c>
      <c r="S50">
        <v>0.36442285714285916</v>
      </c>
      <c r="T50">
        <v>0.37854857142857412</v>
      </c>
      <c r="U50">
        <v>0.39267428571428908</v>
      </c>
      <c r="V50">
        <v>0.40680000000000405</v>
      </c>
      <c r="W50">
        <v>0.42092571428571901</v>
      </c>
      <c r="X50">
        <v>0.43505142857143042</v>
      </c>
      <c r="Y50">
        <v>0.44917714285714538</v>
      </c>
      <c r="Z50">
        <v>0.46330285714286035</v>
      </c>
      <c r="AA50">
        <v>0.47742857142857531</v>
      </c>
      <c r="AB50">
        <v>0.49155428571429027</v>
      </c>
      <c r="AC50">
        <v>0.50568000000000168</v>
      </c>
      <c r="AD50">
        <v>0.51980571428571665</v>
      </c>
      <c r="AE50">
        <v>0.53393142857143161</v>
      </c>
      <c r="AF50">
        <v>0.54805714285714657</v>
      </c>
      <c r="AG50">
        <v>0.56218285714286154</v>
      </c>
      <c r="AH50">
        <v>0.57630857142857295</v>
      </c>
      <c r="AI50">
        <v>0.59043428571428791</v>
      </c>
      <c r="AJ50">
        <v>0.60456000000000287</v>
      </c>
      <c r="AK50">
        <v>0.61868571428571784</v>
      </c>
      <c r="AL50">
        <v>0.6328114285714328</v>
      </c>
      <c r="AM50">
        <v>0.64693714285714421</v>
      </c>
      <c r="AN50">
        <v>0.66106285714285917</v>
      </c>
      <c r="AO50">
        <v>0.67518857142857414</v>
      </c>
      <c r="AP50">
        <v>0.6893142857142891</v>
      </c>
      <c r="AQ50">
        <v>0.70344000000000406</v>
      </c>
      <c r="AR50">
        <v>0.71756571428571903</v>
      </c>
      <c r="AS50">
        <v>0.73169142857143044</v>
      </c>
      <c r="AT50">
        <v>0.7458171428571454</v>
      </c>
      <c r="AU50">
        <v>0.75994285714286036</v>
      </c>
      <c r="AV50">
        <v>0.77406857142857532</v>
      </c>
      <c r="AW50">
        <v>0.78819428571429029</v>
      </c>
      <c r="AX50">
        <v>0.8023200000000017</v>
      </c>
      <c r="AY50">
        <v>0.81644571428571666</v>
      </c>
      <c r="AZ50">
        <v>0.83057142857143162</v>
      </c>
      <c r="BA50">
        <v>0.84469714285714659</v>
      </c>
    </row>
    <row r="51" spans="1:53" ht="15.75" customHeight="1" x14ac:dyDescent="0.2">
      <c r="A51" t="s">
        <v>429</v>
      </c>
      <c r="B51">
        <v>3.5699999999999996E-2</v>
      </c>
      <c r="C51">
        <v>1.24E-2</v>
      </c>
      <c r="D51">
        <v>1.29E-2</v>
      </c>
      <c r="E51">
        <v>1.29E-2</v>
      </c>
      <c r="F51">
        <v>2.1099999999999997E-2</v>
      </c>
      <c r="G51">
        <v>7.6E-3</v>
      </c>
      <c r="H51">
        <v>5.6600000000006645E-3</v>
      </c>
      <c r="I51">
        <v>2.391428571429266E-3</v>
      </c>
      <c r="J51">
        <v>2.391428571429266E-3</v>
      </c>
      <c r="K51">
        <v>2.391428571429266E-3</v>
      </c>
      <c r="L51">
        <v>2.391428571429266E-3</v>
      </c>
      <c r="M51">
        <v>2.391428571429266E-3</v>
      </c>
      <c r="N51">
        <v>2.391428571429266E-3</v>
      </c>
      <c r="O51">
        <v>2.391428571429266E-3</v>
      </c>
      <c r="P51">
        <v>2.391428571429266E-3</v>
      </c>
      <c r="Q51">
        <v>2.391428571429266E-3</v>
      </c>
      <c r="R51">
        <v>2.391428571429266E-3</v>
      </c>
      <c r="S51">
        <v>2.391428571429266E-3</v>
      </c>
      <c r="T51">
        <v>2.391428571429266E-3</v>
      </c>
      <c r="U51">
        <v>2.391428571429266E-3</v>
      </c>
      <c r="V51">
        <v>2.391428571429266E-3</v>
      </c>
      <c r="W51">
        <v>2.391428571429266E-3</v>
      </c>
      <c r="X51">
        <v>2.391428571429266E-3</v>
      </c>
      <c r="Y51">
        <v>2.391428571429266E-3</v>
      </c>
      <c r="Z51">
        <v>2.391428571429266E-3</v>
      </c>
      <c r="AA51">
        <v>2.391428571429266E-3</v>
      </c>
      <c r="AB51">
        <v>2.391428571429266E-3</v>
      </c>
      <c r="AC51">
        <v>2.391428571429266E-3</v>
      </c>
      <c r="AD51">
        <v>2.391428571429266E-3</v>
      </c>
      <c r="AE51">
        <v>2.391428571429266E-3</v>
      </c>
      <c r="AF51">
        <v>2.391428571429266E-3</v>
      </c>
      <c r="AG51">
        <v>2.391428571429266E-3</v>
      </c>
      <c r="AH51">
        <v>2.391428571429266E-3</v>
      </c>
      <c r="AI51">
        <v>2.391428571429266E-3</v>
      </c>
      <c r="AJ51">
        <v>2.391428571429266E-3</v>
      </c>
      <c r="AK51">
        <v>2.391428571429266E-3</v>
      </c>
      <c r="AL51">
        <v>2.391428571429266E-3</v>
      </c>
      <c r="AM51">
        <v>2.391428571429266E-3</v>
      </c>
      <c r="AN51">
        <v>2.391428571429266E-3</v>
      </c>
      <c r="AO51">
        <v>2.391428571429266E-3</v>
      </c>
      <c r="AP51">
        <v>2.391428571429266E-3</v>
      </c>
      <c r="AQ51">
        <v>2.391428571429266E-3</v>
      </c>
      <c r="AR51">
        <v>2.391428571429266E-3</v>
      </c>
      <c r="AS51">
        <v>2.391428571429266E-3</v>
      </c>
      <c r="AT51">
        <v>2.391428571429266E-3</v>
      </c>
      <c r="AU51">
        <v>2.391428571429266E-3</v>
      </c>
      <c r="AV51">
        <v>2.391428571429266E-3</v>
      </c>
      <c r="AW51">
        <v>2.391428571429266E-3</v>
      </c>
      <c r="AX51">
        <v>2.391428571429266E-3</v>
      </c>
      <c r="AY51">
        <v>2.391428571429266E-3</v>
      </c>
      <c r="AZ51">
        <v>2.391428571429266E-3</v>
      </c>
      <c r="BA51">
        <v>2.391428571429266E-3</v>
      </c>
    </row>
    <row r="52" spans="1:53" ht="15.75" customHeight="1" x14ac:dyDescent="0.2">
      <c r="A52" t="s">
        <v>430</v>
      </c>
      <c r="B52">
        <v>5.7999999999999996E-3</v>
      </c>
      <c r="C52">
        <v>5.9999999999999995E-4</v>
      </c>
      <c r="D52">
        <v>9.5999999999999992E-3</v>
      </c>
      <c r="E52">
        <v>1.54E-2</v>
      </c>
      <c r="F52">
        <v>7.6E-3</v>
      </c>
      <c r="G52">
        <v>3.0000000000000001E-3</v>
      </c>
      <c r="H52">
        <v>8.2799999999999541E-3</v>
      </c>
      <c r="I52">
        <v>8.6457142857142566E-3</v>
      </c>
      <c r="J52">
        <v>9.0114285714285591E-3</v>
      </c>
      <c r="K52">
        <v>9.3771428571428617E-3</v>
      </c>
      <c r="L52">
        <v>9.7428571428571642E-3</v>
      </c>
      <c r="M52">
        <v>1.0108571428571467E-2</v>
      </c>
      <c r="N52">
        <v>1.0474285714285769E-2</v>
      </c>
      <c r="O52">
        <v>1.0839999999999961E-2</v>
      </c>
      <c r="P52">
        <v>1.1205714285714263E-2</v>
      </c>
      <c r="Q52">
        <v>1.1571428571428566E-2</v>
      </c>
      <c r="R52">
        <v>1.1937142857142868E-2</v>
      </c>
      <c r="S52">
        <v>1.2302857142857171E-2</v>
      </c>
      <c r="T52">
        <v>1.2668571428571473E-2</v>
      </c>
      <c r="U52">
        <v>1.3034285714285665E-2</v>
      </c>
      <c r="V52">
        <v>1.3399999999999967E-2</v>
      </c>
      <c r="W52">
        <v>1.376571428571427E-2</v>
      </c>
      <c r="X52">
        <v>1.4131428571428573E-2</v>
      </c>
      <c r="Y52">
        <v>1.4497142857142875E-2</v>
      </c>
      <c r="Z52">
        <v>1.4862857142857178E-2</v>
      </c>
      <c r="AA52">
        <v>1.522857142857148E-2</v>
      </c>
      <c r="AB52">
        <v>1.5594285714285672E-2</v>
      </c>
      <c r="AC52">
        <v>1.5959999999999974E-2</v>
      </c>
      <c r="AD52">
        <v>1.6325714285714277E-2</v>
      </c>
      <c r="AE52">
        <v>1.6691428571428579E-2</v>
      </c>
      <c r="AF52">
        <v>1.7057142857142882E-2</v>
      </c>
      <c r="AG52">
        <v>1.7422857142857184E-2</v>
      </c>
      <c r="AH52">
        <v>1.7788571428571487E-2</v>
      </c>
      <c r="AI52">
        <v>1.8154285714285678E-2</v>
      </c>
      <c r="AJ52">
        <v>1.8519999999999981E-2</v>
      </c>
      <c r="AK52">
        <v>1.8885714285714283E-2</v>
      </c>
      <c r="AL52">
        <v>1.9251428571428586E-2</v>
      </c>
      <c r="AM52">
        <v>1.9617142857142889E-2</v>
      </c>
      <c r="AN52">
        <v>1.9982857142857191E-2</v>
      </c>
      <c r="AO52">
        <v>2.0348571428571494E-2</v>
      </c>
      <c r="AP52">
        <v>2.0714285714285685E-2</v>
      </c>
      <c r="AQ52">
        <v>2.1079999999999988E-2</v>
      </c>
      <c r="AR52">
        <v>2.144571428571429E-2</v>
      </c>
      <c r="AS52">
        <v>2.1811428571428593E-2</v>
      </c>
      <c r="AT52">
        <v>2.2177142857142895E-2</v>
      </c>
      <c r="AU52">
        <v>2.2542857142857198E-2</v>
      </c>
      <c r="AV52">
        <v>2.2908571428571389E-2</v>
      </c>
      <c r="AW52">
        <v>2.3274285714285692E-2</v>
      </c>
      <c r="AX52">
        <v>2.3639999999999994E-2</v>
      </c>
      <c r="AY52">
        <v>2.4005714285714297E-2</v>
      </c>
      <c r="AZ52">
        <v>2.4371428571428599E-2</v>
      </c>
      <c r="BA52">
        <v>2.4737142857142902E-2</v>
      </c>
    </row>
    <row r="53" spans="1:53" ht="15.75" customHeight="1" x14ac:dyDescent="0.2">
      <c r="A53" t="s">
        <v>431</v>
      </c>
      <c r="B53">
        <v>2.5999999999999999E-3</v>
      </c>
      <c r="C53">
        <v>3.4999999999999996E-3</v>
      </c>
      <c r="D53">
        <v>1.34E-2</v>
      </c>
      <c r="E53">
        <v>9.7999999999999997E-3</v>
      </c>
      <c r="F53">
        <v>1.0200000000000001E-2</v>
      </c>
      <c r="G53">
        <v>5.6799999999999996E-2</v>
      </c>
      <c r="H53">
        <v>4.4799999999998619E-2</v>
      </c>
      <c r="I53">
        <v>5.3014285714287013E-2</v>
      </c>
      <c r="J53">
        <v>6.1228571428571854E-2</v>
      </c>
      <c r="K53">
        <v>6.9442857142856695E-2</v>
      </c>
      <c r="L53">
        <v>7.7657142857141537E-2</v>
      </c>
      <c r="M53">
        <v>8.5871428571429931E-2</v>
      </c>
      <c r="N53">
        <v>9.4085714285714772E-2</v>
      </c>
      <c r="O53">
        <v>0.10229999999999961</v>
      </c>
      <c r="P53">
        <v>0.11051428571428445</v>
      </c>
      <c r="Q53">
        <v>0.11872857142857285</v>
      </c>
      <c r="R53">
        <v>0.12694285714285769</v>
      </c>
      <c r="S53">
        <v>0.13515714285714253</v>
      </c>
      <c r="T53">
        <v>0.14337142857142737</v>
      </c>
      <c r="U53">
        <v>0.15158571428571577</v>
      </c>
      <c r="V53">
        <v>0.15980000000000061</v>
      </c>
      <c r="W53">
        <v>0.16801428571428545</v>
      </c>
      <c r="X53">
        <v>0.17622857142857029</v>
      </c>
      <c r="Y53">
        <v>0.18444285714285868</v>
      </c>
      <c r="Z53">
        <v>0.19265714285714353</v>
      </c>
      <c r="AA53">
        <v>0.20087142857142837</v>
      </c>
      <c r="AB53">
        <v>0.20908571428571321</v>
      </c>
      <c r="AC53">
        <v>0.2173000000000016</v>
      </c>
      <c r="AD53">
        <v>0.22551428571428644</v>
      </c>
      <c r="AE53">
        <v>0.23372857142857129</v>
      </c>
      <c r="AF53">
        <v>0.24194285714285613</v>
      </c>
      <c r="AG53">
        <v>0.25015714285714097</v>
      </c>
      <c r="AH53">
        <v>0.25837142857142936</v>
      </c>
      <c r="AI53">
        <v>0.2665857142857142</v>
      </c>
      <c r="AJ53">
        <v>0.27479999999999905</v>
      </c>
      <c r="AK53">
        <v>0.28301428571428389</v>
      </c>
      <c r="AL53">
        <v>0.29122857142857228</v>
      </c>
      <c r="AM53">
        <v>0.29944285714285712</v>
      </c>
      <c r="AN53">
        <v>0.30765714285714196</v>
      </c>
      <c r="AO53">
        <v>0.3158714285714268</v>
      </c>
      <c r="AP53">
        <v>0.3240857142857152</v>
      </c>
      <c r="AQ53">
        <v>0.33230000000000004</v>
      </c>
      <c r="AR53">
        <v>0.34051428571428488</v>
      </c>
      <c r="AS53">
        <v>0.34872857142856972</v>
      </c>
      <c r="AT53">
        <v>0.35694285714285812</v>
      </c>
      <c r="AU53">
        <v>0.36515714285714296</v>
      </c>
      <c r="AV53">
        <v>0.3733714285714278</v>
      </c>
      <c r="AW53">
        <v>0.38158571428571264</v>
      </c>
      <c r="AX53">
        <v>0.38980000000000103</v>
      </c>
      <c r="AY53">
        <v>0.39801428571428588</v>
      </c>
      <c r="AZ53">
        <v>0.40622857142857072</v>
      </c>
      <c r="BA53">
        <v>0.41444285714285556</v>
      </c>
    </row>
    <row r="54" spans="1:53" ht="15.75" customHeight="1" x14ac:dyDescent="0.2">
      <c r="A54" t="s">
        <v>432</v>
      </c>
      <c r="B54">
        <v>0.03</v>
      </c>
      <c r="C54">
        <v>3.8E-3</v>
      </c>
      <c r="D54">
        <v>4.2699999999999995E-2</v>
      </c>
      <c r="E54">
        <v>5.8400000000000001E-2</v>
      </c>
      <c r="F54">
        <v>3.2599999999999997E-2</v>
      </c>
      <c r="G54">
        <v>7.0999999999999995E-3</v>
      </c>
      <c r="H54">
        <v>2.7859999999999996E-2</v>
      </c>
      <c r="I54">
        <v>2.7505714285714356E-2</v>
      </c>
      <c r="J54">
        <v>2.7151428571428604E-2</v>
      </c>
      <c r="K54">
        <v>2.6797142857142853E-2</v>
      </c>
      <c r="L54">
        <v>2.6442857142857212E-2</v>
      </c>
      <c r="M54">
        <v>2.6088571428571461E-2</v>
      </c>
      <c r="N54">
        <v>2.573428571428571E-2</v>
      </c>
      <c r="O54">
        <v>2.5380000000000069E-2</v>
      </c>
      <c r="P54">
        <v>2.5025714285714318E-2</v>
      </c>
      <c r="Q54">
        <v>2.4671428571428566E-2</v>
      </c>
      <c r="R54">
        <v>2.4317142857142926E-2</v>
      </c>
      <c r="S54">
        <v>2.3962857142857175E-2</v>
      </c>
      <c r="T54">
        <v>2.3608571428571423E-2</v>
      </c>
      <c r="U54">
        <v>2.3254285714285783E-2</v>
      </c>
      <c r="V54">
        <v>2.2900000000000031E-2</v>
      </c>
      <c r="W54">
        <v>2.254571428571428E-2</v>
      </c>
      <c r="X54">
        <v>2.219142857142864E-2</v>
      </c>
      <c r="Y54">
        <v>2.1837142857142888E-2</v>
      </c>
      <c r="Z54">
        <v>2.1482857142857137E-2</v>
      </c>
      <c r="AA54">
        <v>2.1128571428571497E-2</v>
      </c>
      <c r="AB54">
        <v>2.0774285714285745E-2</v>
      </c>
      <c r="AC54">
        <v>2.0419999999999994E-2</v>
      </c>
      <c r="AD54">
        <v>2.0065714285714353E-2</v>
      </c>
      <c r="AE54">
        <v>1.9711428571428602E-2</v>
      </c>
      <c r="AF54">
        <v>1.9357142857142851E-2</v>
      </c>
      <c r="AG54">
        <v>1.900285714285721E-2</v>
      </c>
      <c r="AH54">
        <v>1.8648571428571459E-2</v>
      </c>
      <c r="AI54">
        <v>1.8294285714285707E-2</v>
      </c>
      <c r="AJ54">
        <v>1.7940000000000067E-2</v>
      </c>
      <c r="AK54">
        <v>1.7585714285714316E-2</v>
      </c>
      <c r="AL54">
        <v>1.7231428571428564E-2</v>
      </c>
      <c r="AM54">
        <v>1.6877142857142924E-2</v>
      </c>
      <c r="AN54">
        <v>1.6522857142857172E-2</v>
      </c>
      <c r="AO54">
        <v>1.6168571428571421E-2</v>
      </c>
      <c r="AP54">
        <v>1.5814285714285781E-2</v>
      </c>
      <c r="AQ54">
        <v>1.5460000000000029E-2</v>
      </c>
      <c r="AR54">
        <v>1.5105714285714278E-2</v>
      </c>
      <c r="AS54">
        <v>1.4751428571428638E-2</v>
      </c>
      <c r="AT54">
        <v>1.4397142857142886E-2</v>
      </c>
      <c r="AU54">
        <v>1.4042857142857135E-2</v>
      </c>
      <c r="AV54">
        <v>1.3688571428571494E-2</v>
      </c>
      <c r="AW54">
        <v>1.3334285714285743E-2</v>
      </c>
      <c r="AX54">
        <v>1.2979999999999992E-2</v>
      </c>
      <c r="AY54">
        <v>1.2625714285714351E-2</v>
      </c>
      <c r="AZ54">
        <v>1.22714285714286E-2</v>
      </c>
      <c r="BA54">
        <v>1.1917142857142848E-2</v>
      </c>
    </row>
    <row r="55" spans="1:53" ht="15.75" customHeight="1" x14ac:dyDescent="0.2">
      <c r="A55" t="s">
        <v>433</v>
      </c>
      <c r="B55">
        <v>1.9599999999999999E-2</v>
      </c>
      <c r="C55">
        <v>5.8999999999999999E-3</v>
      </c>
      <c r="D55">
        <v>6.3600000000000004E-2</v>
      </c>
      <c r="E55">
        <v>9.9499999999999991E-2</v>
      </c>
      <c r="F55">
        <v>2.5499999999999998E-2</v>
      </c>
      <c r="G55">
        <v>2.0499999999999997E-2</v>
      </c>
      <c r="H55">
        <v>4.9020000000000508E-2</v>
      </c>
      <c r="I55">
        <v>5.1854285714285631E-2</v>
      </c>
      <c r="J55">
        <v>5.4688571428571642E-2</v>
      </c>
      <c r="K55">
        <v>5.7522857142857653E-2</v>
      </c>
      <c r="L55">
        <v>6.0357142857142776E-2</v>
      </c>
      <c r="M55">
        <v>6.3191428571428787E-2</v>
      </c>
      <c r="N55">
        <v>6.6025714285714798E-2</v>
      </c>
      <c r="O55">
        <v>6.8859999999999921E-2</v>
      </c>
      <c r="P55">
        <v>7.1694285714285932E-2</v>
      </c>
      <c r="Q55">
        <v>7.4528571428571944E-2</v>
      </c>
      <c r="R55">
        <v>7.7362857142857067E-2</v>
      </c>
      <c r="S55">
        <v>8.0197142857143078E-2</v>
      </c>
      <c r="T55">
        <v>8.3031428571429089E-2</v>
      </c>
      <c r="U55">
        <v>8.5865714285714212E-2</v>
      </c>
      <c r="V55">
        <v>8.8700000000000223E-2</v>
      </c>
      <c r="W55">
        <v>9.1534285714286234E-2</v>
      </c>
      <c r="X55">
        <v>9.4368571428571357E-2</v>
      </c>
      <c r="Y55">
        <v>9.7202857142857368E-2</v>
      </c>
      <c r="Z55">
        <v>0.10003714285714338</v>
      </c>
      <c r="AA55">
        <v>0.1028714285714285</v>
      </c>
      <c r="AB55">
        <v>0.10570571428571451</v>
      </c>
      <c r="AC55">
        <v>0.10854000000000052</v>
      </c>
      <c r="AD55">
        <v>0.11137428571428565</v>
      </c>
      <c r="AE55">
        <v>0.11420857142857166</v>
      </c>
      <c r="AF55">
        <v>0.11704285714285767</v>
      </c>
      <c r="AG55">
        <v>0.11987714285714279</v>
      </c>
      <c r="AH55">
        <v>0.1227114285714288</v>
      </c>
      <c r="AI55">
        <v>0.12554571428571482</v>
      </c>
      <c r="AJ55">
        <v>0.12837999999999994</v>
      </c>
      <c r="AK55">
        <v>0.13121428571428595</v>
      </c>
      <c r="AL55">
        <v>0.13404857142857196</v>
      </c>
      <c r="AM55">
        <v>0.13688285714285708</v>
      </c>
      <c r="AN55">
        <v>0.1397171428571431</v>
      </c>
      <c r="AO55">
        <v>0.14255142857142911</v>
      </c>
      <c r="AP55">
        <v>0.14538571428571423</v>
      </c>
      <c r="AQ55">
        <v>0.14822000000000024</v>
      </c>
      <c r="AR55">
        <v>0.15105428571428625</v>
      </c>
      <c r="AS55">
        <v>0.15388857142857137</v>
      </c>
      <c r="AT55">
        <v>0.15672285714285739</v>
      </c>
      <c r="AU55">
        <v>0.1595571428571434</v>
      </c>
      <c r="AV55">
        <v>0.16239142857142852</v>
      </c>
      <c r="AW55">
        <v>0.16522571428571453</v>
      </c>
      <c r="AX55">
        <v>0.16806000000000054</v>
      </c>
      <c r="AY55">
        <v>0.17089428571428567</v>
      </c>
      <c r="AZ55">
        <v>0.17372857142857168</v>
      </c>
      <c r="BA55">
        <v>0.17656285714285769</v>
      </c>
    </row>
    <row r="56" spans="1:53" ht="15.75" customHeight="1" x14ac:dyDescent="0.2">
      <c r="A56" t="s">
        <v>434</v>
      </c>
      <c r="B56">
        <v>5.7599999999999998E-2</v>
      </c>
      <c r="C56">
        <v>4.3400000000000001E-2</v>
      </c>
      <c r="D56">
        <v>2.3799999999999998E-2</v>
      </c>
      <c r="E56">
        <v>4.8399999999999999E-2</v>
      </c>
      <c r="F56">
        <v>4.0899999999999999E-2</v>
      </c>
      <c r="G56">
        <v>1.06E-2</v>
      </c>
      <c r="H56">
        <v>1.5660000000000451E-2</v>
      </c>
      <c r="I56">
        <v>9.4342857142866166E-3</v>
      </c>
      <c r="J56">
        <v>3.2085714285710054E-3</v>
      </c>
      <c r="K56">
        <v>3.2085714285710054E-3</v>
      </c>
      <c r="L56">
        <v>3.2085714285710054E-3</v>
      </c>
      <c r="M56">
        <v>3.2085714285710054E-3</v>
      </c>
      <c r="N56">
        <v>3.2085714285710054E-3</v>
      </c>
      <c r="O56">
        <v>3.2085714285710054E-3</v>
      </c>
      <c r="P56">
        <v>3.2085714285710054E-3</v>
      </c>
      <c r="Q56">
        <v>3.2085714285710054E-3</v>
      </c>
      <c r="R56">
        <v>3.2085714285710054E-3</v>
      </c>
      <c r="S56">
        <v>3.2085714285710054E-3</v>
      </c>
      <c r="T56">
        <v>3.2085714285710054E-3</v>
      </c>
      <c r="U56">
        <v>3.2085714285710054E-3</v>
      </c>
      <c r="V56">
        <v>3.2085714285710054E-3</v>
      </c>
      <c r="W56">
        <v>3.2085714285710054E-3</v>
      </c>
      <c r="X56">
        <v>3.2085714285710054E-3</v>
      </c>
      <c r="Y56">
        <v>3.2085714285710054E-3</v>
      </c>
      <c r="Z56">
        <v>3.2085714285710054E-3</v>
      </c>
      <c r="AA56">
        <v>3.2085714285710054E-3</v>
      </c>
      <c r="AB56">
        <v>3.2085714285710054E-3</v>
      </c>
      <c r="AC56">
        <v>3.2085714285710054E-3</v>
      </c>
      <c r="AD56">
        <v>3.2085714285710054E-3</v>
      </c>
      <c r="AE56">
        <v>3.2085714285710054E-3</v>
      </c>
      <c r="AF56">
        <v>3.2085714285710054E-3</v>
      </c>
      <c r="AG56">
        <v>3.2085714285710054E-3</v>
      </c>
      <c r="AH56">
        <v>3.2085714285710054E-3</v>
      </c>
      <c r="AI56">
        <v>3.2085714285710054E-3</v>
      </c>
      <c r="AJ56">
        <v>3.2085714285710054E-3</v>
      </c>
      <c r="AK56">
        <v>3.2085714285710054E-3</v>
      </c>
      <c r="AL56">
        <v>3.2085714285710054E-3</v>
      </c>
      <c r="AM56">
        <v>3.2085714285710054E-3</v>
      </c>
      <c r="AN56">
        <v>3.2085714285710054E-3</v>
      </c>
      <c r="AO56">
        <v>3.2085714285710054E-3</v>
      </c>
      <c r="AP56">
        <v>3.2085714285710054E-3</v>
      </c>
      <c r="AQ56">
        <v>3.2085714285710054E-3</v>
      </c>
      <c r="AR56">
        <v>3.2085714285710054E-3</v>
      </c>
      <c r="AS56">
        <v>3.2085714285710054E-3</v>
      </c>
      <c r="AT56">
        <v>3.2085714285710054E-3</v>
      </c>
      <c r="AU56">
        <v>3.2085714285710054E-3</v>
      </c>
      <c r="AV56">
        <v>3.2085714285710054E-3</v>
      </c>
      <c r="AW56">
        <v>3.2085714285710054E-3</v>
      </c>
      <c r="AX56">
        <v>3.2085714285710054E-3</v>
      </c>
      <c r="AY56">
        <v>3.2085714285710054E-3</v>
      </c>
      <c r="AZ56">
        <v>3.2085714285710054E-3</v>
      </c>
      <c r="BA56">
        <v>3.2085714285710054E-3</v>
      </c>
    </row>
    <row r="57" spans="1:53" ht="15.75" customHeight="1" x14ac:dyDescent="0.2">
      <c r="A57" t="s">
        <v>435</v>
      </c>
      <c r="B57">
        <v>9.1000000000000004E-3</v>
      </c>
      <c r="C57">
        <v>6.0000000000000001E-3</v>
      </c>
      <c r="D57">
        <v>7.3000000000000001E-3</v>
      </c>
      <c r="E57">
        <v>1.8000000000000002E-2</v>
      </c>
      <c r="F57">
        <v>1.2E-2</v>
      </c>
      <c r="G57">
        <v>2.2700000000000001E-2</v>
      </c>
      <c r="H57">
        <v>2.2186666666666355E-2</v>
      </c>
      <c r="I57">
        <v>2.4949523809524088E-2</v>
      </c>
      <c r="J57">
        <v>2.7712380952380933E-2</v>
      </c>
      <c r="K57">
        <v>3.0475238095237778E-2</v>
      </c>
      <c r="L57">
        <v>3.3238095238095511E-2</v>
      </c>
      <c r="M57">
        <v>3.6000952380952356E-2</v>
      </c>
      <c r="N57">
        <v>3.8763809523809201E-2</v>
      </c>
      <c r="O57">
        <v>4.1526666666666934E-2</v>
      </c>
      <c r="P57">
        <v>4.4289523809523779E-2</v>
      </c>
      <c r="Q57">
        <v>4.7052380952380624E-2</v>
      </c>
      <c r="R57">
        <v>4.9815238095238357E-2</v>
      </c>
      <c r="S57">
        <v>5.2578095238095202E-2</v>
      </c>
      <c r="T57">
        <v>5.5340952380952046E-2</v>
      </c>
      <c r="U57">
        <v>5.810380952380978E-2</v>
      </c>
      <c r="V57">
        <v>6.0866666666666625E-2</v>
      </c>
      <c r="W57">
        <v>6.3629523809523469E-2</v>
      </c>
      <c r="X57">
        <v>6.6392380952381203E-2</v>
      </c>
      <c r="Y57">
        <v>6.9155238095238047E-2</v>
      </c>
      <c r="Z57">
        <v>7.1918095238094892E-2</v>
      </c>
      <c r="AA57">
        <v>7.4680952380952625E-2</v>
      </c>
      <c r="AB57">
        <v>7.744380952380947E-2</v>
      </c>
      <c r="AC57">
        <v>8.0206666666666315E-2</v>
      </c>
      <c r="AD57">
        <v>8.2969523809524048E-2</v>
      </c>
      <c r="AE57">
        <v>8.5732380952380893E-2</v>
      </c>
      <c r="AF57">
        <v>8.8495238095237738E-2</v>
      </c>
      <c r="AG57">
        <v>9.1258095238095471E-2</v>
      </c>
      <c r="AH57">
        <v>9.4020952380952316E-2</v>
      </c>
      <c r="AI57">
        <v>9.6783809523809161E-2</v>
      </c>
      <c r="AJ57">
        <v>9.9546666666666894E-2</v>
      </c>
      <c r="AK57">
        <v>0.10230952380952374</v>
      </c>
      <c r="AL57">
        <v>0.10507238095238058</v>
      </c>
      <c r="AM57">
        <v>0.10783523809523832</v>
      </c>
      <c r="AN57">
        <v>0.11059809523809516</v>
      </c>
      <c r="AO57">
        <v>0.11336095238095201</v>
      </c>
      <c r="AP57">
        <v>0.11612380952380974</v>
      </c>
      <c r="AQ57">
        <v>0.11888666666666659</v>
      </c>
      <c r="AR57">
        <v>0.12164952380952343</v>
      </c>
      <c r="AS57">
        <v>0.12441238095238116</v>
      </c>
      <c r="AT57">
        <v>0.12717523809523801</v>
      </c>
      <c r="AU57">
        <v>0.12993809523809485</v>
      </c>
      <c r="AV57">
        <v>0.13270095238095259</v>
      </c>
      <c r="AW57">
        <v>0.13546380952380943</v>
      </c>
      <c r="AX57">
        <v>0.13822666666666628</v>
      </c>
      <c r="AY57">
        <v>0.14098952380952401</v>
      </c>
      <c r="AZ57">
        <v>0.14375238095238085</v>
      </c>
      <c r="BA57">
        <v>0.1465152380952377</v>
      </c>
    </row>
    <row r="58" spans="1:53" ht="15.75" customHeight="1" x14ac:dyDescent="0.2">
      <c r="A58" t="s">
        <v>436</v>
      </c>
      <c r="B58">
        <v>2.4399999999999998E-2</v>
      </c>
      <c r="C58">
        <v>4.3E-3</v>
      </c>
      <c r="D58">
        <v>7.3000000000000001E-3</v>
      </c>
      <c r="E58">
        <v>7.4999999999999997E-3</v>
      </c>
      <c r="F58">
        <v>1.0500000000000001E-2</v>
      </c>
      <c r="G58">
        <v>0.01</v>
      </c>
      <c r="H58">
        <v>5.3466666666666107E-3</v>
      </c>
      <c r="I58">
        <v>3.8266666666668669E-3</v>
      </c>
      <c r="J58">
        <v>2.3066666666666791E-3</v>
      </c>
      <c r="K58">
        <v>7.866666666669353E-4</v>
      </c>
      <c r="L58">
        <v>7.866666666669353E-4</v>
      </c>
      <c r="M58">
        <v>7.866666666669353E-4</v>
      </c>
      <c r="N58">
        <v>7.866666666669353E-4</v>
      </c>
      <c r="O58">
        <v>7.866666666669353E-4</v>
      </c>
      <c r="P58">
        <v>7.866666666669353E-4</v>
      </c>
      <c r="Q58">
        <v>7.866666666669353E-4</v>
      </c>
      <c r="R58">
        <v>7.866666666669353E-4</v>
      </c>
      <c r="S58">
        <v>7.866666666669353E-4</v>
      </c>
      <c r="T58">
        <v>7.866666666669353E-4</v>
      </c>
      <c r="U58">
        <v>7.866666666669353E-4</v>
      </c>
      <c r="V58">
        <v>7.866666666669353E-4</v>
      </c>
      <c r="W58">
        <v>7.866666666669353E-4</v>
      </c>
      <c r="X58">
        <v>7.866666666669353E-4</v>
      </c>
      <c r="Y58">
        <v>7.866666666669353E-4</v>
      </c>
      <c r="Z58">
        <v>7.866666666669353E-4</v>
      </c>
      <c r="AA58">
        <v>7.866666666669353E-4</v>
      </c>
      <c r="AB58">
        <v>7.866666666669353E-4</v>
      </c>
      <c r="AC58">
        <v>7.866666666669353E-4</v>
      </c>
      <c r="AD58">
        <v>7.866666666669353E-4</v>
      </c>
      <c r="AE58">
        <v>7.866666666669353E-4</v>
      </c>
      <c r="AF58">
        <v>7.866666666669353E-4</v>
      </c>
      <c r="AG58">
        <v>7.866666666669353E-4</v>
      </c>
      <c r="AH58">
        <v>7.866666666669353E-4</v>
      </c>
      <c r="AI58">
        <v>7.866666666669353E-4</v>
      </c>
      <c r="AJ58">
        <v>7.866666666669353E-4</v>
      </c>
      <c r="AK58">
        <v>7.866666666669353E-4</v>
      </c>
      <c r="AL58">
        <v>7.866666666669353E-4</v>
      </c>
      <c r="AM58">
        <v>7.866666666669353E-4</v>
      </c>
      <c r="AN58">
        <v>7.866666666669353E-4</v>
      </c>
      <c r="AO58">
        <v>7.866666666669353E-4</v>
      </c>
      <c r="AP58">
        <v>7.866666666669353E-4</v>
      </c>
      <c r="AQ58">
        <v>7.866666666669353E-4</v>
      </c>
      <c r="AR58">
        <v>7.866666666669353E-4</v>
      </c>
      <c r="AS58">
        <v>7.866666666669353E-4</v>
      </c>
      <c r="AT58">
        <v>7.866666666669353E-4</v>
      </c>
      <c r="AU58">
        <v>7.866666666669353E-4</v>
      </c>
      <c r="AV58">
        <v>7.866666666669353E-4</v>
      </c>
      <c r="AW58">
        <v>7.866666666669353E-4</v>
      </c>
      <c r="AX58">
        <v>7.866666666669353E-4</v>
      </c>
      <c r="AY58">
        <v>7.866666666669353E-4</v>
      </c>
      <c r="AZ58">
        <v>7.866666666669353E-4</v>
      </c>
      <c r="BA58">
        <v>7.866666666669353E-4</v>
      </c>
    </row>
    <row r="59" spans="1:53" ht="15.75" customHeight="1" x14ac:dyDescent="0.2">
      <c r="A59" t="s">
        <v>437</v>
      </c>
      <c r="B59">
        <v>2.5699999999999997E-2</v>
      </c>
      <c r="C59">
        <v>4.0999999999999995E-3</v>
      </c>
      <c r="D59">
        <v>4.1399999999999999E-2</v>
      </c>
      <c r="E59">
        <v>4.2199999999999994E-2</v>
      </c>
      <c r="F59">
        <v>3.6799999999999999E-2</v>
      </c>
      <c r="G59">
        <v>2.1700000000000001E-2</v>
      </c>
      <c r="H59">
        <v>3.6539999999999573E-2</v>
      </c>
      <c r="I59">
        <v>3.8794285714285337E-2</v>
      </c>
      <c r="J59">
        <v>4.1048571428571101E-2</v>
      </c>
      <c r="K59">
        <v>4.3302857142856865E-2</v>
      </c>
      <c r="L59">
        <v>4.555714285714263E-2</v>
      </c>
      <c r="M59">
        <v>4.7811428571428394E-2</v>
      </c>
      <c r="N59">
        <v>5.0065714285714158E-2</v>
      </c>
      <c r="O59">
        <v>5.2319999999999922E-2</v>
      </c>
      <c r="P59">
        <v>5.4574285714285686E-2</v>
      </c>
      <c r="Q59">
        <v>5.682857142857145E-2</v>
      </c>
      <c r="R59">
        <v>5.9082857142857215E-2</v>
      </c>
      <c r="S59">
        <v>6.1337142857142979E-2</v>
      </c>
      <c r="T59">
        <v>6.3591428571428743E-2</v>
      </c>
      <c r="U59">
        <v>6.5845714285714507E-2</v>
      </c>
      <c r="V59">
        <v>6.8100000000000271E-2</v>
      </c>
      <c r="W59">
        <v>7.0354285714285147E-2</v>
      </c>
      <c r="X59">
        <v>7.2608571428570912E-2</v>
      </c>
      <c r="Y59">
        <v>7.4862857142856676E-2</v>
      </c>
      <c r="Z59">
        <v>7.711714285714244E-2</v>
      </c>
      <c r="AA59">
        <v>7.9371428571428204E-2</v>
      </c>
      <c r="AB59">
        <v>8.1625714285713968E-2</v>
      </c>
      <c r="AC59">
        <v>8.3879999999999733E-2</v>
      </c>
      <c r="AD59">
        <v>8.6134285714285497E-2</v>
      </c>
      <c r="AE59">
        <v>8.8388571428571261E-2</v>
      </c>
      <c r="AF59">
        <v>9.0642857142857025E-2</v>
      </c>
      <c r="AG59">
        <v>9.2897142857142789E-2</v>
      </c>
      <c r="AH59">
        <v>9.5151428571428553E-2</v>
      </c>
      <c r="AI59">
        <v>9.7405714285714318E-2</v>
      </c>
      <c r="AJ59">
        <v>9.9660000000000082E-2</v>
      </c>
      <c r="AK59">
        <v>0.10191428571428585</v>
      </c>
      <c r="AL59">
        <v>0.10416857142857161</v>
      </c>
      <c r="AM59">
        <v>0.10642285714285737</v>
      </c>
      <c r="AN59">
        <v>0.10867714285714225</v>
      </c>
      <c r="AO59">
        <v>0.11093142857142801</v>
      </c>
      <c r="AP59">
        <v>0.11318571428571378</v>
      </c>
      <c r="AQ59">
        <v>0.11543999999999954</v>
      </c>
      <c r="AR59">
        <v>0.11769428571428531</v>
      </c>
      <c r="AS59">
        <v>0.11994857142857107</v>
      </c>
      <c r="AT59">
        <v>0.12220285714285684</v>
      </c>
      <c r="AU59">
        <v>0.1244571428571426</v>
      </c>
      <c r="AV59">
        <v>0.12671142857142836</v>
      </c>
      <c r="AW59">
        <v>0.12896571428571413</v>
      </c>
      <c r="AX59">
        <v>0.13121999999999989</v>
      </c>
      <c r="AY59">
        <v>0.13347428571428566</v>
      </c>
      <c r="AZ59">
        <v>0.13572857142857142</v>
      </c>
      <c r="BA59">
        <v>0.13798285714285718</v>
      </c>
    </row>
    <row r="60" spans="1:53" ht="15.75" customHeight="1" x14ac:dyDescent="0.2">
      <c r="A60" t="s">
        <v>438</v>
      </c>
      <c r="B60">
        <v>2.3399999999999997E-2</v>
      </c>
      <c r="C60">
        <v>9.1999999999999998E-3</v>
      </c>
      <c r="D60">
        <v>3.9000000000000003E-3</v>
      </c>
      <c r="E60">
        <v>2.53E-2</v>
      </c>
      <c r="F60">
        <v>2.0499999999999997E-2</v>
      </c>
      <c r="G60">
        <v>5.1000000000000004E-3</v>
      </c>
      <c r="H60">
        <v>1.0946666666666438E-2</v>
      </c>
      <c r="I60">
        <v>9.9123809523806727E-3</v>
      </c>
      <c r="J60">
        <v>8.8780952380953515E-3</v>
      </c>
      <c r="K60">
        <v>7.8438095238095862E-3</v>
      </c>
      <c r="L60">
        <v>6.8095238095238209E-3</v>
      </c>
      <c r="M60">
        <v>5.7752380952380555E-3</v>
      </c>
      <c r="N60">
        <v>4.7409523809522902E-3</v>
      </c>
      <c r="O60">
        <v>3.7066666666665249E-3</v>
      </c>
      <c r="P60">
        <v>2.6723809523807596E-3</v>
      </c>
      <c r="Q60">
        <v>1.6380952380949942E-3</v>
      </c>
      <c r="R60">
        <v>6.0380952380922892E-4</v>
      </c>
      <c r="S60">
        <v>6.0380952380922892E-4</v>
      </c>
      <c r="T60">
        <v>6.0380952380922892E-4</v>
      </c>
      <c r="U60">
        <v>6.0380952380922892E-4</v>
      </c>
      <c r="V60">
        <v>6.0380952380922892E-4</v>
      </c>
      <c r="W60">
        <v>6.0380952380922892E-4</v>
      </c>
      <c r="X60">
        <v>6.0380952380922892E-4</v>
      </c>
      <c r="Y60">
        <v>6.0380952380922892E-4</v>
      </c>
      <c r="Z60">
        <v>6.0380952380922892E-4</v>
      </c>
      <c r="AA60">
        <v>6.0380952380922892E-4</v>
      </c>
      <c r="AB60">
        <v>6.0380952380922892E-4</v>
      </c>
      <c r="AC60">
        <v>6.0380952380922892E-4</v>
      </c>
      <c r="AD60">
        <v>6.0380952380922892E-4</v>
      </c>
      <c r="AE60">
        <v>6.0380952380922892E-4</v>
      </c>
      <c r="AF60">
        <v>6.0380952380922892E-4</v>
      </c>
      <c r="AG60">
        <v>6.0380952380922892E-4</v>
      </c>
      <c r="AH60">
        <v>6.0380952380922892E-4</v>
      </c>
      <c r="AI60">
        <v>6.0380952380922892E-4</v>
      </c>
      <c r="AJ60">
        <v>6.0380952380922892E-4</v>
      </c>
      <c r="AK60">
        <v>6.0380952380922892E-4</v>
      </c>
      <c r="AL60">
        <v>6.0380952380922892E-4</v>
      </c>
      <c r="AM60">
        <v>6.0380952380922892E-4</v>
      </c>
      <c r="AN60">
        <v>6.0380952380922892E-4</v>
      </c>
      <c r="AO60">
        <v>6.0380952380922892E-4</v>
      </c>
      <c r="AP60">
        <v>6.0380952380922892E-4</v>
      </c>
      <c r="AQ60">
        <v>6.0380952380922892E-4</v>
      </c>
      <c r="AR60">
        <v>6.0380952380922892E-4</v>
      </c>
      <c r="AS60">
        <v>6.0380952380922892E-4</v>
      </c>
      <c r="AT60">
        <v>6.0380952380922892E-4</v>
      </c>
      <c r="AU60">
        <v>6.0380952380922892E-4</v>
      </c>
      <c r="AV60">
        <v>6.0380952380922892E-4</v>
      </c>
      <c r="AW60">
        <v>6.0380952380922892E-4</v>
      </c>
      <c r="AX60">
        <v>6.0380952380922892E-4</v>
      </c>
      <c r="AY60">
        <v>6.0380952380922892E-4</v>
      </c>
      <c r="AZ60">
        <v>6.0380952380922892E-4</v>
      </c>
      <c r="BA60">
        <v>6.0380952380922892E-4</v>
      </c>
    </row>
    <row r="61" spans="1:53" ht="15.75" customHeight="1" x14ac:dyDescent="0.2">
      <c r="A61" t="s">
        <v>439</v>
      </c>
      <c r="B61">
        <v>3.3300000000000003E-2</v>
      </c>
      <c r="C61">
        <v>2.2700000000000001E-2</v>
      </c>
      <c r="D61">
        <v>1.5800000000000002E-2</v>
      </c>
      <c r="E61">
        <v>4.2500000000000003E-2</v>
      </c>
      <c r="F61">
        <v>3.6600000000000001E-2</v>
      </c>
      <c r="G61">
        <v>2.1600000000000001E-2</v>
      </c>
      <c r="H61">
        <v>2.97400000000001E-2</v>
      </c>
      <c r="I61">
        <v>3.002285714285724E-2</v>
      </c>
      <c r="J61">
        <v>3.030571428571438E-2</v>
      </c>
      <c r="K61">
        <v>3.058857142857152E-2</v>
      </c>
      <c r="L61">
        <v>3.0871428571428661E-2</v>
      </c>
      <c r="M61">
        <v>3.1154285714285801E-2</v>
      </c>
      <c r="N61">
        <v>3.1437142857142941E-2</v>
      </c>
      <c r="O61">
        <v>3.1720000000000081E-2</v>
      </c>
      <c r="P61">
        <v>3.2002857142857222E-2</v>
      </c>
      <c r="Q61">
        <v>3.2285714285714362E-2</v>
      </c>
      <c r="R61">
        <v>3.2568571428571502E-2</v>
      </c>
      <c r="S61">
        <v>3.2851428571428642E-2</v>
      </c>
      <c r="T61">
        <v>3.3134285714285783E-2</v>
      </c>
      <c r="U61">
        <v>3.3417142857142923E-2</v>
      </c>
      <c r="V61">
        <v>3.3700000000000063E-2</v>
      </c>
      <c r="W61">
        <v>3.3982857142857203E-2</v>
      </c>
      <c r="X61">
        <v>3.4265714285714344E-2</v>
      </c>
      <c r="Y61">
        <v>3.4548571428571484E-2</v>
      </c>
      <c r="Z61">
        <v>3.4831428571428624E-2</v>
      </c>
      <c r="AA61">
        <v>3.5114285714285765E-2</v>
      </c>
      <c r="AB61">
        <v>3.5397142857142905E-2</v>
      </c>
      <c r="AC61">
        <v>3.5680000000000045E-2</v>
      </c>
      <c r="AD61">
        <v>3.5962857142857185E-2</v>
      </c>
      <c r="AE61">
        <v>3.6245714285714326E-2</v>
      </c>
      <c r="AF61">
        <v>3.6528571428571466E-2</v>
      </c>
      <c r="AG61">
        <v>3.6811428571428606E-2</v>
      </c>
      <c r="AH61">
        <v>3.7094285714285746E-2</v>
      </c>
      <c r="AI61">
        <v>3.7377142857142887E-2</v>
      </c>
      <c r="AJ61">
        <v>3.7660000000000027E-2</v>
      </c>
      <c r="AK61">
        <v>3.7942857142857167E-2</v>
      </c>
      <c r="AL61">
        <v>3.8225714285714307E-2</v>
      </c>
      <c r="AM61">
        <v>3.8508571428571448E-2</v>
      </c>
      <c r="AN61">
        <v>3.8791428571428588E-2</v>
      </c>
      <c r="AO61">
        <v>3.9074285714285728E-2</v>
      </c>
      <c r="AP61">
        <v>3.9357142857142868E-2</v>
      </c>
      <c r="AQ61">
        <v>3.9640000000000009E-2</v>
      </c>
      <c r="AR61">
        <v>3.9922857142857149E-2</v>
      </c>
      <c r="AS61">
        <v>4.0205714285714289E-2</v>
      </c>
      <c r="AT61">
        <v>4.0488571428571429E-2</v>
      </c>
      <c r="AU61">
        <v>4.077142857142857E-2</v>
      </c>
      <c r="AV61">
        <v>4.105428571428571E-2</v>
      </c>
      <c r="AW61">
        <v>4.133714285714285E-2</v>
      </c>
      <c r="AX61">
        <v>4.161999999999999E-2</v>
      </c>
      <c r="AY61">
        <v>4.1902857142857131E-2</v>
      </c>
      <c r="AZ61">
        <v>4.2185714285714271E-2</v>
      </c>
      <c r="BA61">
        <v>4.2468571428571411E-2</v>
      </c>
    </row>
    <row r="62" spans="1:53" ht="15.75" customHeight="1" x14ac:dyDescent="0.2">
      <c r="A62" t="s">
        <v>440</v>
      </c>
      <c r="B62">
        <v>8.3000000000000001E-3</v>
      </c>
      <c r="C62">
        <v>2.5399999999999999E-2</v>
      </c>
      <c r="D62">
        <v>4.6999999999999993E-3</v>
      </c>
      <c r="E62">
        <v>6.3E-3</v>
      </c>
      <c r="F62">
        <v>3.2000000000000002E-3</v>
      </c>
      <c r="G62">
        <v>2.7200000000000002E-2</v>
      </c>
      <c r="H62">
        <v>1.546666666666674E-2</v>
      </c>
      <c r="I62">
        <v>1.6309523809523885E-2</v>
      </c>
      <c r="J62">
        <v>1.715238095238103E-2</v>
      </c>
      <c r="K62">
        <v>1.7995238095238175E-2</v>
      </c>
      <c r="L62">
        <v>1.883809523809532E-2</v>
      </c>
      <c r="M62">
        <v>1.9680952380952466E-2</v>
      </c>
      <c r="N62">
        <v>2.0523809523809611E-2</v>
      </c>
      <c r="O62">
        <v>2.1366666666666756E-2</v>
      </c>
      <c r="P62">
        <v>2.2209523809523901E-2</v>
      </c>
      <c r="Q62">
        <v>2.3052380952381046E-2</v>
      </c>
      <c r="R62">
        <v>2.3895238095238192E-2</v>
      </c>
      <c r="S62">
        <v>2.4738095238095337E-2</v>
      </c>
      <c r="T62">
        <v>2.5580952380952482E-2</v>
      </c>
      <c r="U62">
        <v>2.6423809523809627E-2</v>
      </c>
      <c r="V62">
        <v>2.7266666666666772E-2</v>
      </c>
      <c r="W62">
        <v>2.8109523809523917E-2</v>
      </c>
      <c r="X62">
        <v>2.8952380952381063E-2</v>
      </c>
      <c r="Y62">
        <v>2.9795238095238208E-2</v>
      </c>
      <c r="Z62">
        <v>3.0638095238095353E-2</v>
      </c>
      <c r="AA62">
        <v>3.1480952380952498E-2</v>
      </c>
      <c r="AB62">
        <v>3.2323809523809643E-2</v>
      </c>
      <c r="AC62">
        <v>3.3166666666666789E-2</v>
      </c>
      <c r="AD62">
        <v>3.4009523809523934E-2</v>
      </c>
      <c r="AE62">
        <v>3.4852380952381079E-2</v>
      </c>
      <c r="AF62">
        <v>3.5695238095238224E-2</v>
      </c>
      <c r="AG62">
        <v>3.6538095238095369E-2</v>
      </c>
      <c r="AH62">
        <v>3.7380952380952515E-2</v>
      </c>
      <c r="AI62">
        <v>3.822380952380966E-2</v>
      </c>
      <c r="AJ62">
        <v>3.9066666666666805E-2</v>
      </c>
      <c r="AK62">
        <v>3.990952380952395E-2</v>
      </c>
      <c r="AL62">
        <v>4.0752380952381095E-2</v>
      </c>
      <c r="AM62">
        <v>4.1595238095238241E-2</v>
      </c>
      <c r="AN62">
        <v>4.2438095238095386E-2</v>
      </c>
      <c r="AO62">
        <v>4.3280952380952531E-2</v>
      </c>
      <c r="AP62">
        <v>4.4123809523809676E-2</v>
      </c>
      <c r="AQ62">
        <v>4.4966666666666821E-2</v>
      </c>
      <c r="AR62">
        <v>4.5809523809523967E-2</v>
      </c>
      <c r="AS62">
        <v>4.6652380952381112E-2</v>
      </c>
      <c r="AT62">
        <v>4.7495238095238257E-2</v>
      </c>
      <c r="AU62">
        <v>4.8338095238095402E-2</v>
      </c>
      <c r="AV62">
        <v>4.9180952380952547E-2</v>
      </c>
      <c r="AW62">
        <v>5.0023809523809692E-2</v>
      </c>
      <c r="AX62">
        <v>5.0866666666666838E-2</v>
      </c>
      <c r="AY62">
        <v>5.1709523809523983E-2</v>
      </c>
      <c r="AZ62">
        <v>5.2552380952381128E-2</v>
      </c>
      <c r="BA62">
        <v>5.3395238095238273E-2</v>
      </c>
    </row>
    <row r="63" spans="1:53" ht="15.75" customHeight="1" x14ac:dyDescent="0.2">
      <c r="A63" t="s">
        <v>441</v>
      </c>
      <c r="B63">
        <v>2.0099999999999996E-2</v>
      </c>
      <c r="C63">
        <v>2.8399999999999998E-2</v>
      </c>
      <c r="D63">
        <v>1.06E-2</v>
      </c>
      <c r="E63">
        <v>1.01E-2</v>
      </c>
      <c r="F63">
        <v>1.21E-2</v>
      </c>
      <c r="G63">
        <v>2.6699999999999998E-2</v>
      </c>
      <c r="H63">
        <v>1.6360000000000041E-2</v>
      </c>
      <c r="I63">
        <v>1.5891428571428667E-2</v>
      </c>
      <c r="J63">
        <v>1.5422857142857183E-2</v>
      </c>
      <c r="K63">
        <v>1.4954285714285809E-2</v>
      </c>
      <c r="L63">
        <v>1.4485714285714324E-2</v>
      </c>
      <c r="M63">
        <v>1.401714285714295E-2</v>
      </c>
      <c r="N63">
        <v>1.3548571428571465E-2</v>
      </c>
      <c r="O63">
        <v>1.3080000000000092E-2</v>
      </c>
      <c r="P63">
        <v>1.2611428571428607E-2</v>
      </c>
      <c r="Q63">
        <v>1.2142857142857233E-2</v>
      </c>
      <c r="R63">
        <v>1.1674285714285748E-2</v>
      </c>
      <c r="S63">
        <v>1.1205714285714374E-2</v>
      </c>
      <c r="T63">
        <v>1.073714285714289E-2</v>
      </c>
      <c r="U63">
        <v>1.0268571428571516E-2</v>
      </c>
      <c r="V63">
        <v>9.8000000000000309E-3</v>
      </c>
      <c r="W63">
        <v>9.3314285714286571E-3</v>
      </c>
      <c r="X63">
        <v>8.8628571428571723E-3</v>
      </c>
      <c r="Y63">
        <v>8.3942857142857985E-3</v>
      </c>
      <c r="Z63">
        <v>7.9257142857143137E-3</v>
      </c>
      <c r="AA63">
        <v>7.4571428571429399E-3</v>
      </c>
      <c r="AB63">
        <v>6.9885714285714551E-3</v>
      </c>
      <c r="AC63">
        <v>6.5200000000000813E-3</v>
      </c>
      <c r="AD63">
        <v>6.0514285714285965E-3</v>
      </c>
      <c r="AE63">
        <v>5.5828571428572227E-3</v>
      </c>
      <c r="AF63">
        <v>5.1142857142858489E-3</v>
      </c>
      <c r="AG63">
        <v>4.6457142857143641E-3</v>
      </c>
      <c r="AH63">
        <v>4.1771428571429903E-3</v>
      </c>
      <c r="AI63">
        <v>3.7085714285715055E-3</v>
      </c>
      <c r="AJ63">
        <v>3.2400000000001317E-3</v>
      </c>
      <c r="AK63">
        <v>2.7714285714286468E-3</v>
      </c>
      <c r="AL63">
        <v>2.3028571428572731E-3</v>
      </c>
      <c r="AM63">
        <v>1.8342857142857882E-3</v>
      </c>
      <c r="AN63">
        <v>1.3657142857144144E-3</v>
      </c>
      <c r="AO63">
        <v>8.9714285714292963E-4</v>
      </c>
      <c r="AP63">
        <v>4.2857142857155583E-4</v>
      </c>
      <c r="AQ63">
        <v>4.2857142857155583E-4</v>
      </c>
      <c r="AR63">
        <v>4.2857142857155583E-4</v>
      </c>
      <c r="AS63">
        <v>4.2857142857155583E-4</v>
      </c>
      <c r="AT63">
        <v>4.2857142857155583E-4</v>
      </c>
      <c r="AU63">
        <v>4.2857142857155583E-4</v>
      </c>
      <c r="AV63">
        <v>4.2857142857155583E-4</v>
      </c>
      <c r="AW63">
        <v>4.2857142857155583E-4</v>
      </c>
      <c r="AX63">
        <v>4.2857142857155583E-4</v>
      </c>
      <c r="AY63">
        <v>4.2857142857155583E-4</v>
      </c>
      <c r="AZ63">
        <v>4.2857142857155583E-4</v>
      </c>
      <c r="BA63">
        <v>4.2857142857155583E-4</v>
      </c>
    </row>
    <row r="64" spans="1:53" ht="15.75" customHeight="1" x14ac:dyDescent="0.2">
      <c r="A64" t="s">
        <v>442</v>
      </c>
      <c r="B64">
        <v>1.7000000000000001E-2</v>
      </c>
      <c r="C64">
        <v>3.3799999999999997E-2</v>
      </c>
      <c r="D64">
        <v>2.1099999999999997E-2</v>
      </c>
      <c r="E64">
        <v>1.1699999999999999E-2</v>
      </c>
      <c r="F64">
        <v>1.9299999999999998E-2</v>
      </c>
      <c r="G64">
        <v>2.12E-2</v>
      </c>
      <c r="H64">
        <v>1.7493333333333361E-2</v>
      </c>
      <c r="I64">
        <v>1.6581904761904909E-2</v>
      </c>
      <c r="J64">
        <v>1.5670476190476235E-2</v>
      </c>
      <c r="K64">
        <v>1.4759047619047783E-2</v>
      </c>
      <c r="L64">
        <v>1.3847619047619109E-2</v>
      </c>
      <c r="M64">
        <v>1.2936190476190657E-2</v>
      </c>
      <c r="N64">
        <v>1.2024761904761982E-2</v>
      </c>
      <c r="O64">
        <v>1.111333333333353E-2</v>
      </c>
      <c r="P64">
        <v>1.0201904761904856E-2</v>
      </c>
      <c r="Q64">
        <v>9.2904761904764044E-3</v>
      </c>
      <c r="R64">
        <v>8.3790476190477303E-3</v>
      </c>
      <c r="S64">
        <v>7.4676190476190563E-3</v>
      </c>
      <c r="T64">
        <v>6.5561904761906042E-3</v>
      </c>
      <c r="U64">
        <v>5.6447619047619302E-3</v>
      </c>
      <c r="V64">
        <v>4.7333333333334782E-3</v>
      </c>
      <c r="W64">
        <v>3.8219047619048041E-3</v>
      </c>
      <c r="X64">
        <v>2.9104761904763521E-3</v>
      </c>
      <c r="Y64">
        <v>1.999047619047678E-3</v>
      </c>
      <c r="Z64">
        <v>1.087619047619226E-3</v>
      </c>
      <c r="AA64">
        <v>1.7619047619055195E-4</v>
      </c>
      <c r="AB64">
        <v>1.7619047619055195E-4</v>
      </c>
      <c r="AC64">
        <v>1.7619047619055195E-4</v>
      </c>
      <c r="AD64">
        <v>1.7619047619055195E-4</v>
      </c>
      <c r="AE64">
        <v>1.7619047619055195E-4</v>
      </c>
      <c r="AF64">
        <v>1.7619047619055195E-4</v>
      </c>
      <c r="AG64">
        <v>1.7619047619055195E-4</v>
      </c>
      <c r="AH64">
        <v>1.7619047619055195E-4</v>
      </c>
      <c r="AI64">
        <v>1.7619047619055195E-4</v>
      </c>
      <c r="AJ64">
        <v>1.7619047619055195E-4</v>
      </c>
      <c r="AK64">
        <v>1.7619047619055195E-4</v>
      </c>
      <c r="AL64">
        <v>1.7619047619055195E-4</v>
      </c>
      <c r="AM64">
        <v>1.7619047619055195E-4</v>
      </c>
      <c r="AN64">
        <v>1.7619047619055195E-4</v>
      </c>
      <c r="AO64">
        <v>1.7619047619055195E-4</v>
      </c>
      <c r="AP64">
        <v>1.7619047619055195E-4</v>
      </c>
      <c r="AQ64">
        <v>1.7619047619055195E-4</v>
      </c>
      <c r="AR64">
        <v>1.7619047619055195E-4</v>
      </c>
      <c r="AS64">
        <v>1.7619047619055195E-4</v>
      </c>
      <c r="AT64">
        <v>1.7619047619055195E-4</v>
      </c>
      <c r="AU64">
        <v>1.7619047619055195E-4</v>
      </c>
      <c r="AV64">
        <v>1.7619047619055195E-4</v>
      </c>
      <c r="AW64">
        <v>1.7619047619055195E-4</v>
      </c>
      <c r="AX64">
        <v>1.7619047619055195E-4</v>
      </c>
      <c r="AY64">
        <v>1.7619047619055195E-4</v>
      </c>
      <c r="AZ64">
        <v>1.7619047619055195E-4</v>
      </c>
      <c r="BA64">
        <v>1.7619047619055195E-4</v>
      </c>
    </row>
    <row r="65" spans="1:53" ht="15.75" customHeight="1" x14ac:dyDescent="0.2">
      <c r="A65" t="s">
        <v>443</v>
      </c>
      <c r="B65">
        <v>4.0500000000000001E-2</v>
      </c>
      <c r="C65">
        <v>2.1099999999999997E-2</v>
      </c>
      <c r="D65">
        <v>1.03E-2</v>
      </c>
      <c r="E65">
        <v>3.6400000000000002E-2</v>
      </c>
      <c r="F65">
        <v>3.5200000000000002E-2</v>
      </c>
      <c r="G65">
        <v>2.12E-2</v>
      </c>
      <c r="H65">
        <v>2.4639999999999995E-2</v>
      </c>
      <c r="I65">
        <v>2.383714285714289E-2</v>
      </c>
      <c r="J65">
        <v>2.3034285714285785E-2</v>
      </c>
      <c r="K65">
        <v>2.2231428571428458E-2</v>
      </c>
      <c r="L65">
        <v>2.1428571428571352E-2</v>
      </c>
      <c r="M65">
        <v>2.0625714285714247E-2</v>
      </c>
      <c r="N65">
        <v>1.9822857142857142E-2</v>
      </c>
      <c r="O65">
        <v>1.9020000000000037E-2</v>
      </c>
      <c r="P65">
        <v>1.8217142857142932E-2</v>
      </c>
      <c r="Q65">
        <v>1.7414285714285604E-2</v>
      </c>
      <c r="R65">
        <v>1.6611428571428499E-2</v>
      </c>
      <c r="S65">
        <v>1.5808571428571394E-2</v>
      </c>
      <c r="T65">
        <v>1.5005714285714289E-2</v>
      </c>
      <c r="U65">
        <v>1.4202857142857184E-2</v>
      </c>
      <c r="V65">
        <v>1.3400000000000079E-2</v>
      </c>
      <c r="W65">
        <v>1.2597142857142751E-2</v>
      </c>
      <c r="X65">
        <v>1.1794285714285646E-2</v>
      </c>
      <c r="Y65">
        <v>1.0991428571428541E-2</v>
      </c>
      <c r="Z65">
        <v>1.0188571428571436E-2</v>
      </c>
      <c r="AA65">
        <v>9.3857142857143305E-3</v>
      </c>
      <c r="AB65">
        <v>8.5828571428572253E-3</v>
      </c>
      <c r="AC65">
        <v>7.7799999999998981E-3</v>
      </c>
      <c r="AD65">
        <v>6.9771428571427929E-3</v>
      </c>
      <c r="AE65">
        <v>6.1742857142856877E-3</v>
      </c>
      <c r="AF65">
        <v>5.3714285714285825E-3</v>
      </c>
      <c r="AG65">
        <v>4.5685714285714774E-3</v>
      </c>
      <c r="AH65">
        <v>3.7657142857141501E-3</v>
      </c>
      <c r="AI65">
        <v>2.9628571428570449E-3</v>
      </c>
      <c r="AJ65">
        <v>2.1599999999999397E-3</v>
      </c>
      <c r="AK65">
        <v>1.3571428571428346E-3</v>
      </c>
      <c r="AL65">
        <v>5.5428571428572937E-4</v>
      </c>
      <c r="AM65">
        <v>5.5428571428572937E-4</v>
      </c>
      <c r="AN65">
        <v>5.5428571428572937E-4</v>
      </c>
      <c r="AO65">
        <v>5.5428571428572937E-4</v>
      </c>
      <c r="AP65">
        <v>5.5428571428572937E-4</v>
      </c>
      <c r="AQ65">
        <v>5.5428571428572937E-4</v>
      </c>
      <c r="AR65">
        <v>5.5428571428572937E-4</v>
      </c>
      <c r="AS65">
        <v>5.5428571428572937E-4</v>
      </c>
      <c r="AT65">
        <v>5.5428571428572937E-4</v>
      </c>
      <c r="AU65">
        <v>5.5428571428572937E-4</v>
      </c>
      <c r="AV65">
        <v>5.5428571428572937E-4</v>
      </c>
      <c r="AW65">
        <v>5.5428571428572937E-4</v>
      </c>
      <c r="AX65">
        <v>5.5428571428572937E-4</v>
      </c>
      <c r="AY65">
        <v>5.5428571428572937E-4</v>
      </c>
      <c r="AZ65">
        <v>5.5428571428572937E-4</v>
      </c>
      <c r="BA65">
        <v>5.5428571428572937E-4</v>
      </c>
    </row>
    <row r="66" spans="1:53" ht="15.75" customHeight="1" x14ac:dyDescent="0.2"/>
    <row r="67" spans="1:53" ht="15.75" customHeight="1" x14ac:dyDescent="0.2"/>
    <row r="68" spans="1:53" ht="15.75" customHeight="1" x14ac:dyDescent="0.2">
      <c r="A68" t="s">
        <v>444</v>
      </c>
      <c r="B68" s="114"/>
    </row>
    <row r="69" spans="1:53" ht="15.75" customHeight="1" x14ac:dyDescent="0.2">
      <c r="A69" t="s">
        <v>445</v>
      </c>
      <c r="B69" s="115"/>
    </row>
    <row r="70" spans="1:53" ht="15.75" customHeight="1" x14ac:dyDescent="0.2"/>
    <row r="71" spans="1:53" ht="15.75" customHeight="1" x14ac:dyDescent="0.2"/>
    <row r="72" spans="1:53" ht="15.75" customHeight="1" x14ac:dyDescent="0.2"/>
    <row r="73" spans="1:53" ht="15.75" customHeight="1" x14ac:dyDescent="0.2"/>
    <row r="74" spans="1:53" ht="15.75" customHeight="1" x14ac:dyDescent="0.2"/>
    <row r="75" spans="1:53" ht="15.75" customHeight="1" x14ac:dyDescent="0.2"/>
    <row r="76" spans="1:53" ht="15.75" customHeight="1" x14ac:dyDescent="0.2"/>
    <row r="77" spans="1:53" ht="15.75" customHeight="1" x14ac:dyDescent="0.2"/>
    <row r="78" spans="1:53" ht="15.75" customHeight="1" x14ac:dyDescent="0.2"/>
    <row r="79" spans="1:53" ht="15.75" customHeight="1" x14ac:dyDescent="0.2"/>
    <row r="80" spans="1:53"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ignoredErrors>
    <ignoredError sqref="B7:G7 B9:G9 G3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E93E9-4B21-1C4E-9D79-0B7C96CEB6F4}">
  <dimension ref="A1:AQ301"/>
  <sheetViews>
    <sheetView topLeftCell="A68" workbookViewId="0">
      <selection activeCell="B20" sqref="B20"/>
    </sheetView>
  </sheetViews>
  <sheetFormatPr baseColWidth="10" defaultRowHeight="15" x14ac:dyDescent="0.2"/>
  <cols>
    <col min="1" max="1" width="33" customWidth="1"/>
    <col min="2" max="2" width="15.1640625" bestFit="1" customWidth="1"/>
    <col min="3" max="38" width="13.1640625" bestFit="1" customWidth="1"/>
    <col min="39" max="40" width="14.1640625" bestFit="1" customWidth="1"/>
  </cols>
  <sheetData>
    <row r="1" spans="1:40" ht="16" x14ac:dyDescent="0.2">
      <c r="A1" s="82" t="s">
        <v>113</v>
      </c>
    </row>
    <row r="4" spans="1:40" x14ac:dyDescent="0.2">
      <c r="A4" s="83" t="s">
        <v>240</v>
      </c>
    </row>
    <row r="5" spans="1:40" x14ac:dyDescent="0.2">
      <c r="A5" s="83" t="s">
        <v>241</v>
      </c>
    </row>
    <row r="6" spans="1:40" x14ac:dyDescent="0.2">
      <c r="A6" s="83" t="s">
        <v>242</v>
      </c>
    </row>
    <row r="7" spans="1:40" x14ac:dyDescent="0.2">
      <c r="A7" s="83" t="s">
        <v>243</v>
      </c>
    </row>
    <row r="8" spans="1:40" x14ac:dyDescent="0.2">
      <c r="A8" s="83"/>
      <c r="B8" s="84">
        <v>1000000</v>
      </c>
    </row>
    <row r="9" spans="1:40" x14ac:dyDescent="0.2">
      <c r="A9" s="85" t="s">
        <v>244</v>
      </c>
      <c r="B9" s="85">
        <v>2022</v>
      </c>
      <c r="C9" s="85">
        <v>2023</v>
      </c>
      <c r="D9" s="85">
        <v>2024</v>
      </c>
      <c r="E9" s="85">
        <v>2025</v>
      </c>
      <c r="F9" s="85">
        <v>2026</v>
      </c>
      <c r="G9" s="85">
        <v>2027</v>
      </c>
      <c r="H9" s="85">
        <v>2028</v>
      </c>
      <c r="I9" s="85">
        <v>2029</v>
      </c>
      <c r="J9" s="85">
        <v>2030</v>
      </c>
      <c r="K9" s="85">
        <v>2031</v>
      </c>
      <c r="L9" s="85">
        <v>2032</v>
      </c>
      <c r="M9" s="85">
        <v>2033</v>
      </c>
      <c r="N9" s="85">
        <v>2034</v>
      </c>
      <c r="O9" s="85">
        <v>2035</v>
      </c>
      <c r="P9" s="85">
        <v>2036</v>
      </c>
      <c r="Q9" s="85">
        <v>2037</v>
      </c>
      <c r="R9" s="85">
        <v>2038</v>
      </c>
      <c r="S9" s="85">
        <v>2039</v>
      </c>
      <c r="T9" s="85">
        <v>2040</v>
      </c>
      <c r="U9" s="85">
        <v>2041</v>
      </c>
      <c r="V9" s="85">
        <v>2042</v>
      </c>
      <c r="W9" s="85">
        <v>2043</v>
      </c>
      <c r="X9" s="85">
        <v>2044</v>
      </c>
      <c r="Y9" s="85">
        <v>2045</v>
      </c>
      <c r="Z9" s="85">
        <v>2046</v>
      </c>
      <c r="AA9" s="85">
        <v>2047</v>
      </c>
      <c r="AB9" s="85">
        <v>2048</v>
      </c>
      <c r="AC9" s="85">
        <v>2049</v>
      </c>
      <c r="AD9" s="85">
        <v>2050</v>
      </c>
      <c r="AE9" s="85">
        <v>2051</v>
      </c>
      <c r="AF9" s="85">
        <v>2052</v>
      </c>
      <c r="AG9" s="85">
        <v>2053</v>
      </c>
      <c r="AH9" s="85">
        <v>2054</v>
      </c>
      <c r="AI9" s="85">
        <v>2055</v>
      </c>
      <c r="AJ9" s="85">
        <v>2056</v>
      </c>
      <c r="AK9" s="85">
        <v>2057</v>
      </c>
      <c r="AL9" s="85">
        <v>2058</v>
      </c>
      <c r="AM9" s="85">
        <v>2059</v>
      </c>
      <c r="AN9" s="85">
        <v>2060</v>
      </c>
    </row>
    <row r="10" spans="1:40" x14ac:dyDescent="0.2">
      <c r="A10" s="85" t="s">
        <v>245</v>
      </c>
      <c r="B10" s="86">
        <v>6.4740778663568242E-5</v>
      </c>
      <c r="C10" s="86">
        <v>6.6806486670846618E-5</v>
      </c>
      <c r="D10" s="86">
        <v>6.9210015667805049E-5</v>
      </c>
      <c r="E10" s="86">
        <v>7.1703893959531049E-5</v>
      </c>
      <c r="F10" s="86">
        <v>7.4863144032189704E-5</v>
      </c>
      <c r="G10" s="86">
        <v>7.8164255082986206E-5</v>
      </c>
      <c r="H10" s="86">
        <v>8.1613740741026371E-5</v>
      </c>
      <c r="I10" s="86">
        <v>8.5218421536271109E-5</v>
      </c>
      <c r="J10" s="86">
        <v>8.898543981538221E-5</v>
      </c>
      <c r="K10" s="86">
        <v>9.33479786571326E-5</v>
      </c>
      <c r="L10" s="86">
        <v>9.7927468826317069E-5</v>
      </c>
      <c r="M10" s="86">
        <v>1.0273487588261105E-4</v>
      </c>
      <c r="N10" s="86">
        <v>1.0778172984601475E-4</v>
      </c>
      <c r="O10" s="86">
        <v>1.1308015481499833E-4</v>
      </c>
      <c r="P10" s="86">
        <v>1.185294884987941E-4</v>
      </c>
      <c r="Q10" s="86">
        <v>1.2424545007933219E-4</v>
      </c>
      <c r="R10" s="86">
        <v>1.3024131239783643E-4</v>
      </c>
      <c r="S10" s="86">
        <v>1.3653102194812833E-4</v>
      </c>
      <c r="T10" s="86">
        <v>1.4312923384595974E-4</v>
      </c>
      <c r="U10" s="86">
        <v>1.496527530299318E-4</v>
      </c>
      <c r="V10" s="86">
        <v>1.564788237170421E-4</v>
      </c>
      <c r="W10" s="86">
        <v>1.6362174944160458E-4</v>
      </c>
      <c r="X10" s="86">
        <v>1.7109652418291851E-4</v>
      </c>
      <c r="Y10" s="86">
        <v>1.7891886642272583E-4</v>
      </c>
      <c r="Z10" s="86">
        <v>1.8650633782687476E-4</v>
      </c>
      <c r="AA10" s="86">
        <v>1.9442135012073049E-4</v>
      </c>
      <c r="AB10" s="86">
        <v>2.026783218000073E-4</v>
      </c>
      <c r="AC10" s="86">
        <v>2.1129231963427995E-4</v>
      </c>
      <c r="AD10" s="86">
        <v>2.2027908844960261E-4</v>
      </c>
      <c r="AE10" s="86">
        <v>2.2927593653522933E-4</v>
      </c>
      <c r="AF10" s="86">
        <v>2.3864808066661396E-4</v>
      </c>
      <c r="AG10" s="86">
        <v>2.4841154082404389E-4</v>
      </c>
      <c r="AH10" s="86">
        <v>2.5858303798129546E-4</v>
      </c>
      <c r="AI10" s="86">
        <v>2.691800255997904E-4</v>
      </c>
      <c r="AJ10" s="86">
        <v>2.8020048665566459E-4</v>
      </c>
      <c r="AK10" s="86">
        <v>2.9168130969730232E-4</v>
      </c>
      <c r="AL10" s="86">
        <v>3.0364214101451741E-4</v>
      </c>
      <c r="AM10" s="86">
        <v>3.1610348420641176E-4</v>
      </c>
      <c r="AN10" s="86">
        <v>3.2908673844627681E-4</v>
      </c>
    </row>
    <row r="11" spans="1:40" x14ac:dyDescent="0.2">
      <c r="A11" s="85" t="s">
        <v>246</v>
      </c>
      <c r="B11" s="86">
        <v>5.4654559203723648E-6</v>
      </c>
      <c r="C11" s="86">
        <v>5.6398442470375404E-6</v>
      </c>
      <c r="D11" s="86">
        <v>5.8427516271677296E-6</v>
      </c>
      <c r="E11" s="86">
        <v>6.053286349726947E-6</v>
      </c>
      <c r="F11" s="86">
        <v>6.3199921628169842E-6</v>
      </c>
      <c r="G11" s="86">
        <v>6.5986739659837292E-6</v>
      </c>
      <c r="H11" s="86">
        <v>6.8898816437589181E-6</v>
      </c>
      <c r="I11" s="86">
        <v>7.1941909894311752E-6</v>
      </c>
      <c r="J11" s="86">
        <v>7.5122049642507959E-6</v>
      </c>
      <c r="K11" s="86">
        <v>7.8804931472583425E-6</v>
      </c>
      <c r="L11" s="86">
        <v>8.2670964933120206E-6</v>
      </c>
      <c r="M11" s="86">
        <v>8.6729407216306332E-6</v>
      </c>
      <c r="N11" s="86">
        <v>9.0989992035169732E-6</v>
      </c>
      <c r="O11" s="86">
        <v>9.5462954627396929E-6</v>
      </c>
      <c r="P11" s="86">
        <v>1.0006331527473433E-5</v>
      </c>
      <c r="Q11" s="86">
        <v>1.0488876481455474E-5</v>
      </c>
      <c r="R11" s="86">
        <v>1.0995050826016566E-5</v>
      </c>
      <c r="S11" s="86">
        <v>1.1526031932649599E-5</v>
      </c>
      <c r="T11" s="86">
        <v>1.2083056995141892E-5</v>
      </c>
      <c r="U11" s="86">
        <v>1.2633776453290248E-5</v>
      </c>
      <c r="V11" s="86">
        <v>1.3210037493393268E-5</v>
      </c>
      <c r="W11" s="86">
        <v>1.3813047628519409E-5</v>
      </c>
      <c r="X11" s="86">
        <v>1.4444072659522832E-5</v>
      </c>
      <c r="Y11" s="86">
        <v>1.5104439550194663E-5</v>
      </c>
      <c r="Z11" s="86">
        <v>1.574497850203458E-5</v>
      </c>
      <c r="AA11" s="86">
        <v>1.6413168655045781E-5</v>
      </c>
      <c r="AB11" s="86">
        <v>1.7110227227408073E-5</v>
      </c>
      <c r="AC11" s="86">
        <v>1.7837426164974971E-5</v>
      </c>
      <c r="AD11" s="86">
        <v>1.8596094655540441E-5</v>
      </c>
      <c r="AE11" s="86">
        <v>1.93556140442368E-5</v>
      </c>
      <c r="AF11" s="86">
        <v>2.0146816153430527E-5</v>
      </c>
      <c r="AG11" s="86">
        <v>2.0971053399603366E-5</v>
      </c>
      <c r="AH11" s="86">
        <v>2.1829737377533874E-5</v>
      </c>
      <c r="AI11" s="86">
        <v>2.2724341519053222E-5</v>
      </c>
      <c r="AJ11" s="86">
        <v>2.3654695545779739E-5</v>
      </c>
      <c r="AK11" s="86">
        <v>2.4623913611409475E-5</v>
      </c>
      <c r="AL11" s="86">
        <v>2.5633654267680489E-5</v>
      </c>
      <c r="AM11" s="86">
        <v>2.6685648440902518E-5</v>
      </c>
      <c r="AN11" s="86">
        <v>2.778170266230319E-5</v>
      </c>
    </row>
    <row r="12" spans="1:40" x14ac:dyDescent="0.2">
      <c r="A12" s="85" t="s">
        <v>247</v>
      </c>
      <c r="B12" s="86">
        <v>7.6958281093476133E-2</v>
      </c>
      <c r="C12" s="86">
        <v>7.9413817476615661E-2</v>
      </c>
      <c r="D12" s="86">
        <v>8.227092645773354E-2</v>
      </c>
      <c r="E12" s="86">
        <v>8.5235434925957615E-2</v>
      </c>
      <c r="F12" s="86">
        <v>8.8990880259720156E-2</v>
      </c>
      <c r="G12" s="86">
        <v>9.2914957748626514E-2</v>
      </c>
      <c r="H12" s="86">
        <v>9.7015410235904931E-2</v>
      </c>
      <c r="I12" s="86">
        <v>0.10130034538217939</v>
      </c>
      <c r="J12" s="86">
        <v>0.10577825339614699</v>
      </c>
      <c r="K12" s="86">
        <v>0.11096406514254729</v>
      </c>
      <c r="L12" s="86">
        <v>0.11640777000646844</v>
      </c>
      <c r="M12" s="86">
        <v>0.1221224029040988</v>
      </c>
      <c r="N12" s="86">
        <v>0.12812166973361427</v>
      </c>
      <c r="O12" s="86">
        <v>0.13441998258268706</v>
      </c>
      <c r="P12" s="86">
        <v>0.1408976827597116</v>
      </c>
      <c r="Q12" s="86">
        <v>0.14769232729620221</v>
      </c>
      <c r="R12" s="86">
        <v>0.15481969380662219</v>
      </c>
      <c r="S12" s="86">
        <v>0.16229636068582479</v>
      </c>
      <c r="T12" s="86">
        <v>0.17013974867759413</v>
      </c>
      <c r="U12" s="86">
        <v>0.17789434838186555</v>
      </c>
      <c r="V12" s="86">
        <v>0.1860085953456295</v>
      </c>
      <c r="W12" s="86">
        <v>0.19449949238283237</v>
      </c>
      <c r="X12" s="86">
        <v>0.20338486304915959</v>
      </c>
      <c r="Y12" s="86">
        <v>0.2126833921266176</v>
      </c>
      <c r="Z12" s="86">
        <v>0.22170272691317613</v>
      </c>
      <c r="AA12" s="86">
        <v>0.23111141419718689</v>
      </c>
      <c r="AB12" s="86">
        <v>0.2409265934488421</v>
      </c>
      <c r="AC12" s="86">
        <v>0.25116617475065917</v>
      </c>
      <c r="AD12" s="86">
        <v>0.26184887420050179</v>
      </c>
      <c r="AE12" s="86">
        <v>0.27254355502179672</v>
      </c>
      <c r="AF12" s="86">
        <v>0.28368435557132043</v>
      </c>
      <c r="AG12" s="86">
        <v>0.29529031902667302</v>
      </c>
      <c r="AH12" s="86">
        <v>0.3073813218463497</v>
      </c>
      <c r="AI12" s="86">
        <v>0.31997811120728975</v>
      </c>
      <c r="AJ12" s="86">
        <v>0.33307828944464135</v>
      </c>
      <c r="AK12" s="86">
        <v>0.34672570649864748</v>
      </c>
      <c r="AL12" s="86">
        <v>0.36094371619243376</v>
      </c>
      <c r="AM12" s="86">
        <v>0.37575669144482665</v>
      </c>
      <c r="AN12" s="86">
        <v>0.39119006975638332</v>
      </c>
    </row>
    <row r="13" spans="1:40" x14ac:dyDescent="0.2">
      <c r="A13" s="85" t="s">
        <v>180</v>
      </c>
      <c r="B13" s="86">
        <v>0.58443222987342125</v>
      </c>
      <c r="C13" s="86">
        <v>0.60307992552803735</v>
      </c>
      <c r="D13" s="86">
        <v>0.62477722111599276</v>
      </c>
      <c r="E13" s="86">
        <v>0.64729012382049078</v>
      </c>
      <c r="F13" s="86">
        <v>0.67580951457861715</v>
      </c>
      <c r="G13" s="86">
        <v>0.70560952212104189</v>
      </c>
      <c r="H13" s="86">
        <v>0.73674894671031199</v>
      </c>
      <c r="I13" s="86">
        <v>0.76928935908462703</v>
      </c>
      <c r="J13" s="86">
        <v>0.80329523510714895</v>
      </c>
      <c r="K13" s="86">
        <v>0.84267703365552427</v>
      </c>
      <c r="L13" s="86">
        <v>0.88401730954513114</v>
      </c>
      <c r="M13" s="86">
        <v>0.92741505179997008</v>
      </c>
      <c r="N13" s="86">
        <v>0.97297434497753821</v>
      </c>
      <c r="O13" s="86">
        <v>1.0208046365397034</v>
      </c>
      <c r="P13" s="86">
        <v>1.069997221211801</v>
      </c>
      <c r="Q13" s="86">
        <v>1.1215967268301132</v>
      </c>
      <c r="R13" s="86">
        <v>1.1757229708629078</v>
      </c>
      <c r="S13" s="86">
        <v>1.2325018520196434</v>
      </c>
      <c r="T13" s="86">
        <v>1.2920656659284331</v>
      </c>
      <c r="U13" s="86">
        <v>1.3509552088411492</v>
      </c>
      <c r="V13" s="86">
        <v>1.4125759646506004</v>
      </c>
      <c r="W13" s="86">
        <v>1.4770570551657416</v>
      </c>
      <c r="X13" s="86">
        <v>1.5445338350260667</v>
      </c>
      <c r="Y13" s="86">
        <v>1.6151481991473349</v>
      </c>
      <c r="Z13" s="86">
        <v>1.6836423217600884</v>
      </c>
      <c r="AA13" s="86">
        <v>1.7550932431092434</v>
      </c>
      <c r="AB13" s="86">
        <v>1.8296311227908943</v>
      </c>
      <c r="AC13" s="86">
        <v>1.9073919725417139</v>
      </c>
      <c r="AD13" s="86">
        <v>1.9885179250945748</v>
      </c>
      <c r="AE13" s="86">
        <v>2.0697348659015309</v>
      </c>
      <c r="AF13" s="86">
        <v>2.1543397039413077</v>
      </c>
      <c r="AG13" s="86">
        <v>2.2424770558372318</v>
      </c>
      <c r="AH13" s="86">
        <v>2.3342978662673191</v>
      </c>
      <c r="AI13" s="86">
        <v>2.4299596922703963</v>
      </c>
      <c r="AJ13" s="86">
        <v>2.5294443256355201</v>
      </c>
      <c r="AK13" s="86">
        <v>2.6330847691012136</v>
      </c>
      <c r="AL13" s="86">
        <v>2.7410583749514861</v>
      </c>
      <c r="AM13" s="86">
        <v>2.8535502346293349</v>
      </c>
      <c r="AN13" s="86">
        <v>2.9707535241641865</v>
      </c>
    </row>
    <row r="14" spans="1:40" x14ac:dyDescent="0.2">
      <c r="A14" s="85" t="s">
        <v>248</v>
      </c>
      <c r="B14" s="86">
        <v>1.1783882192593562E-2</v>
      </c>
      <c r="C14" s="86">
        <v>1.215987488691319E-2</v>
      </c>
      <c r="D14" s="86">
        <v>1.2597356534976512E-2</v>
      </c>
      <c r="E14" s="86">
        <v>1.3051283234639503E-2</v>
      </c>
      <c r="F14" s="86">
        <v>1.3626318497446773E-2</v>
      </c>
      <c r="G14" s="86">
        <v>1.4227174782005874E-2</v>
      </c>
      <c r="H14" s="86">
        <v>1.4855037675509511E-2</v>
      </c>
      <c r="I14" s="86">
        <v>1.5511148626133148E-2</v>
      </c>
      <c r="J14" s="86">
        <v>1.6196807657963292E-2</v>
      </c>
      <c r="K14" s="86">
        <v>1.6990861187021773E-2</v>
      </c>
      <c r="L14" s="86">
        <v>1.7824403411409281E-2</v>
      </c>
      <c r="M14" s="86">
        <v>1.8699430242606323E-2</v>
      </c>
      <c r="N14" s="86">
        <v>1.961804033311856E-2</v>
      </c>
      <c r="O14" s="86">
        <v>2.0582440467464387E-2</v>
      </c>
      <c r="P14" s="86">
        <v>2.1574308459841759E-2</v>
      </c>
      <c r="Q14" s="86">
        <v>2.2614707096881254E-2</v>
      </c>
      <c r="R14" s="86">
        <v>2.370605225309922E-2</v>
      </c>
      <c r="S14" s="86">
        <v>2.4850882418819466E-2</v>
      </c>
      <c r="T14" s="86">
        <v>2.6051865065164558E-2</v>
      </c>
      <c r="U14" s="86">
        <v>2.7239252414095375E-2</v>
      </c>
      <c r="V14" s="86">
        <v>2.8481709092493174E-2</v>
      </c>
      <c r="W14" s="86">
        <v>2.9781838577899813E-2</v>
      </c>
      <c r="X14" s="86">
        <v>3.1142370020154207E-2</v>
      </c>
      <c r="Y14" s="86">
        <v>3.2566164440407441E-2</v>
      </c>
      <c r="Z14" s="86">
        <v>3.3947208521307226E-2</v>
      </c>
      <c r="AA14" s="86">
        <v>3.5387870409364058E-2</v>
      </c>
      <c r="AB14" s="86">
        <v>3.6890774506977773E-2</v>
      </c>
      <c r="AC14" s="86">
        <v>3.845866321300976E-2</v>
      </c>
      <c r="AD14" s="86">
        <v>4.0094402343707432E-2</v>
      </c>
      <c r="AE14" s="86">
        <v>4.1731976066702307E-2</v>
      </c>
      <c r="AF14" s="86">
        <v>4.3437859817501118E-2</v>
      </c>
      <c r="AG14" s="86">
        <v>4.5214969494928869E-2</v>
      </c>
      <c r="AH14" s="86">
        <v>4.7066348590108054E-2</v>
      </c>
      <c r="AI14" s="86">
        <v>4.8995173918911006E-2</v>
      </c>
      <c r="AJ14" s="86">
        <v>5.1001078349954952E-2</v>
      </c>
      <c r="AK14" s="86">
        <v>5.3090776203292701E-2</v>
      </c>
      <c r="AL14" s="86">
        <v>5.5267843425483215E-2</v>
      </c>
      <c r="AM14" s="86">
        <v>5.7536012007418952E-2</v>
      </c>
      <c r="AN14" s="86">
        <v>5.9899176949164641E-2</v>
      </c>
    </row>
    <row r="15" spans="1:40" x14ac:dyDescent="0.2">
      <c r="A15" s="85" t="s">
        <v>249</v>
      </c>
      <c r="B15" s="86">
        <v>9.482235029410957E-2</v>
      </c>
      <c r="C15" s="86">
        <v>9.7847882150768034E-2</v>
      </c>
      <c r="D15" s="86">
        <v>0.10136820231367474</v>
      </c>
      <c r="E15" s="86">
        <v>0.10502085224854479</v>
      </c>
      <c r="F15" s="86">
        <v>0.10964803658645744</v>
      </c>
      <c r="G15" s="86">
        <v>0.11448299709944439</v>
      </c>
      <c r="H15" s="86">
        <v>0.11953527395111681</v>
      </c>
      <c r="I15" s="86">
        <v>0.12481485680632717</v>
      </c>
      <c r="J15" s="86">
        <v>0.13033220667760997</v>
      </c>
      <c r="K15" s="86">
        <v>0.13672178361448575</v>
      </c>
      <c r="L15" s="86">
        <v>0.14342911753840101</v>
      </c>
      <c r="M15" s="86">
        <v>0.15047026911717873</v>
      </c>
      <c r="N15" s="86">
        <v>0.15786212575344097</v>
      </c>
      <c r="O15" s="86">
        <v>0.16562244496471945</v>
      </c>
      <c r="P15" s="86">
        <v>0.17360379208628487</v>
      </c>
      <c r="Q15" s="86">
        <v>0.1819756548047427</v>
      </c>
      <c r="R15" s="86">
        <v>0.19075747313959687</v>
      </c>
      <c r="S15" s="86">
        <v>0.19996967377322319</v>
      </c>
      <c r="T15" s="86">
        <v>0.20963372126857727</v>
      </c>
      <c r="U15" s="86">
        <v>0.21918837034728905</v>
      </c>
      <c r="V15" s="86">
        <v>0.22918615040472542</v>
      </c>
      <c r="W15" s="86">
        <v>0.23964801106134453</v>
      </c>
      <c r="X15" s="86">
        <v>0.25059591319538671</v>
      </c>
      <c r="Y15" s="86">
        <v>0.26205287882500794</v>
      </c>
      <c r="Z15" s="86">
        <v>0.27316584172385577</v>
      </c>
      <c r="AA15" s="86">
        <v>0.28475853621723407</v>
      </c>
      <c r="AB15" s="86">
        <v>0.29685208030340554</v>
      </c>
      <c r="AC15" s="86">
        <v>0.30946854147262748</v>
      </c>
      <c r="AD15" s="86">
        <v>0.32263098032815879</v>
      </c>
      <c r="AE15" s="86">
        <v>0.33580818175095012</v>
      </c>
      <c r="AF15" s="86">
        <v>0.34953505918705868</v>
      </c>
      <c r="AG15" s="86">
        <v>0.36383507624340861</v>
      </c>
      <c r="AH15" s="86">
        <v>0.37873272323453444</v>
      </c>
      <c r="AI15" s="86">
        <v>0.39425356331038475</v>
      </c>
      <c r="AJ15" s="86">
        <v>0.4103946422441595</v>
      </c>
      <c r="AK15" s="86">
        <v>0.4272099887165286</v>
      </c>
      <c r="AL15" s="86">
        <v>0.44472837759571499</v>
      </c>
      <c r="AM15" s="86">
        <v>0.46297983940492937</v>
      </c>
      <c r="AN15" s="86">
        <v>0.48199571636692157</v>
      </c>
    </row>
    <row r="16" spans="1:40" x14ac:dyDescent="0.2">
      <c r="A16" s="85" t="s">
        <v>250</v>
      </c>
      <c r="B16" s="86">
        <v>3.9212184114531401</v>
      </c>
      <c r="C16" s="86">
        <v>4.0463341798766113</v>
      </c>
      <c r="D16" s="86">
        <v>4.1919110844163532</v>
      </c>
      <c r="E16" s="86">
        <v>4.3429602635474387</v>
      </c>
      <c r="F16" s="86">
        <v>4.5343096697025596</v>
      </c>
      <c r="G16" s="86">
        <v>4.7342513092355256</v>
      </c>
      <c r="H16" s="86">
        <v>4.9431796995262998</v>
      </c>
      <c r="I16" s="86">
        <v>5.1615079463207616</v>
      </c>
      <c r="J16" s="86">
        <v>5.3896686471534085</v>
      </c>
      <c r="K16" s="86">
        <v>5.6538988275756514</v>
      </c>
      <c r="L16" s="86">
        <v>5.9312693124101159</v>
      </c>
      <c r="M16" s="86">
        <v>6.2224442634938875</v>
      </c>
      <c r="N16" s="86">
        <v>6.5281220308876584</v>
      </c>
      <c r="O16" s="86">
        <v>6.8490369467870718</v>
      </c>
      <c r="P16" s="86">
        <v>7.179092099229595</v>
      </c>
      <c r="Q16" s="86">
        <v>7.5252963657126877</v>
      </c>
      <c r="R16" s="86">
        <v>7.8884536554640876</v>
      </c>
      <c r="S16" s="86">
        <v>8.2694086794909492</v>
      </c>
      <c r="T16" s="86">
        <v>8.6690490686017654</v>
      </c>
      <c r="U16" s="86">
        <v>9.0641654706547712</v>
      </c>
      <c r="V16" s="86">
        <v>9.4776068071464472</v>
      </c>
      <c r="W16" s="86">
        <v>9.9102394143065808</v>
      </c>
      <c r="X16" s="86">
        <v>10.362971447225407</v>
      </c>
      <c r="Y16" s="86">
        <v>10.836754942645131</v>
      </c>
      <c r="Z16" s="86">
        <v>11.296312785174843</v>
      </c>
      <c r="AA16" s="86">
        <v>11.775709118895653</v>
      </c>
      <c r="AB16" s="86">
        <v>12.275817243017539</v>
      </c>
      <c r="AC16" s="86">
        <v>12.797549721390945</v>
      </c>
      <c r="AD16" s="86">
        <v>13.341860186379934</v>
      </c>
      <c r="AE16" s="86">
        <v>13.886781132446018</v>
      </c>
      <c r="AF16" s="86">
        <v>14.454433003205155</v>
      </c>
      <c r="AG16" s="86">
        <v>15.045786096558473</v>
      </c>
      <c r="AH16" s="86">
        <v>15.661853168169127</v>
      </c>
      <c r="AI16" s="86">
        <v>16.303691338999876</v>
      </c>
      <c r="AJ16" s="86">
        <v>16.971178441982687</v>
      </c>
      <c r="AK16" s="86">
        <v>17.666548742106041</v>
      </c>
      <c r="AL16" s="86">
        <v>18.390992175526495</v>
      </c>
      <c r="AM16" s="86">
        <v>19.145750603895376</v>
      </c>
      <c r="AN16" s="86">
        <v>19.932120131986718</v>
      </c>
    </row>
    <row r="17" spans="1:40" x14ac:dyDescent="0.2">
      <c r="A17" s="85" t="s">
        <v>251</v>
      </c>
      <c r="B17" s="86">
        <v>4.2576663855498721E-2</v>
      </c>
      <c r="C17" s="86">
        <v>4.3935173241160419E-2</v>
      </c>
      <c r="D17" s="86">
        <v>4.5515850030703409E-2</v>
      </c>
      <c r="E17" s="86">
        <v>4.7155944881510252E-2</v>
      </c>
      <c r="F17" s="86">
        <v>4.9233620361412093E-2</v>
      </c>
      <c r="G17" s="86">
        <v>5.1404590474234152E-2</v>
      </c>
      <c r="H17" s="86">
        <v>5.3673138897167905E-2</v>
      </c>
      <c r="I17" s="86">
        <v>5.6043751140234292E-2</v>
      </c>
      <c r="J17" s="86">
        <v>5.8521124355664707E-2</v>
      </c>
      <c r="K17" s="86">
        <v>6.1390140664334569E-2</v>
      </c>
      <c r="L17" s="86">
        <v>6.4401834647444603E-2</v>
      </c>
      <c r="M17" s="86">
        <v>6.7563417786813976E-2</v>
      </c>
      <c r="N17" s="86">
        <v>7.0882472780642011E-2</v>
      </c>
      <c r="O17" s="86">
        <v>7.4366973021831442E-2</v>
      </c>
      <c r="P17" s="86">
        <v>7.795071812469935E-2</v>
      </c>
      <c r="Q17" s="86">
        <v>8.1709810613997264E-2</v>
      </c>
      <c r="R17" s="86">
        <v>8.5652979351361555E-2</v>
      </c>
      <c r="S17" s="86">
        <v>8.9789396224923157E-2</v>
      </c>
      <c r="T17" s="86">
        <v>9.4128699146829586E-2</v>
      </c>
      <c r="U17" s="86">
        <v>9.8418880531490241E-2</v>
      </c>
      <c r="V17" s="86">
        <v>0.10290803440171571</v>
      </c>
      <c r="W17" s="86">
        <v>0.10760556745271423</v>
      </c>
      <c r="X17" s="86">
        <v>0.11252134044967364</v>
      </c>
      <c r="Y17" s="86">
        <v>0.11766569062559085</v>
      </c>
      <c r="Z17" s="86">
        <v>0.12265557839271853</v>
      </c>
      <c r="AA17" s="86">
        <v>0.12786087287332498</v>
      </c>
      <c r="AB17" s="86">
        <v>0.1332910563667894</v>
      </c>
      <c r="AC17" s="86">
        <v>0.13895603750870153</v>
      </c>
      <c r="AD17" s="86">
        <v>0.14486617085735071</v>
      </c>
      <c r="AE17" s="86">
        <v>0.15078293282110933</v>
      </c>
      <c r="AF17" s="86">
        <v>0.15694650759614984</v>
      </c>
      <c r="AG17" s="86">
        <v>0.16336743069547877</v>
      </c>
      <c r="AH17" s="86">
        <v>0.1700566986392881</v>
      </c>
      <c r="AI17" s="86">
        <v>0.17702578966703372</v>
      </c>
      <c r="AJ17" s="86">
        <v>0.18427337728637466</v>
      </c>
      <c r="AK17" s="86">
        <v>0.19182372118891639</v>
      </c>
      <c r="AL17" s="86">
        <v>0.19968974172400705</v>
      </c>
      <c r="AM17" s="86">
        <v>0.2078849230490018</v>
      </c>
      <c r="AN17" s="86">
        <v>0.21642333829411045</v>
      </c>
    </row>
    <row r="18" spans="1:40" x14ac:dyDescent="0.2">
      <c r="A18" s="85" t="s">
        <v>252</v>
      </c>
      <c r="B18" s="86">
        <v>0.16250041253856651</v>
      </c>
      <c r="C18" s="86">
        <v>0.16768537339780093</v>
      </c>
      <c r="D18" s="86">
        <v>0.17371827046232047</v>
      </c>
      <c r="E18" s="86">
        <v>0.17997794573333323</v>
      </c>
      <c r="F18" s="86">
        <v>0.18790771504901224</v>
      </c>
      <c r="G18" s="86">
        <v>0.1961935577383267</v>
      </c>
      <c r="H18" s="86">
        <v>0.20485182311678801</v>
      </c>
      <c r="I18" s="86">
        <v>0.21389963082606939</v>
      </c>
      <c r="J18" s="86">
        <v>0.22335490827302337</v>
      </c>
      <c r="K18" s="86">
        <v>0.23430495206511151</v>
      </c>
      <c r="L18" s="86">
        <v>0.24579954723481029</v>
      </c>
      <c r="M18" s="86">
        <v>0.25786621751612088</v>
      </c>
      <c r="N18" s="86">
        <v>0.27053390344768519</v>
      </c>
      <c r="O18" s="86">
        <v>0.28383303671481386</v>
      </c>
      <c r="P18" s="86">
        <v>0.29751095332250249</v>
      </c>
      <c r="Q18" s="86">
        <v>0.31185811030865618</v>
      </c>
      <c r="R18" s="86">
        <v>0.32690782272167151</v>
      </c>
      <c r="S18" s="86">
        <v>0.34269509648897573</v>
      </c>
      <c r="T18" s="86">
        <v>0.35925671619062205</v>
      </c>
      <c r="U18" s="86">
        <v>0.37563085595973877</v>
      </c>
      <c r="V18" s="86">
        <v>0.39276440494649267</v>
      </c>
      <c r="W18" s="86">
        <v>0.41069326525578209</v>
      </c>
      <c r="X18" s="86">
        <v>0.42945507202070282</v>
      </c>
      <c r="Y18" s="86">
        <v>0.44908927888732264</v>
      </c>
      <c r="Z18" s="86">
        <v>0.46813395611782083</v>
      </c>
      <c r="AA18" s="86">
        <v>0.48800076633465828</v>
      </c>
      <c r="AB18" s="86">
        <v>0.50872590019772657</v>
      </c>
      <c r="AC18" s="86">
        <v>0.5303471755449034</v>
      </c>
      <c r="AD18" s="86">
        <v>0.55290411214690993</v>
      </c>
      <c r="AE18" s="86">
        <v>0.57548634788211084</v>
      </c>
      <c r="AF18" s="86">
        <v>0.59901058282582709</v>
      </c>
      <c r="AG18" s="86">
        <v>0.62351702739040304</v>
      </c>
      <c r="AH18" s="86">
        <v>0.64904765149329735</v>
      </c>
      <c r="AI18" s="86">
        <v>0.67564626360792934</v>
      </c>
      <c r="AJ18" s="86">
        <v>0.70330780097143542</v>
      </c>
      <c r="AK18" s="86">
        <v>0.73212485444314879</v>
      </c>
      <c r="AL18" s="86">
        <v>0.76214673653159204</v>
      </c>
      <c r="AM18" s="86">
        <v>0.79342491160561246</v>
      </c>
      <c r="AN18" s="86">
        <v>0.82601309193990957</v>
      </c>
    </row>
    <row r="19" spans="1:40" x14ac:dyDescent="0.2">
      <c r="A19" s="85" t="s">
        <v>128</v>
      </c>
      <c r="B19" s="86">
        <v>0.137252050257964</v>
      </c>
      <c r="C19" s="86">
        <v>0.14163140226895243</v>
      </c>
      <c r="D19" s="86">
        <v>0.14672694312429663</v>
      </c>
      <c r="E19" s="86">
        <v>0.15201402671672556</v>
      </c>
      <c r="F19" s="86">
        <v>0.15871171492346367</v>
      </c>
      <c r="G19" s="86">
        <v>0.16571015190868341</v>
      </c>
      <c r="H19" s="86">
        <v>0.17302314672701544</v>
      </c>
      <c r="I19" s="86">
        <v>0.18066515907048541</v>
      </c>
      <c r="J19" s="86">
        <v>0.18865133089047587</v>
      </c>
      <c r="K19" s="86">
        <v>0.1979000210162434</v>
      </c>
      <c r="L19" s="86">
        <v>0.20760865331618916</v>
      </c>
      <c r="M19" s="86">
        <v>0.21780047504774111</v>
      </c>
      <c r="N19" s="86">
        <v>0.22849993013816147</v>
      </c>
      <c r="O19" s="86">
        <v>0.23973272197574583</v>
      </c>
      <c r="P19" s="86">
        <v>0.25128544401709563</v>
      </c>
      <c r="Q19" s="86">
        <v>0.26340342378687071</v>
      </c>
      <c r="R19" s="86">
        <v>0.2761148000363855</v>
      </c>
      <c r="S19" s="86">
        <v>0.28944913967710495</v>
      </c>
      <c r="T19" s="86">
        <v>0.30343751191649343</v>
      </c>
      <c r="U19" s="86">
        <v>0.31726753375713551</v>
      </c>
      <c r="V19" s="86">
        <v>0.33173897225929394</v>
      </c>
      <c r="W19" s="86">
        <v>0.34688215126909855</v>
      </c>
      <c r="X19" s="86">
        <v>0.36272885839310631</v>
      </c>
      <c r="Y19" s="86">
        <v>0.37931241720095238</v>
      </c>
      <c r="Z19" s="86">
        <v>0.39539804403446377</v>
      </c>
      <c r="AA19" s="86">
        <v>0.4121780656464068</v>
      </c>
      <c r="AB19" s="86">
        <v>0.42968304960392012</v>
      </c>
      <c r="AC19" s="86">
        <v>0.44794493783074341</v>
      </c>
      <c r="AD19" s="86">
        <v>0.46699710974710418</v>
      </c>
      <c r="AE19" s="86">
        <v>0.48607064996552912</v>
      </c>
      <c r="AF19" s="86">
        <v>0.50593982707305662</v>
      </c>
      <c r="AG19" s="86">
        <v>0.52663860382368755</v>
      </c>
      <c r="AH19" s="86">
        <v>0.54820242909493699</v>
      </c>
      <c r="AI19" s="86">
        <v>0.5706683046562262</v>
      </c>
      <c r="AJ19" s="86">
        <v>0.59403195436713019</v>
      </c>
      <c r="AK19" s="86">
        <v>0.61837158286159544</v>
      </c>
      <c r="AL19" s="86">
        <v>0.64372884075941006</v>
      </c>
      <c r="AM19" s="86">
        <v>0.67014719619723384</v>
      </c>
      <c r="AN19" s="86">
        <v>0.69767201595113448</v>
      </c>
    </row>
    <row r="20" spans="1:40" x14ac:dyDescent="0.2">
      <c r="A20" s="85" t="s">
        <v>253</v>
      </c>
      <c r="B20" s="86">
        <v>6.5185191731891567</v>
      </c>
      <c r="C20" s="86">
        <v>6.7265079791568558</v>
      </c>
      <c r="D20" s="86">
        <v>6.9685107813073666</v>
      </c>
      <c r="E20" s="86">
        <v>7.2196105332070788</v>
      </c>
      <c r="F20" s="86">
        <v>7.5377042076520757</v>
      </c>
      <c r="G20" s="86">
        <v>7.8700813603778084</v>
      </c>
      <c r="H20" s="86">
        <v>8.2173978255754871</v>
      </c>
      <c r="I20" s="86">
        <v>8.5803403381939241</v>
      </c>
      <c r="J20" s="86">
        <v>8.9596280357630889</v>
      </c>
      <c r="K20" s="86">
        <v>9.3988765846801421</v>
      </c>
      <c r="L20" s="86">
        <v>9.859969192577033</v>
      </c>
      <c r="M20" s="86">
        <v>10.344009942729633</v>
      </c>
      <c r="N20" s="86">
        <v>10.852159751920079</v>
      </c>
      <c r="O20" s="86">
        <v>11.385639352582638</v>
      </c>
      <c r="P20" s="86">
        <v>11.934313416012111</v>
      </c>
      <c r="Q20" s="86">
        <v>12.509833295832735</v>
      </c>
      <c r="R20" s="86">
        <v>13.113535387308598</v>
      </c>
      <c r="S20" s="86">
        <v>13.746823913392401</v>
      </c>
      <c r="T20" s="86">
        <v>14.411174445663372</v>
      </c>
      <c r="U20" s="86">
        <v>15.068004433735771</v>
      </c>
      <c r="V20" s="86">
        <v>15.755297258598135</v>
      </c>
      <c r="W20" s="86">
        <v>16.47449309234284</v>
      </c>
      <c r="X20" s="86">
        <v>17.227101625516752</v>
      </c>
      <c r="Y20" s="86">
        <v>18.014705496245679</v>
      </c>
      <c r="Z20" s="86">
        <v>18.778661056326111</v>
      </c>
      <c r="AA20" s="86">
        <v>19.575595545817517</v>
      </c>
      <c r="AB20" s="86">
        <v>20.406960711867544</v>
      </c>
      <c r="AC20" s="86">
        <v>21.274273574017506</v>
      </c>
      <c r="AD20" s="86">
        <v>22.179119422908474</v>
      </c>
      <c r="AE20" s="86">
        <v>23.084980117744855</v>
      </c>
      <c r="AF20" s="86">
        <v>24.028628039123685</v>
      </c>
      <c r="AG20" s="86">
        <v>25.011676181988999</v>
      </c>
      <c r="AH20" s="86">
        <v>26.035808121830716</v>
      </c>
      <c r="AI20" s="86">
        <v>27.102781185719408</v>
      </c>
      <c r="AJ20" s="86">
        <v>28.212392286682661</v>
      </c>
      <c r="AK20" s="86">
        <v>29.368355601702554</v>
      </c>
      <c r="AL20" s="86">
        <v>30.572649245955898</v>
      </c>
      <c r="AM20" s="86">
        <v>31.827337654048275</v>
      </c>
      <c r="AN20" s="86">
        <v>33.134575432771122</v>
      </c>
    </row>
    <row r="21" spans="1:40" x14ac:dyDescent="0.2">
      <c r="A21" s="85" t="s">
        <v>254</v>
      </c>
      <c r="B21" s="86">
        <v>1.3233909452623106E-2</v>
      </c>
      <c r="C21" s="86">
        <v>1.365616870387404E-2</v>
      </c>
      <c r="D21" s="86">
        <v>1.4147483231890386E-2</v>
      </c>
      <c r="E21" s="86">
        <v>1.4657266403793084E-2</v>
      </c>
      <c r="F21" s="86">
        <v>1.5303060758801128E-2</v>
      </c>
      <c r="G21" s="86">
        <v>1.5977853457330691E-2</v>
      </c>
      <c r="H21" s="86">
        <v>1.6682975975146726E-2</v>
      </c>
      <c r="I21" s="86">
        <v>1.7419822522788307E-2</v>
      </c>
      <c r="J21" s="86">
        <v>1.8189853094573598E-2</v>
      </c>
      <c r="K21" s="86">
        <v>1.9081616295558462E-2</v>
      </c>
      <c r="L21" s="86">
        <v>2.00177273447181E-2</v>
      </c>
      <c r="M21" s="86">
        <v>2.1000427753922437E-2</v>
      </c>
      <c r="N21" s="86">
        <v>2.2032074418528922E-2</v>
      </c>
      <c r="O21" s="86">
        <v>2.3115145671740528E-2</v>
      </c>
      <c r="P21" s="86">
        <v>2.4229064750830386E-2</v>
      </c>
      <c r="Q21" s="86">
        <v>2.5397486255066656E-2</v>
      </c>
      <c r="R21" s="86">
        <v>2.6623123336539257E-2</v>
      </c>
      <c r="S21" s="86">
        <v>2.7908826851234587E-2</v>
      </c>
      <c r="T21" s="86">
        <v>2.9257592507250074E-2</v>
      </c>
      <c r="U21" s="86">
        <v>3.0591089940788331E-2</v>
      </c>
      <c r="V21" s="86">
        <v>3.1986433080849398E-2</v>
      </c>
      <c r="W21" s="86">
        <v>3.3446545767428296E-2</v>
      </c>
      <c r="X21" s="86">
        <v>3.4974492977012425E-2</v>
      </c>
      <c r="Y21" s="86">
        <v>3.6573487784396362E-2</v>
      </c>
      <c r="Z21" s="86">
        <v>3.812447174859418E-2</v>
      </c>
      <c r="AA21" s="86">
        <v>3.9742409595119189E-2</v>
      </c>
      <c r="AB21" s="86">
        <v>4.1430248663664605E-2</v>
      </c>
      <c r="AC21" s="86">
        <v>4.3191068810055688E-2</v>
      </c>
      <c r="AD21" s="86">
        <v>4.5028088494228284E-2</v>
      </c>
      <c r="AE21" s="86">
        <v>4.6867168520480597E-2</v>
      </c>
      <c r="AF21" s="86">
        <v>4.8782964242620602E-2</v>
      </c>
      <c r="AG21" s="86">
        <v>5.0778750365910334E-2</v>
      </c>
      <c r="AH21" s="86">
        <v>5.285794488836406E-2</v>
      </c>
      <c r="AI21" s="86">
        <v>5.5024115538588977E-2</v>
      </c>
      <c r="AJ21" s="86">
        <v>5.7276850009045227E-2</v>
      </c>
      <c r="AK21" s="86">
        <v>5.9623688828580816E-2</v>
      </c>
      <c r="AL21" s="86">
        <v>6.20686479702168E-2</v>
      </c>
      <c r="AM21" s="86">
        <v>6.4615918652835155E-2</v>
      </c>
      <c r="AN21" s="86">
        <v>6.7269875163053161E-2</v>
      </c>
    </row>
    <row r="25" spans="1:40" x14ac:dyDescent="0.2">
      <c r="A25" s="83" t="s">
        <v>255</v>
      </c>
    </row>
    <row r="26" spans="1:40" x14ac:dyDescent="0.2">
      <c r="A26" s="83" t="s">
        <v>241</v>
      </c>
    </row>
    <row r="27" spans="1:40" x14ac:dyDescent="0.2">
      <c r="A27" s="83" t="s">
        <v>256</v>
      </c>
    </row>
    <row r="28" spans="1:40" x14ac:dyDescent="0.2">
      <c r="A28" s="83" t="s">
        <v>243</v>
      </c>
    </row>
    <row r="29" spans="1:40" x14ac:dyDescent="0.2">
      <c r="A29" s="83"/>
      <c r="B29" s="84">
        <v>1000000</v>
      </c>
    </row>
    <row r="30" spans="1:40" x14ac:dyDescent="0.2">
      <c r="A30" s="85" t="s">
        <v>244</v>
      </c>
      <c r="B30" s="85">
        <v>2022</v>
      </c>
      <c r="C30" s="85">
        <v>2023</v>
      </c>
      <c r="D30" s="85">
        <v>2024</v>
      </c>
      <c r="E30" s="85">
        <v>2025</v>
      </c>
      <c r="F30" s="85">
        <v>2026</v>
      </c>
      <c r="G30" s="85">
        <v>2027</v>
      </c>
      <c r="H30" s="85">
        <v>2028</v>
      </c>
      <c r="I30" s="85">
        <v>2029</v>
      </c>
      <c r="J30" s="85">
        <v>2030</v>
      </c>
      <c r="K30" s="85">
        <v>2031</v>
      </c>
      <c r="L30" s="85">
        <v>2032</v>
      </c>
      <c r="M30" s="85">
        <v>2033</v>
      </c>
      <c r="N30" s="85">
        <v>2034</v>
      </c>
      <c r="O30" s="85">
        <v>2035</v>
      </c>
      <c r="P30" s="85">
        <v>2036</v>
      </c>
      <c r="Q30" s="85">
        <v>2037</v>
      </c>
      <c r="R30" s="85">
        <v>2038</v>
      </c>
      <c r="S30" s="85">
        <v>2039</v>
      </c>
      <c r="T30" s="85">
        <v>2040</v>
      </c>
      <c r="U30" s="85">
        <v>2041</v>
      </c>
      <c r="V30" s="85">
        <v>2042</v>
      </c>
      <c r="W30" s="85">
        <v>2043</v>
      </c>
      <c r="X30" s="85">
        <v>2044</v>
      </c>
      <c r="Y30" s="85">
        <v>2045</v>
      </c>
      <c r="Z30" s="85">
        <v>2046</v>
      </c>
      <c r="AA30" s="85">
        <v>2047</v>
      </c>
      <c r="AB30" s="85">
        <v>2048</v>
      </c>
      <c r="AC30" s="85">
        <v>2049</v>
      </c>
      <c r="AD30" s="85">
        <v>2050</v>
      </c>
      <c r="AE30" s="85">
        <v>2051</v>
      </c>
      <c r="AF30" s="85">
        <v>2052</v>
      </c>
      <c r="AG30" s="85">
        <v>2053</v>
      </c>
      <c r="AH30" s="85">
        <v>2054</v>
      </c>
      <c r="AI30" s="85">
        <v>2055</v>
      </c>
      <c r="AJ30" s="85">
        <v>2056</v>
      </c>
      <c r="AK30" s="85">
        <v>2057</v>
      </c>
      <c r="AL30" s="85">
        <v>2058</v>
      </c>
      <c r="AM30" s="85">
        <v>2059</v>
      </c>
      <c r="AN30" s="85">
        <v>2060</v>
      </c>
    </row>
    <row r="31" spans="1:40" x14ac:dyDescent="0.2">
      <c r="A31" s="85" t="s">
        <v>245</v>
      </c>
      <c r="B31" s="86">
        <v>0.17736709656983099</v>
      </c>
      <c r="C31" s="86">
        <v>0.18933339438031813</v>
      </c>
      <c r="D31" s="86">
        <v>0.20258817618603114</v>
      </c>
      <c r="E31" s="86">
        <v>0.21646858483495321</v>
      </c>
      <c r="F31" s="86">
        <v>0.23277667746667149</v>
      </c>
      <c r="G31" s="86">
        <v>0.2500047437021406</v>
      </c>
      <c r="H31" s="86">
        <v>0.26819728190524494</v>
      </c>
      <c r="I31" s="86">
        <v>0.28740040264986882</v>
      </c>
      <c r="J31" s="86">
        <v>0.30766182969032257</v>
      </c>
      <c r="K31" s="86">
        <v>0.3305382761058494</v>
      </c>
      <c r="L31" s="86">
        <v>0.35478548708406771</v>
      </c>
      <c r="M31" s="86">
        <v>0.38047373482956554</v>
      </c>
      <c r="N31" s="86">
        <v>0.40767591647014007</v>
      </c>
      <c r="O31" s="86">
        <v>0.43646753917917341</v>
      </c>
      <c r="P31" s="86">
        <v>0.46648034803467064</v>
      </c>
      <c r="Q31" s="86">
        <v>0.49817997781842538</v>
      </c>
      <c r="R31" s="86">
        <v>0.53164427924079072</v>
      </c>
      <c r="S31" s="86">
        <v>0.5669531191794408</v>
      </c>
      <c r="T31" s="86">
        <v>0.60418823217375828</v>
      </c>
      <c r="U31" s="86">
        <v>0.64172382445663134</v>
      </c>
      <c r="V31" s="86">
        <v>0.68113891405650862</v>
      </c>
      <c r="W31" s="86">
        <v>0.72250300567363213</v>
      </c>
      <c r="X31" s="86">
        <v>0.76588562725891951</v>
      </c>
      <c r="Y31" s="86">
        <v>0.81135594995130411</v>
      </c>
      <c r="Z31" s="86">
        <v>0.85623277926769648</v>
      </c>
      <c r="AA31" s="86">
        <v>0.90301859338501622</v>
      </c>
      <c r="AB31" s="86">
        <v>0.95175745092182751</v>
      </c>
      <c r="AC31" s="86">
        <v>1.0024901557514878</v>
      </c>
      <c r="AD31" s="86">
        <v>1.0552535702991981</v>
      </c>
      <c r="AE31" s="86">
        <v>1.1082471758151715</v>
      </c>
      <c r="AF31" s="86">
        <v>1.1631480234493756</v>
      </c>
      <c r="AG31" s="86">
        <v>1.2199665814205107</v>
      </c>
      <c r="AH31" s="86">
        <v>1.2787056958497658</v>
      </c>
      <c r="AI31" s="86">
        <v>1.3393594709713157</v>
      </c>
      <c r="AJ31" s="86">
        <v>1.4018107898961827</v>
      </c>
      <c r="AK31" s="86">
        <v>1.4661208069407707</v>
      </c>
      <c r="AL31" s="86">
        <v>1.5322484440073607</v>
      </c>
      <c r="AM31" s="86">
        <v>1.6001380366877478</v>
      </c>
      <c r="AN31" s="86">
        <v>1.6697174837506259</v>
      </c>
    </row>
    <row r="32" spans="1:40" x14ac:dyDescent="0.2">
      <c r="A32" s="85" t="s">
        <v>246</v>
      </c>
      <c r="B32" s="86">
        <v>1.4973385246533761E-2</v>
      </c>
      <c r="C32" s="86">
        <v>1.598358381524425E-2</v>
      </c>
      <c r="D32" s="86">
        <v>1.7102556602046043E-2</v>
      </c>
      <c r="E32" s="86">
        <v>1.8274345000791142E-2</v>
      </c>
      <c r="F32" s="86">
        <v>1.9651079233539537E-2</v>
      </c>
      <c r="G32" s="86">
        <v>2.1105477922954384E-2</v>
      </c>
      <c r="H32" s="86">
        <v>2.2641297634701858E-2</v>
      </c>
      <c r="I32" s="86">
        <v>2.4262431037715828E-2</v>
      </c>
      <c r="J32" s="86">
        <v>2.5972906986121546E-2</v>
      </c>
      <c r="K32" s="86">
        <v>2.7904143680389185E-2</v>
      </c>
      <c r="L32" s="86">
        <v>2.9951100743746795E-2</v>
      </c>
      <c r="M32" s="86">
        <v>3.2119710577478297E-2</v>
      </c>
      <c r="N32" s="86">
        <v>3.4416127179698261E-2</v>
      </c>
      <c r="O32" s="86">
        <v>3.6846724889378166E-2</v>
      </c>
      <c r="P32" s="86">
        <v>3.9380415511905825E-2</v>
      </c>
      <c r="Q32" s="86">
        <v>4.2056508079829108E-2</v>
      </c>
      <c r="R32" s="86">
        <v>4.4881574774236703E-2</v>
      </c>
      <c r="S32" s="86">
        <v>4.7862357981687212E-2</v>
      </c>
      <c r="T32" s="86">
        <v>5.1005757757319359E-2</v>
      </c>
      <c r="U32" s="86">
        <v>5.4174524087589632E-2</v>
      </c>
      <c r="V32" s="86">
        <v>5.7501958163690942E-2</v>
      </c>
      <c r="W32" s="86">
        <v>6.0993927593952571E-2</v>
      </c>
      <c r="X32" s="86">
        <v>6.4656301949532938E-2</v>
      </c>
      <c r="Y32" s="86">
        <v>6.8494920679412347E-2</v>
      </c>
      <c r="Z32" s="86">
        <v>7.2283436514606891E-2</v>
      </c>
      <c r="AA32" s="86">
        <v>7.6233109438161403E-2</v>
      </c>
      <c r="AB32" s="86">
        <v>8.0347658892305981E-2</v>
      </c>
      <c r="AC32" s="86">
        <v>8.4630529552671724E-2</v>
      </c>
      <c r="AD32" s="86">
        <v>8.9084833356615337E-2</v>
      </c>
      <c r="AE32" s="86">
        <v>9.3558569953420379E-2</v>
      </c>
      <c r="AF32" s="86">
        <v>9.819331652077222E-2</v>
      </c>
      <c r="AG32" s="86">
        <v>0.10298995678893698</v>
      </c>
      <c r="AH32" s="86">
        <v>0.10794873102834719</v>
      </c>
      <c r="AI32" s="86">
        <v>0.11306914151662528</v>
      </c>
      <c r="AJ32" s="86">
        <v>0.11834130120971705</v>
      </c>
      <c r="AK32" s="86">
        <v>0.12377037277396093</v>
      </c>
      <c r="AL32" s="86">
        <v>0.12935288838362016</v>
      </c>
      <c r="AM32" s="86">
        <v>0.13508414883210743</v>
      </c>
      <c r="AN32" s="86">
        <v>0.14095806731113661</v>
      </c>
    </row>
    <row r="33" spans="1:40" x14ac:dyDescent="0.2">
      <c r="A33" s="85" t="s">
        <v>247</v>
      </c>
      <c r="B33" s="86">
        <v>5.7437901016372729E-2</v>
      </c>
      <c r="C33" s="86">
        <v>6.1313022402827842E-2</v>
      </c>
      <c r="D33" s="86">
        <v>6.5605401655089116E-2</v>
      </c>
      <c r="E33" s="86">
        <v>7.0100381577871462E-2</v>
      </c>
      <c r="F33" s="86">
        <v>7.5381533654337265E-2</v>
      </c>
      <c r="G33" s="86">
        <v>8.0960606561734122E-2</v>
      </c>
      <c r="H33" s="86">
        <v>8.6852010484755895E-2</v>
      </c>
      <c r="I33" s="86">
        <v>9.307067770018787E-2</v>
      </c>
      <c r="J33" s="86">
        <v>9.9632062891165787E-2</v>
      </c>
      <c r="K33" s="86">
        <v>0.10704028623265834</v>
      </c>
      <c r="L33" s="86">
        <v>0.11489241287296612</v>
      </c>
      <c r="M33" s="86">
        <v>0.12321119950151677</v>
      </c>
      <c r="N33" s="86">
        <v>0.13202025285310934</v>
      </c>
      <c r="O33" s="86">
        <v>0.14134402488999961</v>
      </c>
      <c r="P33" s="86">
        <v>0.15106326130759898</v>
      </c>
      <c r="Q33" s="86">
        <v>0.16132875154218779</v>
      </c>
      <c r="R33" s="86">
        <v>0.17216570647832005</v>
      </c>
      <c r="S33" s="86">
        <v>0.18359998990867807</v>
      </c>
      <c r="T33" s="86">
        <v>0.19565807044256692</v>
      </c>
      <c r="U33" s="86">
        <v>0.20781345707193402</v>
      </c>
      <c r="V33" s="86">
        <v>0.22057749312355809</v>
      </c>
      <c r="W33" s="86">
        <v>0.23397268674111346</v>
      </c>
      <c r="X33" s="86">
        <v>0.24802155359768643</v>
      </c>
      <c r="Y33" s="86">
        <v>0.26274649381769771</v>
      </c>
      <c r="Z33" s="86">
        <v>0.27727923934972343</v>
      </c>
      <c r="AA33" s="86">
        <v>0.29243018342115112</v>
      </c>
      <c r="AB33" s="86">
        <v>0.30821359381118529</v>
      </c>
      <c r="AC33" s="86">
        <v>0.32464268429444543</v>
      </c>
      <c r="AD33" s="86">
        <v>0.34172939226163618</v>
      </c>
      <c r="AE33" s="86">
        <v>0.35889064441602775</v>
      </c>
      <c r="AF33" s="86">
        <v>0.37666953076593673</v>
      </c>
      <c r="AG33" s="86">
        <v>0.39506944130038146</v>
      </c>
      <c r="AH33" s="86">
        <v>0.4140912976966642</v>
      </c>
      <c r="AI33" s="86">
        <v>0.43373319069190358</v>
      </c>
      <c r="AJ33" s="86">
        <v>0.45395719358827041</v>
      </c>
      <c r="AK33" s="86">
        <v>0.47478311037218757</v>
      </c>
      <c r="AL33" s="86">
        <v>0.49619763846523796</v>
      </c>
      <c r="AM33" s="86">
        <v>0.51818275171245576</v>
      </c>
      <c r="AN33" s="86">
        <v>0.54071510111920207</v>
      </c>
    </row>
    <row r="34" spans="1:40" x14ac:dyDescent="0.2">
      <c r="A34" s="85" t="s">
        <v>180</v>
      </c>
      <c r="B34" s="86">
        <v>2.2981270457219485</v>
      </c>
      <c r="C34" s="86">
        <v>2.4531731234177458</v>
      </c>
      <c r="D34" s="86">
        <v>2.6249139543945859</v>
      </c>
      <c r="E34" s="86">
        <v>2.8047609673900422</v>
      </c>
      <c r="F34" s="86">
        <v>3.0160632295677132</v>
      </c>
      <c r="G34" s="86">
        <v>3.2392854941641946</v>
      </c>
      <c r="H34" s="86">
        <v>3.4750043218579396</v>
      </c>
      <c r="I34" s="86">
        <v>3.7238171625648944</v>
      </c>
      <c r="J34" s="86">
        <v>3.9863423680122101</v>
      </c>
      <c r="K34" s="86">
        <v>4.2827501078594521</v>
      </c>
      <c r="L34" s="86">
        <v>4.5969187017532533</v>
      </c>
      <c r="M34" s="86">
        <v>4.9297586593487237</v>
      </c>
      <c r="N34" s="86">
        <v>5.2822145011583306</v>
      </c>
      <c r="O34" s="86">
        <v>5.6552645657840506</v>
      </c>
      <c r="P34" s="86">
        <v>6.0441374124551679</v>
      </c>
      <c r="Q34" s="86">
        <v>6.4548662226701916</v>
      </c>
      <c r="R34" s="86">
        <v>6.8884596999961909</v>
      </c>
      <c r="S34" s="86">
        <v>7.3459526712707799</v>
      </c>
      <c r="T34" s="86">
        <v>7.8284041624303251</v>
      </c>
      <c r="U34" s="86">
        <v>8.3147489325185049</v>
      </c>
      <c r="V34" s="86">
        <v>8.825446154104748</v>
      </c>
      <c r="W34" s="86">
        <v>9.3613963923700894</v>
      </c>
      <c r="X34" s="86">
        <v>9.9235005137521348</v>
      </c>
      <c r="Y34" s="86">
        <v>10.512654761512698</v>
      </c>
      <c r="Z34" s="86">
        <v>11.094119177251413</v>
      </c>
      <c r="AA34" s="86">
        <v>11.700318110754282</v>
      </c>
      <c r="AB34" s="86">
        <v>12.331822424965326</v>
      </c>
      <c r="AC34" s="86">
        <v>12.989160811433013</v>
      </c>
      <c r="AD34" s="86">
        <v>13.672810892771475</v>
      </c>
      <c r="AE34" s="86">
        <v>14.359443534573954</v>
      </c>
      <c r="AF34" s="86">
        <v>15.070788114381909</v>
      </c>
      <c r="AG34" s="86">
        <v>15.806980267817639</v>
      </c>
      <c r="AH34" s="86">
        <v>16.568056871777721</v>
      </c>
      <c r="AI34" s="86">
        <v>17.353941535436814</v>
      </c>
      <c r="AJ34" s="86">
        <v>18.163116787430287</v>
      </c>
      <c r="AK34" s="86">
        <v>18.996374997883205</v>
      </c>
      <c r="AL34" s="86">
        <v>19.853183922150532</v>
      </c>
      <c r="AM34" s="86">
        <v>20.73282232227746</v>
      </c>
      <c r="AN34" s="86">
        <v>21.634355990099689</v>
      </c>
    </row>
    <row r="35" spans="1:40" x14ac:dyDescent="0.2">
      <c r="A35" s="85" t="s">
        <v>248</v>
      </c>
      <c r="B35" s="86">
        <v>1.858527269024152E-2</v>
      </c>
      <c r="C35" s="86">
        <v>1.983915186062634E-2</v>
      </c>
      <c r="D35" s="86">
        <v>2.1228043820143986E-2</v>
      </c>
      <c r="E35" s="86">
        <v>2.2682491599812289E-2</v>
      </c>
      <c r="F35" s="86">
        <v>2.4391322349594975E-2</v>
      </c>
      <c r="G35" s="86">
        <v>2.6196551814946657E-2</v>
      </c>
      <c r="H35" s="86">
        <v>2.8102842722173699E-2</v>
      </c>
      <c r="I35" s="86">
        <v>3.0115026731748193E-2</v>
      </c>
      <c r="J35" s="86">
        <v>3.2238104539993255E-2</v>
      </c>
      <c r="K35" s="86">
        <v>3.4635195111123354E-2</v>
      </c>
      <c r="L35" s="86">
        <v>3.7175920176386996E-2</v>
      </c>
      <c r="M35" s="86">
        <v>3.9867643153859274E-2</v>
      </c>
      <c r="N35" s="86">
        <v>4.2718002512143721E-2</v>
      </c>
      <c r="O35" s="86">
        <v>4.5734910211432021E-2</v>
      </c>
      <c r="P35" s="86">
        <v>4.8879778947330296E-2</v>
      </c>
      <c r="Q35" s="86">
        <v>5.2201399896787702E-2</v>
      </c>
      <c r="R35" s="86">
        <v>5.5707930585687106E-2</v>
      </c>
      <c r="S35" s="86">
        <v>5.9407739802429513E-2</v>
      </c>
      <c r="T35" s="86">
        <v>6.3309392036889414E-2</v>
      </c>
      <c r="U35" s="86">
        <v>6.7242529758926056E-2</v>
      </c>
      <c r="V35" s="86">
        <v>7.1372609139436272E-2</v>
      </c>
      <c r="W35" s="86">
        <v>7.570691317415168E-2</v>
      </c>
      <c r="X35" s="86">
        <v>8.0252727295107795E-2</v>
      </c>
      <c r="Y35" s="86">
        <v>8.5017299546075037E-2</v>
      </c>
      <c r="Z35" s="86">
        <v>8.971968305715769E-2</v>
      </c>
      <c r="AA35" s="86">
        <v>9.4622098049687006E-2</v>
      </c>
      <c r="AB35" s="86">
        <v>9.9729161171599495E-2</v>
      </c>
      <c r="AC35" s="86">
        <v>0.10504514802489699</v>
      </c>
      <c r="AD35" s="86">
        <v>0.11057392121001464</v>
      </c>
      <c r="AE35" s="86">
        <v>0.11612681477596241</v>
      </c>
      <c r="AF35" s="86">
        <v>0.12187955721771153</v>
      </c>
      <c r="AG35" s="86">
        <v>0.12783324543938288</v>
      </c>
      <c r="AH35" s="86">
        <v>0.13398817766956228</v>
      </c>
      <c r="AI35" s="86">
        <v>0.14034373612503254</v>
      </c>
      <c r="AJ35" s="86">
        <v>0.14688764880405034</v>
      </c>
      <c r="AK35" s="86">
        <v>0.15362632371389856</v>
      </c>
      <c r="AL35" s="86">
        <v>0.16055545651818975</v>
      </c>
      <c r="AM35" s="86">
        <v>0.1676692144653841</v>
      </c>
      <c r="AN35" s="86">
        <v>0.17496004248427033</v>
      </c>
    </row>
    <row r="36" spans="1:40" x14ac:dyDescent="0.2">
      <c r="A36" s="85" t="s">
        <v>249</v>
      </c>
      <c r="B36" s="86">
        <v>0.14955166795796526</v>
      </c>
      <c r="C36" s="86">
        <v>0.15964136233448414</v>
      </c>
      <c r="D36" s="86">
        <v>0.17081747541182052</v>
      </c>
      <c r="E36" s="86">
        <v>0.18252110198929669</v>
      </c>
      <c r="F36" s="86">
        <v>0.19627169328527738</v>
      </c>
      <c r="G36" s="86">
        <v>0.21079798418721091</v>
      </c>
      <c r="H36" s="86">
        <v>0.22613749464478941</v>
      </c>
      <c r="I36" s="86">
        <v>0.24232910398438315</v>
      </c>
      <c r="J36" s="86">
        <v>0.2594130517272808</v>
      </c>
      <c r="K36" s="86">
        <v>0.27870192088372037</v>
      </c>
      <c r="L36" s="86">
        <v>0.29914658573560049</v>
      </c>
      <c r="M36" s="86">
        <v>0.32080629811491496</v>
      </c>
      <c r="N36" s="86">
        <v>0.34374252312574616</v>
      </c>
      <c r="O36" s="86">
        <v>0.36801892659980945</v>
      </c>
      <c r="P36" s="86">
        <v>0.39332500484795874</v>
      </c>
      <c r="Q36" s="86">
        <v>0.42005336991393394</v>
      </c>
      <c r="R36" s="86">
        <v>0.44826966364343335</v>
      </c>
      <c r="S36" s="86">
        <v>0.47804122786592707</v>
      </c>
      <c r="T36" s="86">
        <v>0.50943697917829678</v>
      </c>
      <c r="U36" s="86">
        <v>0.54108608739653774</v>
      </c>
      <c r="V36" s="86">
        <v>0.57431994252734853</v>
      </c>
      <c r="W36" s="86">
        <v>0.60919714926152668</v>
      </c>
      <c r="X36" s="86">
        <v>0.64577633189427941</v>
      </c>
      <c r="Y36" s="86">
        <v>0.68411581386553533</v>
      </c>
      <c r="Z36" s="86">
        <v>0.72195487650300183</v>
      </c>
      <c r="AA36" s="86">
        <v>0.76140354918994346</v>
      </c>
      <c r="AB36" s="86">
        <v>0.80249898109338025</v>
      </c>
      <c r="AC36" s="86">
        <v>0.84527557705748979</v>
      </c>
      <c r="AD36" s="86">
        <v>0.88976441859220434</v>
      </c>
      <c r="AE36" s="86">
        <v>0.93444735161242232</v>
      </c>
      <c r="AF36" s="86">
        <v>0.98073842529399857</v>
      </c>
      <c r="AG36" s="86">
        <v>1.028646466187052</v>
      </c>
      <c r="AH36" s="86">
        <v>1.0781738740724842</v>
      </c>
      <c r="AI36" s="86">
        <v>1.1293156777824178</v>
      </c>
      <c r="AJ36" s="86">
        <v>1.1819731271741745</v>
      </c>
      <c r="AK36" s="86">
        <v>1.2361977860958295</v>
      </c>
      <c r="AL36" s="86">
        <v>1.2919550184838215</v>
      </c>
      <c r="AM36" s="86">
        <v>1.3491978894485694</v>
      </c>
      <c r="AN36" s="86">
        <v>1.4078656049667606</v>
      </c>
    </row>
    <row r="37" spans="1:40" x14ac:dyDescent="0.2">
      <c r="A37" s="85" t="s">
        <v>250</v>
      </c>
      <c r="B37" s="86">
        <v>0.27862863585342562</v>
      </c>
      <c r="C37" s="86">
        <v>0.29742667280409074</v>
      </c>
      <c r="D37" s="86">
        <v>0.31824880861441895</v>
      </c>
      <c r="E37" s="86">
        <v>0.3400537510289473</v>
      </c>
      <c r="F37" s="86">
        <v>0.36567237867309993</v>
      </c>
      <c r="G37" s="86">
        <v>0.39273620666834103</v>
      </c>
      <c r="H37" s="86">
        <v>0.42131513816281124</v>
      </c>
      <c r="I37" s="86">
        <v>0.4514816089495538</v>
      </c>
      <c r="J37" s="86">
        <v>0.48331058899097146</v>
      </c>
      <c r="K37" s="86">
        <v>0.51924754224330549</v>
      </c>
      <c r="L37" s="86">
        <v>0.55733785013449488</v>
      </c>
      <c r="M37" s="86">
        <v>0.59769190432613528</v>
      </c>
      <c r="N37" s="86">
        <v>0.64042422001111554</v>
      </c>
      <c r="O37" s="86">
        <v>0.68565341254213308</v>
      </c>
      <c r="P37" s="86">
        <v>0.7328009847314565</v>
      </c>
      <c r="Q37" s="86">
        <v>0.78259840925110991</v>
      </c>
      <c r="R37" s="86">
        <v>0.83516798295121564</v>
      </c>
      <c r="S37" s="86">
        <v>0.89063516990942182</v>
      </c>
      <c r="T37" s="86">
        <v>0.94912836814120427</v>
      </c>
      <c r="U37" s="86">
        <v>1.0080935938002353</v>
      </c>
      <c r="V37" s="86">
        <v>1.0700113500224586</v>
      </c>
      <c r="W37" s="86">
        <v>1.134990822785366</v>
      </c>
      <c r="X37" s="86">
        <v>1.2031412345912837</v>
      </c>
      <c r="Y37" s="86">
        <v>1.2745712474212352</v>
      </c>
      <c r="Z37" s="86">
        <v>1.345068932593245</v>
      </c>
      <c r="AA37" s="86">
        <v>1.4185654706598099</v>
      </c>
      <c r="AB37" s="86">
        <v>1.4951300739665434</v>
      </c>
      <c r="AC37" s="86">
        <v>1.5748268419309304</v>
      </c>
      <c r="AD37" s="86">
        <v>1.6577136822903491</v>
      </c>
      <c r="AE37" s="86">
        <v>1.7409621330990197</v>
      </c>
      <c r="AF37" s="86">
        <v>1.8272066991958238</v>
      </c>
      <c r="AG37" s="86">
        <v>1.9164638252627395</v>
      </c>
      <c r="AH37" s="86">
        <v>2.0087379823142868</v>
      </c>
      <c r="AI37" s="86">
        <v>2.1040199086033846</v>
      </c>
      <c r="AJ37" s="86">
        <v>2.2021256234501743</v>
      </c>
      <c r="AK37" s="86">
        <v>2.303151195088764</v>
      </c>
      <c r="AL37" s="86">
        <v>2.407032093318501</v>
      </c>
      <c r="AM37" s="86">
        <v>2.5136808740845185</v>
      </c>
      <c r="AN37" s="86">
        <v>2.6229842724796804</v>
      </c>
    </row>
    <row r="38" spans="1:40" x14ac:dyDescent="0.2">
      <c r="A38" s="85" t="s">
        <v>251</v>
      </c>
      <c r="B38" s="86">
        <v>1.1912347683059096E-2</v>
      </c>
      <c r="C38" s="86">
        <v>1.271602944114341E-2</v>
      </c>
      <c r="D38" s="86">
        <v>1.3606248497475394E-2</v>
      </c>
      <c r="E38" s="86">
        <v>1.4538485969963995E-2</v>
      </c>
      <c r="F38" s="86">
        <v>1.5633771810650222E-2</v>
      </c>
      <c r="G38" s="86">
        <v>1.6790845015729604E-2</v>
      </c>
      <c r="H38" s="86">
        <v>1.8012694189019709E-2</v>
      </c>
      <c r="I38" s="86">
        <v>1.9302416213756474E-2</v>
      </c>
      <c r="J38" s="86">
        <v>2.0663216317770097E-2</v>
      </c>
      <c r="K38" s="86">
        <v>2.2199646629394082E-2</v>
      </c>
      <c r="L38" s="86">
        <v>2.3828140375432849E-2</v>
      </c>
      <c r="M38" s="86">
        <v>2.5553417185116941E-2</v>
      </c>
      <c r="N38" s="86">
        <v>2.738037298304688E-2</v>
      </c>
      <c r="O38" s="86">
        <v>2.9314078989980535E-2</v>
      </c>
      <c r="P38" s="86">
        <v>3.1329802429931629E-2</v>
      </c>
      <c r="Q38" s="86">
        <v>3.3458816315320869E-2</v>
      </c>
      <c r="R38" s="86">
        <v>3.5706349263783806E-2</v>
      </c>
      <c r="S38" s="86">
        <v>3.8077765302998764E-2</v>
      </c>
      <c r="T38" s="86">
        <v>4.0578553896736994E-2</v>
      </c>
      <c r="U38" s="86">
        <v>4.3099523312206282E-2</v>
      </c>
      <c r="V38" s="86">
        <v>4.5746723725095757E-2</v>
      </c>
      <c r="W38" s="86">
        <v>4.8524823217427973E-2</v>
      </c>
      <c r="X38" s="86">
        <v>5.14384914327898E-2</v>
      </c>
      <c r="Y38" s="86">
        <v>5.4492374050523942E-2</v>
      </c>
      <c r="Z38" s="86">
        <v>5.7506396403422366E-2</v>
      </c>
      <c r="AA38" s="86">
        <v>6.0648630195252289E-2</v>
      </c>
      <c r="AB38" s="86">
        <v>6.3922034495609653E-2</v>
      </c>
      <c r="AC38" s="86">
        <v>6.7329349778548764E-2</v>
      </c>
      <c r="AD38" s="86">
        <v>7.0873051802166465E-2</v>
      </c>
      <c r="AE38" s="86">
        <v>7.4432213935920019E-2</v>
      </c>
      <c r="AF38" s="86">
        <v>7.8119470466365665E-2</v>
      </c>
      <c r="AG38" s="86">
        <v>8.1935524461113962E-2</v>
      </c>
      <c r="AH38" s="86">
        <v>8.5880567071656963E-2</v>
      </c>
      <c r="AI38" s="86">
        <v>8.9954202325947294E-2</v>
      </c>
      <c r="AJ38" s="86">
        <v>9.4148564407111127E-2</v>
      </c>
      <c r="AK38" s="86">
        <v>9.8467760567809287E-2</v>
      </c>
      <c r="AL38" s="86">
        <v>0.10290903191650178</v>
      </c>
      <c r="AM38" s="86">
        <v>0.10746863991432248</v>
      </c>
      <c r="AN38" s="86">
        <v>0.11214174209075509</v>
      </c>
    </row>
    <row r="39" spans="1:40" x14ac:dyDescent="0.2">
      <c r="A39" s="85" t="s">
        <v>252</v>
      </c>
      <c r="B39" s="86">
        <v>0.38287524608449836</v>
      </c>
      <c r="C39" s="86">
        <v>0.40870641380114892</v>
      </c>
      <c r="D39" s="86">
        <v>0.43731898030195226</v>
      </c>
      <c r="E39" s="86">
        <v>0.46728206240673881</v>
      </c>
      <c r="F39" s="86">
        <v>0.50248568867278443</v>
      </c>
      <c r="G39" s="86">
        <v>0.53967522510333799</v>
      </c>
      <c r="H39" s="86">
        <v>0.57894672853392404</v>
      </c>
      <c r="I39" s="86">
        <v>0.62039973601320875</v>
      </c>
      <c r="J39" s="86">
        <v>0.66413726689782016</v>
      </c>
      <c r="K39" s="86">
        <v>0.71351973535039059</v>
      </c>
      <c r="L39" s="86">
        <v>0.76586121835196308</v>
      </c>
      <c r="M39" s="86">
        <v>0.82131340969549538</v>
      </c>
      <c r="N39" s="86">
        <v>0.88003366949052308</v>
      </c>
      <c r="O39" s="86">
        <v>0.94218499204742734</v>
      </c>
      <c r="P39" s="86">
        <v>1.0069724402182965</v>
      </c>
      <c r="Q39" s="86">
        <v>1.0754011611533782</v>
      </c>
      <c r="R39" s="86">
        <v>1.1476392080624309</v>
      </c>
      <c r="S39" s="86">
        <v>1.2238589863748439</v>
      </c>
      <c r="T39" s="86">
        <v>1.3042369331665167</v>
      </c>
      <c r="U39" s="86">
        <v>1.3852635125612707</v>
      </c>
      <c r="V39" s="86">
        <v>1.4703472875220569</v>
      </c>
      <c r="W39" s="86">
        <v>1.5596382950609478</v>
      </c>
      <c r="X39" s="86">
        <v>1.653286622380316</v>
      </c>
      <c r="Y39" s="86">
        <v>1.7514415864467998</v>
      </c>
      <c r="Z39" s="86">
        <v>1.8483154001377231</v>
      </c>
      <c r="AA39" s="86">
        <v>1.9493100628449616</v>
      </c>
      <c r="AB39" s="86">
        <v>2.0545206821434348</v>
      </c>
      <c r="AC39" s="86">
        <v>2.1640353397199652</v>
      </c>
      <c r="AD39" s="86">
        <v>2.2779336090151348</v>
      </c>
      <c r="AE39" s="86">
        <v>2.3923287823321027</v>
      </c>
      <c r="AF39" s="86">
        <v>2.5108410428060601</v>
      </c>
      <c r="AG39" s="86">
        <v>2.6334929877613629</v>
      </c>
      <c r="AH39" s="86">
        <v>2.7602907610058049</v>
      </c>
      <c r="AI39" s="86">
        <v>2.8912216355858833</v>
      </c>
      <c r="AJ39" s="86">
        <v>3.026032795965035</v>
      </c>
      <c r="AK39" s="86">
        <v>3.1648562535162541</v>
      </c>
      <c r="AL39" s="86">
        <v>3.3076033345955729</v>
      </c>
      <c r="AM39" s="86">
        <v>3.454153878674902</v>
      </c>
      <c r="AN39" s="86">
        <v>3.6043522437145779</v>
      </c>
    </row>
    <row r="40" spans="1:40" x14ac:dyDescent="0.2">
      <c r="A40" s="85" t="s">
        <v>128</v>
      </c>
      <c r="B40" s="86">
        <v>0.1648573571748779</v>
      </c>
      <c r="C40" s="86">
        <v>0.17597966943208823</v>
      </c>
      <c r="D40" s="86">
        <v>0.18829958863175328</v>
      </c>
      <c r="E40" s="86">
        <v>0.20120100907907784</v>
      </c>
      <c r="F40" s="86">
        <v>0.21635888843676179</v>
      </c>
      <c r="G40" s="86">
        <v>0.2323718554624411</v>
      </c>
      <c r="H40" s="86">
        <v>0.24928127004084338</v>
      </c>
      <c r="I40" s="86">
        <v>0.26712999055717862</v>
      </c>
      <c r="J40" s="86">
        <v>0.28596237479912134</v>
      </c>
      <c r="K40" s="86">
        <v>0.30722534053826933</v>
      </c>
      <c r="L40" s="86">
        <v>0.32976239052125184</v>
      </c>
      <c r="M40" s="86">
        <v>0.35363884063898243</v>
      </c>
      <c r="N40" s="86">
        <v>0.37892244656918678</v>
      </c>
      <c r="O40" s="86">
        <v>0.40568338994809972</v>
      </c>
      <c r="P40" s="86">
        <v>0.43357938895242482</v>
      </c>
      <c r="Q40" s="86">
        <v>0.46304323704284212</v>
      </c>
      <c r="R40" s="86">
        <v>0.49414729410239161</v>
      </c>
      <c r="S40" s="86">
        <v>0.52696579398072096</v>
      </c>
      <c r="T40" s="86">
        <v>0.56157470646260477</v>
      </c>
      <c r="U40" s="86">
        <v>0.59646290536432123</v>
      </c>
      <c r="V40" s="86">
        <v>0.63309804023381777</v>
      </c>
      <c r="W40" s="86">
        <v>0.67154471358990864</v>
      </c>
      <c r="X40" s="86">
        <v>0.71186754956220799</v>
      </c>
      <c r="Y40" s="86">
        <v>0.75413084063437208</v>
      </c>
      <c r="Z40" s="86">
        <v>0.79584249754575276</v>
      </c>
      <c r="AA40" s="86">
        <v>0.83932849815026589</v>
      </c>
      <c r="AB40" s="86">
        <v>0.88462979360265104</v>
      </c>
      <c r="AC40" s="86">
        <v>0.93178430987031802</v>
      </c>
      <c r="AD40" s="86">
        <v>0.98082630946370575</v>
      </c>
      <c r="AE40" s="86">
        <v>1.0300822646069521</v>
      </c>
      <c r="AF40" s="86">
        <v>1.0811109436724184</v>
      </c>
      <c r="AG40" s="86">
        <v>1.133922076553094</v>
      </c>
      <c r="AH40" s="86">
        <v>1.1885183086326283</v>
      </c>
      <c r="AI40" s="86">
        <v>1.2448941599748264</v>
      </c>
      <c r="AJ40" s="86">
        <v>1.3029407739700303</v>
      </c>
      <c r="AK40" s="86">
        <v>1.3627149917075805</v>
      </c>
      <c r="AL40" s="86">
        <v>1.4241786323368077</v>
      </c>
      <c r="AM40" s="86">
        <v>1.4872799574721667</v>
      </c>
      <c r="AN40" s="86">
        <v>1.5519519511976736</v>
      </c>
    </row>
    <row r="41" spans="1:40" x14ac:dyDescent="0.2">
      <c r="A41" s="85" t="s">
        <v>253</v>
      </c>
      <c r="B41" s="86">
        <v>6.2184272264208884</v>
      </c>
      <c r="C41" s="86">
        <v>6.6379613651831901</v>
      </c>
      <c r="D41" s="86">
        <v>7.1026692938517018</v>
      </c>
      <c r="E41" s="86">
        <v>7.5893114767907575</v>
      </c>
      <c r="F41" s="86">
        <v>8.1610673954097717</v>
      </c>
      <c r="G41" s="86">
        <v>8.7650772608756853</v>
      </c>
      <c r="H41" s="86">
        <v>9.4029011699756815</v>
      </c>
      <c r="I41" s="86">
        <v>10.076155743005256</v>
      </c>
      <c r="J41" s="86">
        <v>10.786514157791016</v>
      </c>
      <c r="K41" s="86">
        <v>11.588554220379871</v>
      </c>
      <c r="L41" s="86">
        <v>12.438652800261407</v>
      </c>
      <c r="M41" s="86">
        <v>13.339273615897056</v>
      </c>
      <c r="N41" s="86">
        <v>14.292972414620966</v>
      </c>
      <c r="O41" s="86">
        <v>15.302396451035756</v>
      </c>
      <c r="P41" s="86">
        <v>16.354634838751092</v>
      </c>
      <c r="Q41" s="86">
        <v>17.466012567354522</v>
      </c>
      <c r="R41" s="86">
        <v>18.63925905502008</v>
      </c>
      <c r="S41" s="86">
        <v>19.877174406029923</v>
      </c>
      <c r="T41" s="86">
        <v>21.182624204220428</v>
      </c>
      <c r="U41" s="86">
        <v>22.498608699235007</v>
      </c>
      <c r="V41" s="86">
        <v>23.880487700694541</v>
      </c>
      <c r="W41" s="86">
        <v>25.330698018631498</v>
      </c>
      <c r="X41" s="86">
        <v>26.851677278238729</v>
      </c>
      <c r="Y41" s="86">
        <v>28.445850595008025</v>
      </c>
      <c r="Z41" s="86">
        <v>30.019216245421259</v>
      </c>
      <c r="AA41" s="86">
        <v>31.659510222962144</v>
      </c>
      <c r="AB41" s="86">
        <v>33.368277207103596</v>
      </c>
      <c r="AC41" s="86">
        <v>35.146947767110923</v>
      </c>
      <c r="AD41" s="86">
        <v>36.996814286481033</v>
      </c>
      <c r="AE41" s="86">
        <v>38.85475121920291</v>
      </c>
      <c r="AF41" s="86">
        <v>40.779555381217861</v>
      </c>
      <c r="AG41" s="86">
        <v>42.771593784544685</v>
      </c>
      <c r="AH41" s="86">
        <v>44.830966213178435</v>
      </c>
      <c r="AI41" s="86">
        <v>46.957465963669428</v>
      </c>
      <c r="AJ41" s="86">
        <v>49.146986959607879</v>
      </c>
      <c r="AK41" s="86">
        <v>51.401673249543329</v>
      </c>
      <c r="AL41" s="86">
        <v>53.720084650002079</v>
      </c>
      <c r="AM41" s="86">
        <v>56.100269586660467</v>
      </c>
      <c r="AN41" s="86">
        <v>58.539700216031818</v>
      </c>
    </row>
    <row r="42" spans="1:40" x14ac:dyDescent="0.2">
      <c r="A42" s="85" t="s">
        <v>254</v>
      </c>
      <c r="B42" s="86">
        <v>2.5957995909697419E-2</v>
      </c>
      <c r="C42" s="86">
        <v>2.7709285272978803E-2</v>
      </c>
      <c r="D42" s="86">
        <v>2.9649146603240625E-2</v>
      </c>
      <c r="E42" s="86">
        <v>3.1680569555421569E-2</v>
      </c>
      <c r="F42" s="86">
        <v>3.406728845659298E-2</v>
      </c>
      <c r="G42" s="86">
        <v>3.6588647161341428E-2</v>
      </c>
      <c r="H42" s="86">
        <v>3.925115808583677E-2</v>
      </c>
      <c r="I42" s="86">
        <v>4.2061569596103097E-2</v>
      </c>
      <c r="J42" s="86">
        <v>4.5026866150042352E-2</v>
      </c>
      <c r="K42" s="86">
        <v>4.8374875527017538E-2</v>
      </c>
      <c r="L42" s="86">
        <v>5.1923498781085181E-2</v>
      </c>
      <c r="M42" s="86">
        <v>5.5683020376695182E-2</v>
      </c>
      <c r="N42" s="86">
        <v>5.9664108940564627E-2</v>
      </c>
      <c r="O42" s="86">
        <v>6.3877815084310355E-2</v>
      </c>
      <c r="P42" s="86">
        <v>6.827024403295022E-2</v>
      </c>
      <c r="Q42" s="86">
        <v>7.2909542280365919E-2</v>
      </c>
      <c r="R42" s="86">
        <v>7.7807103419055682E-2</v>
      </c>
      <c r="S42" s="86">
        <v>8.297461611125781E-2</v>
      </c>
      <c r="T42" s="86">
        <v>8.8424042354885116E-2</v>
      </c>
      <c r="U42" s="86">
        <v>9.3917444286755122E-2</v>
      </c>
      <c r="V42" s="86">
        <v>9.9685914055955824E-2</v>
      </c>
      <c r="W42" s="86">
        <v>0.10573962380128565</v>
      </c>
      <c r="X42" s="86">
        <v>0.11208874906432154</v>
      </c>
      <c r="Y42" s="86">
        <v>0.11874341316656015</v>
      </c>
      <c r="Z42" s="86">
        <v>0.12531121843802134</v>
      </c>
      <c r="AA42" s="86">
        <v>0.13215840709350626</v>
      </c>
      <c r="AB42" s="86">
        <v>0.13929142719166057</v>
      </c>
      <c r="AC42" s="86">
        <v>0.14671625045327227</v>
      </c>
      <c r="AD42" s="86">
        <v>0.15443827176105127</v>
      </c>
      <c r="AE42" s="86">
        <v>0.16219398193406054</v>
      </c>
      <c r="AF42" s="86">
        <v>0.17022882044632376</v>
      </c>
      <c r="AG42" s="86">
        <v>0.17854431934061252</v>
      </c>
      <c r="AH42" s="86">
        <v>0.18714089515191887</v>
      </c>
      <c r="AI42" s="86">
        <v>0.19601768502423331</v>
      </c>
      <c r="AJ42" s="86">
        <v>0.20515754868867947</v>
      </c>
      <c r="AK42" s="86">
        <v>0.21456943619025307</v>
      </c>
      <c r="AL42" s="86">
        <v>0.22424733567493388</v>
      </c>
      <c r="AM42" s="86">
        <v>0.23418310055573685</v>
      </c>
      <c r="AN42" s="86">
        <v>0.2443661786868383</v>
      </c>
    </row>
    <row r="46" spans="1:40" x14ac:dyDescent="0.2">
      <c r="A46" s="83" t="s">
        <v>257</v>
      </c>
    </row>
    <row r="47" spans="1:40" x14ac:dyDescent="0.2">
      <c r="A47" s="83" t="s">
        <v>241</v>
      </c>
    </row>
    <row r="48" spans="1:40" x14ac:dyDescent="0.2">
      <c r="A48" s="83" t="s">
        <v>258</v>
      </c>
    </row>
    <row r="49" spans="1:40" x14ac:dyDescent="0.2">
      <c r="A49" s="83" t="s">
        <v>243</v>
      </c>
    </row>
    <row r="50" spans="1:40" x14ac:dyDescent="0.2">
      <c r="A50" s="83"/>
      <c r="B50" s="84">
        <v>1000000</v>
      </c>
    </row>
    <row r="51" spans="1:40" x14ac:dyDescent="0.2">
      <c r="A51" s="85" t="s">
        <v>244</v>
      </c>
      <c r="B51" s="85">
        <v>2022</v>
      </c>
      <c r="C51" s="85">
        <v>2023</v>
      </c>
      <c r="D51" s="85">
        <v>2024</v>
      </c>
      <c r="E51" s="85">
        <v>2025</v>
      </c>
      <c r="F51" s="85">
        <v>2026</v>
      </c>
      <c r="G51" s="85">
        <v>2027</v>
      </c>
      <c r="H51" s="85">
        <v>2028</v>
      </c>
      <c r="I51" s="85">
        <v>2029</v>
      </c>
      <c r="J51" s="85">
        <v>2030</v>
      </c>
      <c r="K51" s="85">
        <v>2031</v>
      </c>
      <c r="L51" s="85">
        <v>2032</v>
      </c>
      <c r="M51" s="85">
        <v>2033</v>
      </c>
      <c r="N51" s="85">
        <v>2034</v>
      </c>
      <c r="O51" s="85">
        <v>2035</v>
      </c>
      <c r="P51" s="85">
        <v>2036</v>
      </c>
      <c r="Q51" s="85">
        <v>2037</v>
      </c>
      <c r="R51" s="85">
        <v>2038</v>
      </c>
      <c r="S51" s="85">
        <v>2039</v>
      </c>
      <c r="T51" s="85">
        <v>2040</v>
      </c>
      <c r="U51" s="85">
        <v>2041</v>
      </c>
      <c r="V51" s="85">
        <v>2042</v>
      </c>
      <c r="W51" s="85">
        <v>2043</v>
      </c>
      <c r="X51" s="85">
        <v>2044</v>
      </c>
      <c r="Y51" s="85">
        <v>2045</v>
      </c>
      <c r="Z51" s="85">
        <v>2046</v>
      </c>
      <c r="AA51" s="85">
        <v>2047</v>
      </c>
      <c r="AB51" s="85">
        <v>2048</v>
      </c>
      <c r="AC51" s="85">
        <v>2049</v>
      </c>
      <c r="AD51" s="85">
        <v>2050</v>
      </c>
      <c r="AE51" s="85">
        <v>2051</v>
      </c>
      <c r="AF51" s="85">
        <v>2052</v>
      </c>
      <c r="AG51" s="85">
        <v>2053</v>
      </c>
      <c r="AH51" s="85">
        <v>2054</v>
      </c>
      <c r="AI51" s="85">
        <v>2055</v>
      </c>
      <c r="AJ51" s="85">
        <v>2056</v>
      </c>
      <c r="AK51" s="85">
        <v>2057</v>
      </c>
      <c r="AL51" s="85">
        <v>2058</v>
      </c>
      <c r="AM51" s="85">
        <v>2059</v>
      </c>
      <c r="AN51" s="85">
        <v>2060</v>
      </c>
    </row>
    <row r="52" spans="1:40" x14ac:dyDescent="0.2">
      <c r="A52" s="85" t="s">
        <v>245</v>
      </c>
      <c r="B52" s="86">
        <v>115.39135256741963</v>
      </c>
      <c r="C52" s="86">
        <v>123.17637761592424</v>
      </c>
      <c r="D52" s="86">
        <v>131.79966361499945</v>
      </c>
      <c r="E52" s="86">
        <v>140.82996945617919</v>
      </c>
      <c r="F52" s="86">
        <v>151.43967612084151</v>
      </c>
      <c r="G52" s="86">
        <v>162.64789852216603</v>
      </c>
      <c r="H52" s="86">
        <v>174.48358637233142</v>
      </c>
      <c r="I52" s="86">
        <v>186.97673825388807</v>
      </c>
      <c r="J52" s="86">
        <v>200.15840225109713</v>
      </c>
      <c r="K52" s="86">
        <v>215.04134359069593</v>
      </c>
      <c r="L52" s="86">
        <v>230.81607591069329</v>
      </c>
      <c r="M52" s="86">
        <v>247.52831684920866</v>
      </c>
      <c r="N52" s="86">
        <v>265.22549176493339</v>
      </c>
      <c r="O52" s="86">
        <v>283.9567240580559</v>
      </c>
      <c r="P52" s="86">
        <v>303.48243471781041</v>
      </c>
      <c r="Q52" s="86">
        <v>324.10555607106426</v>
      </c>
      <c r="R52" s="86">
        <v>345.87673617452987</v>
      </c>
      <c r="S52" s="86">
        <v>368.84793476154209</v>
      </c>
      <c r="T52" s="86">
        <v>393.07232662738841</v>
      </c>
      <c r="U52" s="86">
        <v>417.49220408326511</v>
      </c>
      <c r="V52" s="86">
        <v>443.13484349302286</v>
      </c>
      <c r="W52" s="86">
        <v>470.04546317238021</v>
      </c>
      <c r="X52" s="86">
        <v>498.26929656346198</v>
      </c>
      <c r="Y52" s="86">
        <v>527.85134497392107</v>
      </c>
      <c r="Z52" s="86">
        <v>557.04727890926051</v>
      </c>
      <c r="AA52" s="86">
        <v>587.48515874364034</v>
      </c>
      <c r="AB52" s="86">
        <v>619.19364810005948</v>
      </c>
      <c r="AC52" s="86">
        <v>652.19929313182195</v>
      </c>
      <c r="AD52" s="86">
        <v>686.52607576784885</v>
      </c>
      <c r="AE52" s="86">
        <v>721.00261587124351</v>
      </c>
      <c r="AF52" s="86">
        <v>756.71996812047769</v>
      </c>
      <c r="AG52" s="86">
        <v>793.68494292141747</v>
      </c>
      <c r="AH52" s="86">
        <v>831.89939190144912</v>
      </c>
      <c r="AI52" s="86">
        <v>871.35947939766754</v>
      </c>
      <c r="AJ52" s="86">
        <v>911.98901159234106</v>
      </c>
      <c r="AK52" s="86">
        <v>953.82777421473736</v>
      </c>
      <c r="AL52" s="86">
        <v>996.84904270687332</v>
      </c>
      <c r="AM52" s="86">
        <v>1041.0166029598361</v>
      </c>
      <c r="AN52" s="86">
        <v>1086.2835474086767</v>
      </c>
    </row>
    <row r="53" spans="1:40" x14ac:dyDescent="0.2">
      <c r="A53" s="85" t="s">
        <v>246</v>
      </c>
      <c r="B53" s="86">
        <v>9.7413737722072895</v>
      </c>
      <c r="C53" s="86">
        <v>10.39858800131662</v>
      </c>
      <c r="D53" s="86">
        <v>11.126568479858575</v>
      </c>
      <c r="E53" s="86">
        <v>11.888909699707625</v>
      </c>
      <c r="F53" s="86">
        <v>12.784584426924022</v>
      </c>
      <c r="G53" s="86">
        <v>13.730786038258255</v>
      </c>
      <c r="H53" s="86">
        <v>14.729958477391156</v>
      </c>
      <c r="I53" s="86">
        <v>15.784634233965656</v>
      </c>
      <c r="J53" s="86">
        <v>16.897434396884602</v>
      </c>
      <c r="K53" s="86">
        <v>18.153856920696853</v>
      </c>
      <c r="L53" s="86">
        <v>19.485564715662075</v>
      </c>
      <c r="M53" s="86">
        <v>20.896417278969572</v>
      </c>
      <c r="N53" s="86">
        <v>22.390418274108967</v>
      </c>
      <c r="O53" s="86">
        <v>23.97171471375972</v>
      </c>
      <c r="P53" s="86">
        <v>25.620081263527894</v>
      </c>
      <c r="Q53" s="86">
        <v>27.361091564401672</v>
      </c>
      <c r="R53" s="86">
        <v>29.199021341037131</v>
      </c>
      <c r="S53" s="86">
        <v>31.138257050237645</v>
      </c>
      <c r="T53" s="86">
        <v>33.183287724713459</v>
      </c>
      <c r="U53" s="86">
        <v>35.244821353329215</v>
      </c>
      <c r="V53" s="86">
        <v>37.409580925329529</v>
      </c>
      <c r="W53" s="86">
        <v>39.68138378495172</v>
      </c>
      <c r="X53" s="86">
        <v>42.06404855340908</v>
      </c>
      <c r="Y53" s="86">
        <v>44.561374255050751</v>
      </c>
      <c r="Z53" s="86">
        <v>47.026104052949961</v>
      </c>
      <c r="AA53" s="86">
        <v>49.595679308833923</v>
      </c>
      <c r="AB53" s="86">
        <v>52.272519814646216</v>
      </c>
      <c r="AC53" s="86">
        <v>55.058866604881999</v>
      </c>
      <c r="AD53" s="86">
        <v>57.956744241418733</v>
      </c>
      <c r="AE53" s="86">
        <v>60.867264449797744</v>
      </c>
      <c r="AF53" s="86">
        <v>63.882534404364677</v>
      </c>
      <c r="AG53" s="86">
        <v>67.003129041694976</v>
      </c>
      <c r="AH53" s="86">
        <v>70.229204676746846</v>
      </c>
      <c r="AI53" s="86">
        <v>73.560437501668247</v>
      </c>
      <c r="AJ53" s="86">
        <v>76.990395210734846</v>
      </c>
      <c r="AK53" s="86">
        <v>80.522436527550937</v>
      </c>
      <c r="AL53" s="86">
        <v>84.154305356642979</v>
      </c>
      <c r="AM53" s="86">
        <v>87.882944491704805</v>
      </c>
      <c r="AN53" s="86">
        <v>91.704393981555071</v>
      </c>
    </row>
    <row r="54" spans="1:40" x14ac:dyDescent="0.2">
      <c r="A54" s="85" t="s">
        <v>247</v>
      </c>
      <c r="B54" s="86">
        <v>32.3481412432604</v>
      </c>
      <c r="C54" s="86">
        <v>34.530549926824527</v>
      </c>
      <c r="D54" s="86">
        <v>36.947951814163837</v>
      </c>
      <c r="E54" s="86">
        <v>39.479455278859312</v>
      </c>
      <c r="F54" s="86">
        <v>42.453718792561816</v>
      </c>
      <c r="G54" s="86">
        <v>45.59576672992425</v>
      </c>
      <c r="H54" s="86">
        <v>48.913714685032886</v>
      </c>
      <c r="I54" s="86">
        <v>52.415972286199128</v>
      </c>
      <c r="J54" s="86">
        <v>56.11124337294531</v>
      </c>
      <c r="K54" s="86">
        <v>60.283440663788319</v>
      </c>
      <c r="L54" s="86">
        <v>64.705637455907194</v>
      </c>
      <c r="M54" s="86">
        <v>69.39064996630853</v>
      </c>
      <c r="N54" s="86">
        <v>74.351773144460651</v>
      </c>
      <c r="O54" s="86">
        <v>79.602777958917841</v>
      </c>
      <c r="P54" s="86">
        <v>85.076502221988036</v>
      </c>
      <c r="Q54" s="86">
        <v>90.857868221855114</v>
      </c>
      <c r="R54" s="86">
        <v>96.961074340423579</v>
      </c>
      <c r="S54" s="86">
        <v>103.40068666740017</v>
      </c>
      <c r="T54" s="86">
        <v>110.19161191589869</v>
      </c>
      <c r="U54" s="86">
        <v>117.03733845874575</v>
      </c>
      <c r="V54" s="86">
        <v>124.22584698231292</v>
      </c>
      <c r="W54" s="86">
        <v>131.76981372646651</v>
      </c>
      <c r="X54" s="86">
        <v>139.68191917152166</v>
      </c>
      <c r="Y54" s="86">
        <v>147.97477872256471</v>
      </c>
      <c r="Z54" s="86">
        <v>156.15939718535162</v>
      </c>
      <c r="AA54" s="86">
        <v>164.69217554456728</v>
      </c>
      <c r="AB54" s="86">
        <v>173.58114919371985</v>
      </c>
      <c r="AC54" s="86">
        <v>182.83375992716768</v>
      </c>
      <c r="AD54" s="86">
        <v>192.45673069950627</v>
      </c>
      <c r="AE54" s="86">
        <v>202.12168361001082</v>
      </c>
      <c r="AF54" s="86">
        <v>212.13447858716003</v>
      </c>
      <c r="AG54" s="86">
        <v>222.49702482055932</v>
      </c>
      <c r="AH54" s="86">
        <v>233.20984138467034</v>
      </c>
      <c r="AI54" s="86">
        <v>244.27185301204332</v>
      </c>
      <c r="AJ54" s="86">
        <v>255.66169997057509</v>
      </c>
      <c r="AK54" s="86">
        <v>267.390535560415</v>
      </c>
      <c r="AL54" s="86">
        <v>279.45086797427371</v>
      </c>
      <c r="AM54" s="86">
        <v>291.83254515929741</v>
      </c>
      <c r="AN54" s="86">
        <v>304.52241732130682</v>
      </c>
    </row>
    <row r="55" spans="1:40" x14ac:dyDescent="0.2">
      <c r="A55" s="85" t="s">
        <v>180</v>
      </c>
      <c r="B55" s="86">
        <v>42.561967720237682</v>
      </c>
      <c r="C55" s="86">
        <v>45.433465258340448</v>
      </c>
      <c r="D55" s="86">
        <v>48.614154384248529</v>
      </c>
      <c r="E55" s="86">
        <v>51.944972310935043</v>
      </c>
      <c r="F55" s="86">
        <v>55.858350415405305</v>
      </c>
      <c r="G55" s="86">
        <v>59.99249036118416</v>
      </c>
      <c r="H55" s="86">
        <v>64.358070216322972</v>
      </c>
      <c r="I55" s="86">
        <v>68.966154923503836</v>
      </c>
      <c r="J55" s="86">
        <v>73.828196532908109</v>
      </c>
      <c r="K55" s="86">
        <v>79.317752333964251</v>
      </c>
      <c r="L55" s="86">
        <v>85.136244212780184</v>
      </c>
      <c r="M55" s="86">
        <v>91.300535067611207</v>
      </c>
      <c r="N55" s="86">
        <v>97.828117687482035</v>
      </c>
      <c r="O55" s="86">
        <v>104.73711118207125</v>
      </c>
      <c r="P55" s="86">
        <v>111.93914710872019</v>
      </c>
      <c r="Q55" s="86">
        <v>119.54596170788943</v>
      </c>
      <c r="R55" s="86">
        <v>127.57623645706347</v>
      </c>
      <c r="S55" s="86">
        <v>136.0491366441407</v>
      </c>
      <c r="T55" s="86">
        <v>144.98427573122382</v>
      </c>
      <c r="U55" s="86">
        <v>153.99151945342487</v>
      </c>
      <c r="V55" s="86">
        <v>163.44977751641215</v>
      </c>
      <c r="W55" s="86">
        <v>173.37572864394741</v>
      </c>
      <c r="X55" s="86">
        <v>183.7860571391501</v>
      </c>
      <c r="Y55" s="86">
        <v>194.69736168260658</v>
      </c>
      <c r="Z55" s="86">
        <v>205.46624834586044</v>
      </c>
      <c r="AA55" s="86">
        <v>216.69322532601521</v>
      </c>
      <c r="AB55" s="86">
        <v>228.3888651674574</v>
      </c>
      <c r="AC55" s="86">
        <v>240.56295938831093</v>
      </c>
      <c r="AD55" s="86">
        <v>253.22435369548455</v>
      </c>
      <c r="AE55" s="86">
        <v>265.94098587230917</v>
      </c>
      <c r="AF55" s="86">
        <v>279.11529018247018</v>
      </c>
      <c r="AG55" s="86">
        <v>292.74977863634081</v>
      </c>
      <c r="AH55" s="86">
        <v>306.84513420455346</v>
      </c>
      <c r="AI55" s="86">
        <v>321.39994210725592</v>
      </c>
      <c r="AJ55" s="86">
        <v>336.3860983423836</v>
      </c>
      <c r="AK55" s="86">
        <v>351.81827783043229</v>
      </c>
      <c r="AL55" s="86">
        <v>367.68662324891693</v>
      </c>
      <c r="AM55" s="86">
        <v>383.97777706540347</v>
      </c>
      <c r="AN55" s="86">
        <v>400.67443747849347</v>
      </c>
    </row>
    <row r="56" spans="1:40" x14ac:dyDescent="0.2">
      <c r="A56" s="85" t="s">
        <v>248</v>
      </c>
      <c r="B56" s="86">
        <v>0.36311030203523942</v>
      </c>
      <c r="C56" s="86">
        <v>0.38760800254588024</v>
      </c>
      <c r="D56" s="86">
        <v>0.41474351932414993</v>
      </c>
      <c r="E56" s="86">
        <v>0.44315983483224264</v>
      </c>
      <c r="F56" s="86">
        <v>0.47654616496698937</v>
      </c>
      <c r="G56" s="86">
        <v>0.51181588779171505</v>
      </c>
      <c r="H56" s="86">
        <v>0.54906010145631678</v>
      </c>
      <c r="I56" s="86">
        <v>0.58837320466683396</v>
      </c>
      <c r="J56" s="86">
        <v>0.62985289867212868</v>
      </c>
      <c r="K56" s="86">
        <v>0.67668612494735558</v>
      </c>
      <c r="L56" s="86">
        <v>0.72632561430070752</v>
      </c>
      <c r="M56" s="86">
        <v>0.77891522972552407</v>
      </c>
      <c r="N56" s="86">
        <v>0.83460420802279056</v>
      </c>
      <c r="O56" s="86">
        <v>0.89354712934329428</v>
      </c>
      <c r="P56" s="86">
        <v>0.9549900931128168</v>
      </c>
      <c r="Q56" s="86">
        <v>1.0198863583603717</v>
      </c>
      <c r="R56" s="86">
        <v>1.0883953029835329</v>
      </c>
      <c r="S56" s="86">
        <v>1.1606804324274229</v>
      </c>
      <c r="T56" s="86">
        <v>1.2369090756603562</v>
      </c>
      <c r="U56" s="86">
        <v>1.3137528675163024</v>
      </c>
      <c r="V56" s="86">
        <v>1.3944444127134843</v>
      </c>
      <c r="W56" s="86">
        <v>1.4791260029913842</v>
      </c>
      <c r="X56" s="86">
        <v>1.5679399776888394</v>
      </c>
      <c r="Y56" s="86">
        <v>1.6610279456703825</v>
      </c>
      <c r="Z56" s="86">
        <v>1.7529008993500608</v>
      </c>
      <c r="AA56" s="86">
        <v>1.8486819738765636</v>
      </c>
      <c r="AB56" s="86">
        <v>1.9484613671423066</v>
      </c>
      <c r="AC56" s="86">
        <v>2.052322613844904</v>
      </c>
      <c r="AD56" s="86">
        <v>2.160341179651931</v>
      </c>
      <c r="AE56" s="86">
        <v>2.268830998096163</v>
      </c>
      <c r="AF56" s="86">
        <v>2.3812253697241483</v>
      </c>
      <c r="AG56" s="86">
        <v>2.4975457253318356</v>
      </c>
      <c r="AH56" s="86">
        <v>2.6177978915688347</v>
      </c>
      <c r="AI56" s="86">
        <v>2.741969798477693</v>
      </c>
      <c r="AJ56" s="86">
        <v>2.8698216814698663</v>
      </c>
      <c r="AK56" s="86">
        <v>3.0014787371727425</v>
      </c>
      <c r="AL56" s="86">
        <v>3.13685686948982</v>
      </c>
      <c r="AM56" s="86">
        <v>3.2758421208694033</v>
      </c>
      <c r="AN56" s="86">
        <v>3.418286883889468</v>
      </c>
    </row>
    <row r="57" spans="1:40" x14ac:dyDescent="0.2">
      <c r="A57" s="85" t="s">
        <v>249</v>
      </c>
      <c r="B57" s="86">
        <v>2.9218700328048541</v>
      </c>
      <c r="C57" s="86">
        <v>3.1189977281455468</v>
      </c>
      <c r="D57" s="86">
        <v>3.3373513602366707</v>
      </c>
      <c r="E57" s="86">
        <v>3.5660113025749793</v>
      </c>
      <c r="F57" s="86">
        <v>3.8346638772314243</v>
      </c>
      <c r="G57" s="86">
        <v>4.1184717053466899</v>
      </c>
      <c r="H57" s="86">
        <v>4.4181678340217152</v>
      </c>
      <c r="I57" s="86">
        <v>4.7345118692185668</v>
      </c>
      <c r="J57" s="86">
        <v>5.0682899917468092</v>
      </c>
      <c r="K57" s="86">
        <v>5.4451468300853545</v>
      </c>
      <c r="L57" s="86">
        <v>5.8445850602108607</v>
      </c>
      <c r="M57" s="86">
        <v>6.267762316502508</v>
      </c>
      <c r="N57" s="86">
        <v>6.7158794752068385</v>
      </c>
      <c r="O57" s="86">
        <v>7.1901804093500958</v>
      </c>
      <c r="P57" s="86">
        <v>7.6845986441361172</v>
      </c>
      <c r="Q57" s="86">
        <v>8.2068048487107905</v>
      </c>
      <c r="R57" s="86">
        <v>8.75808150253064</v>
      </c>
      <c r="S57" s="86">
        <v>9.3397442985342227</v>
      </c>
      <c r="T57" s="86">
        <v>9.9531396967239001</v>
      </c>
      <c r="U57" s="86">
        <v>10.571485062780722</v>
      </c>
      <c r="V57" s="86">
        <v>11.220792467420214</v>
      </c>
      <c r="W57" s="86">
        <v>11.902206901481746</v>
      </c>
      <c r="X57" s="86">
        <v>12.616873738826392</v>
      </c>
      <c r="Y57" s="86">
        <v>13.365932475346545</v>
      </c>
      <c r="Z57" s="86">
        <v>14.105214254677247</v>
      </c>
      <c r="AA57" s="86">
        <v>14.87594383684613</v>
      </c>
      <c r="AB57" s="86">
        <v>15.678847024776973</v>
      </c>
      <c r="AC57" s="86">
        <v>16.514596004106732</v>
      </c>
      <c r="AD57" s="86">
        <v>17.383798030733562</v>
      </c>
      <c r="AE57" s="86">
        <v>18.256792125365109</v>
      </c>
      <c r="AF57" s="86">
        <v>19.161205314622052</v>
      </c>
      <c r="AG57" s="86">
        <v>20.097210047482321</v>
      </c>
      <c r="AH57" s="86">
        <v>21.064853209734586</v>
      </c>
      <c r="AI57" s="86">
        <v>22.064037677042865</v>
      </c>
      <c r="AJ57" s="86">
        <v>23.092834115641978</v>
      </c>
      <c r="AK57" s="86">
        <v>24.152249955703219</v>
      </c>
      <c r="AL57" s="86">
        <v>25.241608494134244</v>
      </c>
      <c r="AM57" s="86">
        <v>26.359992739174043</v>
      </c>
      <c r="AN57" s="86">
        <v>27.506214925836005</v>
      </c>
    </row>
    <row r="58" spans="1:40" x14ac:dyDescent="0.2">
      <c r="A58" s="85" t="s">
        <v>250</v>
      </c>
      <c r="B58" s="86">
        <v>13.170268042021736</v>
      </c>
      <c r="C58" s="86">
        <v>14.058817004499257</v>
      </c>
      <c r="D58" s="86">
        <v>15.04304143279407</v>
      </c>
      <c r="E58" s="86">
        <v>16.073721338901272</v>
      </c>
      <c r="F58" s="86">
        <v>17.284667198463719</v>
      </c>
      <c r="G58" s="86">
        <v>18.563925045916285</v>
      </c>
      <c r="H58" s="86">
        <v>19.914799075729757</v>
      </c>
      <c r="I58" s="86">
        <v>21.340713195885815</v>
      </c>
      <c r="J58" s="86">
        <v>22.845211099935245</v>
      </c>
      <c r="K58" s="86">
        <v>24.543885414214362</v>
      </c>
      <c r="L58" s="86">
        <v>26.344344879529338</v>
      </c>
      <c r="M58" s="86">
        <v>28.251807508624498</v>
      </c>
      <c r="N58" s="86">
        <v>30.271686226056623</v>
      </c>
      <c r="O58" s="86">
        <v>32.409587763467414</v>
      </c>
      <c r="P58" s="86">
        <v>34.638167612634859</v>
      </c>
      <c r="Q58" s="86">
        <v>36.992001154249692</v>
      </c>
      <c r="R58" s="86">
        <v>39.476869137630374</v>
      </c>
      <c r="S58" s="86">
        <v>42.098702021170752</v>
      </c>
      <c r="T58" s="86">
        <v>44.863568945161099</v>
      </c>
      <c r="U58" s="86">
        <v>47.65074774575023</v>
      </c>
      <c r="V58" s="86">
        <v>50.5774872874685</v>
      </c>
      <c r="W58" s="86">
        <v>53.648948592569013</v>
      </c>
      <c r="X58" s="86">
        <v>56.870294409767297</v>
      </c>
      <c r="Y58" s="86">
        <v>60.246660992957985</v>
      </c>
      <c r="Z58" s="86">
        <v>63.578958146168979</v>
      </c>
      <c r="AA58" s="86">
        <v>67.053005612727702</v>
      </c>
      <c r="AB58" s="86">
        <v>70.67207493412802</v>
      </c>
      <c r="AC58" s="86">
        <v>74.439195973065125</v>
      </c>
      <c r="AD58" s="86">
        <v>78.357105922795057</v>
      </c>
      <c r="AE58" s="86">
        <v>82.292108539719251</v>
      </c>
      <c r="AF58" s="86">
        <v>86.368732068322743</v>
      </c>
      <c r="AG58" s="86">
        <v>90.587753818765535</v>
      </c>
      <c r="AH58" s="86">
        <v>94.949385127759157</v>
      </c>
      <c r="AI58" s="86">
        <v>99.453188209391143</v>
      </c>
      <c r="AJ58" s="86">
        <v>104.09046663208021</v>
      </c>
      <c r="AK58" s="86">
        <v>108.86576136624612</v>
      </c>
      <c r="AL58" s="86">
        <v>113.776022186858</v>
      </c>
      <c r="AM58" s="86">
        <v>118.81711577273826</v>
      </c>
      <c r="AN58" s="86">
        <v>123.98368829805993</v>
      </c>
    </row>
    <row r="59" spans="1:40" x14ac:dyDescent="0.2">
      <c r="A59" s="85" t="s">
        <v>251</v>
      </c>
      <c r="B59" s="86">
        <v>0.32456711192215437</v>
      </c>
      <c r="C59" s="86">
        <v>0.34646444686116945</v>
      </c>
      <c r="D59" s="86">
        <v>0.37071960090629885</v>
      </c>
      <c r="E59" s="86">
        <v>0.39611960031208621</v>
      </c>
      <c r="F59" s="86">
        <v>0.42596206054738611</v>
      </c>
      <c r="G59" s="86">
        <v>0.45748799636180193</v>
      </c>
      <c r="H59" s="86">
        <v>0.49077883607958622</v>
      </c>
      <c r="I59" s="86">
        <v>0.5259189582359024</v>
      </c>
      <c r="J59" s="86">
        <v>0.56299569335262345</v>
      </c>
      <c r="K59" s="86">
        <v>0.60485769756717744</v>
      </c>
      <c r="L59" s="86">
        <v>0.64922808751867034</v>
      </c>
      <c r="M59" s="86">
        <v>0.69623545552739463</v>
      </c>
      <c r="N59" s="86">
        <v>0.74601319730593896</v>
      </c>
      <c r="O59" s="86">
        <v>0.79869948473436359</v>
      </c>
      <c r="P59" s="86">
        <v>0.85362044177368213</v>
      </c>
      <c r="Q59" s="86">
        <v>0.9116281415494073</v>
      </c>
      <c r="R59" s="86">
        <v>0.97286504442035981</v>
      </c>
      <c r="S59" s="86">
        <v>1.0374773001647466</v>
      </c>
      <c r="T59" s="86">
        <v>1.1056144762271773</v>
      </c>
      <c r="U59" s="86">
        <v>1.1743015045269449</v>
      </c>
      <c r="V59" s="86">
        <v>1.2464278574130814</v>
      </c>
      <c r="W59" s="86">
        <v>1.322120722736428</v>
      </c>
      <c r="X59" s="86">
        <v>1.4015073308946369</v>
      </c>
      <c r="Y59" s="86">
        <v>1.4847142593489531</v>
      </c>
      <c r="Z59" s="86">
        <v>1.5668351440289952</v>
      </c>
      <c r="AA59" s="86">
        <v>1.6524493129512821</v>
      </c>
      <c r="AB59" s="86">
        <v>1.7416373897425159</v>
      </c>
      <c r="AC59" s="86">
        <v>1.8344740421149539</v>
      </c>
      <c r="AD59" s="86">
        <v>1.9310267252568316</v>
      </c>
      <c r="AE59" s="86">
        <v>2.0280006388253482</v>
      </c>
      <c r="AF59" s="86">
        <v>2.1284646476709588</v>
      </c>
      <c r="AG59" s="86">
        <v>2.2324379077677792</v>
      </c>
      <c r="AH59" s="86">
        <v>2.3399256272821041</v>
      </c>
      <c r="AI59" s="86">
        <v>2.4509170174502719</v>
      </c>
      <c r="AJ59" s="86">
        <v>2.5651977640553407</v>
      </c>
      <c r="AK59" s="86">
        <v>2.6828797744366093</v>
      </c>
      <c r="AL59" s="86">
        <v>2.8038878790739288</v>
      </c>
      <c r="AM59" s="86">
        <v>2.928120216705782</v>
      </c>
      <c r="AN59" s="86">
        <v>3.055444848044309</v>
      </c>
    </row>
    <row r="60" spans="1:40" x14ac:dyDescent="0.2">
      <c r="A60" s="85" t="s">
        <v>252</v>
      </c>
      <c r="B60" s="86">
        <v>23.778759323721935</v>
      </c>
      <c r="C60" s="86">
        <v>25.383023706093034</v>
      </c>
      <c r="D60" s="86">
        <v>27.160028982392451</v>
      </c>
      <c r="E60" s="86">
        <v>29.020909060832928</v>
      </c>
      <c r="F60" s="86">
        <v>31.207257133379283</v>
      </c>
      <c r="G60" s="86">
        <v>33.516941672106967</v>
      </c>
      <c r="H60" s="86">
        <v>35.955928360085579</v>
      </c>
      <c r="I60" s="86">
        <v>38.53039902167756</v>
      </c>
      <c r="J60" s="86">
        <v>41.246751752638666</v>
      </c>
      <c r="K60" s="86">
        <v>44.313687638814528</v>
      </c>
      <c r="L60" s="86">
        <v>47.564395381530289</v>
      </c>
      <c r="M60" s="86">
        <v>51.008296039552512</v>
      </c>
      <c r="N60" s="86">
        <v>54.655162582562795</v>
      </c>
      <c r="O60" s="86">
        <v>58.515117896585586</v>
      </c>
      <c r="P60" s="86">
        <v>62.538791803446657</v>
      </c>
      <c r="Q60" s="86">
        <v>66.788609733922968</v>
      </c>
      <c r="R60" s="86">
        <v>71.275008760845211</v>
      </c>
      <c r="S60" s="86">
        <v>76.008696254965201</v>
      </c>
      <c r="T60" s="86">
        <v>81.00062997551791</v>
      </c>
      <c r="U60" s="86">
        <v>86.032847518845557</v>
      </c>
      <c r="V60" s="86">
        <v>91.31704028877914</v>
      </c>
      <c r="W60" s="86">
        <v>96.862526448444186</v>
      </c>
      <c r="X60" s="86">
        <v>102.67862727807299</v>
      </c>
      <c r="Y60" s="86">
        <v>108.77461622181997</v>
      </c>
      <c r="Z60" s="86">
        <v>114.79103834386846</v>
      </c>
      <c r="AA60" s="86">
        <v>121.06338893862561</v>
      </c>
      <c r="AB60" s="86">
        <v>127.59757473460677</v>
      </c>
      <c r="AC60" s="86">
        <v>134.39906611218575</v>
      </c>
      <c r="AD60" s="86">
        <v>141.47280504061101</v>
      </c>
      <c r="AE60" s="86">
        <v>148.57740457248909</v>
      </c>
      <c r="AF60" s="86">
        <v>155.93769894393179</v>
      </c>
      <c r="AG60" s="86">
        <v>163.5550915790119</v>
      </c>
      <c r="AH60" s="86">
        <v>171.42996404360062</v>
      </c>
      <c r="AI60" s="86">
        <v>179.56152592053905</v>
      </c>
      <c r="AJ60" s="86">
        <v>187.9340759080095</v>
      </c>
      <c r="AK60" s="86">
        <v>196.55581267306755</v>
      </c>
      <c r="AL60" s="86">
        <v>205.42122907138921</v>
      </c>
      <c r="AM60" s="86">
        <v>214.52286244168499</v>
      </c>
      <c r="AN60" s="86">
        <v>223.85104651631372</v>
      </c>
    </row>
    <row r="61" spans="1:40" x14ac:dyDescent="0.2">
      <c r="A61" s="85" t="s">
        <v>128</v>
      </c>
      <c r="B61" s="86">
        <v>2.1050692416774193</v>
      </c>
      <c r="C61" s="86">
        <v>2.2470904279332977</v>
      </c>
      <c r="D61" s="86">
        <v>2.4044038982666556</v>
      </c>
      <c r="E61" s="86">
        <v>2.5691425779532531</v>
      </c>
      <c r="F61" s="86">
        <v>2.7626940587711193</v>
      </c>
      <c r="G61" s="86">
        <v>2.9671641833163953</v>
      </c>
      <c r="H61" s="86">
        <v>3.1830810773741298</v>
      </c>
      <c r="I61" s="86">
        <v>3.4109920011333745</v>
      </c>
      <c r="J61" s="86">
        <v>3.6514633607046125</v>
      </c>
      <c r="K61" s="86">
        <v>3.9229708986838885</v>
      </c>
      <c r="L61" s="86">
        <v>4.2107472620220276</v>
      </c>
      <c r="M61" s="86">
        <v>4.5156264715677876</v>
      </c>
      <c r="N61" s="86">
        <v>4.8384737018913162</v>
      </c>
      <c r="O61" s="86">
        <v>5.180185104710076</v>
      </c>
      <c r="P61" s="86">
        <v>5.5363900716960268</v>
      </c>
      <c r="Q61" s="86">
        <v>5.9126149573758306</v>
      </c>
      <c r="R61" s="86">
        <v>6.309783727575037</v>
      </c>
      <c r="S61" s="86">
        <v>6.7288442768629944</v>
      </c>
      <c r="T61" s="86">
        <v>7.1707666660241731</v>
      </c>
      <c r="U61" s="86">
        <v>7.6162552730483686</v>
      </c>
      <c r="V61" s="86">
        <v>8.0840505652941008</v>
      </c>
      <c r="W61" s="86">
        <v>8.5749774545373487</v>
      </c>
      <c r="X61" s="86">
        <v>9.0898611285031325</v>
      </c>
      <c r="Y61" s="86">
        <v>9.6295225401178914</v>
      </c>
      <c r="Z61" s="86">
        <v>10.162140116234957</v>
      </c>
      <c r="AA61" s="86">
        <v>10.717414347757549</v>
      </c>
      <c r="AB61" s="86">
        <v>11.295868141383503</v>
      </c>
      <c r="AC61" s="86">
        <v>11.897985775089996</v>
      </c>
      <c r="AD61" s="86">
        <v>12.524204748046632</v>
      </c>
      <c r="AE61" s="86">
        <v>13.153155726749397</v>
      </c>
      <c r="AF61" s="86">
        <v>13.804742677947415</v>
      </c>
      <c r="AG61" s="86">
        <v>14.47908984297761</v>
      </c>
      <c r="AH61" s="86">
        <v>15.176231000834431</v>
      </c>
      <c r="AI61" s="86">
        <v>15.896096178024864</v>
      </c>
      <c r="AJ61" s="86">
        <v>16.637295380770823</v>
      </c>
      <c r="AK61" s="86">
        <v>17.400554414889442</v>
      </c>
      <c r="AL61" s="86">
        <v>18.185385747790473</v>
      </c>
      <c r="AM61" s="86">
        <v>18.991128730256367</v>
      </c>
      <c r="AN61" s="86">
        <v>19.816927633759988</v>
      </c>
    </row>
    <row r="62" spans="1:40" x14ac:dyDescent="0.2">
      <c r="A62" s="85" t="s">
        <v>253</v>
      </c>
      <c r="B62" s="86">
        <v>31.916435633092529</v>
      </c>
      <c r="C62" s="86">
        <v>34.069718746031491</v>
      </c>
      <c r="D62" s="86">
        <v>36.454858935582756</v>
      </c>
      <c r="E62" s="86">
        <v>38.952577947575072</v>
      </c>
      <c r="F62" s="86">
        <v>41.887148106555053</v>
      </c>
      <c r="G62" s="86">
        <v>44.987263504060707</v>
      </c>
      <c r="H62" s="86">
        <v>48.260931426641548</v>
      </c>
      <c r="I62" s="86">
        <v>51.716449271006724</v>
      </c>
      <c r="J62" s="86">
        <v>55.362404718648854</v>
      </c>
      <c r="K62" s="86">
        <v>59.478921500258302</v>
      </c>
      <c r="L62" s="86">
        <v>63.84210138781787</v>
      </c>
      <c r="M62" s="86">
        <v>68.46458955812696</v>
      </c>
      <c r="N62" s="86">
        <v>73.359503531470793</v>
      </c>
      <c r="O62" s="86">
        <v>78.540430494456601</v>
      </c>
      <c r="P62" s="86">
        <v>83.941104579616777</v>
      </c>
      <c r="Q62" s="86">
        <v>89.645314735572839</v>
      </c>
      <c r="R62" s="86">
        <v>95.66706985819124</v>
      </c>
      <c r="S62" s="86">
        <v>102.02074164385648</v>
      </c>
      <c r="T62" s="86">
        <v>108.72103786653366</v>
      </c>
      <c r="U62" s="86">
        <v>115.47540402697119</v>
      </c>
      <c r="V62" s="86">
        <v>122.56797753421004</v>
      </c>
      <c r="W62" s="86">
        <v>130.01126545598925</v>
      </c>
      <c r="X62" s="86">
        <v>137.8177790439054</v>
      </c>
      <c r="Y62" s="86">
        <v>145.99996534279475</v>
      </c>
      <c r="Z62" s="86">
        <v>154.07535509655327</v>
      </c>
      <c r="AA62" s="86">
        <v>162.49425834126731</v>
      </c>
      <c r="AB62" s="86">
        <v>171.26460323323363</v>
      </c>
      <c r="AC62" s="86">
        <v>180.39373225154083</v>
      </c>
      <c r="AD62" s="86">
        <v>189.88827862886825</v>
      </c>
      <c r="AE62" s="86">
        <v>199.42424686720588</v>
      </c>
      <c r="AF62" s="86">
        <v>209.30341500834652</v>
      </c>
      <c r="AG62" s="86">
        <v>219.52766676259964</v>
      </c>
      <c r="AH62" s="86">
        <v>230.09751427706274</v>
      </c>
      <c r="AI62" s="86">
        <v>241.01189663438376</v>
      </c>
      <c r="AJ62" s="86">
        <v>252.2497391610697</v>
      </c>
      <c r="AK62" s="86">
        <v>263.82204630969898</v>
      </c>
      <c r="AL62" s="86">
        <v>275.72142625570484</v>
      </c>
      <c r="AM62" s="86">
        <v>287.93786243155085</v>
      </c>
      <c r="AN62" s="86">
        <v>300.45838053505486</v>
      </c>
    </row>
    <row r="63" spans="1:40" x14ac:dyDescent="0.2">
      <c r="A63" s="85" t="s">
        <v>254</v>
      </c>
      <c r="B63" s="86">
        <v>96.947187798534316</v>
      </c>
      <c r="C63" s="86">
        <v>103.48785370287669</v>
      </c>
      <c r="D63" s="86">
        <v>110.73279284772606</v>
      </c>
      <c r="E63" s="86">
        <v>118.31969374440759</v>
      </c>
      <c r="F63" s="86">
        <v>127.23354388673444</v>
      </c>
      <c r="G63" s="86">
        <v>136.6502429534525</v>
      </c>
      <c r="H63" s="86">
        <v>146.59411333199233</v>
      </c>
      <c r="I63" s="86">
        <v>157.09035862861654</v>
      </c>
      <c r="J63" s="86">
        <v>168.1650641988451</v>
      </c>
      <c r="K63" s="86">
        <v>180.6691147792526</v>
      </c>
      <c r="L63" s="86">
        <v>193.92241238493634</v>
      </c>
      <c r="M63" s="86">
        <v>207.96336714239075</v>
      </c>
      <c r="N63" s="86">
        <v>222.83182393646334</v>
      </c>
      <c r="O63" s="86">
        <v>238.56905427838444</v>
      </c>
      <c r="P63" s="86">
        <v>254.97377348925474</v>
      </c>
      <c r="Q63" s="86">
        <v>272.30049316400431</v>
      </c>
      <c r="R63" s="86">
        <v>290.59176576914348</v>
      </c>
      <c r="S63" s="86">
        <v>309.8912457892892</v>
      </c>
      <c r="T63" s="86">
        <v>330.24360855539283</v>
      </c>
      <c r="U63" s="86">
        <v>350.76021047622424</v>
      </c>
      <c r="V63" s="86">
        <v>372.30412796393557</v>
      </c>
      <c r="W63" s="86">
        <v>394.91335163435991</v>
      </c>
      <c r="X63" s="86">
        <v>418.62588481193103</v>
      </c>
      <c r="Y63" s="86">
        <v>443.47953579100675</v>
      </c>
      <c r="Z63" s="86">
        <v>468.0087888693879</v>
      </c>
      <c r="AA63" s="86">
        <v>493.58147509618937</v>
      </c>
      <c r="AB63" s="86">
        <v>520.22167649818368</v>
      </c>
      <c r="AC63" s="86">
        <v>547.95169608900619</v>
      </c>
      <c r="AD63" s="86">
        <v>576.79168252377792</v>
      </c>
      <c r="AE63" s="86">
        <v>605.75748917809074</v>
      </c>
      <c r="AF63" s="86">
        <v>635.7657764468421</v>
      </c>
      <c r="AG63" s="86">
        <v>666.82226615997706</v>
      </c>
      <c r="AH63" s="86">
        <v>698.92851398058428</v>
      </c>
      <c r="AI63" s="86">
        <v>732.08129733848227</v>
      </c>
      <c r="AJ63" s="86">
        <v>766.21660124301195</v>
      </c>
      <c r="AK63" s="86">
        <v>801.36785206869126</v>
      </c>
      <c r="AL63" s="86">
        <v>837.51259691342636</v>
      </c>
      <c r="AM63" s="86">
        <v>874.62041013491785</v>
      </c>
      <c r="AN63" s="86">
        <v>912.65188187785873</v>
      </c>
    </row>
    <row r="71" spans="1:40" x14ac:dyDescent="0.2">
      <c r="A71" s="83" t="s">
        <v>259</v>
      </c>
    </row>
    <row r="72" spans="1:40" x14ac:dyDescent="0.2">
      <c r="A72" s="83" t="s">
        <v>241</v>
      </c>
    </row>
    <row r="73" spans="1:40" x14ac:dyDescent="0.2">
      <c r="A73" s="83"/>
    </row>
    <row r="74" spans="1:40" x14ac:dyDescent="0.2">
      <c r="A74" s="83"/>
    </row>
    <row r="75" spans="1:40" x14ac:dyDescent="0.2">
      <c r="A75" s="83"/>
    </row>
    <row r="76" spans="1:40" x14ac:dyDescent="0.2">
      <c r="A76" s="85" t="s">
        <v>244</v>
      </c>
      <c r="B76" s="85">
        <v>2022</v>
      </c>
      <c r="C76" s="85">
        <v>2023</v>
      </c>
      <c r="D76" s="85">
        <v>2024</v>
      </c>
      <c r="E76" s="85">
        <v>2025</v>
      </c>
      <c r="F76" s="85">
        <v>2026</v>
      </c>
      <c r="G76" s="85">
        <v>2027</v>
      </c>
      <c r="H76" s="85">
        <v>2028</v>
      </c>
      <c r="I76" s="85">
        <v>2029</v>
      </c>
      <c r="J76" s="85">
        <v>2030</v>
      </c>
      <c r="K76" s="85">
        <v>2031</v>
      </c>
      <c r="L76" s="85">
        <v>2032</v>
      </c>
      <c r="M76" s="85">
        <v>2033</v>
      </c>
      <c r="N76" s="85">
        <v>2034</v>
      </c>
      <c r="O76" s="85">
        <v>2035</v>
      </c>
      <c r="P76" s="85">
        <v>2036</v>
      </c>
      <c r="Q76" s="85">
        <v>2037</v>
      </c>
      <c r="R76" s="85">
        <v>2038</v>
      </c>
      <c r="S76" s="85">
        <v>2039</v>
      </c>
      <c r="T76" s="85">
        <v>2040</v>
      </c>
      <c r="U76" s="85">
        <v>2041</v>
      </c>
      <c r="V76" s="85">
        <v>2042</v>
      </c>
      <c r="W76" s="85">
        <v>2043</v>
      </c>
      <c r="X76" s="85">
        <v>2044</v>
      </c>
      <c r="Y76" s="85">
        <v>2045</v>
      </c>
      <c r="Z76" s="85">
        <v>2046</v>
      </c>
      <c r="AA76" s="85">
        <v>2047</v>
      </c>
      <c r="AB76" s="85">
        <v>2048</v>
      </c>
      <c r="AC76" s="85">
        <v>2049</v>
      </c>
      <c r="AD76" s="85">
        <v>2050</v>
      </c>
      <c r="AE76" s="85">
        <v>2051</v>
      </c>
      <c r="AF76" s="85">
        <v>2052</v>
      </c>
      <c r="AG76" s="85">
        <v>2053</v>
      </c>
      <c r="AH76" s="85">
        <v>2054</v>
      </c>
      <c r="AI76" s="85">
        <v>2055</v>
      </c>
      <c r="AJ76" s="85">
        <v>2056</v>
      </c>
      <c r="AK76" s="85">
        <v>2057</v>
      </c>
      <c r="AL76" s="85">
        <v>2058</v>
      </c>
      <c r="AM76" s="85">
        <v>2059</v>
      </c>
      <c r="AN76" s="85">
        <v>2060</v>
      </c>
    </row>
    <row r="77" spans="1:40" x14ac:dyDescent="0.2">
      <c r="A77" s="85" t="s">
        <v>245</v>
      </c>
      <c r="B77" s="87">
        <f>B10*$B$8+B31*$B$29+B52*$B$50</f>
        <v>115568784.40476812</v>
      </c>
      <c r="C77" s="87">
        <f t="shared" ref="C77:AN84" si="0">C10*$B$8+C31*$B$29+C52*$B$50</f>
        <v>123365777.81679122</v>
      </c>
      <c r="D77" s="87">
        <f t="shared" si="0"/>
        <v>132002321.00120114</v>
      </c>
      <c r="E77" s="87">
        <f t="shared" si="0"/>
        <v>141046509.74490809</v>
      </c>
      <c r="F77" s="87">
        <f t="shared" si="0"/>
        <v>151672527.6614522</v>
      </c>
      <c r="G77" s="87">
        <f t="shared" si="0"/>
        <v>162897981.43012327</v>
      </c>
      <c r="H77" s="87">
        <f t="shared" si="0"/>
        <v>174751865.26797739</v>
      </c>
      <c r="I77" s="87">
        <f t="shared" si="0"/>
        <v>187264223.87495947</v>
      </c>
      <c r="J77" s="87">
        <f t="shared" si="0"/>
        <v>200466153.06622729</v>
      </c>
      <c r="K77" s="87">
        <f t="shared" si="0"/>
        <v>215371975.21478042</v>
      </c>
      <c r="L77" s="87">
        <f t="shared" si="0"/>
        <v>231170959.32524619</v>
      </c>
      <c r="M77" s="87">
        <f t="shared" si="0"/>
        <v>247908893.31891412</v>
      </c>
      <c r="N77" s="87">
        <f t="shared" si="0"/>
        <v>265633275.46313339</v>
      </c>
      <c r="O77" s="87">
        <f t="shared" si="0"/>
        <v>284393304.67738986</v>
      </c>
      <c r="P77" s="87">
        <f t="shared" si="0"/>
        <v>303949033.59533358</v>
      </c>
      <c r="Q77" s="87">
        <f t="shared" si="0"/>
        <v>324603860.29433274</v>
      </c>
      <c r="R77" s="87">
        <f t="shared" si="0"/>
        <v>346408510.69508302</v>
      </c>
      <c r="S77" s="87">
        <f t="shared" si="0"/>
        <v>369415024.41174346</v>
      </c>
      <c r="T77" s="87">
        <f t="shared" si="0"/>
        <v>393676657.988796</v>
      </c>
      <c r="U77" s="87">
        <f t="shared" si="0"/>
        <v>418134077.56047481</v>
      </c>
      <c r="V77" s="87">
        <f t="shared" si="0"/>
        <v>443816138.88590306</v>
      </c>
      <c r="W77" s="87">
        <f t="shared" si="0"/>
        <v>470768129.79980326</v>
      </c>
      <c r="X77" s="87">
        <f t="shared" si="0"/>
        <v>499035353.28724504</v>
      </c>
      <c r="Y77" s="87">
        <f t="shared" si="0"/>
        <v>528662879.84273881</v>
      </c>
      <c r="Z77" s="87">
        <f t="shared" si="0"/>
        <v>557903698.19486606</v>
      </c>
      <c r="AA77" s="87">
        <f t="shared" si="0"/>
        <v>588388371.75837541</v>
      </c>
      <c r="AB77" s="87">
        <f t="shared" si="0"/>
        <v>620145608.22930312</v>
      </c>
      <c r="AC77" s="87">
        <f t="shared" si="0"/>
        <v>653201994.57989311</v>
      </c>
      <c r="AD77" s="87">
        <f t="shared" si="0"/>
        <v>687581549.6172365</v>
      </c>
      <c r="AE77" s="87">
        <f t="shared" si="0"/>
        <v>722111092.32299519</v>
      </c>
      <c r="AF77" s="87">
        <f t="shared" si="0"/>
        <v>757883354.79200768</v>
      </c>
      <c r="AG77" s="87">
        <f t="shared" si="0"/>
        <v>794905157.91437876</v>
      </c>
      <c r="AH77" s="87">
        <f t="shared" si="0"/>
        <v>833178356.18033683</v>
      </c>
      <c r="AI77" s="87">
        <f t="shared" si="0"/>
        <v>872699108.04866445</v>
      </c>
      <c r="AJ77" s="87">
        <f t="shared" si="0"/>
        <v>913391102.58272386</v>
      </c>
      <c r="AK77" s="87">
        <f t="shared" si="0"/>
        <v>955294186.70298791</v>
      </c>
      <c r="AL77" s="87">
        <f t="shared" si="0"/>
        <v>998381594.79302168</v>
      </c>
      <c r="AM77" s="87">
        <f t="shared" si="0"/>
        <v>1042617057.100008</v>
      </c>
      <c r="AN77" s="87">
        <f t="shared" si="0"/>
        <v>1087953593.9791658</v>
      </c>
    </row>
    <row r="78" spans="1:40" x14ac:dyDescent="0.2">
      <c r="A78" s="85" t="s">
        <v>246</v>
      </c>
      <c r="B78" s="87">
        <f t="shared" ref="B78:Q86" si="1">B11*$B$8+B32*$B$29+B53*$B$50</f>
        <v>9756352.6229097433</v>
      </c>
      <c r="C78" s="87">
        <f t="shared" si="1"/>
        <v>10414577.224976111</v>
      </c>
      <c r="D78" s="87">
        <f t="shared" si="1"/>
        <v>11143676.879212249</v>
      </c>
      <c r="E78" s="87">
        <f t="shared" si="1"/>
        <v>11907190.097994767</v>
      </c>
      <c r="F78" s="87">
        <f t="shared" si="1"/>
        <v>12804241.826149724</v>
      </c>
      <c r="G78" s="87">
        <f t="shared" si="1"/>
        <v>13751898.114855174</v>
      </c>
      <c r="H78" s="87">
        <f t="shared" si="1"/>
        <v>14752606.6649075</v>
      </c>
      <c r="I78" s="87">
        <f t="shared" si="1"/>
        <v>15808903.859194361</v>
      </c>
      <c r="J78" s="87">
        <f t="shared" si="1"/>
        <v>16923414.816075686</v>
      </c>
      <c r="K78" s="87">
        <f t="shared" si="1"/>
        <v>18181768.94487039</v>
      </c>
      <c r="L78" s="87">
        <f t="shared" si="1"/>
        <v>19515524.083502319</v>
      </c>
      <c r="M78" s="87">
        <f t="shared" si="1"/>
        <v>20928545.662487771</v>
      </c>
      <c r="N78" s="87">
        <f t="shared" si="1"/>
        <v>22424843.500287872</v>
      </c>
      <c r="O78" s="87">
        <f t="shared" si="1"/>
        <v>24008570.98494456</v>
      </c>
      <c r="P78" s="87">
        <f t="shared" si="1"/>
        <v>25659471.685371324</v>
      </c>
      <c r="Q78" s="87">
        <f t="shared" si="1"/>
        <v>27403158.561357982</v>
      </c>
      <c r="R78" s="87">
        <f t="shared" si="0"/>
        <v>29243913.910862196</v>
      </c>
      <c r="S78" s="87">
        <f t="shared" si="0"/>
        <v>31186130.934251264</v>
      </c>
      <c r="T78" s="87">
        <f t="shared" si="0"/>
        <v>33234305.565527774</v>
      </c>
      <c r="U78" s="87">
        <f t="shared" si="0"/>
        <v>35299008.511193253</v>
      </c>
      <c r="V78" s="87">
        <f t="shared" si="0"/>
        <v>37467096.093530715</v>
      </c>
      <c r="W78" s="87">
        <f t="shared" si="0"/>
        <v>39742391.525593296</v>
      </c>
      <c r="X78" s="87">
        <f t="shared" si="0"/>
        <v>42128719.299431272</v>
      </c>
      <c r="Y78" s="87">
        <f t="shared" si="0"/>
        <v>44629884.280169711</v>
      </c>
      <c r="Z78" s="87">
        <f t="shared" si="0"/>
        <v>47098403.234443069</v>
      </c>
      <c r="AA78" s="87">
        <f t="shared" si="0"/>
        <v>49671928.831440739</v>
      </c>
      <c r="AB78" s="87">
        <f t="shared" si="0"/>
        <v>52352884.583765745</v>
      </c>
      <c r="AC78" s="87">
        <f t="shared" si="0"/>
        <v>55143514.971860841</v>
      </c>
      <c r="AD78" s="87">
        <f t="shared" si="0"/>
        <v>58045847.670870006</v>
      </c>
      <c r="AE78" s="87">
        <f t="shared" si="0"/>
        <v>60960842.375365205</v>
      </c>
      <c r="AF78" s="87">
        <f t="shared" si="0"/>
        <v>63980747.867701598</v>
      </c>
      <c r="AG78" s="87">
        <f t="shared" si="0"/>
        <v>67106139.96953731</v>
      </c>
      <c r="AH78" s="87">
        <f t="shared" si="0"/>
        <v>70337175.237512574</v>
      </c>
      <c r="AI78" s="87">
        <f t="shared" si="0"/>
        <v>73673529.367526382</v>
      </c>
      <c r="AJ78" s="87">
        <f t="shared" si="0"/>
        <v>77108760.166640103</v>
      </c>
      <c r="AK78" s="87">
        <f t="shared" si="0"/>
        <v>80646231.524238512</v>
      </c>
      <c r="AL78" s="87">
        <f t="shared" si="0"/>
        <v>84283683.87868087</v>
      </c>
      <c r="AM78" s="87">
        <f t="shared" si="0"/>
        <v>88018055.326185361</v>
      </c>
      <c r="AN78" s="87">
        <f t="shared" si="0"/>
        <v>91845379.83056888</v>
      </c>
    </row>
    <row r="79" spans="1:40" x14ac:dyDescent="0.2">
      <c r="A79" s="85" t="s">
        <v>247</v>
      </c>
      <c r="B79" s="87">
        <f>B12*$B$8+B33*$B$29</f>
        <v>134396.18210984886</v>
      </c>
      <c r="C79" s="87">
        <f t="shared" ref="C79:AN79" si="2">C12*$B$8+C33*$B$29</f>
        <v>140726.83987944349</v>
      </c>
      <c r="D79" s="87">
        <f t="shared" si="2"/>
        <v>147876.32811282267</v>
      </c>
      <c r="E79" s="87">
        <f t="shared" si="2"/>
        <v>155335.81650382909</v>
      </c>
      <c r="F79" s="87">
        <f t="shared" si="2"/>
        <v>164372.41391405743</v>
      </c>
      <c r="G79" s="87">
        <f t="shared" si="2"/>
        <v>173875.56431036064</v>
      </c>
      <c r="H79" s="87">
        <f t="shared" si="2"/>
        <v>183867.42072066083</v>
      </c>
      <c r="I79" s="87">
        <f t="shared" si="2"/>
        <v>194371.02308236726</v>
      </c>
      <c r="J79" s="87">
        <f t="shared" si="2"/>
        <v>205410.31628731277</v>
      </c>
      <c r="K79" s="87">
        <f t="shared" si="2"/>
        <v>218004.35137520562</v>
      </c>
      <c r="L79" s="87">
        <f t="shared" si="2"/>
        <v>231300.18287943455</v>
      </c>
      <c r="M79" s="87">
        <f t="shared" si="2"/>
        <v>245333.60240561556</v>
      </c>
      <c r="N79" s="87">
        <f t="shared" si="2"/>
        <v>260141.92258672358</v>
      </c>
      <c r="O79" s="87">
        <f t="shared" si="2"/>
        <v>275764.0074726867</v>
      </c>
      <c r="P79" s="87">
        <f t="shared" si="2"/>
        <v>291960.94406731054</v>
      </c>
      <c r="Q79" s="87">
        <f t="shared" si="2"/>
        <v>309021.07883839001</v>
      </c>
      <c r="R79" s="87">
        <f t="shared" si="2"/>
        <v>326985.40028494224</v>
      </c>
      <c r="S79" s="87">
        <f t="shared" si="2"/>
        <v>345896.35059450287</v>
      </c>
      <c r="T79" s="87">
        <f t="shared" si="2"/>
        <v>365797.819120161</v>
      </c>
      <c r="U79" s="87">
        <f t="shared" si="2"/>
        <v>385707.80545379955</v>
      </c>
      <c r="V79" s="87">
        <f t="shared" si="2"/>
        <v>406586.08846918761</v>
      </c>
      <c r="W79" s="87">
        <f t="shared" si="2"/>
        <v>428472.17912394583</v>
      </c>
      <c r="X79" s="87">
        <f t="shared" si="2"/>
        <v>451406.41664684599</v>
      </c>
      <c r="Y79" s="87">
        <f t="shared" si="2"/>
        <v>475429.88594431529</v>
      </c>
      <c r="Z79" s="87">
        <f t="shared" si="2"/>
        <v>498981.96626289957</v>
      </c>
      <c r="AA79" s="87">
        <f t="shared" si="2"/>
        <v>523541.59761833801</v>
      </c>
      <c r="AB79" s="87">
        <f t="shared" si="2"/>
        <v>549140.18726002739</v>
      </c>
      <c r="AC79" s="87">
        <f t="shared" si="2"/>
        <v>575808.85904510459</v>
      </c>
      <c r="AD79" s="87">
        <f t="shared" si="2"/>
        <v>603578.26646213792</v>
      </c>
      <c r="AE79" s="87">
        <f t="shared" si="2"/>
        <v>631434.19943782454</v>
      </c>
      <c r="AF79" s="87">
        <f t="shared" si="2"/>
        <v>660353.88633725722</v>
      </c>
      <c r="AG79" s="87">
        <f t="shared" si="2"/>
        <v>690359.76032705442</v>
      </c>
      <c r="AH79" s="87">
        <f t="shared" si="2"/>
        <v>721472.61954301386</v>
      </c>
      <c r="AI79" s="87">
        <f t="shared" si="2"/>
        <v>753711.30189919332</v>
      </c>
      <c r="AJ79" s="87">
        <f t="shared" si="2"/>
        <v>787035.48303291178</v>
      </c>
      <c r="AK79" s="87">
        <f t="shared" si="2"/>
        <v>821508.81687083503</v>
      </c>
      <c r="AL79" s="87">
        <f t="shared" si="2"/>
        <v>857141.35465767176</v>
      </c>
      <c r="AM79" s="87">
        <f t="shared" si="2"/>
        <v>893939.44315728243</v>
      </c>
      <c r="AN79" s="87">
        <f t="shared" si="2"/>
        <v>931905.17087558541</v>
      </c>
    </row>
    <row r="80" spans="1:40" x14ac:dyDescent="0.2">
      <c r="A80" s="85" t="s">
        <v>180</v>
      </c>
      <c r="B80" s="87">
        <f t="shared" si="1"/>
        <v>45444526.995833047</v>
      </c>
      <c r="C80" s="87">
        <f t="shared" si="0"/>
        <v>48489718.307286233</v>
      </c>
      <c r="D80" s="87">
        <f t="shared" si="0"/>
        <v>51863845.55975911</v>
      </c>
      <c r="E80" s="87">
        <f t="shared" si="0"/>
        <v>55397023.402145579</v>
      </c>
      <c r="F80" s="87">
        <f t="shared" si="0"/>
        <v>59550223.159551635</v>
      </c>
      <c r="G80" s="87">
        <f t="shared" si="0"/>
        <v>63937385.377469391</v>
      </c>
      <c r="H80" s="87">
        <f t="shared" si="0"/>
        <v>68569823.484891221</v>
      </c>
      <c r="I80" s="87">
        <f t="shared" si="0"/>
        <v>73459261.445153356</v>
      </c>
      <c r="J80" s="87">
        <f t="shared" si="0"/>
        <v>78617834.13602747</v>
      </c>
      <c r="K80" s="87">
        <f t="shared" si="0"/>
        <v>84443179.475479215</v>
      </c>
      <c r="L80" s="87">
        <f t="shared" si="0"/>
        <v>90617180.224078566</v>
      </c>
      <c r="M80" s="87">
        <f t="shared" si="0"/>
        <v>97157708.778759897</v>
      </c>
      <c r="N80" s="87">
        <f t="shared" si="0"/>
        <v>104083306.5336179</v>
      </c>
      <c r="O80" s="87">
        <f t="shared" si="0"/>
        <v>111413180.38439499</v>
      </c>
      <c r="P80" s="87">
        <f t="shared" si="0"/>
        <v>119053281.74238716</v>
      </c>
      <c r="Q80" s="87">
        <f t="shared" si="0"/>
        <v>127122424.65738975</v>
      </c>
      <c r="R80" s="87">
        <f t="shared" si="0"/>
        <v>135640419.12792256</v>
      </c>
      <c r="S80" s="87">
        <f t="shared" si="0"/>
        <v>144627591.16743112</v>
      </c>
      <c r="T80" s="87">
        <f t="shared" si="0"/>
        <v>154104745.55958259</v>
      </c>
      <c r="U80" s="87">
        <f t="shared" si="0"/>
        <v>163657223.59478453</v>
      </c>
      <c r="V80" s="87">
        <f t="shared" si="0"/>
        <v>173687799.63516751</v>
      </c>
      <c r="W80" s="87">
        <f t="shared" si="0"/>
        <v>184214182.09148327</v>
      </c>
      <c r="X80" s="87">
        <f t="shared" si="0"/>
        <v>195254091.4879283</v>
      </c>
      <c r="Y80" s="87">
        <f t="shared" si="0"/>
        <v>206825164.64326662</v>
      </c>
      <c r="Z80" s="87">
        <f t="shared" si="0"/>
        <v>218244009.84487194</v>
      </c>
      <c r="AA80" s="87">
        <f t="shared" si="0"/>
        <v>230148636.67987874</v>
      </c>
      <c r="AB80" s="87">
        <f t="shared" si="0"/>
        <v>242550318.71521363</v>
      </c>
      <c r="AC80" s="87">
        <f t="shared" si="0"/>
        <v>255459512.17228568</v>
      </c>
      <c r="AD80" s="87">
        <f t="shared" si="0"/>
        <v>268885682.51335061</v>
      </c>
      <c r="AE80" s="87">
        <f t="shared" si="0"/>
        <v>282370164.27278465</v>
      </c>
      <c r="AF80" s="87">
        <f t="shared" si="0"/>
        <v>296340418.0007934</v>
      </c>
      <c r="AG80" s="87">
        <f t="shared" si="0"/>
        <v>310799235.95999569</v>
      </c>
      <c r="AH80" s="87">
        <f t="shared" si="0"/>
        <v>325747488.94259852</v>
      </c>
      <c r="AI80" s="87">
        <f t="shared" si="0"/>
        <v>341183843.33496314</v>
      </c>
      <c r="AJ80" s="87">
        <f t="shared" si="0"/>
        <v>357078659.4554494</v>
      </c>
      <c r="AK80" s="87">
        <f t="shared" si="0"/>
        <v>373447737.5974167</v>
      </c>
      <c r="AL80" s="87">
        <f t="shared" si="0"/>
        <v>390280865.54601896</v>
      </c>
      <c r="AM80" s="87">
        <f t="shared" si="0"/>
        <v>407564149.62231028</v>
      </c>
      <c r="AN80" s="87">
        <f t="shared" si="0"/>
        <v>425279546.99275732</v>
      </c>
    </row>
    <row r="81" spans="1:40" x14ac:dyDescent="0.2">
      <c r="A81" s="85" t="s">
        <v>248</v>
      </c>
      <c r="B81" s="87">
        <f t="shared" si="1"/>
        <v>393479.45691807452</v>
      </c>
      <c r="C81" s="87">
        <f t="shared" si="0"/>
        <v>419607.02929341974</v>
      </c>
      <c r="D81" s="87">
        <f t="shared" si="0"/>
        <v>448568.91967927042</v>
      </c>
      <c r="E81" s="87">
        <f t="shared" si="0"/>
        <v>478893.60966669442</v>
      </c>
      <c r="F81" s="87">
        <f t="shared" si="0"/>
        <v>514563.8058140311</v>
      </c>
      <c r="G81" s="87">
        <f t="shared" si="0"/>
        <v>552239.61438866751</v>
      </c>
      <c r="H81" s="87">
        <f t="shared" si="0"/>
        <v>592017.98185400001</v>
      </c>
      <c r="I81" s="87">
        <f t="shared" si="0"/>
        <v>633999.38002471533</v>
      </c>
      <c r="J81" s="87">
        <f t="shared" si="0"/>
        <v>678287.81087008526</v>
      </c>
      <c r="K81" s="87">
        <f t="shared" si="0"/>
        <v>728312.18124550069</v>
      </c>
      <c r="L81" s="87">
        <f t="shared" si="0"/>
        <v>781325.93788850377</v>
      </c>
      <c r="M81" s="87">
        <f t="shared" si="0"/>
        <v>837482.30312198971</v>
      </c>
      <c r="N81" s="87">
        <f t="shared" si="0"/>
        <v>896940.25086805294</v>
      </c>
      <c r="O81" s="87">
        <f t="shared" si="0"/>
        <v>959864.48002219072</v>
      </c>
      <c r="P81" s="87">
        <f t="shared" si="0"/>
        <v>1025444.1805199889</v>
      </c>
      <c r="Q81" s="87">
        <f t="shared" si="0"/>
        <v>1094702.4653540407</v>
      </c>
      <c r="R81" s="87">
        <f t="shared" si="0"/>
        <v>1167809.2858223193</v>
      </c>
      <c r="S81" s="87">
        <f t="shared" si="0"/>
        <v>1244939.0546486718</v>
      </c>
      <c r="T81" s="87">
        <f t="shared" si="0"/>
        <v>1326270.3327624104</v>
      </c>
      <c r="U81" s="87">
        <f t="shared" si="0"/>
        <v>1408234.6496893237</v>
      </c>
      <c r="V81" s="87">
        <f t="shared" si="0"/>
        <v>1494298.7309454139</v>
      </c>
      <c r="W81" s="87">
        <f t="shared" si="0"/>
        <v>1584614.7547434357</v>
      </c>
      <c r="X81" s="87">
        <f t="shared" si="0"/>
        <v>1679335.0750041015</v>
      </c>
      <c r="Y81" s="87">
        <f t="shared" si="0"/>
        <v>1778611.4096568651</v>
      </c>
      <c r="Z81" s="87">
        <f t="shared" si="0"/>
        <v>1876567.7909285259</v>
      </c>
      <c r="AA81" s="87">
        <f t="shared" si="0"/>
        <v>1978691.9423356147</v>
      </c>
      <c r="AB81" s="87">
        <f t="shared" si="0"/>
        <v>2085081.3028208839</v>
      </c>
      <c r="AC81" s="87">
        <f t="shared" si="0"/>
        <v>2195826.4250828107</v>
      </c>
      <c r="AD81" s="87">
        <f t="shared" si="0"/>
        <v>2311009.5032056528</v>
      </c>
      <c r="AE81" s="87">
        <f t="shared" si="0"/>
        <v>2426689.7889388278</v>
      </c>
      <c r="AF81" s="87">
        <f t="shared" si="0"/>
        <v>2546542.7867593612</v>
      </c>
      <c r="AG81" s="87">
        <f t="shared" si="0"/>
        <v>2670593.9402661473</v>
      </c>
      <c r="AH81" s="87">
        <f t="shared" si="0"/>
        <v>2798852.4178285054</v>
      </c>
      <c r="AI81" s="87">
        <f t="shared" si="0"/>
        <v>2931308.7085216367</v>
      </c>
      <c r="AJ81" s="87">
        <f t="shared" si="0"/>
        <v>3067710.4086238714</v>
      </c>
      <c r="AK81" s="87">
        <f t="shared" si="0"/>
        <v>3208195.8370899335</v>
      </c>
      <c r="AL81" s="87">
        <f t="shared" si="0"/>
        <v>3352680.1694334932</v>
      </c>
      <c r="AM81" s="87">
        <f t="shared" si="0"/>
        <v>3501047.3473422062</v>
      </c>
      <c r="AN81" s="87">
        <f t="shared" si="0"/>
        <v>3653146.1033229027</v>
      </c>
    </row>
    <row r="82" spans="1:40" x14ac:dyDescent="0.2">
      <c r="A82" s="85" t="s">
        <v>249</v>
      </c>
      <c r="B82" s="87">
        <f t="shared" si="1"/>
        <v>3166244.0510569289</v>
      </c>
      <c r="C82" s="87">
        <f t="shared" si="0"/>
        <v>3376486.9726307988</v>
      </c>
      <c r="D82" s="87">
        <f t="shared" si="0"/>
        <v>3609537.0379621661</v>
      </c>
      <c r="E82" s="87">
        <f t="shared" si="0"/>
        <v>3853553.2568128207</v>
      </c>
      <c r="F82" s="87">
        <f t="shared" si="0"/>
        <v>4140583.6071031592</v>
      </c>
      <c r="G82" s="87">
        <f t="shared" si="0"/>
        <v>4443752.6866333457</v>
      </c>
      <c r="H82" s="87">
        <f t="shared" si="0"/>
        <v>4763840.6026176214</v>
      </c>
      <c r="I82" s="87">
        <f t="shared" si="0"/>
        <v>5101655.830009277</v>
      </c>
      <c r="J82" s="87">
        <f t="shared" si="0"/>
        <v>5458035.2501517003</v>
      </c>
      <c r="K82" s="87">
        <f t="shared" si="0"/>
        <v>5860570.5345835611</v>
      </c>
      <c r="L82" s="87">
        <f t="shared" si="0"/>
        <v>6287160.7634848617</v>
      </c>
      <c r="M82" s="87">
        <f t="shared" si="0"/>
        <v>6739038.8837346015</v>
      </c>
      <c r="N82" s="87">
        <f t="shared" si="0"/>
        <v>7217484.1240860261</v>
      </c>
      <c r="O82" s="87">
        <f t="shared" si="0"/>
        <v>7723821.7809146252</v>
      </c>
      <c r="P82" s="87">
        <f t="shared" si="0"/>
        <v>8251527.4410703601</v>
      </c>
      <c r="Q82" s="87">
        <f t="shared" si="0"/>
        <v>8808833.873429466</v>
      </c>
      <c r="R82" s="87">
        <f t="shared" si="0"/>
        <v>9397108.6393136699</v>
      </c>
      <c r="S82" s="87">
        <f t="shared" si="0"/>
        <v>10017755.200173372</v>
      </c>
      <c r="T82" s="87">
        <f t="shared" si="0"/>
        <v>10672210.397170775</v>
      </c>
      <c r="U82" s="87">
        <f t="shared" si="0"/>
        <v>11331759.520524548</v>
      </c>
      <c r="V82" s="87">
        <f t="shared" si="0"/>
        <v>12024298.560352288</v>
      </c>
      <c r="W82" s="87">
        <f t="shared" si="0"/>
        <v>12751052.061804617</v>
      </c>
      <c r="X82" s="87">
        <f t="shared" si="0"/>
        <v>13513245.983916059</v>
      </c>
      <c r="Y82" s="87">
        <f t="shared" si="0"/>
        <v>14312101.168037089</v>
      </c>
      <c r="Z82" s="87">
        <f t="shared" si="0"/>
        <v>15100334.972904105</v>
      </c>
      <c r="AA82" s="87">
        <f t="shared" si="0"/>
        <v>15922105.922253307</v>
      </c>
      <c r="AB82" s="87">
        <f t="shared" si="0"/>
        <v>16778198.086173758</v>
      </c>
      <c r="AC82" s="87">
        <f t="shared" si="0"/>
        <v>17669340.122636851</v>
      </c>
      <c r="AD82" s="87">
        <f t="shared" si="0"/>
        <v>18596193.429653928</v>
      </c>
      <c r="AE82" s="87">
        <f t="shared" si="0"/>
        <v>19527047.65872848</v>
      </c>
      <c r="AF82" s="87">
        <f t="shared" si="0"/>
        <v>20491478.799103111</v>
      </c>
      <c r="AG82" s="87">
        <f t="shared" si="0"/>
        <v>21489691.58991278</v>
      </c>
      <c r="AH82" s="87">
        <f t="shared" si="0"/>
        <v>22521759.807041604</v>
      </c>
      <c r="AI82" s="87">
        <f t="shared" si="0"/>
        <v>23587606.918135665</v>
      </c>
      <c r="AJ82" s="87">
        <f t="shared" si="0"/>
        <v>24685201.88506031</v>
      </c>
      <c r="AK82" s="87">
        <f t="shared" si="0"/>
        <v>25815657.730515577</v>
      </c>
      <c r="AL82" s="87">
        <f t="shared" si="0"/>
        <v>26978291.89021378</v>
      </c>
      <c r="AM82" s="87">
        <f t="shared" si="0"/>
        <v>28172170.46802754</v>
      </c>
      <c r="AN82" s="87">
        <f t="shared" si="0"/>
        <v>29396076.247169688</v>
      </c>
    </row>
    <row r="83" spans="1:40" x14ac:dyDescent="0.2">
      <c r="A83" s="85" t="s">
        <v>250</v>
      </c>
      <c r="B83" s="87">
        <f t="shared" si="1"/>
        <v>17370115.0893283</v>
      </c>
      <c r="C83" s="87">
        <f t="shared" si="0"/>
        <v>18402577.857179958</v>
      </c>
      <c r="D83" s="87">
        <f t="shared" si="0"/>
        <v>19553201.325824842</v>
      </c>
      <c r="E83" s="87">
        <f t="shared" si="0"/>
        <v>20756735.353477657</v>
      </c>
      <c r="F83" s="87">
        <f t="shared" si="0"/>
        <v>22184649.246839378</v>
      </c>
      <c r="G83" s="87">
        <f t="shared" si="0"/>
        <v>23690912.561820149</v>
      </c>
      <c r="H83" s="87">
        <f t="shared" si="0"/>
        <v>25279293.913418867</v>
      </c>
      <c r="I83" s="87">
        <f t="shared" si="0"/>
        <v>26953702.751156129</v>
      </c>
      <c r="J83" s="87">
        <f t="shared" si="0"/>
        <v>28718190.336079624</v>
      </c>
      <c r="K83" s="87">
        <f t="shared" si="0"/>
        <v>30717031.784033317</v>
      </c>
      <c r="L83" s="87">
        <f t="shared" si="0"/>
        <v>32832952.04207395</v>
      </c>
      <c r="M83" s="87">
        <f t="shared" si="0"/>
        <v>35071943.676444523</v>
      </c>
      <c r="N83" s="87">
        <f t="shared" si="0"/>
        <v>37440232.476955399</v>
      </c>
      <c r="O83" s="87">
        <f t="shared" si="0"/>
        <v>39944278.122796617</v>
      </c>
      <c r="P83" s="87">
        <f t="shared" si="0"/>
        <v>42550060.696595907</v>
      </c>
      <c r="Q83" s="87">
        <f t="shared" si="0"/>
        <v>45299895.929213487</v>
      </c>
      <c r="R83" s="87">
        <f t="shared" si="0"/>
        <v>48200490.77604568</v>
      </c>
      <c r="S83" s="87">
        <f t="shared" si="0"/>
        <v>51258745.870571122</v>
      </c>
      <c r="T83" s="87">
        <f t="shared" si="0"/>
        <v>54481746.381904066</v>
      </c>
      <c r="U83" s="87">
        <f t="shared" si="0"/>
        <v>57723006.810205236</v>
      </c>
      <c r="V83" s="87">
        <f t="shared" si="0"/>
        <v>61125105.444637403</v>
      </c>
      <c r="W83" s="87">
        <f t="shared" si="0"/>
        <v>64694178.829660967</v>
      </c>
      <c r="X83" s="87">
        <f t="shared" si="0"/>
        <v>68436407.091583997</v>
      </c>
      <c r="Y83" s="87">
        <f t="shared" si="0"/>
        <v>72357987.183024347</v>
      </c>
      <c r="Z83" s="87">
        <f t="shared" si="0"/>
        <v>76220339.863937065</v>
      </c>
      <c r="AA83" s="87">
        <f t="shared" si="0"/>
        <v>80247280.202283159</v>
      </c>
      <c r="AB83" s="87">
        <f t="shared" si="0"/>
        <v>84443022.251112103</v>
      </c>
      <c r="AC83" s="87">
        <f t="shared" si="0"/>
        <v>88811572.536386997</v>
      </c>
      <c r="AD83" s="87">
        <f t="shared" si="0"/>
        <v>93356679.791465342</v>
      </c>
      <c r="AE83" s="87">
        <f t="shared" si="0"/>
        <v>97919851.805264294</v>
      </c>
      <c r="AF83" s="87">
        <f t="shared" si="0"/>
        <v>102650371.77072373</v>
      </c>
      <c r="AG83" s="87">
        <f t="shared" si="0"/>
        <v>107550003.74058674</v>
      </c>
      <c r="AH83" s="87">
        <f t="shared" si="0"/>
        <v>112619976.27824257</v>
      </c>
      <c r="AI83" s="87">
        <f t="shared" si="0"/>
        <v>117860899.45699441</v>
      </c>
      <c r="AJ83" s="87">
        <f t="shared" si="0"/>
        <v>123263770.69751307</v>
      </c>
      <c r="AK83" s="87">
        <f t="shared" si="0"/>
        <v>128835461.30344093</v>
      </c>
      <c r="AL83" s="87">
        <f t="shared" si="0"/>
        <v>134574046.45570299</v>
      </c>
      <c r="AM83" s="87">
        <f t="shared" si="0"/>
        <v>140476547.25071815</v>
      </c>
      <c r="AN83" s="87">
        <f t="shared" si="0"/>
        <v>146538792.70252633</v>
      </c>
    </row>
    <row r="84" spans="1:40" x14ac:dyDescent="0.2">
      <c r="A84" s="85" t="s">
        <v>251</v>
      </c>
      <c r="B84" s="87">
        <f t="shared" si="1"/>
        <v>379056.1234607122</v>
      </c>
      <c r="C84" s="87">
        <f t="shared" si="0"/>
        <v>403115.64954347332</v>
      </c>
      <c r="D84" s="87">
        <f t="shared" si="0"/>
        <v>429841.69943447766</v>
      </c>
      <c r="E84" s="87">
        <f t="shared" si="0"/>
        <v>457814.03116356046</v>
      </c>
      <c r="F84" s="87">
        <f t="shared" si="0"/>
        <v>490829.45271944843</v>
      </c>
      <c r="G84" s="87">
        <f t="shared" ref="C84:AN86" si="3">G17*$B$8+G38*$B$29+G59*$B$50</f>
        <v>525683.43185176572</v>
      </c>
      <c r="H84" s="87">
        <f t="shared" si="3"/>
        <v>562464.6691657739</v>
      </c>
      <c r="I84" s="87">
        <f t="shared" si="3"/>
        <v>601265.12558989308</v>
      </c>
      <c r="J84" s="87">
        <f t="shared" si="3"/>
        <v>642180.03402605827</v>
      </c>
      <c r="K84" s="87">
        <f t="shared" si="3"/>
        <v>688447.48486090614</v>
      </c>
      <c r="L84" s="87">
        <f t="shared" si="3"/>
        <v>737458.06254154781</v>
      </c>
      <c r="M84" s="87">
        <f t="shared" si="3"/>
        <v>789352.29049932561</v>
      </c>
      <c r="N84" s="87">
        <f t="shared" si="3"/>
        <v>844276.04306962783</v>
      </c>
      <c r="O84" s="87">
        <f t="shared" si="3"/>
        <v>902380.53674617561</v>
      </c>
      <c r="P84" s="87">
        <f t="shared" si="3"/>
        <v>962900.96232831315</v>
      </c>
      <c r="Q84" s="87">
        <f t="shared" si="3"/>
        <v>1026796.7684787253</v>
      </c>
      <c r="R84" s="87">
        <f t="shared" si="3"/>
        <v>1094224.3730355052</v>
      </c>
      <c r="S84" s="87">
        <f t="shared" si="3"/>
        <v>1165344.4616926685</v>
      </c>
      <c r="T84" s="87">
        <f t="shared" si="3"/>
        <v>1240321.7292707439</v>
      </c>
      <c r="U84" s="87">
        <f t="shared" si="3"/>
        <v>1315819.9083706413</v>
      </c>
      <c r="V84" s="87">
        <f t="shared" si="3"/>
        <v>1395082.615539893</v>
      </c>
      <c r="W84" s="87">
        <f t="shared" si="3"/>
        <v>1478251.1134065702</v>
      </c>
      <c r="X84" s="87">
        <f t="shared" si="3"/>
        <v>1565467.1627771005</v>
      </c>
      <c r="Y84" s="87">
        <f t="shared" si="3"/>
        <v>1656872.324025068</v>
      </c>
      <c r="Z84" s="87">
        <f t="shared" si="3"/>
        <v>1746997.118825136</v>
      </c>
      <c r="AA84" s="87">
        <f t="shared" si="3"/>
        <v>1840958.8160198594</v>
      </c>
      <c r="AB84" s="87">
        <f t="shared" si="3"/>
        <v>1938850.4806049149</v>
      </c>
      <c r="AC84" s="87">
        <f t="shared" si="3"/>
        <v>2040759.4294022042</v>
      </c>
      <c r="AD84" s="87">
        <f t="shared" si="3"/>
        <v>2146765.9479163489</v>
      </c>
      <c r="AE84" s="87">
        <f t="shared" si="3"/>
        <v>2253215.7855823776</v>
      </c>
      <c r="AF84" s="87">
        <f t="shared" si="3"/>
        <v>2363530.6257334743</v>
      </c>
      <c r="AG84" s="87">
        <f t="shared" si="3"/>
        <v>2477740.8629243718</v>
      </c>
      <c r="AH84" s="87">
        <f t="shared" si="3"/>
        <v>2595862.8929930492</v>
      </c>
      <c r="AI84" s="87">
        <f t="shared" si="3"/>
        <v>2717897.0094432533</v>
      </c>
      <c r="AJ84" s="87">
        <f t="shared" si="3"/>
        <v>2843619.7057488263</v>
      </c>
      <c r="AK84" s="87">
        <f t="shared" si="3"/>
        <v>2973171.2561933352</v>
      </c>
      <c r="AL84" s="87">
        <f t="shared" si="3"/>
        <v>3106486.6527144373</v>
      </c>
      <c r="AM84" s="87">
        <f t="shared" si="3"/>
        <v>3243473.779669106</v>
      </c>
      <c r="AN84" s="87">
        <f t="shared" si="3"/>
        <v>3384009.9284291742</v>
      </c>
    </row>
    <row r="85" spans="1:40" x14ac:dyDescent="0.2">
      <c r="A85" s="85" t="s">
        <v>252</v>
      </c>
      <c r="B85" s="87">
        <f t="shared" si="1"/>
        <v>24324134.982345</v>
      </c>
      <c r="C85" s="87">
        <f t="shared" si="3"/>
        <v>25959415.493291985</v>
      </c>
      <c r="D85" s="87">
        <f t="shared" si="3"/>
        <v>27771066.233156722</v>
      </c>
      <c r="E85" s="87">
        <f t="shared" si="3"/>
        <v>29668169.068973001</v>
      </c>
      <c r="F85" s="87">
        <f t="shared" si="3"/>
        <v>31897650.537101083</v>
      </c>
      <c r="G85" s="87">
        <f t="shared" si="3"/>
        <v>34252810.454948634</v>
      </c>
      <c r="H85" s="87">
        <f t="shared" si="3"/>
        <v>36739726.911736287</v>
      </c>
      <c r="I85" s="87">
        <f t="shared" si="3"/>
        <v>39364698.388516836</v>
      </c>
      <c r="J85" s="87">
        <f t="shared" si="3"/>
        <v>42134243.927809514</v>
      </c>
      <c r="K85" s="87">
        <f t="shared" si="3"/>
        <v>45261512.326230034</v>
      </c>
      <c r="L85" s="87">
        <f t="shared" si="3"/>
        <v>48576056.147117063</v>
      </c>
      <c r="M85" s="87">
        <f t="shared" si="3"/>
        <v>52087475.666764125</v>
      </c>
      <c r="N85" s="87">
        <f t="shared" si="3"/>
        <v>55805730.155501008</v>
      </c>
      <c r="O85" s="87">
        <f t="shared" si="3"/>
        <v>59741135.925347827</v>
      </c>
      <c r="P85" s="87">
        <f t="shared" si="3"/>
        <v>63843275.196987458</v>
      </c>
      <c r="Q85" s="87">
        <f t="shared" si="3"/>
        <v>68175869.005384997</v>
      </c>
      <c r="R85" s="87">
        <f t="shared" si="3"/>
        <v>72749555.791629314</v>
      </c>
      <c r="S85" s="87">
        <f t="shared" si="3"/>
        <v>77575250.337829024</v>
      </c>
      <c r="T85" s="87">
        <f t="shared" si="3"/>
        <v>82664123.624875054</v>
      </c>
      <c r="U85" s="87">
        <f t="shared" si="3"/>
        <v>87793741.887366563</v>
      </c>
      <c r="V85" s="87">
        <f t="shared" si="3"/>
        <v>93180151.981247693</v>
      </c>
      <c r="W85" s="87">
        <f t="shared" si="3"/>
        <v>98832858.008760914</v>
      </c>
      <c r="X85" s="87">
        <f t="shared" si="3"/>
        <v>104761368.97247402</v>
      </c>
      <c r="Y85" s="87">
        <f t="shared" si="3"/>
        <v>110975147.08715409</v>
      </c>
      <c r="Z85" s="87">
        <f t="shared" si="3"/>
        <v>117107487.70012401</v>
      </c>
      <c r="AA85" s="87">
        <f t="shared" si="3"/>
        <v>123500699.76780522</v>
      </c>
      <c r="AB85" s="87">
        <f t="shared" si="3"/>
        <v>130160821.31694794</v>
      </c>
      <c r="AC85" s="87">
        <f t="shared" si="3"/>
        <v>137093448.62745062</v>
      </c>
      <c r="AD85" s="87">
        <f t="shared" si="3"/>
        <v>144303642.76177305</v>
      </c>
      <c r="AE85" s="87">
        <f t="shared" si="3"/>
        <v>151545219.7027033</v>
      </c>
      <c r="AF85" s="87">
        <f t="shared" si="3"/>
        <v>159047550.56956369</v>
      </c>
      <c r="AG85" s="87">
        <f t="shared" si="3"/>
        <v>166812101.59416366</v>
      </c>
      <c r="AH85" s="87">
        <f t="shared" si="3"/>
        <v>174839302.45609972</v>
      </c>
      <c r="AI85" s="87">
        <f t="shared" si="3"/>
        <v>183128393.81973287</v>
      </c>
      <c r="AJ85" s="87">
        <f t="shared" si="3"/>
        <v>191663416.50494596</v>
      </c>
      <c r="AK85" s="87">
        <f t="shared" si="3"/>
        <v>200452793.78102693</v>
      </c>
      <c r="AL85" s="87">
        <f t="shared" si="3"/>
        <v>209490979.14251637</v>
      </c>
      <c r="AM85" s="87">
        <f t="shared" si="3"/>
        <v>218770441.23196551</v>
      </c>
      <c r="AN85" s="87">
        <f t="shared" si="3"/>
        <v>228281411.8519682</v>
      </c>
    </row>
    <row r="86" spans="1:40" x14ac:dyDescent="0.2">
      <c r="A86" s="85" t="s">
        <v>128</v>
      </c>
      <c r="B86" s="87">
        <f t="shared" si="1"/>
        <v>2407178.6491102614</v>
      </c>
      <c r="C86" s="87">
        <f t="shared" si="3"/>
        <v>2564701.4996343381</v>
      </c>
      <c r="D86" s="87">
        <f t="shared" si="3"/>
        <v>2739430.4300227053</v>
      </c>
      <c r="E86" s="87">
        <f t="shared" si="3"/>
        <v>2922357.6137490561</v>
      </c>
      <c r="F86" s="87">
        <f t="shared" si="3"/>
        <v>3137764.6621313449</v>
      </c>
      <c r="G86" s="87">
        <f t="shared" si="3"/>
        <v>3365246.1906875195</v>
      </c>
      <c r="H86" s="87">
        <f t="shared" si="3"/>
        <v>3605385.4941419889</v>
      </c>
      <c r="I86" s="87">
        <f t="shared" si="3"/>
        <v>3858787.1507610385</v>
      </c>
      <c r="J86" s="87">
        <f t="shared" si="3"/>
        <v>4126077.0663942099</v>
      </c>
      <c r="K86" s="87">
        <f t="shared" si="3"/>
        <v>4428096.2602384016</v>
      </c>
      <c r="L86" s="87">
        <f t="shared" si="3"/>
        <v>4748118.3058594689</v>
      </c>
      <c r="M86" s="87">
        <f t="shared" si="3"/>
        <v>5087065.7872545104</v>
      </c>
      <c r="N86" s="87">
        <f t="shared" si="3"/>
        <v>5445896.0785986641</v>
      </c>
      <c r="O86" s="87">
        <f t="shared" si="3"/>
        <v>5825601.2166339215</v>
      </c>
      <c r="P86" s="87">
        <f t="shared" si="3"/>
        <v>6221254.9046655474</v>
      </c>
      <c r="Q86" s="87">
        <f t="shared" si="3"/>
        <v>6639061.6182055436</v>
      </c>
      <c r="R86" s="87">
        <f t="shared" si="3"/>
        <v>7080045.8217138136</v>
      </c>
      <c r="S86" s="87">
        <f t="shared" si="3"/>
        <v>7545259.2105208207</v>
      </c>
      <c r="T86" s="87">
        <f t="shared" si="3"/>
        <v>8035778.8844032707</v>
      </c>
      <c r="U86" s="87">
        <f t="shared" si="3"/>
        <v>8529985.7121698242</v>
      </c>
      <c r="V86" s="87">
        <f t="shared" si="3"/>
        <v>9048887.577787213</v>
      </c>
      <c r="W86" s="87">
        <f t="shared" si="3"/>
        <v>9593404.3193963561</v>
      </c>
      <c r="X86" s="87">
        <f t="shared" si="3"/>
        <v>10164457.536458448</v>
      </c>
      <c r="Y86" s="87">
        <f t="shared" si="3"/>
        <v>10762965.797953216</v>
      </c>
      <c r="Z86" s="87">
        <f t="shared" si="3"/>
        <v>11353380.657815173</v>
      </c>
      <c r="AA86" s="87">
        <f t="shared" si="3"/>
        <v>11968920.911554221</v>
      </c>
      <c r="AB86" s="87">
        <f t="shared" si="3"/>
        <v>12610180.984590074</v>
      </c>
      <c r="AC86" s="87">
        <f t="shared" si="3"/>
        <v>13277715.022791058</v>
      </c>
      <c r="AD86" s="87">
        <f t="shared" si="3"/>
        <v>13972028.167257441</v>
      </c>
      <c r="AE86" s="87">
        <f t="shared" si="3"/>
        <v>14669308.641321877</v>
      </c>
      <c r="AF86" s="87">
        <f t="shared" si="3"/>
        <v>15391793.44869289</v>
      </c>
      <c r="AG86" s="87">
        <f t="shared" si="3"/>
        <v>16139650.523354391</v>
      </c>
      <c r="AH86" s="87">
        <f t="shared" si="3"/>
        <v>16912951.738561995</v>
      </c>
      <c r="AI86" s="87">
        <f t="shared" si="3"/>
        <v>17711658.642655917</v>
      </c>
      <c r="AJ86" s="87">
        <f t="shared" si="3"/>
        <v>18534268.109107982</v>
      </c>
      <c r="AK86" s="87">
        <f t="shared" si="3"/>
        <v>19381640.989458617</v>
      </c>
      <c r="AL86" s="87">
        <f t="shared" si="3"/>
        <v>20253293.220886692</v>
      </c>
      <c r="AM86" s="87">
        <f t="shared" si="3"/>
        <v>21148555.883925769</v>
      </c>
      <c r="AN86" s="87">
        <f t="shared" si="3"/>
        <v>22066551.600908794</v>
      </c>
    </row>
    <row r="87" spans="1:40" x14ac:dyDescent="0.2">
      <c r="A87" s="85" t="s">
        <v>253</v>
      </c>
      <c r="B87" s="87">
        <f>B20*$B$8+B41*$B$29</f>
        <v>12736946.399610046</v>
      </c>
      <c r="C87" s="87">
        <f t="shared" ref="C87:AN87" si="4">C20*$B$8+C41*$B$29</f>
        <v>13364469.344340045</v>
      </c>
      <c r="D87" s="87">
        <f t="shared" si="4"/>
        <v>14071180.075159069</v>
      </c>
      <c r="E87" s="87">
        <f t="shared" si="4"/>
        <v>14808922.009997837</v>
      </c>
      <c r="F87" s="87">
        <f t="shared" si="4"/>
        <v>15698771.603061847</v>
      </c>
      <c r="G87" s="87">
        <f t="shared" si="4"/>
        <v>16635158.621253494</v>
      </c>
      <c r="H87" s="87">
        <f t="shared" si="4"/>
        <v>17620298.995551169</v>
      </c>
      <c r="I87" s="87">
        <f t="shared" si="4"/>
        <v>18656496.081199177</v>
      </c>
      <c r="J87" s="87">
        <f t="shared" si="4"/>
        <v>19746142.193554103</v>
      </c>
      <c r="K87" s="87">
        <f t="shared" si="4"/>
        <v>20987430.805060014</v>
      </c>
      <c r="L87" s="87">
        <f t="shared" si="4"/>
        <v>22298621.992838439</v>
      </c>
      <c r="M87" s="87">
        <f t="shared" si="4"/>
        <v>23683283.558626689</v>
      </c>
      <c r="N87" s="87">
        <f t="shared" si="4"/>
        <v>25145132.166541044</v>
      </c>
      <c r="O87" s="87">
        <f t="shared" si="4"/>
        <v>26688035.803618394</v>
      </c>
      <c r="P87" s="87">
        <f t="shared" si="4"/>
        <v>28288948.254763205</v>
      </c>
      <c r="Q87" s="87">
        <f t="shared" si="4"/>
        <v>29975845.863187257</v>
      </c>
      <c r="R87" s="87">
        <f t="shared" si="4"/>
        <v>31752794.442328677</v>
      </c>
      <c r="S87" s="87">
        <f t="shared" si="4"/>
        <v>33623998.31942232</v>
      </c>
      <c r="T87" s="87">
        <f t="shared" si="4"/>
        <v>35593798.649883799</v>
      </c>
      <c r="U87" s="87">
        <f t="shared" si="4"/>
        <v>37566613.13297078</v>
      </c>
      <c r="V87" s="87">
        <f t="shared" si="4"/>
        <v>39635784.95929268</v>
      </c>
      <c r="W87" s="87">
        <f t="shared" si="4"/>
        <v>41805191.110974342</v>
      </c>
      <c r="X87" s="87">
        <f t="shared" si="4"/>
        <v>44078778.903755486</v>
      </c>
      <c r="Y87" s="87">
        <f t="shared" si="4"/>
        <v>46460556.091253705</v>
      </c>
      <c r="Z87" s="87">
        <f t="shared" si="4"/>
        <v>48797877.301747367</v>
      </c>
      <c r="AA87" s="87">
        <f t="shared" si="4"/>
        <v>51235105.768779665</v>
      </c>
      <c r="AB87" s="87">
        <f t="shared" si="4"/>
        <v>53775237.918971136</v>
      </c>
      <c r="AC87" s="87">
        <f t="shared" si="4"/>
        <v>56421221.341128424</v>
      </c>
      <c r="AD87" s="87">
        <f t="shared" si="4"/>
        <v>59175933.709389508</v>
      </c>
      <c r="AE87" s="87">
        <f t="shared" si="4"/>
        <v>61939731.336947769</v>
      </c>
      <c r="AF87" s="87">
        <f t="shared" si="4"/>
        <v>64808183.420341544</v>
      </c>
      <c r="AG87" s="87">
        <f t="shared" si="4"/>
        <v>67783269.966533691</v>
      </c>
      <c r="AH87" s="87">
        <f t="shared" si="4"/>
        <v>70866774.335009158</v>
      </c>
      <c r="AI87" s="87">
        <f t="shared" si="4"/>
        <v>74060247.149388835</v>
      </c>
      <c r="AJ87" s="87">
        <f t="shared" si="4"/>
        <v>77359379.246290535</v>
      </c>
      <c r="AK87" s="87">
        <f t="shared" si="4"/>
        <v>80770028.85124588</v>
      </c>
      <c r="AL87" s="87">
        <f t="shared" si="4"/>
        <v>84292733.895957977</v>
      </c>
      <c r="AM87" s="87">
        <f t="shared" si="4"/>
        <v>87927607.240708739</v>
      </c>
      <c r="AN87" s="87">
        <f t="shared" si="4"/>
        <v>91674275.648802936</v>
      </c>
    </row>
    <row r="88" spans="1:40" x14ac:dyDescent="0.2">
      <c r="A88" s="85" t="s">
        <v>254</v>
      </c>
      <c r="B88" s="87">
        <f>B21*$B$8+B42*$B$29</f>
        <v>39191.905362320525</v>
      </c>
      <c r="C88" s="87">
        <f t="shared" ref="C88:AN88" si="5">C21*$B$8+C42*$B$29</f>
        <v>41365.453976852841</v>
      </c>
      <c r="D88" s="87">
        <f t="shared" si="5"/>
        <v>43796.629835131011</v>
      </c>
      <c r="E88" s="87">
        <f t="shared" si="5"/>
        <v>46337.835959214652</v>
      </c>
      <c r="F88" s="87">
        <f t="shared" si="5"/>
        <v>49370.349215394104</v>
      </c>
      <c r="G88" s="87">
        <f t="shared" si="5"/>
        <v>52566.500618672115</v>
      </c>
      <c r="H88" s="87">
        <f t="shared" si="5"/>
        <v>55934.134060983495</v>
      </c>
      <c r="I88" s="87">
        <f t="shared" si="5"/>
        <v>59481.392118891403</v>
      </c>
      <c r="J88" s="87">
        <f t="shared" si="5"/>
        <v>63216.719244615953</v>
      </c>
      <c r="K88" s="87">
        <f t="shared" si="5"/>
        <v>67456.491822576005</v>
      </c>
      <c r="L88" s="87">
        <f t="shared" si="5"/>
        <v>71941.226125803281</v>
      </c>
      <c r="M88" s="87">
        <f t="shared" si="5"/>
        <v>76683.448130617617</v>
      </c>
      <c r="N88" s="87">
        <f t="shared" si="5"/>
        <v>81696.183359093557</v>
      </c>
      <c r="O88" s="87">
        <f t="shared" si="5"/>
        <v>86992.960756050888</v>
      </c>
      <c r="P88" s="87">
        <f t="shared" si="5"/>
        <v>92499.308783780594</v>
      </c>
      <c r="Q88" s="87">
        <f t="shared" si="5"/>
        <v>98307.028535432575</v>
      </c>
      <c r="R88" s="87">
        <f t="shared" si="5"/>
        <v>104430.22675559494</v>
      </c>
      <c r="S88" s="87">
        <f t="shared" si="5"/>
        <v>110883.44296249239</v>
      </c>
      <c r="T88" s="87">
        <f t="shared" si="5"/>
        <v>117681.63486213519</v>
      </c>
      <c r="U88" s="87">
        <f t="shared" si="5"/>
        <v>124508.53422754345</v>
      </c>
      <c r="V88" s="87">
        <f t="shared" si="5"/>
        <v>131672.34713680524</v>
      </c>
      <c r="W88" s="87">
        <f t="shared" si="5"/>
        <v>139186.16956871393</v>
      </c>
      <c r="X88" s="87">
        <f t="shared" si="5"/>
        <v>147063.24204133396</v>
      </c>
      <c r="Y88" s="87">
        <f t="shared" si="5"/>
        <v>155316.90095095651</v>
      </c>
      <c r="Z88" s="87">
        <f t="shared" si="5"/>
        <v>163435.69018661551</v>
      </c>
      <c r="AA88" s="87">
        <f t="shared" si="5"/>
        <v>171900.81668862546</v>
      </c>
      <c r="AB88" s="87">
        <f t="shared" si="5"/>
        <v>180721.67585532519</v>
      </c>
      <c r="AC88" s="87">
        <f t="shared" si="5"/>
        <v>189907.31926332798</v>
      </c>
      <c r="AD88" s="87">
        <f t="shared" si="5"/>
        <v>199466.36025527955</v>
      </c>
      <c r="AE88" s="87">
        <f t="shared" si="5"/>
        <v>209061.15045454114</v>
      </c>
      <c r="AF88" s="87">
        <f t="shared" si="5"/>
        <v>219011.78468894435</v>
      </c>
      <c r="AG88" s="87">
        <f t="shared" si="5"/>
        <v>229323.06970652283</v>
      </c>
      <c r="AH88" s="87">
        <f t="shared" si="5"/>
        <v>239998.84004028293</v>
      </c>
      <c r="AI88" s="87">
        <f t="shared" si="5"/>
        <v>251041.80056282229</v>
      </c>
      <c r="AJ88" s="87">
        <f t="shared" si="5"/>
        <v>262434.39869772468</v>
      </c>
      <c r="AK88" s="87">
        <f t="shared" si="5"/>
        <v>274193.1250188339</v>
      </c>
      <c r="AL88" s="87">
        <f t="shared" si="5"/>
        <v>286315.98364515067</v>
      </c>
      <c r="AM88" s="87">
        <f t="shared" si="5"/>
        <v>298799.01920857199</v>
      </c>
      <c r="AN88" s="87">
        <f t="shared" si="5"/>
        <v>311636.05384989147</v>
      </c>
    </row>
    <row r="89" spans="1:40" x14ac:dyDescent="0.2">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row>
    <row r="92" spans="1:40" x14ac:dyDescent="0.2">
      <c r="A92" s="83" t="s">
        <v>259</v>
      </c>
    </row>
    <row r="93" spans="1:40" x14ac:dyDescent="0.2">
      <c r="A93" s="83" t="s">
        <v>241</v>
      </c>
    </row>
    <row r="94" spans="1:40" x14ac:dyDescent="0.2">
      <c r="A94" s="83"/>
    </row>
    <row r="95" spans="1:40" x14ac:dyDescent="0.2">
      <c r="A95" s="83"/>
    </row>
    <row r="96" spans="1:40" x14ac:dyDescent="0.2">
      <c r="A96" s="83" t="s">
        <v>260</v>
      </c>
      <c r="B96" s="88">
        <v>947817</v>
      </c>
    </row>
    <row r="97" spans="1:40" x14ac:dyDescent="0.2">
      <c r="A97" s="85" t="s">
        <v>244</v>
      </c>
      <c r="B97" s="85">
        <v>2022</v>
      </c>
      <c r="C97" s="85">
        <v>2023</v>
      </c>
      <c r="D97" s="85">
        <v>2024</v>
      </c>
      <c r="E97" s="85">
        <v>2025</v>
      </c>
      <c r="F97" s="85">
        <v>2026</v>
      </c>
      <c r="G97" s="85">
        <v>2027</v>
      </c>
      <c r="H97" s="85">
        <v>2028</v>
      </c>
      <c r="I97" s="85">
        <v>2029</v>
      </c>
      <c r="J97" s="85">
        <v>2030</v>
      </c>
      <c r="K97" s="85">
        <v>2031</v>
      </c>
      <c r="L97" s="85">
        <v>2032</v>
      </c>
      <c r="M97" s="85">
        <v>2033</v>
      </c>
      <c r="N97" s="85">
        <v>2034</v>
      </c>
      <c r="O97" s="85">
        <v>2035</v>
      </c>
      <c r="P97" s="85">
        <v>2036</v>
      </c>
      <c r="Q97" s="85">
        <v>2037</v>
      </c>
      <c r="R97" s="85">
        <v>2038</v>
      </c>
      <c r="S97" s="85">
        <v>2039</v>
      </c>
      <c r="T97" s="85">
        <v>2040</v>
      </c>
      <c r="U97" s="85">
        <v>2041</v>
      </c>
      <c r="V97" s="85">
        <v>2042</v>
      </c>
      <c r="W97" s="85">
        <v>2043</v>
      </c>
      <c r="X97" s="85">
        <v>2044</v>
      </c>
      <c r="Y97" s="85">
        <v>2045</v>
      </c>
      <c r="Z97" s="85">
        <v>2046</v>
      </c>
      <c r="AA97" s="85">
        <v>2047</v>
      </c>
      <c r="AB97" s="85">
        <v>2048</v>
      </c>
      <c r="AC97" s="85">
        <v>2049</v>
      </c>
      <c r="AD97" s="85">
        <v>2050</v>
      </c>
      <c r="AE97" s="85">
        <v>2051</v>
      </c>
      <c r="AF97" s="85">
        <v>2052</v>
      </c>
      <c r="AG97" s="85">
        <v>2053</v>
      </c>
      <c r="AH97" s="85">
        <v>2054</v>
      </c>
      <c r="AI97" s="85">
        <v>2055</v>
      </c>
      <c r="AJ97" s="85">
        <v>2056</v>
      </c>
      <c r="AK97" s="85">
        <v>2057</v>
      </c>
      <c r="AL97" s="85">
        <v>2058</v>
      </c>
      <c r="AM97" s="85">
        <v>2059</v>
      </c>
      <c r="AN97" s="85">
        <v>2060</v>
      </c>
    </row>
    <row r="98" spans="1:40" x14ac:dyDescent="0.2">
      <c r="A98" s="85" t="s">
        <v>245</v>
      </c>
      <c r="B98" s="84">
        <f>B77*$B$96</f>
        <v>109538058528174.11</v>
      </c>
      <c r="C98" s="84">
        <f t="shared" ref="C98:AN105" si="6">C77*$B$96</f>
        <v>116928181432977.61</v>
      </c>
      <c r="D98" s="84">
        <f t="shared" si="6"/>
        <v>125114043884395.45</v>
      </c>
      <c r="E98" s="84">
        <f t="shared" si="6"/>
        <v>133686279726889.56</v>
      </c>
      <c r="F98" s="84">
        <f t="shared" si="6"/>
        <v>143757800150494.66</v>
      </c>
      <c r="G98" s="84">
        <f t="shared" si="6"/>
        <v>154397476065155.16</v>
      </c>
      <c r="H98" s="84">
        <f t="shared" si="6"/>
        <v>165632788682698.53</v>
      </c>
      <c r="I98" s="84">
        <f t="shared" si="6"/>
        <v>177492214880492.47</v>
      </c>
      <c r="J98" s="84">
        <f t="shared" si="6"/>
        <v>190005227800772.34</v>
      </c>
      <c r="K98" s="84">
        <f t="shared" si="6"/>
        <v>204133219432147.53</v>
      </c>
      <c r="L98" s="84">
        <f t="shared" si="6"/>
        <v>219107765154776.88</v>
      </c>
      <c r="M98" s="84">
        <f t="shared" si="6"/>
        <v>234972263538853.22</v>
      </c>
      <c r="N98" s="84">
        <f t="shared" si="6"/>
        <v>251771734249640.72</v>
      </c>
      <c r="O98" s="84">
        <f t="shared" si="6"/>
        <v>269552808859409.62</v>
      </c>
      <c r="P98" s="84">
        <f t="shared" si="6"/>
        <v>288088061175228.31</v>
      </c>
      <c r="Q98" s="84">
        <f t="shared" si="6"/>
        <v>307665057052593.56</v>
      </c>
      <c r="R98" s="84">
        <f t="shared" si="6"/>
        <v>328331875381481.5</v>
      </c>
      <c r="S98" s="84">
        <f t="shared" si="6"/>
        <v>350137840192865.44</v>
      </c>
      <c r="T98" s="84">
        <f t="shared" si="6"/>
        <v>373133428944966.62</v>
      </c>
      <c r="U98" s="84">
        <f t="shared" si="6"/>
        <v>396314586991136.56</v>
      </c>
      <c r="V98" s="84">
        <f t="shared" si="6"/>
        <v>420656481310420</v>
      </c>
      <c r="W98" s="84">
        <f t="shared" si="6"/>
        <v>446202036482460.12</v>
      </c>
      <c r="X98" s="84">
        <f t="shared" si="6"/>
        <v>472994191446656.75</v>
      </c>
      <c r="Y98" s="84">
        <f t="shared" si="6"/>
        <v>501075664783905.19</v>
      </c>
      <c r="Z98" s="84">
        <f t="shared" si="6"/>
        <v>528790609511963.38</v>
      </c>
      <c r="AA98" s="84">
        <f t="shared" si="6"/>
        <v>557684501354908.12</v>
      </c>
      <c r="AB98" s="84">
        <f t="shared" si="6"/>
        <v>587784549955073.38</v>
      </c>
      <c r="AC98" s="84">
        <f t="shared" si="6"/>
        <v>619115954896730.5</v>
      </c>
      <c r="AD98" s="84">
        <f t="shared" si="6"/>
        <v>651701481613560.25</v>
      </c>
      <c r="AE98" s="84">
        <f t="shared" si="6"/>
        <v>684429169192304.38</v>
      </c>
      <c r="AF98" s="84">
        <f t="shared" si="6"/>
        <v>718334727688896.38</v>
      </c>
      <c r="AG98" s="84">
        <f t="shared" si="6"/>
        <v>753424622058932.75</v>
      </c>
      <c r="AH98" s="84">
        <f t="shared" si="6"/>
        <v>789700610019778.38</v>
      </c>
      <c r="AI98" s="84">
        <f t="shared" si="6"/>
        <v>827159050493361</v>
      </c>
      <c r="AJ98" s="84">
        <f t="shared" si="6"/>
        <v>865727614676649.62</v>
      </c>
      <c r="AK98" s="84">
        <f t="shared" si="6"/>
        <v>905444070158265.88</v>
      </c>
      <c r="AL98" s="84">
        <f t="shared" si="6"/>
        <v>946283048031937.38</v>
      </c>
      <c r="AM98" s="84">
        <f t="shared" si="6"/>
        <v>988210171209358.25</v>
      </c>
      <c r="AN98" s="84">
        <f t="shared" si="6"/>
        <v>1031180911584551</v>
      </c>
    </row>
    <row r="99" spans="1:40" x14ac:dyDescent="0.2">
      <c r="A99" s="85" t="s">
        <v>246</v>
      </c>
      <c r="B99" s="84">
        <f t="shared" ref="B99:Q109" si="7">B78*$B$96</f>
        <v>9247236873988.4434</v>
      </c>
      <c r="C99" s="84">
        <f t="shared" si="7"/>
        <v>9871113341645.1836</v>
      </c>
      <c r="D99" s="84">
        <f t="shared" si="7"/>
        <v>10562166388624.316</v>
      </c>
      <c r="E99" s="84">
        <f t="shared" si="7"/>
        <v>11285837197111.105</v>
      </c>
      <c r="F99" s="84">
        <f t="shared" si="7"/>
        <v>12136078074935.754</v>
      </c>
      <c r="G99" s="84">
        <f t="shared" si="7"/>
        <v>13034282815527.686</v>
      </c>
      <c r="H99" s="84">
        <f t="shared" si="7"/>
        <v>13982771391312.633</v>
      </c>
      <c r="I99" s="84">
        <f t="shared" si="7"/>
        <v>14983947829110.021</v>
      </c>
      <c r="J99" s="84">
        <f t="shared" si="7"/>
        <v>16040300260728.408</v>
      </c>
      <c r="K99" s="84">
        <f t="shared" si="7"/>
        <v>17232989696020.219</v>
      </c>
      <c r="L99" s="84">
        <f t="shared" si="7"/>
        <v>18497145490252.918</v>
      </c>
      <c r="M99" s="84">
        <f t="shared" si="7"/>
        <v>19836431364182.172</v>
      </c>
      <c r="N99" s="84">
        <f t="shared" si="7"/>
        <v>21254647891912.352</v>
      </c>
      <c r="O99" s="84">
        <f t="shared" si="7"/>
        <v>22755731725237.199</v>
      </c>
      <c r="P99" s="84">
        <f t="shared" si="7"/>
        <v>24320483474413.594</v>
      </c>
      <c r="Q99" s="84">
        <f t="shared" si="7"/>
        <v>25973179538150.641</v>
      </c>
      <c r="R99" s="84">
        <f t="shared" si="6"/>
        <v>27717878751251.676</v>
      </c>
      <c r="S99" s="84">
        <f t="shared" si="6"/>
        <v>29558745063709.23</v>
      </c>
      <c r="T99" s="84">
        <f t="shared" si="6"/>
        <v>31500039798201.84</v>
      </c>
      <c r="U99" s="84">
        <f t="shared" si="6"/>
        <v>33457000350053.656</v>
      </c>
      <c r="V99" s="84">
        <f t="shared" si="6"/>
        <v>35511950618082</v>
      </c>
      <c r="W99" s="84">
        <f t="shared" si="6"/>
        <v>37668514308613.258</v>
      </c>
      <c r="X99" s="84">
        <f t="shared" si="6"/>
        <v>39930316340229.047</v>
      </c>
      <c r="Y99" s="84">
        <f t="shared" si="6"/>
        <v>42300963028777.617</v>
      </c>
      <c r="Z99" s="84">
        <f t="shared" si="6"/>
        <v>44640667258460.125</v>
      </c>
      <c r="AA99" s="84">
        <f t="shared" si="6"/>
        <v>47079898569229.664</v>
      </c>
      <c r="AB99" s="84">
        <f t="shared" si="6"/>
        <v>49620954007531.094</v>
      </c>
      <c r="AC99" s="84">
        <f t="shared" si="6"/>
        <v>52265960930084.227</v>
      </c>
      <c r="AD99" s="84">
        <f t="shared" si="6"/>
        <v>55016841201861</v>
      </c>
      <c r="AE99" s="84">
        <f t="shared" si="6"/>
        <v>57779722737691.523</v>
      </c>
      <c r="AF99" s="84">
        <f t="shared" si="6"/>
        <v>60642040501721.328</v>
      </c>
      <c r="AG99" s="84">
        <f t="shared" si="6"/>
        <v>63604340267506.945</v>
      </c>
      <c r="AH99" s="84">
        <f t="shared" si="6"/>
        <v>66666770422093.453</v>
      </c>
      <c r="AI99" s="84">
        <f t="shared" si="6"/>
        <v>69829023584540.75</v>
      </c>
      <c r="AJ99" s="84">
        <f t="shared" si="6"/>
        <v>73084993734864.328</v>
      </c>
      <c r="AK99" s="84">
        <f t="shared" si="6"/>
        <v>76437869224609.172</v>
      </c>
      <c r="AL99" s="84">
        <f t="shared" si="6"/>
        <v>79885508402839.672</v>
      </c>
      <c r="AM99" s="84">
        <f t="shared" si="6"/>
        <v>83425009145099.031</v>
      </c>
      <c r="AN99" s="84">
        <f t="shared" si="6"/>
        <v>87052612374870.297</v>
      </c>
    </row>
    <row r="100" spans="1:40" x14ac:dyDescent="0.2">
      <c r="A100" s="85" t="s">
        <v>247</v>
      </c>
      <c r="B100" s="84">
        <f t="shared" si="7"/>
        <v>127382986138.81061</v>
      </c>
      <c r="C100" s="84">
        <f t="shared" si="6"/>
        <v>133383291194.0145</v>
      </c>
      <c r="D100" s="84">
        <f t="shared" si="6"/>
        <v>140159697682.91125</v>
      </c>
      <c r="E100" s="84">
        <f t="shared" si="6"/>
        <v>147229927591.20978</v>
      </c>
      <c r="F100" s="84">
        <f t="shared" si="6"/>
        <v>155794968238.78018</v>
      </c>
      <c r="G100" s="84">
        <f t="shared" si="6"/>
        <v>164802215737.95309</v>
      </c>
      <c r="H100" s="84">
        <f t="shared" si="6"/>
        <v>174272667105.19458</v>
      </c>
      <c r="I100" s="84">
        <f t="shared" si="6"/>
        <v>184228159984.86008</v>
      </c>
      <c r="J100" s="84">
        <f t="shared" si="6"/>
        <v>194691389752.49194</v>
      </c>
      <c r="K100" s="84">
        <f t="shared" si="6"/>
        <v>206628230307.39325</v>
      </c>
      <c r="L100" s="84">
        <f t="shared" si="6"/>
        <v>219230245436.23703</v>
      </c>
      <c r="M100" s="84">
        <f t="shared" si="6"/>
        <v>232531359031.28333</v>
      </c>
      <c r="N100" s="84">
        <f t="shared" si="6"/>
        <v>246566936640.38058</v>
      </c>
      <c r="O100" s="84">
        <f t="shared" si="6"/>
        <v>261373814270.7395</v>
      </c>
      <c r="P100" s="84">
        <f t="shared" si="6"/>
        <v>276725546123.04608</v>
      </c>
      <c r="Q100" s="84">
        <f t="shared" si="6"/>
        <v>292895431881.36627</v>
      </c>
      <c r="R100" s="84">
        <f t="shared" si="6"/>
        <v>309922321141.87311</v>
      </c>
      <c r="S100" s="84">
        <f t="shared" si="6"/>
        <v>327846441331.42993</v>
      </c>
      <c r="T100" s="84">
        <f t="shared" si="6"/>
        <v>346709391525.01361</v>
      </c>
      <c r="U100" s="84">
        <f t="shared" si="6"/>
        <v>365580415041.80396</v>
      </c>
      <c r="V100" s="84">
        <f t="shared" si="6"/>
        <v>385369206614.59998</v>
      </c>
      <c r="W100" s="84">
        <f t="shared" si="6"/>
        <v>406113215400.72095</v>
      </c>
      <c r="X100" s="84">
        <f t="shared" si="6"/>
        <v>427850675606.96362</v>
      </c>
      <c r="Y100" s="84">
        <f t="shared" si="6"/>
        <v>450620528206.08307</v>
      </c>
      <c r="Z100" s="84">
        <f t="shared" si="6"/>
        <v>472943590317.40271</v>
      </c>
      <c r="AA100" s="84">
        <f t="shared" si="6"/>
        <v>496221626429.82025</v>
      </c>
      <c r="AB100" s="84">
        <f t="shared" si="6"/>
        <v>520484404868.23737</v>
      </c>
      <c r="AC100" s="84">
        <f t="shared" si="6"/>
        <v>545761425353.55389</v>
      </c>
      <c r="AD100" s="84">
        <f t="shared" si="6"/>
        <v>572081741783.34424</v>
      </c>
      <c r="AE100" s="84">
        <f t="shared" si="6"/>
        <v>598484068608.56055</v>
      </c>
      <c r="AF100" s="84">
        <f t="shared" si="6"/>
        <v>625894639486.52014</v>
      </c>
      <c r="AG100" s="84">
        <f t="shared" si="6"/>
        <v>654334716953.90771</v>
      </c>
      <c r="AH100" s="84">
        <f t="shared" si="6"/>
        <v>683824013837.40076</v>
      </c>
      <c r="AI100" s="84">
        <f t="shared" si="6"/>
        <v>714380385032.18774</v>
      </c>
      <c r="AJ100" s="84">
        <f t="shared" si="6"/>
        <v>745965610421.8053</v>
      </c>
      <c r="AK100" s="84">
        <f t="shared" si="6"/>
        <v>778640022280.06421</v>
      </c>
      <c r="AL100" s="84">
        <f t="shared" si="6"/>
        <v>812413147347.57043</v>
      </c>
      <c r="AM100" s="84">
        <f t="shared" si="6"/>
        <v>847291001195.00598</v>
      </c>
      <c r="AN100" s="84">
        <f t="shared" si="6"/>
        <v>883275563343.78479</v>
      </c>
    </row>
    <row r="101" spans="1:40" x14ac:dyDescent="0.2">
      <c r="A101" s="85" t="s">
        <v>180</v>
      </c>
      <c r="B101" s="84">
        <f t="shared" si="7"/>
        <v>43073095243609.492</v>
      </c>
      <c r="C101" s="84">
        <f t="shared" si="6"/>
        <v>45959379336857.117</v>
      </c>
      <c r="D101" s="84">
        <f t="shared" si="6"/>
        <v>49157434506914.203</v>
      </c>
      <c r="E101" s="84">
        <f t="shared" si="6"/>
        <v>52506240529951.414</v>
      </c>
      <c r="F101" s="84">
        <f t="shared" si="6"/>
        <v>56442713864416.75</v>
      </c>
      <c r="G101" s="84">
        <f t="shared" si="6"/>
        <v>60600940796316.906</v>
      </c>
      <c r="H101" s="84">
        <f t="shared" si="6"/>
        <v>64991644385979.141</v>
      </c>
      <c r="I101" s="84">
        <f t="shared" si="6"/>
        <v>69625936805160.922</v>
      </c>
      <c r="J101" s="84">
        <f t="shared" si="6"/>
        <v>74515319697307.156</v>
      </c>
      <c r="K101" s="84">
        <f t="shared" si="6"/>
        <v>80036681040910.281</v>
      </c>
      <c r="L101" s="84">
        <f t="shared" si="6"/>
        <v>85888503908445.469</v>
      </c>
      <c r="M101" s="84">
        <f t="shared" si="6"/>
        <v>92087728061557.875</v>
      </c>
      <c r="N101" s="84">
        <f t="shared" si="6"/>
        <v>98651927348774.109</v>
      </c>
      <c r="O101" s="84">
        <f t="shared" si="6"/>
        <v>105599306392396.11</v>
      </c>
      <c r="P101" s="84">
        <f t="shared" si="6"/>
        <v>112840724341224.17</v>
      </c>
      <c r="Q101" s="84">
        <f t="shared" si="6"/>
        <v>120488795171493.17</v>
      </c>
      <c r="R101" s="84">
        <f t="shared" si="6"/>
        <v>128562295136570.19</v>
      </c>
      <c r="S101" s="84">
        <f t="shared" si="6"/>
        <v>137080489577541.06</v>
      </c>
      <c r="T101" s="84">
        <f t="shared" si="6"/>
        <v>146063097622046.91</v>
      </c>
      <c r="U101" s="84">
        <f t="shared" si="6"/>
        <v>155117098695937.88</v>
      </c>
      <c r="V101" s="84">
        <f t="shared" si="6"/>
        <v>164624249186805.56</v>
      </c>
      <c r="W101" s="84">
        <f t="shared" si="6"/>
        <v>174601333427403.41</v>
      </c>
      <c r="X101" s="84">
        <f t="shared" si="6"/>
        <v>185065147231813.75</v>
      </c>
      <c r="Y101" s="84">
        <f t="shared" si="6"/>
        <v>196032407076687.03</v>
      </c>
      <c r="Z101" s="84">
        <f t="shared" si="6"/>
        <v>206855382679137</v>
      </c>
      <c r="AA101" s="84">
        <f t="shared" si="6"/>
        <v>218138790372012.62</v>
      </c>
      <c r="AB101" s="84">
        <f t="shared" si="6"/>
        <v>229893315433697.62</v>
      </c>
      <c r="AC101" s="84">
        <f t="shared" si="6"/>
        <v>242128868448599.28</v>
      </c>
      <c r="AD101" s="84">
        <f t="shared" si="6"/>
        <v>254854420942756.44</v>
      </c>
      <c r="AE101" s="84">
        <f t="shared" si="6"/>
        <v>267635241990537.94</v>
      </c>
      <c r="AF101" s="84">
        <f t="shared" si="6"/>
        <v>280876485968258</v>
      </c>
      <c r="AG101" s="84">
        <f t="shared" si="6"/>
        <v>294580799429895.25</v>
      </c>
      <c r="AH101" s="84">
        <f t="shared" si="6"/>
        <v>308749007727106.88</v>
      </c>
      <c r="AI101" s="84">
        <f t="shared" si="6"/>
        <v>323379846838214.75</v>
      </c>
      <c r="AJ101" s="84">
        <f t="shared" si="6"/>
        <v>338445223769085.69</v>
      </c>
      <c r="AK101" s="84">
        <f t="shared" si="6"/>
        <v>353960114306370.69</v>
      </c>
      <c r="AL101" s="84">
        <f t="shared" si="6"/>
        <v>369914839139231.06</v>
      </c>
      <c r="AM101" s="84">
        <f t="shared" si="6"/>
        <v>386296229602569.25</v>
      </c>
      <c r="AN101" s="84">
        <f t="shared" si="6"/>
        <v>403087184392034.25</v>
      </c>
    </row>
    <row r="102" spans="1:40" x14ac:dyDescent="0.2">
      <c r="A102" s="85" t="s">
        <v>248</v>
      </c>
      <c r="B102" s="84">
        <f t="shared" si="7"/>
        <v>372946518417.71863</v>
      </c>
      <c r="C102" s="84">
        <f t="shared" si="6"/>
        <v>397710675683.80121</v>
      </c>
      <c r="D102" s="84">
        <f t="shared" si="6"/>
        <v>425161247743.64703</v>
      </c>
      <c r="E102" s="84">
        <f t="shared" si="6"/>
        <v>453903504433.45734</v>
      </c>
      <c r="F102" s="84">
        <f t="shared" si="6"/>
        <v>487712322735.23755</v>
      </c>
      <c r="G102" s="84">
        <f t="shared" si="6"/>
        <v>523422094591.02368</v>
      </c>
      <c r="H102" s="84">
        <f t="shared" si="6"/>
        <v>561124707506.91272</v>
      </c>
      <c r="I102" s="84">
        <f t="shared" si="6"/>
        <v>600915390376.88562</v>
      </c>
      <c r="J102" s="84">
        <f t="shared" si="6"/>
        <v>642892718035.45166</v>
      </c>
      <c r="K102" s="84">
        <f t="shared" si="6"/>
        <v>690306666691.56677</v>
      </c>
      <c r="L102" s="84">
        <f t="shared" si="6"/>
        <v>740554006471.66797</v>
      </c>
      <c r="M102" s="84">
        <f t="shared" si="6"/>
        <v>793779964098.17493</v>
      </c>
      <c r="N102" s="84">
        <f t="shared" si="6"/>
        <v>850135217757.00537</v>
      </c>
      <c r="O102" s="84">
        <f t="shared" si="6"/>
        <v>909775871861.19275</v>
      </c>
      <c r="P102" s="84">
        <f t="shared" si="6"/>
        <v>971933426847.91431</v>
      </c>
      <c r="Q102" s="84">
        <f t="shared" si="6"/>
        <v>1037577606604.4708</v>
      </c>
      <c r="R102" s="84">
        <f t="shared" si="6"/>
        <v>1106869493860.2532</v>
      </c>
      <c r="S102" s="84">
        <f t="shared" si="6"/>
        <v>1179974399959.9402</v>
      </c>
      <c r="T102" s="84">
        <f t="shared" si="6"/>
        <v>1257061567987.8696</v>
      </c>
      <c r="U102" s="84">
        <f t="shared" si="6"/>
        <v>1334748740964.5857</v>
      </c>
      <c r="V102" s="84">
        <f t="shared" si="6"/>
        <v>1416321740268.4895</v>
      </c>
      <c r="W102" s="84">
        <f t="shared" si="6"/>
        <v>1501924802996.6589</v>
      </c>
      <c r="X102" s="84">
        <f t="shared" si="6"/>
        <v>1591702332785.1624</v>
      </c>
      <c r="Y102" s="84">
        <f t="shared" si="6"/>
        <v>1685798130466.741</v>
      </c>
      <c r="Z102" s="84">
        <f t="shared" si="6"/>
        <v>1778642853894.5027</v>
      </c>
      <c r="AA102" s="84">
        <f t="shared" si="6"/>
        <v>1875437860708.7153</v>
      </c>
      <c r="AB102" s="84">
        <f t="shared" si="6"/>
        <v>1976275505195.7817</v>
      </c>
      <c r="AC102" s="84">
        <f t="shared" si="6"/>
        <v>2081241614742.7144</v>
      </c>
      <c r="AD102" s="84">
        <f t="shared" si="6"/>
        <v>2190414094299.8723</v>
      </c>
      <c r="AE102" s="84">
        <f t="shared" si="6"/>
        <v>2300057835682.6328</v>
      </c>
      <c r="AF102" s="84">
        <f t="shared" si="6"/>
        <v>2413656544517.8975</v>
      </c>
      <c r="AG102" s="84">
        <f t="shared" si="6"/>
        <v>2531234336681.2388</v>
      </c>
      <c r="AH102" s="84">
        <f t="shared" si="6"/>
        <v>2652799902108.9604</v>
      </c>
      <c r="AI102" s="84">
        <f t="shared" si="6"/>
        <v>2778344226184.8521</v>
      </c>
      <c r="AJ102" s="84">
        <f t="shared" si="6"/>
        <v>2907628076370.6519</v>
      </c>
      <c r="AK102" s="84">
        <f t="shared" si="6"/>
        <v>3040782553723.0693</v>
      </c>
      <c r="AL102" s="84">
        <f t="shared" si="6"/>
        <v>3177727260151.9453</v>
      </c>
      <c r="AM102" s="84">
        <f t="shared" si="6"/>
        <v>3318352193615.8477</v>
      </c>
      <c r="AN102" s="84">
        <f t="shared" si="6"/>
        <v>3462513980213.2036</v>
      </c>
    </row>
    <row r="103" spans="1:40" x14ac:dyDescent="0.2">
      <c r="A103" s="85" t="s">
        <v>249</v>
      </c>
      <c r="B103" s="84">
        <f t="shared" si="7"/>
        <v>3001019937740.625</v>
      </c>
      <c r="C103" s="84">
        <f t="shared" si="6"/>
        <v>3200291752938.0059</v>
      </c>
      <c r="D103" s="84">
        <f t="shared" si="6"/>
        <v>3421180566710.1865</v>
      </c>
      <c r="E103" s="84">
        <f t="shared" si="6"/>
        <v>3652463287212.5571</v>
      </c>
      <c r="F103" s="84">
        <f t="shared" si="6"/>
        <v>3924515532733.6948</v>
      </c>
      <c r="G103" s="84">
        <f t="shared" si="6"/>
        <v>4211864340186.7578</v>
      </c>
      <c r="H103" s="84">
        <f t="shared" si="6"/>
        <v>4515249108451.2266</v>
      </c>
      <c r="I103" s="84">
        <f t="shared" si="6"/>
        <v>4835436123831.9033</v>
      </c>
      <c r="J103" s="84">
        <f t="shared" si="6"/>
        <v>5173218596693.0342</v>
      </c>
      <c r="K103" s="84">
        <f t="shared" si="6"/>
        <v>5554748382377.3867</v>
      </c>
      <c r="L103" s="84">
        <f t="shared" si="6"/>
        <v>5959077853363.9316</v>
      </c>
      <c r="M103" s="84">
        <f t="shared" si="6"/>
        <v>6387375617664.6787</v>
      </c>
      <c r="N103" s="84">
        <f t="shared" si="6"/>
        <v>6840854150038.8447</v>
      </c>
      <c r="O103" s="84">
        <f t="shared" si="6"/>
        <v>7320769588921.1572</v>
      </c>
      <c r="P103" s="84">
        <f t="shared" si="6"/>
        <v>7820937984612.9854</v>
      </c>
      <c r="Q103" s="84">
        <f t="shared" si="6"/>
        <v>8349162495412.2959</v>
      </c>
      <c r="R103" s="84">
        <f t="shared" si="6"/>
        <v>8906739319188.3652</v>
      </c>
      <c r="S103" s="84">
        <f t="shared" si="6"/>
        <v>9494998680562.7246</v>
      </c>
      <c r="T103" s="84">
        <f t="shared" si="6"/>
        <v>10115302442015.213</v>
      </c>
      <c r="U103" s="84">
        <f t="shared" si="6"/>
        <v>10740434313465.016</v>
      </c>
      <c r="V103" s="84">
        <f t="shared" si="6"/>
        <v>11396834588577.424</v>
      </c>
      <c r="W103" s="84">
        <f t="shared" si="6"/>
        <v>12085663912063.467</v>
      </c>
      <c r="X103" s="84">
        <f t="shared" si="6"/>
        <v>12808084268737.367</v>
      </c>
      <c r="Y103" s="84">
        <f t="shared" si="6"/>
        <v>13565252792785.41</v>
      </c>
      <c r="Z103" s="84">
        <f t="shared" si="6"/>
        <v>14312354193013.051</v>
      </c>
      <c r="AA103" s="84">
        <f t="shared" si="6"/>
        <v>15091242668912.363</v>
      </c>
      <c r="AB103" s="84">
        <f t="shared" si="6"/>
        <v>15902661375442.953</v>
      </c>
      <c r="AC103" s="84">
        <f t="shared" si="6"/>
        <v>16747300947017.293</v>
      </c>
      <c r="AD103" s="84">
        <f t="shared" si="6"/>
        <v>17625788267914.297</v>
      </c>
      <c r="AE103" s="84">
        <f t="shared" si="6"/>
        <v>18508067730753.051</v>
      </c>
      <c r="AF103" s="84">
        <f t="shared" si="6"/>
        <v>19422171960929.512</v>
      </c>
      <c r="AG103" s="84">
        <f t="shared" si="6"/>
        <v>20368295013676.359</v>
      </c>
      <c r="AH103" s="84">
        <f t="shared" si="6"/>
        <v>21346506815030.754</v>
      </c>
      <c r="AI103" s="84">
        <f t="shared" si="6"/>
        <v>22356734826326.594</v>
      </c>
      <c r="AJ103" s="84">
        <f t="shared" si="6"/>
        <v>23397053995092.207</v>
      </c>
      <c r="AK103" s="84">
        <f t="shared" si="6"/>
        <v>24468519263164.082</v>
      </c>
      <c r="AL103" s="84">
        <f t="shared" si="6"/>
        <v>25570483684506.754</v>
      </c>
      <c r="AM103" s="84">
        <f t="shared" si="6"/>
        <v>26702062096494.457</v>
      </c>
      <c r="AN103" s="84">
        <f t="shared" si="6"/>
        <v>27862100800363.633</v>
      </c>
    </row>
    <row r="104" spans="1:40" x14ac:dyDescent="0.2">
      <c r="A104" s="85" t="s">
        <v>250</v>
      </c>
      <c r="B104" s="84">
        <f t="shared" si="7"/>
        <v>16463690373621.881</v>
      </c>
      <c r="C104" s="84">
        <f t="shared" si="6"/>
        <v>17442276136858.736</v>
      </c>
      <c r="D104" s="84">
        <f t="shared" si="6"/>
        <v>18532856621039.324</v>
      </c>
      <c r="E104" s="84">
        <f t="shared" si="6"/>
        <v>19673586632527.133</v>
      </c>
      <c r="F104" s="84">
        <f t="shared" si="6"/>
        <v>21026987695191.559</v>
      </c>
      <c r="G104" s="84">
        <f t="shared" si="6"/>
        <v>22454649671606.688</v>
      </c>
      <c r="H104" s="84">
        <f t="shared" si="6"/>
        <v>23960144519134.93</v>
      </c>
      <c r="I104" s="84">
        <f t="shared" si="6"/>
        <v>25547177680492.547</v>
      </c>
      <c r="J104" s="84">
        <f t="shared" si="6"/>
        <v>27219589009771.98</v>
      </c>
      <c r="K104" s="84">
        <f t="shared" si="6"/>
        <v>29114124914447.105</v>
      </c>
      <c r="L104" s="84">
        <f t="shared" si="6"/>
        <v>31119630105662.406</v>
      </c>
      <c r="M104" s="84">
        <f t="shared" si="6"/>
        <v>33241784439576.617</v>
      </c>
      <c r="N104" s="84">
        <f t="shared" si="6"/>
        <v>35486488825610.438</v>
      </c>
      <c r="O104" s="84">
        <f t="shared" si="6"/>
        <v>37859865857514.719</v>
      </c>
      <c r="P104" s="84">
        <f t="shared" si="6"/>
        <v>40329670879265.445</v>
      </c>
      <c r="Q104" s="84">
        <f t="shared" si="6"/>
        <v>42936011459939.336</v>
      </c>
      <c r="R104" s="84">
        <f t="shared" si="6"/>
        <v>45685244565879.289</v>
      </c>
      <c r="S104" s="84">
        <f t="shared" si="6"/>
        <v>48583910734807.109</v>
      </c>
      <c r="T104" s="84">
        <f t="shared" si="6"/>
        <v>51638725410457.164</v>
      </c>
      <c r="U104" s="84">
        <f t="shared" si="6"/>
        <v>54710847145828.297</v>
      </c>
      <c r="V104" s="84">
        <f t="shared" si="6"/>
        <v>57935414067219.891</v>
      </c>
      <c r="W104" s="84">
        <f t="shared" si="6"/>
        <v>61318242495792.766</v>
      </c>
      <c r="X104" s="84">
        <f t="shared" si="6"/>
        <v>64865190060323.867</v>
      </c>
      <c r="Y104" s="84">
        <f t="shared" si="6"/>
        <v>68582130337852.586</v>
      </c>
      <c r="Z104" s="84">
        <f t="shared" si="6"/>
        <v>72242933868817.234</v>
      </c>
      <c r="AA104" s="84">
        <f t="shared" si="6"/>
        <v>76059736379487.422</v>
      </c>
      <c r="AB104" s="84">
        <f t="shared" si="6"/>
        <v>80036532020982.328</v>
      </c>
      <c r="AC104" s="84">
        <f t="shared" si="6"/>
        <v>84177118246720.719</v>
      </c>
      <c r="AD104" s="84">
        <f t="shared" si="6"/>
        <v>88485048169907.312</v>
      </c>
      <c r="AE104" s="84">
        <f t="shared" si="6"/>
        <v>92810100178510.188</v>
      </c>
      <c r="AF104" s="84">
        <f t="shared" si="6"/>
        <v>97293767420612.047</v>
      </c>
      <c r="AG104" s="84">
        <f t="shared" si="6"/>
        <v>101937721895391.7</v>
      </c>
      <c r="AH104" s="84">
        <f t="shared" si="6"/>
        <v>106743128056115.05</v>
      </c>
      <c r="AI104" s="84">
        <f t="shared" si="6"/>
        <v>111710564140630.08</v>
      </c>
      <c r="AJ104" s="84">
        <f t="shared" si="6"/>
        <v>116831497351204.75</v>
      </c>
      <c r="AK104" s="84">
        <f t="shared" si="6"/>
        <v>122112440426243.47</v>
      </c>
      <c r="AL104" s="84">
        <f t="shared" si="6"/>
        <v>127551568989505.05</v>
      </c>
      <c r="AM104" s="84">
        <f t="shared" si="6"/>
        <v>133146059585533.92</v>
      </c>
      <c r="AN104" s="84">
        <f t="shared" si="6"/>
        <v>138891958882930.41</v>
      </c>
    </row>
    <row r="105" spans="1:40" x14ac:dyDescent="0.2">
      <c r="A105" s="85" t="s">
        <v>251</v>
      </c>
      <c r="B105" s="84">
        <f t="shared" si="7"/>
        <v>359275837770.16187</v>
      </c>
      <c r="C105" s="84">
        <f t="shared" si="6"/>
        <v>382079865603.34625</v>
      </c>
      <c r="D105" s="84">
        <f t="shared" si="6"/>
        <v>407411270032.88831</v>
      </c>
      <c r="E105" s="84">
        <f t="shared" si="6"/>
        <v>433923921575.35236</v>
      </c>
      <c r="F105" s="84">
        <f t="shared" si="6"/>
        <v>465216499388.18945</v>
      </c>
      <c r="G105" s="84">
        <f t="shared" ref="C105:AN109" si="8">G84*$B$96</f>
        <v>498251693327.44501</v>
      </c>
      <c r="H105" s="84">
        <f t="shared" si="8"/>
        <v>533113575334.69635</v>
      </c>
      <c r="I105" s="84">
        <f t="shared" si="8"/>
        <v>569889307541.23572</v>
      </c>
      <c r="J105" s="84">
        <f t="shared" si="8"/>
        <v>608669153310.47644</v>
      </c>
      <c r="K105" s="84">
        <f t="shared" si="8"/>
        <v>652522229758.40942</v>
      </c>
      <c r="L105" s="84">
        <f t="shared" si="8"/>
        <v>698975288463.94226</v>
      </c>
      <c r="M105" s="84">
        <f t="shared" si="8"/>
        <v>748161519924.19934</v>
      </c>
      <c r="N105" s="84">
        <f t="shared" si="8"/>
        <v>800219186314.12549</v>
      </c>
      <c r="O105" s="84">
        <f t="shared" si="8"/>
        <v>855291613197.1499</v>
      </c>
      <c r="P105" s="84">
        <f t="shared" si="8"/>
        <v>912653901411.13477</v>
      </c>
      <c r="Q105" s="84">
        <f t="shared" si="8"/>
        <v>973215432709.20007</v>
      </c>
      <c r="R105" s="84">
        <f t="shared" si="8"/>
        <v>1037124462577.3934</v>
      </c>
      <c r="S105" s="84">
        <f t="shared" si="8"/>
        <v>1104533291648.1599</v>
      </c>
      <c r="T105" s="84">
        <f t="shared" si="8"/>
        <v>1175598020472.2087</v>
      </c>
      <c r="U105" s="84">
        <f t="shared" si="8"/>
        <v>1247156478092.1362</v>
      </c>
      <c r="V105" s="84">
        <f t="shared" si="8"/>
        <v>1322283019413.1748</v>
      </c>
      <c r="W105" s="84">
        <f t="shared" si="8"/>
        <v>1401111535555.675</v>
      </c>
      <c r="X105" s="84">
        <f t="shared" si="8"/>
        <v>1483776389821.9031</v>
      </c>
      <c r="Y105" s="84">
        <f t="shared" si="8"/>
        <v>1570411755540.4678</v>
      </c>
      <c r="Z105" s="84">
        <f t="shared" si="8"/>
        <v>1655833568173.4839</v>
      </c>
      <c r="AA105" s="84">
        <f t="shared" si="8"/>
        <v>1744892062123.4951</v>
      </c>
      <c r="AB105" s="84">
        <f t="shared" si="8"/>
        <v>1837675445975.5088</v>
      </c>
      <c r="AC105" s="84">
        <f t="shared" si="8"/>
        <v>1934266480097.709</v>
      </c>
      <c r="AD105" s="84">
        <f t="shared" si="8"/>
        <v>2034741260456.23</v>
      </c>
      <c r="AE105" s="84">
        <f t="shared" si="8"/>
        <v>2135636226243.3323</v>
      </c>
      <c r="AF105" s="84">
        <f t="shared" si="8"/>
        <v>2240194507090.8242</v>
      </c>
      <c r="AG105" s="84">
        <f t="shared" si="8"/>
        <v>2348444911474.3892</v>
      </c>
      <c r="AH105" s="84">
        <f t="shared" si="8"/>
        <v>2460402979647.9932</v>
      </c>
      <c r="AI105" s="84">
        <f t="shared" si="8"/>
        <v>2576068989799.4761</v>
      </c>
      <c r="AJ105" s="84">
        <f t="shared" si="8"/>
        <v>2695231098643.7354</v>
      </c>
      <c r="AK105" s="84">
        <f t="shared" si="8"/>
        <v>2818022260531.3984</v>
      </c>
      <c r="AL105" s="84">
        <f t="shared" si="8"/>
        <v>2944380859715.8398</v>
      </c>
      <c r="AM105" s="84">
        <f t="shared" si="8"/>
        <v>3074219587424.6328</v>
      </c>
      <c r="AN105" s="84">
        <f t="shared" si="8"/>
        <v>3207422138333.9546</v>
      </c>
    </row>
    <row r="106" spans="1:40" x14ac:dyDescent="0.2">
      <c r="A106" s="85" t="s">
        <v>252</v>
      </c>
      <c r="B106" s="84">
        <f t="shared" si="7"/>
        <v>23054828646561.289</v>
      </c>
      <c r="C106" s="84">
        <f t="shared" si="8"/>
        <v>24604775314605.531</v>
      </c>
      <c r="D106" s="84">
        <f t="shared" si="8"/>
        <v>26321888683911.906</v>
      </c>
      <c r="E106" s="84">
        <f t="shared" si="8"/>
        <v>28119995002446.781</v>
      </c>
      <c r="F106" s="84">
        <f t="shared" si="8"/>
        <v>30233135439123.535</v>
      </c>
      <c r="G106" s="84">
        <f t="shared" si="8"/>
        <v>32465396046978.051</v>
      </c>
      <c r="H106" s="84">
        <f t="shared" si="8"/>
        <v>34822537742301.152</v>
      </c>
      <c r="I106" s="84">
        <f t="shared" si="8"/>
        <v>37310530332508.859</v>
      </c>
      <c r="J106" s="84">
        <f t="shared" si="8"/>
        <v>39935552676924.633</v>
      </c>
      <c r="K106" s="84">
        <f t="shared" si="8"/>
        <v>42899630828510.375</v>
      </c>
      <c r="L106" s="84">
        <f t="shared" si="8"/>
        <v>46041211809192.055</v>
      </c>
      <c r="M106" s="84">
        <f t="shared" si="8"/>
        <v>49369394924045.375</v>
      </c>
      <c r="N106" s="84">
        <f t="shared" si="8"/>
        <v>52893619738796.5</v>
      </c>
      <c r="O106" s="84">
        <f t="shared" si="8"/>
        <v>56623664229355.398</v>
      </c>
      <c r="P106" s="84">
        <f t="shared" si="8"/>
        <v>60511741567383.062</v>
      </c>
      <c r="Q106" s="84">
        <f t="shared" si="8"/>
        <v>64618247633076.992</v>
      </c>
      <c r="R106" s="84">
        <f t="shared" si="8"/>
        <v>68953265721754.719</v>
      </c>
      <c r="S106" s="84">
        <f t="shared" si="8"/>
        <v>73527141049450.094</v>
      </c>
      <c r="T106" s="84">
        <f t="shared" si="8"/>
        <v>78350461661758.203</v>
      </c>
      <c r="U106" s="84">
        <f t="shared" si="8"/>
        <v>83212401054458.109</v>
      </c>
      <c r="V106" s="84">
        <f t="shared" si="8"/>
        <v>88317732110410.25</v>
      </c>
      <c r="W106" s="84">
        <f t="shared" si="8"/>
        <v>93675462979289.75</v>
      </c>
      <c r="X106" s="84">
        <f t="shared" si="8"/>
        <v>99294606455383.406</v>
      </c>
      <c r="Y106" s="84">
        <f t="shared" si="8"/>
        <v>105184130986705.12</v>
      </c>
      <c r="Z106" s="84">
        <f t="shared" si="8"/>
        <v>110996467669468.44</v>
      </c>
      <c r="AA106" s="84">
        <f t="shared" si="8"/>
        <v>117056062751821.84</v>
      </c>
      <c r="AB106" s="84">
        <f t="shared" si="8"/>
        <v>123368639178165.64</v>
      </c>
      <c r="AC106" s="84">
        <f t="shared" si="8"/>
        <v>129939501197724.36</v>
      </c>
      <c r="AD106" s="84">
        <f t="shared" si="8"/>
        <v>136773445771535.45</v>
      </c>
      <c r="AE106" s="84">
        <f t="shared" si="8"/>
        <v>143637135502957.12</v>
      </c>
      <c r="AF106" s="84">
        <f t="shared" si="8"/>
        <v>150747972238192.16</v>
      </c>
      <c r="AG106" s="84">
        <f t="shared" si="8"/>
        <v>158107345696675.41</v>
      </c>
      <c r="AH106" s="84">
        <f t="shared" si="8"/>
        <v>165715663136033.06</v>
      </c>
      <c r="AI106" s="84">
        <f t="shared" si="8"/>
        <v>173572204845037.75</v>
      </c>
      <c r="AJ106" s="84">
        <f t="shared" si="8"/>
        <v>181661844441468.38</v>
      </c>
      <c r="AK106" s="84">
        <f t="shared" si="8"/>
        <v>189992565643151.59</v>
      </c>
      <c r="AL106" s="84">
        <f t="shared" si="8"/>
        <v>198559111377922.44</v>
      </c>
      <c r="AM106" s="84">
        <f t="shared" si="8"/>
        <v>207354343297157.84</v>
      </c>
      <c r="AN106" s="84">
        <f t="shared" si="8"/>
        <v>216369002937296.94</v>
      </c>
    </row>
    <row r="107" spans="1:40" x14ac:dyDescent="0.2">
      <c r="A107" s="85" t="s">
        <v>128</v>
      </c>
      <c r="B107" s="84">
        <f t="shared" si="7"/>
        <v>2281564845663.7407</v>
      </c>
      <c r="C107" s="84">
        <f t="shared" si="8"/>
        <v>2430867681278.9194</v>
      </c>
      <c r="D107" s="84">
        <f t="shared" si="8"/>
        <v>2596478731892.8306</v>
      </c>
      <c r="E107" s="84">
        <f t="shared" si="8"/>
        <v>2769860226390.7891</v>
      </c>
      <c r="F107" s="84">
        <f t="shared" si="8"/>
        <v>2974026688767.3447</v>
      </c>
      <c r="G107" s="84">
        <f t="shared" si="8"/>
        <v>3189637548718.8726</v>
      </c>
      <c r="H107" s="84">
        <f t="shared" si="8"/>
        <v>3417245662901.1777</v>
      </c>
      <c r="I107" s="84">
        <f t="shared" si="8"/>
        <v>3657424060872.8755</v>
      </c>
      <c r="J107" s="84">
        <f t="shared" si="8"/>
        <v>3910765986838.561</v>
      </c>
      <c r="K107" s="84">
        <f t="shared" si="8"/>
        <v>4197024913090.3809</v>
      </c>
      <c r="L107" s="84">
        <f t="shared" si="8"/>
        <v>4500347248304.8047</v>
      </c>
      <c r="M107" s="84">
        <f t="shared" si="8"/>
        <v>4821607433278.208</v>
      </c>
      <c r="N107" s="84">
        <f t="shared" si="8"/>
        <v>5161712883529.1504</v>
      </c>
      <c r="O107" s="84">
        <f t="shared" si="8"/>
        <v>5521603868346.3135</v>
      </c>
      <c r="P107" s="84">
        <f t="shared" si="8"/>
        <v>5896611159975.3848</v>
      </c>
      <c r="Q107" s="84">
        <f t="shared" si="8"/>
        <v>6292615465782.7236</v>
      </c>
      <c r="R107" s="84">
        <f t="shared" si="8"/>
        <v>6710587790599.3213</v>
      </c>
      <c r="S107" s="84">
        <f t="shared" si="8"/>
        <v>7151524949138.2129</v>
      </c>
      <c r="T107" s="84">
        <f t="shared" si="8"/>
        <v>7616447834878.4551</v>
      </c>
      <c r="U107" s="84">
        <f t="shared" si="8"/>
        <v>8084865467751.666</v>
      </c>
      <c r="V107" s="84">
        <f t="shared" si="8"/>
        <v>8576689477315.543</v>
      </c>
      <c r="W107" s="84">
        <f t="shared" si="8"/>
        <v>9092791701797.2969</v>
      </c>
      <c r="X107" s="84">
        <f t="shared" si="8"/>
        <v>9634045648833.4355</v>
      </c>
      <c r="Y107" s="84">
        <f t="shared" si="8"/>
        <v>10201321953718.623</v>
      </c>
      <c r="Z107" s="84">
        <f t="shared" si="8"/>
        <v>10760927194948.404</v>
      </c>
      <c r="AA107" s="84">
        <f t="shared" si="8"/>
        <v>11344346711626.588</v>
      </c>
      <c r="AB107" s="84">
        <f t="shared" si="8"/>
        <v>11952143910271.211</v>
      </c>
      <c r="AC107" s="84">
        <f t="shared" si="8"/>
        <v>12584844019756.752</v>
      </c>
      <c r="AD107" s="84">
        <f t="shared" si="8"/>
        <v>13242925821405.445</v>
      </c>
      <c r="AE107" s="84">
        <f t="shared" si="8"/>
        <v>13903820108491.777</v>
      </c>
      <c r="AF107" s="84">
        <f t="shared" si="8"/>
        <v>14588603491159.748</v>
      </c>
      <c r="AG107" s="84">
        <f t="shared" si="8"/>
        <v>15297435140094.188</v>
      </c>
      <c r="AH107" s="84">
        <f t="shared" si="8"/>
        <v>16030383177988.615</v>
      </c>
      <c r="AI107" s="84">
        <f t="shared" si="8"/>
        <v>16787411159706.203</v>
      </c>
      <c r="AJ107" s="84">
        <f t="shared" si="8"/>
        <v>17567094396370.4</v>
      </c>
      <c r="AK107" s="84">
        <f t="shared" si="8"/>
        <v>18370248817705.699</v>
      </c>
      <c r="AL107" s="84">
        <f t="shared" si="8"/>
        <v>19196415620741.164</v>
      </c>
      <c r="AM107" s="84">
        <f t="shared" si="8"/>
        <v>20044960792234.871</v>
      </c>
      <c r="AN107" s="84">
        <f t="shared" si="8"/>
        <v>20915052738718.57</v>
      </c>
    </row>
    <row r="108" spans="1:40" x14ac:dyDescent="0.2">
      <c r="A108" s="85" t="s">
        <v>253</v>
      </c>
      <c r="B108" s="84">
        <f t="shared" si="7"/>
        <v>12072294325639.195</v>
      </c>
      <c r="C108" s="84">
        <f t="shared" si="8"/>
        <v>12667071240544.348</v>
      </c>
      <c r="D108" s="84">
        <f t="shared" si="8"/>
        <v>13336903685297.043</v>
      </c>
      <c r="E108" s="84">
        <f t="shared" si="8"/>
        <v>14036148032750.119</v>
      </c>
      <c r="F108" s="84">
        <f t="shared" si="8"/>
        <v>14879562604499.271</v>
      </c>
      <c r="G108" s="84">
        <f t="shared" si="8"/>
        <v>15767086138920.623</v>
      </c>
      <c r="H108" s="84">
        <f t="shared" si="8"/>
        <v>16700818933066.322</v>
      </c>
      <c r="I108" s="84">
        <f t="shared" si="8"/>
        <v>17682944146193.961</v>
      </c>
      <c r="J108" s="84">
        <f t="shared" si="8"/>
        <v>18715729255467.871</v>
      </c>
      <c r="K108" s="84">
        <f t="shared" si="8"/>
        <v>19892243703359.566</v>
      </c>
      <c r="L108" s="84">
        <f t="shared" si="8"/>
        <v>21135013001386.148</v>
      </c>
      <c r="M108" s="84">
        <f t="shared" si="8"/>
        <v>22447418772686.871</v>
      </c>
      <c r="N108" s="84">
        <f t="shared" si="8"/>
        <v>23832983734694.434</v>
      </c>
      <c r="O108" s="84">
        <f t="shared" si="8"/>
        <v>25295374031278.176</v>
      </c>
      <c r="P108" s="84">
        <f t="shared" si="8"/>
        <v>26812746067984.895</v>
      </c>
      <c r="Q108" s="84">
        <f t="shared" si="8"/>
        <v>28411616298508.555</v>
      </c>
      <c r="R108" s="84">
        <f t="shared" si="8"/>
        <v>30095838369944.641</v>
      </c>
      <c r="S108" s="84">
        <f t="shared" si="8"/>
        <v>31869397215119.906</v>
      </c>
      <c r="T108" s="84">
        <f t="shared" si="8"/>
        <v>33736407454936.914</v>
      </c>
      <c r="U108" s="84">
        <f t="shared" si="8"/>
        <v>35606274559852.969</v>
      </c>
      <c r="V108" s="84">
        <f t="shared" si="8"/>
        <v>37567470792761.906</v>
      </c>
      <c r="W108" s="84">
        <f t="shared" si="8"/>
        <v>39623670823230.367</v>
      </c>
      <c r="X108" s="84">
        <f t="shared" si="8"/>
        <v>41778615984220.812</v>
      </c>
      <c r="Y108" s="84">
        <f t="shared" si="8"/>
        <v>44036104892743.812</v>
      </c>
      <c r="Z108" s="84">
        <f t="shared" si="8"/>
        <v>46251457670510.281</v>
      </c>
      <c r="AA108" s="84">
        <f t="shared" si="8"/>
        <v>48561504244447.438</v>
      </c>
      <c r="AB108" s="84">
        <f t="shared" si="8"/>
        <v>50969084678645.469</v>
      </c>
      <c r="AC108" s="84">
        <f t="shared" si="8"/>
        <v>53476992747884.32</v>
      </c>
      <c r="AD108" s="84">
        <f t="shared" si="8"/>
        <v>56087955960632.438</v>
      </c>
      <c r="AE108" s="84">
        <f t="shared" si="8"/>
        <v>58707530336591.82</v>
      </c>
      <c r="AF108" s="84">
        <f t="shared" si="8"/>
        <v>61426297984917.859</v>
      </c>
      <c r="AG108" s="84">
        <f t="shared" si="8"/>
        <v>64246135589870.062</v>
      </c>
      <c r="AH108" s="84">
        <f t="shared" si="8"/>
        <v>67168733449885.375</v>
      </c>
      <c r="AI108" s="84">
        <f t="shared" si="8"/>
        <v>70195561272392.273</v>
      </c>
      <c r="AJ108" s="84">
        <f t="shared" si="8"/>
        <v>73322534759081.359</v>
      </c>
      <c r="AK108" s="84">
        <f t="shared" si="8"/>
        <v>76555206435701.312</v>
      </c>
      <c r="AL108" s="84">
        <f t="shared" si="8"/>
        <v>79894086163065.203</v>
      </c>
      <c r="AM108" s="84">
        <f t="shared" si="8"/>
        <v>83339280912066.828</v>
      </c>
      <c r="AN108" s="84">
        <f t="shared" si="8"/>
        <v>86890436922621.453</v>
      </c>
    </row>
    <row r="109" spans="1:40" x14ac:dyDescent="0.2">
      <c r="A109" s="85" t="s">
        <v>254</v>
      </c>
      <c r="B109" s="84">
        <f t="shared" si="7"/>
        <v>37146754164.798553</v>
      </c>
      <c r="C109" s="84">
        <f t="shared" si="8"/>
        <v>39206880491.978729</v>
      </c>
      <c r="D109" s="84">
        <f t="shared" si="8"/>
        <v>41511190300.444366</v>
      </c>
      <c r="E109" s="84">
        <f t="shared" si="8"/>
        <v>43919788665.35495</v>
      </c>
      <c r="F109" s="84">
        <f t="shared" si="8"/>
        <v>46794056282.287193</v>
      </c>
      <c r="G109" s="84">
        <f t="shared" si="8"/>
        <v>49823422916.887947</v>
      </c>
      <c r="H109" s="84">
        <f t="shared" si="8"/>
        <v>53015323143.27919</v>
      </c>
      <c r="I109" s="84">
        <f t="shared" si="8"/>
        <v>56377474633.951294</v>
      </c>
      <c r="J109" s="84">
        <f t="shared" si="8"/>
        <v>59917881184.274162</v>
      </c>
      <c r="K109" s="84">
        <f t="shared" si="8"/>
        <v>63936409709.798523</v>
      </c>
      <c r="L109" s="84">
        <f t="shared" si="8"/>
        <v>68187117122.880486</v>
      </c>
      <c r="M109" s="84">
        <f t="shared" si="8"/>
        <v>72681875756.817596</v>
      </c>
      <c r="N109" s="84">
        <f t="shared" si="8"/>
        <v>77433031422.865982</v>
      </c>
      <c r="O109" s="84">
        <f t="shared" si="8"/>
        <v>82453407084.917892</v>
      </c>
      <c r="P109" s="84">
        <f t="shared" si="8"/>
        <v>87672417353.516571</v>
      </c>
      <c r="Q109" s="84">
        <f t="shared" si="8"/>
        <v>93177072865.368103</v>
      </c>
      <c r="R109" s="84">
        <f t="shared" si="8"/>
        <v>98980744232.807724</v>
      </c>
      <c r="S109" s="84">
        <f t="shared" si="8"/>
        <v>105097212258.38066</v>
      </c>
      <c r="T109" s="84">
        <f t="shared" si="8"/>
        <v>111540654110.12439</v>
      </c>
      <c r="U109" s="84">
        <f t="shared" si="8"/>
        <v>118011305385.94756</v>
      </c>
      <c r="V109" s="84">
        <f t="shared" si="8"/>
        <v>124801289046.16533</v>
      </c>
      <c r="W109" s="84">
        <f t="shared" si="8"/>
        <v>131923017682.10973</v>
      </c>
      <c r="X109" s="84">
        <f t="shared" si="8"/>
        <v>139389040881.89102</v>
      </c>
      <c r="Y109" s="84">
        <f t="shared" si="8"/>
        <v>147211999108.63275</v>
      </c>
      <c r="Z109" s="84">
        <f t="shared" si="8"/>
        <v>154907125565.60736</v>
      </c>
      <c r="AA109" s="84">
        <f t="shared" si="8"/>
        <v>162930516371.36292</v>
      </c>
      <c r="AB109" s="84">
        <f t="shared" si="8"/>
        <v>171291076644.16675</v>
      </c>
      <c r="AC109" s="84">
        <f t="shared" si="8"/>
        <v>179997385622.20975</v>
      </c>
      <c r="AD109" s="84">
        <f t="shared" si="8"/>
        <v>189057607178.07831</v>
      </c>
      <c r="AE109" s="84">
        <f t="shared" si="8"/>
        <v>198151712440.37183</v>
      </c>
      <c r="AF109" s="84">
        <f t="shared" si="8"/>
        <v>207583092728.52115</v>
      </c>
      <c r="AG109" s="84">
        <f t="shared" si="8"/>
        <v>217356303960.02734</v>
      </c>
      <c r="AH109" s="84">
        <f t="shared" si="8"/>
        <v>227474980570.46085</v>
      </c>
      <c r="AI109" s="84">
        <f t="shared" si="8"/>
        <v>237941686284.05252</v>
      </c>
      <c r="AJ109" s="84">
        <f t="shared" si="8"/>
        <v>248739784470.48132</v>
      </c>
      <c r="AK109" s="84">
        <f t="shared" si="8"/>
        <v>259884905175.9761</v>
      </c>
      <c r="AL109" s="84">
        <f t="shared" si="8"/>
        <v>271375156670.59576</v>
      </c>
      <c r="AM109" s="84">
        <f t="shared" si="8"/>
        <v>283206789989.21106</v>
      </c>
      <c r="AN109" s="84">
        <f t="shared" si="8"/>
        <v>295373949651.84259</v>
      </c>
    </row>
    <row r="117" spans="1:13" s="89" customFormat="1" ht="16" x14ac:dyDescent="0.2">
      <c r="A117" s="89" t="s">
        <v>261</v>
      </c>
      <c r="B117" s="89" t="str" cm="1">
        <f t="array" ref="B117:M117">TRANSPOSE(A98:A109)</f>
        <v>Traditional Biomass</v>
      </c>
      <c r="C117" s="89" t="str">
        <v>Industrial Biomass</v>
      </c>
      <c r="D117" s="89" t="str">
        <v>Coal</v>
      </c>
      <c r="E117" s="89" t="str">
        <v>Gas</v>
      </c>
      <c r="F117" s="89" t="str">
        <v>Kerosene</v>
      </c>
      <c r="G117" s="89" t="str">
        <v>Gasoil CN48</v>
      </c>
      <c r="H117" s="89" t="str">
        <v>BioGasoil</v>
      </c>
      <c r="I117" s="89" t="str">
        <v>MDF</v>
      </c>
      <c r="J117" s="89" t="str">
        <v>Fuel Oil</v>
      </c>
      <c r="K117" s="89" t="str">
        <v>LPG</v>
      </c>
      <c r="L117" s="89" t="str">
        <v>Electricity</v>
      </c>
      <c r="M117" s="89" t="str">
        <v>Captive Electricity</v>
      </c>
    </row>
    <row r="118" spans="1:13" x14ac:dyDescent="0.2">
      <c r="A118" s="90">
        <v>2019</v>
      </c>
      <c r="B118" s="91">
        <f>_xlfn.FORECAST.LINEAR($A118,B$121:B$129,$A$121:$A$129)</f>
        <v>75664126068428</v>
      </c>
      <c r="C118" s="91">
        <f t="shared" ref="C118:M118" si="9">_xlfn.FORECAST.LINEAR($A118,C$121:C$129,$A$121:$A$129)</f>
        <v>6387588989797.75</v>
      </c>
      <c r="D118" s="91">
        <f t="shared" si="9"/>
        <v>98777837024.080078</v>
      </c>
      <c r="E118" s="91">
        <f t="shared" si="9"/>
        <v>29834936712234</v>
      </c>
      <c r="F118" s="91">
        <f t="shared" si="9"/>
        <v>259266944964.23438</v>
      </c>
      <c r="G118" s="91">
        <f t="shared" si="9"/>
        <v>2086265007478.125</v>
      </c>
      <c r="H118" s="91">
        <f t="shared" si="9"/>
        <v>11922035936548.5</v>
      </c>
      <c r="I118" s="91">
        <f t="shared" si="9"/>
        <v>254140050559.625</v>
      </c>
      <c r="J118" s="91">
        <f t="shared" si="9"/>
        <v>15948048503562.5</v>
      </c>
      <c r="K118" s="91">
        <f t="shared" si="9"/>
        <v>1595244144567.5625</v>
      </c>
      <c r="L118" s="91">
        <f t="shared" si="9"/>
        <v>9252713885834.25</v>
      </c>
      <c r="M118" s="91">
        <f t="shared" si="9"/>
        <v>27514352424.464844</v>
      </c>
    </row>
    <row r="119" spans="1:13" x14ac:dyDescent="0.2">
      <c r="A119" s="90">
        <v>2020</v>
      </c>
      <c r="B119" s="91">
        <f t="shared" ref="B119:M120" si="10">_xlfn.FORECAST.LINEAR($A119,B$121:B$129,$A$121:$A$129)</f>
        <v>85752617124560</v>
      </c>
      <c r="C119" s="91">
        <f t="shared" si="10"/>
        <v>7239262533683.5</v>
      </c>
      <c r="D119" s="91">
        <f t="shared" si="10"/>
        <v>107237277821.05664</v>
      </c>
      <c r="E119" s="91">
        <f t="shared" si="10"/>
        <v>33777131549637</v>
      </c>
      <c r="F119" s="91">
        <f t="shared" si="10"/>
        <v>293114352501.47656</v>
      </c>
      <c r="G119" s="91">
        <f t="shared" si="10"/>
        <v>2358627772227.25</v>
      </c>
      <c r="H119" s="91">
        <f t="shared" si="10"/>
        <v>13271601570061.5</v>
      </c>
      <c r="I119" s="91">
        <f t="shared" si="10"/>
        <v>285418950065.13281</v>
      </c>
      <c r="J119" s="91">
        <f t="shared" si="10"/>
        <v>18064496175837</v>
      </c>
      <c r="K119" s="91">
        <f t="shared" si="10"/>
        <v>1799540559364.6875</v>
      </c>
      <c r="L119" s="91">
        <f t="shared" si="10"/>
        <v>10087382669800.25</v>
      </c>
      <c r="M119" s="91">
        <f t="shared" si="10"/>
        <v>30372822265.149414</v>
      </c>
    </row>
    <row r="120" spans="1:13" x14ac:dyDescent="0.2">
      <c r="A120" s="90">
        <v>2021</v>
      </c>
      <c r="B120" s="91">
        <f t="shared" si="10"/>
        <v>95841108180688</v>
      </c>
      <c r="C120" s="91">
        <f t="shared" si="10"/>
        <v>8090936077569.25</v>
      </c>
      <c r="D120" s="91">
        <f t="shared" si="10"/>
        <v>115696718618.0332</v>
      </c>
      <c r="E120" s="91">
        <f t="shared" si="10"/>
        <v>37719326387040</v>
      </c>
      <c r="F120" s="91">
        <f t="shared" si="10"/>
        <v>326961760038.71094</v>
      </c>
      <c r="G120" s="91">
        <f t="shared" si="10"/>
        <v>2630990536976.375</v>
      </c>
      <c r="H120" s="91">
        <f t="shared" si="10"/>
        <v>14621167203574.5</v>
      </c>
      <c r="I120" s="91">
        <f t="shared" si="10"/>
        <v>316697849570.64062</v>
      </c>
      <c r="J120" s="91">
        <f t="shared" si="10"/>
        <v>20180943848111.5</v>
      </c>
      <c r="K120" s="91">
        <f t="shared" si="10"/>
        <v>2003836974161.75</v>
      </c>
      <c r="L120" s="91">
        <f t="shared" si="10"/>
        <v>10922051453766.5</v>
      </c>
      <c r="M120" s="91">
        <f t="shared" si="10"/>
        <v>33231292105.833008</v>
      </c>
    </row>
    <row r="121" spans="1:13" x14ac:dyDescent="0.2">
      <c r="A121" s="92">
        <v>2022</v>
      </c>
      <c r="B121" cm="1">
        <f t="array" ref="B121:M159">TRANSPOSE(B98:AN109)</f>
        <v>109538058528174.11</v>
      </c>
      <c r="C121">
        <v>9247236873988.4434</v>
      </c>
      <c r="D121">
        <v>127382986138.81061</v>
      </c>
      <c r="E121">
        <v>43073095243609.492</v>
      </c>
      <c r="F121">
        <v>372946518417.71863</v>
      </c>
      <c r="G121">
        <v>3001019937740.625</v>
      </c>
      <c r="H121">
        <v>16463690373621.881</v>
      </c>
      <c r="I121">
        <v>359275837770.16187</v>
      </c>
      <c r="J121">
        <v>23054828646561.289</v>
      </c>
      <c r="K121">
        <v>2281564845663.7407</v>
      </c>
      <c r="L121">
        <v>12072294325639.195</v>
      </c>
      <c r="M121">
        <v>37146754164.798553</v>
      </c>
    </row>
    <row r="122" spans="1:13" x14ac:dyDescent="0.2">
      <c r="A122" s="92">
        <v>2023</v>
      </c>
      <c r="B122">
        <v>116928181432977.61</v>
      </c>
      <c r="C122">
        <v>9871113341645.1836</v>
      </c>
      <c r="D122">
        <v>133383291194.0145</v>
      </c>
      <c r="E122">
        <v>45959379336857.117</v>
      </c>
      <c r="F122">
        <v>397710675683.80121</v>
      </c>
      <c r="G122">
        <v>3200291752938.0059</v>
      </c>
      <c r="H122">
        <v>17442276136858.736</v>
      </c>
      <c r="I122">
        <v>382079865603.34625</v>
      </c>
      <c r="J122">
        <v>24604775314605.531</v>
      </c>
      <c r="K122">
        <v>2430867681278.9194</v>
      </c>
      <c r="L122">
        <v>12667071240544.348</v>
      </c>
      <c r="M122">
        <v>39206880491.978729</v>
      </c>
    </row>
    <row r="123" spans="1:13" x14ac:dyDescent="0.2">
      <c r="A123" s="92">
        <v>2024</v>
      </c>
      <c r="B123">
        <v>125114043884395.45</v>
      </c>
      <c r="C123">
        <v>10562166388624.316</v>
      </c>
      <c r="D123">
        <v>140159697682.91125</v>
      </c>
      <c r="E123">
        <v>49157434506914.203</v>
      </c>
      <c r="F123">
        <v>425161247743.64703</v>
      </c>
      <c r="G123">
        <v>3421180566710.1865</v>
      </c>
      <c r="H123">
        <v>18532856621039.324</v>
      </c>
      <c r="I123">
        <v>407411270032.88831</v>
      </c>
      <c r="J123">
        <v>26321888683911.906</v>
      </c>
      <c r="K123">
        <v>2596478731892.8306</v>
      </c>
      <c r="L123">
        <v>13336903685297.043</v>
      </c>
      <c r="M123">
        <v>41511190300.444366</v>
      </c>
    </row>
    <row r="124" spans="1:13" x14ac:dyDescent="0.2">
      <c r="A124" s="92">
        <v>2025</v>
      </c>
      <c r="B124">
        <v>133686279726889.56</v>
      </c>
      <c r="C124">
        <v>11285837197111.105</v>
      </c>
      <c r="D124">
        <v>147229927591.20978</v>
      </c>
      <c r="E124">
        <v>52506240529951.414</v>
      </c>
      <c r="F124">
        <v>453903504433.45734</v>
      </c>
      <c r="G124">
        <v>3652463287212.5571</v>
      </c>
      <c r="H124">
        <v>19673586632527.133</v>
      </c>
      <c r="I124">
        <v>433923921575.35236</v>
      </c>
      <c r="J124">
        <v>28119995002446.781</v>
      </c>
      <c r="K124">
        <v>2769860226390.7891</v>
      </c>
      <c r="L124">
        <v>14036148032750.119</v>
      </c>
      <c r="M124">
        <v>43919788665.35495</v>
      </c>
    </row>
    <row r="125" spans="1:13" x14ac:dyDescent="0.2">
      <c r="A125" s="92">
        <v>2026</v>
      </c>
      <c r="B125">
        <v>143757800150494.66</v>
      </c>
      <c r="C125">
        <v>12136078074935.754</v>
      </c>
      <c r="D125">
        <v>155794968238.78018</v>
      </c>
      <c r="E125">
        <v>56442713864416.75</v>
      </c>
      <c r="F125">
        <v>487712322735.23755</v>
      </c>
      <c r="G125">
        <v>3924515532733.6948</v>
      </c>
      <c r="H125">
        <v>21026987695191.559</v>
      </c>
      <c r="I125">
        <v>465216499388.18945</v>
      </c>
      <c r="J125">
        <v>30233135439123.535</v>
      </c>
      <c r="K125">
        <v>2974026688767.3447</v>
      </c>
      <c r="L125">
        <v>14879562604499.271</v>
      </c>
      <c r="M125">
        <v>46794056282.287193</v>
      </c>
    </row>
    <row r="126" spans="1:13" x14ac:dyDescent="0.2">
      <c r="A126" s="92">
        <v>2027</v>
      </c>
      <c r="B126">
        <v>154397476065155.16</v>
      </c>
      <c r="C126">
        <v>13034282815527.686</v>
      </c>
      <c r="D126">
        <v>164802215737.95309</v>
      </c>
      <c r="E126">
        <v>60600940796316.906</v>
      </c>
      <c r="F126">
        <v>523422094591.02368</v>
      </c>
      <c r="G126">
        <v>4211864340186.7578</v>
      </c>
      <c r="H126">
        <v>22454649671606.688</v>
      </c>
      <c r="I126">
        <v>498251693327.44501</v>
      </c>
      <c r="J126">
        <v>32465396046978.051</v>
      </c>
      <c r="K126">
        <v>3189637548718.8726</v>
      </c>
      <c r="L126">
        <v>15767086138920.623</v>
      </c>
      <c r="M126">
        <v>49823422916.887947</v>
      </c>
    </row>
    <row r="127" spans="1:13" x14ac:dyDescent="0.2">
      <c r="A127" s="92">
        <v>2028</v>
      </c>
      <c r="B127">
        <v>165632788682698.53</v>
      </c>
      <c r="C127">
        <v>13982771391312.633</v>
      </c>
      <c r="D127">
        <v>174272667105.19458</v>
      </c>
      <c r="E127">
        <v>64991644385979.141</v>
      </c>
      <c r="F127">
        <v>561124707506.91272</v>
      </c>
      <c r="G127">
        <v>4515249108451.2266</v>
      </c>
      <c r="H127">
        <v>23960144519134.93</v>
      </c>
      <c r="I127">
        <v>533113575334.69635</v>
      </c>
      <c r="J127">
        <v>34822537742301.152</v>
      </c>
      <c r="K127">
        <v>3417245662901.1777</v>
      </c>
      <c r="L127">
        <v>16700818933066.322</v>
      </c>
      <c r="M127">
        <v>53015323143.27919</v>
      </c>
    </row>
    <row r="128" spans="1:13" x14ac:dyDescent="0.2">
      <c r="A128" s="92">
        <v>2029</v>
      </c>
      <c r="B128">
        <v>177492214880492.47</v>
      </c>
      <c r="C128">
        <v>14983947829110.021</v>
      </c>
      <c r="D128">
        <v>184228159984.86008</v>
      </c>
      <c r="E128">
        <v>69625936805160.922</v>
      </c>
      <c r="F128">
        <v>600915390376.88562</v>
      </c>
      <c r="G128">
        <v>4835436123831.9033</v>
      </c>
      <c r="H128">
        <v>25547177680492.547</v>
      </c>
      <c r="I128">
        <v>569889307541.23572</v>
      </c>
      <c r="J128">
        <v>37310530332508.859</v>
      </c>
      <c r="K128">
        <v>3657424060872.8755</v>
      </c>
      <c r="L128">
        <v>17682944146193.961</v>
      </c>
      <c r="M128">
        <v>56377474633.951294</v>
      </c>
    </row>
    <row r="129" spans="1:13" x14ac:dyDescent="0.2">
      <c r="A129" s="92">
        <v>2030</v>
      </c>
      <c r="B129">
        <v>190005227800772.34</v>
      </c>
      <c r="C129">
        <v>16040300260728.408</v>
      </c>
      <c r="D129">
        <v>194691389752.49194</v>
      </c>
      <c r="E129">
        <v>74515319697307.156</v>
      </c>
      <c r="F129">
        <v>642892718035.45166</v>
      </c>
      <c r="G129">
        <v>5173218596693.0342</v>
      </c>
      <c r="H129">
        <v>27219589009771.98</v>
      </c>
      <c r="I129">
        <v>608669153310.47644</v>
      </c>
      <c r="J129">
        <v>39935552676924.633</v>
      </c>
      <c r="K129">
        <v>3910765986838.561</v>
      </c>
      <c r="L129">
        <v>18715729255467.871</v>
      </c>
      <c r="M129">
        <v>59917881184.274162</v>
      </c>
    </row>
    <row r="130" spans="1:13" x14ac:dyDescent="0.2">
      <c r="A130" s="92">
        <v>2031</v>
      </c>
      <c r="B130">
        <v>204133219432147.53</v>
      </c>
      <c r="C130">
        <v>17232989696020.219</v>
      </c>
      <c r="D130">
        <v>206628230307.39325</v>
      </c>
      <c r="E130">
        <v>80036681040910.281</v>
      </c>
      <c r="F130">
        <v>690306666691.56677</v>
      </c>
      <c r="G130">
        <v>5554748382377.3867</v>
      </c>
      <c r="H130">
        <v>29114124914447.105</v>
      </c>
      <c r="I130">
        <v>652522229758.40942</v>
      </c>
      <c r="J130">
        <v>42899630828510.375</v>
      </c>
      <c r="K130">
        <v>4197024913090.3809</v>
      </c>
      <c r="L130">
        <v>19892243703359.566</v>
      </c>
      <c r="M130">
        <v>63936409709.798523</v>
      </c>
    </row>
    <row r="131" spans="1:13" x14ac:dyDescent="0.2">
      <c r="A131" s="92">
        <v>2032</v>
      </c>
      <c r="B131">
        <v>219107765154776.88</v>
      </c>
      <c r="C131">
        <v>18497145490252.918</v>
      </c>
      <c r="D131">
        <v>219230245436.23703</v>
      </c>
      <c r="E131">
        <v>85888503908445.469</v>
      </c>
      <c r="F131">
        <v>740554006471.66797</v>
      </c>
      <c r="G131">
        <v>5959077853363.9316</v>
      </c>
      <c r="H131">
        <v>31119630105662.406</v>
      </c>
      <c r="I131">
        <v>698975288463.94226</v>
      </c>
      <c r="J131">
        <v>46041211809192.055</v>
      </c>
      <c r="K131">
        <v>4500347248304.8047</v>
      </c>
      <c r="L131">
        <v>21135013001386.148</v>
      </c>
      <c r="M131">
        <v>68187117122.880486</v>
      </c>
    </row>
    <row r="132" spans="1:13" x14ac:dyDescent="0.2">
      <c r="A132" s="92">
        <v>2033</v>
      </c>
      <c r="B132">
        <v>234972263538853.22</v>
      </c>
      <c r="C132">
        <v>19836431364182.172</v>
      </c>
      <c r="D132">
        <v>232531359031.28333</v>
      </c>
      <c r="E132">
        <v>92087728061557.875</v>
      </c>
      <c r="F132">
        <v>793779964098.17493</v>
      </c>
      <c r="G132">
        <v>6387375617664.6787</v>
      </c>
      <c r="H132">
        <v>33241784439576.617</v>
      </c>
      <c r="I132">
        <v>748161519924.19934</v>
      </c>
      <c r="J132">
        <v>49369394924045.375</v>
      </c>
      <c r="K132">
        <v>4821607433278.208</v>
      </c>
      <c r="L132">
        <v>22447418772686.871</v>
      </c>
      <c r="M132">
        <v>72681875756.817596</v>
      </c>
    </row>
    <row r="133" spans="1:13" x14ac:dyDescent="0.2">
      <c r="A133" s="92">
        <v>2034</v>
      </c>
      <c r="B133">
        <v>251771734249640.72</v>
      </c>
      <c r="C133">
        <v>21254647891912.352</v>
      </c>
      <c r="D133">
        <v>246566936640.38058</v>
      </c>
      <c r="E133">
        <v>98651927348774.109</v>
      </c>
      <c r="F133">
        <v>850135217757.00537</v>
      </c>
      <c r="G133">
        <v>6840854150038.8447</v>
      </c>
      <c r="H133">
        <v>35486488825610.438</v>
      </c>
      <c r="I133">
        <v>800219186314.12549</v>
      </c>
      <c r="J133">
        <v>52893619738796.5</v>
      </c>
      <c r="K133">
        <v>5161712883529.1504</v>
      </c>
      <c r="L133">
        <v>23832983734694.434</v>
      </c>
      <c r="M133">
        <v>77433031422.865982</v>
      </c>
    </row>
    <row r="134" spans="1:13" x14ac:dyDescent="0.2">
      <c r="A134" s="92">
        <v>2035</v>
      </c>
      <c r="B134">
        <v>269552808859409.62</v>
      </c>
      <c r="C134">
        <v>22755731725237.199</v>
      </c>
      <c r="D134">
        <v>261373814270.7395</v>
      </c>
      <c r="E134">
        <v>105599306392396.11</v>
      </c>
      <c r="F134">
        <v>909775871861.19275</v>
      </c>
      <c r="G134">
        <v>7320769588921.1572</v>
      </c>
      <c r="H134">
        <v>37859865857514.719</v>
      </c>
      <c r="I134">
        <v>855291613197.1499</v>
      </c>
      <c r="J134">
        <v>56623664229355.398</v>
      </c>
      <c r="K134">
        <v>5521603868346.3135</v>
      </c>
      <c r="L134">
        <v>25295374031278.176</v>
      </c>
      <c r="M134">
        <v>82453407084.917892</v>
      </c>
    </row>
    <row r="135" spans="1:13" x14ac:dyDescent="0.2">
      <c r="A135" s="92">
        <v>2036</v>
      </c>
      <c r="B135">
        <v>288088061175228.31</v>
      </c>
      <c r="C135">
        <v>24320483474413.594</v>
      </c>
      <c r="D135">
        <v>276725546123.04608</v>
      </c>
      <c r="E135">
        <v>112840724341224.17</v>
      </c>
      <c r="F135">
        <v>971933426847.91431</v>
      </c>
      <c r="G135">
        <v>7820937984612.9854</v>
      </c>
      <c r="H135">
        <v>40329670879265.445</v>
      </c>
      <c r="I135">
        <v>912653901411.13477</v>
      </c>
      <c r="J135">
        <v>60511741567383.062</v>
      </c>
      <c r="K135">
        <v>5896611159975.3848</v>
      </c>
      <c r="L135">
        <v>26812746067984.895</v>
      </c>
      <c r="M135">
        <v>87672417353.516571</v>
      </c>
    </row>
    <row r="136" spans="1:13" x14ac:dyDescent="0.2">
      <c r="A136" s="92">
        <v>2037</v>
      </c>
      <c r="B136">
        <v>307665057052593.56</v>
      </c>
      <c r="C136">
        <v>25973179538150.641</v>
      </c>
      <c r="D136">
        <v>292895431881.36627</v>
      </c>
      <c r="E136">
        <v>120488795171493.17</v>
      </c>
      <c r="F136">
        <v>1037577606604.4708</v>
      </c>
      <c r="G136">
        <v>8349162495412.2959</v>
      </c>
      <c r="H136">
        <v>42936011459939.336</v>
      </c>
      <c r="I136">
        <v>973215432709.20007</v>
      </c>
      <c r="J136">
        <v>64618247633076.992</v>
      </c>
      <c r="K136">
        <v>6292615465782.7236</v>
      </c>
      <c r="L136">
        <v>28411616298508.555</v>
      </c>
      <c r="M136">
        <v>93177072865.368103</v>
      </c>
    </row>
    <row r="137" spans="1:13" x14ac:dyDescent="0.2">
      <c r="A137" s="92">
        <v>2038</v>
      </c>
      <c r="B137">
        <v>328331875381481.5</v>
      </c>
      <c r="C137">
        <v>27717878751251.676</v>
      </c>
      <c r="D137">
        <v>309922321141.87311</v>
      </c>
      <c r="E137">
        <v>128562295136570.19</v>
      </c>
      <c r="F137">
        <v>1106869493860.2532</v>
      </c>
      <c r="G137">
        <v>8906739319188.3652</v>
      </c>
      <c r="H137">
        <v>45685244565879.289</v>
      </c>
      <c r="I137">
        <v>1037124462577.3934</v>
      </c>
      <c r="J137">
        <v>68953265721754.719</v>
      </c>
      <c r="K137">
        <v>6710587790599.3213</v>
      </c>
      <c r="L137">
        <v>30095838369944.641</v>
      </c>
      <c r="M137">
        <v>98980744232.807724</v>
      </c>
    </row>
    <row r="138" spans="1:13" x14ac:dyDescent="0.2">
      <c r="A138" s="92">
        <v>2039</v>
      </c>
      <c r="B138">
        <v>350137840192865.44</v>
      </c>
      <c r="C138">
        <v>29558745063709.23</v>
      </c>
      <c r="D138">
        <v>327846441331.42993</v>
      </c>
      <c r="E138">
        <v>137080489577541.06</v>
      </c>
      <c r="F138">
        <v>1179974399959.9402</v>
      </c>
      <c r="G138">
        <v>9494998680562.7246</v>
      </c>
      <c r="H138">
        <v>48583910734807.109</v>
      </c>
      <c r="I138">
        <v>1104533291648.1599</v>
      </c>
      <c r="J138">
        <v>73527141049450.094</v>
      </c>
      <c r="K138">
        <v>7151524949138.2129</v>
      </c>
      <c r="L138">
        <v>31869397215119.906</v>
      </c>
      <c r="M138">
        <v>105097212258.38066</v>
      </c>
    </row>
    <row r="139" spans="1:13" x14ac:dyDescent="0.2">
      <c r="A139" s="92">
        <v>2040</v>
      </c>
      <c r="B139">
        <v>373133428944966.62</v>
      </c>
      <c r="C139">
        <v>31500039798201.84</v>
      </c>
      <c r="D139">
        <v>346709391525.01361</v>
      </c>
      <c r="E139">
        <v>146063097622046.91</v>
      </c>
      <c r="F139">
        <v>1257061567987.8696</v>
      </c>
      <c r="G139">
        <v>10115302442015.213</v>
      </c>
      <c r="H139">
        <v>51638725410457.164</v>
      </c>
      <c r="I139">
        <v>1175598020472.2087</v>
      </c>
      <c r="J139">
        <v>78350461661758.203</v>
      </c>
      <c r="K139">
        <v>7616447834878.4551</v>
      </c>
      <c r="L139">
        <v>33736407454936.914</v>
      </c>
      <c r="M139">
        <v>111540654110.12439</v>
      </c>
    </row>
    <row r="140" spans="1:13" x14ac:dyDescent="0.2">
      <c r="A140" s="92">
        <v>2041</v>
      </c>
      <c r="B140">
        <v>396314586991136.56</v>
      </c>
      <c r="C140">
        <v>33457000350053.656</v>
      </c>
      <c r="D140">
        <v>365580415041.80396</v>
      </c>
      <c r="E140">
        <v>155117098695937.88</v>
      </c>
      <c r="F140">
        <v>1334748740964.5857</v>
      </c>
      <c r="G140">
        <v>10740434313465.016</v>
      </c>
      <c r="H140">
        <v>54710847145828.297</v>
      </c>
      <c r="I140">
        <v>1247156478092.1362</v>
      </c>
      <c r="J140">
        <v>83212401054458.109</v>
      </c>
      <c r="K140">
        <v>8084865467751.666</v>
      </c>
      <c r="L140">
        <v>35606274559852.969</v>
      </c>
      <c r="M140">
        <v>118011305385.94756</v>
      </c>
    </row>
    <row r="141" spans="1:13" x14ac:dyDescent="0.2">
      <c r="A141" s="92">
        <v>2042</v>
      </c>
      <c r="B141">
        <v>420656481310420</v>
      </c>
      <c r="C141">
        <v>35511950618082</v>
      </c>
      <c r="D141">
        <v>385369206614.59998</v>
      </c>
      <c r="E141">
        <v>164624249186805.56</v>
      </c>
      <c r="F141">
        <v>1416321740268.4895</v>
      </c>
      <c r="G141">
        <v>11396834588577.424</v>
      </c>
      <c r="H141">
        <v>57935414067219.891</v>
      </c>
      <c r="I141">
        <v>1322283019413.1748</v>
      </c>
      <c r="J141">
        <v>88317732110410.25</v>
      </c>
      <c r="K141">
        <v>8576689477315.543</v>
      </c>
      <c r="L141">
        <v>37567470792761.906</v>
      </c>
      <c r="M141">
        <v>124801289046.16533</v>
      </c>
    </row>
    <row r="142" spans="1:13" x14ac:dyDescent="0.2">
      <c r="A142" s="92">
        <v>2043</v>
      </c>
      <c r="B142">
        <v>446202036482460.12</v>
      </c>
      <c r="C142">
        <v>37668514308613.258</v>
      </c>
      <c r="D142">
        <v>406113215400.72095</v>
      </c>
      <c r="E142">
        <v>174601333427403.41</v>
      </c>
      <c r="F142">
        <v>1501924802996.6589</v>
      </c>
      <c r="G142">
        <v>12085663912063.467</v>
      </c>
      <c r="H142">
        <v>61318242495792.766</v>
      </c>
      <c r="I142">
        <v>1401111535555.675</v>
      </c>
      <c r="J142">
        <v>93675462979289.75</v>
      </c>
      <c r="K142">
        <v>9092791701797.2969</v>
      </c>
      <c r="L142">
        <v>39623670823230.367</v>
      </c>
      <c r="M142">
        <v>131923017682.10973</v>
      </c>
    </row>
    <row r="143" spans="1:13" x14ac:dyDescent="0.2">
      <c r="A143" s="92">
        <v>2044</v>
      </c>
      <c r="B143">
        <v>472994191446656.75</v>
      </c>
      <c r="C143">
        <v>39930316340229.047</v>
      </c>
      <c r="D143">
        <v>427850675606.96362</v>
      </c>
      <c r="E143">
        <v>185065147231813.75</v>
      </c>
      <c r="F143">
        <v>1591702332785.1624</v>
      </c>
      <c r="G143">
        <v>12808084268737.367</v>
      </c>
      <c r="H143">
        <v>64865190060323.867</v>
      </c>
      <c r="I143">
        <v>1483776389821.9031</v>
      </c>
      <c r="J143">
        <v>99294606455383.406</v>
      </c>
      <c r="K143">
        <v>9634045648833.4355</v>
      </c>
      <c r="L143">
        <v>41778615984220.812</v>
      </c>
      <c r="M143">
        <v>139389040881.89102</v>
      </c>
    </row>
    <row r="144" spans="1:13" x14ac:dyDescent="0.2">
      <c r="A144" s="92">
        <v>2045</v>
      </c>
      <c r="B144">
        <v>501075664783905.19</v>
      </c>
      <c r="C144">
        <v>42300963028777.617</v>
      </c>
      <c r="D144">
        <v>450620528206.08307</v>
      </c>
      <c r="E144">
        <v>196032407076687.03</v>
      </c>
      <c r="F144">
        <v>1685798130466.741</v>
      </c>
      <c r="G144">
        <v>13565252792785.41</v>
      </c>
      <c r="H144">
        <v>68582130337852.586</v>
      </c>
      <c r="I144">
        <v>1570411755540.4678</v>
      </c>
      <c r="J144">
        <v>105184130986705.12</v>
      </c>
      <c r="K144">
        <v>10201321953718.623</v>
      </c>
      <c r="L144">
        <v>44036104892743.812</v>
      </c>
      <c r="M144">
        <v>147211999108.63275</v>
      </c>
    </row>
    <row r="145" spans="1:13" x14ac:dyDescent="0.2">
      <c r="A145" s="92">
        <v>2046</v>
      </c>
      <c r="B145">
        <v>528790609511963.38</v>
      </c>
      <c r="C145">
        <v>44640667258460.125</v>
      </c>
      <c r="D145">
        <v>472943590317.40271</v>
      </c>
      <c r="E145">
        <v>206855382679137</v>
      </c>
      <c r="F145">
        <v>1778642853894.5027</v>
      </c>
      <c r="G145">
        <v>14312354193013.051</v>
      </c>
      <c r="H145">
        <v>72242933868817.234</v>
      </c>
      <c r="I145">
        <v>1655833568173.4839</v>
      </c>
      <c r="J145">
        <v>110996467669468.44</v>
      </c>
      <c r="K145">
        <v>10760927194948.404</v>
      </c>
      <c r="L145">
        <v>46251457670510.281</v>
      </c>
      <c r="M145">
        <v>154907125565.60736</v>
      </c>
    </row>
    <row r="146" spans="1:13" x14ac:dyDescent="0.2">
      <c r="A146" s="92">
        <v>2047</v>
      </c>
      <c r="B146">
        <v>557684501354908.12</v>
      </c>
      <c r="C146">
        <v>47079898569229.664</v>
      </c>
      <c r="D146">
        <v>496221626429.82025</v>
      </c>
      <c r="E146">
        <v>218138790372012.62</v>
      </c>
      <c r="F146">
        <v>1875437860708.7153</v>
      </c>
      <c r="G146">
        <v>15091242668912.363</v>
      </c>
      <c r="H146">
        <v>76059736379487.422</v>
      </c>
      <c r="I146">
        <v>1744892062123.4951</v>
      </c>
      <c r="J146">
        <v>117056062751821.84</v>
      </c>
      <c r="K146">
        <v>11344346711626.588</v>
      </c>
      <c r="L146">
        <v>48561504244447.438</v>
      </c>
      <c r="M146">
        <v>162930516371.36292</v>
      </c>
    </row>
    <row r="147" spans="1:13" x14ac:dyDescent="0.2">
      <c r="A147" s="92">
        <v>2048</v>
      </c>
      <c r="B147">
        <v>587784549955073.38</v>
      </c>
      <c r="C147">
        <v>49620954007531.094</v>
      </c>
      <c r="D147">
        <v>520484404868.23737</v>
      </c>
      <c r="E147">
        <v>229893315433697.62</v>
      </c>
      <c r="F147">
        <v>1976275505195.7817</v>
      </c>
      <c r="G147">
        <v>15902661375442.953</v>
      </c>
      <c r="H147">
        <v>80036532020982.328</v>
      </c>
      <c r="I147">
        <v>1837675445975.5088</v>
      </c>
      <c r="J147">
        <v>123368639178165.64</v>
      </c>
      <c r="K147">
        <v>11952143910271.211</v>
      </c>
      <c r="L147">
        <v>50969084678645.469</v>
      </c>
      <c r="M147">
        <v>171291076644.16675</v>
      </c>
    </row>
    <row r="148" spans="1:13" x14ac:dyDescent="0.2">
      <c r="A148" s="92">
        <v>2049</v>
      </c>
      <c r="B148">
        <v>619115954896730.5</v>
      </c>
      <c r="C148">
        <v>52265960930084.227</v>
      </c>
      <c r="D148">
        <v>545761425353.55389</v>
      </c>
      <c r="E148">
        <v>242128868448599.28</v>
      </c>
      <c r="F148">
        <v>2081241614742.7144</v>
      </c>
      <c r="G148">
        <v>16747300947017.293</v>
      </c>
      <c r="H148">
        <v>84177118246720.719</v>
      </c>
      <c r="I148">
        <v>1934266480097.709</v>
      </c>
      <c r="J148">
        <v>129939501197724.36</v>
      </c>
      <c r="K148">
        <v>12584844019756.752</v>
      </c>
      <c r="L148">
        <v>53476992747884.32</v>
      </c>
      <c r="M148">
        <v>179997385622.20975</v>
      </c>
    </row>
    <row r="149" spans="1:13" x14ac:dyDescent="0.2">
      <c r="A149" s="92">
        <v>2050</v>
      </c>
      <c r="B149">
        <v>651701481613560.25</v>
      </c>
      <c r="C149">
        <v>55016841201861</v>
      </c>
      <c r="D149">
        <v>572081741783.34424</v>
      </c>
      <c r="E149">
        <v>254854420942756.44</v>
      </c>
      <c r="F149">
        <v>2190414094299.8723</v>
      </c>
      <c r="G149">
        <v>17625788267914.297</v>
      </c>
      <c r="H149">
        <v>88485048169907.312</v>
      </c>
      <c r="I149">
        <v>2034741260456.23</v>
      </c>
      <c r="J149">
        <v>136773445771535.45</v>
      </c>
      <c r="K149">
        <v>13242925821405.445</v>
      </c>
      <c r="L149">
        <v>56087955960632.438</v>
      </c>
      <c r="M149">
        <v>189057607178.07831</v>
      </c>
    </row>
    <row r="150" spans="1:13" x14ac:dyDescent="0.2">
      <c r="A150" s="92">
        <v>2051</v>
      </c>
      <c r="B150">
        <v>684429169192304.38</v>
      </c>
      <c r="C150">
        <v>57779722737691.523</v>
      </c>
      <c r="D150">
        <v>598484068608.56055</v>
      </c>
      <c r="E150">
        <v>267635241990537.94</v>
      </c>
      <c r="F150">
        <v>2300057835682.6328</v>
      </c>
      <c r="G150">
        <v>18508067730753.051</v>
      </c>
      <c r="H150">
        <v>92810100178510.188</v>
      </c>
      <c r="I150">
        <v>2135636226243.3323</v>
      </c>
      <c r="J150">
        <v>143637135502957.12</v>
      </c>
      <c r="K150">
        <v>13903820108491.777</v>
      </c>
      <c r="L150">
        <v>58707530336591.82</v>
      </c>
      <c r="M150">
        <v>198151712440.37183</v>
      </c>
    </row>
    <row r="151" spans="1:13" x14ac:dyDescent="0.2">
      <c r="A151" s="92">
        <v>2052</v>
      </c>
      <c r="B151">
        <v>718334727688896.38</v>
      </c>
      <c r="C151">
        <v>60642040501721.328</v>
      </c>
      <c r="D151">
        <v>625894639486.52014</v>
      </c>
      <c r="E151">
        <v>280876485968258</v>
      </c>
      <c r="F151">
        <v>2413656544517.8975</v>
      </c>
      <c r="G151">
        <v>19422171960929.512</v>
      </c>
      <c r="H151">
        <v>97293767420612.047</v>
      </c>
      <c r="I151">
        <v>2240194507090.8242</v>
      </c>
      <c r="J151">
        <v>150747972238192.16</v>
      </c>
      <c r="K151">
        <v>14588603491159.748</v>
      </c>
      <c r="L151">
        <v>61426297984917.859</v>
      </c>
      <c r="M151">
        <v>207583092728.52115</v>
      </c>
    </row>
    <row r="152" spans="1:13" x14ac:dyDescent="0.2">
      <c r="A152" s="92">
        <v>2053</v>
      </c>
      <c r="B152">
        <v>753424622058932.75</v>
      </c>
      <c r="C152">
        <v>63604340267506.945</v>
      </c>
      <c r="D152">
        <v>654334716953.90771</v>
      </c>
      <c r="E152">
        <v>294580799429895.25</v>
      </c>
      <c r="F152">
        <v>2531234336681.2388</v>
      </c>
      <c r="G152">
        <v>20368295013676.359</v>
      </c>
      <c r="H152">
        <v>101937721895391.7</v>
      </c>
      <c r="I152">
        <v>2348444911474.3892</v>
      </c>
      <c r="J152">
        <v>158107345696675.41</v>
      </c>
      <c r="K152">
        <v>15297435140094.188</v>
      </c>
      <c r="L152">
        <v>64246135589870.062</v>
      </c>
      <c r="M152">
        <v>217356303960.02734</v>
      </c>
    </row>
    <row r="153" spans="1:13" x14ac:dyDescent="0.2">
      <c r="A153" s="92">
        <v>2054</v>
      </c>
      <c r="B153">
        <v>789700610019778.38</v>
      </c>
      <c r="C153">
        <v>66666770422093.453</v>
      </c>
      <c r="D153">
        <v>683824013837.40076</v>
      </c>
      <c r="E153">
        <v>308749007727106.88</v>
      </c>
      <c r="F153">
        <v>2652799902108.9604</v>
      </c>
      <c r="G153">
        <v>21346506815030.754</v>
      </c>
      <c r="H153">
        <v>106743128056115.05</v>
      </c>
      <c r="I153">
        <v>2460402979647.9932</v>
      </c>
      <c r="J153">
        <v>165715663136033.06</v>
      </c>
      <c r="K153">
        <v>16030383177988.615</v>
      </c>
      <c r="L153">
        <v>67168733449885.375</v>
      </c>
      <c r="M153">
        <v>227474980570.46085</v>
      </c>
    </row>
    <row r="154" spans="1:13" x14ac:dyDescent="0.2">
      <c r="A154" s="92">
        <v>2055</v>
      </c>
      <c r="B154">
        <v>827159050493361</v>
      </c>
      <c r="C154">
        <v>69829023584540.75</v>
      </c>
      <c r="D154">
        <v>714380385032.18774</v>
      </c>
      <c r="E154">
        <v>323379846838214.75</v>
      </c>
      <c r="F154">
        <v>2778344226184.8521</v>
      </c>
      <c r="G154">
        <v>22356734826326.594</v>
      </c>
      <c r="H154">
        <v>111710564140630.08</v>
      </c>
      <c r="I154">
        <v>2576068989799.4761</v>
      </c>
      <c r="J154">
        <v>173572204845037.75</v>
      </c>
      <c r="K154">
        <v>16787411159706.203</v>
      </c>
      <c r="L154">
        <v>70195561272392.273</v>
      </c>
      <c r="M154">
        <v>237941686284.05252</v>
      </c>
    </row>
    <row r="155" spans="1:13" x14ac:dyDescent="0.2">
      <c r="A155" s="92">
        <v>2056</v>
      </c>
      <c r="B155">
        <v>865727614676649.62</v>
      </c>
      <c r="C155">
        <v>73084993734864.328</v>
      </c>
      <c r="D155">
        <v>745965610421.8053</v>
      </c>
      <c r="E155">
        <v>338445223769085.69</v>
      </c>
      <c r="F155">
        <v>2907628076370.6519</v>
      </c>
      <c r="G155">
        <v>23397053995092.207</v>
      </c>
      <c r="H155">
        <v>116831497351204.75</v>
      </c>
      <c r="I155">
        <v>2695231098643.7354</v>
      </c>
      <c r="J155">
        <v>181661844441468.38</v>
      </c>
      <c r="K155">
        <v>17567094396370.4</v>
      </c>
      <c r="L155">
        <v>73322534759081.359</v>
      </c>
      <c r="M155">
        <v>248739784470.48132</v>
      </c>
    </row>
    <row r="156" spans="1:13" x14ac:dyDescent="0.2">
      <c r="A156" s="92">
        <v>2057</v>
      </c>
      <c r="B156">
        <v>905444070158265.88</v>
      </c>
      <c r="C156">
        <v>76437869224609.172</v>
      </c>
      <c r="D156">
        <v>778640022280.06421</v>
      </c>
      <c r="E156">
        <v>353960114306370.69</v>
      </c>
      <c r="F156">
        <v>3040782553723.0693</v>
      </c>
      <c r="G156">
        <v>24468519263164.082</v>
      </c>
      <c r="H156">
        <v>122112440426243.47</v>
      </c>
      <c r="I156">
        <v>2818022260531.3984</v>
      </c>
      <c r="J156">
        <v>189992565643151.59</v>
      </c>
      <c r="K156">
        <v>18370248817705.699</v>
      </c>
      <c r="L156">
        <v>76555206435701.312</v>
      </c>
      <c r="M156">
        <v>259884905175.9761</v>
      </c>
    </row>
    <row r="157" spans="1:13" x14ac:dyDescent="0.2">
      <c r="A157" s="92">
        <v>2058</v>
      </c>
      <c r="B157">
        <v>946283048031937.38</v>
      </c>
      <c r="C157">
        <v>79885508402839.672</v>
      </c>
      <c r="D157">
        <v>812413147347.57043</v>
      </c>
      <c r="E157">
        <v>369914839139231.06</v>
      </c>
      <c r="F157">
        <v>3177727260151.9453</v>
      </c>
      <c r="G157">
        <v>25570483684506.754</v>
      </c>
      <c r="H157">
        <v>127551568989505.05</v>
      </c>
      <c r="I157">
        <v>2944380859715.8398</v>
      </c>
      <c r="J157">
        <v>198559111377922.44</v>
      </c>
      <c r="K157">
        <v>19196415620741.164</v>
      </c>
      <c r="L157">
        <v>79894086163065.203</v>
      </c>
      <c r="M157">
        <v>271375156670.59576</v>
      </c>
    </row>
    <row r="158" spans="1:13" x14ac:dyDescent="0.2">
      <c r="A158" s="92">
        <v>2059</v>
      </c>
      <c r="B158">
        <v>988210171209358.25</v>
      </c>
      <c r="C158">
        <v>83425009145099.031</v>
      </c>
      <c r="D158">
        <v>847291001195.00598</v>
      </c>
      <c r="E158">
        <v>386296229602569.25</v>
      </c>
      <c r="F158">
        <v>3318352193615.8477</v>
      </c>
      <c r="G158">
        <v>26702062096494.457</v>
      </c>
      <c r="H158">
        <v>133146059585533.92</v>
      </c>
      <c r="I158">
        <v>3074219587424.6328</v>
      </c>
      <c r="J158">
        <v>207354343297157.84</v>
      </c>
      <c r="K158">
        <v>20044960792234.871</v>
      </c>
      <c r="L158">
        <v>83339280912066.828</v>
      </c>
      <c r="M158">
        <v>283206789989.21106</v>
      </c>
    </row>
    <row r="159" spans="1:13" x14ac:dyDescent="0.2">
      <c r="A159" s="92">
        <v>2060</v>
      </c>
      <c r="B159">
        <v>1031180911584551</v>
      </c>
      <c r="C159">
        <v>87052612374870.297</v>
      </c>
      <c r="D159">
        <v>883275563343.78479</v>
      </c>
      <c r="E159">
        <v>403087184392034.25</v>
      </c>
      <c r="F159">
        <v>3462513980213.2036</v>
      </c>
      <c r="G159">
        <v>27862100800363.633</v>
      </c>
      <c r="H159">
        <v>138891958882930.41</v>
      </c>
      <c r="I159">
        <v>3207422138333.9546</v>
      </c>
      <c r="J159">
        <v>216369002937296.94</v>
      </c>
      <c r="K159">
        <v>20915052738718.57</v>
      </c>
      <c r="L159">
        <v>86890436922621.453</v>
      </c>
      <c r="M159">
        <v>295373949651.84259</v>
      </c>
    </row>
    <row r="160" spans="1:13" x14ac:dyDescent="0.2">
      <c r="A160" s="92"/>
    </row>
    <row r="161" spans="1:43" x14ac:dyDescent="0.2">
      <c r="A161" s="83" t="s">
        <v>259</v>
      </c>
    </row>
    <row r="162" spans="1:43" x14ac:dyDescent="0.2">
      <c r="A162" s="83" t="s">
        <v>241</v>
      </c>
    </row>
    <row r="163" spans="1:43" x14ac:dyDescent="0.2">
      <c r="A163" s="83"/>
    </row>
    <row r="164" spans="1:43" x14ac:dyDescent="0.2">
      <c r="A164" s="83"/>
    </row>
    <row r="165" spans="1:43" x14ac:dyDescent="0.2">
      <c r="A165" s="83"/>
      <c r="B165" s="88"/>
    </row>
    <row r="166" spans="1:43" x14ac:dyDescent="0.2">
      <c r="A166" s="85" t="s">
        <v>244</v>
      </c>
      <c r="B166" s="85">
        <v>2019</v>
      </c>
      <c r="C166" s="85">
        <v>2020</v>
      </c>
      <c r="D166" s="85">
        <v>2021</v>
      </c>
      <c r="E166" s="85">
        <v>2022</v>
      </c>
      <c r="F166" s="85">
        <v>2023</v>
      </c>
      <c r="G166" s="85">
        <v>2024</v>
      </c>
      <c r="H166" s="85">
        <v>2025</v>
      </c>
      <c r="I166" s="85">
        <v>2026</v>
      </c>
      <c r="J166" s="85">
        <v>2027</v>
      </c>
      <c r="K166" s="85">
        <v>2028</v>
      </c>
      <c r="L166" s="85">
        <v>2029</v>
      </c>
      <c r="M166" s="85">
        <v>2030</v>
      </c>
      <c r="N166" s="85">
        <v>2031</v>
      </c>
      <c r="O166" s="85">
        <v>2032</v>
      </c>
      <c r="P166" s="85">
        <v>2033</v>
      </c>
      <c r="Q166" s="85">
        <v>2034</v>
      </c>
      <c r="R166" s="85">
        <v>2035</v>
      </c>
      <c r="S166" s="85">
        <v>2036</v>
      </c>
      <c r="T166" s="85">
        <v>2037</v>
      </c>
      <c r="U166" s="85">
        <v>2038</v>
      </c>
      <c r="V166" s="85">
        <v>2039</v>
      </c>
      <c r="W166" s="85">
        <v>2040</v>
      </c>
      <c r="X166" s="85">
        <v>2041</v>
      </c>
      <c r="Y166" s="85">
        <v>2042</v>
      </c>
      <c r="Z166" s="85">
        <v>2043</v>
      </c>
      <c r="AA166" s="85">
        <v>2044</v>
      </c>
      <c r="AB166" s="85">
        <v>2045</v>
      </c>
      <c r="AC166" s="85">
        <v>2046</v>
      </c>
      <c r="AD166" s="85">
        <v>2047</v>
      </c>
      <c r="AE166" s="85">
        <v>2048</v>
      </c>
      <c r="AF166" s="85">
        <v>2049</v>
      </c>
      <c r="AG166" s="85">
        <v>2050</v>
      </c>
      <c r="AH166" s="85">
        <v>2051</v>
      </c>
      <c r="AI166" s="85">
        <v>2052</v>
      </c>
      <c r="AJ166" s="85">
        <v>2053</v>
      </c>
      <c r="AK166" s="85">
        <v>2054</v>
      </c>
      <c r="AL166" s="85">
        <v>2055</v>
      </c>
      <c r="AM166" s="85">
        <v>2056</v>
      </c>
      <c r="AN166" s="85">
        <v>2057</v>
      </c>
      <c r="AO166" s="85">
        <v>2058</v>
      </c>
      <c r="AP166" s="85">
        <v>2059</v>
      </c>
      <c r="AQ166" s="85">
        <v>2060</v>
      </c>
    </row>
    <row r="167" spans="1:43" x14ac:dyDescent="0.2">
      <c r="A167" s="85" t="s">
        <v>245</v>
      </c>
      <c r="B167" cm="1">
        <f t="array" ref="B167:AQ178">TRANSPOSE(B118:M159)</f>
        <v>75664126068428</v>
      </c>
      <c r="C167">
        <v>85752617124560</v>
      </c>
      <c r="D167">
        <v>95841108180688</v>
      </c>
      <c r="E167">
        <v>109538058528174.11</v>
      </c>
      <c r="F167">
        <v>116928181432977.61</v>
      </c>
      <c r="G167">
        <v>125114043884395.45</v>
      </c>
      <c r="H167">
        <v>133686279726889.56</v>
      </c>
      <c r="I167">
        <v>143757800150494.66</v>
      </c>
      <c r="J167">
        <v>154397476065155.16</v>
      </c>
      <c r="K167">
        <v>165632788682698.53</v>
      </c>
      <c r="L167">
        <v>177492214880492.47</v>
      </c>
      <c r="M167">
        <v>190005227800772.34</v>
      </c>
      <c r="N167">
        <v>204133219432147.53</v>
      </c>
      <c r="O167">
        <v>219107765154776.88</v>
      </c>
      <c r="P167">
        <v>234972263538853.22</v>
      </c>
      <c r="Q167">
        <v>251771734249640.72</v>
      </c>
      <c r="R167">
        <v>269552808859409.62</v>
      </c>
      <c r="S167">
        <v>288088061175228.31</v>
      </c>
      <c r="T167">
        <v>307665057052593.56</v>
      </c>
      <c r="U167">
        <v>328331875381481.5</v>
      </c>
      <c r="V167">
        <v>350137840192865.44</v>
      </c>
      <c r="W167">
        <v>373133428944966.62</v>
      </c>
      <c r="X167">
        <v>396314586991136.56</v>
      </c>
      <c r="Y167">
        <v>420656481310420</v>
      </c>
      <c r="Z167">
        <v>446202036482460.12</v>
      </c>
      <c r="AA167">
        <v>472994191446656.75</v>
      </c>
      <c r="AB167">
        <v>501075664783905.19</v>
      </c>
      <c r="AC167">
        <v>528790609511963.38</v>
      </c>
      <c r="AD167">
        <v>557684501354908.12</v>
      </c>
      <c r="AE167">
        <v>587784549955073.38</v>
      </c>
      <c r="AF167">
        <v>619115954896730.5</v>
      </c>
      <c r="AG167">
        <v>651701481613560.25</v>
      </c>
      <c r="AH167">
        <v>684429169192304.38</v>
      </c>
      <c r="AI167">
        <v>718334727688896.38</v>
      </c>
      <c r="AJ167">
        <v>753424622058932.75</v>
      </c>
      <c r="AK167">
        <v>789700610019778.38</v>
      </c>
      <c r="AL167">
        <v>827159050493361</v>
      </c>
      <c r="AM167">
        <v>865727614676649.62</v>
      </c>
      <c r="AN167">
        <v>905444070158265.88</v>
      </c>
      <c r="AO167">
        <v>946283048031937.38</v>
      </c>
      <c r="AP167">
        <v>988210171209358.25</v>
      </c>
      <c r="AQ167">
        <v>1031180911584551</v>
      </c>
    </row>
    <row r="168" spans="1:43" x14ac:dyDescent="0.2">
      <c r="A168" s="85" t="s">
        <v>246</v>
      </c>
      <c r="B168">
        <v>6387588989797.75</v>
      </c>
      <c r="C168">
        <v>7239262533683.5</v>
      </c>
      <c r="D168">
        <v>8090936077569.25</v>
      </c>
      <c r="E168">
        <v>9247236873988.4434</v>
      </c>
      <c r="F168">
        <v>9871113341645.1836</v>
      </c>
      <c r="G168">
        <v>10562166388624.316</v>
      </c>
      <c r="H168">
        <v>11285837197111.105</v>
      </c>
      <c r="I168">
        <v>12136078074935.754</v>
      </c>
      <c r="J168">
        <v>13034282815527.686</v>
      </c>
      <c r="K168">
        <v>13982771391312.633</v>
      </c>
      <c r="L168">
        <v>14983947829110.021</v>
      </c>
      <c r="M168">
        <v>16040300260728.408</v>
      </c>
      <c r="N168">
        <v>17232989696020.219</v>
      </c>
      <c r="O168">
        <v>18497145490252.918</v>
      </c>
      <c r="P168">
        <v>19836431364182.172</v>
      </c>
      <c r="Q168">
        <v>21254647891912.352</v>
      </c>
      <c r="R168">
        <v>22755731725237.199</v>
      </c>
      <c r="S168">
        <v>24320483474413.594</v>
      </c>
      <c r="T168">
        <v>25973179538150.641</v>
      </c>
      <c r="U168">
        <v>27717878751251.676</v>
      </c>
      <c r="V168">
        <v>29558745063709.23</v>
      </c>
      <c r="W168">
        <v>31500039798201.84</v>
      </c>
      <c r="X168">
        <v>33457000350053.656</v>
      </c>
      <c r="Y168">
        <v>35511950618082</v>
      </c>
      <c r="Z168">
        <v>37668514308613.258</v>
      </c>
      <c r="AA168">
        <v>39930316340229.047</v>
      </c>
      <c r="AB168">
        <v>42300963028777.617</v>
      </c>
      <c r="AC168">
        <v>44640667258460.125</v>
      </c>
      <c r="AD168">
        <v>47079898569229.664</v>
      </c>
      <c r="AE168">
        <v>49620954007531.094</v>
      </c>
      <c r="AF168">
        <v>52265960930084.227</v>
      </c>
      <c r="AG168">
        <v>55016841201861</v>
      </c>
      <c r="AH168">
        <v>57779722737691.523</v>
      </c>
      <c r="AI168">
        <v>60642040501721.328</v>
      </c>
      <c r="AJ168">
        <v>63604340267506.945</v>
      </c>
      <c r="AK168">
        <v>66666770422093.453</v>
      </c>
      <c r="AL168">
        <v>69829023584540.75</v>
      </c>
      <c r="AM168">
        <v>73084993734864.328</v>
      </c>
      <c r="AN168">
        <v>76437869224609.172</v>
      </c>
      <c r="AO168">
        <v>79885508402839.672</v>
      </c>
      <c r="AP168">
        <v>83425009145099.031</v>
      </c>
      <c r="AQ168">
        <v>87052612374870.297</v>
      </c>
    </row>
    <row r="169" spans="1:43" x14ac:dyDescent="0.2">
      <c r="A169" s="85" t="s">
        <v>247</v>
      </c>
      <c r="B169">
        <v>98777837024.080078</v>
      </c>
      <c r="C169">
        <v>107237277821.05664</v>
      </c>
      <c r="D169">
        <v>115696718618.0332</v>
      </c>
      <c r="E169">
        <v>127382986138.81061</v>
      </c>
      <c r="F169">
        <v>133383291194.0145</v>
      </c>
      <c r="G169">
        <v>140159697682.91125</v>
      </c>
      <c r="H169">
        <v>147229927591.20978</v>
      </c>
      <c r="I169">
        <v>155794968238.78018</v>
      </c>
      <c r="J169">
        <v>164802215737.95309</v>
      </c>
      <c r="K169">
        <v>174272667105.19458</v>
      </c>
      <c r="L169">
        <v>184228159984.86008</v>
      </c>
      <c r="M169">
        <v>194691389752.49194</v>
      </c>
      <c r="N169">
        <v>206628230307.39325</v>
      </c>
      <c r="O169">
        <v>219230245436.23703</v>
      </c>
      <c r="P169">
        <v>232531359031.28333</v>
      </c>
      <c r="Q169">
        <v>246566936640.38058</v>
      </c>
      <c r="R169">
        <v>261373814270.7395</v>
      </c>
      <c r="S169">
        <v>276725546123.04608</v>
      </c>
      <c r="T169">
        <v>292895431881.36627</v>
      </c>
      <c r="U169">
        <v>309922321141.87311</v>
      </c>
      <c r="V169">
        <v>327846441331.42993</v>
      </c>
      <c r="W169">
        <v>346709391525.01361</v>
      </c>
      <c r="X169">
        <v>365580415041.80396</v>
      </c>
      <c r="Y169">
        <v>385369206614.59998</v>
      </c>
      <c r="Z169">
        <v>406113215400.72095</v>
      </c>
      <c r="AA169">
        <v>427850675606.96362</v>
      </c>
      <c r="AB169">
        <v>450620528206.08307</v>
      </c>
      <c r="AC169">
        <v>472943590317.40271</v>
      </c>
      <c r="AD169">
        <v>496221626429.82025</v>
      </c>
      <c r="AE169">
        <v>520484404868.23737</v>
      </c>
      <c r="AF169">
        <v>545761425353.55389</v>
      </c>
      <c r="AG169">
        <v>572081741783.34424</v>
      </c>
      <c r="AH169">
        <v>598484068608.56055</v>
      </c>
      <c r="AI169">
        <v>625894639486.52014</v>
      </c>
      <c r="AJ169">
        <v>654334716953.90771</v>
      </c>
      <c r="AK169">
        <v>683824013837.40076</v>
      </c>
      <c r="AL169">
        <v>714380385032.18774</v>
      </c>
      <c r="AM169">
        <v>745965610421.8053</v>
      </c>
      <c r="AN169">
        <v>778640022280.06421</v>
      </c>
      <c r="AO169">
        <v>812413147347.57043</v>
      </c>
      <c r="AP169">
        <v>847291001195.00598</v>
      </c>
      <c r="AQ169">
        <v>883275563343.78479</v>
      </c>
    </row>
    <row r="170" spans="1:43" x14ac:dyDescent="0.2">
      <c r="A170" s="85" t="s">
        <v>180</v>
      </c>
      <c r="B170">
        <v>29834936712234</v>
      </c>
      <c r="C170">
        <v>33777131549637</v>
      </c>
      <c r="D170">
        <v>37719326387040</v>
      </c>
      <c r="E170">
        <v>43073095243609.492</v>
      </c>
      <c r="F170">
        <v>45959379336857.117</v>
      </c>
      <c r="G170">
        <v>49157434506914.203</v>
      </c>
      <c r="H170">
        <v>52506240529951.414</v>
      </c>
      <c r="I170">
        <v>56442713864416.75</v>
      </c>
      <c r="J170">
        <v>60600940796316.906</v>
      </c>
      <c r="K170">
        <v>64991644385979.141</v>
      </c>
      <c r="L170">
        <v>69625936805160.922</v>
      </c>
      <c r="M170">
        <v>74515319697307.156</v>
      </c>
      <c r="N170">
        <v>80036681040910.281</v>
      </c>
      <c r="O170">
        <v>85888503908445.469</v>
      </c>
      <c r="P170">
        <v>92087728061557.875</v>
      </c>
      <c r="Q170">
        <v>98651927348774.109</v>
      </c>
      <c r="R170">
        <v>105599306392396.11</v>
      </c>
      <c r="S170">
        <v>112840724341224.17</v>
      </c>
      <c r="T170">
        <v>120488795171493.17</v>
      </c>
      <c r="U170">
        <v>128562295136570.19</v>
      </c>
      <c r="V170">
        <v>137080489577541.06</v>
      </c>
      <c r="W170">
        <v>146063097622046.91</v>
      </c>
      <c r="X170">
        <v>155117098695937.88</v>
      </c>
      <c r="Y170">
        <v>164624249186805.56</v>
      </c>
      <c r="Z170">
        <v>174601333427403.41</v>
      </c>
      <c r="AA170">
        <v>185065147231813.75</v>
      </c>
      <c r="AB170">
        <v>196032407076687.03</v>
      </c>
      <c r="AC170">
        <v>206855382679137</v>
      </c>
      <c r="AD170">
        <v>218138790372012.62</v>
      </c>
      <c r="AE170">
        <v>229893315433697.62</v>
      </c>
      <c r="AF170">
        <v>242128868448599.28</v>
      </c>
      <c r="AG170">
        <v>254854420942756.44</v>
      </c>
      <c r="AH170">
        <v>267635241990537.94</v>
      </c>
      <c r="AI170">
        <v>280876485968258</v>
      </c>
      <c r="AJ170">
        <v>294580799429895.25</v>
      </c>
      <c r="AK170">
        <v>308749007727106.88</v>
      </c>
      <c r="AL170">
        <v>323379846838214.75</v>
      </c>
      <c r="AM170">
        <v>338445223769085.69</v>
      </c>
      <c r="AN170">
        <v>353960114306370.69</v>
      </c>
      <c r="AO170">
        <v>369914839139231.06</v>
      </c>
      <c r="AP170">
        <v>386296229602569.25</v>
      </c>
      <c r="AQ170">
        <v>403087184392034.25</v>
      </c>
    </row>
    <row r="171" spans="1:43" x14ac:dyDescent="0.2">
      <c r="A171" s="85" t="s">
        <v>248</v>
      </c>
      <c r="B171">
        <v>259266944964.23438</v>
      </c>
      <c r="C171">
        <v>293114352501.47656</v>
      </c>
      <c r="D171">
        <v>326961760038.71094</v>
      </c>
      <c r="E171">
        <v>372946518417.71863</v>
      </c>
      <c r="F171">
        <v>397710675683.80121</v>
      </c>
      <c r="G171">
        <v>425161247743.64703</v>
      </c>
      <c r="H171">
        <v>453903504433.45734</v>
      </c>
      <c r="I171">
        <v>487712322735.23755</v>
      </c>
      <c r="J171">
        <v>523422094591.02368</v>
      </c>
      <c r="K171">
        <v>561124707506.91272</v>
      </c>
      <c r="L171">
        <v>600915390376.88562</v>
      </c>
      <c r="M171">
        <v>642892718035.45166</v>
      </c>
      <c r="N171">
        <v>690306666691.56677</v>
      </c>
      <c r="O171">
        <v>740554006471.66797</v>
      </c>
      <c r="P171">
        <v>793779964098.17493</v>
      </c>
      <c r="Q171">
        <v>850135217757.00537</v>
      </c>
      <c r="R171">
        <v>909775871861.19275</v>
      </c>
      <c r="S171">
        <v>971933426847.91431</v>
      </c>
      <c r="T171">
        <v>1037577606604.4708</v>
      </c>
      <c r="U171">
        <v>1106869493860.2532</v>
      </c>
      <c r="V171">
        <v>1179974399959.9402</v>
      </c>
      <c r="W171">
        <v>1257061567987.8696</v>
      </c>
      <c r="X171">
        <v>1334748740964.5857</v>
      </c>
      <c r="Y171">
        <v>1416321740268.4895</v>
      </c>
      <c r="Z171">
        <v>1501924802996.6589</v>
      </c>
      <c r="AA171">
        <v>1591702332785.1624</v>
      </c>
      <c r="AB171">
        <v>1685798130466.741</v>
      </c>
      <c r="AC171">
        <v>1778642853894.5027</v>
      </c>
      <c r="AD171">
        <v>1875437860708.7153</v>
      </c>
      <c r="AE171">
        <v>1976275505195.7817</v>
      </c>
      <c r="AF171">
        <v>2081241614742.7144</v>
      </c>
      <c r="AG171">
        <v>2190414094299.8723</v>
      </c>
      <c r="AH171">
        <v>2300057835682.6328</v>
      </c>
      <c r="AI171">
        <v>2413656544517.8975</v>
      </c>
      <c r="AJ171">
        <v>2531234336681.2388</v>
      </c>
      <c r="AK171">
        <v>2652799902108.9604</v>
      </c>
      <c r="AL171">
        <v>2778344226184.8521</v>
      </c>
      <c r="AM171">
        <v>2907628076370.6519</v>
      </c>
      <c r="AN171">
        <v>3040782553723.0693</v>
      </c>
      <c r="AO171">
        <v>3177727260151.9453</v>
      </c>
      <c r="AP171">
        <v>3318352193615.8477</v>
      </c>
      <c r="AQ171">
        <v>3462513980213.2036</v>
      </c>
    </row>
    <row r="172" spans="1:43" x14ac:dyDescent="0.2">
      <c r="A172" s="85" t="s">
        <v>249</v>
      </c>
      <c r="B172">
        <v>2086265007478.125</v>
      </c>
      <c r="C172">
        <v>2358627772227.25</v>
      </c>
      <c r="D172">
        <v>2630990536976.375</v>
      </c>
      <c r="E172">
        <v>3001019937740.625</v>
      </c>
      <c r="F172">
        <v>3200291752938.0059</v>
      </c>
      <c r="G172">
        <v>3421180566710.1865</v>
      </c>
      <c r="H172">
        <v>3652463287212.5571</v>
      </c>
      <c r="I172">
        <v>3924515532733.6948</v>
      </c>
      <c r="J172">
        <v>4211864340186.7578</v>
      </c>
      <c r="K172">
        <v>4515249108451.2266</v>
      </c>
      <c r="L172">
        <v>4835436123831.9033</v>
      </c>
      <c r="M172">
        <v>5173218596693.0342</v>
      </c>
      <c r="N172">
        <v>5554748382377.3867</v>
      </c>
      <c r="O172">
        <v>5959077853363.9316</v>
      </c>
      <c r="P172">
        <v>6387375617664.6787</v>
      </c>
      <c r="Q172">
        <v>6840854150038.8447</v>
      </c>
      <c r="R172">
        <v>7320769588921.1572</v>
      </c>
      <c r="S172">
        <v>7820937984612.9854</v>
      </c>
      <c r="T172">
        <v>8349162495412.2959</v>
      </c>
      <c r="U172">
        <v>8906739319188.3652</v>
      </c>
      <c r="V172">
        <v>9494998680562.7246</v>
      </c>
      <c r="W172">
        <v>10115302442015.213</v>
      </c>
      <c r="X172">
        <v>10740434313465.016</v>
      </c>
      <c r="Y172">
        <v>11396834588577.424</v>
      </c>
      <c r="Z172">
        <v>12085663912063.467</v>
      </c>
      <c r="AA172">
        <v>12808084268737.367</v>
      </c>
      <c r="AB172">
        <v>13565252792785.41</v>
      </c>
      <c r="AC172">
        <v>14312354193013.051</v>
      </c>
      <c r="AD172">
        <v>15091242668912.363</v>
      </c>
      <c r="AE172">
        <v>15902661375442.953</v>
      </c>
      <c r="AF172">
        <v>16747300947017.293</v>
      </c>
      <c r="AG172">
        <v>17625788267914.297</v>
      </c>
      <c r="AH172">
        <v>18508067730753.051</v>
      </c>
      <c r="AI172">
        <v>19422171960929.512</v>
      </c>
      <c r="AJ172">
        <v>20368295013676.359</v>
      </c>
      <c r="AK172">
        <v>21346506815030.754</v>
      </c>
      <c r="AL172">
        <v>22356734826326.594</v>
      </c>
      <c r="AM172">
        <v>23397053995092.207</v>
      </c>
      <c r="AN172">
        <v>24468519263164.082</v>
      </c>
      <c r="AO172">
        <v>25570483684506.754</v>
      </c>
      <c r="AP172">
        <v>26702062096494.457</v>
      </c>
      <c r="AQ172">
        <v>27862100800363.633</v>
      </c>
    </row>
    <row r="173" spans="1:43" x14ac:dyDescent="0.2">
      <c r="A173" s="85" t="s">
        <v>250</v>
      </c>
      <c r="B173">
        <v>11922035936548.5</v>
      </c>
      <c r="C173">
        <v>13271601570061.5</v>
      </c>
      <c r="D173">
        <v>14621167203574.5</v>
      </c>
      <c r="E173">
        <v>16463690373621.881</v>
      </c>
      <c r="F173">
        <v>17442276136858.736</v>
      </c>
      <c r="G173">
        <v>18532856621039.324</v>
      </c>
      <c r="H173">
        <v>19673586632527.133</v>
      </c>
      <c r="I173">
        <v>21026987695191.559</v>
      </c>
      <c r="J173">
        <v>22454649671606.688</v>
      </c>
      <c r="K173">
        <v>23960144519134.93</v>
      </c>
      <c r="L173">
        <v>25547177680492.547</v>
      </c>
      <c r="M173">
        <v>27219589009771.98</v>
      </c>
      <c r="N173">
        <v>29114124914447.105</v>
      </c>
      <c r="O173">
        <v>31119630105662.406</v>
      </c>
      <c r="P173">
        <v>33241784439576.617</v>
      </c>
      <c r="Q173">
        <v>35486488825610.438</v>
      </c>
      <c r="R173">
        <v>37859865857514.719</v>
      </c>
      <c r="S173">
        <v>40329670879265.445</v>
      </c>
      <c r="T173">
        <v>42936011459939.336</v>
      </c>
      <c r="U173">
        <v>45685244565879.289</v>
      </c>
      <c r="V173">
        <v>48583910734807.109</v>
      </c>
      <c r="W173">
        <v>51638725410457.164</v>
      </c>
      <c r="X173">
        <v>54710847145828.297</v>
      </c>
      <c r="Y173">
        <v>57935414067219.891</v>
      </c>
      <c r="Z173">
        <v>61318242495792.766</v>
      </c>
      <c r="AA173">
        <v>64865190060323.867</v>
      </c>
      <c r="AB173">
        <v>68582130337852.586</v>
      </c>
      <c r="AC173">
        <v>72242933868817.234</v>
      </c>
      <c r="AD173">
        <v>76059736379487.422</v>
      </c>
      <c r="AE173">
        <v>80036532020982.328</v>
      </c>
      <c r="AF173">
        <v>84177118246720.719</v>
      </c>
      <c r="AG173">
        <v>88485048169907.312</v>
      </c>
      <c r="AH173">
        <v>92810100178510.188</v>
      </c>
      <c r="AI173">
        <v>97293767420612.047</v>
      </c>
      <c r="AJ173">
        <v>101937721895391.7</v>
      </c>
      <c r="AK173">
        <v>106743128056115.05</v>
      </c>
      <c r="AL173">
        <v>111710564140630.08</v>
      </c>
      <c r="AM173">
        <v>116831497351204.75</v>
      </c>
      <c r="AN173">
        <v>122112440426243.47</v>
      </c>
      <c r="AO173">
        <v>127551568989505.05</v>
      </c>
      <c r="AP173">
        <v>133146059585533.92</v>
      </c>
      <c r="AQ173">
        <v>138891958882930.41</v>
      </c>
    </row>
    <row r="174" spans="1:43" x14ac:dyDescent="0.2">
      <c r="A174" s="85" t="s">
        <v>251</v>
      </c>
      <c r="B174">
        <v>254140050559.625</v>
      </c>
      <c r="C174">
        <v>285418950065.13281</v>
      </c>
      <c r="D174">
        <v>316697849570.64062</v>
      </c>
      <c r="E174">
        <v>359275837770.16187</v>
      </c>
      <c r="F174">
        <v>382079865603.34625</v>
      </c>
      <c r="G174">
        <v>407411270032.88831</v>
      </c>
      <c r="H174">
        <v>433923921575.35236</v>
      </c>
      <c r="I174">
        <v>465216499388.18945</v>
      </c>
      <c r="J174">
        <v>498251693327.44501</v>
      </c>
      <c r="K174">
        <v>533113575334.69635</v>
      </c>
      <c r="L174">
        <v>569889307541.23572</v>
      </c>
      <c r="M174">
        <v>608669153310.47644</v>
      </c>
      <c r="N174">
        <v>652522229758.40942</v>
      </c>
      <c r="O174">
        <v>698975288463.94226</v>
      </c>
      <c r="P174">
        <v>748161519924.19934</v>
      </c>
      <c r="Q174">
        <v>800219186314.12549</v>
      </c>
      <c r="R174">
        <v>855291613197.1499</v>
      </c>
      <c r="S174">
        <v>912653901411.13477</v>
      </c>
      <c r="T174">
        <v>973215432709.20007</v>
      </c>
      <c r="U174">
        <v>1037124462577.3934</v>
      </c>
      <c r="V174">
        <v>1104533291648.1599</v>
      </c>
      <c r="W174">
        <v>1175598020472.2087</v>
      </c>
      <c r="X174">
        <v>1247156478092.1362</v>
      </c>
      <c r="Y174">
        <v>1322283019413.1748</v>
      </c>
      <c r="Z174">
        <v>1401111535555.675</v>
      </c>
      <c r="AA174">
        <v>1483776389821.9031</v>
      </c>
      <c r="AB174">
        <v>1570411755540.4678</v>
      </c>
      <c r="AC174">
        <v>1655833568173.4839</v>
      </c>
      <c r="AD174">
        <v>1744892062123.4951</v>
      </c>
      <c r="AE174">
        <v>1837675445975.5088</v>
      </c>
      <c r="AF174">
        <v>1934266480097.709</v>
      </c>
      <c r="AG174">
        <v>2034741260456.23</v>
      </c>
      <c r="AH174">
        <v>2135636226243.3323</v>
      </c>
      <c r="AI174">
        <v>2240194507090.8242</v>
      </c>
      <c r="AJ174">
        <v>2348444911474.3892</v>
      </c>
      <c r="AK174">
        <v>2460402979647.9932</v>
      </c>
      <c r="AL174">
        <v>2576068989799.4761</v>
      </c>
      <c r="AM174">
        <v>2695231098643.7354</v>
      </c>
      <c r="AN174">
        <v>2818022260531.3984</v>
      </c>
      <c r="AO174">
        <v>2944380859715.8398</v>
      </c>
      <c r="AP174">
        <v>3074219587424.6328</v>
      </c>
      <c r="AQ174">
        <v>3207422138333.9546</v>
      </c>
    </row>
    <row r="175" spans="1:43" x14ac:dyDescent="0.2">
      <c r="A175" s="85" t="s">
        <v>252</v>
      </c>
      <c r="B175">
        <v>15948048503562.5</v>
      </c>
      <c r="C175">
        <v>18064496175837</v>
      </c>
      <c r="D175">
        <v>20180943848111.5</v>
      </c>
      <c r="E175">
        <v>23054828646561.289</v>
      </c>
      <c r="F175">
        <v>24604775314605.531</v>
      </c>
      <c r="G175">
        <v>26321888683911.906</v>
      </c>
      <c r="H175">
        <v>28119995002446.781</v>
      </c>
      <c r="I175">
        <v>30233135439123.535</v>
      </c>
      <c r="J175">
        <v>32465396046978.051</v>
      </c>
      <c r="K175">
        <v>34822537742301.152</v>
      </c>
      <c r="L175">
        <v>37310530332508.859</v>
      </c>
      <c r="M175">
        <v>39935552676924.633</v>
      </c>
      <c r="N175">
        <v>42899630828510.375</v>
      </c>
      <c r="O175">
        <v>46041211809192.055</v>
      </c>
      <c r="P175">
        <v>49369394924045.375</v>
      </c>
      <c r="Q175">
        <v>52893619738796.5</v>
      </c>
      <c r="R175">
        <v>56623664229355.398</v>
      </c>
      <c r="S175">
        <v>60511741567383.062</v>
      </c>
      <c r="T175">
        <v>64618247633076.992</v>
      </c>
      <c r="U175">
        <v>68953265721754.719</v>
      </c>
      <c r="V175">
        <v>73527141049450.094</v>
      </c>
      <c r="W175">
        <v>78350461661758.203</v>
      </c>
      <c r="X175">
        <v>83212401054458.109</v>
      </c>
      <c r="Y175">
        <v>88317732110410.25</v>
      </c>
      <c r="Z175">
        <v>93675462979289.75</v>
      </c>
      <c r="AA175">
        <v>99294606455383.406</v>
      </c>
      <c r="AB175">
        <v>105184130986705.12</v>
      </c>
      <c r="AC175">
        <v>110996467669468.44</v>
      </c>
      <c r="AD175">
        <v>117056062751821.84</v>
      </c>
      <c r="AE175">
        <v>123368639178165.64</v>
      </c>
      <c r="AF175">
        <v>129939501197724.36</v>
      </c>
      <c r="AG175">
        <v>136773445771535.45</v>
      </c>
      <c r="AH175">
        <v>143637135502957.12</v>
      </c>
      <c r="AI175">
        <v>150747972238192.16</v>
      </c>
      <c r="AJ175">
        <v>158107345696675.41</v>
      </c>
      <c r="AK175">
        <v>165715663136033.06</v>
      </c>
      <c r="AL175">
        <v>173572204845037.75</v>
      </c>
      <c r="AM175">
        <v>181661844441468.38</v>
      </c>
      <c r="AN175">
        <v>189992565643151.59</v>
      </c>
      <c r="AO175">
        <v>198559111377922.44</v>
      </c>
      <c r="AP175">
        <v>207354343297157.84</v>
      </c>
      <c r="AQ175">
        <v>216369002937296.94</v>
      </c>
    </row>
    <row r="176" spans="1:43" x14ac:dyDescent="0.2">
      <c r="A176" s="85" t="s">
        <v>128</v>
      </c>
      <c r="B176">
        <v>1595244144567.5625</v>
      </c>
      <c r="C176">
        <v>1799540559364.6875</v>
      </c>
      <c r="D176">
        <v>2003836974161.75</v>
      </c>
      <c r="E176">
        <v>2281564845663.7407</v>
      </c>
      <c r="F176">
        <v>2430867681278.9194</v>
      </c>
      <c r="G176">
        <v>2596478731892.8306</v>
      </c>
      <c r="H176">
        <v>2769860226390.7891</v>
      </c>
      <c r="I176">
        <v>2974026688767.3447</v>
      </c>
      <c r="J176">
        <v>3189637548718.8726</v>
      </c>
      <c r="K176">
        <v>3417245662901.1777</v>
      </c>
      <c r="L176">
        <v>3657424060872.8755</v>
      </c>
      <c r="M176">
        <v>3910765986838.561</v>
      </c>
      <c r="N176">
        <v>4197024913090.3809</v>
      </c>
      <c r="O176">
        <v>4500347248304.8047</v>
      </c>
      <c r="P176">
        <v>4821607433278.208</v>
      </c>
      <c r="Q176">
        <v>5161712883529.1504</v>
      </c>
      <c r="R176">
        <v>5521603868346.3135</v>
      </c>
      <c r="S176">
        <v>5896611159975.3848</v>
      </c>
      <c r="T176">
        <v>6292615465782.7236</v>
      </c>
      <c r="U176">
        <v>6710587790599.3213</v>
      </c>
      <c r="V176">
        <v>7151524949138.2129</v>
      </c>
      <c r="W176">
        <v>7616447834878.4551</v>
      </c>
      <c r="X176">
        <v>8084865467751.666</v>
      </c>
      <c r="Y176">
        <v>8576689477315.543</v>
      </c>
      <c r="Z176">
        <v>9092791701797.2969</v>
      </c>
      <c r="AA176">
        <v>9634045648833.4355</v>
      </c>
      <c r="AB176">
        <v>10201321953718.623</v>
      </c>
      <c r="AC176">
        <v>10760927194948.404</v>
      </c>
      <c r="AD176">
        <v>11344346711626.588</v>
      </c>
      <c r="AE176">
        <v>11952143910271.211</v>
      </c>
      <c r="AF176">
        <v>12584844019756.752</v>
      </c>
      <c r="AG176">
        <v>13242925821405.445</v>
      </c>
      <c r="AH176">
        <v>13903820108491.777</v>
      </c>
      <c r="AI176">
        <v>14588603491159.748</v>
      </c>
      <c r="AJ176">
        <v>15297435140094.188</v>
      </c>
      <c r="AK176">
        <v>16030383177988.615</v>
      </c>
      <c r="AL176">
        <v>16787411159706.203</v>
      </c>
      <c r="AM176">
        <v>17567094396370.4</v>
      </c>
      <c r="AN176">
        <v>18370248817705.699</v>
      </c>
      <c r="AO176">
        <v>19196415620741.164</v>
      </c>
      <c r="AP176">
        <v>20044960792234.871</v>
      </c>
      <c r="AQ176">
        <v>20915052738718.57</v>
      </c>
    </row>
    <row r="177" spans="1:43" x14ac:dyDescent="0.2">
      <c r="A177" s="85" t="s">
        <v>253</v>
      </c>
      <c r="B177">
        <v>9252713885834.25</v>
      </c>
      <c r="C177">
        <v>10087382669800.25</v>
      </c>
      <c r="D177">
        <v>10922051453766.5</v>
      </c>
      <c r="E177">
        <v>12072294325639.195</v>
      </c>
      <c r="F177">
        <v>12667071240544.348</v>
      </c>
      <c r="G177">
        <v>13336903685297.043</v>
      </c>
      <c r="H177">
        <v>14036148032750.119</v>
      </c>
      <c r="I177">
        <v>14879562604499.271</v>
      </c>
      <c r="J177">
        <v>15767086138920.623</v>
      </c>
      <c r="K177">
        <v>16700818933066.322</v>
      </c>
      <c r="L177">
        <v>17682944146193.961</v>
      </c>
      <c r="M177">
        <v>18715729255467.871</v>
      </c>
      <c r="N177">
        <v>19892243703359.566</v>
      </c>
      <c r="O177">
        <v>21135013001386.148</v>
      </c>
      <c r="P177">
        <v>22447418772686.871</v>
      </c>
      <c r="Q177">
        <v>23832983734694.434</v>
      </c>
      <c r="R177">
        <v>25295374031278.176</v>
      </c>
      <c r="S177">
        <v>26812746067984.895</v>
      </c>
      <c r="T177">
        <v>28411616298508.555</v>
      </c>
      <c r="U177">
        <v>30095838369944.641</v>
      </c>
      <c r="V177">
        <v>31869397215119.906</v>
      </c>
      <c r="W177">
        <v>33736407454936.914</v>
      </c>
      <c r="X177">
        <v>35606274559852.969</v>
      </c>
      <c r="Y177">
        <v>37567470792761.906</v>
      </c>
      <c r="Z177">
        <v>39623670823230.367</v>
      </c>
      <c r="AA177">
        <v>41778615984220.812</v>
      </c>
      <c r="AB177">
        <v>44036104892743.812</v>
      </c>
      <c r="AC177">
        <v>46251457670510.281</v>
      </c>
      <c r="AD177">
        <v>48561504244447.438</v>
      </c>
      <c r="AE177">
        <v>50969084678645.469</v>
      </c>
      <c r="AF177">
        <v>53476992747884.32</v>
      </c>
      <c r="AG177">
        <v>56087955960632.438</v>
      </c>
      <c r="AH177">
        <v>58707530336591.82</v>
      </c>
      <c r="AI177">
        <v>61426297984917.859</v>
      </c>
      <c r="AJ177">
        <v>64246135589870.062</v>
      </c>
      <c r="AK177">
        <v>67168733449885.375</v>
      </c>
      <c r="AL177">
        <v>70195561272392.273</v>
      </c>
      <c r="AM177">
        <v>73322534759081.359</v>
      </c>
      <c r="AN177">
        <v>76555206435701.312</v>
      </c>
      <c r="AO177">
        <v>79894086163065.203</v>
      </c>
      <c r="AP177">
        <v>83339280912066.828</v>
      </c>
      <c r="AQ177">
        <v>86890436922621.453</v>
      </c>
    </row>
    <row r="178" spans="1:43" x14ac:dyDescent="0.2">
      <c r="A178" s="85" t="s">
        <v>254</v>
      </c>
      <c r="B178">
        <v>27514352424.464844</v>
      </c>
      <c r="C178">
        <v>30372822265.149414</v>
      </c>
      <c r="D178">
        <v>33231292105.833008</v>
      </c>
      <c r="E178">
        <v>37146754164.798553</v>
      </c>
      <c r="F178">
        <v>39206880491.978729</v>
      </c>
      <c r="G178">
        <v>41511190300.444366</v>
      </c>
      <c r="H178">
        <v>43919788665.35495</v>
      </c>
      <c r="I178">
        <v>46794056282.287193</v>
      </c>
      <c r="J178">
        <v>49823422916.887947</v>
      </c>
      <c r="K178">
        <v>53015323143.27919</v>
      </c>
      <c r="L178">
        <v>56377474633.951294</v>
      </c>
      <c r="M178">
        <v>59917881184.274162</v>
      </c>
      <c r="N178">
        <v>63936409709.798523</v>
      </c>
      <c r="O178">
        <v>68187117122.880486</v>
      </c>
      <c r="P178">
        <v>72681875756.817596</v>
      </c>
      <c r="Q178">
        <v>77433031422.865982</v>
      </c>
      <c r="R178">
        <v>82453407084.917892</v>
      </c>
      <c r="S178">
        <v>87672417353.516571</v>
      </c>
      <c r="T178">
        <v>93177072865.368103</v>
      </c>
      <c r="U178">
        <v>98980744232.807724</v>
      </c>
      <c r="V178">
        <v>105097212258.38066</v>
      </c>
      <c r="W178">
        <v>111540654110.12439</v>
      </c>
      <c r="X178">
        <v>118011305385.94756</v>
      </c>
      <c r="Y178">
        <v>124801289046.16533</v>
      </c>
      <c r="Z178">
        <v>131923017682.10973</v>
      </c>
      <c r="AA178">
        <v>139389040881.89102</v>
      </c>
      <c r="AB178">
        <v>147211999108.63275</v>
      </c>
      <c r="AC178">
        <v>154907125565.60736</v>
      </c>
      <c r="AD178">
        <v>162930516371.36292</v>
      </c>
      <c r="AE178">
        <v>171291076644.16675</v>
      </c>
      <c r="AF178">
        <v>179997385622.20975</v>
      </c>
      <c r="AG178">
        <v>189057607178.07831</v>
      </c>
      <c r="AH178">
        <v>198151712440.37183</v>
      </c>
      <c r="AI178">
        <v>207583092728.52115</v>
      </c>
      <c r="AJ178">
        <v>217356303960.02734</v>
      </c>
      <c r="AK178">
        <v>227474980570.46085</v>
      </c>
      <c r="AL178">
        <v>237941686284.05252</v>
      </c>
      <c r="AM178">
        <v>248739784470.48132</v>
      </c>
      <c r="AN178">
        <v>259884905175.9761</v>
      </c>
      <c r="AO178">
        <v>271375156670.59576</v>
      </c>
      <c r="AP178">
        <v>283206789989.21106</v>
      </c>
      <c r="AQ178">
        <v>295373949651.84259</v>
      </c>
    </row>
    <row r="179" spans="1:43" x14ac:dyDescent="0.2">
      <c r="A179" s="92"/>
    </row>
    <row r="180" spans="1:43" x14ac:dyDescent="0.2">
      <c r="A180" s="92"/>
    </row>
    <row r="181" spans="1:43" x14ac:dyDescent="0.2">
      <c r="A181" s="92"/>
    </row>
    <row r="182" spans="1:43" x14ac:dyDescent="0.2">
      <c r="A182" s="92"/>
    </row>
    <row r="183" spans="1:43" x14ac:dyDescent="0.2">
      <c r="A183" s="92"/>
    </row>
    <row r="184" spans="1:43" x14ac:dyDescent="0.2">
      <c r="A184" s="92"/>
    </row>
    <row r="185" spans="1:43" x14ac:dyDescent="0.2">
      <c r="A185" s="92"/>
    </row>
    <row r="186" spans="1:43" x14ac:dyDescent="0.2">
      <c r="A186" s="92"/>
    </row>
    <row r="187" spans="1:43" x14ac:dyDescent="0.2">
      <c r="A187" s="92"/>
    </row>
    <row r="188" spans="1:43" x14ac:dyDescent="0.2">
      <c r="A188" s="92"/>
    </row>
    <row r="189" spans="1:43" x14ac:dyDescent="0.2">
      <c r="A189" s="92"/>
    </row>
    <row r="190" spans="1:43" x14ac:dyDescent="0.2">
      <c r="A190" s="92"/>
    </row>
    <row r="191" spans="1:43" x14ac:dyDescent="0.2">
      <c r="A191" s="92"/>
    </row>
    <row r="192" spans="1:43" x14ac:dyDescent="0.2">
      <c r="A192" s="92"/>
    </row>
    <row r="193" spans="1:1" x14ac:dyDescent="0.2">
      <c r="A193" s="92"/>
    </row>
    <row r="194" spans="1:1" x14ac:dyDescent="0.2">
      <c r="A194" s="92"/>
    </row>
    <row r="195" spans="1:1" x14ac:dyDescent="0.2">
      <c r="A195" s="92"/>
    </row>
    <row r="196" spans="1:1" x14ac:dyDescent="0.2">
      <c r="A196" s="92"/>
    </row>
    <row r="197" spans="1:1" x14ac:dyDescent="0.2">
      <c r="A197" s="92"/>
    </row>
    <row r="198" spans="1:1" x14ac:dyDescent="0.2">
      <c r="A198" s="92"/>
    </row>
    <row r="199" spans="1:1" x14ac:dyDescent="0.2">
      <c r="A199" s="92"/>
    </row>
    <row r="200" spans="1:1" x14ac:dyDescent="0.2">
      <c r="A200" s="92"/>
    </row>
    <row r="201" spans="1:1" x14ac:dyDescent="0.2">
      <c r="A201" s="92"/>
    </row>
    <row r="202" spans="1:1" x14ac:dyDescent="0.2">
      <c r="A202" s="92"/>
    </row>
    <row r="203" spans="1:1" x14ac:dyDescent="0.2">
      <c r="A203" s="92"/>
    </row>
    <row r="204" spans="1:1" x14ac:dyDescent="0.2">
      <c r="A204" s="92"/>
    </row>
    <row r="205" spans="1:1" x14ac:dyDescent="0.2">
      <c r="A205" s="92"/>
    </row>
    <row r="206" spans="1:1" x14ac:dyDescent="0.2">
      <c r="A206" s="92"/>
    </row>
    <row r="207" spans="1:1" x14ac:dyDescent="0.2">
      <c r="A207" s="92"/>
    </row>
    <row r="208" spans="1:1" x14ac:dyDescent="0.2">
      <c r="A208" s="92"/>
    </row>
    <row r="209" spans="1:1" x14ac:dyDescent="0.2">
      <c r="A209" s="92"/>
    </row>
    <row r="210" spans="1:1" x14ac:dyDescent="0.2">
      <c r="A210" s="92"/>
    </row>
    <row r="211" spans="1:1" x14ac:dyDescent="0.2">
      <c r="A211" s="92"/>
    </row>
    <row r="212" spans="1:1" x14ac:dyDescent="0.2">
      <c r="A212" s="92"/>
    </row>
    <row r="213" spans="1:1" x14ac:dyDescent="0.2">
      <c r="A213" s="92"/>
    </row>
    <row r="214" spans="1:1" x14ac:dyDescent="0.2">
      <c r="A214" s="92"/>
    </row>
    <row r="215" spans="1:1" x14ac:dyDescent="0.2">
      <c r="A215" s="92"/>
    </row>
    <row r="216" spans="1:1" x14ac:dyDescent="0.2">
      <c r="A216" s="92"/>
    </row>
    <row r="217" spans="1:1" x14ac:dyDescent="0.2">
      <c r="A217" s="92"/>
    </row>
    <row r="218" spans="1:1" x14ac:dyDescent="0.2">
      <c r="A218" s="92"/>
    </row>
    <row r="219" spans="1:1" x14ac:dyDescent="0.2">
      <c r="A219" s="92"/>
    </row>
    <row r="220" spans="1:1" x14ac:dyDescent="0.2">
      <c r="A220" s="92"/>
    </row>
    <row r="221" spans="1:1" x14ac:dyDescent="0.2">
      <c r="A221" s="92"/>
    </row>
    <row r="222" spans="1:1" x14ac:dyDescent="0.2">
      <c r="A222" s="92"/>
    </row>
    <row r="223" spans="1:1" x14ac:dyDescent="0.2">
      <c r="A223" s="92"/>
    </row>
    <row r="224" spans="1:1" x14ac:dyDescent="0.2">
      <c r="A224" s="92"/>
    </row>
    <row r="225" spans="1:1" x14ac:dyDescent="0.2">
      <c r="A225" s="92"/>
    </row>
    <row r="226" spans="1:1" x14ac:dyDescent="0.2">
      <c r="A226" s="92"/>
    </row>
    <row r="227" spans="1:1" x14ac:dyDescent="0.2">
      <c r="A227" s="92"/>
    </row>
    <row r="228" spans="1:1" x14ac:dyDescent="0.2">
      <c r="A228" s="92"/>
    </row>
    <row r="229" spans="1:1" x14ac:dyDescent="0.2">
      <c r="A229" s="92"/>
    </row>
    <row r="230" spans="1:1" x14ac:dyDescent="0.2">
      <c r="A230" s="92"/>
    </row>
    <row r="231" spans="1:1" x14ac:dyDescent="0.2">
      <c r="A231" s="92"/>
    </row>
    <row r="232" spans="1:1" x14ac:dyDescent="0.2">
      <c r="A232" s="92"/>
    </row>
    <row r="233" spans="1:1" x14ac:dyDescent="0.2">
      <c r="A233" s="92"/>
    </row>
    <row r="234" spans="1:1" x14ac:dyDescent="0.2">
      <c r="A234" s="92"/>
    </row>
    <row r="235" spans="1:1" x14ac:dyDescent="0.2">
      <c r="A235" s="92"/>
    </row>
    <row r="236" spans="1:1" x14ac:dyDescent="0.2">
      <c r="A236" s="92"/>
    </row>
    <row r="237" spans="1:1" x14ac:dyDescent="0.2">
      <c r="A237" s="92"/>
    </row>
    <row r="238" spans="1:1" x14ac:dyDescent="0.2">
      <c r="A238" s="92"/>
    </row>
    <row r="239" spans="1:1" x14ac:dyDescent="0.2">
      <c r="A239" s="92"/>
    </row>
    <row r="240" spans="1:1" x14ac:dyDescent="0.2">
      <c r="A240" s="92"/>
    </row>
    <row r="241" spans="1:1" x14ac:dyDescent="0.2">
      <c r="A241" s="92"/>
    </row>
    <row r="242" spans="1:1" x14ac:dyDescent="0.2">
      <c r="A242" s="92"/>
    </row>
    <row r="243" spans="1:1" x14ac:dyDescent="0.2">
      <c r="A243" s="92"/>
    </row>
    <row r="244" spans="1:1" x14ac:dyDescent="0.2">
      <c r="A244" s="92"/>
    </row>
    <row r="245" spans="1:1" x14ac:dyDescent="0.2">
      <c r="A245" s="92"/>
    </row>
    <row r="246" spans="1:1" x14ac:dyDescent="0.2">
      <c r="A246" s="92"/>
    </row>
    <row r="247" spans="1:1" x14ac:dyDescent="0.2">
      <c r="A247" s="92"/>
    </row>
    <row r="248" spans="1:1" x14ac:dyDescent="0.2">
      <c r="A248" s="92"/>
    </row>
    <row r="249" spans="1:1" x14ac:dyDescent="0.2">
      <c r="A249" s="92"/>
    </row>
    <row r="250" spans="1:1" x14ac:dyDescent="0.2">
      <c r="A250" s="92"/>
    </row>
    <row r="251" spans="1:1" x14ac:dyDescent="0.2">
      <c r="A251" s="92"/>
    </row>
    <row r="252" spans="1:1" x14ac:dyDescent="0.2">
      <c r="A252" s="92"/>
    </row>
    <row r="253" spans="1:1" x14ac:dyDescent="0.2">
      <c r="A253" s="92"/>
    </row>
    <row r="254" spans="1:1" x14ac:dyDescent="0.2">
      <c r="A254" s="92"/>
    </row>
    <row r="255" spans="1:1" x14ac:dyDescent="0.2">
      <c r="A255" s="92"/>
    </row>
    <row r="256" spans="1:1" x14ac:dyDescent="0.2">
      <c r="A256" s="92"/>
    </row>
    <row r="257" spans="1:1" x14ac:dyDescent="0.2">
      <c r="A257" s="92"/>
    </row>
    <row r="258" spans="1:1" x14ac:dyDescent="0.2">
      <c r="A258" s="92"/>
    </row>
    <row r="259" spans="1:1" x14ac:dyDescent="0.2">
      <c r="A259" s="92"/>
    </row>
    <row r="260" spans="1:1" x14ac:dyDescent="0.2">
      <c r="A260" s="92"/>
    </row>
    <row r="261" spans="1:1" x14ac:dyDescent="0.2">
      <c r="A261" s="92"/>
    </row>
    <row r="262" spans="1:1" x14ac:dyDescent="0.2">
      <c r="A262" s="92"/>
    </row>
    <row r="263" spans="1:1" x14ac:dyDescent="0.2">
      <c r="A263" s="92"/>
    </row>
    <row r="264" spans="1:1" x14ac:dyDescent="0.2">
      <c r="A264" s="92"/>
    </row>
    <row r="265" spans="1:1" x14ac:dyDescent="0.2">
      <c r="A265" s="92"/>
    </row>
    <row r="266" spans="1:1" x14ac:dyDescent="0.2">
      <c r="A266" s="92"/>
    </row>
    <row r="267" spans="1:1" x14ac:dyDescent="0.2">
      <c r="A267" s="92"/>
    </row>
    <row r="268" spans="1:1" x14ac:dyDescent="0.2">
      <c r="A268" s="92"/>
    </row>
    <row r="269" spans="1:1" x14ac:dyDescent="0.2">
      <c r="A269" s="92"/>
    </row>
    <row r="270" spans="1:1" x14ac:dyDescent="0.2">
      <c r="A270" s="92"/>
    </row>
    <row r="271" spans="1:1" x14ac:dyDescent="0.2">
      <c r="A271" s="92"/>
    </row>
    <row r="272" spans="1:1" x14ac:dyDescent="0.2">
      <c r="A272" s="92"/>
    </row>
    <row r="273" spans="1:1" x14ac:dyDescent="0.2">
      <c r="A273" s="92"/>
    </row>
    <row r="274" spans="1:1" x14ac:dyDescent="0.2">
      <c r="A274" s="92"/>
    </row>
    <row r="275" spans="1:1" x14ac:dyDescent="0.2">
      <c r="A275" s="92"/>
    </row>
    <row r="276" spans="1:1" x14ac:dyDescent="0.2">
      <c r="A276" s="92"/>
    </row>
    <row r="277" spans="1:1" x14ac:dyDescent="0.2">
      <c r="A277" s="92"/>
    </row>
    <row r="278" spans="1:1" x14ac:dyDescent="0.2">
      <c r="A278" s="92"/>
    </row>
    <row r="279" spans="1:1" x14ac:dyDescent="0.2">
      <c r="A279" s="92"/>
    </row>
    <row r="280" spans="1:1" x14ac:dyDescent="0.2">
      <c r="A280" s="92"/>
    </row>
    <row r="281" spans="1:1" x14ac:dyDescent="0.2">
      <c r="A281" s="92"/>
    </row>
    <row r="282" spans="1:1" x14ac:dyDescent="0.2">
      <c r="A282" s="92"/>
    </row>
    <row r="283" spans="1:1" x14ac:dyDescent="0.2">
      <c r="A283" s="92"/>
    </row>
    <row r="284" spans="1:1" x14ac:dyDescent="0.2">
      <c r="A284" s="92"/>
    </row>
    <row r="285" spans="1:1" x14ac:dyDescent="0.2">
      <c r="A285" s="92"/>
    </row>
    <row r="286" spans="1:1" x14ac:dyDescent="0.2">
      <c r="A286" s="92"/>
    </row>
    <row r="287" spans="1:1" x14ac:dyDescent="0.2">
      <c r="A287" s="92"/>
    </row>
    <row r="288" spans="1:1" x14ac:dyDescent="0.2">
      <c r="A288" s="92"/>
    </row>
    <row r="289" spans="1:1" x14ac:dyDescent="0.2">
      <c r="A289" s="92"/>
    </row>
    <row r="290" spans="1:1" x14ac:dyDescent="0.2">
      <c r="A290" s="92"/>
    </row>
    <row r="291" spans="1:1" x14ac:dyDescent="0.2">
      <c r="A291" s="92"/>
    </row>
    <row r="292" spans="1:1" x14ac:dyDescent="0.2">
      <c r="A292" s="92"/>
    </row>
    <row r="293" spans="1:1" x14ac:dyDescent="0.2">
      <c r="A293" s="92"/>
    </row>
    <row r="294" spans="1:1" x14ac:dyDescent="0.2">
      <c r="A294" s="92"/>
    </row>
    <row r="295" spans="1:1" x14ac:dyDescent="0.2">
      <c r="A295" s="92"/>
    </row>
    <row r="296" spans="1:1" x14ac:dyDescent="0.2">
      <c r="A296" s="92"/>
    </row>
    <row r="297" spans="1:1" x14ac:dyDescent="0.2">
      <c r="A297" s="92"/>
    </row>
    <row r="298" spans="1:1" x14ac:dyDescent="0.2">
      <c r="A298" s="92"/>
    </row>
    <row r="299" spans="1:1" x14ac:dyDescent="0.2">
      <c r="A299" s="92"/>
    </row>
    <row r="300" spans="1:1" x14ac:dyDescent="0.2">
      <c r="A300" s="92"/>
    </row>
    <row r="301" spans="1:1" x14ac:dyDescent="0.2">
      <c r="A301" s="92"/>
    </row>
  </sheetData>
  <pageMargins left="0.7" right="0.7" top="0.75" bottom="0.75" header="0.3" footer="0.3"/>
  <ignoredErrors>
    <ignoredError sqref="B79:AN79" formula="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5F4CF-3B92-B04A-96C6-FC02C74944B4}">
  <dimension ref="A1:AQ314"/>
  <sheetViews>
    <sheetView workbookViewId="0">
      <selection activeCell="B226" sqref="B226:AN227"/>
    </sheetView>
  </sheetViews>
  <sheetFormatPr baseColWidth="10" defaultRowHeight="15" x14ac:dyDescent="0.2"/>
  <cols>
    <col min="1" max="1" width="28.1640625" customWidth="1"/>
    <col min="2" max="2" width="12.1640625" bestFit="1" customWidth="1"/>
  </cols>
  <sheetData>
    <row r="1" spans="1:40" ht="16" x14ac:dyDescent="0.2">
      <c r="A1" s="82" t="s">
        <v>44</v>
      </c>
    </row>
    <row r="4" spans="1:40" x14ac:dyDescent="0.2">
      <c r="A4" s="83" t="s">
        <v>262</v>
      </c>
    </row>
    <row r="5" spans="1:40" x14ac:dyDescent="0.2">
      <c r="A5" s="83" t="s">
        <v>241</v>
      </c>
    </row>
    <row r="6" spans="1:40" x14ac:dyDescent="0.2">
      <c r="A6" s="83" t="s">
        <v>263</v>
      </c>
    </row>
    <row r="7" spans="1:40" x14ac:dyDescent="0.2">
      <c r="A7" s="83" t="s">
        <v>243</v>
      </c>
    </row>
    <row r="8" spans="1:40" x14ac:dyDescent="0.2">
      <c r="A8" s="83"/>
      <c r="B8" s="84">
        <v>1000000</v>
      </c>
    </row>
    <row r="9" spans="1:40" x14ac:dyDescent="0.2">
      <c r="A9" s="85" t="s">
        <v>244</v>
      </c>
      <c r="B9" s="85">
        <v>2022</v>
      </c>
      <c r="C9" s="85">
        <v>2023</v>
      </c>
      <c r="D9" s="85">
        <v>2024</v>
      </c>
      <c r="E9" s="85">
        <v>2025</v>
      </c>
      <c r="F9" s="85">
        <v>2026</v>
      </c>
      <c r="G9" s="85">
        <v>2027</v>
      </c>
      <c r="H9" s="85">
        <v>2028</v>
      </c>
      <c r="I9" s="85">
        <v>2029</v>
      </c>
      <c r="J9" s="85">
        <v>2030</v>
      </c>
      <c r="K9" s="85">
        <v>2031</v>
      </c>
      <c r="L9" s="85">
        <v>2032</v>
      </c>
      <c r="M9" s="85">
        <v>2033</v>
      </c>
      <c r="N9" s="85">
        <v>2034</v>
      </c>
      <c r="O9" s="85">
        <v>2035</v>
      </c>
      <c r="P9" s="85">
        <v>2036</v>
      </c>
      <c r="Q9" s="85">
        <v>2037</v>
      </c>
      <c r="R9" s="85">
        <v>2038</v>
      </c>
      <c r="S9" s="85">
        <v>2039</v>
      </c>
      <c r="T9" s="85">
        <v>2040</v>
      </c>
      <c r="U9" s="85">
        <v>2041</v>
      </c>
      <c r="V9" s="85">
        <v>2042</v>
      </c>
      <c r="W9" s="85">
        <v>2043</v>
      </c>
      <c r="X9" s="85">
        <v>2044</v>
      </c>
      <c r="Y9" s="85">
        <v>2045</v>
      </c>
      <c r="Z9" s="85">
        <v>2046</v>
      </c>
      <c r="AA9" s="85">
        <v>2047</v>
      </c>
      <c r="AB9" s="85">
        <v>2048</v>
      </c>
      <c r="AC9" s="85">
        <v>2049</v>
      </c>
      <c r="AD9" s="85">
        <v>2050</v>
      </c>
      <c r="AE9" s="85">
        <v>2051</v>
      </c>
      <c r="AF9" s="85">
        <v>2052</v>
      </c>
      <c r="AG9" s="85">
        <v>2053</v>
      </c>
      <c r="AH9" s="85">
        <v>2054</v>
      </c>
      <c r="AI9" s="85">
        <v>2055</v>
      </c>
      <c r="AJ9" s="85">
        <v>2056</v>
      </c>
      <c r="AK9" s="85">
        <v>2057</v>
      </c>
      <c r="AL9" s="85">
        <v>2058</v>
      </c>
      <c r="AM9" s="85">
        <v>2059</v>
      </c>
      <c r="AN9" s="85">
        <v>2060</v>
      </c>
    </row>
    <row r="10" spans="1:40" x14ac:dyDescent="0.2">
      <c r="A10" s="85" t="s">
        <v>245</v>
      </c>
      <c r="B10" s="86">
        <v>3.1861205860167548E-3</v>
      </c>
      <c r="C10" s="86">
        <v>3.3217185902495307E-3</v>
      </c>
      <c r="D10" s="86">
        <v>3.4767468163630845E-3</v>
      </c>
      <c r="E10" s="86">
        <v>3.6392071176692552E-3</v>
      </c>
      <c r="F10" s="86">
        <v>3.838769259175096E-3</v>
      </c>
      <c r="G10" s="86">
        <v>4.0494128195275245E-3</v>
      </c>
      <c r="H10" s="86">
        <v>4.2717620984584238E-3</v>
      </c>
      <c r="I10" s="86">
        <v>4.5064771541189182E-3</v>
      </c>
      <c r="J10" s="86">
        <v>4.7542558913201026E-3</v>
      </c>
      <c r="K10" s="86">
        <v>5.0388152403570575E-3</v>
      </c>
      <c r="L10" s="86">
        <v>5.3405742722925573E-3</v>
      </c>
      <c r="M10" s="86">
        <v>5.6605840664112877E-3</v>
      </c>
      <c r="N10" s="86">
        <v>5.9999607244468536E-3</v>
      </c>
      <c r="O10" s="86">
        <v>6.359889445921362E-3</v>
      </c>
      <c r="P10" s="86">
        <v>6.7351844869603687E-3</v>
      </c>
      <c r="Q10" s="86">
        <v>7.132856609946104E-3</v>
      </c>
      <c r="R10" s="86">
        <v>7.5542556442516791E-3</v>
      </c>
      <c r="S10" s="86">
        <v>8.0008139021652269E-3</v>
      </c>
      <c r="T10" s="86">
        <v>8.4740512936379228E-3</v>
      </c>
      <c r="U10" s="86">
        <v>8.9517380769435443E-3</v>
      </c>
      <c r="V10" s="86">
        <v>9.4566680077474569E-3</v>
      </c>
      <c r="W10" s="86">
        <v>9.9904146914034739E-3</v>
      </c>
      <c r="X10" s="86">
        <v>1.0554643887093498E-2</v>
      </c>
      <c r="Y10" s="86">
        <v>1.1151118983477501E-2</v>
      </c>
      <c r="Z10" s="86">
        <v>1.17439939910822E-2</v>
      </c>
      <c r="AA10" s="86">
        <v>1.2368758058727765E-2</v>
      </c>
      <c r="AB10" s="86">
        <v>1.3027148189034115E-2</v>
      </c>
      <c r="AC10" s="86">
        <v>1.3720997296779525E-2</v>
      </c>
      <c r="AD10" s="86">
        <v>1.4452239580666668E-2</v>
      </c>
      <c r="AE10" s="86">
        <v>1.5197784144537889E-2</v>
      </c>
      <c r="AF10" s="86">
        <v>1.5982313882031023E-2</v>
      </c>
      <c r="AG10" s="86">
        <v>1.6807897556751685E-2</v>
      </c>
      <c r="AH10" s="86">
        <v>1.7676715462157367E-2</v>
      </c>
      <c r="AI10" s="86">
        <v>1.8591065536810159E-2</v>
      </c>
      <c r="AJ10" s="86">
        <v>1.9551957789586738E-2</v>
      </c>
      <c r="AK10" s="86">
        <v>2.0563161247943357E-2</v>
      </c>
      <c r="AL10" s="86">
        <v>2.1627346521784524E-2</v>
      </c>
      <c r="AM10" s="86">
        <v>2.2747328033758292E-2</v>
      </c>
      <c r="AN10" s="86">
        <v>2.3926071879103835E-2</v>
      </c>
    </row>
    <row r="11" spans="1:40" x14ac:dyDescent="0.2">
      <c r="A11" s="85" t="s">
        <v>246</v>
      </c>
      <c r="B11" s="86">
        <v>2.6897320552882284E-4</v>
      </c>
      <c r="C11" s="86">
        <v>2.804204275899935E-4</v>
      </c>
      <c r="D11" s="86">
        <v>2.9350795450539517E-4</v>
      </c>
      <c r="E11" s="86">
        <v>3.0722289932113076E-4</v>
      </c>
      <c r="F11" s="86">
        <v>3.2406999203274996E-4</v>
      </c>
      <c r="G11" s="86">
        <v>3.4185258127330013E-4</v>
      </c>
      <c r="H11" s="86">
        <v>3.6062337060360436E-4</v>
      </c>
      <c r="I11" s="86">
        <v>3.8043808232040302E-4</v>
      </c>
      <c r="J11" s="86">
        <v>4.0135563374622834E-4</v>
      </c>
      <c r="K11" s="86">
        <v>4.2537821487814747E-4</v>
      </c>
      <c r="L11" s="86">
        <v>4.5085279812938502E-4</v>
      </c>
      <c r="M11" s="86">
        <v>4.7786811591192443E-4</v>
      </c>
      <c r="N11" s="86">
        <v>5.0651838985136957E-4</v>
      </c>
      <c r="O11" s="86">
        <v>5.3690367482827034E-4</v>
      </c>
      <c r="P11" s="86">
        <v>5.6858618887069463E-4</v>
      </c>
      <c r="Q11" s="86">
        <v>6.0215778253176484E-4</v>
      </c>
      <c r="R11" s="86">
        <v>6.3773240879084938E-4</v>
      </c>
      <c r="S11" s="86">
        <v>6.7543098385844792E-4</v>
      </c>
      <c r="T11" s="86">
        <v>7.1538181896467446E-4</v>
      </c>
      <c r="U11" s="86">
        <v>7.5570827299417968E-4</v>
      </c>
      <c r="V11" s="86">
        <v>7.9833460127937714E-4</v>
      </c>
      <c r="W11" s="86">
        <v>8.4339364803153371E-4</v>
      </c>
      <c r="X11" s="86">
        <v>8.9102603711427916E-4</v>
      </c>
      <c r="Y11" s="86">
        <v>9.4138063429953316E-4</v>
      </c>
      <c r="Z11" s="86">
        <v>9.9143131096671015E-4</v>
      </c>
      <c r="AA11" s="86">
        <v>1.0441740711470274E-3</v>
      </c>
      <c r="AB11" s="86">
        <v>1.099755553095403E-3</v>
      </c>
      <c r="AC11" s="86">
        <v>1.1583304919984265E-3</v>
      </c>
      <c r="AD11" s="86">
        <v>1.2200621734603748E-3</v>
      </c>
      <c r="AE11" s="86">
        <v>1.2830012574640132E-3</v>
      </c>
      <c r="AF11" s="86">
        <v>1.34923148090638E-3</v>
      </c>
      <c r="AG11" s="86">
        <v>1.4189274893991091E-3</v>
      </c>
      <c r="AH11" s="86">
        <v>1.492273343935631E-3</v>
      </c>
      <c r="AI11" s="86">
        <v>1.5694630371425493E-3</v>
      </c>
      <c r="AJ11" s="86">
        <v>1.6505818342563282E-3</v>
      </c>
      <c r="AK11" s="86">
        <v>1.7359479176461746E-3</v>
      </c>
      <c r="AL11" s="86">
        <v>1.8257867409593488E-3</v>
      </c>
      <c r="AM11" s="86">
        <v>1.920335898555802E-3</v>
      </c>
      <c r="AN11" s="86">
        <v>2.0198457890387407E-3</v>
      </c>
    </row>
    <row r="12" spans="1:40" x14ac:dyDescent="0.2">
      <c r="A12" s="85" t="s">
        <v>247</v>
      </c>
      <c r="B12" s="86">
        <v>3.1374582148037473</v>
      </c>
      <c r="C12" s="86">
        <v>3.2709851987346941</v>
      </c>
      <c r="D12" s="86">
        <v>3.4236456421846722</v>
      </c>
      <c r="E12" s="86">
        <v>3.583624648989864</v>
      </c>
      <c r="F12" s="86">
        <v>3.7801388308382333</v>
      </c>
      <c r="G12" s="86">
        <v>3.9875651824093983</v>
      </c>
      <c r="H12" s="86">
        <v>4.2065184683581833</v>
      </c>
      <c r="I12" s="86">
        <v>4.4376486656118868</v>
      </c>
      <c r="J12" s="86">
        <v>4.6816430197168097</v>
      </c>
      <c r="K12" s="86">
        <v>4.9618562266975772</v>
      </c>
      <c r="L12" s="86">
        <v>5.259006421763134</v>
      </c>
      <c r="M12" s="86">
        <v>5.5741286308163289</v>
      </c>
      <c r="N12" s="86">
        <v>5.9083219091057435</v>
      </c>
      <c r="O12" s="86">
        <v>6.2627533543216316</v>
      </c>
      <c r="P12" s="86">
        <v>6.6323164256788898</v>
      </c>
      <c r="Q12" s="86">
        <v>7.0239148085322745</v>
      </c>
      <c r="R12" s="86">
        <v>7.4388777159925024</v>
      </c>
      <c r="S12" s="86">
        <v>7.8786155843042893</v>
      </c>
      <c r="T12" s="86">
        <v>8.344625109475631</v>
      </c>
      <c r="U12" s="86">
        <v>8.8150160698689675</v>
      </c>
      <c r="V12" s="86">
        <v>9.3122340867430768</v>
      </c>
      <c r="W12" s="86">
        <v>9.8378287314060398</v>
      </c>
      <c r="X12" s="86">
        <v>10.393440321506874</v>
      </c>
      <c r="Y12" s="86">
        <v>10.980805313054626</v>
      </c>
      <c r="Z12" s="86">
        <v>11.564625200828146</v>
      </c>
      <c r="AA12" s="86">
        <v>12.179847099506926</v>
      </c>
      <c r="AB12" s="86">
        <v>12.828181482060174</v>
      </c>
      <c r="AC12" s="86">
        <v>13.511433268726432</v>
      </c>
      <c r="AD12" s="86">
        <v>14.231507116735367</v>
      </c>
      <c r="AE12" s="86">
        <v>14.965664802632739</v>
      </c>
      <c r="AF12" s="86">
        <v>15.738212232399954</v>
      </c>
      <c r="AG12" s="86">
        <v>16.551186572928131</v>
      </c>
      <c r="AH12" s="86">
        <v>17.40673481753851</v>
      </c>
      <c r="AI12" s="86">
        <v>18.30711980783553</v>
      </c>
      <c r="AJ12" s="86">
        <v>19.253336126592053</v>
      </c>
      <c r="AK12" s="86">
        <v>20.249095236019013</v>
      </c>
      <c r="AL12" s="86">
        <v>21.297026957165922</v>
      </c>
      <c r="AM12" s="86">
        <v>22.39990272733991</v>
      </c>
      <c r="AN12" s="86">
        <v>23.560643339907951</v>
      </c>
    </row>
    <row r="13" spans="1:40" x14ac:dyDescent="0.2">
      <c r="A13" s="85" t="s">
        <v>180</v>
      </c>
      <c r="B13" s="86">
        <v>1.6524859633991811</v>
      </c>
      <c r="C13" s="86">
        <v>1.7228140607232503</v>
      </c>
      <c r="D13" s="86">
        <v>1.8032196701994425</v>
      </c>
      <c r="E13" s="86">
        <v>1.8874799360212324</v>
      </c>
      <c r="F13" s="86">
        <v>1.9909831239142439</v>
      </c>
      <c r="G13" s="86">
        <v>2.1002337054178111</v>
      </c>
      <c r="H13" s="86">
        <v>2.2155554744738262</v>
      </c>
      <c r="I13" s="86">
        <v>2.3372907711790671</v>
      </c>
      <c r="J13" s="86">
        <v>2.4658015648542122</v>
      </c>
      <c r="K13" s="86">
        <v>2.6133886750537827</v>
      </c>
      <c r="L13" s="86">
        <v>2.7698964251969587</v>
      </c>
      <c r="M13" s="86">
        <v>2.93586995904634</v>
      </c>
      <c r="N13" s="86">
        <v>3.1118881443499351</v>
      </c>
      <c r="O13" s="86">
        <v>3.2985656865218163</v>
      </c>
      <c r="P13" s="86">
        <v>3.4932129921423498</v>
      </c>
      <c r="Q13" s="86">
        <v>3.6994662030701373</v>
      </c>
      <c r="R13" s="86">
        <v>3.9180254102251024</v>
      </c>
      <c r="S13" s="86">
        <v>4.1496334844080955</v>
      </c>
      <c r="T13" s="86">
        <v>4.3950787290722149</v>
      </c>
      <c r="U13" s="86">
        <v>4.6428316571246677</v>
      </c>
      <c r="V13" s="86">
        <v>4.9047142822881824</v>
      </c>
      <c r="W13" s="86">
        <v>5.1815427572126387</v>
      </c>
      <c r="X13" s="86">
        <v>5.4741810302616276</v>
      </c>
      <c r="Y13" s="86">
        <v>5.7835436854660891</v>
      </c>
      <c r="Z13" s="86">
        <v>6.0910391495162362</v>
      </c>
      <c r="AA13" s="86">
        <v>6.4150739198107214</v>
      </c>
      <c r="AB13" s="86">
        <v>6.7565488952233688</v>
      </c>
      <c r="AC13" s="86">
        <v>7.116414719605042</v>
      </c>
      <c r="AD13" s="86">
        <v>7.4956745678577246</v>
      </c>
      <c r="AE13" s="86">
        <v>7.8823523139206841</v>
      </c>
      <c r="AF13" s="86">
        <v>8.2892497756069723</v>
      </c>
      <c r="AG13" s="86">
        <v>8.7174399200964512</v>
      </c>
      <c r="AH13" s="86">
        <v>9.1680535596849229</v>
      </c>
      <c r="AI13" s="86">
        <v>9.6422825234686513</v>
      </c>
      <c r="AJ13" s="86">
        <v>10.140650653984839</v>
      </c>
      <c r="AK13" s="86">
        <v>10.665112762672345</v>
      </c>
      <c r="AL13" s="86">
        <v>11.217053965148036</v>
      </c>
      <c r="AM13" s="86">
        <v>11.797933965712307</v>
      </c>
      <c r="AN13" s="86">
        <v>12.409291133870173</v>
      </c>
    </row>
    <row r="14" spans="1:40" x14ac:dyDescent="0.2">
      <c r="A14" s="85" t="s">
        <v>248</v>
      </c>
      <c r="B14" s="86">
        <v>3.5258164476076434E-3</v>
      </c>
      <c r="C14" s="86">
        <v>3.6758715571615481E-3</v>
      </c>
      <c r="D14" s="86">
        <v>3.8474284881432328E-3</v>
      </c>
      <c r="E14" s="86">
        <v>4.0272098827779856E-3</v>
      </c>
      <c r="F14" s="86">
        <v>4.2480488189843395E-3</v>
      </c>
      <c r="G14" s="86">
        <v>4.4811506459938831E-3</v>
      </c>
      <c r="H14" s="86">
        <v>4.7272062247465879E-3</v>
      </c>
      <c r="I14" s="86">
        <v>4.9869459870710035E-3</v>
      </c>
      <c r="J14" s="86">
        <v>5.261142246567754E-3</v>
      </c>
      <c r="K14" s="86">
        <v>5.5760405707423995E-3</v>
      </c>
      <c r="L14" s="86">
        <v>5.9099723631176777E-3</v>
      </c>
      <c r="M14" s="86">
        <v>6.2641007663084471E-3</v>
      </c>
      <c r="N14" s="86">
        <v>6.6396608779022972E-3</v>
      </c>
      <c r="O14" s="86">
        <v>7.0379642603011893E-3</v>
      </c>
      <c r="P14" s="86">
        <v>7.4532722791527898E-3</v>
      </c>
      <c r="Q14" s="86">
        <v>7.8933431660274962E-3</v>
      </c>
      <c r="R14" s="86">
        <v>8.3596706655833328E-3</v>
      </c>
      <c r="S14" s="86">
        <v>8.8538397995064789E-3</v>
      </c>
      <c r="T14" s="86">
        <v>9.377532526580367E-3</v>
      </c>
      <c r="U14" s="86">
        <v>9.9061490280321681E-3</v>
      </c>
      <c r="V14" s="86">
        <v>1.0464913270268062E-2</v>
      </c>
      <c r="W14" s="86">
        <v>1.1055566632337805E-2</v>
      </c>
      <c r="X14" s="86">
        <v>1.1679952472319899E-2</v>
      </c>
      <c r="Y14" s="86">
        <v>1.2340022186771072E-2</v>
      </c>
      <c r="Z14" s="86">
        <v>1.2996107980372972E-2</v>
      </c>
      <c r="AA14" s="86">
        <v>1.3687482762371698E-2</v>
      </c>
      <c r="AB14" s="86">
        <v>1.4416068730073188E-2</v>
      </c>
      <c r="AC14" s="86">
        <v>1.5183894218845761E-2</v>
      </c>
      <c r="AD14" s="86">
        <v>1.5993099646609787E-2</v>
      </c>
      <c r="AE14" s="86">
        <v>1.6818132226123019E-2</v>
      </c>
      <c r="AF14" s="86">
        <v>1.768630647672436E-2</v>
      </c>
      <c r="AG14" s="86">
        <v>1.8599911728195896E-2</v>
      </c>
      <c r="AH14" s="86">
        <v>1.9561360731193318E-2</v>
      </c>
      <c r="AI14" s="86">
        <v>2.0573196424490944E-2</v>
      </c>
      <c r="AJ14" s="86">
        <v>2.16365365014759E-2</v>
      </c>
      <c r="AK14" s="86">
        <v>2.2755551833475253E-2</v>
      </c>
      <c r="AL14" s="86">
        <v>2.3933197763851624E-2</v>
      </c>
      <c r="AM14" s="86">
        <v>2.5172588781650605E-2</v>
      </c>
      <c r="AN14" s="86">
        <v>2.6477007219444709E-2</v>
      </c>
    </row>
    <row r="15" spans="1:40" x14ac:dyDescent="0.2">
      <c r="A15" s="85" t="s">
        <v>249</v>
      </c>
      <c r="B15" s="86">
        <v>2.8371482066253791E-2</v>
      </c>
      <c r="C15" s="86">
        <v>2.9578943065123153E-2</v>
      </c>
      <c r="D15" s="86">
        <v>3.0959424568631658E-2</v>
      </c>
      <c r="E15" s="86">
        <v>3.2406086551613478E-2</v>
      </c>
      <c r="F15" s="86">
        <v>3.4183129687923197E-2</v>
      </c>
      <c r="G15" s="86">
        <v>3.6058849653181083E-2</v>
      </c>
      <c r="H15" s="86">
        <v>3.8038805655888158E-2</v>
      </c>
      <c r="I15" s="86">
        <v>4.0128875322923814E-2</v>
      </c>
      <c r="J15" s="86">
        <v>4.2335273294725334E-2</v>
      </c>
      <c r="K15" s="86">
        <v>4.4869191974206322E-2</v>
      </c>
      <c r="L15" s="86">
        <v>4.7556268853989912E-2</v>
      </c>
      <c r="M15" s="86">
        <v>5.0405863491026472E-2</v>
      </c>
      <c r="N15" s="86">
        <v>5.3427914448362882E-2</v>
      </c>
      <c r="O15" s="86">
        <v>5.6632975584862494E-2</v>
      </c>
      <c r="P15" s="86">
        <v>5.9974869351571362E-2</v>
      </c>
      <c r="Q15" s="86">
        <v>6.3516024559273063E-2</v>
      </c>
      <c r="R15" s="86">
        <v>6.7268461048026362E-2</v>
      </c>
      <c r="S15" s="86">
        <v>7.1244933144385722E-2</v>
      </c>
      <c r="T15" s="86">
        <v>7.5458975206752821E-2</v>
      </c>
      <c r="U15" s="86">
        <v>7.9712637816172521E-2</v>
      </c>
      <c r="V15" s="86">
        <v>8.4208892772557484E-2</v>
      </c>
      <c r="W15" s="86">
        <v>8.8961752576335651E-2</v>
      </c>
      <c r="X15" s="86">
        <v>9.3986050331113749E-2</v>
      </c>
      <c r="Y15" s="86">
        <v>9.9297488502756381E-2</v>
      </c>
      <c r="Z15" s="86">
        <v>0.10457686892533351</v>
      </c>
      <c r="AA15" s="86">
        <v>0.11014021220199398</v>
      </c>
      <c r="AB15" s="86">
        <v>0.11600298583854927</v>
      </c>
      <c r="AC15" s="86">
        <v>0.12218151141083329</v>
      </c>
      <c r="AD15" s="86">
        <v>0.12869301239872513</v>
      </c>
      <c r="AE15" s="86">
        <v>0.13533187105219172</v>
      </c>
      <c r="AF15" s="86">
        <v>0.14231788139825843</v>
      </c>
      <c r="AG15" s="86">
        <v>0.14966946517833515</v>
      </c>
      <c r="AH15" s="86">
        <v>0.15740603727489663</v>
      </c>
      <c r="AI15" s="86">
        <v>0.16554806016603935</v>
      </c>
      <c r="AJ15" s="86">
        <v>0.17410452768861212</v>
      </c>
      <c r="AK15" s="86">
        <v>0.18310900194172433</v>
      </c>
      <c r="AL15" s="86">
        <v>0.19258526393396183</v>
      </c>
      <c r="AM15" s="86">
        <v>0.20255837528478646</v>
      </c>
      <c r="AN15" s="86">
        <v>0.21305474821420459</v>
      </c>
    </row>
    <row r="16" spans="1:40" x14ac:dyDescent="0.2">
      <c r="A16" s="85" t="s">
        <v>250</v>
      </c>
      <c r="B16" s="86">
        <v>9.7659277463361241E-2</v>
      </c>
      <c r="C16" s="86">
        <v>0.10181555553298767</v>
      </c>
      <c r="D16" s="86">
        <v>0.10656739845290801</v>
      </c>
      <c r="E16" s="86">
        <v>0.11154704539774503</v>
      </c>
      <c r="F16" s="86">
        <v>0.11766391826000741</v>
      </c>
      <c r="G16" s="86">
        <v>0.12412045289231588</v>
      </c>
      <c r="H16" s="86">
        <v>0.13093578499876263</v>
      </c>
      <c r="I16" s="86">
        <v>0.13813014633153112</v>
      </c>
      <c r="J16" s="86">
        <v>0.14572492869854242</v>
      </c>
      <c r="K16" s="86">
        <v>0.15444709086163108</v>
      </c>
      <c r="L16" s="86">
        <v>0.16369644857778293</v>
      </c>
      <c r="M16" s="86">
        <v>0.17350521897146881</v>
      </c>
      <c r="N16" s="86">
        <v>0.18390761220075921</v>
      </c>
      <c r="O16" s="86">
        <v>0.19493995637247069</v>
      </c>
      <c r="P16" s="86">
        <v>0.20644330081721834</v>
      </c>
      <c r="Q16" s="86">
        <v>0.21863253570322763</v>
      </c>
      <c r="R16" s="86">
        <v>0.23154903528414597</v>
      </c>
      <c r="S16" s="86">
        <v>0.24523670203616171</v>
      </c>
      <c r="T16" s="86">
        <v>0.25974212343254643</v>
      </c>
      <c r="U16" s="86">
        <v>0.27438392522629018</v>
      </c>
      <c r="V16" s="86">
        <v>0.28986076952036738</v>
      </c>
      <c r="W16" s="86">
        <v>0.30622088963103722</v>
      </c>
      <c r="X16" s="86">
        <v>0.32351534352479555</v>
      </c>
      <c r="Y16" s="86">
        <v>0.34179818165509235</v>
      </c>
      <c r="Z16" s="86">
        <v>0.35997067177454051</v>
      </c>
      <c r="AA16" s="86">
        <v>0.37912060844018786</v>
      </c>
      <c r="AB16" s="86">
        <v>0.39930123333458667</v>
      </c>
      <c r="AC16" s="86">
        <v>0.42056872798887046</v>
      </c>
      <c r="AD16" s="86">
        <v>0.44298237843527605</v>
      </c>
      <c r="AE16" s="86">
        <v>0.46583441477813942</v>
      </c>
      <c r="AF16" s="86">
        <v>0.48988140397508162</v>
      </c>
      <c r="AG16" s="86">
        <v>0.51518675667033664</v>
      </c>
      <c r="AH16" s="86">
        <v>0.5418173020619742</v>
      </c>
      <c r="AI16" s="86">
        <v>0.56984347534338053</v>
      </c>
      <c r="AJ16" s="86">
        <v>0.59929623477067517</v>
      </c>
      <c r="AK16" s="86">
        <v>0.63029110657338372</v>
      </c>
      <c r="AL16" s="86">
        <v>0.66290994886911925</v>
      </c>
      <c r="AM16" s="86">
        <v>0.69723902784739555</v>
      </c>
      <c r="AN16" s="86">
        <v>0.73336925868550251</v>
      </c>
    </row>
    <row r="17" spans="1:40" x14ac:dyDescent="0.2">
      <c r="A17" s="85" t="s">
        <v>251</v>
      </c>
      <c r="B17" s="86">
        <v>2.8446450201124662E-3</v>
      </c>
      <c r="C17" s="86">
        <v>2.9657101766450977E-3</v>
      </c>
      <c r="D17" s="86">
        <v>3.1041231021715983E-3</v>
      </c>
      <c r="E17" s="86">
        <v>3.2491715630191937E-3</v>
      </c>
      <c r="F17" s="86">
        <v>3.4273454383360975E-3</v>
      </c>
      <c r="G17" s="86">
        <v>3.6154130706803011E-3</v>
      </c>
      <c r="H17" s="86">
        <v>3.8139318498540443E-3</v>
      </c>
      <c r="I17" s="86">
        <v>4.0234910916355279E-3</v>
      </c>
      <c r="J17" s="86">
        <v>4.2447139022104069E-3</v>
      </c>
      <c r="K17" s="86">
        <v>4.4987753268523429E-3</v>
      </c>
      <c r="L17" s="86">
        <v>4.7681930416860543E-3</v>
      </c>
      <c r="M17" s="86">
        <v>5.0539054755538264E-3</v>
      </c>
      <c r="N17" s="86">
        <v>5.3569091109028017E-3</v>
      </c>
      <c r="O17" s="86">
        <v>5.6782621223460793E-3</v>
      </c>
      <c r="P17" s="86">
        <v>6.0133345531416735E-3</v>
      </c>
      <c r="Q17" s="86">
        <v>6.3683857804096222E-3</v>
      </c>
      <c r="R17" s="86">
        <v>6.7446209642499783E-3</v>
      </c>
      <c r="S17" s="86">
        <v>7.1433189074913486E-3</v>
      </c>
      <c r="T17" s="86">
        <v>7.565836622260836E-3</v>
      </c>
      <c r="U17" s="86">
        <v>7.9923268609754638E-3</v>
      </c>
      <c r="V17" s="86">
        <v>8.4431404364160561E-3</v>
      </c>
      <c r="W17" s="86">
        <v>8.9196823012554598E-3</v>
      </c>
      <c r="X17" s="86">
        <v>9.4234396853186495E-3</v>
      </c>
      <c r="Y17" s="86">
        <v>9.9559869843746235E-3</v>
      </c>
      <c r="Z17" s="86">
        <v>1.0485320037660067E-2</v>
      </c>
      <c r="AA17" s="86">
        <v>1.104312441002848E-2</v>
      </c>
      <c r="AB17" s="86">
        <v>1.1630950939158256E-2</v>
      </c>
      <c r="AC17" s="86">
        <v>1.2250436095407479E-2</v>
      </c>
      <c r="AD17" s="86">
        <v>1.2903306777855745E-2</v>
      </c>
      <c r="AE17" s="86">
        <v>1.3568946879550578E-2</v>
      </c>
      <c r="AF17" s="86">
        <v>1.4269393881049674E-2</v>
      </c>
      <c r="AG17" s="86">
        <v>1.5006494824211512E-2</v>
      </c>
      <c r="AH17" s="86">
        <v>1.578219632742631E-2</v>
      </c>
      <c r="AI17" s="86">
        <v>1.6598550045460649E-2</v>
      </c>
      <c r="AJ17" s="86">
        <v>1.745645773850964E-2</v>
      </c>
      <c r="AK17" s="86">
        <v>1.8359284484854122E-2</v>
      </c>
      <c r="AL17" s="86">
        <v>1.930941466919027E-2</v>
      </c>
      <c r="AM17" s="86">
        <v>2.0309361075687468E-2</v>
      </c>
      <c r="AN17" s="86">
        <v>2.1361771905449075E-2</v>
      </c>
    </row>
    <row r="18" spans="1:40" x14ac:dyDescent="0.2">
      <c r="A18" s="85" t="s">
        <v>252</v>
      </c>
      <c r="B18" s="86">
        <v>5.946299674368472</v>
      </c>
      <c r="C18" s="86">
        <v>6.1993680522425203</v>
      </c>
      <c r="D18" s="86">
        <v>6.48869931437451</v>
      </c>
      <c r="E18" s="86">
        <v>6.7919011583330944</v>
      </c>
      <c r="F18" s="86">
        <v>7.1643466653426078</v>
      </c>
      <c r="G18" s="86">
        <v>7.5574735732909923</v>
      </c>
      <c r="H18" s="86">
        <v>7.9724470211590805</v>
      </c>
      <c r="I18" s="86">
        <v>8.4104988843461701</v>
      </c>
      <c r="J18" s="86">
        <v>8.8729316719817497</v>
      </c>
      <c r="K18" s="86">
        <v>9.4040086098550759</v>
      </c>
      <c r="L18" s="86">
        <v>9.9671855471031048</v>
      </c>
      <c r="M18" s="86">
        <v>10.564424127122409</v>
      </c>
      <c r="N18" s="86">
        <v>11.197807345579957</v>
      </c>
      <c r="O18" s="86">
        <v>11.869547156274139</v>
      </c>
      <c r="P18" s="86">
        <v>12.569965335710435</v>
      </c>
      <c r="Q18" s="86">
        <v>13.312146163954536</v>
      </c>
      <c r="R18" s="86">
        <v>14.098608845708558</v>
      </c>
      <c r="S18" s="86">
        <v>14.932026524647565</v>
      </c>
      <c r="T18" s="86">
        <v>15.815235829142575</v>
      </c>
      <c r="U18" s="86">
        <v>16.706749093419692</v>
      </c>
      <c r="V18" s="86">
        <v>17.649106610048353</v>
      </c>
      <c r="W18" s="86">
        <v>18.645245219851226</v>
      </c>
      <c r="X18" s="86">
        <v>19.698273751578967</v>
      </c>
      <c r="Y18" s="86">
        <v>20.811483241189432</v>
      </c>
      <c r="Z18" s="86">
        <v>21.917973836722247</v>
      </c>
      <c r="AA18" s="86">
        <v>23.083979413630558</v>
      </c>
      <c r="AB18" s="86">
        <v>24.312741763251026</v>
      </c>
      <c r="AC18" s="86">
        <v>25.607681679070552</v>
      </c>
      <c r="AD18" s="86">
        <v>26.972408982125522</v>
      </c>
      <c r="AE18" s="86">
        <v>28.363828822551895</v>
      </c>
      <c r="AF18" s="86">
        <v>29.828007216509036</v>
      </c>
      <c r="AG18" s="86">
        <v>31.368805125320396</v>
      </c>
      <c r="AH18" s="86">
        <v>32.990291659971007</v>
      </c>
      <c r="AI18" s="86">
        <v>34.696755494085934</v>
      </c>
      <c r="AJ18" s="86">
        <v>36.490081620807288</v>
      </c>
      <c r="AK18" s="86">
        <v>38.377304226736179</v>
      </c>
      <c r="AL18" s="86">
        <v>40.363407507033109</v>
      </c>
      <c r="AM18" s="86">
        <v>42.453644056514833</v>
      </c>
      <c r="AN18" s="86">
        <v>44.653549538593523</v>
      </c>
    </row>
    <row r="19" spans="1:40" x14ac:dyDescent="0.2">
      <c r="A19" s="85" t="s">
        <v>128</v>
      </c>
      <c r="B19" s="86">
        <v>6.4658152441504385E-2</v>
      </c>
      <c r="C19" s="86">
        <v>6.7409936685617899E-2</v>
      </c>
      <c r="D19" s="86">
        <v>7.055603188389091E-2</v>
      </c>
      <c r="E19" s="86">
        <v>7.3852951333094677E-2</v>
      </c>
      <c r="F19" s="86">
        <v>7.7902804130150702E-2</v>
      </c>
      <c r="G19" s="86">
        <v>8.217753983722445E-2</v>
      </c>
      <c r="H19" s="86">
        <v>8.6689827801298705E-2</v>
      </c>
      <c r="I19" s="86">
        <v>9.1453063039731913E-2</v>
      </c>
      <c r="J19" s="86">
        <v>9.6481408618373926E-2</v>
      </c>
      <c r="K19" s="86">
        <v>0.10225616863512801</v>
      </c>
      <c r="L19" s="86">
        <v>0.10837997373312622</v>
      </c>
      <c r="M19" s="86">
        <v>0.11487415419249518</v>
      </c>
      <c r="N19" s="86">
        <v>0.12176135983896612</v>
      </c>
      <c r="O19" s="86">
        <v>0.12906564274756416</v>
      </c>
      <c r="P19" s="86">
        <v>0.13668176502508839</v>
      </c>
      <c r="Q19" s="86">
        <v>0.14475200092971685</v>
      </c>
      <c r="R19" s="86">
        <v>0.15330374348409909</v>
      </c>
      <c r="S19" s="86">
        <v>0.1623660595938243</v>
      </c>
      <c r="T19" s="86">
        <v>0.17196979384454689</v>
      </c>
      <c r="U19" s="86">
        <v>0.18166382268633671</v>
      </c>
      <c r="V19" s="86">
        <v>0.19191071559474784</v>
      </c>
      <c r="W19" s="86">
        <v>0.20274240683344116</v>
      </c>
      <c r="X19" s="86">
        <v>0.21419270080755659</v>
      </c>
      <c r="Y19" s="86">
        <v>0.22629738318487175</v>
      </c>
      <c r="Z19" s="86">
        <v>0.23832900646639596</v>
      </c>
      <c r="AA19" s="86">
        <v>0.25100777653652184</v>
      </c>
      <c r="AB19" s="86">
        <v>0.26436894359283553</v>
      </c>
      <c r="AC19" s="86">
        <v>0.27844970424480181</v>
      </c>
      <c r="AD19" s="86">
        <v>0.29328931052673435</v>
      </c>
      <c r="AE19" s="86">
        <v>0.30841916288520588</v>
      </c>
      <c r="AF19" s="86">
        <v>0.32434016838146734</v>
      </c>
      <c r="AG19" s="86">
        <v>0.3410943098686362</v>
      </c>
      <c r="AH19" s="86">
        <v>0.35872583355238347</v>
      </c>
      <c r="AI19" s="86">
        <v>0.37728137309199394</v>
      </c>
      <c r="AJ19" s="86">
        <v>0.39678142529735072</v>
      </c>
      <c r="AK19" s="86">
        <v>0.41730247765385903</v>
      </c>
      <c r="AL19" s="86">
        <v>0.43889872669854735</v>
      </c>
      <c r="AM19" s="86">
        <v>0.46162728746008463</v>
      </c>
      <c r="AN19" s="86">
        <v>0.48554835296411214</v>
      </c>
    </row>
    <row r="20" spans="1:40" x14ac:dyDescent="0.2">
      <c r="A20" s="85" t="s">
        <v>253</v>
      </c>
      <c r="B20" s="86">
        <v>3.1387919419043193</v>
      </c>
      <c r="C20" s="86">
        <v>3.2723756878843298</v>
      </c>
      <c r="D20" s="86">
        <v>3.4251010269780657</v>
      </c>
      <c r="E20" s="86">
        <v>3.5851480405334022</v>
      </c>
      <c r="F20" s="86">
        <v>3.7817457601604541</v>
      </c>
      <c r="G20" s="86">
        <v>3.9892602882514399</v>
      </c>
      <c r="H20" s="86">
        <v>4.2083066507963842</v>
      </c>
      <c r="I20" s="86">
        <v>4.4395351010264577</v>
      </c>
      <c r="J20" s="86">
        <v>4.6836331766346406</v>
      </c>
      <c r="K20" s="86">
        <v>4.9639655016792998</v>
      </c>
      <c r="L20" s="86">
        <v>5.2612420146879053</v>
      </c>
      <c r="M20" s="86">
        <v>5.5764981815507149</v>
      </c>
      <c r="N20" s="86">
        <v>5.9108335247224533</v>
      </c>
      <c r="O20" s="86">
        <v>6.2654156380242281</v>
      </c>
      <c r="P20" s="86">
        <v>6.6351358098908468</v>
      </c>
      <c r="Q20" s="86">
        <v>7.0269006604196536</v>
      </c>
      <c r="R20" s="86">
        <v>7.4420399677671529</v>
      </c>
      <c r="S20" s="86">
        <v>7.88196476775164</v>
      </c>
      <c r="T20" s="86">
        <v>8.3481723926235318</v>
      </c>
      <c r="U20" s="86">
        <v>8.8187633152566125</v>
      </c>
      <c r="V20" s="86">
        <v>9.31619269849757</v>
      </c>
      <c r="W20" s="86">
        <v>9.8420107723740902</v>
      </c>
      <c r="X20" s="86">
        <v>10.397858551830888</v>
      </c>
      <c r="Y20" s="86">
        <v>10.985473231040919</v>
      </c>
      <c r="Z20" s="86">
        <v>11.569541299460321</v>
      </c>
      <c r="AA20" s="86">
        <v>12.185024727715895</v>
      </c>
      <c r="AB20" s="86">
        <v>12.833634715895432</v>
      </c>
      <c r="AC20" s="86">
        <v>13.517176951505389</v>
      </c>
      <c r="AD20" s="86">
        <v>14.237556901441346</v>
      </c>
      <c r="AE20" s="86">
        <v>14.972026676276558</v>
      </c>
      <c r="AF20" s="86">
        <v>15.744902514383588</v>
      </c>
      <c r="AG20" s="86">
        <v>16.558222448649047</v>
      </c>
      <c r="AH20" s="86">
        <v>17.414134385076679</v>
      </c>
      <c r="AI20" s="86">
        <v>18.31490212720027</v>
      </c>
      <c r="AJ20" s="86">
        <v>19.261520680587797</v>
      </c>
      <c r="AK20" s="86">
        <v>20.257703085185231</v>
      </c>
      <c r="AL20" s="86">
        <v>21.306080279973649</v>
      </c>
      <c r="AM20" s="86">
        <v>22.409424880392546</v>
      </c>
      <c r="AN20" s="86">
        <v>23.570658921432216</v>
      </c>
    </row>
    <row r="21" spans="1:40" x14ac:dyDescent="0.2">
      <c r="A21" s="85" t="s">
        <v>254</v>
      </c>
      <c r="B21" s="86">
        <v>4.0068989956748613</v>
      </c>
      <c r="C21" s="86">
        <v>4.1774284820227363</v>
      </c>
      <c r="D21" s="86">
        <v>4.3723936212085848</v>
      </c>
      <c r="E21" s="86">
        <v>4.5767054168756012</v>
      </c>
      <c r="F21" s="86">
        <v>4.8276768797523903</v>
      </c>
      <c r="G21" s="86">
        <v>5.0925844523426402</v>
      </c>
      <c r="H21" s="86">
        <v>5.3722132606016135</v>
      </c>
      <c r="I21" s="86">
        <v>5.6673934006513598</v>
      </c>
      <c r="J21" s="86">
        <v>5.9790025649743672</v>
      </c>
      <c r="K21" s="86">
        <v>6.336867416314325</v>
      </c>
      <c r="L21" s="86">
        <v>6.7163627710428164</v>
      </c>
      <c r="M21" s="86">
        <v>7.1188104776010608</v>
      </c>
      <c r="N21" s="86">
        <v>7.5456141573507534</v>
      </c>
      <c r="O21" s="86">
        <v>7.9982643297642744</v>
      </c>
      <c r="P21" s="86">
        <v>8.4702393484188399</v>
      </c>
      <c r="Q21" s="86">
        <v>8.9703560223428234</v>
      </c>
      <c r="R21" s="86">
        <v>9.5003119112529486</v>
      </c>
      <c r="S21" s="86">
        <v>10.061908306253521</v>
      </c>
      <c r="T21" s="86">
        <v>10.657056662197684</v>
      </c>
      <c r="U21" s="86">
        <v>11.257800620437935</v>
      </c>
      <c r="V21" s="86">
        <v>11.892805849525562</v>
      </c>
      <c r="W21" s="86">
        <v>12.564051332220812</v>
      </c>
      <c r="X21" s="86">
        <v>13.273631944914202</v>
      </c>
      <c r="Y21" s="86">
        <v>14.023765343861946</v>
      </c>
      <c r="Z21" s="86">
        <v>14.769371233029476</v>
      </c>
      <c r="AA21" s="86">
        <v>15.555081141866426</v>
      </c>
      <c r="AB21" s="86">
        <v>16.383079543265563</v>
      </c>
      <c r="AC21" s="86">
        <v>17.255671530265886</v>
      </c>
      <c r="AD21" s="86">
        <v>18.175289571642477</v>
      </c>
      <c r="AE21" s="86">
        <v>19.112894311813708</v>
      </c>
      <c r="AF21" s="86">
        <v>20.099527219254384</v>
      </c>
      <c r="AG21" s="86">
        <v>21.137789992986828</v>
      </c>
      <c r="AH21" s="86">
        <v>22.230424593156368</v>
      </c>
      <c r="AI21" s="86">
        <v>23.380320931637961</v>
      </c>
      <c r="AJ21" s="86">
        <v>24.588749206292718</v>
      </c>
      <c r="AK21" s="86">
        <v>25.860449385970348</v>
      </c>
      <c r="AL21" s="86">
        <v>27.198780057973266</v>
      </c>
      <c r="AM21" s="86">
        <v>28.607280670033433</v>
      </c>
      <c r="AN21" s="86">
        <v>30.089681414939882</v>
      </c>
    </row>
    <row r="24" spans="1:40" x14ac:dyDescent="0.2">
      <c r="A24" s="83" t="s">
        <v>264</v>
      </c>
    </row>
    <row r="25" spans="1:40" x14ac:dyDescent="0.2">
      <c r="A25" s="83" t="s">
        <v>241</v>
      </c>
    </row>
    <row r="26" spans="1:40" x14ac:dyDescent="0.2">
      <c r="A26" s="83" t="s">
        <v>265</v>
      </c>
    </row>
    <row r="27" spans="1:40" x14ac:dyDescent="0.2">
      <c r="A27" s="83" t="s">
        <v>243</v>
      </c>
    </row>
    <row r="28" spans="1:40" x14ac:dyDescent="0.2">
      <c r="A28" s="83"/>
      <c r="B28" s="84">
        <v>1000000</v>
      </c>
    </row>
    <row r="29" spans="1:40" x14ac:dyDescent="0.2">
      <c r="A29" s="85" t="s">
        <v>244</v>
      </c>
      <c r="B29" s="85">
        <v>2022</v>
      </c>
      <c r="C29" s="85">
        <v>2023</v>
      </c>
      <c r="D29" s="85">
        <v>2024</v>
      </c>
      <c r="E29" s="85">
        <v>2025</v>
      </c>
      <c r="F29" s="85">
        <v>2026</v>
      </c>
      <c r="G29" s="85">
        <v>2027</v>
      </c>
      <c r="H29" s="85">
        <v>2028</v>
      </c>
      <c r="I29" s="85">
        <v>2029</v>
      </c>
      <c r="J29" s="85">
        <v>2030</v>
      </c>
      <c r="K29" s="85">
        <v>2031</v>
      </c>
      <c r="L29" s="85">
        <v>2032</v>
      </c>
      <c r="M29" s="85">
        <v>2033</v>
      </c>
      <c r="N29" s="85">
        <v>2034</v>
      </c>
      <c r="O29" s="85">
        <v>2035</v>
      </c>
      <c r="P29" s="85">
        <v>2036</v>
      </c>
      <c r="Q29" s="85">
        <v>2037</v>
      </c>
      <c r="R29" s="85">
        <v>2038</v>
      </c>
      <c r="S29" s="85">
        <v>2039</v>
      </c>
      <c r="T29" s="85">
        <v>2040</v>
      </c>
      <c r="U29" s="85">
        <v>2041</v>
      </c>
      <c r="V29" s="85">
        <v>2042</v>
      </c>
      <c r="W29" s="85">
        <v>2043</v>
      </c>
      <c r="X29" s="85">
        <v>2044</v>
      </c>
      <c r="Y29" s="85">
        <v>2045</v>
      </c>
      <c r="Z29" s="85">
        <v>2046</v>
      </c>
      <c r="AA29" s="85">
        <v>2047</v>
      </c>
      <c r="AB29" s="85">
        <v>2048</v>
      </c>
      <c r="AC29" s="85">
        <v>2049</v>
      </c>
      <c r="AD29" s="85">
        <v>2050</v>
      </c>
      <c r="AE29" s="85">
        <v>2051</v>
      </c>
      <c r="AF29" s="85">
        <v>2052</v>
      </c>
      <c r="AG29" s="85">
        <v>2053</v>
      </c>
      <c r="AH29" s="85">
        <v>2054</v>
      </c>
      <c r="AI29" s="85">
        <v>2055</v>
      </c>
      <c r="AJ29" s="85">
        <v>2056</v>
      </c>
      <c r="AK29" s="85">
        <v>2057</v>
      </c>
      <c r="AL29" s="85">
        <v>2058</v>
      </c>
      <c r="AM29" s="85">
        <v>2059</v>
      </c>
      <c r="AN29" s="85">
        <v>2060</v>
      </c>
    </row>
    <row r="30" spans="1:40" x14ac:dyDescent="0.2">
      <c r="A30" s="85" t="s">
        <v>245</v>
      </c>
      <c r="B30" s="86">
        <v>4.6775376435209765E-2</v>
      </c>
      <c r="C30" s="86">
        <v>4.8607575229492717E-2</v>
      </c>
      <c r="D30" s="86">
        <v>5.0710772090476114E-2</v>
      </c>
      <c r="E30" s="86">
        <v>5.2907832236963333E-2</v>
      </c>
      <c r="F30" s="86">
        <v>5.5627717465625004E-2</v>
      </c>
      <c r="G30" s="86">
        <v>5.8489421052399744E-2</v>
      </c>
      <c r="H30" s="86">
        <v>6.1500460066350057E-2</v>
      </c>
      <c r="I30" s="86">
        <v>6.4668757610190308E-2</v>
      </c>
      <c r="J30" s="86">
        <v>6.8002665246034502E-2</v>
      </c>
      <c r="K30" s="86">
        <v>7.1838598765625372E-2</v>
      </c>
      <c r="L30" s="86">
        <v>7.5893296109044939E-2</v>
      </c>
      <c r="M30" s="86">
        <v>8.0179388115973013E-2</v>
      </c>
      <c r="N30" s="86">
        <v>8.4710245015685456E-2</v>
      </c>
      <c r="O30" s="86">
        <v>8.9500020348919088E-2</v>
      </c>
      <c r="P30" s="86">
        <v>9.4473303365036579E-2</v>
      </c>
      <c r="Q30" s="86">
        <v>9.9726169013454297E-2</v>
      </c>
      <c r="R30" s="86">
        <v>0.10527454119670605</v>
      </c>
      <c r="S30" s="86">
        <v>0.11113526408791755</v>
      </c>
      <c r="T30" s="86">
        <v>0.11732615620838999</v>
      </c>
      <c r="U30" s="86">
        <v>0.12353703055841637</v>
      </c>
      <c r="V30" s="86">
        <v>0.13008103134207175</v>
      </c>
      <c r="W30" s="86">
        <v>0.13697628454990729</v>
      </c>
      <c r="X30" s="86">
        <v>0.14424191790881083</v>
      </c>
      <c r="Y30" s="86">
        <v>0.15189811715649176</v>
      </c>
      <c r="Z30" s="86">
        <v>0.15945413960868188</v>
      </c>
      <c r="AA30" s="86">
        <v>0.16739100234969823</v>
      </c>
      <c r="AB30" s="86">
        <v>0.17572817801757254</v>
      </c>
      <c r="AC30" s="86">
        <v>0.1844861504615643</v>
      </c>
      <c r="AD30" s="86">
        <v>0.19368646810661069</v>
      </c>
      <c r="AE30" s="86">
        <v>0.20301607943392955</v>
      </c>
      <c r="AF30" s="86">
        <v>0.21280207465836312</v>
      </c>
      <c r="AG30" s="86">
        <v>0.22306715675310662</v>
      </c>
      <c r="AH30" s="86">
        <v>0.23383517863926023</v>
      </c>
      <c r="AI30" s="86">
        <v>0.24513120256796608</v>
      </c>
      <c r="AJ30" s="86">
        <v>0.25696300490835317</v>
      </c>
      <c r="AK30" s="86">
        <v>0.26937436868093934</v>
      </c>
      <c r="AL30" s="86">
        <v>0.28239412976510009</v>
      </c>
      <c r="AM30" s="86">
        <v>0.29605258242404958</v>
      </c>
      <c r="AN30" s="86">
        <v>0.31038155431229114</v>
      </c>
    </row>
    <row r="31" spans="1:40" x14ac:dyDescent="0.2">
      <c r="A31" s="85" t="s">
        <v>246</v>
      </c>
      <c r="B31" s="86">
        <v>3.9487919549773196E-3</v>
      </c>
      <c r="C31" s="86">
        <v>4.1034667520643111E-3</v>
      </c>
      <c r="D31" s="86">
        <v>4.2810192909709397E-3</v>
      </c>
      <c r="E31" s="86">
        <v>4.466495797890495E-3</v>
      </c>
      <c r="F31" s="86">
        <v>4.6961093622896527E-3</v>
      </c>
      <c r="G31" s="86">
        <v>4.9376952769778701E-3</v>
      </c>
      <c r="H31" s="86">
        <v>5.1918881352839719E-3</v>
      </c>
      <c r="I31" s="86">
        <v>5.459356808025069E-3</v>
      </c>
      <c r="J31" s="86">
        <v>5.7408063366952266E-3</v>
      </c>
      <c r="K31" s="86">
        <v>6.0646370479877235E-3</v>
      </c>
      <c r="L31" s="86">
        <v>6.4069358699275266E-3</v>
      </c>
      <c r="M31" s="86">
        <v>6.7687691019634759E-3</v>
      </c>
      <c r="N31" s="86">
        <v>7.1512654630461071E-3</v>
      </c>
      <c r="O31" s="86">
        <v>7.5556197995252589E-3</v>
      </c>
      <c r="P31" s="86">
        <v>7.9754659121711313E-3</v>
      </c>
      <c r="Q31" s="86">
        <v>8.4189144783580801E-3</v>
      </c>
      <c r="R31" s="86">
        <v>8.8873097989343227E-3</v>
      </c>
      <c r="S31" s="86">
        <v>9.3820738642801799E-3</v>
      </c>
      <c r="T31" s="86">
        <v>9.9047109195546778E-3</v>
      </c>
      <c r="U31" s="86">
        <v>1.0429034880917773E-2</v>
      </c>
      <c r="V31" s="86">
        <v>1.098148148033011E-2</v>
      </c>
      <c r="W31" s="86">
        <v>1.1563580919601262E-2</v>
      </c>
      <c r="X31" s="86">
        <v>1.2176947967436642E-2</v>
      </c>
      <c r="Y31" s="86">
        <v>1.282328671014718E-2</v>
      </c>
      <c r="Z31" s="86">
        <v>1.346116849635076E-2</v>
      </c>
      <c r="AA31" s="86">
        <v>1.4131200939230103E-2</v>
      </c>
      <c r="AB31" s="86">
        <v>1.4835027924997626E-2</v>
      </c>
      <c r="AC31" s="86">
        <v>1.5574378706634849E-2</v>
      </c>
      <c r="AD31" s="86">
        <v>1.6351072408936046E-2</v>
      </c>
      <c r="AE31" s="86">
        <v>1.7138681124462068E-2</v>
      </c>
      <c r="AF31" s="86">
        <v>1.7964817911778265E-2</v>
      </c>
      <c r="AG31" s="86">
        <v>1.8831399363005086E-2</v>
      </c>
      <c r="AH31" s="86">
        <v>1.9740439149225939E-2</v>
      </c>
      <c r="AI31" s="86">
        <v>2.0694053033545816E-2</v>
      </c>
      <c r="AJ31" s="86">
        <v>2.1692897499486521E-2</v>
      </c>
      <c r="AK31" s="86">
        <v>2.2740668723377593E-2</v>
      </c>
      <c r="AL31" s="86">
        <v>2.3839801039203499E-2</v>
      </c>
      <c r="AM31" s="86">
        <v>2.4992851898169959E-2</v>
      </c>
      <c r="AN31" s="86">
        <v>2.6202508200856449E-2</v>
      </c>
    </row>
    <row r="32" spans="1:40" x14ac:dyDescent="0.2">
      <c r="A32" s="85" t="s">
        <v>247</v>
      </c>
      <c r="B32" s="86">
        <v>27.517032184545073</v>
      </c>
      <c r="C32" s="86">
        <v>28.594878629257341</v>
      </c>
      <c r="D32" s="86">
        <v>29.832147896224697</v>
      </c>
      <c r="E32" s="86">
        <v>31.124635084350501</v>
      </c>
      <c r="F32" s="86">
        <v>32.724689965341568</v>
      </c>
      <c r="G32" s="86">
        <v>34.408173791687297</v>
      </c>
      <c r="H32" s="86">
        <v>36.1795087069831</v>
      </c>
      <c r="I32" s="86">
        <v>38.043355716420344</v>
      </c>
      <c r="J32" s="86">
        <v>40.004627879411828</v>
      </c>
      <c r="K32" s="86">
        <v>42.261231976709972</v>
      </c>
      <c r="L32" s="86">
        <v>44.64653052052843</v>
      </c>
      <c r="M32" s="86">
        <v>47.167953984942976</v>
      </c>
      <c r="N32" s="86">
        <v>49.833367812358091</v>
      </c>
      <c r="O32" s="86">
        <v>52.651098251874515</v>
      </c>
      <c r="P32" s="86">
        <v>55.576782644963529</v>
      </c>
      <c r="Q32" s="86">
        <v>58.66693999107946</v>
      </c>
      <c r="R32" s="86">
        <v>61.930938008280854</v>
      </c>
      <c r="S32" s="86">
        <v>65.37868579168024</v>
      </c>
      <c r="T32" s="86">
        <v>69.020665626221003</v>
      </c>
      <c r="U32" s="86">
        <v>72.674400612631359</v>
      </c>
      <c r="V32" s="86">
        <v>76.524107315237103</v>
      </c>
      <c r="W32" s="86">
        <v>80.580448897082192</v>
      </c>
      <c r="X32" s="86">
        <v>84.85467782295693</v>
      </c>
      <c r="Y32" s="86">
        <v>89.35866896456838</v>
      </c>
      <c r="Z32" s="86">
        <v>93.803728071512325</v>
      </c>
      <c r="AA32" s="86">
        <v>98.47282801539788</v>
      </c>
      <c r="AB32" s="86">
        <v>103.37742416544432</v>
      </c>
      <c r="AC32" s="86">
        <v>108.52956676650898</v>
      </c>
      <c r="AD32" s="86">
        <v>113.94193233234145</v>
      </c>
      <c r="AE32" s="86">
        <v>119.43035882354727</v>
      </c>
      <c r="AF32" s="86">
        <v>125.18726696776145</v>
      </c>
      <c r="AG32" s="86">
        <v>131.22601247672182</v>
      </c>
      <c r="AH32" s="86">
        <v>137.56062755385744</v>
      </c>
      <c r="AI32" s="86">
        <v>144.20585582762956</v>
      </c>
      <c r="AJ32" s="86">
        <v>151.16627198275285</v>
      </c>
      <c r="AK32" s="86">
        <v>158.46763270739413</v>
      </c>
      <c r="AL32" s="86">
        <v>166.12690158113975</v>
      </c>
      <c r="AM32" s="86">
        <v>174.16190012204913</v>
      </c>
      <c r="AN32" s="86">
        <v>182.59135191205948</v>
      </c>
    </row>
    <row r="33" spans="1:40" x14ac:dyDescent="0.2">
      <c r="A33" s="85" t="s">
        <v>180</v>
      </c>
      <c r="B33" s="86">
        <v>0.51778215911383929</v>
      </c>
      <c r="C33" s="86">
        <v>0.53806376708643699</v>
      </c>
      <c r="D33" s="86">
        <v>0.56134520049680925</v>
      </c>
      <c r="E33" s="86">
        <v>0.5856656578196241</v>
      </c>
      <c r="F33" s="86">
        <v>0.61577355119358712</v>
      </c>
      <c r="G33" s="86">
        <v>0.64745130933961625</v>
      </c>
      <c r="H33" s="86">
        <v>0.68078214279594795</v>
      </c>
      <c r="I33" s="86">
        <v>0.71585375670881479</v>
      </c>
      <c r="J33" s="86">
        <v>0.75275859907528053</v>
      </c>
      <c r="K33" s="86">
        <v>0.795220639818919</v>
      </c>
      <c r="L33" s="86">
        <v>0.84010429667065956</v>
      </c>
      <c r="M33" s="86">
        <v>0.88754938728541399</v>
      </c>
      <c r="N33" s="86">
        <v>0.9377039140248935</v>
      </c>
      <c r="O33" s="86">
        <v>0.9907245501526889</v>
      </c>
      <c r="P33" s="86">
        <v>1.0457765329311994</v>
      </c>
      <c r="Q33" s="86">
        <v>1.1039233683872429</v>
      </c>
      <c r="R33" s="86">
        <v>1.1653413268849271</v>
      </c>
      <c r="S33" s="86">
        <v>1.2302168657655745</v>
      </c>
      <c r="T33" s="86">
        <v>1.2987472279620005</v>
      </c>
      <c r="U33" s="86">
        <v>1.3674987843582562</v>
      </c>
      <c r="V33" s="86">
        <v>1.4399378989786826</v>
      </c>
      <c r="W33" s="86">
        <v>1.516265218300954</v>
      </c>
      <c r="X33" s="86">
        <v>1.5966924775687339</v>
      </c>
      <c r="Y33" s="86">
        <v>1.6814431237246441</v>
      </c>
      <c r="Z33" s="86">
        <v>1.7650848582818599</v>
      </c>
      <c r="AA33" s="86">
        <v>1.8529423217557444</v>
      </c>
      <c r="AB33" s="86">
        <v>1.945231067399571</v>
      </c>
      <c r="AC33" s="86">
        <v>2.0421778421153403</v>
      </c>
      <c r="AD33" s="86">
        <v>2.1440211771739848</v>
      </c>
      <c r="AE33" s="86">
        <v>2.2472957345352338</v>
      </c>
      <c r="AF33" s="86">
        <v>2.3556222542245711</v>
      </c>
      <c r="AG33" s="86">
        <v>2.4692520478374393</v>
      </c>
      <c r="AH33" s="86">
        <v>2.5884491563699701</v>
      </c>
      <c r="AI33" s="86">
        <v>2.7134910075522565</v>
      </c>
      <c r="AJ33" s="86">
        <v>2.8444636822564262</v>
      </c>
      <c r="AK33" s="86">
        <v>2.9818518386215245</v>
      </c>
      <c r="AL33" s="86">
        <v>3.1259746767271861</v>
      </c>
      <c r="AM33" s="86">
        <v>3.2771675402993439</v>
      </c>
      <c r="AN33" s="86">
        <v>3.4357827470086248</v>
      </c>
    </row>
    <row r="34" spans="1:40" x14ac:dyDescent="0.2">
      <c r="A34" s="85" t="s">
        <v>248</v>
      </c>
      <c r="B34" s="86">
        <v>2.7628069205057674E-2</v>
      </c>
      <c r="C34" s="86">
        <v>2.8710264987190794E-2</v>
      </c>
      <c r="D34" s="86">
        <v>2.9952526896244488E-2</v>
      </c>
      <c r="E34" s="86">
        <v>3.1250229542398533E-2</v>
      </c>
      <c r="F34" s="86">
        <v>3.2856740981838578E-2</v>
      </c>
      <c r="G34" s="86">
        <v>3.4547018019999626E-2</v>
      </c>
      <c r="H34" s="86">
        <v>3.632550064475789E-2</v>
      </c>
      <c r="I34" s="86">
        <v>3.8196868669442399E-2</v>
      </c>
      <c r="J34" s="86">
        <v>4.0166054978695458E-2</v>
      </c>
      <c r="K34" s="86">
        <v>4.2431764948813018E-2</v>
      </c>
      <c r="L34" s="86">
        <v>4.4826688674648292E-2</v>
      </c>
      <c r="M34" s="86">
        <v>4.735828661380493E-2</v>
      </c>
      <c r="N34" s="86">
        <v>5.0034455947404168E-2</v>
      </c>
      <c r="O34" s="86">
        <v>5.2863556522715516E-2</v>
      </c>
      <c r="P34" s="86">
        <v>5.5801046668539411E-2</v>
      </c>
      <c r="Q34" s="86">
        <v>5.8903673450397064E-2</v>
      </c>
      <c r="R34" s="86">
        <v>6.2180842387062389E-2</v>
      </c>
      <c r="S34" s="86">
        <v>6.5642502558933752E-2</v>
      </c>
      <c r="T34" s="86">
        <v>6.9299178549182092E-2</v>
      </c>
      <c r="U34" s="86">
        <v>7.2967657125813698E-2</v>
      </c>
      <c r="V34" s="86">
        <v>7.6832898205791159E-2</v>
      </c>
      <c r="W34" s="86">
        <v>8.0905607980267247E-2</v>
      </c>
      <c r="X34" s="86">
        <v>8.5197084320097621E-2</v>
      </c>
      <c r="Y34" s="86">
        <v>8.9719250014597809E-2</v>
      </c>
      <c r="Z34" s="86">
        <v>9.4182245871258369E-2</v>
      </c>
      <c r="AA34" s="86">
        <v>9.8870186616825131E-2</v>
      </c>
      <c r="AB34" s="86">
        <v>0.10379457384534498</v>
      </c>
      <c r="AC34" s="86">
        <v>0.10896750642695119</v>
      </c>
      <c r="AD34" s="86">
        <v>0.11440171202779631</v>
      </c>
      <c r="AE34" s="86">
        <v>0.11991228547586863</v>
      </c>
      <c r="AF34" s="86">
        <v>0.12569242395696692</v>
      </c>
      <c r="AG34" s="86">
        <v>0.13175553707593893</v>
      </c>
      <c r="AH34" s="86">
        <v>0.13811571365910985</v>
      </c>
      <c r="AI34" s="86">
        <v>0.14478775682858722</v>
      </c>
      <c r="AJ34" s="86">
        <v>0.15177625972890194</v>
      </c>
      <c r="AK34" s="86">
        <v>0.15910708298188256</v>
      </c>
      <c r="AL34" s="86">
        <v>0.16679725861873196</v>
      </c>
      <c r="AM34" s="86">
        <v>0.17486468007108838</v>
      </c>
      <c r="AN34" s="86">
        <v>0.18332814647448581</v>
      </c>
    </row>
    <row r="35" spans="1:40" x14ac:dyDescent="0.2">
      <c r="A35" s="85" t="s">
        <v>249</v>
      </c>
      <c r="B35" s="86">
        <v>0.22231709489186227</v>
      </c>
      <c r="C35" s="86">
        <v>0.2310252901914461</v>
      </c>
      <c r="D35" s="86">
        <v>0.24102150298018057</v>
      </c>
      <c r="E35" s="86">
        <v>0.25146383538441652</v>
      </c>
      <c r="F35" s="86">
        <v>0.26439108532997091</v>
      </c>
      <c r="G35" s="86">
        <v>0.27799237892371931</v>
      </c>
      <c r="H35" s="86">
        <v>0.29230344378740253</v>
      </c>
      <c r="I35" s="86">
        <v>0.3073619373662887</v>
      </c>
      <c r="J35" s="86">
        <v>0.32320755351574537</v>
      </c>
      <c r="K35" s="86">
        <v>0.3414392314041102</v>
      </c>
      <c r="L35" s="86">
        <v>0.36071066442621308</v>
      </c>
      <c r="M35" s="86">
        <v>0.3810818852701402</v>
      </c>
      <c r="N35" s="86">
        <v>0.40261644084362763</v>
      </c>
      <c r="O35" s="86">
        <v>0.42538160102879807</v>
      </c>
      <c r="P35" s="86">
        <v>0.44901894863517711</v>
      </c>
      <c r="Q35" s="86">
        <v>0.47398511502041296</v>
      </c>
      <c r="R35" s="86">
        <v>0.50035578435896777</v>
      </c>
      <c r="S35" s="86">
        <v>0.5282110147480833</v>
      </c>
      <c r="T35" s="86">
        <v>0.55763549523128741</v>
      </c>
      <c r="U35" s="86">
        <v>0.58715494857334272</v>
      </c>
      <c r="V35" s="86">
        <v>0.61825770720549378</v>
      </c>
      <c r="W35" s="86">
        <v>0.65102992153140327</v>
      </c>
      <c r="X35" s="86">
        <v>0.68556250307327971</v>
      </c>
      <c r="Y35" s="86">
        <v>0.72195139193696023</v>
      </c>
      <c r="Z35" s="86">
        <v>0.75786415391837147</v>
      </c>
      <c r="AA35" s="86">
        <v>0.79558699874854166</v>
      </c>
      <c r="AB35" s="86">
        <v>0.83521247726611758</v>
      </c>
      <c r="AC35" s="86">
        <v>0.8768379464611793</v>
      </c>
      <c r="AD35" s="86">
        <v>0.92056582310931701</v>
      </c>
      <c r="AE35" s="86">
        <v>0.96490821530006043</v>
      </c>
      <c r="AF35" s="86">
        <v>1.0114197389846469</v>
      </c>
      <c r="AG35" s="86">
        <v>1.0602082983517933</v>
      </c>
      <c r="AH35" s="86">
        <v>1.1113872631384809</v>
      </c>
      <c r="AI35" s="86">
        <v>1.1650757508652947</v>
      </c>
      <c r="AJ35" s="86">
        <v>1.2213107215724373</v>
      </c>
      <c r="AK35" s="86">
        <v>1.2803002700881914</v>
      </c>
      <c r="AL35" s="86">
        <v>1.3421814494823547</v>
      </c>
      <c r="AM35" s="86">
        <v>1.4070982443276434</v>
      </c>
      <c r="AN35" s="86">
        <v>1.4752019272000518</v>
      </c>
    </row>
    <row r="36" spans="1:40" x14ac:dyDescent="0.2">
      <c r="A36" s="85" t="s">
        <v>250</v>
      </c>
      <c r="B36" s="86">
        <v>0.55350289697274346</v>
      </c>
      <c r="C36" s="86">
        <v>0.57518369182150941</v>
      </c>
      <c r="D36" s="86">
        <v>0.60007126396260713</v>
      </c>
      <c r="E36" s="86">
        <v>0.6260695401622326</v>
      </c>
      <c r="F36" s="86">
        <v>0.65825451585308326</v>
      </c>
      <c r="G36" s="86">
        <v>0.6921176580931272</v>
      </c>
      <c r="H36" s="86">
        <v>0.72774791794636307</v>
      </c>
      <c r="I36" s="86">
        <v>0.76523905115864777</v>
      </c>
      <c r="J36" s="86">
        <v>0.80468988352630033</v>
      </c>
      <c r="K36" s="86">
        <v>0.85008129408243593</v>
      </c>
      <c r="L36" s="86">
        <v>0.89806138311579864</v>
      </c>
      <c r="M36" s="86">
        <v>0.94877961401688937</v>
      </c>
      <c r="N36" s="86">
        <v>1.0023941995292793</v>
      </c>
      <c r="O36" s="86">
        <v>1.059072621486302</v>
      </c>
      <c r="P36" s="86">
        <v>1.1179225285672056</v>
      </c>
      <c r="Q36" s="86">
        <v>1.1800807959161614</v>
      </c>
      <c r="R36" s="86">
        <v>1.2457358544311183</v>
      </c>
      <c r="S36" s="86">
        <v>1.3150870247660769</v>
      </c>
      <c r="T36" s="86">
        <v>1.388345157242544</v>
      </c>
      <c r="U36" s="86">
        <v>1.4618397436567234</v>
      </c>
      <c r="V36" s="86">
        <v>1.5392762854355442</v>
      </c>
      <c r="W36" s="86">
        <v>1.6208692712490096</v>
      </c>
      <c r="X36" s="86">
        <v>1.706845043524521</v>
      </c>
      <c r="Y36" s="86">
        <v>1.7974424643547247</v>
      </c>
      <c r="Z36" s="86">
        <v>1.8868544720308436</v>
      </c>
      <c r="AA36" s="86">
        <v>1.980773043185746</v>
      </c>
      <c r="AB36" s="86">
        <v>2.0794286016531593</v>
      </c>
      <c r="AC36" s="86">
        <v>2.1830635371425919</v>
      </c>
      <c r="AD36" s="86">
        <v>2.2919328367121272</v>
      </c>
      <c r="AE36" s="86">
        <v>2.4023320956994603</v>
      </c>
      <c r="AF36" s="86">
        <v>2.518131841618942</v>
      </c>
      <c r="AG36" s="86">
        <v>2.6396007235417542</v>
      </c>
      <c r="AH36" s="86">
        <v>2.7670209981152256</v>
      </c>
      <c r="AI36" s="86">
        <v>2.9006892322441913</v>
      </c>
      <c r="AJ36" s="86">
        <v>3.0406974453450371</v>
      </c>
      <c r="AK36" s="86">
        <v>3.1875637311359069</v>
      </c>
      <c r="AL36" s="86">
        <v>3.3416293106605934</v>
      </c>
      <c r="AM36" s="86">
        <v>3.5032526623265103</v>
      </c>
      <c r="AN36" s="86">
        <v>3.6728104094836809</v>
      </c>
    </row>
    <row r="37" spans="1:40" x14ac:dyDescent="0.2">
      <c r="A37" s="85" t="s">
        <v>251</v>
      </c>
      <c r="B37" s="86">
        <v>0.1532041858828565</v>
      </c>
      <c r="C37" s="86">
        <v>0.15920521775146118</v>
      </c>
      <c r="D37" s="86">
        <v>0.16609385419642181</v>
      </c>
      <c r="E37" s="86">
        <v>0.17328992265659726</v>
      </c>
      <c r="F37" s="86">
        <v>0.182198408999387</v>
      </c>
      <c r="G37" s="86">
        <v>0.19157139542221474</v>
      </c>
      <c r="H37" s="86">
        <v>0.20143350270921312</v>
      </c>
      <c r="I37" s="86">
        <v>0.21181068153343999</v>
      </c>
      <c r="J37" s="86">
        <v>0.22273028590831084</v>
      </c>
      <c r="K37" s="86">
        <v>0.23529418419748221</v>
      </c>
      <c r="L37" s="86">
        <v>0.24857460335905585</v>
      </c>
      <c r="M37" s="86">
        <v>0.26261291339703019</v>
      </c>
      <c r="N37" s="86">
        <v>0.2774529060507217</v>
      </c>
      <c r="O37" s="86">
        <v>0.2931409386527955</v>
      </c>
      <c r="P37" s="86">
        <v>0.30943001708928208</v>
      </c>
      <c r="Q37" s="86">
        <v>0.32663481727581961</v>
      </c>
      <c r="R37" s="86">
        <v>0.34480749504117308</v>
      </c>
      <c r="S37" s="86">
        <v>0.36400322039202665</v>
      </c>
      <c r="T37" s="86">
        <v>0.38428035463421356</v>
      </c>
      <c r="U37" s="86">
        <v>0.40462293701266877</v>
      </c>
      <c r="V37" s="86">
        <v>0.42605661406421297</v>
      </c>
      <c r="W37" s="86">
        <v>0.44864075415394222</v>
      </c>
      <c r="X37" s="86">
        <v>0.47243800665101138</v>
      </c>
      <c r="Y37" s="86">
        <v>0.49751448624541073</v>
      </c>
      <c r="Z37" s="86">
        <v>0.5222628550779701</v>
      </c>
      <c r="AA37" s="86">
        <v>0.54825859658494991</v>
      </c>
      <c r="AB37" s="86">
        <v>0.57556548982883993</v>
      </c>
      <c r="AC37" s="86">
        <v>0.60425062590946066</v>
      </c>
      <c r="AD37" s="86">
        <v>0.63438458274945331</v>
      </c>
      <c r="AE37" s="86">
        <v>0.66494201738571279</v>
      </c>
      <c r="AF37" s="86">
        <v>0.69699425396128678</v>
      </c>
      <c r="AG37" s="86">
        <v>0.73061565191035949</v>
      </c>
      <c r="AH37" s="86">
        <v>0.7658843371110442</v>
      </c>
      <c r="AI37" s="86">
        <v>0.80288239638070646</v>
      </c>
      <c r="AJ37" s="86">
        <v>0.84163529979339591</v>
      </c>
      <c r="AK37" s="86">
        <v>0.88228645062077293</v>
      </c>
      <c r="AL37" s="86">
        <v>0.92493029550892791</v>
      </c>
      <c r="AM37" s="86">
        <v>0.96966605777333914</v>
      </c>
      <c r="AN37" s="86">
        <v>1.0165979830720511</v>
      </c>
    </row>
    <row r="38" spans="1:40" x14ac:dyDescent="0.2">
      <c r="A38" s="85" t="s">
        <v>252</v>
      </c>
      <c r="B38" s="86">
        <v>0.31177377897875647</v>
      </c>
      <c r="C38" s="86">
        <v>0.32398600655377452</v>
      </c>
      <c r="D38" s="86">
        <v>0.33800452833292716</v>
      </c>
      <c r="E38" s="86">
        <v>0.35264868080624268</v>
      </c>
      <c r="F38" s="86">
        <v>0.37077764011676645</v>
      </c>
      <c r="G38" s="86">
        <v>0.3898518669763118</v>
      </c>
      <c r="H38" s="86">
        <v>0.40992146520460337</v>
      </c>
      <c r="I38" s="86">
        <v>0.43103924497363233</v>
      </c>
      <c r="J38" s="86">
        <v>0.45326087228288597</v>
      </c>
      <c r="K38" s="86">
        <v>0.47882867270391871</v>
      </c>
      <c r="L38" s="86">
        <v>0.50585460835029594</v>
      </c>
      <c r="M38" s="86">
        <v>0.53442286806064909</v>
      </c>
      <c r="N38" s="86">
        <v>0.56462256895652474</v>
      </c>
      <c r="O38" s="86">
        <v>0.59654804919653814</v>
      </c>
      <c r="P38" s="86">
        <v>0.62969667050188516</v>
      </c>
      <c r="Q38" s="86">
        <v>0.66470880505826524</v>
      </c>
      <c r="R38" s="86">
        <v>0.7016905910872685</v>
      </c>
      <c r="S38" s="86">
        <v>0.74075430072670345</v>
      </c>
      <c r="T38" s="86">
        <v>0.78201870047606803</v>
      </c>
      <c r="U38" s="86">
        <v>0.82341628857569815</v>
      </c>
      <c r="V38" s="86">
        <v>0.86703427755727702</v>
      </c>
      <c r="W38" s="86">
        <v>0.91299348330733621</v>
      </c>
      <c r="X38" s="86">
        <v>0.96142139862549802</v>
      </c>
      <c r="Y38" s="86">
        <v>1.0124525683130388</v>
      </c>
      <c r="Z38" s="86">
        <v>1.0628160256169199</v>
      </c>
      <c r="AA38" s="86">
        <v>1.1157179128615875</v>
      </c>
      <c r="AB38" s="86">
        <v>1.1712880217966444</v>
      </c>
      <c r="AC38" s="86">
        <v>1.2296628842381527</v>
      </c>
      <c r="AD38" s="86">
        <v>1.2909861277608254</v>
      </c>
      <c r="AE38" s="86">
        <v>1.3531711576119518</v>
      </c>
      <c r="AF38" s="86">
        <v>1.4183981412240623</v>
      </c>
      <c r="AG38" s="86">
        <v>1.4868184016283441</v>
      </c>
      <c r="AH38" s="86">
        <v>1.5585909266495426</v>
      </c>
      <c r="AI38" s="86">
        <v>1.6338827647080829</v>
      </c>
      <c r="AJ38" s="86">
        <v>1.7127457479467476</v>
      </c>
      <c r="AK38" s="86">
        <v>1.7954717050754747</v>
      </c>
      <c r="AL38" s="86">
        <v>1.8822528370292051</v>
      </c>
      <c r="AM38" s="86">
        <v>1.973291065366747</v>
      </c>
      <c r="AN38" s="86">
        <v>2.0687985322209244</v>
      </c>
    </row>
    <row r="39" spans="1:40" x14ac:dyDescent="0.2">
      <c r="A39" s="85" t="s">
        <v>128</v>
      </c>
      <c r="B39" s="86">
        <v>0.1462454166608749</v>
      </c>
      <c r="C39" s="86">
        <v>0.15197387245313587</v>
      </c>
      <c r="D39" s="86">
        <v>0.15854961645982293</v>
      </c>
      <c r="E39" s="86">
        <v>0.16541882844782443</v>
      </c>
      <c r="F39" s="86">
        <v>0.17392267767042455</v>
      </c>
      <c r="G39" s="86">
        <v>0.18286992866662952</v>
      </c>
      <c r="H39" s="86">
        <v>0.19228408390677509</v>
      </c>
      <c r="I39" s="86">
        <v>0.20218991534452624</v>
      </c>
      <c r="J39" s="86">
        <v>0.21261353453203299</v>
      </c>
      <c r="K39" s="86">
        <v>0.22460676128100479</v>
      </c>
      <c r="L39" s="86">
        <v>0.23728396342481858</v>
      </c>
      <c r="M39" s="86">
        <v>0.25068463187840712</v>
      </c>
      <c r="N39" s="86">
        <v>0.26485056929308637</v>
      </c>
      <c r="O39" s="86">
        <v>0.27982602738033446</v>
      </c>
      <c r="P39" s="86">
        <v>0.29537523087786255</v>
      </c>
      <c r="Q39" s="86">
        <v>0.31179856263833522</v>
      </c>
      <c r="R39" s="86">
        <v>0.32914580949273931</v>
      </c>
      <c r="S39" s="86">
        <v>0.34746963554139459</v>
      </c>
      <c r="T39" s="86">
        <v>0.36682575123006489</v>
      </c>
      <c r="U39" s="86">
        <v>0.38624434230022081</v>
      </c>
      <c r="V39" s="86">
        <v>0.40670446884907691</v>
      </c>
      <c r="W39" s="86">
        <v>0.42826280263948291</v>
      </c>
      <c r="X39" s="86">
        <v>0.45097914741010814</v>
      </c>
      <c r="Y39" s="86">
        <v>0.47491661482026742</v>
      </c>
      <c r="Z39" s="86">
        <v>0.49854087476289122</v>
      </c>
      <c r="AA39" s="86">
        <v>0.52335584979890992</v>
      </c>
      <c r="AB39" s="86">
        <v>0.54942242204792313</v>
      </c>
      <c r="AC39" s="86">
        <v>0.57680463522904279</v>
      </c>
      <c r="AD39" s="86">
        <v>0.60556986150735881</v>
      </c>
      <c r="AE39" s="86">
        <v>0.63473933057058807</v>
      </c>
      <c r="AF39" s="86">
        <v>0.66533570537520281</v>
      </c>
      <c r="AG39" s="86">
        <v>0.69742996783577871</v>
      </c>
      <c r="AH39" s="86">
        <v>0.7310966952331569</v>
      </c>
      <c r="AI39" s="86">
        <v>0.76641424587549178</v>
      </c>
      <c r="AJ39" s="86">
        <v>0.80340693294698529</v>
      </c>
      <c r="AK39" s="86">
        <v>0.8422116461226391</v>
      </c>
      <c r="AL39" s="86">
        <v>0.88291854213694576</v>
      </c>
      <c r="AM39" s="86">
        <v>0.92562233743013123</v>
      </c>
      <c r="AN39" s="86">
        <v>0.97042254266248196</v>
      </c>
    </row>
    <row r="40" spans="1:40" x14ac:dyDescent="0.2">
      <c r="A40" s="85" t="s">
        <v>253</v>
      </c>
      <c r="B40" s="86">
        <v>13.051704264352644</v>
      </c>
      <c r="C40" s="86">
        <v>13.562941557110895</v>
      </c>
      <c r="D40" s="86">
        <v>14.149795272276444</v>
      </c>
      <c r="E40" s="86">
        <v>14.762839601757488</v>
      </c>
      <c r="F40" s="86">
        <v>15.521767489524343</v>
      </c>
      <c r="G40" s="86">
        <v>16.320266865762527</v>
      </c>
      <c r="H40" s="86">
        <v>17.160435213588485</v>
      </c>
      <c r="I40" s="86">
        <v>18.044483311436622</v>
      </c>
      <c r="J40" s="86">
        <v>18.974741490501778</v>
      </c>
      <c r="K40" s="86">
        <v>20.045079640420568</v>
      </c>
      <c r="L40" s="86">
        <v>21.176459324367549</v>
      </c>
      <c r="M40" s="86">
        <v>22.372404917701608</v>
      </c>
      <c r="N40" s="86">
        <v>23.636647107201867</v>
      </c>
      <c r="O40" s="86">
        <v>24.973135146558384</v>
      </c>
      <c r="P40" s="86">
        <v>26.360827220810361</v>
      </c>
      <c r="Q40" s="86">
        <v>27.826531063482548</v>
      </c>
      <c r="R40" s="86">
        <v>29.374689911218777</v>
      </c>
      <c r="S40" s="86">
        <v>31.010003783195121</v>
      </c>
      <c r="T40" s="86">
        <v>32.737444570354548</v>
      </c>
      <c r="U40" s="86">
        <v>34.47046098662819</v>
      </c>
      <c r="V40" s="86">
        <v>36.296429464984897</v>
      </c>
      <c r="W40" s="86">
        <v>38.220407689321661</v>
      </c>
      <c r="X40" s="86">
        <v>40.247732857403953</v>
      </c>
      <c r="Y40" s="86">
        <v>42.384037383100328</v>
      </c>
      <c r="Z40" s="86">
        <v>44.492389639706857</v>
      </c>
      <c r="AA40" s="86">
        <v>46.707007525807462</v>
      </c>
      <c r="AB40" s="86">
        <v>49.033324479510128</v>
      </c>
      <c r="AC40" s="86">
        <v>51.477056096564247</v>
      </c>
      <c r="AD40" s="86">
        <v>54.044215020610075</v>
      </c>
      <c r="AE40" s="86">
        <v>56.647450680598482</v>
      </c>
      <c r="AF40" s="86">
        <v>59.378030856229771</v>
      </c>
      <c r="AG40" s="86">
        <v>62.242290344028227</v>
      </c>
      <c r="AH40" s="86">
        <v>65.246884809768588</v>
      </c>
      <c r="AI40" s="86">
        <v>68.398807357836873</v>
      </c>
      <c r="AJ40" s="86">
        <v>71.700227823686191</v>
      </c>
      <c r="AK40" s="86">
        <v>75.163362956365944</v>
      </c>
      <c r="AL40" s="86">
        <v>78.796258813406652</v>
      </c>
      <c r="AM40" s="86">
        <v>82.607368384276526</v>
      </c>
      <c r="AN40" s="86">
        <v>86.605572519663809</v>
      </c>
    </row>
    <row r="41" spans="1:40" x14ac:dyDescent="0.2">
      <c r="A41" s="85" t="s">
        <v>254</v>
      </c>
      <c r="B41" s="86">
        <v>1.8917956372866751E-2</v>
      </c>
      <c r="C41" s="86">
        <v>1.9658975676146433E-2</v>
      </c>
      <c r="D41" s="86">
        <v>2.0509598150874057E-2</v>
      </c>
      <c r="E41" s="86">
        <v>2.1398182939868348E-2</v>
      </c>
      <c r="F41" s="86">
        <v>2.2498220481336303E-2</v>
      </c>
      <c r="G41" s="86">
        <v>2.3655615412869754E-2</v>
      </c>
      <c r="H41" s="86">
        <v>2.4873407957667609E-2</v>
      </c>
      <c r="I41" s="86">
        <v>2.6154802556247747E-2</v>
      </c>
      <c r="J41" s="86">
        <v>2.7503176936375492E-2</v>
      </c>
      <c r="K41" s="86">
        <v>2.905459198641477E-2</v>
      </c>
      <c r="L41" s="86">
        <v>3.0694484453218093E-2</v>
      </c>
      <c r="M41" s="86">
        <v>3.2427962786833874E-2</v>
      </c>
      <c r="N41" s="86">
        <v>3.4260434477985074E-2</v>
      </c>
      <c r="O41" s="86">
        <v>3.6197623821943803E-2</v>
      </c>
      <c r="P41" s="86">
        <v>3.8209031496217676E-2</v>
      </c>
      <c r="Q41" s="86">
        <v>4.0333514306247917E-2</v>
      </c>
      <c r="R41" s="86">
        <v>4.2577512557091989E-2</v>
      </c>
      <c r="S41" s="86">
        <v>4.4947838750467997E-2</v>
      </c>
      <c r="T41" s="86">
        <v>4.7451699456034911E-2</v>
      </c>
      <c r="U41" s="86">
        <v>4.9963641827122089E-2</v>
      </c>
      <c r="V41" s="86">
        <v>5.2610314729919075E-2</v>
      </c>
      <c r="W41" s="86">
        <v>5.5399049087757654E-2</v>
      </c>
      <c r="X41" s="86">
        <v>5.83375809688505E-2</v>
      </c>
      <c r="Y41" s="86">
        <v>6.1434074346091938E-2</v>
      </c>
      <c r="Z41" s="86">
        <v>6.4490051956468453E-2</v>
      </c>
      <c r="AA41" s="86">
        <v>6.7700057615748516E-2</v>
      </c>
      <c r="AB41" s="86">
        <v>7.1071966888915775E-2</v>
      </c>
      <c r="AC41" s="86">
        <v>7.4614064317884601E-2</v>
      </c>
      <c r="AD41" s="86">
        <v>7.83350650043588E-2</v>
      </c>
      <c r="AE41" s="86">
        <v>8.2108357568032628E-2</v>
      </c>
      <c r="AF41" s="86">
        <v>8.60662312364006E-2</v>
      </c>
      <c r="AG41" s="86">
        <v>9.0217868059703124E-2</v>
      </c>
      <c r="AH41" s="86">
        <v>9.457291517613825E-2</v>
      </c>
      <c r="AI41" s="86">
        <v>9.9141508828529623E-2</v>
      </c>
      <c r="AJ41" s="86">
        <v>0.1039267941120776</v>
      </c>
      <c r="AK41" s="86">
        <v>0.108946478746851</v>
      </c>
      <c r="AL41" s="86">
        <v>0.11421222519180949</v>
      </c>
      <c r="AM41" s="86">
        <v>0.11973628573851136</v>
      </c>
      <c r="AN41" s="86">
        <v>0.12553153284732435</v>
      </c>
    </row>
    <row r="44" spans="1:40" x14ac:dyDescent="0.2">
      <c r="A44" s="83" t="s">
        <v>266</v>
      </c>
    </row>
    <row r="45" spans="1:40" x14ac:dyDescent="0.2">
      <c r="A45" s="83" t="s">
        <v>241</v>
      </c>
    </row>
    <row r="46" spans="1:40" x14ac:dyDescent="0.2">
      <c r="A46" s="83" t="s">
        <v>267</v>
      </c>
    </row>
    <row r="47" spans="1:40" x14ac:dyDescent="0.2">
      <c r="A47" s="83" t="s">
        <v>243</v>
      </c>
    </row>
    <row r="48" spans="1:40" x14ac:dyDescent="0.2">
      <c r="A48" s="83"/>
      <c r="B48" s="84">
        <v>1000</v>
      </c>
    </row>
    <row r="49" spans="1:40" x14ac:dyDescent="0.2">
      <c r="A49" s="85" t="s">
        <v>244</v>
      </c>
      <c r="B49" s="85">
        <v>2022</v>
      </c>
      <c r="C49" s="85">
        <v>2023</v>
      </c>
      <c r="D49" s="85">
        <v>2024</v>
      </c>
      <c r="E49" s="85">
        <v>2025</v>
      </c>
      <c r="F49" s="85">
        <v>2026</v>
      </c>
      <c r="G49" s="85">
        <v>2027</v>
      </c>
      <c r="H49" s="85">
        <v>2028</v>
      </c>
      <c r="I49" s="85">
        <v>2029</v>
      </c>
      <c r="J49" s="85">
        <v>2030</v>
      </c>
      <c r="K49" s="85">
        <v>2031</v>
      </c>
      <c r="L49" s="85">
        <v>2032</v>
      </c>
      <c r="M49" s="85">
        <v>2033</v>
      </c>
      <c r="N49" s="85">
        <v>2034</v>
      </c>
      <c r="O49" s="85">
        <v>2035</v>
      </c>
      <c r="P49" s="85">
        <v>2036</v>
      </c>
      <c r="Q49" s="85">
        <v>2037</v>
      </c>
      <c r="R49" s="85">
        <v>2038</v>
      </c>
      <c r="S49" s="85">
        <v>2039</v>
      </c>
      <c r="T49" s="85">
        <v>2040</v>
      </c>
      <c r="U49" s="85">
        <v>2041</v>
      </c>
      <c r="V49" s="85">
        <v>2042</v>
      </c>
      <c r="W49" s="85">
        <v>2043</v>
      </c>
      <c r="X49" s="85">
        <v>2044</v>
      </c>
      <c r="Y49" s="85">
        <v>2045</v>
      </c>
      <c r="Z49" s="85">
        <v>2046</v>
      </c>
      <c r="AA49" s="85">
        <v>2047</v>
      </c>
      <c r="AB49" s="85">
        <v>2048</v>
      </c>
      <c r="AC49" s="85">
        <v>2049</v>
      </c>
      <c r="AD49" s="85">
        <v>2050</v>
      </c>
      <c r="AE49" s="85">
        <v>2051</v>
      </c>
      <c r="AF49" s="85">
        <v>2052</v>
      </c>
      <c r="AG49" s="85">
        <v>2053</v>
      </c>
      <c r="AH49" s="85">
        <v>2054</v>
      </c>
      <c r="AI49" s="85">
        <v>2055</v>
      </c>
      <c r="AJ49" s="85">
        <v>2056</v>
      </c>
      <c r="AK49" s="85">
        <v>2057</v>
      </c>
      <c r="AL49" s="85">
        <v>2058</v>
      </c>
      <c r="AM49" s="85">
        <v>2059</v>
      </c>
      <c r="AN49" s="85">
        <v>2060</v>
      </c>
    </row>
    <row r="50" spans="1:40" x14ac:dyDescent="0.2">
      <c r="A50" s="85" t="s">
        <v>245</v>
      </c>
      <c r="B50" s="86">
        <v>4.3592677698714972</v>
      </c>
      <c r="C50" s="86">
        <v>4.5300209686828063</v>
      </c>
      <c r="D50" s="86">
        <v>4.7260300441518019</v>
      </c>
      <c r="E50" s="86">
        <v>4.9307867818836115</v>
      </c>
      <c r="F50" s="86">
        <v>5.184268611826286</v>
      </c>
      <c r="G50" s="86">
        <v>5.450967314508719</v>
      </c>
      <c r="H50" s="86">
        <v>5.7315834490580677</v>
      </c>
      <c r="I50" s="86">
        <v>6.0268554152250653</v>
      </c>
      <c r="J50" s="86">
        <v>6.3375615433691053</v>
      </c>
      <c r="K50" s="86">
        <v>6.6950543661683879</v>
      </c>
      <c r="L50" s="86">
        <v>7.0729350545308973</v>
      </c>
      <c r="M50" s="86">
        <v>7.4723807494337606</v>
      </c>
      <c r="N50" s="86">
        <v>7.8946374998454747</v>
      </c>
      <c r="O50" s="86">
        <v>8.3410243560584298</v>
      </c>
      <c r="P50" s="86">
        <v>8.8045133542205285</v>
      </c>
      <c r="Q50" s="86">
        <v>9.2940582743417011</v>
      </c>
      <c r="R50" s="86">
        <v>9.8111431569658514</v>
      </c>
      <c r="S50" s="86">
        <v>10.357337807974044</v>
      </c>
      <c r="T50" s="86">
        <v>10.934302838387188</v>
      </c>
      <c r="U50" s="86">
        <v>11.513130128303152</v>
      </c>
      <c r="V50" s="86">
        <v>12.123003396596706</v>
      </c>
      <c r="W50" s="86">
        <v>12.765611909125845</v>
      </c>
      <c r="X50" s="86">
        <v>13.44273828934948</v>
      </c>
      <c r="Y50" s="86">
        <v>14.156263762872054</v>
      </c>
      <c r="Z50" s="86">
        <v>14.860453181633494</v>
      </c>
      <c r="AA50" s="86">
        <v>15.600135308804198</v>
      </c>
      <c r="AB50" s="86">
        <v>16.377124912106751</v>
      </c>
      <c r="AC50" s="86">
        <v>17.193330999884548</v>
      </c>
      <c r="AD50" s="86">
        <v>18.050761794443385</v>
      </c>
      <c r="AE50" s="86">
        <v>18.920242214786832</v>
      </c>
      <c r="AF50" s="86">
        <v>19.832255689164299</v>
      </c>
      <c r="AG50" s="86">
        <v>20.788918038909003</v>
      </c>
      <c r="AH50" s="86">
        <v>21.792452255647998</v>
      </c>
      <c r="AI50" s="86">
        <v>22.84519403546696</v>
      </c>
      <c r="AJ50" s="86">
        <v>23.94786810316543</v>
      </c>
      <c r="AK50" s="86">
        <v>25.104554851564505</v>
      </c>
      <c r="AL50" s="86">
        <v>26.31794166298279</v>
      </c>
      <c r="AM50" s="86">
        <v>27.590851834960695</v>
      </c>
      <c r="AN50" s="86">
        <v>28.926251570638446</v>
      </c>
    </row>
    <row r="51" spans="1:40" x14ac:dyDescent="0.2">
      <c r="A51" s="85" t="s">
        <v>246</v>
      </c>
      <c r="B51" s="86">
        <v>0.36801073836684206</v>
      </c>
      <c r="C51" s="86">
        <v>0.38242577641689107</v>
      </c>
      <c r="D51" s="86">
        <v>0.39897292341448742</v>
      </c>
      <c r="E51" s="86">
        <v>0.41625855077582058</v>
      </c>
      <c r="F51" s="86">
        <v>0.43765756554717805</v>
      </c>
      <c r="G51" s="86">
        <v>0.46017235281809926</v>
      </c>
      <c r="H51" s="86">
        <v>0.48386205400757198</v>
      </c>
      <c r="I51" s="86">
        <v>0.50878900505177205</v>
      </c>
      <c r="J51" s="86">
        <v>0.53501891284125425</v>
      </c>
      <c r="K51" s="86">
        <v>0.56519856791738388</v>
      </c>
      <c r="L51" s="86">
        <v>0.5970993729333044</v>
      </c>
      <c r="M51" s="86">
        <v>0.63082070249572142</v>
      </c>
      <c r="N51" s="86">
        <v>0.66646774844536238</v>
      </c>
      <c r="O51" s="86">
        <v>0.70415186541737973</v>
      </c>
      <c r="P51" s="86">
        <v>0.7432797505217098</v>
      </c>
      <c r="Q51" s="86">
        <v>0.78460728464628615</v>
      </c>
      <c r="R51" s="86">
        <v>0.82825975095451088</v>
      </c>
      <c r="S51" s="86">
        <v>0.87436967294617385</v>
      </c>
      <c r="T51" s="86">
        <v>0.92307723991915813</v>
      </c>
      <c r="U51" s="86">
        <v>0.97194201941746616</v>
      </c>
      <c r="V51" s="86">
        <v>1.0234277100479197</v>
      </c>
      <c r="W51" s="86">
        <v>1.0776769201586436</v>
      </c>
      <c r="X51" s="86">
        <v>1.1348401393754142</v>
      </c>
      <c r="Y51" s="86">
        <v>1.1950761813477415</v>
      </c>
      <c r="Z51" s="86">
        <v>1.2545240706789704</v>
      </c>
      <c r="AA51" s="86">
        <v>1.3169682654720039</v>
      </c>
      <c r="AB51" s="86">
        <v>1.3825619689813347</v>
      </c>
      <c r="AC51" s="86">
        <v>1.4514663402839196</v>
      </c>
      <c r="AD51" s="86">
        <v>1.5238509141302214</v>
      </c>
      <c r="AE51" s="86">
        <v>1.5972527211257883</v>
      </c>
      <c r="AF51" s="86">
        <v>1.6742451817463146</v>
      </c>
      <c r="AG51" s="86">
        <v>1.7550069142855584</v>
      </c>
      <c r="AH51" s="86">
        <v>1.8397255843867517</v>
      </c>
      <c r="AI51" s="86">
        <v>1.9285983722385103</v>
      </c>
      <c r="AJ51" s="86">
        <v>2.0216864593333863</v>
      </c>
      <c r="AK51" s="86">
        <v>2.1193343137</v>
      </c>
      <c r="AL51" s="86">
        <v>2.2217688049879243</v>
      </c>
      <c r="AM51" s="86">
        <v>2.3292282768519486</v>
      </c>
      <c r="AN51" s="86">
        <v>2.4419631370819594</v>
      </c>
    </row>
    <row r="52" spans="1:40" x14ac:dyDescent="0.2">
      <c r="A52" s="85" t="s">
        <v>247</v>
      </c>
      <c r="B52" s="86">
        <v>213.49788654463521</v>
      </c>
      <c r="C52" s="86">
        <v>221.86063207701736</v>
      </c>
      <c r="D52" s="86">
        <v>231.46030008672815</v>
      </c>
      <c r="E52" s="86">
        <v>241.48839036914819</v>
      </c>
      <c r="F52" s="86">
        <v>253.9028227525535</v>
      </c>
      <c r="G52" s="86">
        <v>266.96455980858519</v>
      </c>
      <c r="H52" s="86">
        <v>280.70791186203724</v>
      </c>
      <c r="I52" s="86">
        <v>295.16904250609298</v>
      </c>
      <c r="J52" s="86">
        <v>310.38607096066181</v>
      </c>
      <c r="K52" s="86">
        <v>327.89450727421553</v>
      </c>
      <c r="L52" s="86">
        <v>346.40145215358586</v>
      </c>
      <c r="M52" s="86">
        <v>365.96455682004432</v>
      </c>
      <c r="N52" s="86">
        <v>386.6448473071697</v>
      </c>
      <c r="O52" s="86">
        <v>408.50692493438993</v>
      </c>
      <c r="P52" s="86">
        <v>431.2065907425345</v>
      </c>
      <c r="Q52" s="86">
        <v>455.18236175088748</v>
      </c>
      <c r="R52" s="86">
        <v>480.50691978043272</v>
      </c>
      <c r="S52" s="86">
        <v>507.25714706359668</v>
      </c>
      <c r="T52" s="86">
        <v>535.5143730717615</v>
      </c>
      <c r="U52" s="86">
        <v>563.8628044128028</v>
      </c>
      <c r="V52" s="86">
        <v>593.73173211223218</v>
      </c>
      <c r="W52" s="86">
        <v>625.20388903013725</v>
      </c>
      <c r="X52" s="86">
        <v>658.36658027395288</v>
      </c>
      <c r="Y52" s="86">
        <v>693.31194005333634</v>
      </c>
      <c r="Z52" s="86">
        <v>727.80006066655892</v>
      </c>
      <c r="AA52" s="86">
        <v>764.02645904411054</v>
      </c>
      <c r="AB52" s="86">
        <v>802.08001457899786</v>
      </c>
      <c r="AC52" s="86">
        <v>842.05422215802923</v>
      </c>
      <c r="AD52" s="86">
        <v>884.04743573435314</v>
      </c>
      <c r="AE52" s="86">
        <v>926.63078732799443</v>
      </c>
      <c r="AF52" s="86">
        <v>971.29722205025507</v>
      </c>
      <c r="AG52" s="86">
        <v>1018.1503635844672</v>
      </c>
      <c r="AH52" s="86">
        <v>1067.2990843466509</v>
      </c>
      <c r="AI52" s="86">
        <v>1118.8577765247207</v>
      </c>
      <c r="AJ52" s="86">
        <v>1172.8619339725067</v>
      </c>
      <c r="AK52" s="86">
        <v>1229.511396500171</v>
      </c>
      <c r="AL52" s="86">
        <v>1288.9377803505427</v>
      </c>
      <c r="AM52" s="86">
        <v>1351.279358300103</v>
      </c>
      <c r="AN52" s="86">
        <v>1416.6814020171532</v>
      </c>
    </row>
    <row r="53" spans="1:40" x14ac:dyDescent="0.2">
      <c r="A53" s="85" t="s">
        <v>180</v>
      </c>
      <c r="B53" s="86">
        <v>149.5917126980506</v>
      </c>
      <c r="C53" s="86">
        <v>155.45124342827859</v>
      </c>
      <c r="D53" s="86">
        <v>162.17744949123696</v>
      </c>
      <c r="E53" s="86">
        <v>169.20383848607261</v>
      </c>
      <c r="F53" s="86">
        <v>177.90226746100993</v>
      </c>
      <c r="G53" s="86">
        <v>187.0542438512534</v>
      </c>
      <c r="H53" s="86">
        <v>196.68380789594642</v>
      </c>
      <c r="I53" s="86">
        <v>206.81629836508409</v>
      </c>
      <c r="J53" s="86">
        <v>217.47842427900039</v>
      </c>
      <c r="K53" s="86">
        <v>229.7460725316293</v>
      </c>
      <c r="L53" s="86">
        <v>242.71334647574221</v>
      </c>
      <c r="M53" s="86">
        <v>256.4206406326561</v>
      </c>
      <c r="N53" s="86">
        <v>270.91071415577522</v>
      </c>
      <c r="O53" s="86">
        <v>286.22883129652678</v>
      </c>
      <c r="P53" s="86">
        <v>302.13382193072579</v>
      </c>
      <c r="Q53" s="86">
        <v>318.93294208335533</v>
      </c>
      <c r="R53" s="86">
        <v>336.67711777648947</v>
      </c>
      <c r="S53" s="86">
        <v>355.42021813741059</v>
      </c>
      <c r="T53" s="86">
        <v>375.21922834341331</v>
      </c>
      <c r="U53" s="86">
        <v>395.08214345345544</v>
      </c>
      <c r="V53" s="86">
        <v>416.01042580475496</v>
      </c>
      <c r="W53" s="86">
        <v>438.06204388794833</v>
      </c>
      <c r="X53" s="86">
        <v>461.29816983340072</v>
      </c>
      <c r="Y53" s="86">
        <v>485.78335938189133</v>
      </c>
      <c r="Z53" s="86">
        <v>509.94817484572155</v>
      </c>
      <c r="AA53" s="86">
        <v>535.33095060002336</v>
      </c>
      <c r="AB53" s="86">
        <v>561.99396183092881</v>
      </c>
      <c r="AC53" s="86">
        <v>590.00271766582341</v>
      </c>
      <c r="AD53" s="86">
        <v>619.42613183748551</v>
      </c>
      <c r="AE53" s="86">
        <v>649.26303842430684</v>
      </c>
      <c r="AF53" s="86">
        <v>680.55950031608154</v>
      </c>
      <c r="AG53" s="86">
        <v>713.3881235911025</v>
      </c>
      <c r="AH53" s="86">
        <v>747.82519196084581</v>
      </c>
      <c r="AI53" s="86">
        <v>783.95085667920148</v>
      </c>
      <c r="AJ53" s="86">
        <v>821.78998724942642</v>
      </c>
      <c r="AK53" s="86">
        <v>861.482605570337</v>
      </c>
      <c r="AL53" s="86">
        <v>903.120931286364</v>
      </c>
      <c r="AM53" s="86">
        <v>946.80184808000206</v>
      </c>
      <c r="AN53" s="86">
        <v>992.62714355214678</v>
      </c>
    </row>
    <row r="54" spans="1:40" x14ac:dyDescent="0.2">
      <c r="A54" s="85" t="s">
        <v>248</v>
      </c>
      <c r="B54" s="86">
        <v>0.46685692256302991</v>
      </c>
      <c r="C54" s="86">
        <v>0.48514378107302941</v>
      </c>
      <c r="D54" s="86">
        <v>0.50613542430273106</v>
      </c>
      <c r="E54" s="86">
        <v>0.52806390071158804</v>
      </c>
      <c r="F54" s="86">
        <v>0.55521060362132268</v>
      </c>
      <c r="G54" s="86">
        <v>0.58377277097575964</v>
      </c>
      <c r="H54" s="86">
        <v>0.61382542933794682</v>
      </c>
      <c r="I54" s="86">
        <v>0.6454476578224162</v>
      </c>
      <c r="J54" s="86">
        <v>0.67872281192268313</v>
      </c>
      <c r="K54" s="86">
        <v>0.71700859933036132</v>
      </c>
      <c r="L54" s="86">
        <v>0.75747783053570217</v>
      </c>
      <c r="M54" s="86">
        <v>0.80025657175968978</v>
      </c>
      <c r="N54" s="86">
        <v>0.84547826894267541</v>
      </c>
      <c r="O54" s="86">
        <v>0.89328418612089666</v>
      </c>
      <c r="P54" s="86">
        <v>0.94292166166651048</v>
      </c>
      <c r="Q54" s="86">
        <v>0.99534960299273745</v>
      </c>
      <c r="R54" s="86">
        <v>1.0507269438099756</v>
      </c>
      <c r="S54" s="86">
        <v>1.1092218028898508</v>
      </c>
      <c r="T54" s="86">
        <v>1.1710120238042006</v>
      </c>
      <c r="U54" s="86">
        <v>1.2330016838873272</v>
      </c>
      <c r="V54" s="86">
        <v>1.2983162211490245</v>
      </c>
      <c r="W54" s="86">
        <v>1.3671365479584054</v>
      </c>
      <c r="X54" s="86">
        <v>1.4396535748412873</v>
      </c>
      <c r="Y54" s="86">
        <v>1.5160687721460626</v>
      </c>
      <c r="Z54" s="86">
        <v>1.5914841222231018</v>
      </c>
      <c r="AA54" s="86">
        <v>1.6707005731950897</v>
      </c>
      <c r="AB54" s="86">
        <v>1.7539124780861701</v>
      </c>
      <c r="AC54" s="86">
        <v>1.8413242826444349</v>
      </c>
      <c r="AD54" s="86">
        <v>1.9331510579632438</v>
      </c>
      <c r="AE54" s="86">
        <v>2.0262682911086434</v>
      </c>
      <c r="AF54" s="86">
        <v>2.1239406128060168</v>
      </c>
      <c r="AG54" s="86">
        <v>2.2263946174947211</v>
      </c>
      <c r="AH54" s="86">
        <v>2.3338683770447748</v>
      </c>
      <c r="AI54" s="86">
        <v>2.4466120334396866</v>
      </c>
      <c r="AJ54" s="86">
        <v>2.5647032012715125</v>
      </c>
      <c r="AK54" s="86">
        <v>2.6885788712772003</v>
      </c>
      <c r="AL54" s="86">
        <v>2.8185268493694031</v>
      </c>
      <c r="AM54" s="86">
        <v>2.9548494973370221</v>
      </c>
      <c r="AN54" s="86">
        <v>3.097864481481567</v>
      </c>
    </row>
    <row r="55" spans="1:40" x14ac:dyDescent="0.2">
      <c r="A55" s="85" t="s">
        <v>249</v>
      </c>
      <c r="B55" s="86">
        <v>3.7566966392354497</v>
      </c>
      <c r="C55" s="86">
        <v>3.9038470328282844</v>
      </c>
      <c r="D55" s="86">
        <v>4.0727622438100886</v>
      </c>
      <c r="E55" s="86">
        <v>4.2492159486763477</v>
      </c>
      <c r="F55" s="86">
        <v>4.4676595930962382</v>
      </c>
      <c r="G55" s="86">
        <v>4.6974931736301269</v>
      </c>
      <c r="H55" s="86">
        <v>4.9393204127969135</v>
      </c>
      <c r="I55" s="86">
        <v>5.1937776431204137</v>
      </c>
      <c r="J55" s="86">
        <v>5.46153560822082</v>
      </c>
      <c r="K55" s="86">
        <v>5.7696130553652178</v>
      </c>
      <c r="L55" s="86">
        <v>6.0952602023045905</v>
      </c>
      <c r="M55" s="86">
        <v>6.4394914766414937</v>
      </c>
      <c r="N55" s="86">
        <v>6.803380688983439</v>
      </c>
      <c r="O55" s="86">
        <v>7.1880645604638813</v>
      </c>
      <c r="P55" s="86">
        <v>7.5874865858214759</v>
      </c>
      <c r="Q55" s="86">
        <v>8.0093628855258689</v>
      </c>
      <c r="R55" s="86">
        <v>8.4549723647551893</v>
      </c>
      <c r="S55" s="86">
        <v>8.9256678388878452</v>
      </c>
      <c r="T55" s="86">
        <v>9.4228803766653346</v>
      </c>
      <c r="U55" s="86">
        <v>9.9216977582801285</v>
      </c>
      <c r="V55" s="86">
        <v>10.447269707127282</v>
      </c>
      <c r="W55" s="86">
        <v>11.001051985895957</v>
      </c>
      <c r="X55" s="86">
        <v>11.584580810278956</v>
      </c>
      <c r="Y55" s="86">
        <v>12.19947736857644</v>
      </c>
      <c r="Z55" s="86">
        <v>12.806328372575273</v>
      </c>
      <c r="AA55" s="86">
        <v>13.443766013008778</v>
      </c>
      <c r="AB55" s="86">
        <v>14.113354206608923</v>
      </c>
      <c r="AC55" s="86">
        <v>14.816738084073449</v>
      </c>
      <c r="AD55" s="86">
        <v>15.555648275954397</v>
      </c>
      <c r="AE55" s="86">
        <v>16.304942502741831</v>
      </c>
      <c r="AF55" s="86">
        <v>17.090890541495202</v>
      </c>
      <c r="AG55" s="86">
        <v>17.91531574863841</v>
      </c>
      <c r="AH55" s="86">
        <v>18.78013383699647</v>
      </c>
      <c r="AI55" s="86">
        <v>19.687357644985948</v>
      </c>
      <c r="AJ55" s="86">
        <v>20.637611720435192</v>
      </c>
      <c r="AK55" s="86">
        <v>21.634412433250109</v>
      </c>
      <c r="AL55" s="86">
        <v>22.680075695335532</v>
      </c>
      <c r="AM55" s="86">
        <v>23.777034546582914</v>
      </c>
      <c r="AN55" s="86">
        <v>24.927845178985159</v>
      </c>
    </row>
    <row r="56" spans="1:40" x14ac:dyDescent="0.2">
      <c r="A56" s="85" t="s">
        <v>250</v>
      </c>
      <c r="B56" s="86">
        <v>97.756138167799165</v>
      </c>
      <c r="C56" s="86">
        <v>101.58526135471547</v>
      </c>
      <c r="D56" s="86">
        <v>105.9807450173891</v>
      </c>
      <c r="E56" s="86">
        <v>110.57239412021273</v>
      </c>
      <c r="F56" s="86">
        <v>116.25669848026199</v>
      </c>
      <c r="G56" s="86">
        <v>122.23738987269854</v>
      </c>
      <c r="H56" s="86">
        <v>128.53017826498592</v>
      </c>
      <c r="I56" s="86">
        <v>135.15162219673817</v>
      </c>
      <c r="J56" s="86">
        <v>142.11917564742376</v>
      </c>
      <c r="K56" s="86">
        <v>150.1359159864999</v>
      </c>
      <c r="L56" s="86">
        <v>158.60985214564465</v>
      </c>
      <c r="M56" s="86">
        <v>167.56738139203185</v>
      </c>
      <c r="N56" s="86">
        <v>177.03644624756151</v>
      </c>
      <c r="O56" s="86">
        <v>187.04662628142745</v>
      </c>
      <c r="P56" s="86">
        <v>197.44032011614328</v>
      </c>
      <c r="Q56" s="86">
        <v>208.41831536145961</v>
      </c>
      <c r="R56" s="86">
        <v>220.01389147624744</v>
      </c>
      <c r="S56" s="86">
        <v>232.26225119837665</v>
      </c>
      <c r="T56" s="86">
        <v>245.20063356177937</v>
      </c>
      <c r="U56" s="86">
        <v>258.18077690589558</v>
      </c>
      <c r="V56" s="86">
        <v>271.85712317033017</v>
      </c>
      <c r="W56" s="86">
        <v>286.26755397083446</v>
      </c>
      <c r="X56" s="86">
        <v>301.45204445790432</v>
      </c>
      <c r="Y56" s="86">
        <v>317.45278092516037</v>
      </c>
      <c r="Z56" s="86">
        <v>333.24415731009265</v>
      </c>
      <c r="AA56" s="86">
        <v>349.83145408587268</v>
      </c>
      <c r="AB56" s="86">
        <v>367.25536723485254</v>
      </c>
      <c r="AC56" s="86">
        <v>385.55870607575991</v>
      </c>
      <c r="AD56" s="86">
        <v>404.78650479037998</v>
      </c>
      <c r="AE56" s="86">
        <v>424.28451514265419</v>
      </c>
      <c r="AF56" s="86">
        <v>444.73632492326016</v>
      </c>
      <c r="AG56" s="86">
        <v>466.18938121127331</v>
      </c>
      <c r="AH56" s="86">
        <v>488.69353436875258</v>
      </c>
      <c r="AI56" s="86">
        <v>512.3011621438252</v>
      </c>
      <c r="AJ56" s="86">
        <v>537.02851641670998</v>
      </c>
      <c r="AK56" s="86">
        <v>562.96709958309702</v>
      </c>
      <c r="AL56" s="86">
        <v>590.17717591926282</v>
      </c>
      <c r="AM56" s="86">
        <v>618.7220575865656</v>
      </c>
      <c r="AN56" s="86">
        <v>648.66826138996373</v>
      </c>
    </row>
    <row r="57" spans="1:40" x14ac:dyDescent="0.2">
      <c r="A57" s="85" t="s">
        <v>251</v>
      </c>
      <c r="B57" s="86">
        <v>0.10582884179671258</v>
      </c>
      <c r="C57" s="86">
        <v>0.10997417404452202</v>
      </c>
      <c r="D57" s="86">
        <v>0.11473263682625195</v>
      </c>
      <c r="E57" s="86">
        <v>0.11970346439366913</v>
      </c>
      <c r="F57" s="86">
        <v>0.12585717870889127</v>
      </c>
      <c r="G57" s="86">
        <v>0.13233175570290773</v>
      </c>
      <c r="H57" s="86">
        <v>0.13914420267257471</v>
      </c>
      <c r="I57" s="86">
        <v>0.14631244556200215</v>
      </c>
      <c r="J57" s="86">
        <v>0.15385537970059349</v>
      </c>
      <c r="K57" s="86">
        <v>0.16253414259948301</v>
      </c>
      <c r="L57" s="86">
        <v>0.17170785655739562</v>
      </c>
      <c r="M57" s="86">
        <v>0.18140509872829796</v>
      </c>
      <c r="N57" s="86">
        <v>0.19165611912804559</v>
      </c>
      <c r="O57" s="86">
        <v>0.20249294000718263</v>
      </c>
      <c r="P57" s="86">
        <v>0.21374494526366619</v>
      </c>
      <c r="Q57" s="86">
        <v>0.22562950355163189</v>
      </c>
      <c r="R57" s="86">
        <v>0.23818264254825652</v>
      </c>
      <c r="S57" s="86">
        <v>0.25144247203412928</v>
      </c>
      <c r="T57" s="86">
        <v>0.26544930624326701</v>
      </c>
      <c r="U57" s="86">
        <v>0.27950135005564847</v>
      </c>
      <c r="V57" s="86">
        <v>0.29430708923789317</v>
      </c>
      <c r="W57" s="86">
        <v>0.30990753367025509</v>
      </c>
      <c r="X57" s="86">
        <v>0.32634595965186902</v>
      </c>
      <c r="Y57" s="86">
        <v>0.34366803722123357</v>
      </c>
      <c r="Z57" s="86">
        <v>0.36076346574895174</v>
      </c>
      <c r="AA57" s="86">
        <v>0.37872054178755254</v>
      </c>
      <c r="AB57" s="86">
        <v>0.39758332199433494</v>
      </c>
      <c r="AC57" s="86">
        <v>0.41739815088232868</v>
      </c>
      <c r="AD57" s="86">
        <v>0.43821378155685181</v>
      </c>
      <c r="AE57" s="86">
        <v>0.45932193795087345</v>
      </c>
      <c r="AF57" s="86">
        <v>0.48146265854698594</v>
      </c>
      <c r="AG57" s="86">
        <v>0.50468730860489885</v>
      </c>
      <c r="AH57" s="86">
        <v>0.52904985513045655</v>
      </c>
      <c r="AI57" s="86">
        <v>0.55460700122715867</v>
      </c>
      <c r="AJ57" s="86">
        <v>0.58137634085578138</v>
      </c>
      <c r="AK57" s="86">
        <v>0.60945693268147871</v>
      </c>
      <c r="AL57" s="86">
        <v>0.63891401760553446</v>
      </c>
      <c r="AM57" s="86">
        <v>0.66981613610871749</v>
      </c>
      <c r="AN57" s="86">
        <v>0.70223529795492323</v>
      </c>
    </row>
    <row r="58" spans="1:40" x14ac:dyDescent="0.2">
      <c r="A58" s="85" t="s">
        <v>252</v>
      </c>
      <c r="B58" s="86">
        <v>18.250172500798183</v>
      </c>
      <c r="C58" s="86">
        <v>18.965034605601012</v>
      </c>
      <c r="D58" s="86">
        <v>19.785631005701621</v>
      </c>
      <c r="E58" s="86">
        <v>20.642849690484628</v>
      </c>
      <c r="F58" s="86">
        <v>21.70405706899081</v>
      </c>
      <c r="G58" s="86">
        <v>22.820597182294506</v>
      </c>
      <c r="H58" s="86">
        <v>23.995402936927867</v>
      </c>
      <c r="I58" s="86">
        <v>25.231565660044186</v>
      </c>
      <c r="J58" s="86">
        <v>26.532343849187409</v>
      </c>
      <c r="K58" s="86">
        <v>28.028995587118278</v>
      </c>
      <c r="L58" s="86">
        <v>29.611001582482817</v>
      </c>
      <c r="M58" s="86">
        <v>31.283289962440122</v>
      </c>
      <c r="N58" s="86">
        <v>33.051077339003918</v>
      </c>
      <c r="O58" s="86">
        <v>34.9198859458713</v>
      </c>
      <c r="P58" s="86">
        <v>36.860293054409567</v>
      </c>
      <c r="Q58" s="86">
        <v>38.909783865882311</v>
      </c>
      <c r="R58" s="86">
        <v>41.074571349382985</v>
      </c>
      <c r="S58" s="86">
        <v>43.361227532516843</v>
      </c>
      <c r="T58" s="86">
        <v>45.776704600648053</v>
      </c>
      <c r="U58" s="86">
        <v>48.19997806004541</v>
      </c>
      <c r="V58" s="86">
        <v>50.753226205733661</v>
      </c>
      <c r="W58" s="86">
        <v>53.443521187196509</v>
      </c>
      <c r="X58" s="86">
        <v>56.278325997612335</v>
      </c>
      <c r="Y58" s="86">
        <v>59.265516430257996</v>
      </c>
      <c r="Z58" s="86">
        <v>62.213621259801855</v>
      </c>
      <c r="AA58" s="86">
        <v>65.310317110862343</v>
      </c>
      <c r="AB58" s="86">
        <v>68.563201549300103</v>
      </c>
      <c r="AC58" s="86">
        <v>71.980266681453145</v>
      </c>
      <c r="AD58" s="86">
        <v>75.569919975142994</v>
      </c>
      <c r="AE58" s="86">
        <v>79.210019298016704</v>
      </c>
      <c r="AF58" s="86">
        <v>83.028184207609243</v>
      </c>
      <c r="AG58" s="86">
        <v>87.033272637488935</v>
      </c>
      <c r="AH58" s="86">
        <v>91.234591192068109</v>
      </c>
      <c r="AI58" s="86">
        <v>95.641918315508306</v>
      </c>
      <c r="AJ58" s="86">
        <v>100.25828808447228</v>
      </c>
      <c r="AK58" s="86">
        <v>105.10078315521966</v>
      </c>
      <c r="AL58" s="86">
        <v>110.18065431423081</v>
      </c>
      <c r="AM58" s="86">
        <v>115.50972136011733</v>
      </c>
      <c r="AN58" s="86">
        <v>121.1004023689964</v>
      </c>
    </row>
    <row r="59" spans="1:40" x14ac:dyDescent="0.2">
      <c r="A59" s="85" t="s">
        <v>128</v>
      </c>
      <c r="B59" s="86">
        <v>48.928238515094456</v>
      </c>
      <c r="C59" s="86">
        <v>50.844765253001491</v>
      </c>
      <c r="D59" s="86">
        <v>53.044762890667343</v>
      </c>
      <c r="E59" s="86">
        <v>55.342943922480842</v>
      </c>
      <c r="F59" s="86">
        <v>58.188013344551088</v>
      </c>
      <c r="G59" s="86">
        <v>61.181428391614595</v>
      </c>
      <c r="H59" s="86">
        <v>64.331052109916058</v>
      </c>
      <c r="I59" s="86">
        <v>67.645172267271207</v>
      </c>
      <c r="J59" s="86">
        <v>71.132524810971731</v>
      </c>
      <c r="K59" s="86">
        <v>75.145009252108338</v>
      </c>
      <c r="L59" s="86">
        <v>79.3863262407626</v>
      </c>
      <c r="M59" s="86">
        <v>83.869687957863803</v>
      </c>
      <c r="N59" s="86">
        <v>88.609080004744655</v>
      </c>
      <c r="O59" s="86">
        <v>93.619307346533844</v>
      </c>
      <c r="P59" s="86">
        <v>98.821488411879557</v>
      </c>
      <c r="Q59" s="86">
        <v>104.31612005187348</v>
      </c>
      <c r="R59" s="86">
        <v>110.11985907530352</v>
      </c>
      <c r="S59" s="86">
        <v>116.25032491750287</v>
      </c>
      <c r="T59" s="86">
        <v>122.72615620688363</v>
      </c>
      <c r="U59" s="86">
        <v>129.22288941877551</v>
      </c>
      <c r="V59" s="86">
        <v>136.06808138915244</v>
      </c>
      <c r="W59" s="86">
        <v>143.28069236711548</v>
      </c>
      <c r="X59" s="86">
        <v>150.88073044356091</v>
      </c>
      <c r="Y59" s="86">
        <v>158.8893104157284</v>
      </c>
      <c r="Z59" s="86">
        <v>166.79310290103859</v>
      </c>
      <c r="AA59" s="86">
        <v>175.09526405610518</v>
      </c>
      <c r="AB59" s="86">
        <v>183.81616275769071</v>
      </c>
      <c r="AC59" s="86">
        <v>192.97722563533108</v>
      </c>
      <c r="AD59" s="86">
        <v>202.60099289191294</v>
      </c>
      <c r="AE59" s="86">
        <v>212.36000464264617</v>
      </c>
      <c r="AF59" s="86">
        <v>222.59640560698435</v>
      </c>
      <c r="AG59" s="86">
        <v>233.33394367478223</v>
      </c>
      <c r="AH59" s="86">
        <v>244.59756961077548</v>
      </c>
      <c r="AI59" s="86">
        <v>256.41349916981369</v>
      </c>
      <c r="AJ59" s="86">
        <v>268.78986663263424</v>
      </c>
      <c r="AK59" s="86">
        <v>281.77247015703017</v>
      </c>
      <c r="AL59" s="86">
        <v>295.3914728093709</v>
      </c>
      <c r="AM59" s="86">
        <v>309.67856316277232</v>
      </c>
      <c r="AN59" s="86">
        <v>324.66703375680538</v>
      </c>
    </row>
    <row r="60" spans="1:40" x14ac:dyDescent="0.2">
      <c r="A60" s="85" t="s">
        <v>253</v>
      </c>
      <c r="B60" s="86">
        <v>1063.8404283914897</v>
      </c>
      <c r="C60" s="86">
        <v>1105.5112239842997</v>
      </c>
      <c r="D60" s="86">
        <v>1153.3454910730829</v>
      </c>
      <c r="E60" s="86">
        <v>1203.3145471356961</v>
      </c>
      <c r="F60" s="86">
        <v>1265.1745274790514</v>
      </c>
      <c r="G60" s="86">
        <v>1330.2599677619494</v>
      </c>
      <c r="H60" s="86">
        <v>1398.7418331926071</v>
      </c>
      <c r="I60" s="86">
        <v>1470.8003236460061</v>
      </c>
      <c r="J60" s="86">
        <v>1546.6253837061181</v>
      </c>
      <c r="K60" s="86">
        <v>1633.8683194078826</v>
      </c>
      <c r="L60" s="86">
        <v>1726.0867319052393</v>
      </c>
      <c r="M60" s="86">
        <v>1823.5678919572924</v>
      </c>
      <c r="N60" s="86">
        <v>1926.6158867039965</v>
      </c>
      <c r="O60" s="86">
        <v>2035.552618607464</v>
      </c>
      <c r="P60" s="86">
        <v>2148.6629757567439</v>
      </c>
      <c r="Q60" s="86">
        <v>2268.1320483239333</v>
      </c>
      <c r="R60" s="86">
        <v>2394.3220031708352</v>
      </c>
      <c r="S60" s="86">
        <v>2527.6159374250337</v>
      </c>
      <c r="T60" s="86">
        <v>2668.4191083987957</v>
      </c>
      <c r="U60" s="86">
        <v>2809.6767471987719</v>
      </c>
      <c r="V60" s="86">
        <v>2958.5108801901156</v>
      </c>
      <c r="W60" s="86">
        <v>3115.3337576425747</v>
      </c>
      <c r="X60" s="86">
        <v>3280.5804129159501</v>
      </c>
      <c r="Y60" s="86">
        <v>3454.7099423444383</v>
      </c>
      <c r="Z60" s="86">
        <v>3626.5610908564749</v>
      </c>
      <c r="AA60" s="86">
        <v>3807.0739183733795</v>
      </c>
      <c r="AB60" s="86">
        <v>3996.6913027758724</v>
      </c>
      <c r="AC60" s="86">
        <v>4195.8791205278576</v>
      </c>
      <c r="AD60" s="86">
        <v>4405.1274603760939</v>
      </c>
      <c r="AE60" s="86">
        <v>4617.3164039526091</v>
      </c>
      <c r="AF60" s="86">
        <v>4839.8851601061533</v>
      </c>
      <c r="AG60" s="86">
        <v>5073.3500761666819</v>
      </c>
      <c r="AH60" s="86">
        <v>5318.2536534187402</v>
      </c>
      <c r="AI60" s="86">
        <v>5575.1658976650342</v>
      </c>
      <c r="AJ60" s="86">
        <v>5844.2636715306435</v>
      </c>
      <c r="AK60" s="86">
        <v>6126.5427584993968</v>
      </c>
      <c r="AL60" s="86">
        <v>6422.6589902632131</v>
      </c>
      <c r="AM60" s="86">
        <v>6733.3013674119748</v>
      </c>
      <c r="AN60" s="86">
        <v>7059.1937653729228</v>
      </c>
    </row>
    <row r="61" spans="1:40" x14ac:dyDescent="0.2">
      <c r="A61" s="85" t="s">
        <v>254</v>
      </c>
      <c r="B61" s="86">
        <v>1.2618435384300759</v>
      </c>
      <c r="C61" s="86">
        <v>1.3112701467415602</v>
      </c>
      <c r="D61" s="86">
        <v>1.368007378407762</v>
      </c>
      <c r="E61" s="86">
        <v>1.4272767282381627</v>
      </c>
      <c r="F61" s="86">
        <v>1.5006501538013337</v>
      </c>
      <c r="G61" s="86">
        <v>1.5778493653325469</v>
      </c>
      <c r="H61" s="86">
        <v>1.6590771482660918</v>
      </c>
      <c r="I61" s="86">
        <v>1.7445472414690046</v>
      </c>
      <c r="J61" s="86">
        <v>1.8344849422128937</v>
      </c>
      <c r="K61" s="86">
        <v>1.9379656257355073</v>
      </c>
      <c r="L61" s="86">
        <v>2.0473478270775001</v>
      </c>
      <c r="M61" s="86">
        <v>2.1629722841366612</v>
      </c>
      <c r="N61" s="86">
        <v>2.2851996810742907</v>
      </c>
      <c r="O61" s="86">
        <v>2.4144118331805231</v>
      </c>
      <c r="P61" s="86">
        <v>2.5485744100945613</v>
      </c>
      <c r="Q61" s="86">
        <v>2.6902791932913002</v>
      </c>
      <c r="R61" s="86">
        <v>2.8399557565133824</v>
      </c>
      <c r="S61" s="86">
        <v>2.9980584993325228</v>
      </c>
      <c r="T61" s="86">
        <v>3.1650681059822183</v>
      </c>
      <c r="U61" s="86">
        <v>3.3326167664924631</v>
      </c>
      <c r="V61" s="86">
        <v>3.5091520663371294</v>
      </c>
      <c r="W61" s="86">
        <v>3.6951629842438676</v>
      </c>
      <c r="X61" s="86">
        <v>3.8911655224432882</v>
      </c>
      <c r="Y61" s="86">
        <v>4.0977042247667432</v>
      </c>
      <c r="Z61" s="86">
        <v>4.3015404914985629</v>
      </c>
      <c r="AA61" s="86">
        <v>4.5156505581279598</v>
      </c>
      <c r="AB61" s="86">
        <v>4.7405597314370302</v>
      </c>
      <c r="AC61" s="86">
        <v>4.9768205973117734</v>
      </c>
      <c r="AD61" s="86">
        <v>5.2250144603368316</v>
      </c>
      <c r="AE61" s="86">
        <v>5.4766962353781903</v>
      </c>
      <c r="AF61" s="86">
        <v>5.7406897247339259</v>
      </c>
      <c r="AG61" s="86">
        <v>6.0176073788472619</v>
      </c>
      <c r="AH61" s="86">
        <v>6.308092669917813</v>
      </c>
      <c r="AI61" s="86">
        <v>6.6128216938334701</v>
      </c>
      <c r="AJ61" s="86">
        <v>6.9320042310788805</v>
      </c>
      <c r="AK61" s="86">
        <v>7.266821401417122</v>
      </c>
      <c r="AL61" s="86">
        <v>7.6180511006309324</v>
      </c>
      <c r="AM61" s="86">
        <v>7.9865105668315097</v>
      </c>
      <c r="AN61" s="86">
        <v>8.3730584039091749</v>
      </c>
    </row>
    <row r="64" spans="1:40" x14ac:dyDescent="0.2">
      <c r="A64" s="83" t="s">
        <v>268</v>
      </c>
    </row>
    <row r="65" spans="1:40" x14ac:dyDescent="0.2">
      <c r="A65" s="83" t="s">
        <v>241</v>
      </c>
    </row>
    <row r="66" spans="1:40" x14ac:dyDescent="0.2">
      <c r="A66" s="83" t="s">
        <v>269</v>
      </c>
    </row>
    <row r="67" spans="1:40" x14ac:dyDescent="0.2">
      <c r="A67" s="83" t="s">
        <v>243</v>
      </c>
    </row>
    <row r="68" spans="1:40" ht="16" x14ac:dyDescent="0.2">
      <c r="A68" s="83"/>
      <c r="B68" s="93">
        <v>1000000</v>
      </c>
    </row>
    <row r="69" spans="1:40" x14ac:dyDescent="0.2">
      <c r="A69" s="85" t="s">
        <v>244</v>
      </c>
      <c r="B69" s="85">
        <v>2022</v>
      </c>
      <c r="C69" s="85">
        <v>2023</v>
      </c>
      <c r="D69" s="85">
        <v>2024</v>
      </c>
      <c r="E69" s="85">
        <v>2025</v>
      </c>
      <c r="F69" s="85">
        <v>2026</v>
      </c>
      <c r="G69" s="85">
        <v>2027</v>
      </c>
      <c r="H69" s="85">
        <v>2028</v>
      </c>
      <c r="I69" s="85">
        <v>2029</v>
      </c>
      <c r="J69" s="85">
        <v>2030</v>
      </c>
      <c r="K69" s="85">
        <v>2031</v>
      </c>
      <c r="L69" s="85">
        <v>2032</v>
      </c>
      <c r="M69" s="85">
        <v>2033</v>
      </c>
      <c r="N69" s="85">
        <v>2034</v>
      </c>
      <c r="O69" s="85">
        <v>2035</v>
      </c>
      <c r="P69" s="85">
        <v>2036</v>
      </c>
      <c r="Q69" s="85">
        <v>2037</v>
      </c>
      <c r="R69" s="85">
        <v>2038</v>
      </c>
      <c r="S69" s="85">
        <v>2039</v>
      </c>
      <c r="T69" s="85">
        <v>2040</v>
      </c>
      <c r="U69" s="85">
        <v>2041</v>
      </c>
      <c r="V69" s="85">
        <v>2042</v>
      </c>
      <c r="W69" s="85">
        <v>2043</v>
      </c>
      <c r="X69" s="85">
        <v>2044</v>
      </c>
      <c r="Y69" s="85">
        <v>2045</v>
      </c>
      <c r="Z69" s="85">
        <v>2046</v>
      </c>
      <c r="AA69" s="85">
        <v>2047</v>
      </c>
      <c r="AB69" s="85">
        <v>2048</v>
      </c>
      <c r="AC69" s="85">
        <v>2049</v>
      </c>
      <c r="AD69" s="85">
        <v>2050</v>
      </c>
      <c r="AE69" s="85">
        <v>2051</v>
      </c>
      <c r="AF69" s="85">
        <v>2052</v>
      </c>
      <c r="AG69" s="85">
        <v>2053</v>
      </c>
      <c r="AH69" s="85">
        <v>2054</v>
      </c>
      <c r="AI69" s="85">
        <v>2055</v>
      </c>
      <c r="AJ69" s="85">
        <v>2056</v>
      </c>
      <c r="AK69" s="85">
        <v>2057</v>
      </c>
      <c r="AL69" s="85">
        <v>2058</v>
      </c>
      <c r="AM69" s="85">
        <v>2059</v>
      </c>
      <c r="AN69" s="85">
        <v>2060</v>
      </c>
    </row>
    <row r="70" spans="1:40" x14ac:dyDescent="0.2">
      <c r="A70" s="85" t="s">
        <v>245</v>
      </c>
      <c r="B70" s="86">
        <v>-1.0135464750993135E-10</v>
      </c>
      <c r="C70" s="86">
        <v>-1.053247248693278E-10</v>
      </c>
      <c r="D70" s="86">
        <v>-1.0988201104711478E-10</v>
      </c>
      <c r="E70" s="86">
        <v>-1.1464268372740363E-10</v>
      </c>
      <c r="F70" s="86">
        <v>-1.205362334885759E-10</v>
      </c>
      <c r="G70" s="86">
        <v>-1.2673708060986451E-10</v>
      </c>
      <c r="H70" s="86">
        <v>-1.3326151335965338E-10</v>
      </c>
      <c r="I70" s="86">
        <v>-1.4012669981533707E-10</v>
      </c>
      <c r="J70" s="86">
        <v>-1.4735073645627577E-10</v>
      </c>
      <c r="K70" s="86">
        <v>-1.5566258169151807E-10</v>
      </c>
      <c r="L70" s="86">
        <v>-1.6444845262023168E-10</v>
      </c>
      <c r="M70" s="86">
        <v>-1.7373571822159045E-10</v>
      </c>
      <c r="N70" s="86">
        <v>-1.8355334961199474E-10</v>
      </c>
      <c r="O70" s="86">
        <v>-1.939320152166232E-10</v>
      </c>
      <c r="P70" s="86">
        <v>-2.0470831218055928E-10</v>
      </c>
      <c r="Q70" s="86">
        <v>-2.1609041932297543E-10</v>
      </c>
      <c r="R70" s="86">
        <v>-2.2811284115567462E-10</v>
      </c>
      <c r="S70" s="86">
        <v>-2.4081207626744145E-10</v>
      </c>
      <c r="T70" s="86">
        <v>-2.542267345013871E-10</v>
      </c>
      <c r="U70" s="86">
        <v>-2.6768469098298469E-10</v>
      </c>
      <c r="V70" s="86">
        <v>-2.8186447836857241E-10</v>
      </c>
      <c r="W70" s="86">
        <v>-2.9680537273721353E-10</v>
      </c>
      <c r="X70" s="86">
        <v>-3.1254882076799727E-10</v>
      </c>
      <c r="Y70" s="86">
        <v>-3.2913856167771182E-10</v>
      </c>
      <c r="Z70" s="86">
        <v>-3.4551123573367911E-10</v>
      </c>
      <c r="AA70" s="86">
        <v>-3.6270912887227674E-10</v>
      </c>
      <c r="AB70" s="86">
        <v>-3.8077443513905224E-10</v>
      </c>
      <c r="AC70" s="86">
        <v>-3.9975153971012947E-10</v>
      </c>
      <c r="AD70" s="86">
        <v>-4.1968713452430945E-10</v>
      </c>
      <c r="AE70" s="86">
        <v>-4.3990288775923736E-10</v>
      </c>
      <c r="AF70" s="86">
        <v>-4.6110755081267498E-10</v>
      </c>
      <c r="AG70" s="86">
        <v>-4.8335031734207675E-10</v>
      </c>
      <c r="AH70" s="86">
        <v>-5.0668287275532995E-10</v>
      </c>
      <c r="AI70" s="86">
        <v>-5.3115952288221002E-10</v>
      </c>
      <c r="AJ70" s="86">
        <v>-5.5679711785225115E-10</v>
      </c>
      <c r="AK70" s="86">
        <v>-5.8369052836345093E-10</v>
      </c>
      <c r="AL70" s="86">
        <v>-6.1190223708537822E-10</v>
      </c>
      <c r="AM70" s="86">
        <v>-6.4149788676863457E-10</v>
      </c>
      <c r="AN70" s="86">
        <v>-6.7254644277382423E-10</v>
      </c>
    </row>
    <row r="71" spans="1:40" x14ac:dyDescent="0.2">
      <c r="A71" s="85" t="s">
        <v>246</v>
      </c>
      <c r="B71" s="86">
        <v>0</v>
      </c>
      <c r="C71" s="86">
        <v>0</v>
      </c>
      <c r="D71" s="86">
        <v>0</v>
      </c>
      <c r="E71" s="86">
        <v>0</v>
      </c>
      <c r="F71" s="86">
        <v>0</v>
      </c>
      <c r="G71" s="86">
        <v>0</v>
      </c>
      <c r="H71" s="86">
        <v>0</v>
      </c>
      <c r="I71" s="86">
        <v>0</v>
      </c>
      <c r="J71" s="86">
        <v>0</v>
      </c>
      <c r="K71" s="86">
        <v>0</v>
      </c>
      <c r="L71" s="86">
        <v>0</v>
      </c>
      <c r="M71" s="86">
        <v>0</v>
      </c>
      <c r="N71" s="86">
        <v>0</v>
      </c>
      <c r="O71" s="86">
        <v>0</v>
      </c>
      <c r="P71" s="86">
        <v>0</v>
      </c>
      <c r="Q71" s="86">
        <v>0</v>
      </c>
      <c r="R71" s="86">
        <v>0</v>
      </c>
      <c r="S71" s="86">
        <v>0</v>
      </c>
      <c r="T71" s="86">
        <v>0</v>
      </c>
      <c r="U71" s="86">
        <v>0</v>
      </c>
      <c r="V71" s="86">
        <v>0</v>
      </c>
      <c r="W71" s="86">
        <v>0</v>
      </c>
      <c r="X71" s="86">
        <v>0</v>
      </c>
      <c r="Y71" s="86">
        <v>0</v>
      </c>
      <c r="Z71" s="86">
        <v>0</v>
      </c>
      <c r="AA71" s="86">
        <v>0</v>
      </c>
      <c r="AB71" s="86">
        <v>0</v>
      </c>
      <c r="AC71" s="86">
        <v>0</v>
      </c>
      <c r="AD71" s="86">
        <v>0</v>
      </c>
      <c r="AE71" s="86">
        <v>0</v>
      </c>
      <c r="AF71" s="86">
        <v>0</v>
      </c>
      <c r="AG71" s="86">
        <v>0</v>
      </c>
      <c r="AH71" s="86">
        <v>0</v>
      </c>
      <c r="AI71" s="86">
        <v>0</v>
      </c>
      <c r="AJ71" s="86">
        <v>0</v>
      </c>
      <c r="AK71" s="86">
        <v>0</v>
      </c>
      <c r="AL71" s="86">
        <v>0</v>
      </c>
      <c r="AM71" s="86">
        <v>0</v>
      </c>
      <c r="AN71" s="86">
        <v>0</v>
      </c>
    </row>
    <row r="72" spans="1:40" x14ac:dyDescent="0.2">
      <c r="A72" s="85" t="s">
        <v>247</v>
      </c>
      <c r="B72" s="86">
        <v>0</v>
      </c>
      <c r="C72" s="86">
        <v>0</v>
      </c>
      <c r="D72" s="86">
        <v>0</v>
      </c>
      <c r="E72" s="86">
        <v>0</v>
      </c>
      <c r="F72" s="86">
        <v>0</v>
      </c>
      <c r="G72" s="86">
        <v>0</v>
      </c>
      <c r="H72" s="86">
        <v>0</v>
      </c>
      <c r="I72" s="86">
        <v>0</v>
      </c>
      <c r="J72" s="86">
        <v>0</v>
      </c>
      <c r="K72" s="86">
        <v>0</v>
      </c>
      <c r="L72" s="86">
        <v>0</v>
      </c>
      <c r="M72" s="86">
        <v>0</v>
      </c>
      <c r="N72" s="86">
        <v>0</v>
      </c>
      <c r="O72" s="86">
        <v>0</v>
      </c>
      <c r="P72" s="86">
        <v>0</v>
      </c>
      <c r="Q72" s="86">
        <v>0</v>
      </c>
      <c r="R72" s="86">
        <v>0</v>
      </c>
      <c r="S72" s="86">
        <v>0</v>
      </c>
      <c r="T72" s="86">
        <v>0</v>
      </c>
      <c r="U72" s="86">
        <v>0</v>
      </c>
      <c r="V72" s="86">
        <v>0</v>
      </c>
      <c r="W72" s="86">
        <v>0</v>
      </c>
      <c r="X72" s="86">
        <v>0</v>
      </c>
      <c r="Y72" s="86">
        <v>0</v>
      </c>
      <c r="Z72" s="86">
        <v>0</v>
      </c>
      <c r="AA72" s="86">
        <v>0</v>
      </c>
      <c r="AB72" s="86">
        <v>0</v>
      </c>
      <c r="AC72" s="86">
        <v>0</v>
      </c>
      <c r="AD72" s="86">
        <v>0</v>
      </c>
      <c r="AE72" s="86">
        <v>0</v>
      </c>
      <c r="AF72" s="86">
        <v>0</v>
      </c>
      <c r="AG72" s="86">
        <v>0</v>
      </c>
      <c r="AH72" s="86">
        <v>0</v>
      </c>
      <c r="AI72" s="86">
        <v>0</v>
      </c>
      <c r="AJ72" s="86">
        <v>0</v>
      </c>
      <c r="AK72" s="86">
        <v>0</v>
      </c>
      <c r="AL72" s="86">
        <v>0</v>
      </c>
      <c r="AM72" s="86">
        <v>0</v>
      </c>
      <c r="AN72" s="86">
        <v>0</v>
      </c>
    </row>
    <row r="73" spans="1:40" x14ac:dyDescent="0.2">
      <c r="A73" s="85" t="s">
        <v>180</v>
      </c>
      <c r="B73" s="86">
        <v>1.8743925716779868</v>
      </c>
      <c r="C73" s="86">
        <v>1.9478128212103081</v>
      </c>
      <c r="D73" s="86">
        <v>2.0320925613950656</v>
      </c>
      <c r="E73" s="86">
        <v>2.1201336105955906</v>
      </c>
      <c r="F73" s="86">
        <v>2.2291254147659272</v>
      </c>
      <c r="G73" s="86">
        <v>2.3438001935531085</v>
      </c>
      <c r="H73" s="86">
        <v>2.4644591725053919</v>
      </c>
      <c r="I73" s="86">
        <v>2.591419847835617</v>
      </c>
      <c r="J73" s="86">
        <v>2.7250168850704255</v>
      </c>
      <c r="K73" s="86">
        <v>2.8787312074881375</v>
      </c>
      <c r="L73" s="86">
        <v>3.0412118791602354</v>
      </c>
      <c r="M73" s="86">
        <v>3.2129650457102117</v>
      </c>
      <c r="N73" s="86">
        <v>3.3945264817345766</v>
      </c>
      <c r="O73" s="86">
        <v>3.5864633508489319</v>
      </c>
      <c r="P73" s="86">
        <v>3.7857537778361956</v>
      </c>
      <c r="Q73" s="86">
        <v>3.9962476979664716</v>
      </c>
      <c r="R73" s="86">
        <v>4.2185832171599307</v>
      </c>
      <c r="S73" s="86">
        <v>4.4534353186104907</v>
      </c>
      <c r="T73" s="86">
        <v>4.7015180297939407</v>
      </c>
      <c r="U73" s="86">
        <v>4.9504014730183892</v>
      </c>
      <c r="V73" s="86">
        <v>5.2126340276816023</v>
      </c>
      <c r="W73" s="86">
        <v>5.4889420422308346</v>
      </c>
      <c r="X73" s="86">
        <v>5.7800920068992827</v>
      </c>
      <c r="Y73" s="86">
        <v>6.0868928087488916</v>
      </c>
      <c r="Z73" s="86">
        <v>6.3896793053030123</v>
      </c>
      <c r="AA73" s="86">
        <v>6.7077269127828822</v>
      </c>
      <c r="AB73" s="86">
        <v>7.0418159427724927</v>
      </c>
      <c r="AC73" s="86">
        <v>7.3927672283215644</v>
      </c>
      <c r="AD73" s="86">
        <v>7.761444262376858</v>
      </c>
      <c r="AE73" s="86">
        <v>8.13530237964485</v>
      </c>
      <c r="AF73" s="86">
        <v>8.5274488069549914</v>
      </c>
      <c r="AG73" s="86">
        <v>8.938793302550943</v>
      </c>
      <c r="AH73" s="86">
        <v>9.3702917056269488</v>
      </c>
      <c r="AI73" s="86">
        <v>9.8229483159011792</v>
      </c>
      <c r="AJ73" s="86">
        <v>10.297074749647843</v>
      </c>
      <c r="AK73" s="86">
        <v>10.794425489132589</v>
      </c>
      <c r="AL73" s="86">
        <v>11.316156051685644</v>
      </c>
      <c r="AM73" s="86">
        <v>11.863480395296467</v>
      </c>
      <c r="AN73" s="86">
        <v>12.437673924327814</v>
      </c>
    </row>
    <row r="74" spans="1:40" x14ac:dyDescent="0.2">
      <c r="A74" s="85" t="s">
        <v>248</v>
      </c>
      <c r="B74" s="86">
        <v>1.9278904672925627E-4</v>
      </c>
      <c r="C74" s="86">
        <v>2.0034062377444746E-4</v>
      </c>
      <c r="D74" s="86">
        <v>2.0900914445379652E-4</v>
      </c>
      <c r="E74" s="86">
        <v>2.1806453135880222E-4</v>
      </c>
      <c r="F74" s="86">
        <v>2.2927479026870081E-4</v>
      </c>
      <c r="G74" s="86">
        <v>2.4106956667804054E-4</v>
      </c>
      <c r="H74" s="86">
        <v>2.5347984288326023E-4</v>
      </c>
      <c r="I74" s="86">
        <v>2.665382746861056E-4</v>
      </c>
      <c r="J74" s="86">
        <v>2.8027928382342541E-4</v>
      </c>
      <c r="K74" s="86">
        <v>2.960894391427111E-4</v>
      </c>
      <c r="L74" s="86">
        <v>3.1280124982575858E-4</v>
      </c>
      <c r="M74" s="86">
        <v>3.3046677504828897E-4</v>
      </c>
      <c r="N74" s="86">
        <v>3.4914112144873212E-4</v>
      </c>
      <c r="O74" s="86">
        <v>3.688826241562619E-4</v>
      </c>
      <c r="P74" s="86">
        <v>3.8938047077691191E-4</v>
      </c>
      <c r="Q74" s="86">
        <v>4.1103064311401804E-4</v>
      </c>
      <c r="R74" s="86">
        <v>4.3389877300688718E-4</v>
      </c>
      <c r="S74" s="86">
        <v>4.5805428527531412E-4</v>
      </c>
      <c r="T74" s="86">
        <v>4.8357062060535162E-4</v>
      </c>
      <c r="U74" s="86">
        <v>5.0916931454542743E-4</v>
      </c>
      <c r="V74" s="86">
        <v>5.361410199388396E-4</v>
      </c>
      <c r="W74" s="86">
        <v>5.6456044473463484E-4</v>
      </c>
      <c r="X74" s="86">
        <v>5.9450642563096197E-4</v>
      </c>
      <c r="Y74" s="86">
        <v>6.2606216001557266E-4</v>
      </c>
      <c r="Z74" s="86">
        <v>6.5720500645830189E-4</v>
      </c>
      <c r="AA74" s="86">
        <v>6.8991752142824418E-4</v>
      </c>
      <c r="AB74" s="86">
        <v>7.2427996320677691E-4</v>
      </c>
      <c r="AC74" s="86">
        <v>7.6037675787601878E-4</v>
      </c>
      <c r="AD74" s="86">
        <v>7.9829671926535581E-4</v>
      </c>
      <c r="AE74" s="86">
        <v>8.3674957654250961E-4</v>
      </c>
      <c r="AF74" s="86">
        <v>8.7708346232595884E-4</v>
      </c>
      <c r="AG74" s="86">
        <v>9.1939194902267997E-4</v>
      </c>
      <c r="AH74" s="86">
        <v>9.6377334865645485E-4</v>
      </c>
      <c r="AI74" s="86">
        <v>1.0103309576168563E-3</v>
      </c>
      <c r="AJ74" s="86">
        <v>1.0590968269295654E-3</v>
      </c>
      <c r="AK74" s="86">
        <v>1.1102514123692195E-3</v>
      </c>
      <c r="AL74" s="86">
        <v>1.1639135636836999E-3</v>
      </c>
      <c r="AM74" s="86">
        <v>1.2202081414849685E-3</v>
      </c>
      <c r="AN74" s="86">
        <v>1.2792663263992215E-3</v>
      </c>
    </row>
    <row r="75" spans="1:40" x14ac:dyDescent="0.2">
      <c r="A75" s="85" t="s">
        <v>249</v>
      </c>
      <c r="B75" s="86">
        <v>1.551331744595152E-3</v>
      </c>
      <c r="C75" s="86">
        <v>1.6120976511168705E-3</v>
      </c>
      <c r="D75" s="86">
        <v>1.6818513613856855E-3</v>
      </c>
      <c r="E75" s="86">
        <v>1.7547181004647725E-3</v>
      </c>
      <c r="F75" s="86">
        <v>1.8449246283100977E-3</v>
      </c>
      <c r="G75" s="86">
        <v>1.9398346419993455E-3</v>
      </c>
      <c r="H75" s="86">
        <v>2.0396974493682124E-3</v>
      </c>
      <c r="I75" s="86">
        <v>2.1447758245874962E-3</v>
      </c>
      <c r="J75" s="86">
        <v>2.2553467519256698E-3</v>
      </c>
      <c r="K75" s="86">
        <v>2.3825676508817816E-3</v>
      </c>
      <c r="L75" s="86">
        <v>2.5170439754557839E-3</v>
      </c>
      <c r="M75" s="86">
        <v>2.6591946345704801E-3</v>
      </c>
      <c r="N75" s="86">
        <v>2.8094630594217001E-3</v>
      </c>
      <c r="O75" s="86">
        <v>2.9683186601717326E-3</v>
      </c>
      <c r="P75" s="86">
        <v>3.1332603967378853E-3</v>
      </c>
      <c r="Q75" s="86">
        <v>3.3074746490116477E-3</v>
      </c>
      <c r="R75" s="86">
        <v>3.4914895422029288E-3</v>
      </c>
      <c r="S75" s="86">
        <v>3.6858637228149322E-3</v>
      </c>
      <c r="T75" s="86">
        <v>3.891188152157706E-3</v>
      </c>
      <c r="U75" s="86">
        <v>4.0971753034152415E-3</v>
      </c>
      <c r="V75" s="86">
        <v>4.3142107807545181E-3</v>
      </c>
      <c r="W75" s="86">
        <v>4.5428957428767019E-3</v>
      </c>
      <c r="X75" s="86">
        <v>4.7838645716336238E-3</v>
      </c>
      <c r="Y75" s="86">
        <v>5.0377867384028135E-3</v>
      </c>
      <c r="Z75" s="86">
        <v>5.2883864852416801E-3</v>
      </c>
      <c r="AA75" s="86">
        <v>5.5516170150844034E-3</v>
      </c>
      <c r="AB75" s="86">
        <v>5.828124148955463E-3</v>
      </c>
      <c r="AC75" s="86">
        <v>6.1185872452701054E-3</v>
      </c>
      <c r="AD75" s="86">
        <v>6.423720969696442E-3</v>
      </c>
      <c r="AE75" s="86">
        <v>6.7331427920275071E-3</v>
      </c>
      <c r="AF75" s="86">
        <v>7.0577008437440652E-3</v>
      </c>
      <c r="AG75" s="86">
        <v>7.3981480817584691E-3</v>
      </c>
      <c r="AH75" s="86">
        <v>7.7552756016539773E-3</v>
      </c>
      <c r="AI75" s="86">
        <v>8.1299146071268837E-3</v>
      </c>
      <c r="AJ75" s="86">
        <v>8.5223230058458534E-3</v>
      </c>
      <c r="AK75" s="86">
        <v>8.9339528863835518E-3</v>
      </c>
      <c r="AL75" s="86">
        <v>9.3657606069452465E-3</v>
      </c>
      <c r="AM75" s="86">
        <v>9.81875089385887E-3</v>
      </c>
      <c r="AN75" s="86">
        <v>1.0293979329239415E-2</v>
      </c>
    </row>
    <row r="76" spans="1:40" x14ac:dyDescent="0.2">
      <c r="A76" s="85" t="s">
        <v>250</v>
      </c>
      <c r="B76" s="86">
        <v>1.7334159325095019E-2</v>
      </c>
      <c r="C76" s="86">
        <v>1.8013141050861332E-2</v>
      </c>
      <c r="D76" s="86">
        <v>1.8792550053177409E-2</v>
      </c>
      <c r="E76" s="86">
        <v>1.9606743193424557E-2</v>
      </c>
      <c r="F76" s="86">
        <v>2.061468642109476E-2</v>
      </c>
      <c r="G76" s="86">
        <v>2.1675185121368387E-2</v>
      </c>
      <c r="H76" s="86">
        <v>2.2791024992249751E-2</v>
      </c>
      <c r="I76" s="86">
        <v>2.396514220091199E-2</v>
      </c>
      <c r="J76" s="86">
        <v>2.5200631694297933E-2</v>
      </c>
      <c r="K76" s="86">
        <v>2.6622163445756138E-2</v>
      </c>
      <c r="L76" s="86">
        <v>2.8124765351338406E-2</v>
      </c>
      <c r="M76" s="86">
        <v>2.9713118185505708E-2</v>
      </c>
      <c r="N76" s="86">
        <v>3.1392176727933645E-2</v>
      </c>
      <c r="O76" s="86">
        <v>3.3167186040208983E-2</v>
      </c>
      <c r="P76" s="86">
        <v>3.5010200180128931E-2</v>
      </c>
      <c r="Q76" s="86">
        <v>3.6956822890672238E-2</v>
      </c>
      <c r="R76" s="86">
        <v>3.9012955299411435E-2</v>
      </c>
      <c r="S76" s="86">
        <v>4.1184839570555867E-2</v>
      </c>
      <c r="T76" s="86">
        <v>4.3479078945184706E-2</v>
      </c>
      <c r="U76" s="86">
        <v>4.5780723394388163E-2</v>
      </c>
      <c r="V76" s="86">
        <v>4.820581883674236E-2</v>
      </c>
      <c r="W76" s="86">
        <v>5.0761082456203546E-2</v>
      </c>
      <c r="X76" s="86">
        <v>5.3453602663184864E-2</v>
      </c>
      <c r="Y76" s="86">
        <v>5.6290859948923667E-2</v>
      </c>
      <c r="Z76" s="86">
        <v>5.9090993417259936E-2</v>
      </c>
      <c r="AA76" s="86">
        <v>6.2032259822347079E-2</v>
      </c>
      <c r="AB76" s="86">
        <v>6.5121875392804673E-2</v>
      </c>
      <c r="AC76" s="86">
        <v>6.8367431094942629E-2</v>
      </c>
      <c r="AD76" s="86">
        <v>7.1776912408719334E-2</v>
      </c>
      <c r="AE76" s="86">
        <v>7.5234307763152458E-2</v>
      </c>
      <c r="AF76" s="86">
        <v>7.8860831231326214E-2</v>
      </c>
      <c r="AG76" s="86">
        <v>8.2664896149156064E-2</v>
      </c>
      <c r="AH76" s="86">
        <v>8.6655342003701702E-2</v>
      </c>
      <c r="AI76" s="86">
        <v>9.0841456439178098E-2</v>
      </c>
      <c r="AJ76" s="86">
        <v>9.5226121245786013E-2</v>
      </c>
      <c r="AK76" s="86">
        <v>9.9825561666617699E-2</v>
      </c>
      <c r="AL76" s="86">
        <v>0.10465046378835949</v>
      </c>
      <c r="AM76" s="86">
        <v>0.1097120541499558</v>
      </c>
      <c r="AN76" s="86">
        <v>0.11502212753909526</v>
      </c>
    </row>
    <row r="77" spans="1:40" x14ac:dyDescent="0.2">
      <c r="A77" s="85" t="s">
        <v>251</v>
      </c>
      <c r="B77" s="86">
        <v>0</v>
      </c>
      <c r="C77" s="86">
        <v>0</v>
      </c>
      <c r="D77" s="86">
        <v>0</v>
      </c>
      <c r="E77" s="86">
        <v>0</v>
      </c>
      <c r="F77" s="86">
        <v>0</v>
      </c>
      <c r="G77" s="86">
        <v>0</v>
      </c>
      <c r="H77" s="86">
        <v>0</v>
      </c>
      <c r="I77" s="86">
        <v>0</v>
      </c>
      <c r="J77" s="86">
        <v>0</v>
      </c>
      <c r="K77" s="86">
        <v>0</v>
      </c>
      <c r="L77" s="86">
        <v>0</v>
      </c>
      <c r="M77" s="86">
        <v>0</v>
      </c>
      <c r="N77" s="86">
        <v>0</v>
      </c>
      <c r="O77" s="86">
        <v>0</v>
      </c>
      <c r="P77" s="86">
        <v>0</v>
      </c>
      <c r="Q77" s="86">
        <v>0</v>
      </c>
      <c r="R77" s="86">
        <v>0</v>
      </c>
      <c r="S77" s="86">
        <v>0</v>
      </c>
      <c r="T77" s="86">
        <v>0</v>
      </c>
      <c r="U77" s="86">
        <v>0</v>
      </c>
      <c r="V77" s="86">
        <v>0</v>
      </c>
      <c r="W77" s="86">
        <v>0</v>
      </c>
      <c r="X77" s="86">
        <v>0</v>
      </c>
      <c r="Y77" s="86">
        <v>0</v>
      </c>
      <c r="Z77" s="86">
        <v>0</v>
      </c>
      <c r="AA77" s="86">
        <v>0</v>
      </c>
      <c r="AB77" s="86">
        <v>0</v>
      </c>
      <c r="AC77" s="86">
        <v>0</v>
      </c>
      <c r="AD77" s="86">
        <v>0</v>
      </c>
      <c r="AE77" s="86">
        <v>0</v>
      </c>
      <c r="AF77" s="86">
        <v>0</v>
      </c>
      <c r="AG77" s="86">
        <v>0</v>
      </c>
      <c r="AH77" s="86">
        <v>0</v>
      </c>
      <c r="AI77" s="86">
        <v>0</v>
      </c>
      <c r="AJ77" s="86">
        <v>0</v>
      </c>
      <c r="AK77" s="86">
        <v>0</v>
      </c>
      <c r="AL77" s="86">
        <v>0</v>
      </c>
      <c r="AM77" s="86">
        <v>0</v>
      </c>
      <c r="AN77" s="86">
        <v>0</v>
      </c>
    </row>
    <row r="78" spans="1:40" x14ac:dyDescent="0.2">
      <c r="A78" s="85" t="s">
        <v>252</v>
      </c>
      <c r="B78" s="86">
        <v>0</v>
      </c>
      <c r="C78" s="86">
        <v>0</v>
      </c>
      <c r="D78" s="86">
        <v>0</v>
      </c>
      <c r="E78" s="86">
        <v>0</v>
      </c>
      <c r="F78" s="86">
        <v>0</v>
      </c>
      <c r="G78" s="86">
        <v>0</v>
      </c>
      <c r="H78" s="86">
        <v>0</v>
      </c>
      <c r="I78" s="86">
        <v>0</v>
      </c>
      <c r="J78" s="86">
        <v>0</v>
      </c>
      <c r="K78" s="86">
        <v>0</v>
      </c>
      <c r="L78" s="86">
        <v>0</v>
      </c>
      <c r="M78" s="86">
        <v>0</v>
      </c>
      <c r="N78" s="86">
        <v>0</v>
      </c>
      <c r="O78" s="86">
        <v>0</v>
      </c>
      <c r="P78" s="86">
        <v>0</v>
      </c>
      <c r="Q78" s="86">
        <v>0</v>
      </c>
      <c r="R78" s="86">
        <v>0</v>
      </c>
      <c r="S78" s="86">
        <v>0</v>
      </c>
      <c r="T78" s="86">
        <v>0</v>
      </c>
      <c r="U78" s="86">
        <v>0</v>
      </c>
      <c r="V78" s="86">
        <v>0</v>
      </c>
      <c r="W78" s="86">
        <v>0</v>
      </c>
      <c r="X78" s="86">
        <v>0</v>
      </c>
      <c r="Y78" s="86">
        <v>0</v>
      </c>
      <c r="Z78" s="86">
        <v>0</v>
      </c>
      <c r="AA78" s="86">
        <v>0</v>
      </c>
      <c r="AB78" s="86">
        <v>0</v>
      </c>
      <c r="AC78" s="86">
        <v>0</v>
      </c>
      <c r="AD78" s="86">
        <v>0</v>
      </c>
      <c r="AE78" s="86">
        <v>0</v>
      </c>
      <c r="AF78" s="86">
        <v>0</v>
      </c>
      <c r="AG78" s="86">
        <v>0</v>
      </c>
      <c r="AH78" s="86">
        <v>0</v>
      </c>
      <c r="AI78" s="86">
        <v>0</v>
      </c>
      <c r="AJ78" s="86">
        <v>0</v>
      </c>
      <c r="AK78" s="86">
        <v>0</v>
      </c>
      <c r="AL78" s="86">
        <v>0</v>
      </c>
      <c r="AM78" s="86">
        <v>0</v>
      </c>
      <c r="AN78" s="86">
        <v>0</v>
      </c>
    </row>
    <row r="79" spans="1:40" x14ac:dyDescent="0.2">
      <c r="A79" s="85" t="s">
        <v>128</v>
      </c>
      <c r="B79" s="86">
        <v>7.0291245518562114E-5</v>
      </c>
      <c r="C79" s="86">
        <v>7.3044564574500554E-5</v>
      </c>
      <c r="D79" s="86">
        <v>7.6205123359826958E-5</v>
      </c>
      <c r="E79" s="86">
        <v>7.950673429158917E-5</v>
      </c>
      <c r="F79" s="86">
        <v>8.3594015569912695E-5</v>
      </c>
      <c r="G79" s="86">
        <v>8.7894413017231116E-5</v>
      </c>
      <c r="H79" s="86">
        <v>9.2419222836532386E-5</v>
      </c>
      <c r="I79" s="86">
        <v>9.7180351393956319E-5</v>
      </c>
      <c r="J79" s="86">
        <v>1.0219034891887057E-4</v>
      </c>
      <c r="K79" s="86">
        <v>1.0795476099563751E-4</v>
      </c>
      <c r="L79" s="86">
        <v>1.1404791829741879E-4</v>
      </c>
      <c r="M79" s="86">
        <v>1.2048880169664564E-4</v>
      </c>
      <c r="N79" s="86">
        <v>1.2729750317632896E-4</v>
      </c>
      <c r="O79" s="86">
        <v>1.344952918332182E-4</v>
      </c>
      <c r="P79" s="86">
        <v>1.4196884488956664E-4</v>
      </c>
      <c r="Q79" s="86">
        <v>1.4986253804841028E-4</v>
      </c>
      <c r="R79" s="86">
        <v>1.582003008006035E-4</v>
      </c>
      <c r="S79" s="86">
        <v>1.670074455647514E-4</v>
      </c>
      <c r="T79" s="86">
        <v>1.7631074895177646E-4</v>
      </c>
      <c r="U79" s="86">
        <v>1.8564408044141937E-4</v>
      </c>
      <c r="V79" s="86">
        <v>1.9547801446426419E-4</v>
      </c>
      <c r="W79" s="86">
        <v>2.0583978967768146E-4</v>
      </c>
      <c r="X79" s="86">
        <v>2.1675815008865431E-4</v>
      </c>
      <c r="Y79" s="86">
        <v>2.2826342961971695E-4</v>
      </c>
      <c r="Z79" s="86">
        <v>2.3961816943814134E-4</v>
      </c>
      <c r="AA79" s="86">
        <v>2.5154521332518867E-4</v>
      </c>
      <c r="AB79" s="86">
        <v>2.6407382359973488E-4</v>
      </c>
      <c r="AC79" s="86">
        <v>2.7723478216856923E-4</v>
      </c>
      <c r="AD79" s="86">
        <v>2.9106047071930674E-4</v>
      </c>
      <c r="AE79" s="86">
        <v>3.0508045410329267E-4</v>
      </c>
      <c r="AF79" s="86">
        <v>3.1978626398420138E-4</v>
      </c>
      <c r="AG79" s="86">
        <v>3.3521201703590073E-4</v>
      </c>
      <c r="AH79" s="86">
        <v>3.5139355800537365E-4</v>
      </c>
      <c r="AI79" s="86">
        <v>3.6836854894865405E-4</v>
      </c>
      <c r="AJ79" s="86">
        <v>3.8614867572940212E-4</v>
      </c>
      <c r="AK79" s="86">
        <v>4.047997328591603E-4</v>
      </c>
      <c r="AL79" s="86">
        <v>4.2436505317737099E-4</v>
      </c>
      <c r="AM79" s="86">
        <v>4.4489016109571557E-4</v>
      </c>
      <c r="AN79" s="86">
        <v>4.6642288531483704E-4</v>
      </c>
    </row>
    <row r="80" spans="1:40" x14ac:dyDescent="0.2">
      <c r="A80" s="85" t="s">
        <v>253</v>
      </c>
      <c r="B80" s="86">
        <v>0.11826058838217231</v>
      </c>
      <c r="C80" s="86">
        <v>0.12289287408371309</v>
      </c>
      <c r="D80" s="86">
        <v>0.12821031495151564</v>
      </c>
      <c r="E80" s="86">
        <v>0.13376506716167677</v>
      </c>
      <c r="F80" s="86">
        <v>0.14064166018961413</v>
      </c>
      <c r="G80" s="86">
        <v>0.14787680773388076</v>
      </c>
      <c r="H80" s="86">
        <v>0.15548951494372371</v>
      </c>
      <c r="I80" s="86">
        <v>0.16349981352941928</v>
      </c>
      <c r="J80" s="86">
        <v>0.17192881846052591</v>
      </c>
      <c r="K80" s="86">
        <v>0.18162707830564048</v>
      </c>
      <c r="L80" s="86">
        <v>0.19187843126286608</v>
      </c>
      <c r="M80" s="86">
        <v>0.20271481145323256</v>
      </c>
      <c r="N80" s="86">
        <v>0.21417002237125909</v>
      </c>
      <c r="O80" s="86">
        <v>0.22627984793110734</v>
      </c>
      <c r="P80" s="86">
        <v>0.23885362970476723</v>
      </c>
      <c r="Q80" s="86">
        <v>0.25213427070901084</v>
      </c>
      <c r="R80" s="86">
        <v>0.26616203080333084</v>
      </c>
      <c r="S80" s="86">
        <v>0.28097949653595972</v>
      </c>
      <c r="T80" s="86">
        <v>0.29663171786637987</v>
      </c>
      <c r="U80" s="86">
        <v>0.31233445958603756</v>
      </c>
      <c r="V80" s="86">
        <v>0.3288794335023979</v>
      </c>
      <c r="W80" s="86">
        <v>0.34631246693895779</v>
      </c>
      <c r="X80" s="86">
        <v>0.36468191987501791</v>
      </c>
      <c r="Y80" s="86">
        <v>0.3840388272225414</v>
      </c>
      <c r="Z80" s="86">
        <v>0.40314246099580753</v>
      </c>
      <c r="AA80" s="86">
        <v>0.42320896027799382</v>
      </c>
      <c r="AB80" s="86">
        <v>0.4442875570754784</v>
      </c>
      <c r="AC80" s="86">
        <v>0.4664300400054861</v>
      </c>
      <c r="AD80" s="86">
        <v>0.48969088921560744</v>
      </c>
      <c r="AE80" s="86">
        <v>0.51327862723144047</v>
      </c>
      <c r="AF80" s="86">
        <v>0.53802022508367053</v>
      </c>
      <c r="AG80" s="86">
        <v>0.56397308192485873</v>
      </c>
      <c r="AH80" s="86">
        <v>0.59119750428161932</v>
      </c>
      <c r="AI80" s="86">
        <v>0.61975685618845489</v>
      </c>
      <c r="AJ80" s="86">
        <v>0.64967079837412323</v>
      </c>
      <c r="AK80" s="86">
        <v>0.68105002595563269</v>
      </c>
      <c r="AL80" s="86">
        <v>0.7139674437029998</v>
      </c>
      <c r="AM80" s="86">
        <v>0.74849964356834475</v>
      </c>
      <c r="AN80" s="86">
        <v>0.78472709432466836</v>
      </c>
    </row>
    <row r="81" spans="1:40" x14ac:dyDescent="0.2">
      <c r="A81" s="85" t="s">
        <v>254</v>
      </c>
      <c r="B81" s="86">
        <v>0</v>
      </c>
      <c r="C81" s="86">
        <v>0</v>
      </c>
      <c r="D81" s="86">
        <v>0</v>
      </c>
      <c r="E81" s="86">
        <v>0</v>
      </c>
      <c r="F81" s="86">
        <v>0</v>
      </c>
      <c r="G81" s="86">
        <v>0</v>
      </c>
      <c r="H81" s="86">
        <v>0</v>
      </c>
      <c r="I81" s="86">
        <v>0</v>
      </c>
      <c r="J81" s="86">
        <v>0</v>
      </c>
      <c r="K81" s="86">
        <v>0</v>
      </c>
      <c r="L81" s="86">
        <v>0</v>
      </c>
      <c r="M81" s="86">
        <v>0</v>
      </c>
      <c r="N81" s="86">
        <v>0</v>
      </c>
      <c r="O81" s="86">
        <v>0</v>
      </c>
      <c r="P81" s="86">
        <v>0</v>
      </c>
      <c r="Q81" s="86">
        <v>0</v>
      </c>
      <c r="R81" s="86">
        <v>0</v>
      </c>
      <c r="S81" s="86">
        <v>0</v>
      </c>
      <c r="T81" s="86">
        <v>0</v>
      </c>
      <c r="U81" s="86">
        <v>0</v>
      </c>
      <c r="V81" s="86">
        <v>0</v>
      </c>
      <c r="W81" s="86">
        <v>0</v>
      </c>
      <c r="X81" s="86">
        <v>0</v>
      </c>
      <c r="Y81" s="86">
        <v>0</v>
      </c>
      <c r="Z81" s="86">
        <v>0</v>
      </c>
      <c r="AA81" s="86">
        <v>0</v>
      </c>
      <c r="AB81" s="86">
        <v>0</v>
      </c>
      <c r="AC81" s="86">
        <v>0</v>
      </c>
      <c r="AD81" s="86">
        <v>0</v>
      </c>
      <c r="AE81" s="86">
        <v>0</v>
      </c>
      <c r="AF81" s="86">
        <v>0</v>
      </c>
      <c r="AG81" s="86">
        <v>0</v>
      </c>
      <c r="AH81" s="86">
        <v>0</v>
      </c>
      <c r="AI81" s="86">
        <v>0</v>
      </c>
      <c r="AJ81" s="86">
        <v>0</v>
      </c>
      <c r="AK81" s="86">
        <v>0</v>
      </c>
      <c r="AL81" s="86">
        <v>0</v>
      </c>
      <c r="AM81" s="86">
        <v>0</v>
      </c>
      <c r="AN81" s="86">
        <v>0</v>
      </c>
    </row>
    <row r="85" spans="1:40" x14ac:dyDescent="0.2">
      <c r="A85" s="83" t="s">
        <v>270</v>
      </c>
    </row>
    <row r="86" spans="1:40" x14ac:dyDescent="0.2">
      <c r="A86" s="83" t="s">
        <v>241</v>
      </c>
    </row>
    <row r="87" spans="1:40" x14ac:dyDescent="0.2">
      <c r="A87" s="83" t="s">
        <v>271</v>
      </c>
    </row>
    <row r="88" spans="1:40" x14ac:dyDescent="0.2">
      <c r="A88" s="83" t="s">
        <v>243</v>
      </c>
    </row>
    <row r="89" spans="1:40" ht="16" x14ac:dyDescent="0.2">
      <c r="A89" s="83"/>
      <c r="B89" s="93">
        <v>1000</v>
      </c>
    </row>
    <row r="90" spans="1:40" x14ac:dyDescent="0.2">
      <c r="A90" s="85" t="s">
        <v>244</v>
      </c>
      <c r="B90" s="85">
        <v>2022</v>
      </c>
      <c r="C90" s="85">
        <v>2023</v>
      </c>
      <c r="D90" s="85">
        <v>2024</v>
      </c>
      <c r="E90" s="85">
        <v>2025</v>
      </c>
      <c r="F90" s="85">
        <v>2026</v>
      </c>
      <c r="G90" s="85">
        <v>2027</v>
      </c>
      <c r="H90" s="85">
        <v>2028</v>
      </c>
      <c r="I90" s="85">
        <v>2029</v>
      </c>
      <c r="J90" s="85">
        <v>2030</v>
      </c>
      <c r="K90" s="85">
        <v>2031</v>
      </c>
      <c r="L90" s="85">
        <v>2032</v>
      </c>
      <c r="M90" s="85">
        <v>2033</v>
      </c>
      <c r="N90" s="85">
        <v>2034</v>
      </c>
      <c r="O90" s="85">
        <v>2035</v>
      </c>
      <c r="P90" s="85">
        <v>2036</v>
      </c>
      <c r="Q90" s="85">
        <v>2037</v>
      </c>
      <c r="R90" s="85">
        <v>2038</v>
      </c>
      <c r="S90" s="85">
        <v>2039</v>
      </c>
      <c r="T90" s="85">
        <v>2040</v>
      </c>
      <c r="U90" s="85">
        <v>2041</v>
      </c>
      <c r="V90" s="85">
        <v>2042</v>
      </c>
      <c r="W90" s="85">
        <v>2043</v>
      </c>
      <c r="X90" s="85">
        <v>2044</v>
      </c>
      <c r="Y90" s="85">
        <v>2045</v>
      </c>
      <c r="Z90" s="85">
        <v>2046</v>
      </c>
      <c r="AA90" s="85">
        <v>2047</v>
      </c>
      <c r="AB90" s="85">
        <v>2048</v>
      </c>
      <c r="AC90" s="85">
        <v>2049</v>
      </c>
      <c r="AD90" s="85">
        <v>2050</v>
      </c>
      <c r="AE90" s="85">
        <v>2051</v>
      </c>
      <c r="AF90" s="85">
        <v>2052</v>
      </c>
      <c r="AG90" s="85">
        <v>2053</v>
      </c>
      <c r="AH90" s="85">
        <v>2054</v>
      </c>
      <c r="AI90" s="85">
        <v>2055</v>
      </c>
      <c r="AJ90" s="85">
        <v>2056</v>
      </c>
      <c r="AK90" s="85">
        <v>2057</v>
      </c>
      <c r="AL90" s="85">
        <v>2058</v>
      </c>
      <c r="AM90" s="85">
        <v>2059</v>
      </c>
      <c r="AN90" s="85">
        <v>2060</v>
      </c>
    </row>
    <row r="91" spans="1:40" x14ac:dyDescent="0.2">
      <c r="A91" s="85" t="s">
        <v>245</v>
      </c>
      <c r="B91" s="86">
        <v>3.4753861885313869E-9</v>
      </c>
      <c r="C91" s="86">
        <v>3.6115176078715363E-9</v>
      </c>
      <c r="D91" s="86">
        <v>3.7677840428952887E-9</v>
      </c>
      <c r="E91" s="86">
        <v>3.9310244713085325E-9</v>
      </c>
      <c r="F91" s="86">
        <v>4.1331105319343508E-9</v>
      </c>
      <c r="G91" s="86">
        <v>4.3457336229515587E-9</v>
      </c>
      <c r="H91" s="86">
        <v>4.5694522586894633E-9</v>
      </c>
      <c r="I91" s="86">
        <v>4.8048551215669461E-9</v>
      </c>
      <c r="J91" s="86">
        <v>5.052562728313869E-9</v>
      </c>
      <c r="K91" s="86">
        <v>5.3375705976268263E-9</v>
      </c>
      <c r="L91" s="86">
        <v>5.638832505492263E-9</v>
      </c>
      <c r="M91" s="86">
        <v>5.9572869167418532E-9</v>
      </c>
      <c r="N91" s="86">
        <v>6.293927232470443E-9</v>
      </c>
      <c r="O91" s="86">
        <v>6.649805053407831E-9</v>
      </c>
      <c r="P91" s="86">
        <v>7.0193173999265862E-9</v>
      </c>
      <c r="Q91" s="86">
        <v>7.4096025908968531E-9</v>
      </c>
      <c r="R91" s="86">
        <v>7.8218437640109617E-9</v>
      </c>
      <c r="S91" s="86">
        <v>8.2572924325885203E-9</v>
      </c>
      <c r="T91" s="86">
        <v>8.7172725035127999E-9</v>
      </c>
      <c r="U91" s="86">
        <v>9.1787372437203712E-9</v>
      </c>
      <c r="V91" s="86">
        <v>9.6649531050241618E-9</v>
      </c>
      <c r="W91" s="86">
        <v>1.0177266839113108E-8</v>
      </c>
      <c r="X91" s="86">
        <v>1.0717099626165976E-8</v>
      </c>
      <c r="Y91" s="86">
        <v>1.1285951256016367E-8</v>
      </c>
      <c r="Z91" s="86">
        <v>1.184735980196251E-8</v>
      </c>
      <c r="AA91" s="86">
        <v>1.2437064583678261E-8</v>
      </c>
      <c r="AB91" s="86">
        <v>1.3056512408061344E-8</v>
      </c>
      <c r="AC91" s="86">
        <v>1.3707225214478783E-8</v>
      </c>
      <c r="AD91" s="86">
        <v>1.439080403971785E-8</v>
      </c>
      <c r="AE91" s="86">
        <v>1.5083989318434775E-8</v>
      </c>
      <c r="AF91" s="86">
        <v>1.5811083683803255E-8</v>
      </c>
      <c r="AG91" s="86">
        <v>1.6573773954946821E-8</v>
      </c>
      <c r="AH91" s="86">
        <v>1.7373832391521415E-8</v>
      </c>
      <c r="AI91" s="86">
        <v>1.8213121105777343E-8</v>
      </c>
      <c r="AJ91" s="86">
        <v>1.9092217877904264E-8</v>
      </c>
      <c r="AK91" s="86">
        <v>2.0014375763599348E-8</v>
      </c>
      <c r="AL91" s="86">
        <v>2.0981737253731801E-8</v>
      </c>
      <c r="AM91" s="86">
        <v>2.1996553196332991E-8</v>
      </c>
      <c r="AN91" s="86">
        <v>2.3061188369611119E-8</v>
      </c>
    </row>
    <row r="92" spans="1:40" x14ac:dyDescent="0.2">
      <c r="A92" s="85" t="s">
        <v>246</v>
      </c>
      <c r="B92" s="86">
        <v>0</v>
      </c>
      <c r="C92" s="86">
        <v>0</v>
      </c>
      <c r="D92" s="86">
        <v>0</v>
      </c>
      <c r="E92" s="86">
        <v>0</v>
      </c>
      <c r="F92" s="86">
        <v>0</v>
      </c>
      <c r="G92" s="86">
        <v>0</v>
      </c>
      <c r="H92" s="86">
        <v>0</v>
      </c>
      <c r="I92" s="86">
        <v>0</v>
      </c>
      <c r="J92" s="86">
        <v>0</v>
      </c>
      <c r="K92" s="86">
        <v>0</v>
      </c>
      <c r="L92" s="86">
        <v>0</v>
      </c>
      <c r="M92" s="86">
        <v>0</v>
      </c>
      <c r="N92" s="86">
        <v>0</v>
      </c>
      <c r="O92" s="86">
        <v>0</v>
      </c>
      <c r="P92" s="86">
        <v>0</v>
      </c>
      <c r="Q92" s="86">
        <v>0</v>
      </c>
      <c r="R92" s="86">
        <v>0</v>
      </c>
      <c r="S92" s="86">
        <v>0</v>
      </c>
      <c r="T92" s="86">
        <v>0</v>
      </c>
      <c r="U92" s="86">
        <v>0</v>
      </c>
      <c r="V92" s="86">
        <v>0</v>
      </c>
      <c r="W92" s="86">
        <v>0</v>
      </c>
      <c r="X92" s="86">
        <v>0</v>
      </c>
      <c r="Y92" s="86">
        <v>0</v>
      </c>
      <c r="Z92" s="86">
        <v>0</v>
      </c>
      <c r="AA92" s="86">
        <v>0</v>
      </c>
      <c r="AB92" s="86">
        <v>0</v>
      </c>
      <c r="AC92" s="86">
        <v>0</v>
      </c>
      <c r="AD92" s="86">
        <v>0</v>
      </c>
      <c r="AE92" s="86">
        <v>0</v>
      </c>
      <c r="AF92" s="86">
        <v>0</v>
      </c>
      <c r="AG92" s="86">
        <v>0</v>
      </c>
      <c r="AH92" s="86">
        <v>0</v>
      </c>
      <c r="AI92" s="86">
        <v>0</v>
      </c>
      <c r="AJ92" s="86">
        <v>0</v>
      </c>
      <c r="AK92" s="86">
        <v>0</v>
      </c>
      <c r="AL92" s="86">
        <v>0</v>
      </c>
      <c r="AM92" s="86">
        <v>0</v>
      </c>
      <c r="AN92" s="86">
        <v>0</v>
      </c>
    </row>
    <row r="93" spans="1:40" x14ac:dyDescent="0.2">
      <c r="A93" s="85" t="s">
        <v>247</v>
      </c>
      <c r="B93" s="86">
        <v>11.302679951031749</v>
      </c>
      <c r="C93" s="86">
        <v>11.745407688501295</v>
      </c>
      <c r="D93" s="86">
        <v>12.253618691926075</v>
      </c>
      <c r="E93" s="86">
        <v>12.784510574823235</v>
      </c>
      <c r="F93" s="86">
        <v>13.441736546819062</v>
      </c>
      <c r="G93" s="86">
        <v>14.133231136944634</v>
      </c>
      <c r="H93" s="86">
        <v>14.860810750160377</v>
      </c>
      <c r="I93" s="86">
        <v>15.62638990433925</v>
      </c>
      <c r="J93" s="86">
        <v>16.431986649165939</v>
      </c>
      <c r="K93" s="86">
        <v>17.358891619036665</v>
      </c>
      <c r="L93" s="86">
        <v>18.338658108665019</v>
      </c>
      <c r="M93" s="86">
        <v>19.374338201204424</v>
      </c>
      <c r="N93" s="86">
        <v>20.469162643981644</v>
      </c>
      <c r="O93" s="86">
        <v>21.626551461661684</v>
      </c>
      <c r="P93" s="86">
        <v>22.828282597164964</v>
      </c>
      <c r="Q93" s="86">
        <v>24.097571350662694</v>
      </c>
      <c r="R93" s="86">
        <v>25.438265532426591</v>
      </c>
      <c r="S93" s="86">
        <v>26.85443532451373</v>
      </c>
      <c r="T93" s="86">
        <v>28.350386347932808</v>
      </c>
      <c r="U93" s="86">
        <v>29.851165825178832</v>
      </c>
      <c r="V93" s="86">
        <v>31.432441104906598</v>
      </c>
      <c r="W93" s="86">
        <v>33.098592104192313</v>
      </c>
      <c r="X93" s="86">
        <v>34.854240797067618</v>
      </c>
      <c r="Y93" s="86">
        <v>36.704264812539321</v>
      </c>
      <c r="Z93" s="86">
        <v>38.530082368453826</v>
      </c>
      <c r="AA93" s="86">
        <v>40.44792517836116</v>
      </c>
      <c r="AB93" s="86">
        <v>42.462498559722128</v>
      </c>
      <c r="AC93" s="86">
        <v>44.578752176440901</v>
      </c>
      <c r="AD93" s="86">
        <v>46.8018929337115</v>
      </c>
      <c r="AE93" s="86">
        <v>49.056275879111574</v>
      </c>
      <c r="AF93" s="86">
        <v>51.420938238960346</v>
      </c>
      <c r="AG93" s="86">
        <v>53.90136590048138</v>
      </c>
      <c r="AH93" s="86">
        <v>56.503322621310332</v>
      </c>
      <c r="AI93" s="86">
        <v>59.232864378439885</v>
      </c>
      <c r="AJ93" s="86">
        <v>62.091870233422128</v>
      </c>
      <c r="AK93" s="86">
        <v>65.090919801129644</v>
      </c>
      <c r="AL93" s="86">
        <v>68.236980908238024</v>
      </c>
      <c r="AM93" s="86">
        <v>71.537373781489578</v>
      </c>
      <c r="AN93" s="86">
        <v>74.999789172297952</v>
      </c>
    </row>
    <row r="94" spans="1:40" x14ac:dyDescent="0.2">
      <c r="A94" s="85" t="s">
        <v>180</v>
      </c>
      <c r="B94" s="86">
        <v>0</v>
      </c>
      <c r="C94" s="86">
        <v>0</v>
      </c>
      <c r="D94" s="86">
        <v>0</v>
      </c>
      <c r="E94" s="86">
        <v>0</v>
      </c>
      <c r="F94" s="86">
        <v>0</v>
      </c>
      <c r="G94" s="86">
        <v>0</v>
      </c>
      <c r="H94" s="86">
        <v>0</v>
      </c>
      <c r="I94" s="86">
        <v>0</v>
      </c>
      <c r="J94" s="86">
        <v>0</v>
      </c>
      <c r="K94" s="86">
        <v>0</v>
      </c>
      <c r="L94" s="86">
        <v>0</v>
      </c>
      <c r="M94" s="86">
        <v>0</v>
      </c>
      <c r="N94" s="86">
        <v>0</v>
      </c>
      <c r="O94" s="86">
        <v>0</v>
      </c>
      <c r="P94" s="86">
        <v>0</v>
      </c>
      <c r="Q94" s="86">
        <v>0</v>
      </c>
      <c r="R94" s="86">
        <v>0</v>
      </c>
      <c r="S94" s="86">
        <v>0</v>
      </c>
      <c r="T94" s="86">
        <v>0</v>
      </c>
      <c r="U94" s="86">
        <v>0</v>
      </c>
      <c r="V94" s="86">
        <v>0</v>
      </c>
      <c r="W94" s="86">
        <v>0</v>
      </c>
      <c r="X94" s="86">
        <v>0</v>
      </c>
      <c r="Y94" s="86">
        <v>0</v>
      </c>
      <c r="Z94" s="86">
        <v>0</v>
      </c>
      <c r="AA94" s="86">
        <v>0</v>
      </c>
      <c r="AB94" s="86">
        <v>0</v>
      </c>
      <c r="AC94" s="86">
        <v>0</v>
      </c>
      <c r="AD94" s="86">
        <v>0</v>
      </c>
      <c r="AE94" s="86">
        <v>0</v>
      </c>
      <c r="AF94" s="86">
        <v>0</v>
      </c>
      <c r="AG94" s="86">
        <v>0</v>
      </c>
      <c r="AH94" s="86">
        <v>0</v>
      </c>
      <c r="AI94" s="86">
        <v>0</v>
      </c>
      <c r="AJ94" s="86">
        <v>0</v>
      </c>
      <c r="AK94" s="86">
        <v>0</v>
      </c>
      <c r="AL94" s="86">
        <v>0</v>
      </c>
      <c r="AM94" s="86">
        <v>0</v>
      </c>
      <c r="AN94" s="86">
        <v>0</v>
      </c>
    </row>
    <row r="95" spans="1:40" x14ac:dyDescent="0.2">
      <c r="A95" s="85" t="s">
        <v>248</v>
      </c>
      <c r="B95" s="86">
        <v>4.935206639179375E-2</v>
      </c>
      <c r="C95" s="86">
        <v>5.128519453376959E-2</v>
      </c>
      <c r="D95" s="86">
        <v>5.350424906691776E-2</v>
      </c>
      <c r="E95" s="86">
        <v>5.5822337481799676E-2</v>
      </c>
      <c r="F95" s="86">
        <v>5.8692051562431381E-2</v>
      </c>
      <c r="G95" s="86">
        <v>6.1711396272650147E-2</v>
      </c>
      <c r="H95" s="86">
        <v>6.4888302770251288E-2</v>
      </c>
      <c r="I95" s="86">
        <v>6.8231130613639016E-2</v>
      </c>
      <c r="J95" s="86">
        <v>7.1748691422929223E-2</v>
      </c>
      <c r="K95" s="86">
        <v>7.5795932945305344E-2</v>
      </c>
      <c r="L95" s="86">
        <v>8.0073989216391681E-2</v>
      </c>
      <c r="M95" s="86">
        <v>8.459618686412726E-2</v>
      </c>
      <c r="N95" s="86">
        <v>8.93766326364034E-2</v>
      </c>
      <c r="O95" s="86">
        <v>9.4430259742428885E-2</v>
      </c>
      <c r="P95" s="86">
        <v>9.967750332018141E-2</v>
      </c>
      <c r="Q95" s="86">
        <v>0.10521973074804547</v>
      </c>
      <c r="R95" s="86">
        <v>0.11107374311999299</v>
      </c>
      <c r="S95" s="86">
        <v>0.11725731249503824</v>
      </c>
      <c r="T95" s="86">
        <v>0.12378923895376368</v>
      </c>
      <c r="U95" s="86">
        <v>0.13034224839235495</v>
      </c>
      <c r="V95" s="86">
        <v>0.137246735020918</v>
      </c>
      <c r="W95" s="86">
        <v>0.14452182332667829</v>
      </c>
      <c r="X95" s="86">
        <v>0.1521876947153076</v>
      </c>
      <c r="Y95" s="86">
        <v>0.16026564688537129</v>
      </c>
      <c r="Z95" s="86">
        <v>0.16823790387479171</v>
      </c>
      <c r="AA95" s="86">
        <v>0.17661198029681155</v>
      </c>
      <c r="AB95" s="86">
        <v>0.1854084214681809</v>
      </c>
      <c r="AC95" s="86">
        <v>0.19464883962092569</v>
      </c>
      <c r="AD95" s="86">
        <v>0.20435597020645607</v>
      </c>
      <c r="AE95" s="86">
        <v>0.21419951680566379</v>
      </c>
      <c r="AF95" s="86">
        <v>0.22452458787580232</v>
      </c>
      <c r="AG95" s="86">
        <v>0.23535513701651764</v>
      </c>
      <c r="AH95" s="86">
        <v>0.24671633112192123</v>
      </c>
      <c r="AI95" s="86">
        <v>0.25863461303387908</v>
      </c>
      <c r="AJ95" s="86">
        <v>0.27111818749417615</v>
      </c>
      <c r="AK95" s="86">
        <v>0.28421324937498871</v>
      </c>
      <c r="AL95" s="86">
        <v>0.29795022302224133</v>
      </c>
      <c r="AM95" s="86">
        <v>0.31236107150290138</v>
      </c>
      <c r="AN95" s="86">
        <v>0.32747937574432562</v>
      </c>
    </row>
    <row r="96" spans="1:40" x14ac:dyDescent="0.2">
      <c r="A96" s="85" t="s">
        <v>249</v>
      </c>
      <c r="B96" s="86">
        <v>0.3971253997139087</v>
      </c>
      <c r="C96" s="86">
        <v>0.41268086359227651</v>
      </c>
      <c r="D96" s="86">
        <v>0.43053711527315774</v>
      </c>
      <c r="E96" s="86">
        <v>0.4491902711719194</v>
      </c>
      <c r="F96" s="86">
        <v>0.47228223944510589</v>
      </c>
      <c r="G96" s="86">
        <v>0.49657825301829001</v>
      </c>
      <c r="H96" s="86">
        <v>0.52214213220214833</v>
      </c>
      <c r="I96" s="86">
        <v>0.54904114455436193</v>
      </c>
      <c r="J96" s="86">
        <v>0.57734619527539188</v>
      </c>
      <c r="K96" s="86">
        <v>0.60991347208509394</v>
      </c>
      <c r="L96" s="86">
        <v>0.64433806523518444</v>
      </c>
      <c r="M96" s="86">
        <v>0.68072721121714308</v>
      </c>
      <c r="N96" s="86">
        <v>0.71919442397890687</v>
      </c>
      <c r="O96" s="86">
        <v>0.7598598678238101</v>
      </c>
      <c r="P96" s="86">
        <v>0.80208330152298557</v>
      </c>
      <c r="Q96" s="86">
        <v>0.84668040643695253</v>
      </c>
      <c r="R96" s="86">
        <v>0.89378637733357136</v>
      </c>
      <c r="S96" s="86">
        <v>0.94354422212630418</v>
      </c>
      <c r="T96" s="86">
        <v>0.99610522099573595</v>
      </c>
      <c r="U96" s="86">
        <v>1.0488358700423239</v>
      </c>
      <c r="V96" s="86">
        <v>1.1043947799858269</v>
      </c>
      <c r="W96" s="86">
        <v>1.1629358414368918</v>
      </c>
      <c r="X96" s="86">
        <v>1.224621449800213</v>
      </c>
      <c r="Y96" s="86">
        <v>1.2896229830478623</v>
      </c>
      <c r="Z96" s="86">
        <v>1.3537740100466433</v>
      </c>
      <c r="AA96" s="86">
        <v>1.421158391075974</v>
      </c>
      <c r="AB96" s="86">
        <v>1.4919414498542545</v>
      </c>
      <c r="AC96" s="86">
        <v>1.5662970953362563</v>
      </c>
      <c r="AD96" s="86">
        <v>1.644408274780099</v>
      </c>
      <c r="AE96" s="86">
        <v>1.7236171643690237</v>
      </c>
      <c r="AF96" s="86">
        <v>1.8067007771857928</v>
      </c>
      <c r="AG96" s="86">
        <v>1.8938518626638041</v>
      </c>
      <c r="AH96" s="86">
        <v>1.9852729333544921</v>
      </c>
      <c r="AI96" s="86">
        <v>2.0811767690847898</v>
      </c>
      <c r="AJ96" s="86">
        <v>2.1816293916365406</v>
      </c>
      <c r="AK96" s="86">
        <v>2.2870025211507441</v>
      </c>
      <c r="AL96" s="86">
        <v>2.3975409757559945</v>
      </c>
      <c r="AM96" s="86">
        <v>2.5135019553361793</v>
      </c>
      <c r="AN96" s="86">
        <v>2.6351556783476719</v>
      </c>
    </row>
    <row r="97" spans="1:40" x14ac:dyDescent="0.2">
      <c r="A97" s="85" t="s">
        <v>250</v>
      </c>
      <c r="B97" s="86">
        <v>38.909375471899445</v>
      </c>
      <c r="C97" s="86">
        <v>40.433461780957018</v>
      </c>
      <c r="D97" s="86">
        <v>42.182973652201376</v>
      </c>
      <c r="E97" s="86">
        <v>44.010564249840435</v>
      </c>
      <c r="F97" s="86">
        <v>46.273058828565155</v>
      </c>
      <c r="G97" s="86">
        <v>48.653522821224442</v>
      </c>
      <c r="H97" s="86">
        <v>51.158209185782304</v>
      </c>
      <c r="I97" s="86">
        <v>53.793708633033816</v>
      </c>
      <c r="J97" s="86">
        <v>56.566968281117568</v>
      </c>
      <c r="K97" s="86">
        <v>59.757830417860411</v>
      </c>
      <c r="L97" s="86">
        <v>63.130667867464965</v>
      </c>
      <c r="M97" s="86">
        <v>66.695987399113648</v>
      </c>
      <c r="N97" s="86">
        <v>70.464910831820717</v>
      </c>
      <c r="O97" s="86">
        <v>74.449211570158411</v>
      </c>
      <c r="P97" s="86">
        <v>78.586160344267583</v>
      </c>
      <c r="Q97" s="86">
        <v>82.955675619058155</v>
      </c>
      <c r="R97" s="86">
        <v>87.571003447258803</v>
      </c>
      <c r="S97" s="86">
        <v>92.446155394496813</v>
      </c>
      <c r="T97" s="86">
        <v>97.595953522901894</v>
      </c>
      <c r="U97" s="86">
        <v>102.76237356077587</v>
      </c>
      <c r="V97" s="86">
        <v>108.20589968466153</v>
      </c>
      <c r="W97" s="86">
        <v>113.94160972024213</v>
      </c>
      <c r="X97" s="86">
        <v>119.98541477212272</v>
      </c>
      <c r="Y97" s="86">
        <v>126.35410603489254</v>
      </c>
      <c r="Z97" s="86">
        <v>132.63946677535816</v>
      </c>
      <c r="AA97" s="86">
        <v>139.24162363639141</v>
      </c>
      <c r="AB97" s="86">
        <v>146.17677463161294</v>
      </c>
      <c r="AC97" s="86">
        <v>153.46195893510719</v>
      </c>
      <c r="AD97" s="86">
        <v>161.1151012718172</v>
      </c>
      <c r="AE97" s="86">
        <v>168.87579456403159</v>
      </c>
      <c r="AF97" s="86">
        <v>177.0161237622608</v>
      </c>
      <c r="AG97" s="86">
        <v>185.55497398460983</v>
      </c>
      <c r="AH97" s="86">
        <v>194.51218691561252</v>
      </c>
      <c r="AI97" s="86">
        <v>203.90861020234701</v>
      </c>
      <c r="AJ97" s="86">
        <v>213.75071249753842</v>
      </c>
      <c r="AK97" s="86">
        <v>224.07491403153975</v>
      </c>
      <c r="AL97" s="86">
        <v>234.90520148587453</v>
      </c>
      <c r="AM97" s="86">
        <v>246.26677467616935</v>
      </c>
      <c r="AN97" s="86">
        <v>258.1861089459457</v>
      </c>
    </row>
    <row r="98" spans="1:40" x14ac:dyDescent="0.2">
      <c r="A98" s="85" t="s">
        <v>251</v>
      </c>
      <c r="B98" s="86">
        <v>0</v>
      </c>
      <c r="C98" s="86">
        <v>0</v>
      </c>
      <c r="D98" s="86">
        <v>0</v>
      </c>
      <c r="E98" s="86">
        <v>0</v>
      </c>
      <c r="F98" s="86">
        <v>0</v>
      </c>
      <c r="G98" s="86">
        <v>0</v>
      </c>
      <c r="H98" s="86">
        <v>0</v>
      </c>
      <c r="I98" s="86">
        <v>0</v>
      </c>
      <c r="J98" s="86">
        <v>0</v>
      </c>
      <c r="K98" s="86">
        <v>0</v>
      </c>
      <c r="L98" s="86">
        <v>0</v>
      </c>
      <c r="M98" s="86">
        <v>0</v>
      </c>
      <c r="N98" s="86">
        <v>0</v>
      </c>
      <c r="O98" s="86">
        <v>0</v>
      </c>
      <c r="P98" s="86">
        <v>0</v>
      </c>
      <c r="Q98" s="86">
        <v>0</v>
      </c>
      <c r="R98" s="86">
        <v>0</v>
      </c>
      <c r="S98" s="86">
        <v>0</v>
      </c>
      <c r="T98" s="86">
        <v>0</v>
      </c>
      <c r="U98" s="86">
        <v>0</v>
      </c>
      <c r="V98" s="86">
        <v>0</v>
      </c>
      <c r="W98" s="86">
        <v>0</v>
      </c>
      <c r="X98" s="86">
        <v>0</v>
      </c>
      <c r="Y98" s="86">
        <v>0</v>
      </c>
      <c r="Z98" s="86">
        <v>0</v>
      </c>
      <c r="AA98" s="86">
        <v>0</v>
      </c>
      <c r="AB98" s="86">
        <v>0</v>
      </c>
      <c r="AC98" s="86">
        <v>0</v>
      </c>
      <c r="AD98" s="86">
        <v>0</v>
      </c>
      <c r="AE98" s="86">
        <v>0</v>
      </c>
      <c r="AF98" s="86">
        <v>0</v>
      </c>
      <c r="AG98" s="86">
        <v>0</v>
      </c>
      <c r="AH98" s="86">
        <v>0</v>
      </c>
      <c r="AI98" s="86">
        <v>0</v>
      </c>
      <c r="AJ98" s="86">
        <v>0</v>
      </c>
      <c r="AK98" s="86">
        <v>0</v>
      </c>
      <c r="AL98" s="86">
        <v>0</v>
      </c>
      <c r="AM98" s="86">
        <v>0</v>
      </c>
      <c r="AN98" s="86">
        <v>0</v>
      </c>
    </row>
    <row r="99" spans="1:40" x14ac:dyDescent="0.2">
      <c r="A99" s="85" t="s">
        <v>252</v>
      </c>
      <c r="B99" s="86">
        <v>0</v>
      </c>
      <c r="C99" s="86">
        <v>0</v>
      </c>
      <c r="D99" s="86">
        <v>0</v>
      </c>
      <c r="E99" s="86">
        <v>0</v>
      </c>
      <c r="F99" s="86">
        <v>0</v>
      </c>
      <c r="G99" s="86">
        <v>0</v>
      </c>
      <c r="H99" s="86">
        <v>0</v>
      </c>
      <c r="I99" s="86">
        <v>0</v>
      </c>
      <c r="J99" s="86">
        <v>0</v>
      </c>
      <c r="K99" s="86">
        <v>0</v>
      </c>
      <c r="L99" s="86">
        <v>0</v>
      </c>
      <c r="M99" s="86">
        <v>0</v>
      </c>
      <c r="N99" s="86">
        <v>0</v>
      </c>
      <c r="O99" s="86">
        <v>0</v>
      </c>
      <c r="P99" s="86">
        <v>0</v>
      </c>
      <c r="Q99" s="86">
        <v>0</v>
      </c>
      <c r="R99" s="86">
        <v>0</v>
      </c>
      <c r="S99" s="86">
        <v>0</v>
      </c>
      <c r="T99" s="86">
        <v>0</v>
      </c>
      <c r="U99" s="86">
        <v>0</v>
      </c>
      <c r="V99" s="86">
        <v>0</v>
      </c>
      <c r="W99" s="86">
        <v>0</v>
      </c>
      <c r="X99" s="86">
        <v>0</v>
      </c>
      <c r="Y99" s="86">
        <v>0</v>
      </c>
      <c r="Z99" s="86">
        <v>0</v>
      </c>
      <c r="AA99" s="86">
        <v>0</v>
      </c>
      <c r="AB99" s="86">
        <v>0</v>
      </c>
      <c r="AC99" s="86">
        <v>0</v>
      </c>
      <c r="AD99" s="86">
        <v>0</v>
      </c>
      <c r="AE99" s="86">
        <v>0</v>
      </c>
      <c r="AF99" s="86">
        <v>0</v>
      </c>
      <c r="AG99" s="86">
        <v>0</v>
      </c>
      <c r="AH99" s="86">
        <v>0</v>
      </c>
      <c r="AI99" s="86">
        <v>0</v>
      </c>
      <c r="AJ99" s="86">
        <v>0</v>
      </c>
      <c r="AK99" s="86">
        <v>0</v>
      </c>
      <c r="AL99" s="86">
        <v>0</v>
      </c>
      <c r="AM99" s="86">
        <v>0</v>
      </c>
      <c r="AN99" s="86">
        <v>0</v>
      </c>
    </row>
    <row r="100" spans="1:40" x14ac:dyDescent="0.2">
      <c r="A100" s="85" t="s">
        <v>128</v>
      </c>
      <c r="B100" s="86">
        <v>18.118015789002651</v>
      </c>
      <c r="C100" s="86">
        <v>18.827701294781345</v>
      </c>
      <c r="D100" s="86">
        <v>19.642355432037931</v>
      </c>
      <c r="E100" s="86">
        <v>20.493366657539902</v>
      </c>
      <c r="F100" s="86">
        <v>21.546889414014665</v>
      </c>
      <c r="G100" s="86">
        <v>22.655344219086043</v>
      </c>
      <c r="H100" s="86">
        <v>23.821642740950843</v>
      </c>
      <c r="I100" s="86">
        <v>25.048853921240699</v>
      </c>
      <c r="J100" s="86">
        <v>26.340212661431043</v>
      </c>
      <c r="K100" s="86">
        <v>27.826026552630346</v>
      </c>
      <c r="L100" s="86">
        <v>29.3965766173521</v>
      </c>
      <c r="M100" s="86">
        <v>31.056755296238951</v>
      </c>
      <c r="N100" s="86">
        <v>32.811741425755336</v>
      </c>
      <c r="O100" s="86">
        <v>34.667017250921738</v>
      </c>
      <c r="P100" s="86">
        <v>36.593373104711702</v>
      </c>
      <c r="Q100" s="86">
        <v>38.628022743231831</v>
      </c>
      <c r="R100" s="86">
        <v>40.777134145010912</v>
      </c>
      <c r="S100" s="86">
        <v>43.047231747004965</v>
      </c>
      <c r="T100" s="86">
        <v>45.445217391056346</v>
      </c>
      <c r="U100" s="86">
        <v>47.850942969623446</v>
      </c>
      <c r="V100" s="86">
        <v>50.385702036410258</v>
      </c>
      <c r="W100" s="86">
        <v>53.056515528671042</v>
      </c>
      <c r="X100" s="86">
        <v>55.870792397101098</v>
      </c>
      <c r="Y100" s="86">
        <v>58.836351403245544</v>
      </c>
      <c r="Z100" s="86">
        <v>61.763107840587409</v>
      </c>
      <c r="AA100" s="86">
        <v>64.837379293133907</v>
      </c>
      <c r="AB100" s="86">
        <v>68.066708309768643</v>
      </c>
      <c r="AC100" s="86">
        <v>71.459029122828952</v>
      </c>
      <c r="AD100" s="86">
        <v>75.022688318339235</v>
      </c>
      <c r="AE100" s="86">
        <v>78.636428243399095</v>
      </c>
      <c r="AF100" s="86">
        <v>82.426944311890381</v>
      </c>
      <c r="AG100" s="86">
        <v>86.403030313583685</v>
      </c>
      <c r="AH100" s="86">
        <v>90.573925460090749</v>
      </c>
      <c r="AI100" s="86">
        <v>94.949337385994284</v>
      </c>
      <c r="AJ100" s="86">
        <v>99.532278197008864</v>
      </c>
      <c r="AK100" s="86">
        <v>104.33970684712874</v>
      </c>
      <c r="AL100" s="86">
        <v>109.38279265144314</v>
      </c>
      <c r="AM100" s="86">
        <v>114.67326981673035</v>
      </c>
      <c r="AN100" s="86">
        <v>120.2234664949107</v>
      </c>
    </row>
    <row r="101" spans="1:40" x14ac:dyDescent="0.2">
      <c r="A101" s="85" t="s">
        <v>253</v>
      </c>
      <c r="B101" s="86">
        <v>66.452241031034788</v>
      </c>
      <c r="C101" s="86">
        <v>69.055185682118633</v>
      </c>
      <c r="D101" s="86">
        <v>72.043128386019134</v>
      </c>
      <c r="E101" s="86">
        <v>75.164419576829275</v>
      </c>
      <c r="F101" s="86">
        <v>79.028471190441181</v>
      </c>
      <c r="G101" s="86">
        <v>83.093999487602815</v>
      </c>
      <c r="H101" s="86">
        <v>87.371683721443844</v>
      </c>
      <c r="I101" s="86">
        <v>91.872779983767558</v>
      </c>
      <c r="J101" s="86">
        <v>96.609153064574244</v>
      </c>
      <c r="K101" s="86">
        <v>102.05873783009623</v>
      </c>
      <c r="L101" s="86">
        <v>107.81911317514623</v>
      </c>
      <c r="M101" s="86">
        <v>113.90822331881535</v>
      </c>
      <c r="N101" s="86">
        <v>120.34506290670963</v>
      </c>
      <c r="O101" s="86">
        <v>127.14973940930119</v>
      </c>
      <c r="P101" s="86">
        <v>134.21511924991793</v>
      </c>
      <c r="Q101" s="86">
        <v>141.67769295375118</v>
      </c>
      <c r="R101" s="86">
        <v>149.56008308613283</v>
      </c>
      <c r="S101" s="86">
        <v>157.88621961059977</v>
      </c>
      <c r="T101" s="86">
        <v>166.6814167151407</v>
      </c>
      <c r="U101" s="86">
        <v>175.50500191692106</v>
      </c>
      <c r="V101" s="86">
        <v>184.80184890189599</v>
      </c>
      <c r="W101" s="86">
        <v>194.59770866951922</v>
      </c>
      <c r="X101" s="86">
        <v>204.91975535315746</v>
      </c>
      <c r="Y101" s="86">
        <v>215.79666616740258</v>
      </c>
      <c r="Z101" s="86">
        <v>226.53125909845772</v>
      </c>
      <c r="AA101" s="86">
        <v>237.80689931969272</v>
      </c>
      <c r="AB101" s="86">
        <v>249.65125096840819</v>
      </c>
      <c r="AC101" s="86">
        <v>262.09341477648428</v>
      </c>
      <c r="AD101" s="86">
        <v>275.16400388350201</v>
      </c>
      <c r="AE101" s="86">
        <v>288.41827627845777</v>
      </c>
      <c r="AF101" s="86">
        <v>302.32091828676676</v>
      </c>
      <c r="AG101" s="86">
        <v>316.90418327680084</v>
      </c>
      <c r="AH101" s="86">
        <v>332.20195831015161</v>
      </c>
      <c r="AI101" s="86">
        <v>348.24984850388296</v>
      </c>
      <c r="AJ101" s="86">
        <v>365.0589014902128</v>
      </c>
      <c r="AK101" s="86">
        <v>382.69131836839989</v>
      </c>
      <c r="AL101" s="86">
        <v>401.18806532519989</v>
      </c>
      <c r="AM101" s="86">
        <v>420.59218042538907</v>
      </c>
      <c r="AN101" s="86">
        <v>440.94888017238685</v>
      </c>
    </row>
    <row r="102" spans="1:40" x14ac:dyDescent="0.2">
      <c r="A102" s="85" t="s">
        <v>254</v>
      </c>
      <c r="B102" s="86">
        <v>0</v>
      </c>
      <c r="C102" s="86">
        <v>0</v>
      </c>
      <c r="D102" s="86">
        <v>0</v>
      </c>
      <c r="E102" s="86">
        <v>0</v>
      </c>
      <c r="F102" s="86">
        <v>0</v>
      </c>
      <c r="G102" s="86">
        <v>0</v>
      </c>
      <c r="H102" s="86">
        <v>0</v>
      </c>
      <c r="I102" s="86">
        <v>0</v>
      </c>
      <c r="J102" s="86">
        <v>0</v>
      </c>
      <c r="K102" s="86">
        <v>0</v>
      </c>
      <c r="L102" s="86">
        <v>0</v>
      </c>
      <c r="M102" s="86">
        <v>0</v>
      </c>
      <c r="N102" s="86">
        <v>0</v>
      </c>
      <c r="O102" s="86">
        <v>0</v>
      </c>
      <c r="P102" s="86">
        <v>0</v>
      </c>
      <c r="Q102" s="86">
        <v>0</v>
      </c>
      <c r="R102" s="86">
        <v>0</v>
      </c>
      <c r="S102" s="86">
        <v>0</v>
      </c>
      <c r="T102" s="86">
        <v>0</v>
      </c>
      <c r="U102" s="86">
        <v>0</v>
      </c>
      <c r="V102" s="86">
        <v>0</v>
      </c>
      <c r="W102" s="86">
        <v>0</v>
      </c>
      <c r="X102" s="86">
        <v>0</v>
      </c>
      <c r="Y102" s="86">
        <v>0</v>
      </c>
      <c r="Z102" s="86">
        <v>0</v>
      </c>
      <c r="AA102" s="86">
        <v>0</v>
      </c>
      <c r="AB102" s="86">
        <v>0</v>
      </c>
      <c r="AC102" s="86">
        <v>0</v>
      </c>
      <c r="AD102" s="86">
        <v>0</v>
      </c>
      <c r="AE102" s="86">
        <v>0</v>
      </c>
      <c r="AF102" s="86">
        <v>0</v>
      </c>
      <c r="AG102" s="86">
        <v>0</v>
      </c>
      <c r="AH102" s="86">
        <v>0</v>
      </c>
      <c r="AI102" s="86">
        <v>0</v>
      </c>
      <c r="AJ102" s="86">
        <v>0</v>
      </c>
      <c r="AK102" s="86">
        <v>0</v>
      </c>
      <c r="AL102" s="86">
        <v>0</v>
      </c>
      <c r="AM102" s="86">
        <v>0</v>
      </c>
      <c r="AN102" s="86">
        <v>0</v>
      </c>
    </row>
    <row r="106" spans="1:40" x14ac:dyDescent="0.2">
      <c r="A106" s="83" t="s">
        <v>272</v>
      </c>
    </row>
    <row r="107" spans="1:40" x14ac:dyDescent="0.2">
      <c r="A107" s="83" t="s">
        <v>241</v>
      </c>
    </row>
    <row r="108" spans="1:40" x14ac:dyDescent="0.2">
      <c r="A108" s="83" t="s">
        <v>273</v>
      </c>
    </row>
    <row r="109" spans="1:40" x14ac:dyDescent="0.2">
      <c r="A109" s="83" t="s">
        <v>243</v>
      </c>
    </row>
    <row r="110" spans="1:40" ht="16" x14ac:dyDescent="0.2">
      <c r="A110" s="83"/>
      <c r="B110" s="93">
        <v>1000</v>
      </c>
    </row>
    <row r="111" spans="1:40" x14ac:dyDescent="0.2">
      <c r="A111" s="85" t="s">
        <v>244</v>
      </c>
      <c r="B111" s="85">
        <v>2022</v>
      </c>
      <c r="C111" s="85">
        <v>2023</v>
      </c>
      <c r="D111" s="85">
        <v>2024</v>
      </c>
      <c r="E111" s="85">
        <v>2025</v>
      </c>
      <c r="F111" s="85">
        <v>2026</v>
      </c>
      <c r="G111" s="85">
        <v>2027</v>
      </c>
      <c r="H111" s="85">
        <v>2028</v>
      </c>
      <c r="I111" s="85">
        <v>2029</v>
      </c>
      <c r="J111" s="85">
        <v>2030</v>
      </c>
      <c r="K111" s="85">
        <v>2031</v>
      </c>
      <c r="L111" s="85">
        <v>2032</v>
      </c>
      <c r="M111" s="85">
        <v>2033</v>
      </c>
      <c r="N111" s="85">
        <v>2034</v>
      </c>
      <c r="O111" s="85">
        <v>2035</v>
      </c>
      <c r="P111" s="85">
        <v>2036</v>
      </c>
      <c r="Q111" s="85">
        <v>2037</v>
      </c>
      <c r="R111" s="85">
        <v>2038</v>
      </c>
      <c r="S111" s="85">
        <v>2039</v>
      </c>
      <c r="T111" s="85">
        <v>2040</v>
      </c>
      <c r="U111" s="85">
        <v>2041</v>
      </c>
      <c r="V111" s="85">
        <v>2042</v>
      </c>
      <c r="W111" s="85">
        <v>2043</v>
      </c>
      <c r="X111" s="85">
        <v>2044</v>
      </c>
      <c r="Y111" s="85">
        <v>2045</v>
      </c>
      <c r="Z111" s="85">
        <v>2046</v>
      </c>
      <c r="AA111" s="85">
        <v>2047</v>
      </c>
      <c r="AB111" s="85">
        <v>2048</v>
      </c>
      <c r="AC111" s="85">
        <v>2049</v>
      </c>
      <c r="AD111" s="85">
        <v>2050</v>
      </c>
      <c r="AE111" s="85">
        <v>2051</v>
      </c>
      <c r="AF111" s="85">
        <v>2052</v>
      </c>
      <c r="AG111" s="85">
        <v>2053</v>
      </c>
      <c r="AH111" s="85">
        <v>2054</v>
      </c>
      <c r="AI111" s="85">
        <v>2055</v>
      </c>
      <c r="AJ111" s="85">
        <v>2056</v>
      </c>
      <c r="AK111" s="85">
        <v>2057</v>
      </c>
      <c r="AL111" s="85">
        <v>2058</v>
      </c>
      <c r="AM111" s="85">
        <v>2059</v>
      </c>
      <c r="AN111" s="85">
        <v>2060</v>
      </c>
    </row>
    <row r="112" spans="1:40" x14ac:dyDescent="0.2">
      <c r="A112" s="85" t="s">
        <v>245</v>
      </c>
      <c r="B112" s="86">
        <v>442.75733434087152</v>
      </c>
      <c r="C112" s="86">
        <v>460.10020821945875</v>
      </c>
      <c r="D112" s="86">
        <v>480.00824331679127</v>
      </c>
      <c r="E112" s="86">
        <v>500.80475139391297</v>
      </c>
      <c r="F112" s="86">
        <v>526.55011627031115</v>
      </c>
      <c r="G112" s="86">
        <v>553.63787800129614</v>
      </c>
      <c r="H112" s="86">
        <v>582.13919020900494</v>
      </c>
      <c r="I112" s="86">
        <v>612.129049870583</v>
      </c>
      <c r="J112" s="86">
        <v>643.68650959150409</v>
      </c>
      <c r="K112" s="86">
        <v>679.99594907181165</v>
      </c>
      <c r="L112" s="86">
        <v>718.37612095173495</v>
      </c>
      <c r="M112" s="86">
        <v>758.9465837967698</v>
      </c>
      <c r="N112" s="86">
        <v>801.83389494380674</v>
      </c>
      <c r="O112" s="86">
        <v>847.17202624824722</v>
      </c>
      <c r="P112" s="86">
        <v>894.24716917497324</v>
      </c>
      <c r="Q112" s="86">
        <v>943.96873144536232</v>
      </c>
      <c r="R112" s="86">
        <v>996.4874424639745</v>
      </c>
      <c r="S112" s="86">
        <v>1051.9627425552007</v>
      </c>
      <c r="T112" s="86">
        <v>1110.5632948404186</v>
      </c>
      <c r="U112" s="86">
        <v>1169.3529910591712</v>
      </c>
      <c r="V112" s="86">
        <v>1231.2959312065186</v>
      </c>
      <c r="W112" s="86">
        <v>1296.5636887869482</v>
      </c>
      <c r="X112" s="86">
        <v>1365.3373193475086</v>
      </c>
      <c r="Y112" s="86">
        <v>1437.8078931499699</v>
      </c>
      <c r="Z112" s="86">
        <v>1509.3302327678123</v>
      </c>
      <c r="AA112" s="86">
        <v>1584.4574569198032</v>
      </c>
      <c r="AB112" s="86">
        <v>1663.3738859463579</v>
      </c>
      <c r="AC112" s="86">
        <v>1746.2734119160457</v>
      </c>
      <c r="AD112" s="86">
        <v>1833.3600037525093</v>
      </c>
      <c r="AE112" s="86">
        <v>1921.6704387832508</v>
      </c>
      <c r="AF112" s="86">
        <v>2014.3008244615846</v>
      </c>
      <c r="AG112" s="86">
        <v>2111.4660582113165</v>
      </c>
      <c r="AH112" s="86">
        <v>2213.3919224112828</v>
      </c>
      <c r="AI112" s="86">
        <v>2320.3156464833301</v>
      </c>
      <c r="AJ112" s="86">
        <v>2432.3108384821394</v>
      </c>
      <c r="AK112" s="86">
        <v>2549.791931276694</v>
      </c>
      <c r="AL112" s="86">
        <v>2673.0318739709605</v>
      </c>
      <c r="AM112" s="86">
        <v>2802.3174201572951</v>
      </c>
      <c r="AN112" s="86">
        <v>2937.9498379074935</v>
      </c>
    </row>
    <row r="113" spans="1:40" x14ac:dyDescent="0.2">
      <c r="A113" s="85" t="s">
        <v>246</v>
      </c>
      <c r="B113" s="86">
        <v>37.377711477836009</v>
      </c>
      <c r="C113" s="86">
        <v>38.841802269229362</v>
      </c>
      <c r="D113" s="86">
        <v>40.522444766245208</v>
      </c>
      <c r="E113" s="86">
        <v>42.27809242775789</v>
      </c>
      <c r="F113" s="86">
        <v>44.451524115059449</v>
      </c>
      <c r="G113" s="86">
        <v>46.738281361144153</v>
      </c>
      <c r="H113" s="86">
        <v>49.144370976859669</v>
      </c>
      <c r="I113" s="86">
        <v>51.676124230275597</v>
      </c>
      <c r="J113" s="86">
        <v>54.34021476686263</v>
      </c>
      <c r="K113" s="86">
        <v>57.40546890847336</v>
      </c>
      <c r="L113" s="86">
        <v>60.645534921457987</v>
      </c>
      <c r="M113" s="86">
        <v>64.070505976994468</v>
      </c>
      <c r="N113" s="86">
        <v>67.691066084712503</v>
      </c>
      <c r="O113" s="86">
        <v>71.518525190193856</v>
      </c>
      <c r="P113" s="86">
        <v>75.49262335552973</v>
      </c>
      <c r="Q113" s="86">
        <v>79.690133062594327</v>
      </c>
      <c r="R113" s="86">
        <v>84.123778934466486</v>
      </c>
      <c r="S113" s="86">
        <v>88.807020972778716</v>
      </c>
      <c r="T113" s="86">
        <v>93.754097770545343</v>
      </c>
      <c r="U113" s="86">
        <v>98.717142157840343</v>
      </c>
      <c r="V113" s="86">
        <v>103.94638437550603</v>
      </c>
      <c r="W113" s="86">
        <v>109.45630871200152</v>
      </c>
      <c r="X113" s="86">
        <v>115.2621999327596</v>
      </c>
      <c r="Y113" s="86">
        <v>121.38018824853567</v>
      </c>
      <c r="Z113" s="86">
        <v>127.41812634036941</v>
      </c>
      <c r="AA113" s="86">
        <v>133.76038990256245</v>
      </c>
      <c r="AB113" s="86">
        <v>140.42253931541612</v>
      </c>
      <c r="AC113" s="86">
        <v>147.42094300749093</v>
      </c>
      <c r="AD113" s="86">
        <v>154.77282009857794</v>
      </c>
      <c r="AE113" s="86">
        <v>162.22801441167766</v>
      </c>
      <c r="AF113" s="86">
        <v>170.04790029819773</v>
      </c>
      <c r="AG113" s="86">
        <v>178.25061946530224</v>
      </c>
      <c r="AH113" s="86">
        <v>186.85523253143475</v>
      </c>
      <c r="AI113" s="86">
        <v>195.88176647795956</v>
      </c>
      <c r="AJ113" s="86">
        <v>205.33643531968107</v>
      </c>
      <c r="AK113" s="86">
        <v>215.25422560792745</v>
      </c>
      <c r="AL113" s="86">
        <v>225.65817979070553</v>
      </c>
      <c r="AM113" s="86">
        <v>236.57250569521295</v>
      </c>
      <c r="AN113" s="86">
        <v>248.02263646550347</v>
      </c>
    </row>
    <row r="114" spans="1:40" x14ac:dyDescent="0.2">
      <c r="A114" s="85" t="s">
        <v>247</v>
      </c>
      <c r="B114" s="86">
        <v>26.151845695588417</v>
      </c>
      <c r="C114" s="86">
        <v>27.17621757249038</v>
      </c>
      <c r="D114" s="86">
        <v>28.352102920031495</v>
      </c>
      <c r="E114" s="86">
        <v>29.580466694173357</v>
      </c>
      <c r="F114" s="86">
        <v>31.101138984394154</v>
      </c>
      <c r="G114" s="86">
        <v>32.701101108301529</v>
      </c>
      <c r="H114" s="86">
        <v>34.384555816256622</v>
      </c>
      <c r="I114" s="86">
        <v>36.155932869715279</v>
      </c>
      <c r="J114" s="86">
        <v>38.019901579335581</v>
      </c>
      <c r="K114" s="86">
        <v>40.164550092038148</v>
      </c>
      <c r="L114" s="86">
        <v>42.431508208651017</v>
      </c>
      <c r="M114" s="86">
        <v>44.827837759467926</v>
      </c>
      <c r="N114" s="86">
        <v>47.361013963280989</v>
      </c>
      <c r="O114" s="86">
        <v>50.038949983844404</v>
      </c>
      <c r="P114" s="86">
        <v>52.819484101365553</v>
      </c>
      <c r="Q114" s="86">
        <v>55.756331271101459</v>
      </c>
      <c r="R114" s="86">
        <v>58.858394455971343</v>
      </c>
      <c r="S114" s="86">
        <v>62.135091136924061</v>
      </c>
      <c r="T114" s="86">
        <v>65.596383547406035</v>
      </c>
      <c r="U114" s="86">
        <v>69.068847908255364</v>
      </c>
      <c r="V114" s="86">
        <v>72.72756135469902</v>
      </c>
      <c r="W114" s="86">
        <v>76.582658024484218</v>
      </c>
      <c r="X114" s="86">
        <v>80.644832120420261</v>
      </c>
      <c r="Y114" s="86">
        <v>84.925369373121313</v>
      </c>
      <c r="Z114" s="86">
        <v>89.149898351862674</v>
      </c>
      <c r="AA114" s="86">
        <v>93.587352960007351</v>
      </c>
      <c r="AB114" s="86">
        <v>98.248620238214457</v>
      </c>
      <c r="AC114" s="86">
        <v>103.14515258956253</v>
      </c>
      <c r="AD114" s="86">
        <v>108.28899761530859</v>
      </c>
      <c r="AE114" s="86">
        <v>113.50513000004332</v>
      </c>
      <c r="AF114" s="86">
        <v>118.97642401392771</v>
      </c>
      <c r="AG114" s="86">
        <v>124.71557275955293</v>
      </c>
      <c r="AH114" s="86">
        <v>130.73591226881302</v>
      </c>
      <c r="AI114" s="86">
        <v>137.05145470311871</v>
      </c>
      <c r="AJ114" s="86">
        <v>143.66654778601665</v>
      </c>
      <c r="AK114" s="86">
        <v>150.60567035410713</v>
      </c>
      <c r="AL114" s="86">
        <v>157.88494438278383</v>
      </c>
      <c r="AM114" s="86">
        <v>165.52130722151179</v>
      </c>
      <c r="AN114" s="86">
        <v>173.53255353006409</v>
      </c>
    </row>
    <row r="115" spans="1:40" x14ac:dyDescent="0.2">
      <c r="A115" s="85" t="s">
        <v>180</v>
      </c>
      <c r="B115" s="86">
        <v>22.009245287935261</v>
      </c>
      <c r="C115" s="86">
        <v>22.871350860415028</v>
      </c>
      <c r="D115" s="86">
        <v>23.860969312044514</v>
      </c>
      <c r="E115" s="86">
        <v>24.894753310413037</v>
      </c>
      <c r="F115" s="86">
        <v>26.174542501111794</v>
      </c>
      <c r="G115" s="86">
        <v>27.521061566969681</v>
      </c>
      <c r="H115" s="86">
        <v>28.937847518898234</v>
      </c>
      <c r="I115" s="86">
        <v>30.428628419061184</v>
      </c>
      <c r="J115" s="86">
        <v>31.997333932874671</v>
      </c>
      <c r="K115" s="86">
        <v>33.802257979992277</v>
      </c>
      <c r="L115" s="86">
        <v>35.710117097348004</v>
      </c>
      <c r="M115" s="86">
        <v>37.726854481338997</v>
      </c>
      <c r="N115" s="86">
        <v>39.858761233782367</v>
      </c>
      <c r="O115" s="86">
        <v>42.11249702849608</v>
      </c>
      <c r="P115" s="86">
        <v>44.452578800786412</v>
      </c>
      <c r="Q115" s="86">
        <v>46.924212752909334</v>
      </c>
      <c r="R115" s="86">
        <v>49.534891568056672</v>
      </c>
      <c r="S115" s="86">
        <v>52.29254094488126</v>
      </c>
      <c r="T115" s="86">
        <v>55.205545042653874</v>
      </c>
      <c r="U115" s="86">
        <v>58.127951390609603</v>
      </c>
      <c r="V115" s="86">
        <v>61.207103914617853</v>
      </c>
      <c r="W115" s="86">
        <v>64.45153144763583</v>
      </c>
      <c r="X115" s="86">
        <v>67.870234170206373</v>
      </c>
      <c r="Y115" s="86">
        <v>71.472710089324181</v>
      </c>
      <c r="Z115" s="86">
        <v>75.02804976214864</v>
      </c>
      <c r="AA115" s="86">
        <v>78.76258643927541</v>
      </c>
      <c r="AB115" s="86">
        <v>82.685482592490061</v>
      </c>
      <c r="AC115" s="86">
        <v>86.8063764993897</v>
      </c>
      <c r="AD115" s="86">
        <v>91.13540735298902</v>
      </c>
      <c r="AE115" s="86">
        <v>95.525274838683757</v>
      </c>
      <c r="AF115" s="86">
        <v>100.12988490696308</v>
      </c>
      <c r="AG115" s="86">
        <v>104.95992000111015</v>
      </c>
      <c r="AH115" s="86">
        <v>110.02660365006976</v>
      </c>
      <c r="AI115" s="86">
        <v>115.34172840956029</v>
      </c>
      <c r="AJ115" s="86">
        <v>120.90895329910551</v>
      </c>
      <c r="AK115" s="86">
        <v>126.74887956900976</v>
      </c>
      <c r="AL115" s="86">
        <v>132.87507538249562</v>
      </c>
      <c r="AM115" s="86">
        <v>139.30179511698799</v>
      </c>
      <c r="AN115" s="86">
        <v>146.0440146574137</v>
      </c>
    </row>
    <row r="116" spans="1:40" x14ac:dyDescent="0.2">
      <c r="A116" s="85" t="s">
        <v>248</v>
      </c>
      <c r="B116" s="86">
        <v>0.86970514566373591</v>
      </c>
      <c r="C116" s="86">
        <v>0.90377163193721299</v>
      </c>
      <c r="D116" s="86">
        <v>0.94287684651255055</v>
      </c>
      <c r="E116" s="86">
        <v>0.98372728236910345</v>
      </c>
      <c r="F116" s="86">
        <v>1.0342987231411171</v>
      </c>
      <c r="G116" s="86">
        <v>1.087507024697594</v>
      </c>
      <c r="H116" s="86">
        <v>1.1434919536025305</v>
      </c>
      <c r="I116" s="86">
        <v>1.2024008258953778</v>
      </c>
      <c r="J116" s="86">
        <v>1.264388924058041</v>
      </c>
      <c r="K116" s="86">
        <v>1.3357113029390144</v>
      </c>
      <c r="L116" s="86">
        <v>1.4111012070387841</v>
      </c>
      <c r="M116" s="86">
        <v>1.4907934844141857</v>
      </c>
      <c r="N116" s="86">
        <v>1.5750367307599222</v>
      </c>
      <c r="O116" s="86">
        <v>1.6640941060577261</v>
      </c>
      <c r="P116" s="86">
        <v>1.756563481177573</v>
      </c>
      <c r="Q116" s="86">
        <v>1.854231199367657</v>
      </c>
      <c r="R116" s="86">
        <v>1.9573933373467169</v>
      </c>
      <c r="S116" s="86">
        <v>2.0663630826325958</v>
      </c>
      <c r="T116" s="86">
        <v>2.1814717390189711</v>
      </c>
      <c r="U116" s="86">
        <v>2.2969519295155849</v>
      </c>
      <c r="V116" s="86">
        <v>2.4186260150818639</v>
      </c>
      <c r="W116" s="86">
        <v>2.5468310163567418</v>
      </c>
      <c r="X116" s="86">
        <v>2.6819225794892616</v>
      </c>
      <c r="Y116" s="86">
        <v>2.8242760224627892</v>
      </c>
      <c r="Z116" s="86">
        <v>2.9647668556370115</v>
      </c>
      <c r="AA116" s="86">
        <v>3.112338738374286</v>
      </c>
      <c r="AB116" s="86">
        <v>3.2673537298345101</v>
      </c>
      <c r="AC116" s="86">
        <v>3.4301926908564746</v>
      </c>
      <c r="AD116" s="86">
        <v>3.6012562761751519</v>
      </c>
      <c r="AE116" s="86">
        <v>3.7747238481497116</v>
      </c>
      <c r="AF116" s="86">
        <v>3.9566770690696846</v>
      </c>
      <c r="AG116" s="86">
        <v>4.1475380604467409</v>
      </c>
      <c r="AH116" s="86">
        <v>4.3477503250338421</v>
      </c>
      <c r="AI116" s="86">
        <v>4.5577798509307428</v>
      </c>
      <c r="AJ116" s="86">
        <v>4.7777712259261778</v>
      </c>
      <c r="AK116" s="86">
        <v>5.0085385176159436</v>
      </c>
      <c r="AL116" s="86">
        <v>5.2506178780224051</v>
      </c>
      <c r="AM116" s="86">
        <v>5.5045725752282468</v>
      </c>
      <c r="AN116" s="86">
        <v>5.7709943880069492</v>
      </c>
    </row>
    <row r="117" spans="1:40" x14ac:dyDescent="0.2">
      <c r="A117" s="85" t="s">
        <v>249</v>
      </c>
      <c r="B117" s="86">
        <v>6.9983291251144673</v>
      </c>
      <c r="C117" s="86">
        <v>7.2724547690371999</v>
      </c>
      <c r="D117" s="86">
        <v>7.5871259693525408</v>
      </c>
      <c r="E117" s="86">
        <v>7.9158405876963878</v>
      </c>
      <c r="F117" s="86">
        <v>8.3227780292170817</v>
      </c>
      <c r="G117" s="86">
        <v>8.7509337189208409</v>
      </c>
      <c r="H117" s="86">
        <v>9.2014323281062183</v>
      </c>
      <c r="I117" s="86">
        <v>9.6754592770672403</v>
      </c>
      <c r="J117" s="86">
        <v>10.174264090336624</v>
      </c>
      <c r="K117" s="86">
        <v>10.748179840845651</v>
      </c>
      <c r="L117" s="86">
        <v>11.354826086681475</v>
      </c>
      <c r="M117" s="86">
        <v>11.996092599342319</v>
      </c>
      <c r="N117" s="86">
        <v>12.673979774593676</v>
      </c>
      <c r="O117" s="86">
        <v>13.390605203867432</v>
      </c>
      <c r="P117" s="86">
        <v>14.134686257439315</v>
      </c>
      <c r="Q117" s="86">
        <v>14.920597252908362</v>
      </c>
      <c r="R117" s="86">
        <v>15.750720655566798</v>
      </c>
      <c r="S117" s="86">
        <v>16.627576617604909</v>
      </c>
      <c r="T117" s="86">
        <v>17.553831068964712</v>
      </c>
      <c r="U117" s="86">
        <v>18.483075174919094</v>
      </c>
      <c r="V117" s="86">
        <v>19.462160214297931</v>
      </c>
      <c r="W117" s="86">
        <v>20.493798119260056</v>
      </c>
      <c r="X117" s="86">
        <v>21.580850697414043</v>
      </c>
      <c r="Y117" s="86">
        <v>22.726338051362781</v>
      </c>
      <c r="Z117" s="86">
        <v>23.856837387277839</v>
      </c>
      <c r="AA117" s="86">
        <v>25.044316396868005</v>
      </c>
      <c r="AB117" s="86">
        <v>26.2916884918526</v>
      </c>
      <c r="AC117" s="86">
        <v>27.602018376992788</v>
      </c>
      <c r="AD117" s="86">
        <v>28.978530034249413</v>
      </c>
      <c r="AE117" s="86">
        <v>30.374386051964439</v>
      </c>
      <c r="AF117" s="86">
        <v>31.838524250664911</v>
      </c>
      <c r="AG117" s="86">
        <v>33.374341350818895</v>
      </c>
      <c r="AH117" s="86">
        <v>34.985406123116768</v>
      </c>
      <c r="AI117" s="86">
        <v>36.675468272969297</v>
      </c>
      <c r="AJ117" s="86">
        <v>38.445691267027321</v>
      </c>
      <c r="AK117" s="86">
        <v>40.302625731090735</v>
      </c>
      <c r="AL117" s="86">
        <v>42.250585964473842</v>
      </c>
      <c r="AM117" s="86">
        <v>44.294104463561148</v>
      </c>
      <c r="AN117" s="86">
        <v>46.437943144096998</v>
      </c>
    </row>
    <row r="118" spans="1:40" x14ac:dyDescent="0.2">
      <c r="A118" s="85" t="s">
        <v>250</v>
      </c>
      <c r="B118" s="86">
        <v>1.1940066860825322</v>
      </c>
      <c r="C118" s="86">
        <v>1.2407761143015956</v>
      </c>
      <c r="D118" s="86">
        <v>1.2944631459311615</v>
      </c>
      <c r="E118" s="86">
        <v>1.3505461687640157</v>
      </c>
      <c r="F118" s="86">
        <v>1.4199750306118182</v>
      </c>
      <c r="G118" s="86">
        <v>1.4930240037382725</v>
      </c>
      <c r="H118" s="86">
        <v>1.5698849718096228</v>
      </c>
      <c r="I118" s="86">
        <v>1.6507601830670675</v>
      </c>
      <c r="J118" s="86">
        <v>1.7358628227752353</v>
      </c>
      <c r="K118" s="86">
        <v>1.8337803729654234</v>
      </c>
      <c r="L118" s="86">
        <v>1.9372821747048485</v>
      </c>
      <c r="M118" s="86">
        <v>2.0466906477831071</v>
      </c>
      <c r="N118" s="86">
        <v>2.162347085939905</v>
      </c>
      <c r="O118" s="86">
        <v>2.2846127780318914</v>
      </c>
      <c r="P118" s="86">
        <v>2.4115627595301725</v>
      </c>
      <c r="Q118" s="86">
        <v>2.5456494774423533</v>
      </c>
      <c r="R118" s="86">
        <v>2.687279411577745</v>
      </c>
      <c r="S118" s="86">
        <v>2.8368825329353315</v>
      </c>
      <c r="T118" s="86">
        <v>2.9949136841094668</v>
      </c>
      <c r="U118" s="86">
        <v>3.1534549095472126</v>
      </c>
      <c r="V118" s="86">
        <v>3.3204996515651994</v>
      </c>
      <c r="W118" s="86">
        <v>3.4965106013389864</v>
      </c>
      <c r="X118" s="86">
        <v>3.6819760207604957</v>
      </c>
      <c r="Y118" s="86">
        <v>3.8774111789226819</v>
      </c>
      <c r="Z118" s="86">
        <v>4.0702891847384439</v>
      </c>
      <c r="AA118" s="86">
        <v>4.2728886697991202</v>
      </c>
      <c r="AB118" s="86">
        <v>4.4857067003343758</v>
      </c>
      <c r="AC118" s="86">
        <v>4.7092661551500345</v>
      </c>
      <c r="AD118" s="86">
        <v>4.9441170878300644</v>
      </c>
      <c r="AE118" s="86">
        <v>5.1822684219791304</v>
      </c>
      <c r="AF118" s="86">
        <v>5.4320695912787551</v>
      </c>
      <c r="AG118" s="86">
        <v>5.6941001207665698</v>
      </c>
      <c r="AH118" s="86">
        <v>5.9689688895034543</v>
      </c>
      <c r="AI118" s="86">
        <v>6.2573156463853596</v>
      </c>
      <c r="AJ118" s="86">
        <v>6.5593388940741786</v>
      </c>
      <c r="AK118" s="86">
        <v>6.8761562552000068</v>
      </c>
      <c r="AL118" s="86">
        <v>7.2085038057797002</v>
      </c>
      <c r="AM118" s="86">
        <v>7.5571548491105149</v>
      </c>
      <c r="AN118" s="86">
        <v>7.9229218304398321</v>
      </c>
    </row>
    <row r="119" spans="1:40" x14ac:dyDescent="0.2">
      <c r="A119" s="85" t="s">
        <v>251</v>
      </c>
      <c r="B119" s="86">
        <v>4.4313146022240621</v>
      </c>
      <c r="C119" s="86">
        <v>4.6048898867015575</v>
      </c>
      <c r="D119" s="86">
        <v>4.8041384587432345</v>
      </c>
      <c r="E119" s="86">
        <v>5.0122792680978918</v>
      </c>
      <c r="F119" s="86">
        <v>5.2699504628308</v>
      </c>
      <c r="G119" s="86">
        <v>5.5410569692397225</v>
      </c>
      <c r="H119" s="86">
        <v>5.8263109247875962</v>
      </c>
      <c r="I119" s="86">
        <v>6.1264629329634523</v>
      </c>
      <c r="J119" s="86">
        <v>6.4423041878092819</v>
      </c>
      <c r="K119" s="86">
        <v>6.8057053940415519</v>
      </c>
      <c r="L119" s="86">
        <v>7.1898314217685968</v>
      </c>
      <c r="M119" s="86">
        <v>7.5958788669042701</v>
      </c>
      <c r="N119" s="86">
        <v>8.0251143722153504</v>
      </c>
      <c r="O119" s="86">
        <v>8.4788787883057317</v>
      </c>
      <c r="P119" s="86">
        <v>8.9500279982076627</v>
      </c>
      <c r="Q119" s="86">
        <v>9.4476637635466432</v>
      </c>
      <c r="R119" s="86">
        <v>9.9732946520179109</v>
      </c>
      <c r="S119" s="86">
        <v>10.528516414121469</v>
      </c>
      <c r="T119" s="86">
        <v>11.11501710625898</v>
      </c>
      <c r="U119" s="86">
        <v>11.703410835980707</v>
      </c>
      <c r="V119" s="86">
        <v>12.323363649610005</v>
      </c>
      <c r="W119" s="86">
        <v>12.976592731972106</v>
      </c>
      <c r="X119" s="86">
        <v>13.664910168440244</v>
      </c>
      <c r="Y119" s="86">
        <v>14.390228276158281</v>
      </c>
      <c r="Z119" s="86">
        <v>15.106056029538349</v>
      </c>
      <c r="AA119" s="86">
        <v>15.857963089203167</v>
      </c>
      <c r="AB119" s="86">
        <v>16.64779421604684</v>
      </c>
      <c r="AC119" s="86">
        <v>17.477489969125234</v>
      </c>
      <c r="AD119" s="86">
        <v>18.349091761193439</v>
      </c>
      <c r="AE119" s="86">
        <v>19.232942326567034</v>
      </c>
      <c r="AF119" s="86">
        <v>20.160028901602807</v>
      </c>
      <c r="AG119" s="86">
        <v>21.132502276402317</v>
      </c>
      <c r="AH119" s="86">
        <v>22.152622182594289</v>
      </c>
      <c r="AI119" s="86">
        <v>23.222762918964023</v>
      </c>
      <c r="AJ119" s="86">
        <v>24.343661188039615</v>
      </c>
      <c r="AK119" s="86">
        <v>25.51946482043061</v>
      </c>
      <c r="AL119" s="86">
        <v>26.752905613571528</v>
      </c>
      <c r="AM119" s="86">
        <v>28.046853526427437</v>
      </c>
      <c r="AN119" s="86">
        <v>29.404323785403847</v>
      </c>
    </row>
    <row r="120" spans="1:40" x14ac:dyDescent="0.2">
      <c r="A120" s="85" t="s">
        <v>252</v>
      </c>
      <c r="B120" s="86">
        <v>0</v>
      </c>
      <c r="C120" s="86">
        <v>0</v>
      </c>
      <c r="D120" s="86">
        <v>0</v>
      </c>
      <c r="E120" s="86">
        <v>0</v>
      </c>
      <c r="F120" s="86">
        <v>0</v>
      </c>
      <c r="G120" s="86">
        <v>0</v>
      </c>
      <c r="H120" s="86">
        <v>0</v>
      </c>
      <c r="I120" s="86">
        <v>0</v>
      </c>
      <c r="J120" s="86">
        <v>0</v>
      </c>
      <c r="K120" s="86">
        <v>0</v>
      </c>
      <c r="L120" s="86">
        <v>0</v>
      </c>
      <c r="M120" s="86">
        <v>0</v>
      </c>
      <c r="N120" s="86">
        <v>0</v>
      </c>
      <c r="O120" s="86">
        <v>0</v>
      </c>
      <c r="P120" s="86">
        <v>0</v>
      </c>
      <c r="Q120" s="86">
        <v>0</v>
      </c>
      <c r="R120" s="86">
        <v>0</v>
      </c>
      <c r="S120" s="86">
        <v>0</v>
      </c>
      <c r="T120" s="86">
        <v>0</v>
      </c>
      <c r="U120" s="86">
        <v>0</v>
      </c>
      <c r="V120" s="86">
        <v>0</v>
      </c>
      <c r="W120" s="86">
        <v>0</v>
      </c>
      <c r="X120" s="86">
        <v>0</v>
      </c>
      <c r="Y120" s="86">
        <v>0</v>
      </c>
      <c r="Z120" s="86">
        <v>0</v>
      </c>
      <c r="AA120" s="86">
        <v>0</v>
      </c>
      <c r="AB120" s="86">
        <v>0</v>
      </c>
      <c r="AC120" s="86">
        <v>0</v>
      </c>
      <c r="AD120" s="86">
        <v>0</v>
      </c>
      <c r="AE120" s="86">
        <v>0</v>
      </c>
      <c r="AF120" s="86">
        <v>0</v>
      </c>
      <c r="AG120" s="86">
        <v>0</v>
      </c>
      <c r="AH120" s="86">
        <v>0</v>
      </c>
      <c r="AI120" s="86">
        <v>0</v>
      </c>
      <c r="AJ120" s="86">
        <v>0</v>
      </c>
      <c r="AK120" s="86">
        <v>0</v>
      </c>
      <c r="AL120" s="86">
        <v>0</v>
      </c>
      <c r="AM120" s="86">
        <v>0</v>
      </c>
      <c r="AN120" s="86">
        <v>0</v>
      </c>
    </row>
    <row r="121" spans="1:40" x14ac:dyDescent="0.2">
      <c r="A121" s="85" t="s">
        <v>128</v>
      </c>
      <c r="B121" s="86">
        <v>2.178729413311117</v>
      </c>
      <c r="C121" s="86">
        <v>2.2640705844220914</v>
      </c>
      <c r="D121" s="86">
        <v>2.3620344537103528</v>
      </c>
      <c r="E121" s="86">
        <v>2.4643703391434872</v>
      </c>
      <c r="F121" s="86">
        <v>2.5910586610797899</v>
      </c>
      <c r="G121" s="86">
        <v>2.7243526771166304</v>
      </c>
      <c r="H121" s="86">
        <v>2.8646025214638522</v>
      </c>
      <c r="I121" s="86">
        <v>3.0121772407918184</v>
      </c>
      <c r="J121" s="86">
        <v>3.1674658387903287</v>
      </c>
      <c r="K121" s="86">
        <v>3.3461380766977005</v>
      </c>
      <c r="L121" s="86">
        <v>3.5350000172620719</v>
      </c>
      <c r="M121" s="86">
        <v>3.7346399867358961</v>
      </c>
      <c r="N121" s="86">
        <v>3.945680751070106</v>
      </c>
      <c r="O121" s="86">
        <v>4.1687815617310937</v>
      </c>
      <c r="P121" s="86">
        <v>4.4004298949720759</v>
      </c>
      <c r="Q121" s="86">
        <v>4.6451007830456659</v>
      </c>
      <c r="R121" s="86">
        <v>4.9035359383114256</v>
      </c>
      <c r="S121" s="86">
        <v>5.1765199380026941</v>
      </c>
      <c r="T121" s="86">
        <v>5.4648827430822511</v>
      </c>
      <c r="U121" s="86">
        <v>5.7541762915270276</v>
      </c>
      <c r="V121" s="86">
        <v>6.0589863876644632</v>
      </c>
      <c r="W121" s="86">
        <v>6.3801573139305043</v>
      </c>
      <c r="X121" s="86">
        <v>6.7185800121915058</v>
      </c>
      <c r="Y121" s="86">
        <v>7.0751947049283554</v>
      </c>
      <c r="Z121" s="86">
        <v>7.4271433073522966</v>
      </c>
      <c r="AA121" s="86">
        <v>7.7968308998662232</v>
      </c>
      <c r="AB121" s="86">
        <v>8.1851644897989484</v>
      </c>
      <c r="AC121" s="86">
        <v>8.5930981852363999</v>
      </c>
      <c r="AD121" s="86">
        <v>9.0216356806605802</v>
      </c>
      <c r="AE121" s="86">
        <v>9.4561954888909927</v>
      </c>
      <c r="AF121" s="86">
        <v>9.9120129992755022</v>
      </c>
      <c r="AG121" s="86">
        <v>10.390145683484885</v>
      </c>
      <c r="AH121" s="86">
        <v>10.891704576100889</v>
      </c>
      <c r="AI121" s="86">
        <v>11.417857040550366</v>
      </c>
      <c r="AJ121" s="86">
        <v>11.968965288865396</v>
      </c>
      <c r="AK121" s="86">
        <v>12.547068670846576</v>
      </c>
      <c r="AL121" s="86">
        <v>13.15351032006849</v>
      </c>
      <c r="AM121" s="86">
        <v>13.789701299516611</v>
      </c>
      <c r="AN121" s="86">
        <v>14.457124095325915</v>
      </c>
    </row>
    <row r="122" spans="1:40" x14ac:dyDescent="0.2">
      <c r="A122" s="85" t="s">
        <v>253</v>
      </c>
      <c r="B122" s="86">
        <v>331.87584951367734</v>
      </c>
      <c r="C122" s="86">
        <v>344.87547832848435</v>
      </c>
      <c r="D122" s="86">
        <v>359.79786480890493</v>
      </c>
      <c r="E122" s="86">
        <v>375.38622043781294</v>
      </c>
      <c r="F122" s="86">
        <v>394.68407092314482</v>
      </c>
      <c r="G122" s="86">
        <v>414.98813646567896</v>
      </c>
      <c r="H122" s="86">
        <v>436.3517514022202</v>
      </c>
      <c r="I122" s="86">
        <v>458.83113091786174</v>
      </c>
      <c r="J122" s="86">
        <v>482.48553015884914</v>
      </c>
      <c r="K122" s="86">
        <v>509.70185191855876</v>
      </c>
      <c r="L122" s="86">
        <v>538.47032430556646</v>
      </c>
      <c r="M122" s="86">
        <v>568.88056435704596</v>
      </c>
      <c r="N122" s="86">
        <v>601.02743515133591</v>
      </c>
      <c r="O122" s="86">
        <v>635.01135743784914</v>
      </c>
      <c r="P122" s="86">
        <v>670.29728459937871</v>
      </c>
      <c r="Q122" s="86">
        <v>707.56687775518265</v>
      </c>
      <c r="R122" s="86">
        <v>746.93311854397189</v>
      </c>
      <c r="S122" s="86">
        <v>788.51551801389826</v>
      </c>
      <c r="T122" s="86">
        <v>832.44050030827327</v>
      </c>
      <c r="U122" s="86">
        <v>876.50725846665625</v>
      </c>
      <c r="V122" s="86">
        <v>922.93758110237115</v>
      </c>
      <c r="W122" s="86">
        <v>971.86007388299095</v>
      </c>
      <c r="X122" s="86">
        <v>1023.41044989292</v>
      </c>
      <c r="Y122" s="86">
        <v>1077.73192890634</v>
      </c>
      <c r="Z122" s="86">
        <v>1131.3426438032791</v>
      </c>
      <c r="AA122" s="86">
        <v>1187.6554576252431</v>
      </c>
      <c r="AB122" s="86">
        <v>1246.8085306347803</v>
      </c>
      <c r="AC122" s="86">
        <v>1308.9471977365431</v>
      </c>
      <c r="AD122" s="86">
        <v>1374.2243471032571</v>
      </c>
      <c r="AE122" s="86">
        <v>1440.4188477327734</v>
      </c>
      <c r="AF122" s="86">
        <v>1509.8514365424915</v>
      </c>
      <c r="AG122" s="86">
        <v>1582.6831933374247</v>
      </c>
      <c r="AH122" s="86">
        <v>1659.0833569149231</v>
      </c>
      <c r="AI122" s="86">
        <v>1739.2297463867169</v>
      </c>
      <c r="AJ122" s="86">
        <v>1823.1775358488253</v>
      </c>
      <c r="AK122" s="86">
        <v>1911.237370094216</v>
      </c>
      <c r="AL122" s="86">
        <v>2003.6138424943058</v>
      </c>
      <c r="AM122" s="86">
        <v>2100.5218937958257</v>
      </c>
      <c r="AN122" s="86">
        <v>2202.1873443059826</v>
      </c>
    </row>
    <row r="123" spans="1:40" x14ac:dyDescent="0.2">
      <c r="A123" s="85" t="s">
        <v>254</v>
      </c>
      <c r="B123" s="86">
        <v>4.3137369698938519</v>
      </c>
      <c r="C123" s="86">
        <v>4.4827067201649369</v>
      </c>
      <c r="D123" s="86">
        <v>4.6766685596117146</v>
      </c>
      <c r="E123" s="86">
        <v>4.8792866955044314</v>
      </c>
      <c r="F123" s="86">
        <v>5.1301210096012433</v>
      </c>
      <c r="G123" s="86">
        <v>5.3940341515135719</v>
      </c>
      <c r="H123" s="86">
        <v>5.6717193633100287</v>
      </c>
      <c r="I123" s="86">
        <v>5.9639073324526919</v>
      </c>
      <c r="J123" s="86">
        <v>6.2713682599531451</v>
      </c>
      <c r="K123" s="86">
        <v>6.6251272138855501</v>
      </c>
      <c r="L123" s="86">
        <v>6.9990610903187331</v>
      </c>
      <c r="M123" s="86">
        <v>7.394334735465387</v>
      </c>
      <c r="N123" s="86">
        <v>7.81218118381328</v>
      </c>
      <c r="O123" s="86">
        <v>8.2539057087045951</v>
      </c>
      <c r="P123" s="86">
        <v>8.7125537505453128</v>
      </c>
      <c r="Q123" s="86">
        <v>9.1969855707114494</v>
      </c>
      <c r="R123" s="86">
        <v>9.7086697095398318</v>
      </c>
      <c r="S123" s="86">
        <v>10.249159576919965</v>
      </c>
      <c r="T123" s="86">
        <v>10.820098439457983</v>
      </c>
      <c r="U123" s="86">
        <v>11.392880110946718</v>
      </c>
      <c r="V123" s="86">
        <v>11.99638349804548</v>
      </c>
      <c r="W123" s="86">
        <v>12.632280222909239</v>
      </c>
      <c r="X123" s="86">
        <v>13.302334290211281</v>
      </c>
      <c r="Y123" s="86">
        <v>14.008407276910621</v>
      </c>
      <c r="Z123" s="86">
        <v>14.705241720188887</v>
      </c>
      <c r="AA123" s="86">
        <v>15.437198164800694</v>
      </c>
      <c r="AB123" s="86">
        <v>16.206072423949085</v>
      </c>
      <c r="AC123" s="86">
        <v>17.01375356715247</v>
      </c>
      <c r="AD123" s="86">
        <v>17.862228841641745</v>
      </c>
      <c r="AE123" s="86">
        <v>18.722627888416728</v>
      </c>
      <c r="AF123" s="86">
        <v>19.625115748569307</v>
      </c>
      <c r="AG123" s="86">
        <v>20.571786144529149</v>
      </c>
      <c r="AH123" s="86">
        <v>21.564838849669147</v>
      </c>
      <c r="AI123" s="86">
        <v>22.606585164667997</v>
      </c>
      <c r="AJ123" s="86">
        <v>23.697742244865967</v>
      </c>
      <c r="AK123" s="86">
        <v>24.842347865020951</v>
      </c>
      <c r="AL123" s="86">
        <v>26.043061338823218</v>
      </c>
      <c r="AM123" s="86">
        <v>27.302676475604994</v>
      </c>
      <c r="AN123" s="86">
        <v>28.624128497706717</v>
      </c>
    </row>
    <row r="127" spans="1:40" x14ac:dyDescent="0.2">
      <c r="A127" s="83" t="s">
        <v>274</v>
      </c>
    </row>
    <row r="128" spans="1:40" x14ac:dyDescent="0.2">
      <c r="A128" s="83" t="s">
        <v>241</v>
      </c>
    </row>
    <row r="129" spans="1:40" x14ac:dyDescent="0.2">
      <c r="A129" s="83" t="s">
        <v>275</v>
      </c>
    </row>
    <row r="130" spans="1:40" x14ac:dyDescent="0.2">
      <c r="A130" s="83" t="s">
        <v>243</v>
      </c>
    </row>
    <row r="131" spans="1:40" ht="16" x14ac:dyDescent="0.2">
      <c r="A131" s="83"/>
      <c r="B131" s="93">
        <v>1000000</v>
      </c>
    </row>
    <row r="132" spans="1:40" x14ac:dyDescent="0.2">
      <c r="A132" s="85" t="s">
        <v>244</v>
      </c>
      <c r="B132" s="85">
        <v>2022</v>
      </c>
      <c r="C132" s="85">
        <v>2023</v>
      </c>
      <c r="D132" s="85">
        <v>2024</v>
      </c>
      <c r="E132" s="85">
        <v>2025</v>
      </c>
      <c r="F132" s="85">
        <v>2026</v>
      </c>
      <c r="G132" s="85">
        <v>2027</v>
      </c>
      <c r="H132" s="85">
        <v>2028</v>
      </c>
      <c r="I132" s="85">
        <v>2029</v>
      </c>
      <c r="J132" s="85">
        <v>2030</v>
      </c>
      <c r="K132" s="85">
        <v>2031</v>
      </c>
      <c r="L132" s="85">
        <v>2032</v>
      </c>
      <c r="M132" s="85">
        <v>2033</v>
      </c>
      <c r="N132" s="85">
        <v>2034</v>
      </c>
      <c r="O132" s="85">
        <v>2035</v>
      </c>
      <c r="P132" s="85">
        <v>2036</v>
      </c>
      <c r="Q132" s="85">
        <v>2037</v>
      </c>
      <c r="R132" s="85">
        <v>2038</v>
      </c>
      <c r="S132" s="85">
        <v>2039</v>
      </c>
      <c r="T132" s="85">
        <v>2040</v>
      </c>
      <c r="U132" s="85">
        <v>2041</v>
      </c>
      <c r="V132" s="85">
        <v>2042</v>
      </c>
      <c r="W132" s="85">
        <v>2043</v>
      </c>
      <c r="X132" s="85">
        <v>2044</v>
      </c>
      <c r="Y132" s="85">
        <v>2045</v>
      </c>
      <c r="Z132" s="85">
        <v>2046</v>
      </c>
      <c r="AA132" s="85">
        <v>2047</v>
      </c>
      <c r="AB132" s="85">
        <v>2048</v>
      </c>
      <c r="AC132" s="85">
        <v>2049</v>
      </c>
      <c r="AD132" s="85">
        <v>2050</v>
      </c>
      <c r="AE132" s="85">
        <v>2051</v>
      </c>
      <c r="AF132" s="85">
        <v>2052</v>
      </c>
      <c r="AG132" s="85">
        <v>2053</v>
      </c>
      <c r="AH132" s="85">
        <v>2054</v>
      </c>
      <c r="AI132" s="85">
        <v>2055</v>
      </c>
      <c r="AJ132" s="85">
        <v>2056</v>
      </c>
      <c r="AK132" s="85">
        <v>2057</v>
      </c>
      <c r="AL132" s="85">
        <v>2058</v>
      </c>
      <c r="AM132" s="85">
        <v>2059</v>
      </c>
      <c r="AN132" s="85">
        <v>2060</v>
      </c>
    </row>
    <row r="133" spans="1:40" x14ac:dyDescent="0.2">
      <c r="A133" s="85" t="s">
        <v>245</v>
      </c>
      <c r="B133" s="86">
        <v>1.74508144105392E-10</v>
      </c>
      <c r="C133" s="86">
        <v>1.813436553420644E-10</v>
      </c>
      <c r="D133" s="86">
        <v>1.8919019787939442E-10</v>
      </c>
      <c r="E133" s="86">
        <v>1.9738692269212732E-10</v>
      </c>
      <c r="F133" s="86">
        <v>2.0753418733447307E-10</v>
      </c>
      <c r="G133" s="86">
        <v>2.1821054357074048E-10</v>
      </c>
      <c r="H133" s="86">
        <v>2.2944403585233049E-10</v>
      </c>
      <c r="I133" s="86">
        <v>2.4126422344857717E-10</v>
      </c>
      <c r="J133" s="86">
        <v>2.5370226411204087E-10</v>
      </c>
      <c r="K133" s="86">
        <v>2.6801324759162186E-10</v>
      </c>
      <c r="L133" s="86">
        <v>2.8314038845577513E-10</v>
      </c>
      <c r="M133" s="86">
        <v>2.9913080945495184E-10</v>
      </c>
      <c r="N133" s="86">
        <v>3.1603439183169898E-10</v>
      </c>
      <c r="O133" s="86">
        <v>3.3390393918301018E-10</v>
      </c>
      <c r="P133" s="86">
        <v>3.5245811138632012E-10</v>
      </c>
      <c r="Q133" s="86">
        <v>3.7205534192512854E-10</v>
      </c>
      <c r="R133" s="86">
        <v>3.9275503920808631E-10</v>
      </c>
      <c r="S133" s="86">
        <v>4.1462004496122964E-10</v>
      </c>
      <c r="T133" s="86">
        <v>4.3771683597897356E-10</v>
      </c>
      <c r="U133" s="86">
        <v>4.6088817608771985E-10</v>
      </c>
      <c r="V133" s="86">
        <v>4.8530233410869772E-10</v>
      </c>
      <c r="W133" s="86">
        <v>5.1102693393319782E-10</v>
      </c>
      <c r="X133" s="86">
        <v>5.3813333669980565E-10</v>
      </c>
      <c r="Y133" s="86">
        <v>5.6669685074152662E-10</v>
      </c>
      <c r="Z133" s="86">
        <v>5.9488662825783984E-10</v>
      </c>
      <c r="AA133" s="86">
        <v>6.2449723307835857E-10</v>
      </c>
      <c r="AB133" s="86">
        <v>6.5560131312561623E-10</v>
      </c>
      <c r="AC133" s="86">
        <v>6.8827528891807457E-10</v>
      </c>
      <c r="AD133" s="86">
        <v>7.2259955266058056E-10</v>
      </c>
      <c r="AE133" s="86">
        <v>7.5740618131936188E-10</v>
      </c>
      <c r="AF133" s="86">
        <v>7.939154730661759E-10</v>
      </c>
      <c r="AG133" s="86">
        <v>8.3221212745920788E-10</v>
      </c>
      <c r="AH133" s="86">
        <v>8.7238513424712157E-10</v>
      </c>
      <c r="AI133" s="86">
        <v>9.1452799491012446E-10</v>
      </c>
      <c r="AJ133" s="86">
        <v>9.5866972128837677E-10</v>
      </c>
      <c r="AK133" s="86">
        <v>1.0049736577360278E-9</v>
      </c>
      <c r="AL133" s="86">
        <v>1.0535473842701072E-9</v>
      </c>
      <c r="AM133" s="86">
        <v>1.1045039218014752E-9</v>
      </c>
      <c r="AN133" s="86">
        <v>1.1579620119703261E-9</v>
      </c>
    </row>
    <row r="134" spans="1:40" x14ac:dyDescent="0.2">
      <c r="A134" s="85" t="s">
        <v>246</v>
      </c>
      <c r="B134" s="86">
        <v>0</v>
      </c>
      <c r="C134" s="86">
        <v>0</v>
      </c>
      <c r="D134" s="86">
        <v>0</v>
      </c>
      <c r="E134" s="86">
        <v>0</v>
      </c>
      <c r="F134" s="86">
        <v>0</v>
      </c>
      <c r="G134" s="86">
        <v>0</v>
      </c>
      <c r="H134" s="86">
        <v>0</v>
      </c>
      <c r="I134" s="86">
        <v>0</v>
      </c>
      <c r="J134" s="86">
        <v>0</v>
      </c>
      <c r="K134" s="86">
        <v>0</v>
      </c>
      <c r="L134" s="86">
        <v>0</v>
      </c>
      <c r="M134" s="86">
        <v>0</v>
      </c>
      <c r="N134" s="86">
        <v>0</v>
      </c>
      <c r="O134" s="86">
        <v>0</v>
      </c>
      <c r="P134" s="86">
        <v>0</v>
      </c>
      <c r="Q134" s="86">
        <v>0</v>
      </c>
      <c r="R134" s="86">
        <v>0</v>
      </c>
      <c r="S134" s="86">
        <v>0</v>
      </c>
      <c r="T134" s="86">
        <v>0</v>
      </c>
      <c r="U134" s="86">
        <v>0</v>
      </c>
      <c r="V134" s="86">
        <v>0</v>
      </c>
      <c r="W134" s="86">
        <v>0</v>
      </c>
      <c r="X134" s="86">
        <v>0</v>
      </c>
      <c r="Y134" s="86">
        <v>0</v>
      </c>
      <c r="Z134" s="86">
        <v>0</v>
      </c>
      <c r="AA134" s="86">
        <v>0</v>
      </c>
      <c r="AB134" s="86">
        <v>0</v>
      </c>
      <c r="AC134" s="86">
        <v>0</v>
      </c>
      <c r="AD134" s="86">
        <v>0</v>
      </c>
      <c r="AE134" s="86">
        <v>0</v>
      </c>
      <c r="AF134" s="86">
        <v>0</v>
      </c>
      <c r="AG134" s="86">
        <v>0</v>
      </c>
      <c r="AH134" s="86">
        <v>0</v>
      </c>
      <c r="AI134" s="86">
        <v>0</v>
      </c>
      <c r="AJ134" s="86">
        <v>0</v>
      </c>
      <c r="AK134" s="86">
        <v>0</v>
      </c>
      <c r="AL134" s="86">
        <v>0</v>
      </c>
      <c r="AM134" s="86">
        <v>0</v>
      </c>
      <c r="AN134" s="86">
        <v>0</v>
      </c>
    </row>
    <row r="135" spans="1:40" x14ac:dyDescent="0.2">
      <c r="A135" s="85" t="s">
        <v>247</v>
      </c>
      <c r="B135" s="86">
        <v>8.8911239745662023</v>
      </c>
      <c r="C135" s="86">
        <v>9.2393906881133354</v>
      </c>
      <c r="D135" s="86">
        <v>9.6391690642387218</v>
      </c>
      <c r="E135" s="86">
        <v>10.05678909491991</v>
      </c>
      <c r="F135" s="86">
        <v>10.573788392576418</v>
      </c>
      <c r="G135" s="86">
        <v>11.117744706935923</v>
      </c>
      <c r="H135" s="86">
        <v>11.690086892195938</v>
      </c>
      <c r="I135" s="86">
        <v>12.292320981955028</v>
      </c>
      <c r="J135" s="86">
        <v>12.926034451927885</v>
      </c>
      <c r="K135" s="86">
        <v>13.655173650371697</v>
      </c>
      <c r="L135" s="86">
        <v>14.425895759035496</v>
      </c>
      <c r="M135" s="86">
        <v>15.240601664241405</v>
      </c>
      <c r="N135" s="86">
        <v>16.101832796441087</v>
      </c>
      <c r="O135" s="86">
        <v>17.012279478940531</v>
      </c>
      <c r="P135" s="86">
        <v>17.957607538847288</v>
      </c>
      <c r="Q135" s="86">
        <v>18.956079026650567</v>
      </c>
      <c r="R135" s="86">
        <v>20.010720778313562</v>
      </c>
      <c r="S135" s="86">
        <v>21.124734556022364</v>
      </c>
      <c r="T135" s="86">
        <v>22.301507327322859</v>
      </c>
      <c r="U135" s="86">
        <v>23.482078346628864</v>
      </c>
      <c r="V135" s="86">
        <v>24.725970468752795</v>
      </c>
      <c r="W135" s="86">
        <v>26.036629105392709</v>
      </c>
      <c r="X135" s="86">
        <v>27.417690079583579</v>
      </c>
      <c r="Y135" s="86">
        <v>28.872990322423973</v>
      </c>
      <c r="Z135" s="86">
        <v>30.309248830574798</v>
      </c>
      <c r="AA135" s="86">
        <v>31.817897952773482</v>
      </c>
      <c r="AB135" s="86">
        <v>33.4026390732107</v>
      </c>
      <c r="AC135" s="86">
        <v>35.067365788413589</v>
      </c>
      <c r="AD135" s="86">
        <v>36.816174050829225</v>
      </c>
      <c r="AE135" s="86">
        <v>38.589558623385415</v>
      </c>
      <c r="AF135" s="86">
        <v>40.449693236635824</v>
      </c>
      <c r="AG135" s="86">
        <v>42.400893301051845</v>
      </c>
      <c r="AH135" s="86">
        <v>44.44769281068799</v>
      </c>
      <c r="AI135" s="86">
        <v>46.594855630615385</v>
      </c>
      <c r="AJ135" s="86">
        <v>48.843859903123111</v>
      </c>
      <c r="AK135" s="86">
        <v>51.203027961307626</v>
      </c>
      <c r="AL135" s="86">
        <v>53.677840966369146</v>
      </c>
      <c r="AM135" s="86">
        <v>56.274057290991827</v>
      </c>
      <c r="AN135" s="86">
        <v>58.997726776856865</v>
      </c>
    </row>
    <row r="136" spans="1:40" x14ac:dyDescent="0.2">
      <c r="A136" s="85" t="s">
        <v>180</v>
      </c>
      <c r="B136" s="86">
        <v>2.7753267800554142E-2</v>
      </c>
      <c r="C136" s="86">
        <v>2.8840367631210145E-2</v>
      </c>
      <c r="D136" s="86">
        <v>3.0088258940027469E-2</v>
      </c>
      <c r="E136" s="86">
        <v>3.1391842219658454E-2</v>
      </c>
      <c r="F136" s="86">
        <v>3.3005633681975739E-2</v>
      </c>
      <c r="G136" s="86">
        <v>3.4703570332888123E-2</v>
      </c>
      <c r="H136" s="86">
        <v>3.6490112280398265E-2</v>
      </c>
      <c r="I136" s="86">
        <v>3.8369960544748026E-2</v>
      </c>
      <c r="J136" s="86">
        <v>4.034807036430358E-2</v>
      </c>
      <c r="K136" s="86">
        <v>4.2624047563157103E-2</v>
      </c>
      <c r="L136" s="86">
        <v>4.5029824059215656E-2</v>
      </c>
      <c r="M136" s="86">
        <v>4.7572894117686615E-2</v>
      </c>
      <c r="N136" s="86">
        <v>5.0261190706339033E-2</v>
      </c>
      <c r="O136" s="86">
        <v>5.3103111555695533E-2</v>
      </c>
      <c r="P136" s="86">
        <v>5.6053913150749285E-2</v>
      </c>
      <c r="Q136" s="86">
        <v>5.9170599710456614E-2</v>
      </c>
      <c r="R136" s="86">
        <v>6.2462619375380564E-2</v>
      </c>
      <c r="S136" s="86">
        <v>6.5939966310897546E-2</v>
      </c>
      <c r="T136" s="86">
        <v>6.9613212793088936E-2</v>
      </c>
      <c r="U136" s="86">
        <v>7.3298315345938156E-2</v>
      </c>
      <c r="V136" s="86">
        <v>7.7181072045660035E-2</v>
      </c>
      <c r="W136" s="86">
        <v>8.1272237599287533E-2</v>
      </c>
      <c r="X136" s="86">
        <v>8.558316107479598E-2</v>
      </c>
      <c r="Y136" s="86">
        <v>9.0125819290483675E-2</v>
      </c>
      <c r="Z136" s="86">
        <v>9.4609039535928433E-2</v>
      </c>
      <c r="AA136" s="86">
        <v>9.9318224024326426E-2</v>
      </c>
      <c r="AB136" s="86">
        <v>0.10426492647003048</v>
      </c>
      <c r="AC136" s="86">
        <v>0.1094613005700797</v>
      </c>
      <c r="AD136" s="86">
        <v>0.11492013166696707</v>
      </c>
      <c r="AE136" s="86">
        <v>0.12045567667750938</v>
      </c>
      <c r="AF136" s="86">
        <v>0.12626200827453762</v>
      </c>
      <c r="AG136" s="86">
        <v>0.13235259682949457</v>
      </c>
      <c r="AH136" s="86">
        <v>0.13874159501324179</v>
      </c>
      <c r="AI136" s="86">
        <v>0.14544387302930614</v>
      </c>
      <c r="AJ136" s="86">
        <v>0.15246404483638556</v>
      </c>
      <c r="AK136" s="86">
        <v>0.15982808824558825</v>
      </c>
      <c r="AL136" s="86">
        <v>0.16755311246999935</v>
      </c>
      <c r="AM136" s="86">
        <v>0.17565709202663796</v>
      </c>
      <c r="AN136" s="86">
        <v>0.18415891124068151</v>
      </c>
    </row>
    <row r="137" spans="1:40" x14ac:dyDescent="0.2">
      <c r="A137" s="85" t="s">
        <v>248</v>
      </c>
      <c r="B137" s="86">
        <v>5.6614887158934176E-4</v>
      </c>
      <c r="C137" s="86">
        <v>5.8832501123724931E-4</v>
      </c>
      <c r="D137" s="86">
        <v>6.137811939624766E-4</v>
      </c>
      <c r="E137" s="86">
        <v>6.4037345719034327E-4</v>
      </c>
      <c r="F137" s="86">
        <v>6.7329376848259423E-4</v>
      </c>
      <c r="G137" s="86">
        <v>7.0793058767997321E-4</v>
      </c>
      <c r="H137" s="86">
        <v>7.4437489812653236E-4</v>
      </c>
      <c r="I137" s="86">
        <v>7.8272259762156456E-4</v>
      </c>
      <c r="J137" s="86">
        <v>8.2307476985112851E-4</v>
      </c>
      <c r="K137" s="86">
        <v>8.6950324566716422E-4</v>
      </c>
      <c r="L137" s="86">
        <v>9.1857954393689497E-4</v>
      </c>
      <c r="M137" s="86">
        <v>9.7045654286626883E-4</v>
      </c>
      <c r="N137" s="86">
        <v>1.0252960699122574E-3</v>
      </c>
      <c r="O137" s="86">
        <v>1.0832694333940624E-3</v>
      </c>
      <c r="P137" s="86">
        <v>1.1434638942888749E-3</v>
      </c>
      <c r="Q137" s="86">
        <v>1.2070423021202127E-3</v>
      </c>
      <c r="R137" s="86">
        <v>1.2741973928987265E-3</v>
      </c>
      <c r="S137" s="86">
        <v>1.3451330411912241E-3</v>
      </c>
      <c r="T137" s="86">
        <v>1.420064914652289E-3</v>
      </c>
      <c r="U137" s="86">
        <v>1.4952386443543072E-3</v>
      </c>
      <c r="V137" s="86">
        <v>1.574444391944132E-3</v>
      </c>
      <c r="W137" s="86">
        <v>1.6579015465508103E-3</v>
      </c>
      <c r="X137" s="86">
        <v>1.745841621885592E-3</v>
      </c>
      <c r="Y137" s="86">
        <v>1.8385089373638905E-3</v>
      </c>
      <c r="Z137" s="86">
        <v>1.9299637563526062E-3</v>
      </c>
      <c r="AA137" s="86">
        <v>2.0260281010406698E-3</v>
      </c>
      <c r="AB137" s="86">
        <v>2.1269376597942394E-3</v>
      </c>
      <c r="AC137" s="86">
        <v>2.2329403602416517E-3</v>
      </c>
      <c r="AD137" s="86">
        <v>2.3442970151735763E-3</v>
      </c>
      <c r="AE137" s="86">
        <v>2.4572185847657512E-3</v>
      </c>
      <c r="AF137" s="86">
        <v>2.5756640271314764E-3</v>
      </c>
      <c r="AG137" s="86">
        <v>2.6999081292128531E-3</v>
      </c>
      <c r="AH137" s="86">
        <v>2.8302395964227298E-3</v>
      </c>
      <c r="AI137" s="86">
        <v>2.9669617713803439E-3</v>
      </c>
      <c r="AJ137" s="86">
        <v>3.1101687758853043E-3</v>
      </c>
      <c r="AK137" s="86">
        <v>3.260390540630851E-3</v>
      </c>
      <c r="AL137" s="86">
        <v>3.4179760825958725E-3</v>
      </c>
      <c r="AM137" s="86">
        <v>3.5832920704047901E-3</v>
      </c>
      <c r="AN137" s="86">
        <v>3.7567237321852174E-3</v>
      </c>
    </row>
    <row r="138" spans="1:40" x14ac:dyDescent="0.2">
      <c r="A138" s="85" t="s">
        <v>249</v>
      </c>
      <c r="B138" s="86">
        <v>4.5556774698062965E-3</v>
      </c>
      <c r="C138" s="86">
        <v>4.7341240672138605E-3</v>
      </c>
      <c r="D138" s="86">
        <v>4.9389644615487087E-3</v>
      </c>
      <c r="E138" s="86">
        <v>5.1529466498700599E-3</v>
      </c>
      <c r="F138" s="86">
        <v>5.4178492717406939E-3</v>
      </c>
      <c r="G138" s="86">
        <v>5.6965642613162797E-3</v>
      </c>
      <c r="H138" s="86">
        <v>5.9898237418799802E-3</v>
      </c>
      <c r="I138" s="86">
        <v>6.2983993822729196E-3</v>
      </c>
      <c r="J138" s="86">
        <v>6.6231045810449321E-3</v>
      </c>
      <c r="K138" s="86">
        <v>6.9967044800234163E-3</v>
      </c>
      <c r="L138" s="86">
        <v>7.3916108333669552E-3</v>
      </c>
      <c r="M138" s="86">
        <v>7.809053818919949E-3</v>
      </c>
      <c r="N138" s="86">
        <v>8.2503356272134003E-3</v>
      </c>
      <c r="O138" s="86">
        <v>8.7168347392252744E-3</v>
      </c>
      <c r="P138" s="86">
        <v>9.2012065415319703E-3</v>
      </c>
      <c r="Q138" s="86">
        <v>9.7128082326388941E-3</v>
      </c>
      <c r="R138" s="86">
        <v>1.0253190717520686E-2</v>
      </c>
      <c r="S138" s="86">
        <v>1.0823994530703304E-2</v>
      </c>
      <c r="T138" s="86">
        <v>1.1426955103138325E-2</v>
      </c>
      <c r="U138" s="86">
        <v>1.2031861840412902E-2</v>
      </c>
      <c r="V138" s="86">
        <v>1.2669213353206985E-2</v>
      </c>
      <c r="W138" s="86">
        <v>1.3340775018371916E-2</v>
      </c>
      <c r="X138" s="86">
        <v>1.404840977664859E-2</v>
      </c>
      <c r="Y138" s="86">
        <v>1.4794083613508466E-2</v>
      </c>
      <c r="Z138" s="86">
        <v>1.5530000753469345E-2</v>
      </c>
      <c r="AA138" s="86">
        <v>1.6303009749351539E-2</v>
      </c>
      <c r="AB138" s="86">
        <v>1.7115007134440714E-2</v>
      </c>
      <c r="AC138" s="86">
        <v>1.7967987928717007E-2</v>
      </c>
      <c r="AD138" s="86">
        <v>1.8864050836273832E-2</v>
      </c>
      <c r="AE138" s="86">
        <v>1.9772706273494915E-2</v>
      </c>
      <c r="AF138" s="86">
        <v>2.0725811119702529E-2</v>
      </c>
      <c r="AG138" s="86">
        <v>2.1725576525963027E-2</v>
      </c>
      <c r="AH138" s="86">
        <v>2.277432564226527E-2</v>
      </c>
      <c r="AI138" s="86">
        <v>2.3874499401030813E-2</v>
      </c>
      <c r="AJ138" s="86">
        <v>2.50268551800156E-2</v>
      </c>
      <c r="AK138" s="86">
        <v>2.6235657216844954E-2</v>
      </c>
      <c r="AL138" s="86">
        <v>2.7503713975629767E-2</v>
      </c>
      <c r="AM138" s="86">
        <v>2.883397595945324E-2</v>
      </c>
      <c r="AN138" s="86">
        <v>3.0229543015704935E-2</v>
      </c>
    </row>
    <row r="139" spans="1:40" x14ac:dyDescent="0.2">
      <c r="A139" s="85" t="s">
        <v>250</v>
      </c>
      <c r="B139" s="86">
        <v>8.2585591817368728E-2</v>
      </c>
      <c r="C139" s="86">
        <v>8.5820482336368978E-2</v>
      </c>
      <c r="D139" s="86">
        <v>8.9533841174075701E-2</v>
      </c>
      <c r="E139" s="86">
        <v>9.3412922996267536E-2</v>
      </c>
      <c r="F139" s="86">
        <v>9.8215093462933417E-2</v>
      </c>
      <c r="G139" s="86">
        <v>0.10326765535192295</v>
      </c>
      <c r="H139" s="86">
        <v>0.10858388063760742</v>
      </c>
      <c r="I139" s="86">
        <v>0.11417775817858224</v>
      </c>
      <c r="J139" s="86">
        <v>0.12006403331208138</v>
      </c>
      <c r="K139" s="86">
        <v>0.12683667447567082</v>
      </c>
      <c r="L139" s="86">
        <v>0.1339955603097687</v>
      </c>
      <c r="M139" s="86">
        <v>0.14156299155142091</v>
      </c>
      <c r="N139" s="86">
        <v>0.14956257438793435</v>
      </c>
      <c r="O139" s="86">
        <v>0.15801929800437062</v>
      </c>
      <c r="P139" s="86">
        <v>0.16680001881225628</v>
      </c>
      <c r="Q139" s="86">
        <v>0.17607436466199186</v>
      </c>
      <c r="R139" s="86">
        <v>0.18587045045109415</v>
      </c>
      <c r="S139" s="86">
        <v>0.1962180158869111</v>
      </c>
      <c r="T139" s="86">
        <v>0.20714852096483155</v>
      </c>
      <c r="U139" s="86">
        <v>0.21811430623458172</v>
      </c>
      <c r="V139" s="86">
        <v>0.22966825232243607</v>
      </c>
      <c r="W139" s="86">
        <v>0.24184236208483359</v>
      </c>
      <c r="X139" s="86">
        <v>0.25467040702219929</v>
      </c>
      <c r="Y139" s="86">
        <v>0.26818802663595553</v>
      </c>
      <c r="Z139" s="86">
        <v>0.28152877626869866</v>
      </c>
      <c r="AA139" s="86">
        <v>0.29554192926914485</v>
      </c>
      <c r="AB139" s="86">
        <v>0.31026186610536627</v>
      </c>
      <c r="AC139" s="86">
        <v>0.32572475261808326</v>
      </c>
      <c r="AD139" s="86">
        <v>0.3419686342397818</v>
      </c>
      <c r="AE139" s="86">
        <v>0.35844079398733375</v>
      </c>
      <c r="AF139" s="86">
        <v>0.37571873526165439</v>
      </c>
      <c r="AG139" s="86">
        <v>0.39384254194063473</v>
      </c>
      <c r="AH139" s="86">
        <v>0.412854328225287</v>
      </c>
      <c r="AI139" s="86">
        <v>0.43279834348356094</v>
      </c>
      <c r="AJ139" s="86">
        <v>0.45368831750441058</v>
      </c>
      <c r="AK139" s="86">
        <v>0.47560155264083842</v>
      </c>
      <c r="AL139" s="86">
        <v>0.49858896089709309</v>
      </c>
      <c r="AM139" s="86">
        <v>0.52270402916835068</v>
      </c>
      <c r="AN139" s="86">
        <v>0.54800295167224544</v>
      </c>
    </row>
    <row r="140" spans="1:40" x14ac:dyDescent="0.2">
      <c r="A140" s="85" t="s">
        <v>251</v>
      </c>
      <c r="B140" s="86">
        <v>4.5924265967769605E-3</v>
      </c>
      <c r="C140" s="86">
        <v>4.7723126632226815E-3</v>
      </c>
      <c r="D140" s="86">
        <v>4.9788054365308056E-3</v>
      </c>
      <c r="E140" s="86">
        <v>5.1945137476209872E-3</v>
      </c>
      <c r="F140" s="86">
        <v>5.4615532503727859E-3</v>
      </c>
      <c r="G140" s="86">
        <v>5.7425165405816866E-3</v>
      </c>
      <c r="H140" s="86">
        <v>6.0381416473245927E-3</v>
      </c>
      <c r="I140" s="86">
        <v>6.3492064642371622E-3</v>
      </c>
      <c r="J140" s="86">
        <v>6.6765309512833767E-3</v>
      </c>
      <c r="K140" s="86">
        <v>7.0531445557348192E-3</v>
      </c>
      <c r="L140" s="86">
        <v>7.4512364865949232E-3</v>
      </c>
      <c r="M140" s="86">
        <v>7.8720468451414574E-3</v>
      </c>
      <c r="N140" s="86">
        <v>8.3168883262410512E-3</v>
      </c>
      <c r="O140" s="86">
        <v>8.7871505306168236E-3</v>
      </c>
      <c r="P140" s="86">
        <v>9.275429598304347E-3</v>
      </c>
      <c r="Q140" s="86">
        <v>9.7911582092008072E-3</v>
      </c>
      <c r="R140" s="86">
        <v>1.0335899778912739E-2</v>
      </c>
      <c r="S140" s="86">
        <v>1.0911308075609614E-2</v>
      </c>
      <c r="T140" s="86">
        <v>1.1519132529384255E-2</v>
      </c>
      <c r="U140" s="86">
        <v>1.212891884705952E-2</v>
      </c>
      <c r="V140" s="86">
        <v>1.2771411661410582E-2</v>
      </c>
      <c r="W140" s="86">
        <v>1.34483905899936E-2</v>
      </c>
      <c r="X140" s="86">
        <v>1.4161733601269549E-2</v>
      </c>
      <c r="Y140" s="86">
        <v>1.4913422539657372E-2</v>
      </c>
      <c r="Z140" s="86">
        <v>1.5655276077134437E-2</v>
      </c>
      <c r="AA140" s="86">
        <v>1.6434520678132974E-2</v>
      </c>
      <c r="AB140" s="86">
        <v>1.7253068174638574E-2</v>
      </c>
      <c r="AC140" s="86">
        <v>1.8112929679790502E-2</v>
      </c>
      <c r="AD140" s="86">
        <v>1.9016220827226409E-2</v>
      </c>
      <c r="AE140" s="86">
        <v>1.9932206084053102E-2</v>
      </c>
      <c r="AF140" s="86">
        <v>2.0892999308387086E-2</v>
      </c>
      <c r="AG140" s="86">
        <v>2.1900829487911069E-2</v>
      </c>
      <c r="AH140" s="86">
        <v>2.2958038512688132E-2</v>
      </c>
      <c r="AI140" s="86">
        <v>2.4067087005325557E-2</v>
      </c>
      <c r="AJ140" s="86">
        <v>2.5228738453092425E-2</v>
      </c>
      <c r="AK140" s="86">
        <v>2.6447291491793225E-2</v>
      </c>
      <c r="AL140" s="86">
        <v>2.7725577240479859E-2</v>
      </c>
      <c r="AM140" s="86">
        <v>2.9066570002957395E-2</v>
      </c>
      <c r="AN140" s="86">
        <v>3.0473394632047859E-2</v>
      </c>
    </row>
    <row r="141" spans="1:40" x14ac:dyDescent="0.2">
      <c r="A141" s="85" t="s">
        <v>252</v>
      </c>
      <c r="B141" s="86">
        <v>0</v>
      </c>
      <c r="C141" s="86">
        <v>0</v>
      </c>
      <c r="D141" s="86">
        <v>0</v>
      </c>
      <c r="E141" s="86">
        <v>0</v>
      </c>
      <c r="F141" s="86">
        <v>0</v>
      </c>
      <c r="G141" s="86">
        <v>0</v>
      </c>
      <c r="H141" s="86">
        <v>0</v>
      </c>
      <c r="I141" s="86">
        <v>0</v>
      </c>
      <c r="J141" s="86">
        <v>0</v>
      </c>
      <c r="K141" s="86">
        <v>0</v>
      </c>
      <c r="L141" s="86">
        <v>0</v>
      </c>
      <c r="M141" s="86">
        <v>0</v>
      </c>
      <c r="N141" s="86">
        <v>0</v>
      </c>
      <c r="O141" s="86">
        <v>0</v>
      </c>
      <c r="P141" s="86">
        <v>0</v>
      </c>
      <c r="Q141" s="86">
        <v>0</v>
      </c>
      <c r="R141" s="86">
        <v>0</v>
      </c>
      <c r="S141" s="86">
        <v>0</v>
      </c>
      <c r="T141" s="86">
        <v>0</v>
      </c>
      <c r="U141" s="86">
        <v>0</v>
      </c>
      <c r="V141" s="86">
        <v>0</v>
      </c>
      <c r="W141" s="86">
        <v>0</v>
      </c>
      <c r="X141" s="86">
        <v>0</v>
      </c>
      <c r="Y141" s="86">
        <v>0</v>
      </c>
      <c r="Z141" s="86">
        <v>0</v>
      </c>
      <c r="AA141" s="86">
        <v>0</v>
      </c>
      <c r="AB141" s="86">
        <v>0</v>
      </c>
      <c r="AC141" s="86">
        <v>0</v>
      </c>
      <c r="AD141" s="86">
        <v>0</v>
      </c>
      <c r="AE141" s="86">
        <v>0</v>
      </c>
      <c r="AF141" s="86">
        <v>0</v>
      </c>
      <c r="AG141" s="86">
        <v>0</v>
      </c>
      <c r="AH141" s="86">
        <v>0</v>
      </c>
      <c r="AI141" s="86">
        <v>0</v>
      </c>
      <c r="AJ141" s="86">
        <v>0</v>
      </c>
      <c r="AK141" s="86">
        <v>0</v>
      </c>
      <c r="AL141" s="86">
        <v>0</v>
      </c>
      <c r="AM141" s="86">
        <v>0</v>
      </c>
      <c r="AN141" s="86">
        <v>0</v>
      </c>
    </row>
    <row r="142" spans="1:40" x14ac:dyDescent="0.2">
      <c r="A142" s="85" t="s">
        <v>128</v>
      </c>
      <c r="B142" s="86">
        <v>1.1625723124045245E-3</v>
      </c>
      <c r="C142" s="86">
        <v>1.208110451301274E-3</v>
      </c>
      <c r="D142" s="86">
        <v>1.2603840752560104E-3</v>
      </c>
      <c r="E142" s="86">
        <v>1.3149906116359247E-3</v>
      </c>
      <c r="F142" s="86">
        <v>1.3825916338134801E-3</v>
      </c>
      <c r="G142" s="86">
        <v>1.4537174613287606E-3</v>
      </c>
      <c r="H142" s="86">
        <v>1.5285549261653544E-3</v>
      </c>
      <c r="I142" s="86">
        <v>1.6073009520157268E-3</v>
      </c>
      <c r="J142" s="86">
        <v>1.6901631116589553E-3</v>
      </c>
      <c r="K142" s="86">
        <v>1.7855028062155104E-3</v>
      </c>
      <c r="L142" s="86">
        <v>1.8862797368548422E-3</v>
      </c>
      <c r="M142" s="86">
        <v>1.9928078350856479E-3</v>
      </c>
      <c r="N142" s="86">
        <v>2.1054194094760497E-3</v>
      </c>
      <c r="O142" s="86">
        <v>2.2244662373036924E-3</v>
      </c>
      <c r="P142" s="86">
        <v>2.3480740321933482E-3</v>
      </c>
      <c r="Q142" s="86">
        <v>2.478630676073919E-3</v>
      </c>
      <c r="R142" s="86">
        <v>2.6165319474425962E-3</v>
      </c>
      <c r="S142" s="86">
        <v>2.7621964975384251E-3</v>
      </c>
      <c r="T142" s="86">
        <v>2.9160671944063361E-3</v>
      </c>
      <c r="U142" s="86">
        <v>3.0704345369153936E-3</v>
      </c>
      <c r="V142" s="86">
        <v>3.2330815256353925E-3</v>
      </c>
      <c r="W142" s="86">
        <v>3.4044586705644477E-3</v>
      </c>
      <c r="X142" s="86">
        <v>3.5850413792219396E-3</v>
      </c>
      <c r="Y142" s="86">
        <v>3.7753313553151339E-3</v>
      </c>
      <c r="Z142" s="86">
        <v>3.963131500696983E-3</v>
      </c>
      <c r="AA142" s="86">
        <v>4.160397189896547E-3</v>
      </c>
      <c r="AB142" s="86">
        <v>4.3676124029809115E-3</v>
      </c>
      <c r="AC142" s="86">
        <v>4.5852862530308359E-3</v>
      </c>
      <c r="AD142" s="86">
        <v>4.8139543124803025E-3</v>
      </c>
      <c r="AE142" s="86">
        <v>5.0458358843936827E-3</v>
      </c>
      <c r="AF142" s="86">
        <v>5.2890605885926537E-3</v>
      </c>
      <c r="AG142" s="86">
        <v>5.5441926930758388E-3</v>
      </c>
      <c r="AH142" s="86">
        <v>5.8118250470676454E-3</v>
      </c>
      <c r="AI142" s="86">
        <v>6.0925805569236194E-3</v>
      </c>
      <c r="AJ142" s="86">
        <v>6.3866524993660299E-3</v>
      </c>
      <c r="AK142" s="86">
        <v>6.6951290735989596E-3</v>
      </c>
      <c r="AL142" s="86">
        <v>7.018726977114139E-3</v>
      </c>
      <c r="AM142" s="86">
        <v>7.3581991546085752E-3</v>
      </c>
      <c r="AN142" s="86">
        <v>7.7143366622471682E-3</v>
      </c>
    </row>
    <row r="143" spans="1:40" x14ac:dyDescent="0.2">
      <c r="A143" s="85" t="s">
        <v>253</v>
      </c>
      <c r="B143" s="86">
        <v>0.34177091658804187</v>
      </c>
      <c r="C143" s="86">
        <v>0.35515813672428076</v>
      </c>
      <c r="D143" s="86">
        <v>0.37052544263873</v>
      </c>
      <c r="E143" s="86">
        <v>0.38657857395033107</v>
      </c>
      <c r="F143" s="86">
        <v>0.40645180081578597</v>
      </c>
      <c r="G143" s="86">
        <v>0.42736124361225436</v>
      </c>
      <c r="H143" s="86">
        <v>0.44936182687010534</v>
      </c>
      <c r="I143" s="86">
        <v>0.47251144186212551</v>
      </c>
      <c r="J143" s="86">
        <v>0.49687111046042326</v>
      </c>
      <c r="K143" s="86">
        <v>0.52489890232175218</v>
      </c>
      <c r="L143" s="86">
        <v>0.55452512306349422</v>
      </c>
      <c r="M143" s="86">
        <v>0.5858420617057204</v>
      </c>
      <c r="N143" s="86">
        <v>0.61894740972336526</v>
      </c>
      <c r="O143" s="86">
        <v>0.65394458196755945</v>
      </c>
      <c r="P143" s="86">
        <v>0.69028257910211077</v>
      </c>
      <c r="Q143" s="86">
        <v>0.72866338635996963</v>
      </c>
      <c r="R143" s="86">
        <v>0.76920335399161721</v>
      </c>
      <c r="S143" s="86">
        <v>0.81202555633503037</v>
      </c>
      <c r="T143" s="86">
        <v>0.85726018694120643</v>
      </c>
      <c r="U143" s="86">
        <v>0.90264082053935402</v>
      </c>
      <c r="V143" s="86">
        <v>0.95045548963305315</v>
      </c>
      <c r="W143" s="86">
        <v>1.0008366343409485</v>
      </c>
      <c r="X143" s="86">
        <v>1.0539240141101882</v>
      </c>
      <c r="Y143" s="86">
        <v>1.1098651188939204</v>
      </c>
      <c r="Z143" s="86">
        <v>1.1650742677250763</v>
      </c>
      <c r="AA143" s="86">
        <v>1.223066080096441</v>
      </c>
      <c r="AB143" s="86">
        <v>1.2839828355973131</v>
      </c>
      <c r="AC143" s="86">
        <v>1.3479742023751282</v>
      </c>
      <c r="AD143" s="86">
        <v>1.415197627050375</v>
      </c>
      <c r="AE143" s="86">
        <v>1.4833657543377003</v>
      </c>
      <c r="AF143" s="86">
        <v>1.5548685152446819</v>
      </c>
      <c r="AG143" s="86">
        <v>1.6298717922622701</v>
      </c>
      <c r="AH143" s="86">
        <v>1.7085498701387438</v>
      </c>
      <c r="AI143" s="86">
        <v>1.7910858697637126</v>
      </c>
      <c r="AJ143" s="86">
        <v>1.8775366102802273</v>
      </c>
      <c r="AK143" s="86">
        <v>1.9682219985323122</v>
      </c>
      <c r="AL143" s="86">
        <v>2.0633527279590322</v>
      </c>
      <c r="AM143" s="86">
        <v>2.1631501478876443</v>
      </c>
      <c r="AN143" s="86">
        <v>2.2678468115861605</v>
      </c>
    </row>
    <row r="144" spans="1:40" x14ac:dyDescent="0.2">
      <c r="A144" s="85" t="s">
        <v>254</v>
      </c>
      <c r="B144" s="86">
        <v>2.8736429094494958E-3</v>
      </c>
      <c r="C144" s="86">
        <v>2.9862039506457329E-3</v>
      </c>
      <c r="D144" s="86">
        <v>3.1154137445019705E-3</v>
      </c>
      <c r="E144" s="86">
        <v>3.2503900246037927E-3</v>
      </c>
      <c r="F144" s="86">
        <v>3.4174860374533364E-3</v>
      </c>
      <c r="G144" s="86">
        <v>3.5932946540333044E-3</v>
      </c>
      <c r="H144" s="86">
        <v>3.7782776851052013E-3</v>
      </c>
      <c r="I144" s="86">
        <v>3.9729218860876103E-3</v>
      </c>
      <c r="J144" s="86">
        <v>4.1777403347808741E-3</v>
      </c>
      <c r="K144" s="86">
        <v>4.4134007185077789E-3</v>
      </c>
      <c r="L144" s="86">
        <v>4.6625008467990102E-3</v>
      </c>
      <c r="M144" s="86">
        <v>4.9258166946579219E-3</v>
      </c>
      <c r="N144" s="86">
        <v>5.2041696614506857E-3</v>
      </c>
      <c r="O144" s="86">
        <v>5.4984292692438607E-3</v>
      </c>
      <c r="P144" s="86">
        <v>5.8039626623475416E-3</v>
      </c>
      <c r="Q144" s="86">
        <v>6.1266722004690568E-3</v>
      </c>
      <c r="R144" s="86">
        <v>6.4675361677633192E-3</v>
      </c>
      <c r="S144" s="86">
        <v>6.8275893851629937E-3</v>
      </c>
      <c r="T144" s="86">
        <v>7.2079265326321232E-3</v>
      </c>
      <c r="U144" s="86">
        <v>7.5894912873734691E-3</v>
      </c>
      <c r="V144" s="86">
        <v>7.9915216478865687E-3</v>
      </c>
      <c r="W144" s="86">
        <v>8.4151311834934333E-3</v>
      </c>
      <c r="X144" s="86">
        <v>8.8614950051377744E-3</v>
      </c>
      <c r="Y144" s="86">
        <v>9.3318532226051541E-3</v>
      </c>
      <c r="Z144" s="86">
        <v>9.7960570836569862E-3</v>
      </c>
      <c r="AA144" s="86">
        <v>1.0283657848785778E-2</v>
      </c>
      <c r="AB144" s="86">
        <v>1.0795851818534093E-2</v>
      </c>
      <c r="AC144" s="86">
        <v>1.1333897417155648E-2</v>
      </c>
      <c r="AD144" s="86">
        <v>1.1899118471057618E-2</v>
      </c>
      <c r="AE144" s="86">
        <v>1.2472282675856804E-2</v>
      </c>
      <c r="AF144" s="86">
        <v>1.3073484802525997E-2</v>
      </c>
      <c r="AG144" s="86">
        <v>1.3704119607086805E-2</v>
      </c>
      <c r="AH144" s="86">
        <v>1.4365652492552795E-2</v>
      </c>
      <c r="AI144" s="86">
        <v>1.5059623157068127E-2</v>
      </c>
      <c r="AJ144" s="86">
        <v>1.5786509341480914E-2</v>
      </c>
      <c r="AK144" s="86">
        <v>1.654900085346463E-2</v>
      </c>
      <c r="AL144" s="86">
        <v>1.734886922382502E-2</v>
      </c>
      <c r="AM144" s="86">
        <v>1.8187975579105932E-2</v>
      </c>
      <c r="AN144" s="86">
        <v>1.9068275249668323E-2</v>
      </c>
    </row>
    <row r="148" spans="1:40" x14ac:dyDescent="0.2">
      <c r="A148" s="83" t="s">
        <v>276</v>
      </c>
    </row>
    <row r="149" spans="1:40" x14ac:dyDescent="0.2">
      <c r="A149" s="83" t="s">
        <v>241</v>
      </c>
    </row>
    <row r="150" spans="1:40" x14ac:dyDescent="0.2">
      <c r="A150" s="83" t="s">
        <v>277</v>
      </c>
    </row>
    <row r="151" spans="1:40" x14ac:dyDescent="0.2">
      <c r="A151" s="83" t="s">
        <v>243</v>
      </c>
    </row>
    <row r="152" spans="1:40" ht="16" x14ac:dyDescent="0.2">
      <c r="A152" s="83"/>
      <c r="B152" s="93">
        <v>1000000</v>
      </c>
    </row>
    <row r="153" spans="1:40" x14ac:dyDescent="0.2">
      <c r="A153" s="85" t="s">
        <v>244</v>
      </c>
      <c r="B153" s="85">
        <v>2022</v>
      </c>
      <c r="C153" s="85">
        <v>2023</v>
      </c>
      <c r="D153" s="85">
        <v>2024</v>
      </c>
      <c r="E153" s="85">
        <v>2025</v>
      </c>
      <c r="F153" s="85">
        <v>2026</v>
      </c>
      <c r="G153" s="85">
        <v>2027</v>
      </c>
      <c r="H153" s="85">
        <v>2028</v>
      </c>
      <c r="I153" s="85">
        <v>2029</v>
      </c>
      <c r="J153" s="85">
        <v>2030</v>
      </c>
      <c r="K153" s="85">
        <v>2031</v>
      </c>
      <c r="L153" s="85">
        <v>2032</v>
      </c>
      <c r="M153" s="85">
        <v>2033</v>
      </c>
      <c r="N153" s="85">
        <v>2034</v>
      </c>
      <c r="O153" s="85">
        <v>2035</v>
      </c>
      <c r="P153" s="85">
        <v>2036</v>
      </c>
      <c r="Q153" s="85">
        <v>2037</v>
      </c>
      <c r="R153" s="85">
        <v>2038</v>
      </c>
      <c r="S153" s="85">
        <v>2039</v>
      </c>
      <c r="T153" s="85">
        <v>2040</v>
      </c>
      <c r="U153" s="85">
        <v>2041</v>
      </c>
      <c r="V153" s="85">
        <v>2042</v>
      </c>
      <c r="W153" s="85">
        <v>2043</v>
      </c>
      <c r="X153" s="85">
        <v>2044</v>
      </c>
      <c r="Y153" s="85">
        <v>2045</v>
      </c>
      <c r="Z153" s="85">
        <v>2046</v>
      </c>
      <c r="AA153" s="85">
        <v>2047</v>
      </c>
      <c r="AB153" s="85">
        <v>2048</v>
      </c>
      <c r="AC153" s="85">
        <v>2049</v>
      </c>
      <c r="AD153" s="85">
        <v>2050</v>
      </c>
      <c r="AE153" s="85">
        <v>2051</v>
      </c>
      <c r="AF153" s="85">
        <v>2052</v>
      </c>
      <c r="AG153" s="85">
        <v>2053</v>
      </c>
      <c r="AH153" s="85">
        <v>2054</v>
      </c>
      <c r="AI153" s="85">
        <v>2055</v>
      </c>
      <c r="AJ153" s="85">
        <v>2056</v>
      </c>
      <c r="AK153" s="85">
        <v>2057</v>
      </c>
      <c r="AL153" s="85">
        <v>2058</v>
      </c>
      <c r="AM153" s="85">
        <v>2059</v>
      </c>
      <c r="AN153" s="85">
        <v>2060</v>
      </c>
    </row>
    <row r="154" spans="1:40" x14ac:dyDescent="0.2">
      <c r="A154" s="85" t="s">
        <v>245</v>
      </c>
      <c r="B154" s="86">
        <v>2.0541785159466854E-3</v>
      </c>
      <c r="C154" s="86">
        <v>2.1346410089716794E-3</v>
      </c>
      <c r="D154" s="86">
        <v>2.2270046014405249E-3</v>
      </c>
      <c r="E154" s="86">
        <v>2.323490276064823E-3</v>
      </c>
      <c r="F154" s="86">
        <v>2.4429362373452521E-3</v>
      </c>
      <c r="G154" s="86">
        <v>2.5686102666094049E-3</v>
      </c>
      <c r="H154" s="86">
        <v>2.7008424820294421E-3</v>
      </c>
      <c r="I154" s="86">
        <v>2.8399808330739941E-3</v>
      </c>
      <c r="J154" s="86">
        <v>2.9863920853530164E-3</v>
      </c>
      <c r="K154" s="86">
        <v>3.1548502106544286E-3</v>
      </c>
      <c r="L154" s="86">
        <v>3.3329155263458051E-3</v>
      </c>
      <c r="M154" s="86">
        <v>3.5211427259750328E-3</v>
      </c>
      <c r="N154" s="86">
        <v>3.7201189739825666E-3</v>
      </c>
      <c r="O154" s="86">
        <v>3.9304658345656841E-3</v>
      </c>
      <c r="P154" s="86">
        <v>4.1488715835729991E-3</v>
      </c>
      <c r="Q154" s="86">
        <v>4.3795554301707951E-3</v>
      </c>
      <c r="R154" s="86">
        <v>4.6232166854275822E-3</v>
      </c>
      <c r="S154" s="86">
        <v>4.8805950748397791E-3</v>
      </c>
      <c r="T154" s="86">
        <v>5.1524731131925702E-3</v>
      </c>
      <c r="U154" s="86">
        <v>5.425228687329752E-3</v>
      </c>
      <c r="V154" s="86">
        <v>5.7126137784308971E-3</v>
      </c>
      <c r="W154" s="86">
        <v>6.0154244040421636E-3</v>
      </c>
      <c r="X154" s="86">
        <v>6.3345005737717262E-3</v>
      </c>
      <c r="Y154" s="86">
        <v>6.6707287606293476E-3</v>
      </c>
      <c r="Z154" s="86">
        <v>7.0025576024303118E-3</v>
      </c>
      <c r="AA154" s="86">
        <v>7.3511113537656179E-3</v>
      </c>
      <c r="AB154" s="86">
        <v>7.7172451712955083E-3</v>
      </c>
      <c r="AC154" s="86">
        <v>8.1018586198397455E-3</v>
      </c>
      <c r="AD154" s="86">
        <v>8.5058980159206602E-3</v>
      </c>
      <c r="AE154" s="86">
        <v>8.9156154487083326E-3</v>
      </c>
      <c r="AF154" s="86">
        <v>9.3453753497330198E-3</v>
      </c>
      <c r="AG154" s="86">
        <v>9.7961747384382857E-3</v>
      </c>
      <c r="AH154" s="86">
        <v>1.0269061135160689E-2</v>
      </c>
      <c r="AI154" s="86">
        <v>1.0765135168944426E-2</v>
      </c>
      <c r="AJ154" s="86">
        <v>1.1284738345333951E-2</v>
      </c>
      <c r="AK154" s="86">
        <v>1.1829793431113109E-2</v>
      </c>
      <c r="AL154" s="86">
        <v>1.2401566777264306E-2</v>
      </c>
      <c r="AM154" s="86">
        <v>1.3001388780876644E-2</v>
      </c>
      <c r="AN154" s="86">
        <v>1.3630657179158814E-2</v>
      </c>
    </row>
    <row r="155" spans="1:40" x14ac:dyDescent="0.2">
      <c r="A155" s="85" t="s">
        <v>246</v>
      </c>
      <c r="B155" s="86">
        <v>1.7341445918688217E-4</v>
      </c>
      <c r="C155" s="86">
        <v>1.8020713061462658E-4</v>
      </c>
      <c r="D155" s="86">
        <v>1.8800449696433782E-4</v>
      </c>
      <c r="E155" s="86">
        <v>1.9614985091209001E-4</v>
      </c>
      <c r="F155" s="86">
        <v>2.0623352018265333E-4</v>
      </c>
      <c r="G155" s="86">
        <v>2.1684296510162895E-4</v>
      </c>
      <c r="H155" s="86">
        <v>2.280060543590303E-4</v>
      </c>
      <c r="I155" s="86">
        <v>2.39752161969072E-4</v>
      </c>
      <c r="J155" s="86">
        <v>2.5211225041111261E-4</v>
      </c>
      <c r="K155" s="86">
        <v>2.6633354348179662E-4</v>
      </c>
      <c r="L155" s="86">
        <v>2.8136587888051952E-4</v>
      </c>
      <c r="M155" s="86">
        <v>2.9725608402801168E-4</v>
      </c>
      <c r="N155" s="86">
        <v>3.1405372754895919E-4</v>
      </c>
      <c r="O155" s="86">
        <v>3.3181128210739007E-4</v>
      </c>
      <c r="P155" s="86">
        <v>3.5024917080761075E-4</v>
      </c>
      <c r="Q155" s="86">
        <v>3.6972358074343384E-4</v>
      </c>
      <c r="R155" s="86">
        <v>3.902935479965862E-4</v>
      </c>
      <c r="S155" s="86">
        <v>4.1202152044874545E-4</v>
      </c>
      <c r="T155" s="86">
        <v>4.3497355826811247E-4</v>
      </c>
      <c r="U155" s="86">
        <v>4.5799967796122422E-4</v>
      </c>
      <c r="V155" s="86">
        <v>4.822608265248924E-4</v>
      </c>
      <c r="W155" s="86">
        <v>5.0782420403505917E-4</v>
      </c>
      <c r="X155" s="86">
        <v>5.3476072439272322E-4</v>
      </c>
      <c r="Y155" s="86">
        <v>5.6314522395527916E-4</v>
      </c>
      <c r="Z155" s="86">
        <v>5.9115832928999441E-4</v>
      </c>
      <c r="AA155" s="86">
        <v>6.2058335725915072E-4</v>
      </c>
      <c r="AB155" s="86">
        <v>6.5149250048310888E-4</v>
      </c>
      <c r="AC155" s="86">
        <v>6.839617005343822E-4</v>
      </c>
      <c r="AD155" s="86">
        <v>7.1807084578034736E-4</v>
      </c>
      <c r="AE155" s="86">
        <v>7.5265933284451446E-4</v>
      </c>
      <c r="AF155" s="86">
        <v>7.8893981199364919E-4</v>
      </c>
      <c r="AG155" s="86">
        <v>8.2699645195323556E-4</v>
      </c>
      <c r="AH155" s="86">
        <v>8.6691768475157221E-4</v>
      </c>
      <c r="AI155" s="86">
        <v>9.0879642587238273E-4</v>
      </c>
      <c r="AJ155" s="86">
        <v>9.5266150533157914E-4</v>
      </c>
      <c r="AK155" s="86">
        <v>9.9867524376457588E-4</v>
      </c>
      <c r="AL155" s="86">
        <v>1.0469445469583093E-3</v>
      </c>
      <c r="AM155" s="86">
        <v>1.0975817274941442E-3</v>
      </c>
      <c r="AN155" s="86">
        <v>1.1507047828295792E-3</v>
      </c>
    </row>
    <row r="156" spans="1:40" x14ac:dyDescent="0.2">
      <c r="A156" s="85" t="s">
        <v>247</v>
      </c>
      <c r="B156" s="86">
        <v>8.6907839980579222</v>
      </c>
      <c r="C156" s="86">
        <v>9.0312033634620974</v>
      </c>
      <c r="D156" s="86">
        <v>9.4219737007039157</v>
      </c>
      <c r="E156" s="86">
        <v>9.83018367396431</v>
      </c>
      <c r="F156" s="86">
        <v>10.335533642757163</v>
      </c>
      <c r="G156" s="86">
        <v>10.867233217074347</v>
      </c>
      <c r="H156" s="86">
        <v>11.426679055339573</v>
      </c>
      <c r="I156" s="86">
        <v>12.015343256326446</v>
      </c>
      <c r="J156" s="86">
        <v>12.634777525823582</v>
      </c>
      <c r="K156" s="86">
        <v>13.347487335777775</v>
      </c>
      <c r="L156" s="86">
        <v>14.100843085634089</v>
      </c>
      <c r="M156" s="86">
        <v>14.897191563547683</v>
      </c>
      <c r="N156" s="86">
        <v>15.739016934981159</v>
      </c>
      <c r="O156" s="86">
        <v>16.62894890331108</v>
      </c>
      <c r="P156" s="86">
        <v>17.552976281565432</v>
      </c>
      <c r="Q156" s="86">
        <v>18.528949629090505</v>
      </c>
      <c r="R156" s="86">
        <v>19.55982757942116</v>
      </c>
      <c r="S156" s="86">
        <v>20.64873975077575</v>
      </c>
      <c r="T156" s="86">
        <v>21.798996793577537</v>
      </c>
      <c r="U156" s="86">
        <v>22.952966500051698</v>
      </c>
      <c r="V156" s="86">
        <v>24.168830521427282</v>
      </c>
      <c r="W156" s="86">
        <v>25.449956635382119</v>
      </c>
      <c r="X156" s="86">
        <v>26.799898740471917</v>
      </c>
      <c r="Y156" s="86">
        <v>28.222407311832175</v>
      </c>
      <c r="Z156" s="86">
        <v>29.626303207943639</v>
      </c>
      <c r="AA156" s="86">
        <v>31.100958570684547</v>
      </c>
      <c r="AB156" s="86">
        <v>32.649991382504304</v>
      </c>
      <c r="AC156" s="86">
        <v>34.277207507148503</v>
      </c>
      <c r="AD156" s="86">
        <v>35.986610604681502</v>
      </c>
      <c r="AE156" s="86">
        <v>37.720036244641264</v>
      </c>
      <c r="AF156" s="86">
        <v>39.538257222924159</v>
      </c>
      <c r="AG156" s="86">
        <v>41.445491712662985</v>
      </c>
      <c r="AH156" s="86">
        <v>43.446171545321221</v>
      </c>
      <c r="AI156" s="86">
        <v>45.544953243791497</v>
      </c>
      <c r="AJ156" s="86">
        <v>47.743281644001165</v>
      </c>
      <c r="AK156" s="86">
        <v>50.049291555397062</v>
      </c>
      <c r="AL156" s="86">
        <v>52.468340634467381</v>
      </c>
      <c r="AM156" s="86">
        <v>55.006057502893846</v>
      </c>
      <c r="AN156" s="86">
        <v>57.668355683806261</v>
      </c>
    </row>
    <row r="157" spans="1:40" x14ac:dyDescent="0.2">
      <c r="A157" s="85" t="s">
        <v>180</v>
      </c>
      <c r="B157" s="86">
        <v>2.2656517190872392</v>
      </c>
      <c r="C157" s="86">
        <v>2.3543976504797248</v>
      </c>
      <c r="D157" s="86">
        <v>2.4562698735769817</v>
      </c>
      <c r="E157" s="86">
        <v>2.5626885382075417</v>
      </c>
      <c r="F157" s="86">
        <v>2.6944312009859588</v>
      </c>
      <c r="G157" s="86">
        <v>2.8330430977790306</v>
      </c>
      <c r="H157" s="86">
        <v>2.9788883317055728</v>
      </c>
      <c r="I157" s="86">
        <v>3.1323506728739954</v>
      </c>
      <c r="J157" s="86">
        <v>3.293834644614789</v>
      </c>
      <c r="K157" s="86">
        <v>3.4796351669259988</v>
      </c>
      <c r="L157" s="86">
        <v>3.6760319189483281</v>
      </c>
      <c r="M157" s="86">
        <v>3.8836366987220088</v>
      </c>
      <c r="N157" s="86">
        <v>4.1030971179874873</v>
      </c>
      <c r="O157" s="86">
        <v>4.3350987296220582</v>
      </c>
      <c r="P157" s="86">
        <v>4.5759888746876225</v>
      </c>
      <c r="Q157" s="86">
        <v>4.8304211207424821</v>
      </c>
      <c r="R157" s="86">
        <v>5.0991667714061846</v>
      </c>
      <c r="S157" s="86">
        <v>5.3830417053035005</v>
      </c>
      <c r="T157" s="86">
        <v>5.6829089954120162</v>
      </c>
      <c r="U157" s="86">
        <v>5.9837441617021954</v>
      </c>
      <c r="V157" s="86">
        <v>6.3007149218570317</v>
      </c>
      <c r="W157" s="86">
        <v>6.6346992416949142</v>
      </c>
      <c r="X157" s="86">
        <v>6.9866236079832049</v>
      </c>
      <c r="Y157" s="86">
        <v>7.3574657541968156</v>
      </c>
      <c r="Z157" s="86">
        <v>7.7234556523642599</v>
      </c>
      <c r="AA157" s="86">
        <v>8.1078922530669999</v>
      </c>
      <c r="AB157" s="86">
        <v>8.5117187494804671</v>
      </c>
      <c r="AC157" s="86">
        <v>8.9359273146628997</v>
      </c>
      <c r="AD157" s="86">
        <v>9.3815616863610281</v>
      </c>
      <c r="AE157" s="86">
        <v>9.8334586362751413</v>
      </c>
      <c r="AF157" s="86">
        <v>10.307461382868278</v>
      </c>
      <c r="AG157" s="86">
        <v>10.804669586563692</v>
      </c>
      <c r="AH157" s="86">
        <v>11.32623860763454</v>
      </c>
      <c r="AI157" s="86">
        <v>11.873382382487376</v>
      </c>
      <c r="AJ157" s="86">
        <v>12.446477573918477</v>
      </c>
      <c r="AK157" s="86">
        <v>13.047644893363286</v>
      </c>
      <c r="AL157" s="86">
        <v>13.678281059879081</v>
      </c>
      <c r="AM157" s="86">
        <v>14.339853432036984</v>
      </c>
      <c r="AN157" s="86">
        <v>15.033903641046312</v>
      </c>
    </row>
    <row r="158" spans="1:40" x14ac:dyDescent="0.2">
      <c r="A158" s="85" t="s">
        <v>248</v>
      </c>
      <c r="B158" s="86">
        <v>6.9711027893077943E-3</v>
      </c>
      <c r="C158" s="86">
        <v>7.2441619734083026E-3</v>
      </c>
      <c r="D158" s="86">
        <v>7.557608975259221E-3</v>
      </c>
      <c r="E158" s="86">
        <v>7.8850447605525488E-3</v>
      </c>
      <c r="F158" s="86">
        <v>8.2903990505470634E-3</v>
      </c>
      <c r="G158" s="86">
        <v>8.7168890411422235E-3</v>
      </c>
      <c r="H158" s="86">
        <v>9.1656350282095407E-3</v>
      </c>
      <c r="I158" s="86">
        <v>9.6378178202778126E-3</v>
      </c>
      <c r="J158" s="86">
        <v>1.0134682080723044E-2</v>
      </c>
      <c r="K158" s="86">
        <v>1.0706365066429396E-2</v>
      </c>
      <c r="L158" s="86">
        <v>1.1310651212574321E-2</v>
      </c>
      <c r="M158" s="86">
        <v>1.194942293867924E-2</v>
      </c>
      <c r="N158" s="86">
        <v>1.2624672858159618E-2</v>
      </c>
      <c r="O158" s="86">
        <v>1.3338510324158684E-2</v>
      </c>
      <c r="P158" s="86">
        <v>1.4079696600953174E-2</v>
      </c>
      <c r="Q158" s="86">
        <v>1.4862550084222633E-2</v>
      </c>
      <c r="R158" s="86">
        <v>1.5689443970503987E-2</v>
      </c>
      <c r="S158" s="86">
        <v>1.6562888607574412E-2</v>
      </c>
      <c r="T158" s="86">
        <v>1.7485539553828321E-2</v>
      </c>
      <c r="U158" s="86">
        <v>1.8411168523709106E-2</v>
      </c>
      <c r="V158" s="86">
        <v>1.93864445255893E-2</v>
      </c>
      <c r="W158" s="86">
        <v>2.0414068941112841E-2</v>
      </c>
      <c r="X158" s="86">
        <v>2.1496892444297186E-2</v>
      </c>
      <c r="Y158" s="86">
        <v>2.2637923388322455E-2</v>
      </c>
      <c r="Z158" s="86">
        <v>2.3764024623776865E-2</v>
      </c>
      <c r="AA158" s="86">
        <v>2.4946883858889379E-2</v>
      </c>
      <c r="AB158" s="86">
        <v>2.6189403171027276E-2</v>
      </c>
      <c r="AC158" s="86">
        <v>2.7494635342008467E-2</v>
      </c>
      <c r="AD158" s="86">
        <v>2.8865791811197736E-2</v>
      </c>
      <c r="AE158" s="86">
        <v>3.0256217383445472E-2</v>
      </c>
      <c r="AF158" s="86">
        <v>3.1714659491328755E-2</v>
      </c>
      <c r="AG158" s="86">
        <v>3.324450164069679E-2</v>
      </c>
      <c r="AH158" s="86">
        <v>3.4849298718276016E-2</v>
      </c>
      <c r="AI158" s="86">
        <v>3.6532785841603882E-2</v>
      </c>
      <c r="AJ158" s="86">
        <v>3.8296121950974538E-2</v>
      </c>
      <c r="AK158" s="86">
        <v>4.0145832187599401E-2</v>
      </c>
      <c r="AL158" s="86">
        <v>4.2086214066420449E-2</v>
      </c>
      <c r="AM158" s="86">
        <v>4.4121782450574791E-2</v>
      </c>
      <c r="AN158" s="86">
        <v>4.625728073002517E-2</v>
      </c>
    </row>
    <row r="159" spans="1:40" x14ac:dyDescent="0.2">
      <c r="A159" s="85" t="s">
        <v>249</v>
      </c>
      <c r="B159" s="86">
        <v>5.6094955785982427E-2</v>
      </c>
      <c r="C159" s="86">
        <v>5.8292203957759171E-2</v>
      </c>
      <c r="D159" s="86">
        <v>6.0814444160133513E-2</v>
      </c>
      <c r="E159" s="86">
        <v>6.3449249076071579E-2</v>
      </c>
      <c r="F159" s="86">
        <v>6.6711047339866561E-2</v>
      </c>
      <c r="G159" s="86">
        <v>7.0142920013196511E-2</v>
      </c>
      <c r="H159" s="86">
        <v>7.3753881874537505E-2</v>
      </c>
      <c r="I159" s="86">
        <v>7.7553434634625482E-2</v>
      </c>
      <c r="J159" s="86">
        <v>8.1551593830335417E-2</v>
      </c>
      <c r="K159" s="86">
        <v>8.6151803119457152E-2</v>
      </c>
      <c r="L159" s="86">
        <v>9.1014362986179057E-2</v>
      </c>
      <c r="M159" s="86">
        <v>9.6154420853084954E-2</v>
      </c>
      <c r="N159" s="86">
        <v>0.10158801084918098</v>
      </c>
      <c r="O159" s="86">
        <v>0.10733210648280334</v>
      </c>
      <c r="P159" s="86">
        <v>0.11329627207934766</v>
      </c>
      <c r="Q159" s="86">
        <v>0.11959572467073069</v>
      </c>
      <c r="R159" s="86">
        <v>0.1262495608559891</v>
      </c>
      <c r="S159" s="86">
        <v>0.13327798086051382</v>
      </c>
      <c r="T159" s="86">
        <v>0.14070235338811315</v>
      </c>
      <c r="U159" s="86">
        <v>0.14815068942747353</v>
      </c>
      <c r="V159" s="86">
        <v>0.15599852439104772</v>
      </c>
      <c r="W159" s="86">
        <v>0.16426759571241795</v>
      </c>
      <c r="X159" s="86">
        <v>0.1729808421485933</v>
      </c>
      <c r="Y159" s="86">
        <v>0.18216247126668739</v>
      </c>
      <c r="Z159" s="86">
        <v>0.19122396425030005</v>
      </c>
      <c r="AA159" s="86">
        <v>0.20074217657625343</v>
      </c>
      <c r="AB159" s="86">
        <v>0.21074046063319038</v>
      </c>
      <c r="AC159" s="86">
        <v>0.22124338149585951</v>
      </c>
      <c r="AD159" s="86">
        <v>0.23227678092195991</v>
      </c>
      <c r="AE159" s="86">
        <v>0.24346523465105505</v>
      </c>
      <c r="AF159" s="86">
        <v>0.25520100272545626</v>
      </c>
      <c r="AG159" s="86">
        <v>0.26751131148463231</v>
      </c>
      <c r="AH159" s="86">
        <v>0.28042476633288876</v>
      </c>
      <c r="AI159" s="86">
        <v>0.29397142295287015</v>
      </c>
      <c r="AJ159" s="86">
        <v>0.30816060708635995</v>
      </c>
      <c r="AK159" s="86">
        <v>0.32304482513282118</v>
      </c>
      <c r="AL159" s="86">
        <v>0.33865865826512476</v>
      </c>
      <c r="AM159" s="86">
        <v>0.35503843661003998</v>
      </c>
      <c r="AN159" s="86">
        <v>0.37222232920025455</v>
      </c>
    </row>
    <row r="160" spans="1:40" x14ac:dyDescent="0.2">
      <c r="A160" s="85" t="s">
        <v>250</v>
      </c>
      <c r="B160" s="86">
        <v>6.9446940201117982E-2</v>
      </c>
      <c r="C160" s="86">
        <v>7.2167187686017972E-2</v>
      </c>
      <c r="D160" s="86">
        <v>7.5289783328582285E-2</v>
      </c>
      <c r="E160" s="86">
        <v>7.8551736865668187E-2</v>
      </c>
      <c r="F160" s="86">
        <v>8.258992364734824E-2</v>
      </c>
      <c r="G160" s="86">
        <v>8.6838666747029086E-2</v>
      </c>
      <c r="H160" s="86">
        <v>9.1309126683031594E-2</v>
      </c>
      <c r="I160" s="86">
        <v>9.6013066807836181E-2</v>
      </c>
      <c r="J160" s="86">
        <v>0.10096288660336944</v>
      </c>
      <c r="K160" s="86">
        <v>0.10665805927866544</v>
      </c>
      <c r="L160" s="86">
        <v>0.11267802844624927</v>
      </c>
      <c r="M160" s="86">
        <v>0.11904154698925704</v>
      </c>
      <c r="N160" s="86">
        <v>0.12576846555526769</v>
      </c>
      <c r="O160" s="86">
        <v>0.13287979776666339</v>
      </c>
      <c r="P160" s="86">
        <v>0.1402635820255019</v>
      </c>
      <c r="Q160" s="86">
        <v>0.14806245986190938</v>
      </c>
      <c r="R160" s="86">
        <v>0.15630007333697241</v>
      </c>
      <c r="S160" s="86">
        <v>0.16500143082845192</v>
      </c>
      <c r="T160" s="86">
        <v>0.17419298731923819</v>
      </c>
      <c r="U160" s="86">
        <v>0.18341421122922391</v>
      </c>
      <c r="V160" s="86">
        <v>0.19313002467068435</v>
      </c>
      <c r="W160" s="86">
        <v>0.2033673391230737</v>
      </c>
      <c r="X160" s="86">
        <v>0.21415455333390809</v>
      </c>
      <c r="Y160" s="86">
        <v>0.22552163686893889</v>
      </c>
      <c r="Z160" s="86">
        <v>0.23673998890341996</v>
      </c>
      <c r="AA160" s="86">
        <v>0.24852377075974161</v>
      </c>
      <c r="AB160" s="86">
        <v>0.26090189327159502</v>
      </c>
      <c r="AC160" s="86">
        <v>0.27390476860801033</v>
      </c>
      <c r="AD160" s="86">
        <v>0.28756438950303065</v>
      </c>
      <c r="AE160" s="86">
        <v>0.30141597145332089</v>
      </c>
      <c r="AF160" s="86">
        <v>0.31594514207583868</v>
      </c>
      <c r="AG160" s="86">
        <v>0.33118560825104215</v>
      </c>
      <c r="AH160" s="86">
        <v>0.3471727841757053</v>
      </c>
      <c r="AI160" s="86">
        <v>0.36394387952699198</v>
      </c>
      <c r="AJ160" s="86">
        <v>0.38151043980347521</v>
      </c>
      <c r="AK160" s="86">
        <v>0.39993746922402956</v>
      </c>
      <c r="AL160" s="86">
        <v>0.41926778013444993</v>
      </c>
      <c r="AM160" s="86">
        <v>0.43954635012863735</v>
      </c>
      <c r="AN160" s="86">
        <v>0.4608204334114212</v>
      </c>
    </row>
    <row r="161" spans="1:40" x14ac:dyDescent="0.2">
      <c r="A161" s="85" t="s">
        <v>251</v>
      </c>
      <c r="B161" s="86">
        <v>4.0783771677155391E-2</v>
      </c>
      <c r="C161" s="86">
        <v>4.2381278378073102E-2</v>
      </c>
      <c r="D161" s="86">
        <v>4.4215070152881536E-2</v>
      </c>
      <c r="E161" s="86">
        <v>4.6130701970391902E-2</v>
      </c>
      <c r="F161" s="86">
        <v>4.850218856457153E-2</v>
      </c>
      <c r="G161" s="86">
        <v>5.0997327558319205E-2</v>
      </c>
      <c r="H161" s="86">
        <v>5.3622673135731151E-2</v>
      </c>
      <c r="I161" s="86">
        <v>5.6385133504430772E-2</v>
      </c>
      <c r="J161" s="86">
        <v>5.9291990448731999E-2</v>
      </c>
      <c r="K161" s="86">
        <v>6.2636567205873378E-2</v>
      </c>
      <c r="L161" s="86">
        <v>6.6171885642124686E-2</v>
      </c>
      <c r="M161" s="86">
        <v>6.9908958673273069E-2</v>
      </c>
      <c r="N161" s="86">
        <v>7.3859443893967952E-2</v>
      </c>
      <c r="O161" s="86">
        <v>7.8035681873496562E-2</v>
      </c>
      <c r="P161" s="86">
        <v>8.237192146092473E-2</v>
      </c>
      <c r="Q161" s="86">
        <v>8.695193106389569E-2</v>
      </c>
      <c r="R161" s="86">
        <v>9.1789594842295263E-2</v>
      </c>
      <c r="S161" s="86">
        <v>9.689959934625314E-2</v>
      </c>
      <c r="T161" s="86">
        <v>0.10229748066675901</v>
      </c>
      <c r="U161" s="86">
        <v>0.10771278463032698</v>
      </c>
      <c r="V161" s="86">
        <v>0.11341854381722319</v>
      </c>
      <c r="W161" s="86">
        <v>0.11943056240298615</v>
      </c>
      <c r="X161" s="86">
        <v>0.1257655179839399</v>
      </c>
      <c r="Y161" s="86">
        <v>0.13244101064330385</v>
      </c>
      <c r="Z161" s="86">
        <v>0.13902915846728617</v>
      </c>
      <c r="AA161" s="86">
        <v>0.14594936355234614</v>
      </c>
      <c r="AB161" s="86">
        <v>0.15321860422520095</v>
      </c>
      <c r="AC161" s="86">
        <v>0.16085474049457602</v>
      </c>
      <c r="AD161" s="86">
        <v>0.16887656058003517</v>
      </c>
      <c r="AE161" s="86">
        <v>0.17701111271425504</v>
      </c>
      <c r="AF161" s="86">
        <v>0.18554358909998445</v>
      </c>
      <c r="AG161" s="86">
        <v>0.19449378461533562</v>
      </c>
      <c r="AH161" s="86">
        <v>0.20388249678588966</v>
      </c>
      <c r="AI161" s="86">
        <v>0.21373157756038963</v>
      </c>
      <c r="AJ161" s="86">
        <v>0.22404780720843892</v>
      </c>
      <c r="AK161" s="86">
        <v>0.23486936044605755</v>
      </c>
      <c r="AL161" s="86">
        <v>0.24622137947433889</v>
      </c>
      <c r="AM161" s="86">
        <v>0.25813027806925265</v>
      </c>
      <c r="AN161" s="86">
        <v>0.27062380698115535</v>
      </c>
    </row>
    <row r="162" spans="1:40" x14ac:dyDescent="0.2">
      <c r="A162" s="85" t="s">
        <v>252</v>
      </c>
      <c r="B162" s="86">
        <v>1.0083525107998549E-2</v>
      </c>
      <c r="C162" s="86">
        <v>1.0478498360016892E-2</v>
      </c>
      <c r="D162" s="86">
        <v>1.0931891576085716E-2</v>
      </c>
      <c r="E162" s="86">
        <v>1.1405519216080729E-2</v>
      </c>
      <c r="F162" s="86">
        <v>1.1991854016230832E-2</v>
      </c>
      <c r="G162" s="86">
        <v>1.2608761076484261E-2</v>
      </c>
      <c r="H162" s="86">
        <v>1.3257860876683337E-2</v>
      </c>
      <c r="I162" s="86">
        <v>1.3940861426709375E-2</v>
      </c>
      <c r="J162" s="86">
        <v>1.4659563100876502E-2</v>
      </c>
      <c r="K162" s="86">
        <v>1.54864881820885E-2</v>
      </c>
      <c r="L162" s="86">
        <v>1.6360572916058271E-2</v>
      </c>
      <c r="M162" s="86">
        <v>1.7284540175347259E-2</v>
      </c>
      <c r="N162" s="86">
        <v>1.8261272225217156E-2</v>
      </c>
      <c r="O162" s="86">
        <v>1.9293820192014012E-2</v>
      </c>
      <c r="P162" s="86">
        <v>2.0365927526770917E-2</v>
      </c>
      <c r="Q162" s="86">
        <v>2.1498305429236982E-2</v>
      </c>
      <c r="R162" s="86">
        <v>2.2694386668600901E-2</v>
      </c>
      <c r="S162" s="86">
        <v>2.3957802399875876E-2</v>
      </c>
      <c r="T162" s="86">
        <v>2.5292393821586032E-2</v>
      </c>
      <c r="U162" s="86">
        <v>2.6631292879680461E-2</v>
      </c>
      <c r="V162" s="86">
        <v>2.8042005122694728E-2</v>
      </c>
      <c r="W162" s="86">
        <v>2.9528438031332541E-2</v>
      </c>
      <c r="X162" s="86">
        <v>3.1094715033966509E-2</v>
      </c>
      <c r="Y162" s="86">
        <v>3.2745187637917963E-2</v>
      </c>
      <c r="Z162" s="86">
        <v>3.4374064793375923E-2</v>
      </c>
      <c r="AA162" s="86">
        <v>3.6085040969882604E-2</v>
      </c>
      <c r="AB162" s="86">
        <v>3.7882313949465174E-2</v>
      </c>
      <c r="AC162" s="86">
        <v>3.9770299504353721E-2</v>
      </c>
      <c r="AD162" s="86">
        <v>4.1753642900935237E-2</v>
      </c>
      <c r="AE162" s="86">
        <v>4.3764858571154246E-2</v>
      </c>
      <c r="AF162" s="86">
        <v>4.5874458451959289E-2</v>
      </c>
      <c r="AG162" s="86">
        <v>4.8087336699585696E-2</v>
      </c>
      <c r="AH162" s="86">
        <v>5.0408635368403593E-2</v>
      </c>
      <c r="AI162" s="86">
        <v>5.2843757212124726E-2</v>
      </c>
      <c r="AJ162" s="86">
        <v>5.5394378608778244E-2</v>
      </c>
      <c r="AK162" s="86">
        <v>5.8069938011249884E-2</v>
      </c>
      <c r="AL162" s="86">
        <v>6.0876651666972682E-2</v>
      </c>
      <c r="AM162" s="86">
        <v>6.3821050212085298E-2</v>
      </c>
      <c r="AN162" s="86">
        <v>6.6909994841040307E-2</v>
      </c>
    </row>
    <row r="163" spans="1:40" x14ac:dyDescent="0.2">
      <c r="A163" s="85" t="s">
        <v>128</v>
      </c>
      <c r="B163" s="86">
        <v>0.30562311597923031</v>
      </c>
      <c r="C163" s="86">
        <v>0.31759442112474373</v>
      </c>
      <c r="D163" s="86">
        <v>0.33133638596091813</v>
      </c>
      <c r="E163" s="86">
        <v>0.34569163906921302</v>
      </c>
      <c r="F163" s="86">
        <v>0.36346295085845909</v>
      </c>
      <c r="G163" s="86">
        <v>0.3821608819891788</v>
      </c>
      <c r="H163" s="86">
        <v>0.40183454783456618</v>
      </c>
      <c r="I163" s="86">
        <v>0.42253571672925233</v>
      </c>
      <c r="J163" s="86">
        <v>0.44431895649569192</v>
      </c>
      <c r="K163" s="86">
        <v>0.46938235617929253</v>
      </c>
      <c r="L163" s="86">
        <v>0.49587512504380543</v>
      </c>
      <c r="M163" s="86">
        <v>0.52387979105318483</v>
      </c>
      <c r="N163" s="86">
        <v>0.55348371322929268</v>
      </c>
      <c r="O163" s="86">
        <v>0.58477936863061208</v>
      </c>
      <c r="P163" s="86">
        <v>0.61727403500999989</v>
      </c>
      <c r="Q163" s="86">
        <v>0.65159545131144614</v>
      </c>
      <c r="R163" s="86">
        <v>0.68784766186514779</v>
      </c>
      <c r="S163" s="86">
        <v>0.72614072390782025</v>
      </c>
      <c r="T163" s="86">
        <v>0.76659106091731166</v>
      </c>
      <c r="U163" s="86">
        <v>0.80717195874161429</v>
      </c>
      <c r="V163" s="86">
        <v>0.84992945345128379</v>
      </c>
      <c r="W163" s="86">
        <v>0.89498197748096109</v>
      </c>
      <c r="X163" s="86">
        <v>0.94245450845645207</v>
      </c>
      <c r="Y163" s="86">
        <v>0.99247893688355793</v>
      </c>
      <c r="Z163" s="86">
        <v>1.0418488255352516</v>
      </c>
      <c r="AA163" s="86">
        <v>1.0937070660641928</v>
      </c>
      <c r="AB163" s="86">
        <v>1.1481808896925574</v>
      </c>
      <c r="AC163" s="86">
        <v>1.205404134741167</v>
      </c>
      <c r="AD163" s="86">
        <v>1.2655175953046016</v>
      </c>
      <c r="AE163" s="86">
        <v>1.3264758409037536</v>
      </c>
      <c r="AF163" s="86">
        <v>1.3904160286987564</v>
      </c>
      <c r="AG163" s="86">
        <v>1.4574864964249465</v>
      </c>
      <c r="AH163" s="86">
        <v>1.527843095400419</v>
      </c>
      <c r="AI163" s="86">
        <v>1.6016495785197793</v>
      </c>
      <c r="AJ163" s="86">
        <v>1.6789567553829774</v>
      </c>
      <c r="AK163" s="86">
        <v>1.7600506975126278</v>
      </c>
      <c r="AL163" s="86">
        <v>1.8451198141098613</v>
      </c>
      <c r="AM163" s="86">
        <v>1.9343620432315225</v>
      </c>
      <c r="AN163" s="86">
        <v>2.027985341877319</v>
      </c>
    </row>
    <row r="164" spans="1:40" x14ac:dyDescent="0.2">
      <c r="A164" s="85" t="s">
        <v>253</v>
      </c>
      <c r="B164" s="86">
        <v>22.082469362778351</v>
      </c>
      <c r="C164" s="86">
        <v>22.947443133696371</v>
      </c>
      <c r="D164" s="86">
        <v>23.940354015148877</v>
      </c>
      <c r="E164" s="86">
        <v>24.977577380741391</v>
      </c>
      <c r="F164" s="86">
        <v>26.261624390291153</v>
      </c>
      <c r="G164" s="86">
        <v>27.612623283220167</v>
      </c>
      <c r="H164" s="86">
        <v>29.034122837965334</v>
      </c>
      <c r="I164" s="86">
        <v>30.529863519837285</v>
      </c>
      <c r="J164" s="86">
        <v>32.103788068126853</v>
      </c>
      <c r="K164" s="86">
        <v>33.914717041437207</v>
      </c>
      <c r="L164" s="86">
        <v>35.828923546764287</v>
      </c>
      <c r="M164" s="86">
        <v>37.8523705533349</v>
      </c>
      <c r="N164" s="86">
        <v>39.991370093266319</v>
      </c>
      <c r="O164" s="86">
        <v>42.252603996904249</v>
      </c>
      <c r="P164" s="86">
        <v>44.600471148501825</v>
      </c>
      <c r="Q164" s="86">
        <v>47.080328149944599</v>
      </c>
      <c r="R164" s="86">
        <v>49.699692612348379</v>
      </c>
      <c r="S164" s="86">
        <v>52.466516602919022</v>
      </c>
      <c r="T164" s="86">
        <v>55.389212174764623</v>
      </c>
      <c r="U164" s="86">
        <v>58.321341277787376</v>
      </c>
      <c r="V164" s="86">
        <v>61.410738046517402</v>
      </c>
      <c r="W164" s="86">
        <v>64.665959689074029</v>
      </c>
      <c r="X164" s="86">
        <v>68.096036329320924</v>
      </c>
      <c r="Y164" s="86">
        <v>71.710497573826814</v>
      </c>
      <c r="Z164" s="86">
        <v>75.277665751213291</v>
      </c>
      <c r="AA164" s="86">
        <v>79.024627115764503</v>
      </c>
      <c r="AB164" s="86">
        <v>82.960574622524788</v>
      </c>
      <c r="AC164" s="86">
        <v>87.095178615341084</v>
      </c>
      <c r="AD164" s="86">
        <v>91.438612020008165</v>
      </c>
      <c r="AE164" s="86">
        <v>95.843084458354326</v>
      </c>
      <c r="AF164" s="86">
        <v>100.4630139211813</v>
      </c>
      <c r="AG164" s="86">
        <v>105.30911839192906</v>
      </c>
      <c r="AH164" s="86">
        <v>110.39265873987428</v>
      </c>
      <c r="AI164" s="86">
        <v>115.72546675420148</v>
      </c>
      <c r="AJ164" s="86">
        <v>121.31121362787863</v>
      </c>
      <c r="AK164" s="86">
        <v>127.17056915092952</v>
      </c>
      <c r="AL164" s="86">
        <v>133.31714662743391</v>
      </c>
      <c r="AM164" s="86">
        <v>139.76524785868716</v>
      </c>
      <c r="AN164" s="86">
        <v>146.52989855391976</v>
      </c>
    </row>
    <row r="165" spans="1:40" x14ac:dyDescent="0.2">
      <c r="A165" s="85" t="s">
        <v>254</v>
      </c>
      <c r="B165" s="86">
        <v>2.7739075714769326E-2</v>
      </c>
      <c r="C165" s="86">
        <v>2.8825619639210476E-2</v>
      </c>
      <c r="D165" s="86">
        <v>3.0072872818470136E-2</v>
      </c>
      <c r="E165" s="86">
        <v>3.1375789489546578E-2</v>
      </c>
      <c r="F165" s="86">
        <v>3.2988755713299671E-2</v>
      </c>
      <c r="G165" s="86">
        <v>3.4685824096634336E-2</v>
      </c>
      <c r="H165" s="86">
        <v>3.647145246680434E-2</v>
      </c>
      <c r="I165" s="86">
        <v>3.8350339440108246E-2</v>
      </c>
      <c r="J165" s="86">
        <v>4.0327437720970312E-2</v>
      </c>
      <c r="K165" s="86">
        <v>4.26022510617916E-2</v>
      </c>
      <c r="L165" s="86">
        <v>4.5006797324831947E-2</v>
      </c>
      <c r="M165" s="86">
        <v>4.7548566942984094E-2</v>
      </c>
      <c r="N165" s="86">
        <v>5.0235488827364755E-2</v>
      </c>
      <c r="O165" s="86">
        <v>5.3075956414180149E-2</v>
      </c>
      <c r="P165" s="86">
        <v>5.602524906874904E-2</v>
      </c>
      <c r="Q165" s="86">
        <v>5.9140341859991438E-2</v>
      </c>
      <c r="R165" s="86">
        <v>6.2430678097009688E-2</v>
      </c>
      <c r="S165" s="86">
        <v>6.5906246834500873E-2</v>
      </c>
      <c r="T165" s="86">
        <v>6.9577614942240698E-2</v>
      </c>
      <c r="U165" s="86">
        <v>7.326083305784338E-2</v>
      </c>
      <c r="V165" s="86">
        <v>7.7141604246649592E-2</v>
      </c>
      <c r="W165" s="86">
        <v>8.1230677716097544E-2</v>
      </c>
      <c r="X165" s="86">
        <v>8.5539396730631642E-2</v>
      </c>
      <c r="Y165" s="86">
        <v>9.0079731984009051E-2</v>
      </c>
      <c r="Z165" s="86">
        <v>9.4560659661718269E-2</v>
      </c>
      <c r="AA165" s="86">
        <v>9.9267436031882511E-2</v>
      </c>
      <c r="AB165" s="86">
        <v>0.10421160890067456</v>
      </c>
      <c r="AC165" s="86">
        <v>0.10940532575014242</v>
      </c>
      <c r="AD165" s="86">
        <v>0.11486136538478584</v>
      </c>
      <c r="AE165" s="86">
        <v>0.12039407970417422</v>
      </c>
      <c r="AF165" s="86">
        <v>0.12619744213891454</v>
      </c>
      <c r="AG165" s="86">
        <v>0.1322849161721556</v>
      </c>
      <c r="AH165" s="86">
        <v>0.13867064723756006</v>
      </c>
      <c r="AI165" s="86">
        <v>0.14536949793453388</v>
      </c>
      <c r="AJ165" s="86">
        <v>0.15238607986235198</v>
      </c>
      <c r="AK165" s="86">
        <v>0.15974635754794556</v>
      </c>
      <c r="AL165" s="86">
        <v>0.16746743145532483</v>
      </c>
      <c r="AM165" s="86">
        <v>0.17556726690994659</v>
      </c>
      <c r="AN165" s="86">
        <v>0.1840647385801808</v>
      </c>
    </row>
    <row r="169" spans="1:40" x14ac:dyDescent="0.2">
      <c r="A169" s="83" t="s">
        <v>278</v>
      </c>
    </row>
    <row r="170" spans="1:40" x14ac:dyDescent="0.2">
      <c r="A170" s="83" t="s">
        <v>241</v>
      </c>
    </row>
    <row r="171" spans="1:40" x14ac:dyDescent="0.2">
      <c r="A171" s="83" t="s">
        <v>279</v>
      </c>
    </row>
    <row r="172" spans="1:40" x14ac:dyDescent="0.2">
      <c r="A172" s="83" t="s">
        <v>243</v>
      </c>
    </row>
    <row r="173" spans="1:40" ht="16" x14ac:dyDescent="0.2">
      <c r="A173" s="83"/>
      <c r="B173" s="93">
        <v>1000000</v>
      </c>
    </row>
    <row r="174" spans="1:40" x14ac:dyDescent="0.2">
      <c r="A174" s="85" t="s">
        <v>244</v>
      </c>
      <c r="B174" s="85">
        <v>2022</v>
      </c>
      <c r="C174" s="85">
        <v>2023</v>
      </c>
      <c r="D174" s="85">
        <v>2024</v>
      </c>
      <c r="E174" s="85">
        <v>2025</v>
      </c>
      <c r="F174" s="85">
        <v>2026</v>
      </c>
      <c r="G174" s="85">
        <v>2027</v>
      </c>
      <c r="H174" s="85">
        <v>2028</v>
      </c>
      <c r="I174" s="85">
        <v>2029</v>
      </c>
      <c r="J174" s="85">
        <v>2030</v>
      </c>
      <c r="K174" s="85">
        <v>2031</v>
      </c>
      <c r="L174" s="85">
        <v>2032</v>
      </c>
      <c r="M174" s="85">
        <v>2033</v>
      </c>
      <c r="N174" s="85">
        <v>2034</v>
      </c>
      <c r="O174" s="85">
        <v>2035</v>
      </c>
      <c r="P174" s="85">
        <v>2036</v>
      </c>
      <c r="Q174" s="85">
        <v>2037</v>
      </c>
      <c r="R174" s="85">
        <v>2038</v>
      </c>
      <c r="S174" s="85">
        <v>2039</v>
      </c>
      <c r="T174" s="85">
        <v>2040</v>
      </c>
      <c r="U174" s="85">
        <v>2041</v>
      </c>
      <c r="V174" s="85">
        <v>2042</v>
      </c>
      <c r="W174" s="85">
        <v>2043</v>
      </c>
      <c r="X174" s="85">
        <v>2044</v>
      </c>
      <c r="Y174" s="85">
        <v>2045</v>
      </c>
      <c r="Z174" s="85">
        <v>2046</v>
      </c>
      <c r="AA174" s="85">
        <v>2047</v>
      </c>
      <c r="AB174" s="85">
        <v>2048</v>
      </c>
      <c r="AC174" s="85">
        <v>2049</v>
      </c>
      <c r="AD174" s="85">
        <v>2050</v>
      </c>
      <c r="AE174" s="85">
        <v>2051</v>
      </c>
      <c r="AF174" s="85">
        <v>2052</v>
      </c>
      <c r="AG174" s="85">
        <v>2053</v>
      </c>
      <c r="AH174" s="85">
        <v>2054</v>
      </c>
      <c r="AI174" s="85">
        <v>2055</v>
      </c>
      <c r="AJ174" s="85">
        <v>2056</v>
      </c>
      <c r="AK174" s="85">
        <v>2057</v>
      </c>
      <c r="AL174" s="85">
        <v>2058</v>
      </c>
      <c r="AM174" s="85">
        <v>2059</v>
      </c>
      <c r="AN174" s="85">
        <v>2060</v>
      </c>
    </row>
    <row r="175" spans="1:40" x14ac:dyDescent="0.2">
      <c r="A175" s="85" t="s">
        <v>245</v>
      </c>
      <c r="B175" s="86">
        <v>3.3026324715511304E-3</v>
      </c>
      <c r="C175" s="86">
        <v>3.4319971008388793E-3</v>
      </c>
      <c r="D175" s="86">
        <v>3.5804958789677813E-3</v>
      </c>
      <c r="E175" s="86">
        <v>3.7356219887873412E-3</v>
      </c>
      <c r="F175" s="86">
        <v>3.9276628008482056E-3</v>
      </c>
      <c r="G175" s="86">
        <v>4.1297168709576743E-3</v>
      </c>
      <c r="H175" s="86">
        <v>4.342314950940074E-3</v>
      </c>
      <c r="I175" s="86">
        <v>4.5660164611206746E-3</v>
      </c>
      <c r="J175" s="86">
        <v>4.8014110737229386E-3</v>
      </c>
      <c r="K175" s="86">
        <v>5.0722518358076668E-3</v>
      </c>
      <c r="L175" s="86">
        <v>5.3585386843429889E-3</v>
      </c>
      <c r="M175" s="86">
        <v>5.661163435161265E-3</v>
      </c>
      <c r="N175" s="86">
        <v>5.9810701095985852E-3</v>
      </c>
      <c r="O175" s="86">
        <v>6.3192580356515862E-3</v>
      </c>
      <c r="P175" s="86">
        <v>6.67040274534717E-3</v>
      </c>
      <c r="Q175" s="86">
        <v>7.0412877276025184E-3</v>
      </c>
      <c r="R175" s="86">
        <v>7.4330373089669726E-3</v>
      </c>
      <c r="S175" s="86">
        <v>7.8468407928168251E-3</v>
      </c>
      <c r="T175" s="86">
        <v>8.2839562775690045E-3</v>
      </c>
      <c r="U175" s="86">
        <v>8.7224826319968144E-3</v>
      </c>
      <c r="V175" s="86">
        <v>9.184529784346137E-3</v>
      </c>
      <c r="W175" s="86">
        <v>9.6713775422750947E-3</v>
      </c>
      <c r="X175" s="86">
        <v>1.0184376442256953E-2</v>
      </c>
      <c r="Y175" s="86">
        <v>1.0724951722908736E-2</v>
      </c>
      <c r="Z175" s="86">
        <v>1.1258453898801179E-2</v>
      </c>
      <c r="AA175" s="86">
        <v>1.1818845767523664E-2</v>
      </c>
      <c r="AB175" s="86">
        <v>1.2407502218421219E-2</v>
      </c>
      <c r="AC175" s="86">
        <v>1.3025869538640255E-2</v>
      </c>
      <c r="AD175" s="86">
        <v>1.3675469180990602E-2</v>
      </c>
      <c r="AE175" s="86">
        <v>1.4334197761384466E-2</v>
      </c>
      <c r="AF175" s="86">
        <v>1.5025149883157889E-2</v>
      </c>
      <c r="AG175" s="86">
        <v>1.5749928517407828E-2</v>
      </c>
      <c r="AH175" s="86">
        <v>1.6510217828704838E-2</v>
      </c>
      <c r="AI175" s="86">
        <v>1.7307787367841252E-2</v>
      </c>
      <c r="AJ175" s="86">
        <v>1.8143186194838672E-2</v>
      </c>
      <c r="AK175" s="86">
        <v>1.9019505663231479E-2</v>
      </c>
      <c r="AL175" s="86">
        <v>1.9938781765433393E-2</v>
      </c>
      <c r="AM175" s="86">
        <v>2.090315346482682E-2</v>
      </c>
      <c r="AN175" s="86">
        <v>2.1914867991755307E-2</v>
      </c>
    </row>
    <row r="176" spans="1:40" x14ac:dyDescent="0.2">
      <c r="A176" s="85" t="s">
        <v>246</v>
      </c>
      <c r="B176" s="86">
        <v>2.788092417395279E-4</v>
      </c>
      <c r="C176" s="86">
        <v>2.8973024324675654E-4</v>
      </c>
      <c r="D176" s="86">
        <v>3.0226655544195527E-4</v>
      </c>
      <c r="E176" s="86">
        <v>3.1536234900219988E-4</v>
      </c>
      <c r="F176" s="86">
        <v>3.3157449299792152E-4</v>
      </c>
      <c r="G176" s="86">
        <v>3.4863195929575271E-4</v>
      </c>
      <c r="H176" s="86">
        <v>3.665795541267734E-4</v>
      </c>
      <c r="I176" s="86">
        <v>3.8546450392566749E-4</v>
      </c>
      <c r="J176" s="86">
        <v>4.0533658900160173E-4</v>
      </c>
      <c r="K176" s="86">
        <v>4.2820104884067458E-4</v>
      </c>
      <c r="L176" s="86">
        <v>4.5236947201452051E-4</v>
      </c>
      <c r="M176" s="86">
        <v>4.7791714588803197E-4</v>
      </c>
      <c r="N176" s="86">
        <v>5.0492376503066762E-4</v>
      </c>
      <c r="O176" s="86">
        <v>5.3347369301705858E-4</v>
      </c>
      <c r="P176" s="86">
        <v>5.6311743663503696E-4</v>
      </c>
      <c r="Q176" s="86">
        <v>5.9442766009039642E-4</v>
      </c>
      <c r="R176" s="86">
        <v>6.2749927937375645E-4</v>
      </c>
      <c r="S176" s="86">
        <v>6.6243269583930882E-4</v>
      </c>
      <c r="T176" s="86">
        <v>6.9933411853958345E-4</v>
      </c>
      <c r="U176" s="86">
        <v>7.3635464728869773E-4</v>
      </c>
      <c r="V176" s="86">
        <v>7.7536080898065244E-4</v>
      </c>
      <c r="W176" s="86">
        <v>8.1646064536874735E-4</v>
      </c>
      <c r="X176" s="86">
        <v>8.5976816915445608E-4</v>
      </c>
      <c r="Y176" s="86">
        <v>9.0540369941703735E-4</v>
      </c>
      <c r="Z176" s="86">
        <v>9.504421160159936E-4</v>
      </c>
      <c r="AA176" s="86">
        <v>9.9775056869469327E-4</v>
      </c>
      <c r="AB176" s="86">
        <v>1.0474451260314792E-3</v>
      </c>
      <c r="AC176" s="86">
        <v>1.0996478840288898E-3</v>
      </c>
      <c r="AD176" s="86">
        <v>1.1544872841977207E-3</v>
      </c>
      <c r="AE176" s="86">
        <v>1.2100973521037967E-3</v>
      </c>
      <c r="AF176" s="86">
        <v>1.2684277412129087E-3</v>
      </c>
      <c r="AG176" s="86">
        <v>1.3296137748345452E-3</v>
      </c>
      <c r="AH176" s="86">
        <v>1.3937976306560287E-3</v>
      </c>
      <c r="AI176" s="86">
        <v>1.4611286946955974E-3</v>
      </c>
      <c r="AJ176" s="86">
        <v>1.5316533187679359E-3</v>
      </c>
      <c r="AK176" s="86">
        <v>1.6056324758823919E-3</v>
      </c>
      <c r="AL176" s="86">
        <v>1.6832380451402415E-3</v>
      </c>
      <c r="AM176" s="86">
        <v>1.7646505984833809E-3</v>
      </c>
      <c r="AN176" s="86">
        <v>1.850059847783627E-3</v>
      </c>
    </row>
    <row r="177" spans="1:40" x14ac:dyDescent="0.2">
      <c r="A177" s="85" t="s">
        <v>247</v>
      </c>
      <c r="B177" s="86">
        <v>3.3811275483533199</v>
      </c>
      <c r="C177" s="86">
        <v>3.5135668420485975</v>
      </c>
      <c r="D177" s="86">
        <v>3.6655950540744495</v>
      </c>
      <c r="E177" s="86">
        <v>3.8244081124143796</v>
      </c>
      <c r="F177" s="86">
        <v>4.0210132404933665</v>
      </c>
      <c r="G177" s="86">
        <v>4.2278696160025593</v>
      </c>
      <c r="H177" s="86">
        <v>4.4455206053716276</v>
      </c>
      <c r="I177" s="86">
        <v>4.6745389249076892</v>
      </c>
      <c r="J177" s="86">
        <v>4.9155282618258438</v>
      </c>
      <c r="K177" s="86">
        <v>5.1928062120034433</v>
      </c>
      <c r="L177" s="86">
        <v>5.485897362366722</v>
      </c>
      <c r="M177" s="86">
        <v>5.7957147249158956</v>
      </c>
      <c r="N177" s="86">
        <v>6.1232247579454286</v>
      </c>
      <c r="O177" s="86">
        <v>6.4694505409073582</v>
      </c>
      <c r="P177" s="86">
        <v>6.8289410569237061</v>
      </c>
      <c r="Q177" s="86">
        <v>7.2086410209905907</v>
      </c>
      <c r="R177" s="86">
        <v>7.6097014820067521</v>
      </c>
      <c r="S177" s="86">
        <v>8.0333400100298835</v>
      </c>
      <c r="T177" s="86">
        <v>8.4808446052394331</v>
      </c>
      <c r="U177" s="86">
        <v>8.9297936028669049</v>
      </c>
      <c r="V177" s="86">
        <v>9.4028224272679353</v>
      </c>
      <c r="W177" s="86">
        <v>9.9012413038359757</v>
      </c>
      <c r="X177" s="86">
        <v>10.426432867821589</v>
      </c>
      <c r="Y177" s="86">
        <v>10.979856232096857</v>
      </c>
      <c r="Z177" s="86">
        <v>11.526038382110411</v>
      </c>
      <c r="AA177" s="86">
        <v>12.099749323770505</v>
      </c>
      <c r="AB177" s="86">
        <v>12.70239662400456</v>
      </c>
      <c r="AC177" s="86">
        <v>13.335460944483437</v>
      </c>
      <c r="AD177" s="86">
        <v>14.00049989903585</v>
      </c>
      <c r="AE177" s="86">
        <v>14.674884763002055</v>
      </c>
      <c r="AF177" s="86">
        <v>15.382259039021349</v>
      </c>
      <c r="AG177" s="86">
        <v>16.124263796689533</v>
      </c>
      <c r="AH177" s="86">
        <v>16.902623228835964</v>
      </c>
      <c r="AI177" s="86">
        <v>17.719148943922583</v>
      </c>
      <c r="AJ177" s="86">
        <v>18.574403051715091</v>
      </c>
      <c r="AK177" s="86">
        <v>19.471550379267914</v>
      </c>
      <c r="AL177" s="86">
        <v>20.412675309296212</v>
      </c>
      <c r="AM177" s="86">
        <v>21.399967642838856</v>
      </c>
      <c r="AN177" s="86">
        <v>22.435728021122962</v>
      </c>
    </row>
    <row r="178" spans="1:40" x14ac:dyDescent="0.2">
      <c r="A178" s="85" t="s">
        <v>180</v>
      </c>
      <c r="B178" s="86">
        <v>8.3626421689517796E-2</v>
      </c>
      <c r="C178" s="86">
        <v>8.6902081677032061E-2</v>
      </c>
      <c r="D178" s="86">
        <v>9.066224014066919E-2</v>
      </c>
      <c r="E178" s="86">
        <v>9.4590210202906269E-2</v>
      </c>
      <c r="F178" s="86">
        <v>9.9452902636695831E-2</v>
      </c>
      <c r="G178" s="86">
        <v>0.10456914218699667</v>
      </c>
      <c r="H178" s="86">
        <v>0.10995236809546112</v>
      </c>
      <c r="I178" s="86">
        <v>0.11561674552288906</v>
      </c>
      <c r="J178" s="86">
        <v>0.12157720564265292</v>
      </c>
      <c r="K178" s="86">
        <v>0.12843520270284961</v>
      </c>
      <c r="L178" s="86">
        <v>0.13568431229224745</v>
      </c>
      <c r="M178" s="86">
        <v>0.14334711620506929</v>
      </c>
      <c r="N178" s="86">
        <v>0.15144751813844634</v>
      </c>
      <c r="O178" s="86">
        <v>0.16001082221724655</v>
      </c>
      <c r="P178" s="86">
        <v>0.16890220683845281</v>
      </c>
      <c r="Q178" s="86">
        <v>0.17829343767977859</v>
      </c>
      <c r="R178" s="86">
        <v>0.18821298397203964</v>
      </c>
      <c r="S178" s="86">
        <v>0.19869096023343294</v>
      </c>
      <c r="T178" s="86">
        <v>0.20975922295106295</v>
      </c>
      <c r="U178" s="86">
        <v>0.22086321049834318</v>
      </c>
      <c r="V178" s="86">
        <v>0.23256277148057317</v>
      </c>
      <c r="W178" s="86">
        <v>0.24489031208760947</v>
      </c>
      <c r="X178" s="86">
        <v>0.25788002944359278</v>
      </c>
      <c r="Y178" s="86">
        <v>0.27156801221616073</v>
      </c>
      <c r="Z178" s="86">
        <v>0.28507689590750973</v>
      </c>
      <c r="AA178" s="86">
        <v>0.29926665729599183</v>
      </c>
      <c r="AB178" s="86">
        <v>0.31417211014824131</v>
      </c>
      <c r="AC178" s="86">
        <v>0.32982987610467152</v>
      </c>
      <c r="AD178" s="86">
        <v>0.34627848008603918</v>
      </c>
      <c r="AE178" s="86">
        <v>0.3629582391925929</v>
      </c>
      <c r="AF178" s="86">
        <v>0.38045393512619252</v>
      </c>
      <c r="AG178" s="86">
        <v>0.39880615694361793</v>
      </c>
      <c r="AH178" s="86">
        <v>0.41805754961302249</v>
      </c>
      <c r="AI178" s="86">
        <v>0.43825292017910011</v>
      </c>
      <c r="AJ178" s="86">
        <v>0.45940617146794349</v>
      </c>
      <c r="AK178" s="86">
        <v>0.48159558007753445</v>
      </c>
      <c r="AL178" s="86">
        <v>0.50487269965836612</v>
      </c>
      <c r="AM178" s="86">
        <v>0.52929169120332431</v>
      </c>
      <c r="AN178" s="86">
        <v>0.55490945714825757</v>
      </c>
    </row>
    <row r="179" spans="1:40" x14ac:dyDescent="0.2">
      <c r="A179" s="85" t="s">
        <v>248</v>
      </c>
      <c r="B179" s="86">
        <v>4.1220892066813299E-4</v>
      </c>
      <c r="C179" s="86">
        <v>4.2835520841606707E-4</v>
      </c>
      <c r="D179" s="86">
        <v>4.4688967193277272E-4</v>
      </c>
      <c r="E179" s="86">
        <v>4.6625130749076575E-4</v>
      </c>
      <c r="F179" s="86">
        <v>4.9022034932201183E-4</v>
      </c>
      <c r="G179" s="86">
        <v>5.1543916821084502E-4</v>
      </c>
      <c r="H179" s="86">
        <v>5.4197400847555768E-4</v>
      </c>
      <c r="I179" s="86">
        <v>5.6989469261394974E-4</v>
      </c>
      <c r="J179" s="86">
        <v>5.9927481893066971E-4</v>
      </c>
      <c r="K179" s="86">
        <v>6.3307905817726209E-4</v>
      </c>
      <c r="L179" s="86">
        <v>6.6881115790460536E-4</v>
      </c>
      <c r="M179" s="86">
        <v>7.0658242763468101E-4</v>
      </c>
      <c r="N179" s="86">
        <v>7.4651069277476359E-4</v>
      </c>
      <c r="O179" s="86">
        <v>7.8872068167971389E-4</v>
      </c>
      <c r="P179" s="86">
        <v>8.3254783563304485E-4</v>
      </c>
      <c r="Q179" s="86">
        <v>8.7883881700757634E-4</v>
      </c>
      <c r="R179" s="86">
        <v>9.2773395550616717E-4</v>
      </c>
      <c r="S179" s="86">
        <v>9.7938169073428605E-4</v>
      </c>
      <c r="T179" s="86">
        <v>1.0339390487597757E-3</v>
      </c>
      <c r="U179" s="86">
        <v>1.0886725005744488E-3</v>
      </c>
      <c r="V179" s="86">
        <v>1.146341635607887E-3</v>
      </c>
      <c r="W179" s="86">
        <v>1.2071061895067169E-3</v>
      </c>
      <c r="X179" s="86">
        <v>1.2711347257386475E-3</v>
      </c>
      <c r="Y179" s="86">
        <v>1.3386051315124659E-3</v>
      </c>
      <c r="Z179" s="86">
        <v>1.4051927273146228E-3</v>
      </c>
      <c r="AA179" s="86">
        <v>1.4751364856186772E-3</v>
      </c>
      <c r="AB179" s="86">
        <v>1.548608009428546E-3</v>
      </c>
      <c r="AC179" s="86">
        <v>1.6257878130668895E-3</v>
      </c>
      <c r="AD179" s="86">
        <v>1.7068657924503713E-3</v>
      </c>
      <c r="AE179" s="86">
        <v>1.7890831749403698E-3</v>
      </c>
      <c r="AF179" s="86">
        <v>1.8753224494594053E-3</v>
      </c>
      <c r="AG179" s="86">
        <v>1.9657836864032711E-3</v>
      </c>
      <c r="AH179" s="86">
        <v>2.0606770901061863E-3</v>
      </c>
      <c r="AI179" s="86">
        <v>2.1602235221470458E-3</v>
      </c>
      <c r="AJ179" s="86">
        <v>2.2644915119310553E-3</v>
      </c>
      <c r="AK179" s="86">
        <v>2.3738668981837727E-3</v>
      </c>
      <c r="AL179" s="86">
        <v>2.4886037976567825E-3</v>
      </c>
      <c r="AM179" s="86">
        <v>2.6089691791378027E-3</v>
      </c>
      <c r="AN179" s="86">
        <v>2.7352435244553113E-3</v>
      </c>
    </row>
    <row r="180" spans="1:40" x14ac:dyDescent="0.2">
      <c r="A180" s="85" t="s">
        <v>249</v>
      </c>
      <c r="B180" s="86">
        <v>3.3169559930810817E-3</v>
      </c>
      <c r="C180" s="86">
        <v>3.4468816769423487E-3</v>
      </c>
      <c r="D180" s="86">
        <v>3.5960244944743714E-3</v>
      </c>
      <c r="E180" s="86">
        <v>3.7518233864436237E-3</v>
      </c>
      <c r="F180" s="86">
        <v>3.944697079768111E-3</v>
      </c>
      <c r="G180" s="86">
        <v>4.147627458655003E-3</v>
      </c>
      <c r="H180" s="86">
        <v>4.3611475768000159E-3</v>
      </c>
      <c r="I180" s="86">
        <v>4.5858192807351292E-3</v>
      </c>
      <c r="J180" s="86">
        <v>4.8222348000930464E-3</v>
      </c>
      <c r="K180" s="86">
        <v>5.0942501989320382E-3</v>
      </c>
      <c r="L180" s="86">
        <v>5.3817786739196096E-3</v>
      </c>
      <c r="M180" s="86">
        <v>5.6857159086946031E-3</v>
      </c>
      <c r="N180" s="86">
        <v>6.0070100188149263E-3</v>
      </c>
      <c r="O180" s="86">
        <v>6.3466646663641038E-3</v>
      </c>
      <c r="P180" s="86">
        <v>6.6993322911441779E-3</v>
      </c>
      <c r="Q180" s="86">
        <v>7.071825802073009E-3</v>
      </c>
      <c r="R180" s="86">
        <v>7.4652744019057188E-3</v>
      </c>
      <c r="S180" s="86">
        <v>7.8808725520289613E-3</v>
      </c>
      <c r="T180" s="86">
        <v>8.3198838072342102E-3</v>
      </c>
      <c r="U180" s="86">
        <v>8.7603120510587971E-3</v>
      </c>
      <c r="V180" s="86">
        <v>9.224363102537542E-3</v>
      </c>
      <c r="W180" s="86">
        <v>9.713322319856112E-3</v>
      </c>
      <c r="X180" s="86">
        <v>1.022854609676631E-2</v>
      </c>
      <c r="Y180" s="86">
        <v>1.0771465853146972E-2</v>
      </c>
      <c r="Z180" s="86">
        <v>1.130728182870332E-2</v>
      </c>
      <c r="AA180" s="86">
        <v>1.1870104117724158E-2</v>
      </c>
      <c r="AB180" s="86">
        <v>1.246131357245148E-2</v>
      </c>
      <c r="AC180" s="86">
        <v>1.3082362752581013E-2</v>
      </c>
      <c r="AD180" s="86">
        <v>1.373477970946551E-2</v>
      </c>
      <c r="AE180" s="86">
        <v>1.4396365196610261E-2</v>
      </c>
      <c r="AF180" s="86">
        <v>1.5090313978677442E-2</v>
      </c>
      <c r="AG180" s="86">
        <v>1.5818235978851857E-2</v>
      </c>
      <c r="AH180" s="86">
        <v>1.6581822665928083E-2</v>
      </c>
      <c r="AI180" s="86">
        <v>1.7382851265242662E-2</v>
      </c>
      <c r="AJ180" s="86">
        <v>1.8221873218091256E-2</v>
      </c>
      <c r="AK180" s="86">
        <v>1.910199328521273E-2</v>
      </c>
      <c r="AL180" s="86">
        <v>2.0025256289122689E-2</v>
      </c>
      <c r="AM180" s="86">
        <v>2.0993810469890628E-2</v>
      </c>
      <c r="AN180" s="86">
        <v>2.2009912804101171E-2</v>
      </c>
    </row>
    <row r="181" spans="1:40" x14ac:dyDescent="0.2">
      <c r="A181" s="85" t="s">
        <v>250</v>
      </c>
      <c r="B181" s="86">
        <v>7.0864267390242167E-2</v>
      </c>
      <c r="C181" s="86">
        <v>7.364003180231464E-2</v>
      </c>
      <c r="D181" s="86">
        <v>7.6826355806301802E-2</v>
      </c>
      <c r="E181" s="86">
        <v>8.0154881829149968E-2</v>
      </c>
      <c r="F181" s="86">
        <v>8.4275483068599652E-2</v>
      </c>
      <c r="G181" s="86">
        <v>8.8610937823212194E-2</v>
      </c>
      <c r="H181" s="86">
        <v>9.3172634383849789E-2</v>
      </c>
      <c r="I181" s="86">
        <v>9.7972576178642856E-2</v>
      </c>
      <c r="J181" s="86">
        <v>0.10302341574779264</v>
      </c>
      <c r="K181" s="86">
        <v>0.10883481993820042</v>
      </c>
      <c r="L181" s="86">
        <v>0.11497764932042005</v>
      </c>
      <c r="M181" s="86">
        <v>0.1214710395010173</v>
      </c>
      <c r="N181" s="86">
        <v>0.12833524625503195</v>
      </c>
      <c r="O181" s="86">
        <v>0.13559171206720139</v>
      </c>
      <c r="P181" s="86">
        <v>0.14312619034018029</v>
      </c>
      <c r="Q181" s="86">
        <v>0.1510842337434247</v>
      </c>
      <c r="R181" s="86">
        <v>0.15948996684359854</v>
      </c>
      <c r="S181" s="86">
        <v>0.16836890840889396</v>
      </c>
      <c r="T181" s="86">
        <v>0.17774805333607541</v>
      </c>
      <c r="U181" s="86">
        <v>0.18715747115823028</v>
      </c>
      <c r="V181" s="86">
        <v>0.19707157247983587</v>
      </c>
      <c r="W181" s="86">
        <v>0.20751781801075739</v>
      </c>
      <c r="X181" s="86">
        <v>0.21852518608224636</v>
      </c>
      <c r="Y181" s="86">
        <v>0.23012425790226979</v>
      </c>
      <c r="Z181" s="86">
        <v>0.2415715627935591</v>
      </c>
      <c r="AA181" s="86">
        <v>0.25359583723842838</v>
      </c>
      <c r="AB181" s="86">
        <v>0.26622658210535666</v>
      </c>
      <c r="AC181" s="86">
        <v>0.27949483023858246</v>
      </c>
      <c r="AD181" s="86">
        <v>0.29343322730475685</v>
      </c>
      <c r="AE181" s="86">
        <v>0.30756750311677344</v>
      </c>
      <c r="AF181" s="86">
        <v>0.32239319635784131</v>
      </c>
      <c r="AG181" s="86">
        <v>0.33794470182466058</v>
      </c>
      <c r="AH181" s="86">
        <v>0.35425815647448733</v>
      </c>
      <c r="AI181" s="86">
        <v>0.37137152938852819</v>
      </c>
      <c r="AJ181" s="86">
        <v>0.38929660169487401</v>
      </c>
      <c r="AK181" s="86">
        <v>0.4080997042690751</v>
      </c>
      <c r="AL181" s="86">
        <v>0.42782452320458936</v>
      </c>
      <c r="AM181" s="86">
        <v>0.44851695403304942</v>
      </c>
      <c r="AN181" s="86">
        <v>0.47022521535986322</v>
      </c>
    </row>
    <row r="182" spans="1:40" x14ac:dyDescent="0.2">
      <c r="A182" s="85" t="s">
        <v>251</v>
      </c>
      <c r="B182" s="86">
        <v>1.087361888755797E-2</v>
      </c>
      <c r="C182" s="86">
        <v>1.1299540236216101E-2</v>
      </c>
      <c r="D182" s="86">
        <v>1.1788459040397586E-2</v>
      </c>
      <c r="E182" s="86">
        <v>1.2299197735125894E-2</v>
      </c>
      <c r="F182" s="86">
        <v>1.2931474750262925E-2</v>
      </c>
      <c r="G182" s="86">
        <v>1.3596719512426364E-2</v>
      </c>
      <c r="H182" s="86">
        <v>1.4296679474023136E-2</v>
      </c>
      <c r="I182" s="86">
        <v>1.5033196475908174E-2</v>
      </c>
      <c r="J182" s="86">
        <v>1.5808211960576753E-2</v>
      </c>
      <c r="K182" s="86">
        <v>1.6699930688438079E-2</v>
      </c>
      <c r="L182" s="86">
        <v>1.7642504259765886E-2</v>
      </c>
      <c r="M182" s="86">
        <v>1.8638868897576957E-2</v>
      </c>
      <c r="N182" s="86">
        <v>1.9692132706790266E-2</v>
      </c>
      <c r="O182" s="86">
        <v>2.0805585884505453E-2</v>
      </c>
      <c r="P182" s="86">
        <v>2.1961698101199877E-2</v>
      </c>
      <c r="Q182" s="86">
        <v>2.318280338097364E-2</v>
      </c>
      <c r="R182" s="86">
        <v>2.4472603467362547E-2</v>
      </c>
      <c r="S182" s="86">
        <v>2.5835014034231885E-2</v>
      </c>
      <c r="T182" s="86">
        <v>2.7274177256899831E-2</v>
      </c>
      <c r="U182" s="86">
        <v>2.8717985640446256E-2</v>
      </c>
      <c r="V182" s="86">
        <v>3.0239234125103813E-2</v>
      </c>
      <c r="W182" s="86">
        <v>3.1842136361905006E-2</v>
      </c>
      <c r="X182" s="86">
        <v>3.3531138870113053E-2</v>
      </c>
      <c r="Y182" s="86">
        <v>3.5310934119047149E-2</v>
      </c>
      <c r="Z182" s="86">
        <v>3.7067441809899217E-2</v>
      </c>
      <c r="AA182" s="86">
        <v>3.8912481383834255E-2</v>
      </c>
      <c r="AB182" s="86">
        <v>4.085057953974449E-2</v>
      </c>
      <c r="AC182" s="86">
        <v>4.2886498047329538E-2</v>
      </c>
      <c r="AD182" s="86">
        <v>4.502524615244162E-2</v>
      </c>
      <c r="AE182" s="86">
        <v>4.7194050460897079E-2</v>
      </c>
      <c r="AF182" s="86">
        <v>4.9468947866658092E-2</v>
      </c>
      <c r="AG182" s="86">
        <v>5.1855216007168803E-2</v>
      </c>
      <c r="AH182" s="86">
        <v>5.4358399842046094E-2</v>
      </c>
      <c r="AI182" s="86">
        <v>5.6984325457323959E-2</v>
      </c>
      <c r="AJ182" s="86">
        <v>5.9734800583494022E-2</v>
      </c>
      <c r="AK182" s="86">
        <v>6.2620003222640705E-2</v>
      </c>
      <c r="AL182" s="86">
        <v>6.5646636695752741E-2</v>
      </c>
      <c r="AM182" s="86">
        <v>6.8821743346425782E-2</v>
      </c>
      <c r="AN182" s="86">
        <v>7.2152721977438758E-2</v>
      </c>
    </row>
    <row r="183" spans="1:40" x14ac:dyDescent="0.2">
      <c r="A183" s="85" t="s">
        <v>252</v>
      </c>
      <c r="B183" s="86">
        <v>0.1455902814066927</v>
      </c>
      <c r="C183" s="86">
        <v>0.15129307544881326</v>
      </c>
      <c r="D183" s="86">
        <v>0.15783936211030875</v>
      </c>
      <c r="E183" s="86">
        <v>0.16467780210528277</v>
      </c>
      <c r="F183" s="86">
        <v>0.17314355665422285</v>
      </c>
      <c r="G183" s="86">
        <v>0.18205072667086983</v>
      </c>
      <c r="H183" s="86">
        <v>0.19142270934159764</v>
      </c>
      <c r="I183" s="86">
        <v>0.20128416564920767</v>
      </c>
      <c r="J183" s="86">
        <v>0.2116610901739906</v>
      </c>
      <c r="K183" s="86">
        <v>0.2236005908928819</v>
      </c>
      <c r="L183" s="86">
        <v>0.23622100300362361</v>
      </c>
      <c r="M183" s="86">
        <v>0.24956164051378835</v>
      </c>
      <c r="N183" s="86">
        <v>0.26366411881145191</v>
      </c>
      <c r="O183" s="86">
        <v>0.27857249137380291</v>
      </c>
      <c r="P183" s="86">
        <v>0.29405203914044875</v>
      </c>
      <c r="Q183" s="86">
        <v>0.31040179933968515</v>
      </c>
      <c r="R183" s="86">
        <v>0.32767133577254703</v>
      </c>
      <c r="S183" s="86">
        <v>0.34591307662010634</v>
      </c>
      <c r="T183" s="86">
        <v>0.36518248276217186</v>
      </c>
      <c r="U183" s="86">
        <v>0.38451408441490131</v>
      </c>
      <c r="V183" s="86">
        <v>0.4048825557822604</v>
      </c>
      <c r="W183" s="86">
        <v>0.42634431475473356</v>
      </c>
      <c r="X183" s="86">
        <v>0.44895889716832094</v>
      </c>
      <c r="Y183" s="86">
        <v>0.47278913196118333</v>
      </c>
      <c r="Z183" s="86">
        <v>0.49630756236127677</v>
      </c>
      <c r="AA183" s="86">
        <v>0.52101137381111995</v>
      </c>
      <c r="AB183" s="86">
        <v>0.54696117569682257</v>
      </c>
      <c r="AC183" s="86">
        <v>0.57422072484099607</v>
      </c>
      <c r="AD183" s="86">
        <v>0.60285709160179868</v>
      </c>
      <c r="AE183" s="86">
        <v>0.63189589026204773</v>
      </c>
      <c r="AF183" s="86">
        <v>0.66235520255733848</v>
      </c>
      <c r="AG183" s="86">
        <v>0.69430569242472839</v>
      </c>
      <c r="AH183" s="86">
        <v>0.72782160306138644</v>
      </c>
      <c r="AI183" s="86">
        <v>0.76298094175393527</v>
      </c>
      <c r="AJ183" s="86">
        <v>0.79980791277086227</v>
      </c>
      <c r="AK183" s="86">
        <v>0.83843879256280929</v>
      </c>
      <c r="AL183" s="86">
        <v>0.87896333398935345</v>
      </c>
      <c r="AM183" s="86">
        <v>0.92147582918970417</v>
      </c>
      <c r="AN183" s="86">
        <v>0.96607534304647269</v>
      </c>
    </row>
    <row r="184" spans="1:40" x14ac:dyDescent="0.2">
      <c r="A184" s="85" t="s">
        <v>128</v>
      </c>
      <c r="B184" s="86">
        <v>5.0596924385611251E-3</v>
      </c>
      <c r="C184" s="86">
        <v>5.2578813809465511E-3</v>
      </c>
      <c r="D184" s="86">
        <v>5.4853841840306287E-3</v>
      </c>
      <c r="E184" s="86">
        <v>5.7230401786465806E-3</v>
      </c>
      <c r="F184" s="86">
        <v>6.0172501620611571E-3</v>
      </c>
      <c r="G184" s="86">
        <v>6.3268006371805467E-3</v>
      </c>
      <c r="H184" s="86">
        <v>6.6525047253603465E-3</v>
      </c>
      <c r="I184" s="86">
        <v>6.9952194686160171E-3</v>
      </c>
      <c r="J184" s="86">
        <v>7.3558482554159973E-3</v>
      </c>
      <c r="K184" s="86">
        <v>7.7707811817342006E-3</v>
      </c>
      <c r="L184" s="86">
        <v>8.2093777907336091E-3</v>
      </c>
      <c r="M184" s="86">
        <v>8.673004360334172E-3</v>
      </c>
      <c r="N184" s="86">
        <v>9.1631071482279544E-3</v>
      </c>
      <c r="O184" s="86">
        <v>9.6812171429072561E-3</v>
      </c>
      <c r="P184" s="86">
        <v>1.0219177163524698E-2</v>
      </c>
      <c r="Q184" s="86">
        <v>1.0787379637296146E-2</v>
      </c>
      <c r="R184" s="86">
        <v>1.1387547052748307E-2</v>
      </c>
      <c r="S184" s="86">
        <v>1.2021501444077235E-2</v>
      </c>
      <c r="T184" s="86">
        <v>1.2691170240720487E-2</v>
      </c>
      <c r="U184" s="86">
        <v>1.3363000515121581E-2</v>
      </c>
      <c r="V184" s="86">
        <v>1.4070865075631576E-2</v>
      </c>
      <c r="W184" s="86">
        <v>1.4816724610636586E-2</v>
      </c>
      <c r="X184" s="86">
        <v>1.5602648166341628E-2</v>
      </c>
      <c r="Y184" s="86">
        <v>1.6430819233981583E-2</v>
      </c>
      <c r="Z184" s="86">
        <v>1.724815417771848E-2</v>
      </c>
      <c r="AA184" s="86">
        <v>1.8106684615249911E-2</v>
      </c>
      <c r="AB184" s="86">
        <v>1.9008516901819095E-2</v>
      </c>
      <c r="AC184" s="86">
        <v>1.9955866775387097E-2</v>
      </c>
      <c r="AD184" s="86">
        <v>2.0951065129065364E-2</v>
      </c>
      <c r="AE184" s="86">
        <v>2.1960249180270907E-2</v>
      </c>
      <c r="AF184" s="86">
        <v>2.3018800277330401E-2</v>
      </c>
      <c r="AG184" s="86">
        <v>2.4129174200839591E-2</v>
      </c>
      <c r="AH184" s="86">
        <v>2.5293951121258346E-2</v>
      </c>
      <c r="AI184" s="86">
        <v>2.6515842022276435E-2</v>
      </c>
      <c r="AJ184" s="86">
        <v>2.779568807373746E-2</v>
      </c>
      <c r="AK184" s="86">
        <v>2.9138225284942358E-2</v>
      </c>
      <c r="AL184" s="86">
        <v>3.0546572832944402E-2</v>
      </c>
      <c r="AM184" s="86">
        <v>3.2024007648175777E-2</v>
      </c>
      <c r="AN184" s="86">
        <v>3.3573972528003392E-2</v>
      </c>
    </row>
    <row r="185" spans="1:40" x14ac:dyDescent="0.2">
      <c r="A185" s="85" t="s">
        <v>253</v>
      </c>
      <c r="B185" s="86">
        <v>0.70363279524305677</v>
      </c>
      <c r="C185" s="86">
        <v>0.73119420163490045</v>
      </c>
      <c r="D185" s="86">
        <v>0.7628321786865655</v>
      </c>
      <c r="E185" s="86">
        <v>0.79588212269570091</v>
      </c>
      <c r="F185" s="86">
        <v>0.83679682166844771</v>
      </c>
      <c r="G185" s="86">
        <v>0.87984486633161574</v>
      </c>
      <c r="H185" s="86">
        <v>0.92513933447782914</v>
      </c>
      <c r="I185" s="86">
        <v>0.97279941178414286</v>
      </c>
      <c r="J185" s="86">
        <v>1.0229507291581574</v>
      </c>
      <c r="K185" s="86">
        <v>1.0806539232413706</v>
      </c>
      <c r="L185" s="86">
        <v>1.1416479385341545</v>
      </c>
      <c r="M185" s="86">
        <v>1.2061227782755528</v>
      </c>
      <c r="N185" s="86">
        <v>1.2742795681969947</v>
      </c>
      <c r="O185" s="86">
        <v>1.3463312172302777</v>
      </c>
      <c r="P185" s="86">
        <v>1.4211433362735664</v>
      </c>
      <c r="Q185" s="86">
        <v>1.5001611619099247</v>
      </c>
      <c r="R185" s="86">
        <v>1.5836242342757414</v>
      </c>
      <c r="S185" s="86">
        <v>1.6717859369570685</v>
      </c>
      <c r="T185" s="86">
        <v>1.7649143104680769</v>
      </c>
      <c r="U185" s="86">
        <v>1.8583432727312827</v>
      </c>
      <c r="V185" s="86">
        <v>1.9567833904683183</v>
      </c>
      <c r="W185" s="86">
        <v>2.0605073293928564</v>
      </c>
      <c r="X185" s="86">
        <v>2.1698028241414189</v>
      </c>
      <c r="Y185" s="86">
        <v>2.2849735247993905</v>
      </c>
      <c r="Z185" s="86">
        <v>2.3986372856099134</v>
      </c>
      <c r="AA185" s="86">
        <v>2.518029952041092</v>
      </c>
      <c r="AB185" s="86">
        <v>2.643444447160002</v>
      </c>
      <c r="AC185" s="86">
        <v>2.7751889054854915</v>
      </c>
      <c r="AD185" s="86">
        <v>2.913587475739114</v>
      </c>
      <c r="AE185" s="86">
        <v>3.0539309854458829</v>
      </c>
      <c r="AF185" s="86">
        <v>3.2011397884266808</v>
      </c>
      <c r="AG185" s="86">
        <v>3.3555554010456077</v>
      </c>
      <c r="AH185" s="86">
        <v>3.5175366381071087</v>
      </c>
      <c r="AI185" s="86">
        <v>3.687460506129788</v>
      </c>
      <c r="AJ185" s="86">
        <v>3.8654439835062124</v>
      </c>
      <c r="AK185" s="86">
        <v>4.0521456896096302</v>
      </c>
      <c r="AL185" s="86">
        <v>4.2479993969065486</v>
      </c>
      <c r="AM185" s="86">
        <v>4.4534608160449594</v>
      </c>
      <c r="AN185" s="86">
        <v>4.6690087241766687</v>
      </c>
    </row>
    <row r="186" spans="1:40" x14ac:dyDescent="0.2">
      <c r="A186" s="85" t="s">
        <v>254</v>
      </c>
      <c r="B186" s="86">
        <v>9.2744762803049238E-4</v>
      </c>
      <c r="C186" s="86">
        <v>9.6377589634901242E-4</v>
      </c>
      <c r="D186" s="86">
        <v>1.0054774301186458E-3</v>
      </c>
      <c r="E186" s="86">
        <v>1.0490400559442731E-3</v>
      </c>
      <c r="F186" s="86">
        <v>1.1029690950260112E-3</v>
      </c>
      <c r="G186" s="86">
        <v>1.1597100644409094E-3</v>
      </c>
      <c r="H186" s="86">
        <v>1.2194120102983327E-3</v>
      </c>
      <c r="I186" s="86">
        <v>1.2822320294167166E-3</v>
      </c>
      <c r="J186" s="86">
        <v>1.3483357139743237E-3</v>
      </c>
      <c r="K186" s="86">
        <v>1.42439341174518E-3</v>
      </c>
      <c r="L186" s="86">
        <v>1.5047886906318149E-3</v>
      </c>
      <c r="M186" s="86">
        <v>1.5897719909982373E-3</v>
      </c>
      <c r="N186" s="86">
        <v>1.6796084135955926E-3</v>
      </c>
      <c r="O186" s="86">
        <v>1.774578590431254E-3</v>
      </c>
      <c r="P186" s="86">
        <v>1.8731873005762459E-3</v>
      </c>
      <c r="Q186" s="86">
        <v>1.9773394882713242E-3</v>
      </c>
      <c r="R186" s="86">
        <v>2.0873508877074115E-3</v>
      </c>
      <c r="S186" s="86">
        <v>2.2035554799147458E-3</v>
      </c>
      <c r="T186" s="86">
        <v>2.3263065649963997E-3</v>
      </c>
      <c r="U186" s="86">
        <v>2.4494538515159661E-3</v>
      </c>
      <c r="V186" s="86">
        <v>2.5792062654390814E-3</v>
      </c>
      <c r="W186" s="86">
        <v>2.7159232032735563E-3</v>
      </c>
      <c r="X186" s="86">
        <v>2.8599839236439864E-3</v>
      </c>
      <c r="Y186" s="86">
        <v>3.0117886630847456E-3</v>
      </c>
      <c r="Z186" s="86">
        <v>3.1616071281554796E-3</v>
      </c>
      <c r="AA186" s="86">
        <v>3.318976776123043E-3</v>
      </c>
      <c r="AB186" s="86">
        <v>3.4842837044030076E-3</v>
      </c>
      <c r="AC186" s="86">
        <v>3.6579340603929244E-3</v>
      </c>
      <c r="AD186" s="86">
        <v>3.8403550995660561E-3</v>
      </c>
      <c r="AE186" s="86">
        <v>4.0253397336919511E-3</v>
      </c>
      <c r="AF186" s="86">
        <v>4.2193734059038715E-3</v>
      </c>
      <c r="AG186" s="86">
        <v>4.4229062636991501E-3</v>
      </c>
      <c r="AH186" s="86">
        <v>4.6364112553848209E-3</v>
      </c>
      <c r="AI186" s="86">
        <v>4.8603853074881799E-3</v>
      </c>
      <c r="AJ186" s="86">
        <v>5.094982607439731E-3</v>
      </c>
      <c r="AK186" s="86">
        <v>5.3410712713642802E-3</v>
      </c>
      <c r="AL186" s="86">
        <v>5.5992230481170403E-3</v>
      </c>
      <c r="AM186" s="86">
        <v>5.87003860293477E-3</v>
      </c>
      <c r="AN186" s="86">
        <v>6.1541490046601935E-3</v>
      </c>
    </row>
    <row r="189" spans="1:40" x14ac:dyDescent="0.2">
      <c r="A189" s="83" t="s">
        <v>280</v>
      </c>
    </row>
    <row r="190" spans="1:40" x14ac:dyDescent="0.2">
      <c r="A190" s="83" t="s">
        <v>241</v>
      </c>
    </row>
    <row r="191" spans="1:40" x14ac:dyDescent="0.2">
      <c r="A191" s="83" t="s">
        <v>281</v>
      </c>
    </row>
    <row r="192" spans="1:40" x14ac:dyDescent="0.2">
      <c r="A192" s="83" t="s">
        <v>243</v>
      </c>
    </row>
    <row r="193" spans="1:40" ht="16" x14ac:dyDescent="0.2">
      <c r="A193" s="83"/>
      <c r="B193" s="93">
        <v>1000000</v>
      </c>
    </row>
    <row r="194" spans="1:40" x14ac:dyDescent="0.2">
      <c r="A194" s="85" t="s">
        <v>244</v>
      </c>
      <c r="B194" s="85">
        <v>2022</v>
      </c>
      <c r="C194" s="85">
        <v>2023</v>
      </c>
      <c r="D194" s="85">
        <v>2024</v>
      </c>
      <c r="E194" s="85">
        <v>2025</v>
      </c>
      <c r="F194" s="85">
        <v>2026</v>
      </c>
      <c r="G194" s="85">
        <v>2027</v>
      </c>
      <c r="H194" s="85">
        <v>2028</v>
      </c>
      <c r="I194" s="85">
        <v>2029</v>
      </c>
      <c r="J194" s="85">
        <v>2030</v>
      </c>
      <c r="K194" s="85">
        <v>2031</v>
      </c>
      <c r="L194" s="85">
        <v>2032</v>
      </c>
      <c r="M194" s="85">
        <v>2033</v>
      </c>
      <c r="N194" s="85">
        <v>2034</v>
      </c>
      <c r="O194" s="85">
        <v>2035</v>
      </c>
      <c r="P194" s="85">
        <v>2036</v>
      </c>
      <c r="Q194" s="85">
        <v>2037</v>
      </c>
      <c r="R194" s="85">
        <v>2038</v>
      </c>
      <c r="S194" s="85">
        <v>2039</v>
      </c>
      <c r="T194" s="85">
        <v>2040</v>
      </c>
      <c r="U194" s="85">
        <v>2041</v>
      </c>
      <c r="V194" s="85">
        <v>2042</v>
      </c>
      <c r="W194" s="85">
        <v>2043</v>
      </c>
      <c r="X194" s="85">
        <v>2044</v>
      </c>
      <c r="Y194" s="85">
        <v>2045</v>
      </c>
      <c r="Z194" s="85">
        <v>2046</v>
      </c>
      <c r="AA194" s="85">
        <v>2047</v>
      </c>
      <c r="AB194" s="85">
        <v>2048</v>
      </c>
      <c r="AC194" s="85">
        <v>2049</v>
      </c>
      <c r="AD194" s="85">
        <v>2050</v>
      </c>
      <c r="AE194" s="85">
        <v>2051</v>
      </c>
      <c r="AF194" s="85">
        <v>2052</v>
      </c>
      <c r="AG194" s="85">
        <v>2053</v>
      </c>
      <c r="AH194" s="85">
        <v>2054</v>
      </c>
      <c r="AI194" s="85">
        <v>2055</v>
      </c>
      <c r="AJ194" s="85">
        <v>2056</v>
      </c>
      <c r="AK194" s="85">
        <v>2057</v>
      </c>
      <c r="AL194" s="85">
        <v>2058</v>
      </c>
      <c r="AM194" s="85">
        <v>2059</v>
      </c>
      <c r="AN194" s="85">
        <v>2060</v>
      </c>
    </row>
    <row r="195" spans="1:40" x14ac:dyDescent="0.2">
      <c r="A195" s="85" t="s">
        <v>245</v>
      </c>
      <c r="B195" s="86">
        <v>5.9276092080346073E-2</v>
      </c>
      <c r="C195" s="86">
        <v>6.1597945857190604E-2</v>
      </c>
      <c r="D195" s="86">
        <v>6.4263221912583324E-2</v>
      </c>
      <c r="E195" s="86">
        <v>6.7047446209091685E-2</v>
      </c>
      <c r="F195" s="86">
        <v>7.0494220549549194E-2</v>
      </c>
      <c r="G195" s="86">
        <v>7.4120714193085732E-2</v>
      </c>
      <c r="H195" s="86">
        <v>7.7936453144874934E-2</v>
      </c>
      <c r="I195" s="86">
        <v>8.195147795620368E-2</v>
      </c>
      <c r="J195" s="86">
        <v>8.6176372143499019E-2</v>
      </c>
      <c r="K195" s="86">
        <v>9.1037458592184373E-2</v>
      </c>
      <c r="L195" s="86">
        <v>9.6175773479278567E-2</v>
      </c>
      <c r="M195" s="86">
        <v>0.10160732323536478</v>
      </c>
      <c r="N195" s="86">
        <v>0.10734905128243312</v>
      </c>
      <c r="O195" s="86">
        <v>0.11341889369386077</v>
      </c>
      <c r="P195" s="86">
        <v>0.11972128620187904</v>
      </c>
      <c r="Q195" s="86">
        <v>0.12637797977852158</v>
      </c>
      <c r="R195" s="86">
        <v>0.13340915398801215</v>
      </c>
      <c r="S195" s="86">
        <v>0.14083615460740945</v>
      </c>
      <c r="T195" s="86">
        <v>0.1486815621564202</v>
      </c>
      <c r="U195" s="86">
        <v>0.1565522921842494</v>
      </c>
      <c r="V195" s="86">
        <v>0.16484517665869325</v>
      </c>
      <c r="W195" s="86">
        <v>0.17358318573984086</v>
      </c>
      <c r="X195" s="86">
        <v>0.18279055903807495</v>
      </c>
      <c r="Y195" s="86">
        <v>0.19249287692790798</v>
      </c>
      <c r="Z195" s="86">
        <v>0.20206824578159488</v>
      </c>
      <c r="AA195" s="86">
        <v>0.21212623446111326</v>
      </c>
      <c r="AB195" s="86">
        <v>0.22269151966546569</v>
      </c>
      <c r="AC195" s="86">
        <v>0.23379005955100285</v>
      </c>
      <c r="AD195" s="86">
        <v>0.24544916135751851</v>
      </c>
      <c r="AE195" s="86">
        <v>0.25727211057264676</v>
      </c>
      <c r="AF195" s="86">
        <v>0.26967341224522301</v>
      </c>
      <c r="AG195" s="86">
        <v>0.28268183671622976</v>
      </c>
      <c r="AH195" s="86">
        <v>0.29632761159804027</v>
      </c>
      <c r="AI195" s="86">
        <v>0.31064249702642854</v>
      </c>
      <c r="AJ195" s="86">
        <v>0.32563634760455684</v>
      </c>
      <c r="AK195" s="86">
        <v>0.34136464736170641</v>
      </c>
      <c r="AL195" s="86">
        <v>0.35786393856373039</v>
      </c>
      <c r="AM195" s="86">
        <v>0.37517261161328608</v>
      </c>
      <c r="AN195" s="86">
        <v>0.39333100010302052</v>
      </c>
    </row>
    <row r="196" spans="1:40" x14ac:dyDescent="0.2">
      <c r="A196" s="85" t="s">
        <v>246</v>
      </c>
      <c r="B196" s="86">
        <v>5.0041060615054287E-3</v>
      </c>
      <c r="C196" s="86">
        <v>5.2001176768273049E-3</v>
      </c>
      <c r="D196" s="86">
        <v>5.4251211073216409E-3</v>
      </c>
      <c r="E196" s="86">
        <v>5.6601661851898516E-3</v>
      </c>
      <c r="F196" s="86">
        <v>5.9511439430748672E-3</v>
      </c>
      <c r="G196" s="86">
        <v>6.2572936602160395E-3</v>
      </c>
      <c r="H196" s="86">
        <v>6.5794195249219856E-3</v>
      </c>
      <c r="I196" s="86">
        <v>6.9183691636436418E-3</v>
      </c>
      <c r="J196" s="86">
        <v>7.2750360401173265E-3</v>
      </c>
      <c r="K196" s="86">
        <v>7.6854104644365996E-3</v>
      </c>
      <c r="L196" s="86">
        <v>8.119188599432059E-3</v>
      </c>
      <c r="M196" s="86">
        <v>8.5777217129335056E-3</v>
      </c>
      <c r="N196" s="86">
        <v>9.0624401738756532E-3</v>
      </c>
      <c r="O196" s="86">
        <v>9.5748581511309154E-3</v>
      </c>
      <c r="P196" s="86">
        <v>1.0106908079601448E-2</v>
      </c>
      <c r="Q196" s="86">
        <v>1.0668868214073703E-2</v>
      </c>
      <c r="R196" s="86">
        <v>1.1262442119612567E-2</v>
      </c>
      <c r="S196" s="86">
        <v>1.1889431813331824E-2</v>
      </c>
      <c r="T196" s="86">
        <v>1.2551743549702217E-2</v>
      </c>
      <c r="U196" s="86">
        <v>1.3216193017581221E-2</v>
      </c>
      <c r="V196" s="86">
        <v>1.3916280894657853E-2</v>
      </c>
      <c r="W196" s="86">
        <v>1.4653946328964688E-2</v>
      </c>
      <c r="X196" s="86">
        <v>1.5431235635921435E-2</v>
      </c>
      <c r="Y196" s="86">
        <v>1.6250308318671115E-2</v>
      </c>
      <c r="Z196" s="86">
        <v>1.7058663924451208E-2</v>
      </c>
      <c r="AA196" s="86">
        <v>1.7907762445479033E-2</v>
      </c>
      <c r="AB196" s="86">
        <v>1.8799687096331036E-2</v>
      </c>
      <c r="AC196" s="86">
        <v>1.9736629272610072E-2</v>
      </c>
      <c r="AD196" s="86">
        <v>2.0720894259961334E-2</v>
      </c>
      <c r="AE196" s="86">
        <v>2.1718991296319615E-2</v>
      </c>
      <c r="AF196" s="86">
        <v>2.276591302635169E-2</v>
      </c>
      <c r="AG196" s="86">
        <v>2.386408825115845E-2</v>
      </c>
      <c r="AH196" s="86">
        <v>2.5016068795143186E-2</v>
      </c>
      <c r="AI196" s="86">
        <v>2.6224535858809558E-2</v>
      </c>
      <c r="AJ196" s="86">
        <v>2.7490321370810207E-2</v>
      </c>
      <c r="AK196" s="86">
        <v>2.881810931009008E-2</v>
      </c>
      <c r="AL196" s="86">
        <v>3.0210984586055964E-2</v>
      </c>
      <c r="AM196" s="86">
        <v>3.167218812839636E-2</v>
      </c>
      <c r="AN196" s="86">
        <v>3.3205124911500843E-2</v>
      </c>
    </row>
    <row r="197" spans="1:40" x14ac:dyDescent="0.2">
      <c r="A197" s="85" t="s">
        <v>247</v>
      </c>
      <c r="B197" s="86">
        <v>12.631766715585021</v>
      </c>
      <c r="C197" s="86">
        <v>13.126554989026625</v>
      </c>
      <c r="D197" s="86">
        <v>13.694526732486388</v>
      </c>
      <c r="E197" s="86">
        <v>14.287846409324844</v>
      </c>
      <c r="F197" s="86">
        <v>15.022355852540308</v>
      </c>
      <c r="G197" s="86">
        <v>15.795163574726402</v>
      </c>
      <c r="H197" s="86">
        <v>16.608299572646775</v>
      </c>
      <c r="I197" s="86">
        <v>17.463903493115186</v>
      </c>
      <c r="J197" s="86">
        <v>18.364230689105231</v>
      </c>
      <c r="K197" s="86">
        <v>19.400130794005108</v>
      </c>
      <c r="L197" s="86">
        <v>20.495108426420789</v>
      </c>
      <c r="M197" s="86">
        <v>21.652574565213744</v>
      </c>
      <c r="N197" s="86">
        <v>22.876139862612067</v>
      </c>
      <c r="O197" s="86">
        <v>24.169626505381821</v>
      </c>
      <c r="P197" s="86">
        <v>25.512669697288427</v>
      </c>
      <c r="Q197" s="86">
        <v>26.93121463515827</v>
      </c>
      <c r="R197" s="86">
        <v>28.429561594848806</v>
      </c>
      <c r="S197" s="86">
        <v>30.012259372792212</v>
      </c>
      <c r="T197" s="86">
        <v>31.684119889734962</v>
      </c>
      <c r="U197" s="86">
        <v>33.361376640367709</v>
      </c>
      <c r="V197" s="86">
        <v>35.128594727863792</v>
      </c>
      <c r="W197" s="86">
        <v>36.990669105542239</v>
      </c>
      <c r="X197" s="86">
        <v>38.952765247254021</v>
      </c>
      <c r="Y197" s="86">
        <v>41.02033434439857</v>
      </c>
      <c r="Z197" s="86">
        <v>43.060850534492609</v>
      </c>
      <c r="AA197" s="86">
        <v>45.204213265886239</v>
      </c>
      <c r="AB197" s="86">
        <v>47.455681156247607</v>
      </c>
      <c r="AC197" s="86">
        <v>49.820785902486506</v>
      </c>
      <c r="AD197" s="86">
        <v>52.305346691911303</v>
      </c>
      <c r="AE197" s="86">
        <v>54.824823451163233</v>
      </c>
      <c r="AF197" s="86">
        <v>57.467547426374772</v>
      </c>
      <c r="AG197" s="86">
        <v>60.239649592494914</v>
      </c>
      <c r="AH197" s="86">
        <v>63.147571469780281</v>
      </c>
      <c r="AI197" s="86">
        <v>66.198081160038399</v>
      </c>
      <c r="AJ197" s="86">
        <v>69.393278684438869</v>
      </c>
      <c r="AK197" s="86">
        <v>72.744987719100081</v>
      </c>
      <c r="AL197" s="86">
        <v>76.260995440290174</v>
      </c>
      <c r="AM197" s="86">
        <v>79.94948286321214</v>
      </c>
      <c r="AN197" s="86">
        <v>83.819045097888221</v>
      </c>
    </row>
    <row r="198" spans="1:40" x14ac:dyDescent="0.2">
      <c r="A198" s="85" t="s">
        <v>180</v>
      </c>
      <c r="B198" s="86">
        <v>1.0200079329677803</v>
      </c>
      <c r="C198" s="86">
        <v>1.0599618028747653</v>
      </c>
      <c r="D198" s="86">
        <v>1.1058251961019148</v>
      </c>
      <c r="E198" s="86">
        <v>1.1537354204424595</v>
      </c>
      <c r="F198" s="86">
        <v>1.2130466376133053</v>
      </c>
      <c r="G198" s="86">
        <v>1.2754504188924523</v>
      </c>
      <c r="H198" s="86">
        <v>1.3411106853567734</v>
      </c>
      <c r="I198" s="86">
        <v>1.4102002122619328</v>
      </c>
      <c r="J198" s="86">
        <v>1.4829011180697831</v>
      </c>
      <c r="K198" s="86">
        <v>1.5665494586820559</v>
      </c>
      <c r="L198" s="86">
        <v>1.6549682758304332</v>
      </c>
      <c r="M198" s="86">
        <v>1.748433004105834</v>
      </c>
      <c r="N198" s="86">
        <v>1.847235201609255</v>
      </c>
      <c r="O198" s="86">
        <v>1.9516835077345716</v>
      </c>
      <c r="P198" s="86">
        <v>2.0601334768408655</v>
      </c>
      <c r="Q198" s="86">
        <v>2.1746801687231119</v>
      </c>
      <c r="R198" s="86">
        <v>2.2956708281956981</v>
      </c>
      <c r="S198" s="86">
        <v>2.4234727679671915</v>
      </c>
      <c r="T198" s="86">
        <v>2.5584745478839479</v>
      </c>
      <c r="U198" s="86">
        <v>2.6939120705828405</v>
      </c>
      <c r="V198" s="86">
        <v>2.8366139197474656</v>
      </c>
      <c r="W198" s="86">
        <v>2.9869753600568938</v>
      </c>
      <c r="X198" s="86">
        <v>3.1454135005683272</v>
      </c>
      <c r="Y198" s="86">
        <v>3.3123685218674823</v>
      </c>
      <c r="Z198" s="86">
        <v>3.4771390364050223</v>
      </c>
      <c r="AA198" s="86">
        <v>3.6502143502921611</v>
      </c>
      <c r="AB198" s="86">
        <v>3.8320190938960303</v>
      </c>
      <c r="AC198" s="86">
        <v>4.0229999485762393</v>
      </c>
      <c r="AD198" s="86">
        <v>4.2236268103775423</v>
      </c>
      <c r="AE198" s="86">
        <v>4.4270731167595461</v>
      </c>
      <c r="AF198" s="86">
        <v>4.6404715652943906</v>
      </c>
      <c r="AG198" s="86">
        <v>4.8643172287003704</v>
      </c>
      <c r="AH198" s="86">
        <v>5.0991302560516489</v>
      </c>
      <c r="AI198" s="86">
        <v>5.3454571676957148</v>
      </c>
      <c r="AJ198" s="86">
        <v>5.6034675391401461</v>
      </c>
      <c r="AK198" s="86">
        <v>5.8741161254646679</v>
      </c>
      <c r="AL198" s="86">
        <v>6.1580317366962305</v>
      </c>
      <c r="AM198" s="86">
        <v>6.4558749851303867</v>
      </c>
      <c r="AN198" s="86">
        <v>6.7683399209823421</v>
      </c>
    </row>
    <row r="199" spans="1:40" x14ac:dyDescent="0.2">
      <c r="A199" s="85" t="s">
        <v>248</v>
      </c>
      <c r="B199" s="86">
        <v>1.1452933908869261E-2</v>
      </c>
      <c r="C199" s="86">
        <v>1.1901547117314488E-2</v>
      </c>
      <c r="D199" s="86">
        <v>1.2416514103834601E-2</v>
      </c>
      <c r="E199" s="86">
        <v>1.2954463481674089E-2</v>
      </c>
      <c r="F199" s="86">
        <v>1.3620426390742702E-2</v>
      </c>
      <c r="G199" s="86">
        <v>1.4321113473218735E-2</v>
      </c>
      <c r="H199" s="86">
        <v>1.5058365280728321E-2</v>
      </c>
      <c r="I199" s="86">
        <v>1.5834121782089604E-2</v>
      </c>
      <c r="J199" s="86">
        <v>1.6650427854248886E-2</v>
      </c>
      <c r="K199" s="86">
        <v>1.7589654781466527E-2</v>
      </c>
      <c r="L199" s="86">
        <v>1.8582445951388488E-2</v>
      </c>
      <c r="M199" s="86">
        <v>1.963189402051679E-2</v>
      </c>
      <c r="N199" s="86">
        <v>2.074127268462711E-2</v>
      </c>
      <c r="O199" s="86">
        <v>2.1914047433021527E-2</v>
      </c>
      <c r="P199" s="86">
        <v>2.3131753970831889E-2</v>
      </c>
      <c r="Q199" s="86">
        <v>2.4417916214482218E-2</v>
      </c>
      <c r="R199" s="86">
        <v>2.5776433125716681E-2</v>
      </c>
      <c r="S199" s="86">
        <v>2.7211428994199243E-2</v>
      </c>
      <c r="T199" s="86">
        <v>2.8727266678390234E-2</v>
      </c>
      <c r="U199" s="86">
        <v>3.0247997004220355E-2</v>
      </c>
      <c r="V199" s="86">
        <v>3.185029321617297E-2</v>
      </c>
      <c r="W199" s="86">
        <v>3.3538593456442438E-2</v>
      </c>
      <c r="X199" s="86">
        <v>3.5317581142000863E-2</v>
      </c>
      <c r="Y199" s="86">
        <v>3.7192198743385231E-2</v>
      </c>
      <c r="Z199" s="86">
        <v>3.904228809282604E-2</v>
      </c>
      <c r="AA199" s="86">
        <v>4.0985626048481744E-2</v>
      </c>
      <c r="AB199" s="86">
        <v>4.302698047869264E-2</v>
      </c>
      <c r="AC199" s="86">
        <v>4.5171366846500305E-2</v>
      </c>
      <c r="AD199" s="86">
        <v>4.7424061275913899E-2</v>
      </c>
      <c r="AE199" s="86">
        <v>4.9708413216410285E-2</v>
      </c>
      <c r="AF199" s="86">
        <v>5.2104510588137296E-2</v>
      </c>
      <c r="AG199" s="86">
        <v>5.4617912205825181E-2</v>
      </c>
      <c r="AH199" s="86">
        <v>5.7254458448530381E-2</v>
      </c>
      <c r="AI199" s="86">
        <v>6.0020285799330483E-2</v>
      </c>
      <c r="AJ199" s="86">
        <v>6.2917298299378574E-2</v>
      </c>
      <c r="AK199" s="86">
        <v>6.5956216205325449E-2</v>
      </c>
      <c r="AL199" s="86">
        <v>6.9144099971749098E-2</v>
      </c>
      <c r="AM199" s="86">
        <v>7.2488367137980111E-2</v>
      </c>
      <c r="AN199" s="86">
        <v>7.5996810693648567E-2</v>
      </c>
    </row>
    <row r="200" spans="1:40" x14ac:dyDescent="0.2">
      <c r="A200" s="85" t="s">
        <v>249</v>
      </c>
      <c r="B200" s="86">
        <v>9.2159281050985115E-2</v>
      </c>
      <c r="C200" s="86">
        <v>9.576917447124407E-2</v>
      </c>
      <c r="D200" s="86">
        <v>9.9913002386459185E-2</v>
      </c>
      <c r="E200" s="86">
        <v>0.10424176463183622</v>
      </c>
      <c r="F200" s="86">
        <v>0.10960062406425264</v>
      </c>
      <c r="G200" s="86">
        <v>0.11523890140668071</v>
      </c>
      <c r="H200" s="86">
        <v>0.12117140717980894</v>
      </c>
      <c r="I200" s="86">
        <v>0.12741375189295867</v>
      </c>
      <c r="J200" s="86">
        <v>0.13398239022845926</v>
      </c>
      <c r="K200" s="86">
        <v>0.14154014608777418</v>
      </c>
      <c r="L200" s="86">
        <v>0.14952892181823746</v>
      </c>
      <c r="M200" s="86">
        <v>0.1579736033575512</v>
      </c>
      <c r="N200" s="86">
        <v>0.16690053342728073</v>
      </c>
      <c r="O200" s="86">
        <v>0.17633759806999896</v>
      </c>
      <c r="P200" s="86">
        <v>0.18613621910008987</v>
      </c>
      <c r="Q200" s="86">
        <v>0.19648568838306057</v>
      </c>
      <c r="R200" s="86">
        <v>0.20741738002043375</v>
      </c>
      <c r="S200" s="86">
        <v>0.21896448127874732</v>
      </c>
      <c r="T200" s="86">
        <v>0.2311620991360239</v>
      </c>
      <c r="U200" s="86">
        <v>0.24339908702193158</v>
      </c>
      <c r="V200" s="86">
        <v>0.25629241794475432</v>
      </c>
      <c r="W200" s="86">
        <v>0.26987780467443301</v>
      </c>
      <c r="X200" s="86">
        <v>0.28419293365397386</v>
      </c>
      <c r="Y200" s="86">
        <v>0.29927757587436743</v>
      </c>
      <c r="Z200" s="86">
        <v>0.31416484455863974</v>
      </c>
      <c r="AA200" s="86">
        <v>0.32980246460057738</v>
      </c>
      <c r="AB200" s="86">
        <v>0.34622880200507328</v>
      </c>
      <c r="AC200" s="86">
        <v>0.36348421511800894</v>
      </c>
      <c r="AD200" s="86">
        <v>0.38161115976767135</v>
      </c>
      <c r="AE200" s="86">
        <v>0.39999284555916442</v>
      </c>
      <c r="AF200" s="86">
        <v>0.41927372265699769</v>
      </c>
      <c r="AG200" s="86">
        <v>0.43949852164052444</v>
      </c>
      <c r="AH200" s="86">
        <v>0.46071423877630746</v>
      </c>
      <c r="AI200" s="86">
        <v>0.48297025301589841</v>
      </c>
      <c r="AJ200" s="86">
        <v>0.50628188576647182</v>
      </c>
      <c r="AK200" s="86">
        <v>0.53073540061371494</v>
      </c>
      <c r="AL200" s="86">
        <v>0.55638761150792015</v>
      </c>
      <c r="AM200" s="86">
        <v>0.58329820578312075</v>
      </c>
      <c r="AN200" s="86">
        <v>0.61152989194067142</v>
      </c>
    </row>
    <row r="201" spans="1:40" x14ac:dyDescent="0.2">
      <c r="A201" s="85" t="s">
        <v>250</v>
      </c>
      <c r="B201" s="86">
        <v>0.58411243502031229</v>
      </c>
      <c r="C201" s="86">
        <v>0.606992210251032</v>
      </c>
      <c r="D201" s="86">
        <v>0.63325610235455621</v>
      </c>
      <c r="E201" s="86">
        <v>0.66069212211226613</v>
      </c>
      <c r="F201" s="86">
        <v>0.69465697509618463</v>
      </c>
      <c r="G201" s="86">
        <v>0.73039279974941218</v>
      </c>
      <c r="H201" s="86">
        <v>0.76799346626282505</v>
      </c>
      <c r="I201" s="86">
        <v>0.80755791521525189</v>
      </c>
      <c r="J201" s="86">
        <v>0.84919043761735691</v>
      </c>
      <c r="K201" s="86">
        <v>0.89709206106677608</v>
      </c>
      <c r="L201" s="86">
        <v>0.94772552078496231</v>
      </c>
      <c r="M201" s="86">
        <v>1.0012485457114564</v>
      </c>
      <c r="N201" s="86">
        <v>1.0578280979911776</v>
      </c>
      <c r="O201" s="86">
        <v>1.1176409214533385</v>
      </c>
      <c r="P201" s="86">
        <v>1.1797453164145062</v>
      </c>
      <c r="Q201" s="86">
        <v>1.2453410289146891</v>
      </c>
      <c r="R201" s="86">
        <v>1.3146269103623169</v>
      </c>
      <c r="S201" s="86">
        <v>1.3878133041416723</v>
      </c>
      <c r="T201" s="86">
        <v>1.4651227209123983</v>
      </c>
      <c r="U201" s="86">
        <v>1.542681667877243</v>
      </c>
      <c r="V201" s="86">
        <v>1.6244005662341678</v>
      </c>
      <c r="W201" s="86">
        <v>1.7105057661974266</v>
      </c>
      <c r="X201" s="86">
        <v>1.8012361272691844</v>
      </c>
      <c r="Y201" s="86">
        <v>1.8968437209730642</v>
      </c>
      <c r="Z201" s="86">
        <v>1.9912003464024786</v>
      </c>
      <c r="AA201" s="86">
        <v>2.0903127550112801</v>
      </c>
      <c r="AB201" s="86">
        <v>2.1944241134158369</v>
      </c>
      <c r="AC201" s="86">
        <v>2.303790215839121</v>
      </c>
      <c r="AD201" s="86">
        <v>2.4186801505048989</v>
      </c>
      <c r="AE201" s="86">
        <v>2.5351846536325575</v>
      </c>
      <c r="AF201" s="86">
        <v>2.6573882986969353</v>
      </c>
      <c r="AG201" s="86">
        <v>2.7855745914646546</v>
      </c>
      <c r="AH201" s="86">
        <v>2.9200413977977964</v>
      </c>
      <c r="AI201" s="86">
        <v>3.0611016851945942</v>
      </c>
      <c r="AJ201" s="86">
        <v>3.2088525618827881</v>
      </c>
      <c r="AK201" s="86">
        <v>3.3638407729380191</v>
      </c>
      <c r="AL201" s="86">
        <v>3.5264264094381499</v>
      </c>
      <c r="AM201" s="86">
        <v>3.6969877741826833</v>
      </c>
      <c r="AN201" s="86">
        <v>3.8759223183561908</v>
      </c>
    </row>
    <row r="202" spans="1:40" x14ac:dyDescent="0.2">
      <c r="A202" s="85" t="s">
        <v>251</v>
      </c>
      <c r="B202" s="86">
        <v>4.1812224490342326E-3</v>
      </c>
      <c r="C202" s="86">
        <v>4.3450015848443017E-3</v>
      </c>
      <c r="D202" s="86">
        <v>4.5330050730057027E-3</v>
      </c>
      <c r="E202" s="86">
        <v>4.7293989431671807E-3</v>
      </c>
      <c r="F202" s="86">
        <v>4.9725278294227328E-3</v>
      </c>
      <c r="G202" s="86">
        <v>5.2283337724508584E-3</v>
      </c>
      <c r="H202" s="86">
        <v>5.4974887184828913E-3</v>
      </c>
      <c r="I202" s="86">
        <v>5.7807009088513498E-3</v>
      </c>
      <c r="J202" s="86">
        <v>6.0787168846138731E-3</v>
      </c>
      <c r="K202" s="86">
        <v>6.4216086487738511E-3</v>
      </c>
      <c r="L202" s="86">
        <v>6.7840555780856538E-3</v>
      </c>
      <c r="M202" s="86">
        <v>7.167186735625713E-3</v>
      </c>
      <c r="N202" s="86">
        <v>7.5721972780567253E-3</v>
      </c>
      <c r="O202" s="86">
        <v>8.0003523817764616E-3</v>
      </c>
      <c r="P202" s="86">
        <v>8.4449111256530447E-3</v>
      </c>
      <c r="Q202" s="86">
        <v>8.9144615909784765E-3</v>
      </c>
      <c r="R202" s="86">
        <v>9.4104272057147463E-3</v>
      </c>
      <c r="S202" s="86">
        <v>9.9343136602523165E-3</v>
      </c>
      <c r="T202" s="86">
        <v>1.0487713741372423E-2</v>
      </c>
      <c r="U202" s="86">
        <v>1.1042900021838423E-2</v>
      </c>
      <c r="V202" s="86">
        <v>1.1627864271586737E-2</v>
      </c>
      <c r="W202" s="86">
        <v>1.2244226761887841E-2</v>
      </c>
      <c r="X202" s="86">
        <v>1.2893697308614041E-2</v>
      </c>
      <c r="Y202" s="86">
        <v>1.3578080302581471E-2</v>
      </c>
      <c r="Z202" s="86">
        <v>1.4253508553731203E-2</v>
      </c>
      <c r="AA202" s="86">
        <v>1.4962979886657993E-2</v>
      </c>
      <c r="AB202" s="86">
        <v>1.5708234948631539E-2</v>
      </c>
      <c r="AC202" s="86">
        <v>1.6491104778478101E-2</v>
      </c>
      <c r="AD202" s="86">
        <v>1.7313515576796272E-2</v>
      </c>
      <c r="AE202" s="86">
        <v>1.8147483858731588E-2</v>
      </c>
      <c r="AF202" s="86">
        <v>1.9022248019640472E-2</v>
      </c>
      <c r="AG202" s="86">
        <v>1.9939837464488065E-2</v>
      </c>
      <c r="AH202" s="86">
        <v>2.0902384391383259E-2</v>
      </c>
      <c r="AI202" s="86">
        <v>2.1912129099711884E-2</v>
      </c>
      <c r="AJ202" s="86">
        <v>2.2969766714380509E-2</v>
      </c>
      <c r="AK202" s="86">
        <v>2.407921097296277E-2</v>
      </c>
      <c r="AL202" s="86">
        <v>2.5243039497176996E-2</v>
      </c>
      <c r="AM202" s="86">
        <v>2.6463960272785823E-2</v>
      </c>
      <c r="AN202" s="86">
        <v>2.7744818354466551E-2</v>
      </c>
    </row>
    <row r="203" spans="1:40" x14ac:dyDescent="0.2">
      <c r="A203" s="85" t="s">
        <v>252</v>
      </c>
      <c r="B203" s="86">
        <v>0</v>
      </c>
      <c r="C203" s="86">
        <v>0</v>
      </c>
      <c r="D203" s="86">
        <v>0</v>
      </c>
      <c r="E203" s="86">
        <v>0</v>
      </c>
      <c r="F203" s="86">
        <v>0</v>
      </c>
      <c r="G203" s="86">
        <v>0</v>
      </c>
      <c r="H203" s="86">
        <v>0</v>
      </c>
      <c r="I203" s="86">
        <v>0</v>
      </c>
      <c r="J203" s="86">
        <v>0</v>
      </c>
      <c r="K203" s="86">
        <v>0</v>
      </c>
      <c r="L203" s="86">
        <v>0</v>
      </c>
      <c r="M203" s="86">
        <v>0</v>
      </c>
      <c r="N203" s="86">
        <v>0</v>
      </c>
      <c r="O203" s="86">
        <v>0</v>
      </c>
      <c r="P203" s="86">
        <v>0</v>
      </c>
      <c r="Q203" s="86">
        <v>0</v>
      </c>
      <c r="R203" s="86">
        <v>0</v>
      </c>
      <c r="S203" s="86">
        <v>0</v>
      </c>
      <c r="T203" s="86">
        <v>0</v>
      </c>
      <c r="U203" s="86">
        <v>0</v>
      </c>
      <c r="V203" s="86">
        <v>0</v>
      </c>
      <c r="W203" s="86">
        <v>0</v>
      </c>
      <c r="X203" s="86">
        <v>0</v>
      </c>
      <c r="Y203" s="86">
        <v>0</v>
      </c>
      <c r="Z203" s="86">
        <v>0</v>
      </c>
      <c r="AA203" s="86">
        <v>0</v>
      </c>
      <c r="AB203" s="86">
        <v>0</v>
      </c>
      <c r="AC203" s="86">
        <v>0</v>
      </c>
      <c r="AD203" s="86">
        <v>0</v>
      </c>
      <c r="AE203" s="86">
        <v>0</v>
      </c>
      <c r="AF203" s="86">
        <v>0</v>
      </c>
      <c r="AG203" s="86">
        <v>0</v>
      </c>
      <c r="AH203" s="86">
        <v>0</v>
      </c>
      <c r="AI203" s="86">
        <v>0</v>
      </c>
      <c r="AJ203" s="86">
        <v>0</v>
      </c>
      <c r="AK203" s="86">
        <v>0</v>
      </c>
      <c r="AL203" s="86">
        <v>0</v>
      </c>
      <c r="AM203" s="86">
        <v>0</v>
      </c>
      <c r="AN203" s="86">
        <v>0</v>
      </c>
    </row>
    <row r="204" spans="1:40" x14ac:dyDescent="0.2">
      <c r="A204" s="85" t="s">
        <v>128</v>
      </c>
      <c r="B204" s="86">
        <v>8.0690607584265033E-3</v>
      </c>
      <c r="C204" s="86">
        <v>8.3851271275141581E-3</v>
      </c>
      <c r="D204" s="86">
        <v>8.7479424494114316E-3</v>
      </c>
      <c r="E204" s="86">
        <v>9.1269498067649071E-3</v>
      </c>
      <c r="F204" s="86">
        <v>9.5961479370336635E-3</v>
      </c>
      <c r="G204" s="86">
        <v>1.0089810668883125E-2</v>
      </c>
      <c r="H204" s="86">
        <v>1.060923474627588E-2</v>
      </c>
      <c r="I204" s="86">
        <v>1.1155786956655882E-2</v>
      </c>
      <c r="J204" s="86">
        <v>1.1730907999537729E-2</v>
      </c>
      <c r="K204" s="86">
        <v>1.2392631816506615E-2</v>
      </c>
      <c r="L204" s="86">
        <v>1.3092093835083874E-2</v>
      </c>
      <c r="M204" s="86">
        <v>1.383147295837139E-2</v>
      </c>
      <c r="N204" s="86">
        <v>1.4613075639050094E-2</v>
      </c>
      <c r="O204" s="86">
        <v>1.5439343456191213E-2</v>
      </c>
      <c r="P204" s="86">
        <v>1.6297267558234255E-2</v>
      </c>
      <c r="Q204" s="86">
        <v>1.7203421507238692E-2</v>
      </c>
      <c r="R204" s="86">
        <v>1.8160552281355158E-2</v>
      </c>
      <c r="S204" s="86">
        <v>1.9171565611477481E-2</v>
      </c>
      <c r="T204" s="86">
        <v>2.0239535309982206E-2</v>
      </c>
      <c r="U204" s="86">
        <v>2.1310952074799328E-2</v>
      </c>
      <c r="V204" s="86">
        <v>2.2439835345244977E-2</v>
      </c>
      <c r="W204" s="86">
        <v>2.3629311974168038E-2</v>
      </c>
      <c r="X204" s="86">
        <v>2.4882681620538478E-2</v>
      </c>
      <c r="Y204" s="86">
        <v>2.6203426457166949E-2</v>
      </c>
      <c r="Z204" s="86">
        <v>2.7506890136250517E-2</v>
      </c>
      <c r="AA204" s="86">
        <v>2.887605127549352E-2</v>
      </c>
      <c r="AB204" s="86">
        <v>3.0314269033311785E-2</v>
      </c>
      <c r="AC204" s="86">
        <v>3.182507700872339E-2</v>
      </c>
      <c r="AD204" s="86">
        <v>3.3412192447068015E-2</v>
      </c>
      <c r="AE204" s="86">
        <v>3.5021611897853515E-2</v>
      </c>
      <c r="AF204" s="86">
        <v>3.670976057917949E-2</v>
      </c>
      <c r="AG204" s="86">
        <v>3.8480554903570496E-2</v>
      </c>
      <c r="AH204" s="86">
        <v>4.0338109657144544E-2</v>
      </c>
      <c r="AI204" s="86">
        <v>4.2286748243423371E-2</v>
      </c>
      <c r="AJ204" s="86">
        <v>4.4327812137340224E-2</v>
      </c>
      <c r="AK204" s="86">
        <v>4.6468854198533471E-2</v>
      </c>
      <c r="AL204" s="86">
        <v>4.8714848806269188E-2</v>
      </c>
      <c r="AM204" s="86">
        <v>5.1071021920638726E-2</v>
      </c>
      <c r="AN204" s="86">
        <v>5.3542864021838249E-2</v>
      </c>
    </row>
    <row r="205" spans="1:40" x14ac:dyDescent="0.2">
      <c r="A205" s="85" t="s">
        <v>253</v>
      </c>
      <c r="B205" s="86">
        <v>10.891653469863385</v>
      </c>
      <c r="C205" s="86">
        <v>11.318281235924719</v>
      </c>
      <c r="D205" s="86">
        <v>11.808010942760218</v>
      </c>
      <c r="E205" s="86">
        <v>12.319596729806356</v>
      </c>
      <c r="F205" s="86">
        <v>12.952922416226354</v>
      </c>
      <c r="G205" s="86">
        <v>13.619270528759207</v>
      </c>
      <c r="H205" s="86">
        <v>14.320391418071807</v>
      </c>
      <c r="I205" s="86">
        <v>15.058129979828239</v>
      </c>
      <c r="J205" s="86">
        <v>15.834430876528515</v>
      </c>
      <c r="K205" s="86">
        <v>16.727628576106358</v>
      </c>
      <c r="L205" s="86">
        <v>17.671765465114031</v>
      </c>
      <c r="M205" s="86">
        <v>18.669782636479265</v>
      </c>
      <c r="N205" s="86">
        <v>19.724793350108932</v>
      </c>
      <c r="O205" s="86">
        <v>20.84009326010198</v>
      </c>
      <c r="P205" s="86">
        <v>21.998122961779266</v>
      </c>
      <c r="Q205" s="86">
        <v>23.221253521627617</v>
      </c>
      <c r="R205" s="86">
        <v>24.513192822757819</v>
      </c>
      <c r="S205" s="86">
        <v>25.877863033427076</v>
      </c>
      <c r="T205" s="86">
        <v>27.319413199012423</v>
      </c>
      <c r="U205" s="86">
        <v>28.765616229768352</v>
      </c>
      <c r="V205" s="86">
        <v>30.289387800924271</v>
      </c>
      <c r="W205" s="86">
        <v>31.894948552118514</v>
      </c>
      <c r="X205" s="86">
        <v>33.586752377446764</v>
      </c>
      <c r="Y205" s="86">
        <v>35.36949952898437</v>
      </c>
      <c r="Z205" s="86">
        <v>37.128920498557015</v>
      </c>
      <c r="AA205" s="86">
        <v>38.977020186921017</v>
      </c>
      <c r="AB205" s="86">
        <v>40.918332800784036</v>
      </c>
      <c r="AC205" s="86">
        <v>42.95762800754089</v>
      </c>
      <c r="AD205" s="86">
        <v>45.099923361193788</v>
      </c>
      <c r="AE205" s="86">
        <v>47.272324768297793</v>
      </c>
      <c r="AF205" s="86">
        <v>49.550995234796417</v>
      </c>
      <c r="AG205" s="86">
        <v>51.941221151428216</v>
      </c>
      <c r="AH205" s="86">
        <v>54.448556674475043</v>
      </c>
      <c r="AI205" s="86">
        <v>57.078837552901867</v>
      </c>
      <c r="AJ205" s="86">
        <v>59.83387451543522</v>
      </c>
      <c r="AK205" s="86">
        <v>62.723862445017524</v>
      </c>
      <c r="AL205" s="86">
        <v>65.755515780517925</v>
      </c>
      <c r="AM205" s="86">
        <v>68.935888545702809</v>
      </c>
      <c r="AN205" s="86">
        <v>72.27239181473189</v>
      </c>
    </row>
    <row r="206" spans="1:40" x14ac:dyDescent="0.2">
      <c r="A206" s="85" t="s">
        <v>254</v>
      </c>
      <c r="B206" s="86">
        <v>1.8530199307689788E-2</v>
      </c>
      <c r="C206" s="86">
        <v>1.9256030106216852E-2</v>
      </c>
      <c r="D206" s="86">
        <v>2.0089217564821526E-2</v>
      </c>
      <c r="E206" s="86">
        <v>2.0959589232739197E-2</v>
      </c>
      <c r="F206" s="86">
        <v>2.2037079553975904E-2</v>
      </c>
      <c r="G206" s="86">
        <v>2.3170751623850488E-2</v>
      </c>
      <c r="H206" s="86">
        <v>2.436358335079581E-2</v>
      </c>
      <c r="I206" s="86">
        <v>2.5618713494638568E-2</v>
      </c>
      <c r="J206" s="86">
        <v>2.6939450550623412E-2</v>
      </c>
      <c r="K206" s="86">
        <v>2.8459066597915365E-2</v>
      </c>
      <c r="L206" s="86">
        <v>3.0065346560407942E-2</v>
      </c>
      <c r="M206" s="86">
        <v>3.1763294181406443E-2</v>
      </c>
      <c r="N206" s="86">
        <v>3.3558206115521717E-2</v>
      </c>
      <c r="O206" s="86">
        <v>3.5455689328442813E-2</v>
      </c>
      <c r="P206" s="86">
        <v>3.7425869635379617E-2</v>
      </c>
      <c r="Q206" s="86">
        <v>3.9506807402636755E-2</v>
      </c>
      <c r="R206" s="86">
        <v>4.1704810929798219E-2</v>
      </c>
      <c r="S206" s="86">
        <v>4.4026553084278053E-2</v>
      </c>
      <c r="T206" s="86">
        <v>4.6479092724309848E-2</v>
      </c>
      <c r="U206" s="86">
        <v>4.8939548381794921E-2</v>
      </c>
      <c r="V206" s="86">
        <v>5.1531973029809823E-2</v>
      </c>
      <c r="W206" s="86">
        <v>5.4263547331411859E-2</v>
      </c>
      <c r="X206" s="86">
        <v>5.714184879037644E-2</v>
      </c>
      <c r="Y206" s="86">
        <v>6.0174874044495397E-2</v>
      </c>
      <c r="Z206" s="86">
        <v>6.3168213974242451E-2</v>
      </c>
      <c r="AA206" s="86">
        <v>6.6312424874875681E-2</v>
      </c>
      <c r="AB206" s="86">
        <v>6.9615220887707829E-2</v>
      </c>
      <c r="AC206" s="86">
        <v>7.3084716748274769E-2</v>
      </c>
      <c r="AD206" s="86">
        <v>7.6729448926815533E-2</v>
      </c>
      <c r="AE206" s="86">
        <v>8.04254011677977E-2</v>
      </c>
      <c r="AF206" s="86">
        <v>8.4302151196395114E-2</v>
      </c>
      <c r="AG206" s="86">
        <v>8.8368692860444992E-2</v>
      </c>
      <c r="AH206" s="86">
        <v>9.2634475562939564E-2</v>
      </c>
      <c r="AI206" s="86">
        <v>9.7109427786430183E-2</v>
      </c>
      <c r="AJ206" s="86">
        <v>0.10179663016181348</v>
      </c>
      <c r="AK206" s="86">
        <v>0.10671342745803243</v>
      </c>
      <c r="AL206" s="86">
        <v>0.11187124309126793</v>
      </c>
      <c r="AM206" s="86">
        <v>0.11728207822063455</v>
      </c>
      <c r="AN206" s="86">
        <v>0.12295854146259652</v>
      </c>
    </row>
    <row r="210" spans="1:40" x14ac:dyDescent="0.2">
      <c r="A210" s="83" t="s">
        <v>259</v>
      </c>
    </row>
    <row r="211" spans="1:40" x14ac:dyDescent="0.2">
      <c r="A211" s="83" t="s">
        <v>241</v>
      </c>
    </row>
    <row r="212" spans="1:40" x14ac:dyDescent="0.2">
      <c r="A212" s="83"/>
    </row>
    <row r="213" spans="1:40" x14ac:dyDescent="0.2">
      <c r="A213" s="83"/>
    </row>
    <row r="214" spans="1:40" x14ac:dyDescent="0.2">
      <c r="A214" s="83"/>
    </row>
    <row r="215" spans="1:40" x14ac:dyDescent="0.2">
      <c r="A215" s="85" t="s">
        <v>244</v>
      </c>
      <c r="B215" s="85">
        <v>2022</v>
      </c>
      <c r="C215" s="85">
        <v>2023</v>
      </c>
      <c r="D215" s="85">
        <v>2024</v>
      </c>
      <c r="E215" s="85">
        <v>2025</v>
      </c>
      <c r="F215" s="85">
        <v>2026</v>
      </c>
      <c r="G215" s="85">
        <v>2027</v>
      </c>
      <c r="H215" s="85">
        <v>2028</v>
      </c>
      <c r="I215" s="85">
        <v>2029</v>
      </c>
      <c r="J215" s="85">
        <v>2030</v>
      </c>
      <c r="K215" s="85">
        <v>2031</v>
      </c>
      <c r="L215" s="85">
        <v>2032</v>
      </c>
      <c r="M215" s="85">
        <v>2033</v>
      </c>
      <c r="N215" s="85">
        <v>2034</v>
      </c>
      <c r="O215" s="85">
        <v>2035</v>
      </c>
      <c r="P215" s="85">
        <v>2036</v>
      </c>
      <c r="Q215" s="85">
        <v>2037</v>
      </c>
      <c r="R215" s="85">
        <v>2038</v>
      </c>
      <c r="S215" s="85">
        <v>2039</v>
      </c>
      <c r="T215" s="85">
        <v>2040</v>
      </c>
      <c r="U215" s="85">
        <v>2041</v>
      </c>
      <c r="V215" s="85">
        <v>2042</v>
      </c>
      <c r="W215" s="85">
        <v>2043</v>
      </c>
      <c r="X215" s="85">
        <v>2044</v>
      </c>
      <c r="Y215" s="85">
        <v>2045</v>
      </c>
      <c r="Z215" s="85">
        <v>2046</v>
      </c>
      <c r="AA215" s="85">
        <v>2047</v>
      </c>
      <c r="AB215" s="85">
        <v>2048</v>
      </c>
      <c r="AC215" s="85">
        <v>2049</v>
      </c>
      <c r="AD215" s="85">
        <v>2050</v>
      </c>
      <c r="AE215" s="85">
        <v>2051</v>
      </c>
      <c r="AF215" s="85">
        <v>2052</v>
      </c>
      <c r="AG215" s="85">
        <v>2053</v>
      </c>
      <c r="AH215" s="85">
        <v>2054</v>
      </c>
      <c r="AI215" s="85">
        <v>2055</v>
      </c>
      <c r="AJ215" s="85">
        <v>2056</v>
      </c>
      <c r="AK215" s="85">
        <v>2057</v>
      </c>
      <c r="AL215" s="85">
        <v>2058</v>
      </c>
      <c r="AM215" s="85">
        <v>2059</v>
      </c>
      <c r="AN215" s="85">
        <v>2060</v>
      </c>
    </row>
    <row r="216" spans="1:40" x14ac:dyDescent="0.2">
      <c r="A216" s="85" t="s">
        <v>245</v>
      </c>
      <c r="B216" s="84">
        <f>B10*$B$8+B30*$B$28+B50*$B$48+B70*$B$68+B91*$B$89+B112*$B$110+B133*$B$131+B154*$B$152+B175*$B$173+B195*$B$193</f>
        <v>561711.00227644225</v>
      </c>
      <c r="C216" s="84">
        <f t="shared" ref="C216:AN223" si="0">C10*$B$8+C30*$B$28+C50*$B$48+C70*$B$68+C91*$B$89+C112*$B$110+C133*$B$131+C154*$B$152+C175*$B$173+C195*$B$193</f>
        <v>583724.10705451539</v>
      </c>
      <c r="D216" s="84">
        <f t="shared" si="0"/>
        <v>608992.51474384987</v>
      </c>
      <c r="E216" s="84">
        <f t="shared" si="0"/>
        <v>635389.13609104825</v>
      </c>
      <c r="F216" s="84">
        <f t="shared" si="0"/>
        <v>668065.69128581125</v>
      </c>
      <c r="G216" s="84">
        <f t="shared" si="0"/>
        <v>702446.72061420418</v>
      </c>
      <c r="H216" s="84">
        <f t="shared" si="0"/>
        <v>738622.60650146788</v>
      </c>
      <c r="I216" s="84">
        <f t="shared" si="0"/>
        <v>776688.61540645803</v>
      </c>
      <c r="J216" s="84">
        <f t="shared" si="0"/>
        <v>816745.16768620687</v>
      </c>
      <c r="K216" s="84">
        <f t="shared" si="0"/>
        <v>862832.9782002971</v>
      </c>
      <c r="L216" s="84">
        <f t="shared" si="0"/>
        <v>911550.1542019014</v>
      </c>
      <c r="M216" s="84">
        <f t="shared" si="0"/>
        <v>963048.56625644129</v>
      </c>
      <c r="N216" s="84">
        <f t="shared" si="0"/>
        <v>1017488.9786885737</v>
      </c>
      <c r="O216" s="84">
        <f t="shared" si="0"/>
        <v>1075041.578109846</v>
      </c>
      <c r="P216" s="84">
        <f t="shared" si="0"/>
        <v>1134800.7310667592</v>
      </c>
      <c r="Q216" s="84">
        <f t="shared" si="0"/>
        <v>1197920.6384427738</v>
      </c>
      <c r="R216" s="84">
        <f t="shared" si="0"/>
        <v>1264592.7906167686</v>
      </c>
      <c r="S216" s="84">
        <f t="shared" si="0"/>
        <v>1335019.7490103892</v>
      </c>
      <c r="T216" s="84">
        <f t="shared" si="0"/>
        <v>1409415.7969202229</v>
      </c>
      <c r="U216" s="84">
        <f t="shared" si="0"/>
        <v>1484054.8935287925</v>
      </c>
      <c r="V216" s="84">
        <f t="shared" si="0"/>
        <v>1562698.9543875076</v>
      </c>
      <c r="W216" s="84">
        <f t="shared" si="0"/>
        <v>1645565.9878479415</v>
      </c>
      <c r="X216" s="84">
        <f t="shared" si="0"/>
        <v>1732886.0557231675</v>
      </c>
      <c r="Y216" s="84">
        <f t="shared" si="0"/>
        <v>1824901.9507131015</v>
      </c>
      <c r="Z216" s="84">
        <f t="shared" si="0"/>
        <v>1915718.077093259</v>
      </c>
      <c r="AA216" s="84">
        <f t="shared" si="0"/>
        <v>2011113.5444936613</v>
      </c>
      <c r="AB216" s="84">
        <f t="shared" si="0"/>
        <v>2111322.604408137</v>
      </c>
      <c r="AC216" s="84">
        <f t="shared" si="0"/>
        <v>2216591.6786859878</v>
      </c>
      <c r="AD216" s="84">
        <f t="shared" si="0"/>
        <v>2327180.0021059634</v>
      </c>
      <c r="AE216" s="84">
        <f t="shared" si="0"/>
        <v>2439326.4686918315</v>
      </c>
      <c r="AF216" s="84">
        <f t="shared" si="0"/>
        <v>2556961.4065178758</v>
      </c>
      <c r="AG216" s="84">
        <f t="shared" si="0"/>
        <v>2680357.9708975949</v>
      </c>
      <c r="AH216" s="84">
        <f t="shared" si="0"/>
        <v>2809803.1597133311</v>
      </c>
      <c r="AI216" s="84">
        <f t="shared" si="0"/>
        <v>2945598.528588369</v>
      </c>
      <c r="AJ216" s="84">
        <f t="shared" si="0"/>
        <v>3087837.9418489388</v>
      </c>
      <c r="AK216" s="84">
        <f t="shared" si="0"/>
        <v>3237047.9629544895</v>
      </c>
      <c r="AL216" s="84">
        <f t="shared" si="0"/>
        <v>3393575.5794898835</v>
      </c>
      <c r="AM216" s="84">
        <f t="shared" si="0"/>
        <v>3557785.3367940555</v>
      </c>
      <c r="AN216" s="84">
        <f t="shared" si="0"/>
        <v>3730060.2414519382</v>
      </c>
    </row>
    <row r="217" spans="1:40" x14ac:dyDescent="0.2">
      <c r="A217" s="85" t="s">
        <v>246</v>
      </c>
      <c r="B217" s="84">
        <f t="shared" ref="B217:Q225" si="1">B11*$B$8+B31*$B$28+B51*$B$48+B71*$B$68+B92*$B$89+B113*$B$110+B134*$B$131+B155*$B$152+B176*$B$173+B196*$B$193</f>
        <v>47419.81713914084</v>
      </c>
      <c r="C217" s="84">
        <f t="shared" si="1"/>
        <v>49278.170275989243</v>
      </c>
      <c r="D217" s="84">
        <f t="shared" si="1"/>
        <v>51411.337094863964</v>
      </c>
      <c r="E217" s="84">
        <f t="shared" si="1"/>
        <v>53639.748060849473</v>
      </c>
      <c r="F217" s="84">
        <f t="shared" si="1"/>
        <v>56398.312991184466</v>
      </c>
      <c r="G217" s="84">
        <f t="shared" si="1"/>
        <v>59300.770156826839</v>
      </c>
      <c r="H217" s="84">
        <f t="shared" si="1"/>
        <v>62354.749670162601</v>
      </c>
      <c r="I217" s="84">
        <f t="shared" si="1"/>
        <v>65568.293955211222</v>
      </c>
      <c r="J217" s="84">
        <f t="shared" si="1"/>
        <v>68949.880529675371</v>
      </c>
      <c r="K217" s="84">
        <f t="shared" si="1"/>
        <v>72840.627796015688</v>
      </c>
      <c r="L217" s="84">
        <f t="shared" si="1"/>
        <v>76953.346912775291</v>
      </c>
      <c r="M217" s="84">
        <f t="shared" si="1"/>
        <v>81300.858840215136</v>
      </c>
      <c r="N217" s="84">
        <f t="shared" si="1"/>
        <v>85896.735352510615</v>
      </c>
      <c r="O217" s="84">
        <f t="shared" si="1"/>
        <v>90755.343656220139</v>
      </c>
      <c r="P217" s="84">
        <f t="shared" si="1"/>
        <v>95800.229894137359</v>
      </c>
      <c r="Q217" s="84">
        <f t="shared" si="1"/>
        <v>101128.83206303799</v>
      </c>
      <c r="R217" s="84">
        <f t="shared" si="0"/>
        <v>106757.31584012909</v>
      </c>
      <c r="S217" s="84">
        <f t="shared" si="0"/>
        <v>112702.7815234834</v>
      </c>
      <c r="T217" s="84">
        <f t="shared" si="0"/>
        <v>118983.31897549378</v>
      </c>
      <c r="U217" s="84">
        <f t="shared" si="0"/>
        <v>125284.37467400089</v>
      </c>
      <c r="V217" s="84">
        <f t="shared" si="0"/>
        <v>131923.53069732682</v>
      </c>
      <c r="W217" s="84">
        <f t="shared" si="0"/>
        <v>138919.19137816146</v>
      </c>
      <c r="X217" s="84">
        <f t="shared" si="0"/>
        <v>146290.77860615455</v>
      </c>
      <c r="Y217" s="84">
        <f t="shared" si="0"/>
        <v>154058.78901637357</v>
      </c>
      <c r="Z217" s="84">
        <f t="shared" si="0"/>
        <v>161725.51458812307</v>
      </c>
      <c r="AA217" s="84">
        <f t="shared" si="0"/>
        <v>169778.82954984443</v>
      </c>
      <c r="AB217" s="84">
        <f t="shared" si="0"/>
        <v>178238.50948533611</v>
      </c>
      <c r="AC217" s="84">
        <f t="shared" si="0"/>
        <v>187125.35740358147</v>
      </c>
      <c r="AD217" s="84">
        <f t="shared" si="0"/>
        <v>196461.25798504398</v>
      </c>
      <c r="AE217" s="84">
        <f t="shared" si="0"/>
        <v>205928.69749599745</v>
      </c>
      <c r="AF217" s="84">
        <f t="shared" si="0"/>
        <v>215859.47545218695</v>
      </c>
      <c r="AG217" s="84">
        <f t="shared" si="0"/>
        <v>226276.65170993822</v>
      </c>
      <c r="AH217" s="84">
        <f t="shared" si="0"/>
        <v>237204.45471953382</v>
      </c>
      <c r="AI217" s="84">
        <f t="shared" si="0"/>
        <v>248668.34190026397</v>
      </c>
      <c r="AJ217" s="84">
        <f t="shared" si="0"/>
        <v>260676.23730766703</v>
      </c>
      <c r="AK217" s="84">
        <f t="shared" si="0"/>
        <v>273272.59359238826</v>
      </c>
      <c r="AL217" s="84">
        <f t="shared" si="0"/>
        <v>286486.70355401083</v>
      </c>
      <c r="AM217" s="84">
        <f t="shared" si="0"/>
        <v>300349.34222316451</v>
      </c>
      <c r="AN217" s="84">
        <f t="shared" si="0"/>
        <v>314892.84313459467</v>
      </c>
    </row>
    <row r="218" spans="1:40" x14ac:dyDescent="0.2">
      <c r="A218" s="85" t="s">
        <v>247</v>
      </c>
      <c r="B218" s="84">
        <f t="shared" si="1"/>
        <v>64500245.048102543</v>
      </c>
      <c r="C218" s="84">
        <f t="shared" si="0"/>
        <v>67037361.967980698</v>
      </c>
      <c r="D218" s="84">
        <f t="shared" si="0"/>
        <v>69949124.11161153</v>
      </c>
      <c r="E218" s="84">
        <f t="shared" si="0"/>
        <v>72991340.391601965</v>
      </c>
      <c r="F218" s="84">
        <f t="shared" si="0"/>
        <v>76755965.622830823</v>
      </c>
      <c r="G218" s="84">
        <f t="shared" si="0"/>
        <v>80717548.980889767</v>
      </c>
      <c r="H218" s="84">
        <f t="shared" si="0"/>
        <v>84886566.579323649</v>
      </c>
      <c r="I218" s="84">
        <f t="shared" si="0"/>
        <v>89274062.403616726</v>
      </c>
      <c r="J218" s="84">
        <f t="shared" si="0"/>
        <v>93891679.787000343</v>
      </c>
      <c r="K218" s="84">
        <f t="shared" si="0"/>
        <v>99204104.14455086</v>
      </c>
      <c r="L218" s="84">
        <f t="shared" si="0"/>
        <v>104820453.19421956</v>
      </c>
      <c r="M218" s="84">
        <f t="shared" si="0"/>
        <v>110758331.86645873</v>
      </c>
      <c r="N218" s="84">
        <f t="shared" si="0"/>
        <v>117036379.097358</v>
      </c>
      <c r="O218" s="84">
        <f t="shared" si="0"/>
        <v>123674329.46111682</v>
      </c>
      <c r="P218" s="84">
        <f t="shared" si="0"/>
        <v>130568148.00270833</v>
      </c>
      <c r="Q218" s="84">
        <f t="shared" si="0"/>
        <v>137850775.37587434</v>
      </c>
      <c r="R218" s="84">
        <f t="shared" si="0"/>
        <v>145544430.73863247</v>
      </c>
      <c r="S218" s="84">
        <f t="shared" si="0"/>
        <v>153672621.73912978</v>
      </c>
      <c r="T218" s="84">
        <f t="shared" si="0"/>
        <v>162260220.49453852</v>
      </c>
      <c r="U218" s="84">
        <f t="shared" si="0"/>
        <v>170878414.59056175</v>
      </c>
      <c r="V218" s="84">
        <f t="shared" si="0"/>
        <v>179960451.28186381</v>
      </c>
      <c r="W218" s="84">
        <f t="shared" si="0"/>
        <v>189531658.91780013</v>
      </c>
      <c r="X218" s="84">
        <f t="shared" si="0"/>
        <v>199618770.73278636</v>
      </c>
      <c r="Y218" s="84">
        <f t="shared" si="0"/>
        <v>210250004.06261355</v>
      </c>
      <c r="Z218" s="84">
        <f t="shared" si="0"/>
        <v>220746274.26884884</v>
      </c>
      <c r="AA218" s="84">
        <f t="shared" si="0"/>
        <v>231773555.96520206</v>
      </c>
      <c r="AB218" s="84">
        <f t="shared" si="0"/>
        <v>243359105.01684865</v>
      </c>
      <c r="AC218" s="84">
        <f t="shared" si="0"/>
        <v>255531598.30469146</v>
      </c>
      <c r="AD218" s="84">
        <f t="shared" si="0"/>
        <v>268321209.02181804</v>
      </c>
      <c r="AE218" s="84">
        <f t="shared" si="0"/>
        <v>281294518.90157914</v>
      </c>
      <c r="AF218" s="84">
        <f t="shared" si="0"/>
        <v>294904930.70942062</v>
      </c>
      <c r="AG218" s="84">
        <f t="shared" si="0"/>
        <v>309184264.75479376</v>
      </c>
      <c r="AH218" s="84">
        <f t="shared" si="0"/>
        <v>324165959.74525821</v>
      </c>
      <c r="AI218" s="84">
        <f t="shared" si="0"/>
        <v>339885156.70943928</v>
      </c>
      <c r="AJ218" s="84">
        <f t="shared" si="0"/>
        <v>356353051.74461508</v>
      </c>
      <c r="AK218" s="84">
        <f t="shared" si="0"/>
        <v>373630793.54514122</v>
      </c>
      <c r="AL218" s="84">
        <f t="shared" si="0"/>
        <v>391758840.59437013</v>
      </c>
      <c r="AM218" s="84">
        <f t="shared" si="0"/>
        <v>410779706.18862879</v>
      </c>
      <c r="AN218" s="84">
        <f t="shared" si="0"/>
        <v>430738064.5763613</v>
      </c>
    </row>
    <row r="219" spans="1:40" x14ac:dyDescent="0.2">
      <c r="A219" s="85" t="s">
        <v>180</v>
      </c>
      <c r="B219" s="84">
        <f t="shared" si="1"/>
        <v>7613300.993722084</v>
      </c>
      <c r="C219" s="84">
        <f t="shared" si="0"/>
        <v>7917115.1459714212</v>
      </c>
      <c r="D219" s="84">
        <f t="shared" si="0"/>
        <v>8265541.4196541924</v>
      </c>
      <c r="E219" s="84">
        <f t="shared" si="0"/>
        <v>8629783.807305498</v>
      </c>
      <c r="F219" s="84">
        <f t="shared" si="0"/>
        <v>9079895.2747538146</v>
      </c>
      <c r="G219" s="84">
        <f t="shared" si="0"/>
        <v>9553826.7429201249</v>
      </c>
      <c r="H219" s="84">
        <f t="shared" si="0"/>
        <v>10052859.942628216</v>
      </c>
      <c r="I219" s="84">
        <f t="shared" si="0"/>
        <v>10578346.893711209</v>
      </c>
      <c r="J219" s="84">
        <f t="shared" si="0"/>
        <v>11131713.845903324</v>
      </c>
      <c r="K219" s="84">
        <f t="shared" si="0"/>
        <v>11768132.728746522</v>
      </c>
      <c r="L219" s="84">
        <f t="shared" si="0"/>
        <v>12441350.395731168</v>
      </c>
      <c r="M219" s="84">
        <f t="shared" si="0"/>
        <v>13153521.600306561</v>
      </c>
      <c r="N219" s="84">
        <f t="shared" si="0"/>
        <v>13906929.04394049</v>
      </c>
      <c r="O219" s="84">
        <f t="shared" si="0"/>
        <v>14703991.086978033</v>
      </c>
      <c r="P219" s="84">
        <f t="shared" si="0"/>
        <v>15532408.17515895</v>
      </c>
      <c r="Q219" s="84">
        <f t="shared" si="0"/>
        <v>16408059.751115946</v>
      </c>
      <c r="R219" s="84">
        <f t="shared" si="0"/>
        <v>17333675.166563809</v>
      </c>
      <c r="S219" s="84">
        <f t="shared" si="0"/>
        <v>18312143.827681474</v>
      </c>
      <c r="T219" s="84">
        <f t="shared" si="0"/>
        <v>19346524.739254337</v>
      </c>
      <c r="U219" s="84">
        <f t="shared" si="0"/>
        <v>20385759.767474696</v>
      </c>
      <c r="V219" s="84">
        <f t="shared" si="0"/>
        <v>21481576.423798569</v>
      </c>
      <c r="W219" s="84">
        <f t="shared" si="0"/>
        <v>22637100.74451872</v>
      </c>
      <c r="X219" s="84">
        <f t="shared" si="0"/>
        <v>23855634.217803169</v>
      </c>
      <c r="Y219" s="84">
        <f t="shared" si="0"/>
        <v>25140663.794981785</v>
      </c>
      <c r="Z219" s="84">
        <f t="shared" si="0"/>
        <v>26411060.161921702</v>
      </c>
      <c r="AA219" s="84">
        <f t="shared" si="0"/>
        <v>27746528.176068123</v>
      </c>
      <c r="AB219" s="84">
        <f t="shared" si="0"/>
        <v>29150450.22981362</v>
      </c>
      <c r="AC219" s="84">
        <f t="shared" si="0"/>
        <v>30626387.324121047</v>
      </c>
      <c r="AD219" s="84">
        <f t="shared" si="0"/>
        <v>32178088.655090615</v>
      </c>
      <c r="AE219" s="84">
        <f t="shared" si="0"/>
        <v>33753684.410268545</v>
      </c>
      <c r="AF219" s="84">
        <f t="shared" si="0"/>
        <v>35407659.113572977</v>
      </c>
      <c r="AG219" s="84">
        <f t="shared" si="0"/>
        <v>37143978.883114226</v>
      </c>
      <c r="AH219" s="84">
        <f t="shared" si="0"/>
        <v>38966814.22560522</v>
      </c>
      <c r="AI219" s="84">
        <f t="shared" si="0"/>
        <v>40880550.775402345</v>
      </c>
      <c r="AJ219" s="84">
        <f t="shared" si="0"/>
        <v>42886703.355800599</v>
      </c>
      <c r="AK219" s="84">
        <f t="shared" si="0"/>
        <v>44992806.262716889</v>
      </c>
      <c r="AL219" s="84">
        <f t="shared" si="0"/>
        <v>47203919.308933407</v>
      </c>
      <c r="AM219" s="84">
        <f t="shared" si="0"/>
        <v>49525362.744902439</v>
      </c>
      <c r="AN219" s="84">
        <f t="shared" si="0"/>
        <v>51962730.893833771</v>
      </c>
    </row>
    <row r="220" spans="1:40" x14ac:dyDescent="0.2">
      <c r="A220" s="85" t="s">
        <v>248</v>
      </c>
      <c r="B220" s="84">
        <f t="shared" si="1"/>
        <v>52134.983324447661</v>
      </c>
      <c r="C220" s="84">
        <f t="shared" si="0"/>
        <v>54189.067086046904</v>
      </c>
      <c r="D220" s="84">
        <f t="shared" si="0"/>
        <v>56546.274993712796</v>
      </c>
      <c r="E220" s="84">
        <f t="shared" si="0"/>
        <v>59009.250484005555</v>
      </c>
      <c r="F220" s="84">
        <f t="shared" si="0"/>
        <v>62056.605528510867</v>
      </c>
      <c r="G220" s="84">
        <f t="shared" si="0"/>
        <v>65263.601694869329</v>
      </c>
      <c r="H220" s="84">
        <f t="shared" si="0"/>
        <v>68638.741613638427</v>
      </c>
      <c r="I220" s="84">
        <f t="shared" si="0"/>
        <v>72190.989438133867</v>
      </c>
      <c r="J220" s="84">
        <f t="shared" si="0"/>
        <v>75929.796460244019</v>
      </c>
      <c r="K220" s="84">
        <f t="shared" si="0"/>
        <v>80231.012945653158</v>
      </c>
      <c r="L220" s="84">
        <f t="shared" si="0"/>
        <v>84778.60318018691</v>
      </c>
      <c r="M220" s="84">
        <f t="shared" si="0"/>
        <v>89586.856327896647</v>
      </c>
      <c r="N220" s="84">
        <f t="shared" si="0"/>
        <v>94670.901884567953</v>
      </c>
      <c r="O220" s="84">
        <f t="shared" si="0"/>
        <v>100046.759831348</v>
      </c>
      <c r="P220" s="84">
        <f t="shared" si="0"/>
        <v>105630.32436634036</v>
      </c>
      <c r="Q220" s="84">
        <f t="shared" si="0"/>
        <v>111529.19521047965</v>
      </c>
      <c r="R220" s="84">
        <f t="shared" si="0"/>
        <v>117761.41429455485</v>
      </c>
      <c r="S220" s="84">
        <f t="shared" si="0"/>
        <v>124346.07117543218</v>
      </c>
      <c r="T220" s="84">
        <f t="shared" si="0"/>
        <v>131303.36489377538</v>
      </c>
      <c r="U220" s="84">
        <f t="shared" si="0"/>
        <v>138286.34800304478</v>
      </c>
      <c r="V220" s="84">
        <f t="shared" si="0"/>
        <v>145645.66523656418</v>
      </c>
      <c r="W220" s="84">
        <f t="shared" si="0"/>
        <v>153401.89457859431</v>
      </c>
      <c r="X220" s="84">
        <f t="shared" si="0"/>
        <v>161576.75700101661</v>
      </c>
      <c r="Y220" s="84">
        <f t="shared" si="0"/>
        <v>170193.18100346273</v>
      </c>
      <c r="Z220" s="84">
        <f t="shared" si="0"/>
        <v>178701.51694009471</v>
      </c>
      <c r="AA220" s="84">
        <f t="shared" si="0"/>
        <v>187640.91268652177</v>
      </c>
      <c r="AB220" s="84">
        <f t="shared" si="0"/>
        <v>197033.52648695651</v>
      </c>
      <c r="AC220" s="84">
        <f t="shared" si="0"/>
        <v>206902.67357861213</v>
      </c>
      <c r="AD220" s="84">
        <f t="shared" si="0"/>
        <v>217272.88759275188</v>
      </c>
      <c r="AE220" s="84">
        <f t="shared" si="0"/>
        <v>227793.29129416004</v>
      </c>
      <c r="AF220" s="84">
        <f t="shared" si="0"/>
        <v>238831.11272182566</v>
      </c>
      <c r="AG220" s="84">
        <f t="shared" si="0"/>
        <v>250412.23423025355</v>
      </c>
      <c r="AH220" s="84">
        <f t="shared" si="0"/>
        <v>262563.85662549548</v>
      </c>
      <c r="AI220" s="84">
        <f t="shared" si="0"/>
        <v>275314.56764256104</v>
      </c>
      <c r="AJ220" s="84">
        <f t="shared" si="0"/>
        <v>288673.56621016876</v>
      </c>
      <c r="AK220" s="84">
        <f t="shared" si="0"/>
        <v>302690.52269773459</v>
      </c>
      <c r="AL220" s="84">
        <f t="shared" si="0"/>
        <v>317398.35881510354</v>
      </c>
      <c r="AM220" s="84">
        <f t="shared" si="0"/>
        <v>332831.67097638967</v>
      </c>
      <c r="AN220" s="84">
        <f t="shared" si="0"/>
        <v>349026.81694587687</v>
      </c>
    </row>
    <row r="221" spans="1:40" x14ac:dyDescent="0.2">
      <c r="A221" s="85" t="s">
        <v>249</v>
      </c>
      <c r="B221" s="84">
        <f t="shared" si="1"/>
        <v>419518.9301666299</v>
      </c>
      <c r="C221" s="84">
        <f t="shared" si="0"/>
        <v>436047.69774630328</v>
      </c>
      <c r="D221" s="84">
        <f t="shared" si="0"/>
        <v>455015.6397412495</v>
      </c>
      <c r="E221" s="84">
        <f t="shared" si="0"/>
        <v>474834.67058826092</v>
      </c>
      <c r="F221" s="84">
        <f t="shared" si="0"/>
        <v>499356.07726359065</v>
      </c>
      <c r="G221" s="84">
        <f t="shared" si="0"/>
        <v>525162.08150431747</v>
      </c>
      <c r="H221" s="84">
        <f t="shared" si="0"/>
        <v>552321.10213879053</v>
      </c>
      <c r="I221" s="84">
        <f t="shared" si="0"/>
        <v>580905.27176913421</v>
      </c>
      <c r="J221" s="84">
        <f t="shared" si="0"/>
        <v>610990.64289616188</v>
      </c>
      <c r="K221" s="84">
        <f t="shared" si="0"/>
        <v>645601.601283681</v>
      </c>
      <c r="L221" s="84">
        <f t="shared" si="0"/>
        <v>682195.07592158299</v>
      </c>
      <c r="M221" s="84">
        <f t="shared" si="0"/>
        <v>720886.04862118885</v>
      </c>
      <c r="N221" s="84">
        <f t="shared" si="0"/>
        <v>761796.26316145831</v>
      </c>
      <c r="O221" s="84">
        <f t="shared" si="0"/>
        <v>805054.62886437913</v>
      </c>
      <c r="P221" s="84">
        <f t="shared" si="0"/>
        <v>849984.3645403838</v>
      </c>
      <c r="Q221" s="84">
        <f t="shared" si="0"/>
        <v>897451.30186207197</v>
      </c>
      <c r="R221" s="84">
        <f t="shared" si="0"/>
        <v>947600.62034270191</v>
      </c>
      <c r="S221" s="84">
        <f t="shared" si="0"/>
        <v>1000585.9295158965</v>
      </c>
      <c r="T221" s="84">
        <f t="shared" si="0"/>
        <v>1056569.7666913331</v>
      </c>
      <c r="U221" s="84">
        <f t="shared" si="0"/>
        <v>1112760.3208370488</v>
      </c>
      <c r="V221" s="84">
        <f t="shared" si="0"/>
        <v>1171979.1542517634</v>
      </c>
      <c r="W221" s="84">
        <f t="shared" si="0"/>
        <v>1234391.8535222877</v>
      </c>
      <c r="X221" s="84">
        <f t="shared" si="0"/>
        <v>1300173.2026095022</v>
      </c>
      <c r="Y221" s="84">
        <f t="shared" si="0"/>
        <v>1369507.7021888169</v>
      </c>
      <c r="Z221" s="84">
        <f t="shared" si="0"/>
        <v>1437972.4404899587</v>
      </c>
      <c r="AA221" s="84">
        <f t="shared" si="0"/>
        <v>1509905.8238104791</v>
      </c>
      <c r="AB221" s="84">
        <f t="shared" si="0"/>
        <v>1585486.154747094</v>
      </c>
      <c r="AC221" s="84">
        <f t="shared" si="0"/>
        <v>1664901.0459688515</v>
      </c>
      <c r="AD221" s="84">
        <f t="shared" si="0"/>
        <v>1748347.9142980929</v>
      </c>
      <c r="AE221" s="84">
        <f t="shared" si="0"/>
        <v>1833003.3265436797</v>
      </c>
      <c r="AF221" s="84">
        <f t="shared" si="0"/>
        <v>1921822.2872768291</v>
      </c>
      <c r="AG221" s="84">
        <f t="shared" si="0"/>
        <v>2015013.06620398</v>
      </c>
      <c r="AH221" s="84">
        <f t="shared" si="0"/>
        <v>2112794.5423258892</v>
      </c>
      <c r="AI221" s="84">
        <f t="shared" si="0"/>
        <v>2215396.7549605425</v>
      </c>
      <c r="AJ221" s="84">
        <f t="shared" si="0"/>
        <v>2322893.7258969327</v>
      </c>
      <c r="AK221" s="84">
        <f t="shared" si="0"/>
        <v>2435685.1418503849</v>
      </c>
      <c r="AL221" s="84">
        <f t="shared" si="0"/>
        <v>2554035.9166966248</v>
      </c>
      <c r="AM221" s="84">
        <f t="shared" si="0"/>
        <v>2678224.4402942737</v>
      </c>
      <c r="AN221" s="84">
        <f t="shared" si="0"/>
        <v>2808543.2757056579</v>
      </c>
    </row>
    <row r="222" spans="1:40" x14ac:dyDescent="0.2">
      <c r="A222" s="85" t="s">
        <v>250</v>
      </c>
      <c r="B222" s="84">
        <f t="shared" si="1"/>
        <v>1613365.0885160221</v>
      </c>
      <c r="C222" s="84">
        <f t="shared" si="0"/>
        <v>1676891.799731066</v>
      </c>
      <c r="D222" s="84">
        <f t="shared" si="0"/>
        <v>1749795.4769477299</v>
      </c>
      <c r="E222" s="84">
        <f t="shared" si="0"/>
        <v>1825968.4970955714</v>
      </c>
      <c r="F222" s="84">
        <f t="shared" si="0"/>
        <v>1920220.3281486905</v>
      </c>
      <c r="G222" s="84">
        <f t="shared" si="0"/>
        <v>2019407.2924760492</v>
      </c>
      <c r="H222" s="84">
        <f t="shared" si="0"/>
        <v>2123792.1083272677</v>
      </c>
      <c r="I222" s="84">
        <f t="shared" si="0"/>
        <v>2233651.7470842432</v>
      </c>
      <c r="J222" s="84">
        <f t="shared" si="0"/>
        <v>2349278.2239510575</v>
      </c>
      <c r="K222" s="84">
        <f t="shared" si="0"/>
        <v>2482299.6899264613</v>
      </c>
      <c r="L222" s="84">
        <f t="shared" si="0"/>
        <v>2622937.1580941346</v>
      </c>
      <c r="M222" s="84">
        <f t="shared" si="0"/>
        <v>2771632.1343659437</v>
      </c>
      <c r="N222" s="84">
        <f t="shared" si="0"/>
        <v>2928852.076812706</v>
      </c>
      <c r="O222" s="84">
        <f t="shared" si="0"/>
        <v>3095091.9438201734</v>
      </c>
      <c r="P222" s="84">
        <f t="shared" si="0"/>
        <v>3267749.1803769385</v>
      </c>
      <c r="Q222" s="84">
        <f t="shared" si="0"/>
        <v>3450151.8821500358</v>
      </c>
      <c r="R222" s="84">
        <f t="shared" si="0"/>
        <v>3642857.4203437418</v>
      </c>
      <c r="S222" s="84">
        <f t="shared" si="0"/>
        <v>3846455.5147645324</v>
      </c>
      <c r="T222" s="84">
        <f t="shared" si="0"/>
        <v>4061570.1429216089</v>
      </c>
      <c r="U222" s="84">
        <f t="shared" si="0"/>
        <v>4277468.6541529</v>
      </c>
      <c r="V222" s="84">
        <f t="shared" si="0"/>
        <v>4504996.8120063348</v>
      </c>
      <c r="W222" s="84">
        <f t="shared" si="0"/>
        <v>4744790.2030447563</v>
      </c>
      <c r="X222" s="84">
        <f t="shared" si="0"/>
        <v>4997519.6986708269</v>
      </c>
      <c r="Y222" s="84">
        <f t="shared" si="0"/>
        <v>5263893.446477944</v>
      </c>
      <c r="Z222" s="84">
        <f t="shared" si="0"/>
        <v>5526910.7248609895</v>
      </c>
      <c r="AA222" s="84">
        <f t="shared" si="0"/>
        <v>5803246.1701189391</v>
      </c>
      <c r="AB222" s="84">
        <f t="shared" si="0"/>
        <v>6093584.0138455061</v>
      </c>
      <c r="AC222" s="84">
        <f t="shared" si="0"/>
        <v>6398644.1946962196</v>
      </c>
      <c r="AD222" s="84">
        <f t="shared" si="0"/>
        <v>6719184.2522586174</v>
      </c>
      <c r="AE222" s="84">
        <f t="shared" si="0"/>
        <v>7044352.3185594026</v>
      </c>
      <c r="AF222" s="84">
        <f t="shared" si="0"/>
        <v>7385503.9674944198</v>
      </c>
      <c r="AG222" s="84">
        <f t="shared" si="0"/>
        <v>7743438.2751588887</v>
      </c>
      <c r="AH222" s="84">
        <f t="shared" si="0"/>
        <v>8118994.9990280457</v>
      </c>
      <c r="AI222" s="84">
        <f t="shared" si="0"/>
        <v>8513056.6896129828</v>
      </c>
      <c r="AJ222" s="84">
        <f t="shared" si="0"/>
        <v>8925906.29005537</v>
      </c>
      <c r="AK222" s="84">
        <f t="shared" si="0"/>
        <v>9359078.0683177076</v>
      </c>
      <c r="AL222" s="84">
        <f t="shared" si="0"/>
        <v>9813588.2782032713</v>
      </c>
      <c r="AM222" s="84">
        <f t="shared" si="0"/>
        <v>10290504.838948429</v>
      </c>
      <c r="AN222" s="84">
        <f t="shared" si="0"/>
        <v>10790950.006674349</v>
      </c>
    </row>
    <row r="223" spans="1:40" x14ac:dyDescent="0.2">
      <c r="A223" s="85" t="s">
        <v>251</v>
      </c>
      <c r="B223" s="84">
        <f t="shared" si="1"/>
        <v>221017.01395751431</v>
      </c>
      <c r="C223" s="84">
        <f t="shared" si="0"/>
        <v>229683.92485120858</v>
      </c>
      <c r="D223" s="84">
        <f t="shared" si="0"/>
        <v>239632.1880969785</v>
      </c>
      <c r="E223" s="84">
        <f t="shared" si="0"/>
        <v>250024.88934841397</v>
      </c>
      <c r="F223" s="84">
        <f t="shared" si="0"/>
        <v>262889.30647389276</v>
      </c>
      <c r="G223" s="84">
        <f t="shared" ref="C223:AN225" si="2">G17*$B$8+G37*$B$28+G57*$B$48+G77*$B$68+G98*$B$89+G119*$B$110+G140*$B$131+G161*$B$152+G182*$B$173+G202*$B$193</f>
        <v>276425.0946016158</v>
      </c>
      <c r="H223" s="84">
        <f t="shared" si="2"/>
        <v>290667.87266208912</v>
      </c>
      <c r="I223" s="84">
        <f t="shared" si="2"/>
        <v>305655.18535702839</v>
      </c>
      <c r="J223" s="84">
        <f t="shared" si="2"/>
        <v>321426.60962323716</v>
      </c>
      <c r="K223" s="84">
        <f t="shared" si="2"/>
        <v>339572.4501597957</v>
      </c>
      <c r="L223" s="84">
        <f t="shared" si="2"/>
        <v>358754.01764563908</v>
      </c>
      <c r="M223" s="84">
        <f t="shared" si="2"/>
        <v>379031.16398983379</v>
      </c>
      <c r="N223" s="84">
        <f t="shared" si="2"/>
        <v>400467.24785802391</v>
      </c>
      <c r="O223" s="84">
        <f t="shared" si="2"/>
        <v>423129.3431738498</v>
      </c>
      <c r="P223" s="84">
        <f t="shared" si="2"/>
        <v>446661.0848719771</v>
      </c>
      <c r="Q223" s="84">
        <f t="shared" si="2"/>
        <v>471516.85056837613</v>
      </c>
      <c r="R223" s="84">
        <f t="shared" si="2"/>
        <v>497772.11859427451</v>
      </c>
      <c r="S223" s="84">
        <f t="shared" si="2"/>
        <v>525506.73330202058</v>
      </c>
      <c r="T223" s="84">
        <f t="shared" si="2"/>
        <v>554805.16186339234</v>
      </c>
      <c r="U223" s="84">
        <f t="shared" si="2"/>
        <v>584200.76519935182</v>
      </c>
      <c r="V223" s="84">
        <f t="shared" si="2"/>
        <v>615174.47911480127</v>
      </c>
      <c r="W223" s="84">
        <f t="shared" si="2"/>
        <v>647812.25283761276</v>
      </c>
      <c r="X223" s="84">
        <f t="shared" si="2"/>
        <v>682204.7902283587</v>
      </c>
      <c r="Y223" s="84">
        <f t="shared" si="2"/>
        <v>718447.81714775471</v>
      </c>
      <c r="Z223" s="84">
        <f t="shared" si="2"/>
        <v>754220.37951896852</v>
      </c>
      <c r="AA223" s="84">
        <f t="shared" si="2"/>
        <v>791797.75012694043</v>
      </c>
      <c r="AB223" s="84">
        <f t="shared" si="2"/>
        <v>831272.30519425473</v>
      </c>
      <c r="AC223" s="84">
        <f t="shared" si="2"/>
        <v>872741.22312504996</v>
      </c>
      <c r="AD223" s="84">
        <f t="shared" si="2"/>
        <v>916306.73820655874</v>
      </c>
      <c r="AE223" s="84">
        <f t="shared" si="2"/>
        <v>960488.08164771821</v>
      </c>
      <c r="AF223" s="84">
        <f t="shared" si="2"/>
        <v>1006832.9236971564</v>
      </c>
      <c r="AG223" s="84">
        <f t="shared" si="2"/>
        <v>1055449.0038944818</v>
      </c>
      <c r="AH223" s="84">
        <f t="shared" si="2"/>
        <v>1106449.5250082025</v>
      </c>
      <c r="AI223" s="84">
        <f t="shared" si="2"/>
        <v>1159953.4354691093</v>
      </c>
      <c r="AJ223" s="84">
        <f t="shared" si="2"/>
        <v>1215997.908020207</v>
      </c>
      <c r="AK223" s="84">
        <f t="shared" si="2"/>
        <v>1274790.5229921932</v>
      </c>
      <c r="AL223" s="84">
        <f t="shared" si="2"/>
        <v>1336468.1627170437</v>
      </c>
      <c r="AM223" s="84">
        <f t="shared" si="2"/>
        <v>1401174.6402029842</v>
      </c>
      <c r="AN223" s="84">
        <f t="shared" si="2"/>
        <v>1469061.0560059675</v>
      </c>
    </row>
    <row r="224" spans="1:40" x14ac:dyDescent="0.2">
      <c r="A224" s="85" t="s">
        <v>252</v>
      </c>
      <c r="B224" s="84">
        <f t="shared" si="1"/>
        <v>6431997.4323627185</v>
      </c>
      <c r="C224" s="84">
        <f t="shared" si="2"/>
        <v>6704090.6672107261</v>
      </c>
      <c r="D224" s="84">
        <f t="shared" si="2"/>
        <v>7015260.7273995336</v>
      </c>
      <c r="E224" s="84">
        <f t="shared" si="2"/>
        <v>7341276.010151186</v>
      </c>
      <c r="F224" s="84">
        <f t="shared" si="2"/>
        <v>7741963.7731988179</v>
      </c>
      <c r="G224" s="84">
        <f t="shared" si="2"/>
        <v>8164805.5251969518</v>
      </c>
      <c r="H224" s="84">
        <f t="shared" si="2"/>
        <v>8611044.4595188908</v>
      </c>
      <c r="I224" s="84">
        <f t="shared" si="2"/>
        <v>9081994.722055763</v>
      </c>
      <c r="J224" s="84">
        <f t="shared" si="2"/>
        <v>9579045.5413886923</v>
      </c>
      <c r="K224" s="84">
        <f t="shared" si="2"/>
        <v>10149953.357221082</v>
      </c>
      <c r="L224" s="84">
        <f t="shared" si="2"/>
        <v>10755232.732955566</v>
      </c>
      <c r="M224" s="84">
        <f t="shared" si="2"/>
        <v>11396976.465834634</v>
      </c>
      <c r="N224" s="84">
        <f t="shared" si="2"/>
        <v>12077406.382912157</v>
      </c>
      <c r="O224" s="84">
        <f t="shared" si="2"/>
        <v>12798881.402982367</v>
      </c>
      <c r="P224" s="84">
        <f t="shared" si="2"/>
        <v>13550940.26593395</v>
      </c>
      <c r="Q224" s="84">
        <f t="shared" si="2"/>
        <v>14347664.857647605</v>
      </c>
      <c r="R224" s="84">
        <f t="shared" si="2"/>
        <v>15191739.730586357</v>
      </c>
      <c r="S224" s="84">
        <f t="shared" si="2"/>
        <v>16086012.931926768</v>
      </c>
      <c r="T224" s="84">
        <f t="shared" si="2"/>
        <v>17033506.110803049</v>
      </c>
      <c r="U224" s="84">
        <f t="shared" si="2"/>
        <v>17989510.737350021</v>
      </c>
      <c r="V224" s="84">
        <f t="shared" si="2"/>
        <v>18999818.674716316</v>
      </c>
      <c r="W224" s="84">
        <f t="shared" si="2"/>
        <v>20067554.977131821</v>
      </c>
      <c r="X224" s="84">
        <f t="shared" si="2"/>
        <v>21196027.088404365</v>
      </c>
      <c r="Y224" s="84">
        <f t="shared" si="2"/>
        <v>22388735.645531829</v>
      </c>
      <c r="Z224" s="84">
        <f t="shared" si="2"/>
        <v>23573685.110753622</v>
      </c>
      <c r="AA224" s="84">
        <f t="shared" si="2"/>
        <v>24822104.058384009</v>
      </c>
      <c r="AB224" s="84">
        <f t="shared" si="2"/>
        <v>26137436.476243258</v>
      </c>
      <c r="AC224" s="84">
        <f t="shared" si="2"/>
        <v>27523315.854335506</v>
      </c>
      <c r="AD224" s="84">
        <f t="shared" si="2"/>
        <v>28983575.764364224</v>
      </c>
      <c r="AE224" s="84">
        <f t="shared" si="2"/>
        <v>30471870.748295065</v>
      </c>
      <c r="AF224" s="84">
        <f t="shared" si="2"/>
        <v>32037663.202950012</v>
      </c>
      <c r="AG224" s="84">
        <f t="shared" si="2"/>
        <v>33685049.828710549</v>
      </c>
      <c r="AH224" s="84">
        <f t="shared" si="2"/>
        <v>35418347.416242406</v>
      </c>
      <c r="AI224" s="84">
        <f t="shared" si="2"/>
        <v>37242104.876075588</v>
      </c>
      <c r="AJ224" s="84">
        <f t="shared" si="2"/>
        <v>39158287.948218144</v>
      </c>
      <c r="AK224" s="84">
        <f t="shared" si="2"/>
        <v>41174385.445540935</v>
      </c>
      <c r="AL224" s="84">
        <f t="shared" si="2"/>
        <v>43295680.984032862</v>
      </c>
      <c r="AM224" s="84">
        <f t="shared" si="2"/>
        <v>45527741.72264348</v>
      </c>
      <c r="AN224" s="84">
        <f t="shared" si="2"/>
        <v>47876433.811070956</v>
      </c>
    </row>
    <row r="225" spans="1:40" x14ac:dyDescent="0.2">
      <c r="A225" s="85" t="s">
        <v>128</v>
      </c>
      <c r="B225" s="84">
        <f t="shared" si="1"/>
        <v>600113.28555392858</v>
      </c>
      <c r="C225" s="84">
        <f t="shared" si="2"/>
        <v>623838.93092003895</v>
      </c>
      <c r="D225" s="84">
        <f t="shared" si="2"/>
        <v>651061.10291310539</v>
      </c>
      <c r="E225" s="84">
        <f t="shared" si="2"/>
        <v>679508.5871006354</v>
      </c>
      <c r="F225" s="84">
        <f t="shared" si="2"/>
        <v>714693.97782715806</v>
      </c>
      <c r="G225" s="84">
        <f t="shared" si="2"/>
        <v>751727.69896125968</v>
      </c>
      <c r="H225" s="84">
        <f t="shared" si="2"/>
        <v>790708.47053560894</v>
      </c>
      <c r="I225" s="84">
        <f t="shared" si="2"/>
        <v>831740.38627149584</v>
      </c>
      <c r="J225" s="84">
        <f t="shared" si="2"/>
        <v>874933.21267282357</v>
      </c>
      <c r="K225" s="84">
        <f t="shared" si="2"/>
        <v>924619.33054231375</v>
      </c>
      <c r="L225" s="84">
        <f t="shared" si="2"/>
        <v>977158.76435809676</v>
      </c>
      <c r="M225" s="84">
        <f t="shared" si="2"/>
        <v>1032717.4343204135</v>
      </c>
      <c r="N225" s="84">
        <f t="shared" si="2"/>
        <v>1091471.0442428456</v>
      </c>
      <c r="O225" s="84">
        <f t="shared" si="2"/>
        <v>1153605.6670459327</v>
      </c>
      <c r="P225" s="84">
        <f t="shared" si="2"/>
        <v>1218152.8099233562</v>
      </c>
      <c r="Q225" s="84">
        <f t="shared" si="2"/>
        <v>1286354.5528163062</v>
      </c>
      <c r="R225" s="84">
        <f t="shared" si="2"/>
        <v>1358420.5755829588</v>
      </c>
      <c r="S225" s="84">
        <f t="shared" si="2"/>
        <v>1434572.7666442078</v>
      </c>
      <c r="T225" s="84">
        <f t="shared" si="2"/>
        <v>1515045.9458270064</v>
      </c>
      <c r="U225" s="84">
        <f t="shared" si="2"/>
        <v>1595838.1636153753</v>
      </c>
      <c r="V225" s="84">
        <f t="shared" si="2"/>
        <v>1680996.6676693116</v>
      </c>
      <c r="W225" s="84">
        <f t="shared" si="2"/>
        <v>1770760.8872086487</v>
      </c>
      <c r="X225" s="84">
        <f t="shared" si="2"/>
        <v>1865383.588843161</v>
      </c>
      <c r="Y225" s="84">
        <f t="shared" si="2"/>
        <v>1965131.631888683</v>
      </c>
      <c r="Z225" s="84">
        <f t="shared" si="2"/>
        <v>2063659.8547976213</v>
      </c>
      <c r="AA225" s="84">
        <f t="shared" si="2"/>
        <v>2167194.8449426945</v>
      </c>
      <c r="AB225" s="84">
        <f t="shared" si="2"/>
        <v>2275994.7630522856</v>
      </c>
      <c r="AC225" s="84">
        <f t="shared" si="2"/>
        <v>2390331.2919777175</v>
      </c>
      <c r="AD225" s="84">
        <f t="shared" si="2"/>
        <v>2510490.3565889406</v>
      </c>
      <c r="AE225" s="84">
        <f t="shared" si="2"/>
        <v>2632419.7401511054</v>
      </c>
      <c r="AF225" s="84">
        <f t="shared" si="2"/>
        <v>2760364.6730826637</v>
      </c>
      <c r="AG225" s="84">
        <f t="shared" si="2"/>
        <v>2894627.0276157339</v>
      </c>
      <c r="AH225" s="84">
        <f t="shared" si="2"/>
        <v>3035524.1032164027</v>
      </c>
      <c r="AI225" s="84">
        <f t="shared" si="2"/>
        <v>3183389.4304551948</v>
      </c>
      <c r="AJ225" s="84">
        <f t="shared" si="2"/>
        <v>3338332.5251319949</v>
      </c>
      <c r="AK225" s="84">
        <f t="shared" si="2"/>
        <v>3500931.0752540655</v>
      </c>
      <c r="AL225" s="84">
        <f t="shared" si="2"/>
        <v>3671569.3723957418</v>
      </c>
      <c r="AM225" s="84">
        <f t="shared" si="2"/>
        <v>3850651.3212852762</v>
      </c>
      <c r="AN225" s="84">
        <f t="shared" si="2"/>
        <v>4038601.4579483583</v>
      </c>
    </row>
    <row r="226" spans="1:40" x14ac:dyDescent="0.2">
      <c r="A226" s="85" t="s">
        <v>253</v>
      </c>
      <c r="B226" s="84">
        <f>B61*$B$48+B101*$B$89+B185*$B$173</f>
        <v>771346.87981252163</v>
      </c>
      <c r="C226" s="84">
        <f t="shared" ref="C226:AN226" si="3">C61*$B$48+C101*$B$89+C185*$B$173</f>
        <v>801560.65746376058</v>
      </c>
      <c r="D226" s="84">
        <f t="shared" si="3"/>
        <v>836243.31445099239</v>
      </c>
      <c r="E226" s="84">
        <f t="shared" si="3"/>
        <v>872473.81900076836</v>
      </c>
      <c r="F226" s="84">
        <f t="shared" si="3"/>
        <v>917325.94301269017</v>
      </c>
      <c r="G226" s="84">
        <f t="shared" si="3"/>
        <v>964516.71518455108</v>
      </c>
      <c r="H226" s="84">
        <f t="shared" si="3"/>
        <v>1014170.0953475391</v>
      </c>
      <c r="I226" s="84">
        <f t="shared" si="3"/>
        <v>1066416.7390093794</v>
      </c>
      <c r="J226" s="84">
        <f t="shared" si="3"/>
        <v>1121394.3671649445</v>
      </c>
      <c r="K226" s="84">
        <f t="shared" si="3"/>
        <v>1184650.6266972022</v>
      </c>
      <c r="L226" s="84">
        <f t="shared" si="3"/>
        <v>1251514.3995363782</v>
      </c>
      <c r="M226" s="84">
        <f t="shared" si="3"/>
        <v>1322193.9738785049</v>
      </c>
      <c r="N226" s="84">
        <f t="shared" si="3"/>
        <v>1396909.8307847786</v>
      </c>
      <c r="O226" s="84">
        <f t="shared" si="3"/>
        <v>1475895.3684727594</v>
      </c>
      <c r="P226" s="84">
        <f t="shared" si="3"/>
        <v>1557907.0299335788</v>
      </c>
      <c r="Q226" s="84">
        <f t="shared" si="3"/>
        <v>1644529.134056967</v>
      </c>
      <c r="R226" s="84">
        <f t="shared" si="3"/>
        <v>1736024.2731183877</v>
      </c>
      <c r="S226" s="84">
        <f t="shared" si="3"/>
        <v>1832670.2150670008</v>
      </c>
      <c r="T226" s="84">
        <f t="shared" si="3"/>
        <v>1934760.7952891998</v>
      </c>
      <c r="U226" s="84">
        <f t="shared" si="3"/>
        <v>2037180.8914146964</v>
      </c>
      <c r="V226" s="84">
        <f t="shared" si="3"/>
        <v>2145094.3914365512</v>
      </c>
      <c r="W226" s="84">
        <f t="shared" si="3"/>
        <v>2258800.2010466196</v>
      </c>
      <c r="X226" s="84">
        <f t="shared" si="3"/>
        <v>2378613.7450170196</v>
      </c>
      <c r="Y226" s="84">
        <f t="shared" si="3"/>
        <v>2504867.89519156</v>
      </c>
      <c r="Z226" s="84">
        <f t="shared" si="3"/>
        <v>2629470.0851998697</v>
      </c>
      <c r="AA226" s="84">
        <f t="shared" si="3"/>
        <v>2760352.5019189124</v>
      </c>
      <c r="AB226" s="84">
        <f t="shared" si="3"/>
        <v>2897836.257859847</v>
      </c>
      <c r="AC226" s="84">
        <f t="shared" si="3"/>
        <v>3042259.1408592872</v>
      </c>
      <c r="AD226" s="84">
        <f t="shared" si="3"/>
        <v>3193976.4940829528</v>
      </c>
      <c r="AE226" s="84">
        <f t="shared" si="3"/>
        <v>3347825.957959719</v>
      </c>
      <c r="AF226" s="84">
        <f t="shared" si="3"/>
        <v>3509201.3964381814</v>
      </c>
      <c r="AG226" s="84">
        <f t="shared" si="3"/>
        <v>3678477.1917012557</v>
      </c>
      <c r="AH226" s="84">
        <f t="shared" si="3"/>
        <v>3856046.6890871781</v>
      </c>
      <c r="AI226" s="84">
        <f t="shared" si="3"/>
        <v>4042323.1763275047</v>
      </c>
      <c r="AJ226" s="84">
        <f t="shared" si="3"/>
        <v>4237434.8892275039</v>
      </c>
      <c r="AK226" s="84">
        <f t="shared" si="3"/>
        <v>4442103.8293794468</v>
      </c>
      <c r="AL226" s="84">
        <f t="shared" si="3"/>
        <v>4656805.5133323791</v>
      </c>
      <c r="AM226" s="84">
        <f t="shared" si="3"/>
        <v>4882039.5070371795</v>
      </c>
      <c r="AN226" s="84">
        <f t="shared" si="3"/>
        <v>5118330.6627529645</v>
      </c>
    </row>
    <row r="227" spans="1:40" x14ac:dyDescent="0.2">
      <c r="A227" s="85" t="s">
        <v>254</v>
      </c>
      <c r="B227" s="84">
        <f>B61*$B$48+B102*$B$89+B186*$B$173</f>
        <v>2189.2911664605681</v>
      </c>
      <c r="C227" s="84">
        <f t="shared" ref="C227:AN227" si="4">C61*$B$48+C102*$B$89+C186*$B$173</f>
        <v>2275.0460430905728</v>
      </c>
      <c r="D227" s="84">
        <f t="shared" si="4"/>
        <v>2373.484808526408</v>
      </c>
      <c r="E227" s="84">
        <f t="shared" si="4"/>
        <v>2476.3167841824356</v>
      </c>
      <c r="F227" s="84">
        <f t="shared" si="4"/>
        <v>2603.619248827345</v>
      </c>
      <c r="G227" s="84">
        <f t="shared" si="4"/>
        <v>2737.5594297734565</v>
      </c>
      <c r="H227" s="84">
        <f t="shared" si="4"/>
        <v>2878.4891585644245</v>
      </c>
      <c r="I227" s="84">
        <f t="shared" si="4"/>
        <v>3026.7792708857214</v>
      </c>
      <c r="J227" s="84">
        <f t="shared" si="4"/>
        <v>3182.8206561872175</v>
      </c>
      <c r="K227" s="84">
        <f t="shared" si="4"/>
        <v>3362.3590374806872</v>
      </c>
      <c r="L227" s="84">
        <f t="shared" si="4"/>
        <v>3552.1365177093148</v>
      </c>
      <c r="M227" s="84">
        <f t="shared" si="4"/>
        <v>3752.7442751348981</v>
      </c>
      <c r="N227" s="84">
        <f t="shared" si="4"/>
        <v>3964.8080946698833</v>
      </c>
      <c r="O227" s="84">
        <f t="shared" si="4"/>
        <v>4188.9904236117773</v>
      </c>
      <c r="P227" s="84">
        <f t="shared" si="4"/>
        <v>4421.7617106708076</v>
      </c>
      <c r="Q227" s="84">
        <f t="shared" si="4"/>
        <v>4667.6186815626243</v>
      </c>
      <c r="R227" s="84">
        <f t="shared" si="4"/>
        <v>4927.3066442207937</v>
      </c>
      <c r="S227" s="84">
        <f t="shared" si="4"/>
        <v>5201.6139792472686</v>
      </c>
      <c r="T227" s="84">
        <f t="shared" si="4"/>
        <v>5491.3746709786174</v>
      </c>
      <c r="U227" s="84">
        <f t="shared" si="4"/>
        <v>5782.0706180084289</v>
      </c>
      <c r="V227" s="84">
        <f t="shared" si="4"/>
        <v>6088.3583317762113</v>
      </c>
      <c r="W227" s="84">
        <f t="shared" si="4"/>
        <v>6411.0861875174232</v>
      </c>
      <c r="X227" s="84">
        <f t="shared" si="4"/>
        <v>6751.1494460872746</v>
      </c>
      <c r="Y227" s="84">
        <f t="shared" si="4"/>
        <v>7109.4928878514893</v>
      </c>
      <c r="Z227" s="84">
        <f t="shared" si="4"/>
        <v>7463.1476196540425</v>
      </c>
      <c r="AA227" s="84">
        <f t="shared" si="4"/>
        <v>7834.627334251003</v>
      </c>
      <c r="AB227" s="84">
        <f t="shared" si="4"/>
        <v>8224.8434358400373</v>
      </c>
      <c r="AC227" s="84">
        <f t="shared" si="4"/>
        <v>8634.7546577046978</v>
      </c>
      <c r="AD227" s="84">
        <f t="shared" si="4"/>
        <v>9065.369559902887</v>
      </c>
      <c r="AE227" s="84">
        <f t="shared" si="4"/>
        <v>9502.0359690701407</v>
      </c>
      <c r="AF227" s="84">
        <f t="shared" si="4"/>
        <v>9960.0631306377982</v>
      </c>
      <c r="AG227" s="84">
        <f t="shared" si="4"/>
        <v>10440.513642546412</v>
      </c>
      <c r="AH227" s="84">
        <f t="shared" si="4"/>
        <v>10944.503925302633</v>
      </c>
      <c r="AI227" s="84">
        <f t="shared" si="4"/>
        <v>11473.207001321651</v>
      </c>
      <c r="AJ227" s="84">
        <f t="shared" si="4"/>
        <v>12026.986838518611</v>
      </c>
      <c r="AK227" s="84">
        <f t="shared" si="4"/>
        <v>12607.892672781403</v>
      </c>
      <c r="AL227" s="84">
        <f t="shared" si="4"/>
        <v>13217.274148747973</v>
      </c>
      <c r="AM227" s="84">
        <f t="shared" si="4"/>
        <v>13856.54916976628</v>
      </c>
      <c r="AN227" s="84">
        <f t="shared" si="4"/>
        <v>14527.207408569369</v>
      </c>
    </row>
    <row r="230" spans="1:40" x14ac:dyDescent="0.2">
      <c r="A230" s="83" t="s">
        <v>259</v>
      </c>
    </row>
    <row r="231" spans="1:40" x14ac:dyDescent="0.2">
      <c r="A231" s="83" t="s">
        <v>241</v>
      </c>
    </row>
    <row r="232" spans="1:40" x14ac:dyDescent="0.2">
      <c r="A232" s="83"/>
    </row>
    <row r="233" spans="1:40" x14ac:dyDescent="0.2">
      <c r="A233" s="83"/>
    </row>
    <row r="234" spans="1:40" x14ac:dyDescent="0.2">
      <c r="A234" s="83" t="s">
        <v>260</v>
      </c>
      <c r="B234" s="88">
        <v>947817</v>
      </c>
    </row>
    <row r="235" spans="1:40" x14ac:dyDescent="0.2">
      <c r="A235" s="85" t="s">
        <v>244</v>
      </c>
      <c r="B235" s="85">
        <v>2022</v>
      </c>
      <c r="C235" s="85">
        <v>2023</v>
      </c>
      <c r="D235" s="85">
        <v>2024</v>
      </c>
      <c r="E235" s="85">
        <v>2025</v>
      </c>
      <c r="F235" s="85">
        <v>2026</v>
      </c>
      <c r="G235" s="85">
        <v>2027</v>
      </c>
      <c r="H235" s="85">
        <v>2028</v>
      </c>
      <c r="I235" s="85">
        <v>2029</v>
      </c>
      <c r="J235" s="85">
        <v>2030</v>
      </c>
      <c r="K235" s="85">
        <v>2031</v>
      </c>
      <c r="L235" s="85">
        <v>2032</v>
      </c>
      <c r="M235" s="85">
        <v>2033</v>
      </c>
      <c r="N235" s="85">
        <v>2034</v>
      </c>
      <c r="O235" s="85">
        <v>2035</v>
      </c>
      <c r="P235" s="85">
        <v>2036</v>
      </c>
      <c r="Q235" s="85">
        <v>2037</v>
      </c>
      <c r="R235" s="85">
        <v>2038</v>
      </c>
      <c r="S235" s="85">
        <v>2039</v>
      </c>
      <c r="T235" s="85">
        <v>2040</v>
      </c>
      <c r="U235" s="85">
        <v>2041</v>
      </c>
      <c r="V235" s="85">
        <v>2042</v>
      </c>
      <c r="W235" s="85">
        <v>2043</v>
      </c>
      <c r="X235" s="85">
        <v>2044</v>
      </c>
      <c r="Y235" s="85">
        <v>2045</v>
      </c>
      <c r="Z235" s="85">
        <v>2046</v>
      </c>
      <c r="AA235" s="85">
        <v>2047</v>
      </c>
      <c r="AB235" s="85">
        <v>2048</v>
      </c>
      <c r="AC235" s="85">
        <v>2049</v>
      </c>
      <c r="AD235" s="85">
        <v>2050</v>
      </c>
      <c r="AE235" s="85">
        <v>2051</v>
      </c>
      <c r="AF235" s="85">
        <v>2052</v>
      </c>
      <c r="AG235" s="85">
        <v>2053</v>
      </c>
      <c r="AH235" s="85">
        <v>2054</v>
      </c>
      <c r="AI235" s="85">
        <v>2055</v>
      </c>
      <c r="AJ235" s="85">
        <v>2056</v>
      </c>
      <c r="AK235" s="85">
        <v>2057</v>
      </c>
      <c r="AL235" s="85">
        <v>2058</v>
      </c>
      <c r="AM235" s="85">
        <v>2059</v>
      </c>
      <c r="AN235" s="85">
        <v>2060</v>
      </c>
    </row>
    <row r="236" spans="1:40" x14ac:dyDescent="0.2">
      <c r="A236" s="85" t="s">
        <v>245</v>
      </c>
      <c r="B236" s="84">
        <f>B216*$B$234</f>
        <v>532399237044.65063</v>
      </c>
      <c r="C236" s="84">
        <f t="shared" ref="C236:AN243" si="5">C216*$B$234</f>
        <v>553263631976.0896</v>
      </c>
      <c r="D236" s="84">
        <f t="shared" si="5"/>
        <v>577213458346.97156</v>
      </c>
      <c r="E236" s="84">
        <f t="shared" si="5"/>
        <v>602232624802.40906</v>
      </c>
      <c r="F236" s="84">
        <f t="shared" si="5"/>
        <v>633204019317.44373</v>
      </c>
      <c r="G236" s="84">
        <f t="shared" si="5"/>
        <v>665790943392.39319</v>
      </c>
      <c r="H236" s="84">
        <f t="shared" si="5"/>
        <v>700079063026.40173</v>
      </c>
      <c r="I236" s="84">
        <f t="shared" si="5"/>
        <v>736158673388.70288</v>
      </c>
      <c r="J236" s="84">
        <f t="shared" si="5"/>
        <v>774124954600.83752</v>
      </c>
      <c r="K236" s="84">
        <f t="shared" si="5"/>
        <v>817807764898.87097</v>
      </c>
      <c r="L236" s="84">
        <f t="shared" si="5"/>
        <v>863982732505.18359</v>
      </c>
      <c r="M236" s="84">
        <f t="shared" si="5"/>
        <v>912793802923.48145</v>
      </c>
      <c r="N236" s="84">
        <f t="shared" si="5"/>
        <v>964393351313.66785</v>
      </c>
      <c r="O236" s="84">
        <f t="shared" si="5"/>
        <v>1018942683439.3398</v>
      </c>
      <c r="P236" s="84">
        <f t="shared" si="5"/>
        <v>1075583424517.5026</v>
      </c>
      <c r="Q236" s="84">
        <f t="shared" si="5"/>
        <v>1135409545766.9146</v>
      </c>
      <c r="R236" s="84">
        <f t="shared" si="5"/>
        <v>1198602545024.0139</v>
      </c>
      <c r="S236" s="84">
        <f t="shared" si="5"/>
        <v>1265354413447.78</v>
      </c>
      <c r="T236" s="84">
        <f t="shared" si="5"/>
        <v>1335868252389.5349</v>
      </c>
      <c r="U236" s="84">
        <f t="shared" si="5"/>
        <v>1406612457019.7795</v>
      </c>
      <c r="V236" s="84">
        <f t="shared" si="5"/>
        <v>1481152634850.7043</v>
      </c>
      <c r="W236" s="84">
        <f t="shared" si="5"/>
        <v>1559695417904.0723</v>
      </c>
      <c r="X236" s="84">
        <f t="shared" si="5"/>
        <v>1642458862677.3655</v>
      </c>
      <c r="Y236" s="84">
        <f t="shared" si="5"/>
        <v>1729673092219.0398</v>
      </c>
      <c r="Z236" s="84">
        <f t="shared" si="5"/>
        <v>1815750160676.3015</v>
      </c>
      <c r="AA236" s="84">
        <f t="shared" si="5"/>
        <v>1906167606401.3486</v>
      </c>
      <c r="AB236" s="84">
        <f t="shared" si="5"/>
        <v>2001147456942.3071</v>
      </c>
      <c r="AC236" s="84">
        <f t="shared" si="5"/>
        <v>2100923275117.1169</v>
      </c>
      <c r="AD236" s="84">
        <f t="shared" si="5"/>
        <v>2205740768056.0679</v>
      </c>
      <c r="AE236" s="84">
        <f t="shared" si="5"/>
        <v>2312035095576.0854</v>
      </c>
      <c r="AF236" s="84">
        <f t="shared" si="5"/>
        <v>2423531489441.5537</v>
      </c>
      <c r="AG236" s="84">
        <f t="shared" si="5"/>
        <v>2540488850902.2456</v>
      </c>
      <c r="AH236" s="84">
        <f t="shared" si="5"/>
        <v>2663179201430.0103</v>
      </c>
      <c r="AI236" s="84">
        <f t="shared" si="5"/>
        <v>2791888360571.042</v>
      </c>
      <c r="AJ236" s="84">
        <f t="shared" si="5"/>
        <v>2926705294529.4355</v>
      </c>
      <c r="AK236" s="84">
        <f t="shared" si="5"/>
        <v>3068129089103.6353</v>
      </c>
      <c r="AL236" s="84">
        <f t="shared" si="5"/>
        <v>3216488625025.3628</v>
      </c>
      <c r="AM236" s="84">
        <f t="shared" si="5"/>
        <v>3372129424564.1313</v>
      </c>
      <c r="AN236" s="84">
        <f t="shared" si="5"/>
        <v>3535414507872.2515</v>
      </c>
    </row>
    <row r="237" spans="1:40" x14ac:dyDescent="0.2">
      <c r="A237" s="85" t="s">
        <v>246</v>
      </c>
      <c r="B237" s="84">
        <f t="shared" ref="B237:Q247" si="6">B217*$B$234</f>
        <v>44945308821.369057</v>
      </c>
      <c r="C237" s="84">
        <f t="shared" si="6"/>
        <v>46706687516.477295</v>
      </c>
      <c r="D237" s="84">
        <f t="shared" si="6"/>
        <v>48728539291.242676</v>
      </c>
      <c r="E237" s="84">
        <f t="shared" si="6"/>
        <v>50840665087.790169</v>
      </c>
      <c r="F237" s="84">
        <f t="shared" si="6"/>
        <v>53455279824.365486</v>
      </c>
      <c r="G237" s="84">
        <f t="shared" si="6"/>
        <v>56206278067.733147</v>
      </c>
      <c r="H237" s="84">
        <f t="shared" si="6"/>
        <v>59100891768.124504</v>
      </c>
      <c r="I237" s="84">
        <f t="shared" si="6"/>
        <v>62146743671.746437</v>
      </c>
      <c r="J237" s="84">
        <f t="shared" si="6"/>
        <v>65351868913.995323</v>
      </c>
      <c r="K237" s="84">
        <f t="shared" si="6"/>
        <v>69039585315.736206</v>
      </c>
      <c r="L237" s="84">
        <f t="shared" si="6"/>
        <v>72937690410.825943</v>
      </c>
      <c r="M237" s="84">
        <f t="shared" si="6"/>
        <v>77058336123.356186</v>
      </c>
      <c r="N237" s="84">
        <f t="shared" si="6"/>
        <v>81414386011.61055</v>
      </c>
      <c r="O237" s="84">
        <f t="shared" si="6"/>
        <v>86019457558.207596</v>
      </c>
      <c r="P237" s="84">
        <f t="shared" si="6"/>
        <v>90801086497.571594</v>
      </c>
      <c r="Q237" s="84">
        <f t="shared" si="6"/>
        <v>95851626219.492477</v>
      </c>
      <c r="R237" s="84">
        <f t="shared" si="5"/>
        <v>101186398827.64363</v>
      </c>
      <c r="S237" s="84">
        <f t="shared" si="5"/>
        <v>106821612275.24347</v>
      </c>
      <c r="T237" s="84">
        <f t="shared" si="5"/>
        <v>112774412441.39558</v>
      </c>
      <c r="U237" s="84">
        <f t="shared" si="5"/>
        <v>118746660150.38751</v>
      </c>
      <c r="V237" s="84">
        <f t="shared" si="5"/>
        <v>125039365094.94821</v>
      </c>
      <c r="W237" s="84">
        <f t="shared" si="5"/>
        <v>131669971214.47485</v>
      </c>
      <c r="X237" s="84">
        <f t="shared" si="5"/>
        <v>138656886906.1496</v>
      </c>
      <c r="Y237" s="84">
        <f t="shared" si="5"/>
        <v>146019539229.13214</v>
      </c>
      <c r="Z237" s="84">
        <f t="shared" si="5"/>
        <v>153286192060.37103</v>
      </c>
      <c r="AA237" s="84">
        <f t="shared" si="5"/>
        <v>160919260887.44492</v>
      </c>
      <c r="AB237" s="84">
        <f t="shared" si="5"/>
        <v>168937489344.86282</v>
      </c>
      <c r="AC237" s="84">
        <f t="shared" si="5"/>
        <v>177360594878.19037</v>
      </c>
      <c r="AD237" s="84">
        <f t="shared" si="5"/>
        <v>186209320159.61044</v>
      </c>
      <c r="AE237" s="84">
        <f t="shared" si="5"/>
        <v>195182720274.56381</v>
      </c>
      <c r="AF237" s="84">
        <f t="shared" si="5"/>
        <v>204595280444.66547</v>
      </c>
      <c r="AG237" s="84">
        <f t="shared" si="5"/>
        <v>214468857193.75851</v>
      </c>
      <c r="AH237" s="84">
        <f t="shared" si="5"/>
        <v>224826414658.90439</v>
      </c>
      <c r="AI237" s="84">
        <f t="shared" si="5"/>
        <v>235692081814.88251</v>
      </c>
      <c r="AJ237" s="84">
        <f t="shared" si="5"/>
        <v>247073369216.24106</v>
      </c>
      <c r="AK237" s="84">
        <f t="shared" si="5"/>
        <v>259012409840.95667</v>
      </c>
      <c r="AL237" s="84">
        <f t="shared" si="5"/>
        <v>271536967902.45187</v>
      </c>
      <c r="AM237" s="84">
        <f t="shared" si="5"/>
        <v>284676212497.93311</v>
      </c>
      <c r="AN237" s="84">
        <f t="shared" si="5"/>
        <v>298460789901.30212</v>
      </c>
    </row>
    <row r="238" spans="1:40" x14ac:dyDescent="0.2">
      <c r="A238" s="85" t="s">
        <v>247</v>
      </c>
      <c r="B238" s="84">
        <f t="shared" si="6"/>
        <v>61134428760757.406</v>
      </c>
      <c r="C238" s="84">
        <f t="shared" si="5"/>
        <v>63539151308405.562</v>
      </c>
      <c r="D238" s="84">
        <f t="shared" si="5"/>
        <v>66298968968095.305</v>
      </c>
      <c r="E238" s="84">
        <f t="shared" si="5"/>
        <v>69182433275947</v>
      </c>
      <c r="F238" s="84">
        <f t="shared" si="5"/>
        <v>72750609068734.641</v>
      </c>
      <c r="G238" s="84">
        <f t="shared" si="5"/>
        <v>76505465122420</v>
      </c>
      <c r="H238" s="84">
        <f t="shared" si="5"/>
        <v>80456930875514.797</v>
      </c>
      <c r="I238" s="84">
        <f t="shared" si="5"/>
        <v>84615474005208.797</v>
      </c>
      <c r="J238" s="84">
        <f t="shared" si="5"/>
        <v>88992130260675.297</v>
      </c>
      <c r="K238" s="84">
        <f t="shared" si="5"/>
        <v>94027336377975.766</v>
      </c>
      <c r="L238" s="84">
        <f t="shared" si="5"/>
        <v>99350607485185.594</v>
      </c>
      <c r="M238" s="84">
        <f t="shared" si="5"/>
        <v>104978629834671.31</v>
      </c>
      <c r="N238" s="84">
        <f t="shared" si="5"/>
        <v>110929069726920.58</v>
      </c>
      <c r="O238" s="84">
        <f t="shared" si="5"/>
        <v>117220631926847.36</v>
      </c>
      <c r="P238" s="84">
        <f t="shared" si="5"/>
        <v>123754710335483</v>
      </c>
      <c r="Q238" s="84">
        <f t="shared" si="5"/>
        <v>130657308364435.09</v>
      </c>
      <c r="R238" s="84">
        <f t="shared" si="5"/>
        <v>137949485709398.41</v>
      </c>
      <c r="S238" s="84">
        <f t="shared" si="5"/>
        <v>145653523318916.78</v>
      </c>
      <c r="T238" s="84">
        <f t="shared" si="5"/>
        <v>153792995408472</v>
      </c>
      <c r="U238" s="84">
        <f t="shared" si="5"/>
        <v>161961466281982.47</v>
      </c>
      <c r="V238" s="84">
        <f t="shared" si="5"/>
        <v>170569575052622.31</v>
      </c>
      <c r="W238" s="84">
        <f t="shared" si="5"/>
        <v>179641328360492.56</v>
      </c>
      <c r="X238" s="84">
        <f t="shared" si="5"/>
        <v>189202064419637.38</v>
      </c>
      <c r="Y238" s="84">
        <f t="shared" si="5"/>
        <v>199278528100614.19</v>
      </c>
      <c r="Z238" s="84">
        <f t="shared" si="5"/>
        <v>209227071438677.5</v>
      </c>
      <c r="AA238" s="84">
        <f t="shared" si="5"/>
        <v>219678916494269.94</v>
      </c>
      <c r="AB238" s="84">
        <f t="shared" si="5"/>
        <v>230659896839754.44</v>
      </c>
      <c r="AC238" s="84">
        <f t="shared" si="5"/>
        <v>242197192910357.75</v>
      </c>
      <c r="AD238" s="84">
        <f t="shared" si="5"/>
        <v>254319403371432.5</v>
      </c>
      <c r="AE238" s="84">
        <f t="shared" si="5"/>
        <v>266615727021738.03</v>
      </c>
      <c r="AF238" s="84">
        <f t="shared" si="5"/>
        <v>279515906710210.94</v>
      </c>
      <c r="AG238" s="84">
        <f t="shared" si="5"/>
        <v>293050102267094.38</v>
      </c>
      <c r="AH238" s="84">
        <f t="shared" si="5"/>
        <v>307250007467871.38</v>
      </c>
      <c r="AI238" s="84">
        <f t="shared" si="5"/>
        <v>322148929576870.62</v>
      </c>
      <c r="AJ238" s="84">
        <f t="shared" si="5"/>
        <v>337757480445425.81</v>
      </c>
      <c r="AK238" s="84">
        <f t="shared" si="5"/>
        <v>354133617845575.12</v>
      </c>
      <c r="AL238" s="84">
        <f t="shared" si="5"/>
        <v>371315689015634.12</v>
      </c>
      <c r="AM238" s="84">
        <f t="shared" si="5"/>
        <v>389343988780587.56</v>
      </c>
      <c r="AN238" s="84">
        <f t="shared" si="5"/>
        <v>408260860152573.06</v>
      </c>
    </row>
    <row r="239" spans="1:40" x14ac:dyDescent="0.2">
      <c r="A239" s="85" t="s">
        <v>180</v>
      </c>
      <c r="B239" s="84">
        <f t="shared" si="6"/>
        <v>7216016107966.6846</v>
      </c>
      <c r="C239" s="84">
        <f t="shared" si="5"/>
        <v>7503976326309.1943</v>
      </c>
      <c r="D239" s="84">
        <f t="shared" si="5"/>
        <v>7834220671752.3779</v>
      </c>
      <c r="E239" s="84">
        <f t="shared" si="5"/>
        <v>8179455798888.875</v>
      </c>
      <c r="F239" s="84">
        <f t="shared" si="5"/>
        <v>8606079099631.3359</v>
      </c>
      <c r="G239" s="84">
        <f t="shared" si="5"/>
        <v>9055279401994.3242</v>
      </c>
      <c r="H239" s="84">
        <f t="shared" si="5"/>
        <v>9528271552242.0469</v>
      </c>
      <c r="I239" s="84">
        <f t="shared" si="5"/>
        <v>10026337017756.678</v>
      </c>
      <c r="J239" s="84">
        <f t="shared" si="5"/>
        <v>10550827622282.551</v>
      </c>
      <c r="K239" s="84">
        <f t="shared" si="5"/>
        <v>11154036258562.342</v>
      </c>
      <c r="L239" s="84">
        <f t="shared" si="5"/>
        <v>11792123408030.729</v>
      </c>
      <c r="M239" s="84">
        <f t="shared" si="5"/>
        <v>12467131382637.764</v>
      </c>
      <c r="N239" s="84">
        <f t="shared" si="5"/>
        <v>13181223765640.543</v>
      </c>
      <c r="O239" s="84">
        <f t="shared" si="5"/>
        <v>13936692720086.258</v>
      </c>
      <c r="P239" s="84">
        <f t="shared" si="5"/>
        <v>14721880519354.631</v>
      </c>
      <c r="Q239" s="84">
        <f t="shared" si="5"/>
        <v>15551837969123.463</v>
      </c>
      <c r="R239" s="84">
        <f t="shared" si="5"/>
        <v>16429151995347.01</v>
      </c>
      <c r="S239" s="84">
        <f t="shared" si="5"/>
        <v>17356561226321.572</v>
      </c>
      <c r="T239" s="84">
        <f t="shared" si="5"/>
        <v>18336965038785.828</v>
      </c>
      <c r="U239" s="84">
        <f t="shared" si="5"/>
        <v>19321969665528.562</v>
      </c>
      <c r="V239" s="84">
        <f t="shared" si="5"/>
        <v>20360603321275.488</v>
      </c>
      <c r="W239" s="84">
        <f t="shared" si="5"/>
        <v>21455828916367.5</v>
      </c>
      <c r="X239" s="84">
        <f t="shared" si="5"/>
        <v>22610775657415.547</v>
      </c>
      <c r="Y239" s="84">
        <f t="shared" si="5"/>
        <v>23828748536168.25</v>
      </c>
      <c r="Z239" s="84">
        <f t="shared" si="5"/>
        <v>25032851809492.141</v>
      </c>
      <c r="AA239" s="84">
        <f t="shared" si="5"/>
        <v>26298631096256.359</v>
      </c>
      <c r="AB239" s="84">
        <f t="shared" si="5"/>
        <v>27629292285471.258</v>
      </c>
      <c r="AC239" s="84">
        <f t="shared" si="5"/>
        <v>29028210554386.438</v>
      </c>
      <c r="AD239" s="84">
        <f t="shared" si="5"/>
        <v>30498939454802.023</v>
      </c>
      <c r="AE239" s="84">
        <f t="shared" si="5"/>
        <v>31992315896687.5</v>
      </c>
      <c r="AF239" s="84">
        <f t="shared" si="5"/>
        <v>33559981238049.398</v>
      </c>
      <c r="AG239" s="84">
        <f t="shared" si="5"/>
        <v>35205694633056.68</v>
      </c>
      <c r="AH239" s="84">
        <f t="shared" si="5"/>
        <v>36933408958870.461</v>
      </c>
      <c r="AI239" s="84">
        <f t="shared" si="5"/>
        <v>38747280994289.523</v>
      </c>
      <c r="AJ239" s="84">
        <f t="shared" si="5"/>
        <v>40648746514584.859</v>
      </c>
      <c r="AK239" s="84">
        <f t="shared" si="5"/>
        <v>42644946653509.531</v>
      </c>
      <c r="AL239" s="84">
        <f t="shared" si="5"/>
        <v>44740677187635.336</v>
      </c>
      <c r="AM239" s="84">
        <f t="shared" si="5"/>
        <v>46940980740785.195</v>
      </c>
      <c r="AN239" s="84">
        <f t="shared" si="5"/>
        <v>49251159707600.844</v>
      </c>
    </row>
    <row r="240" spans="1:40" x14ac:dyDescent="0.2">
      <c r="A240" s="85" t="s">
        <v>248</v>
      </c>
      <c r="B240" s="84">
        <f t="shared" si="6"/>
        <v>49414423489.628006</v>
      </c>
      <c r="C240" s="84">
        <f t="shared" si="5"/>
        <v>51361318998.295715</v>
      </c>
      <c r="D240" s="84">
        <f t="shared" si="5"/>
        <v>53595520725.715881</v>
      </c>
      <c r="E240" s="84">
        <f t="shared" si="5"/>
        <v>55929970765.998695</v>
      </c>
      <c r="F240" s="84">
        <f t="shared" si="5"/>
        <v>58818305682.216583</v>
      </c>
      <c r="G240" s="84">
        <f t="shared" si="5"/>
        <v>61857951167.625961</v>
      </c>
      <c r="H240" s="84">
        <f t="shared" si="5"/>
        <v>65056966160.013931</v>
      </c>
      <c r="I240" s="84">
        <f t="shared" si="5"/>
        <v>68423847036.28373</v>
      </c>
      <c r="J240" s="84">
        <f t="shared" si="5"/>
        <v>71967551891.559113</v>
      </c>
      <c r="K240" s="84">
        <f t="shared" si="5"/>
        <v>76044317997.110138</v>
      </c>
      <c r="L240" s="84">
        <f t="shared" si="5"/>
        <v>80354601330.435211</v>
      </c>
      <c r="M240" s="84">
        <f t="shared" si="5"/>
        <v>84911945404.138016</v>
      </c>
      <c r="N240" s="84">
        <f t="shared" si="5"/>
        <v>89730690211.525543</v>
      </c>
      <c r="O240" s="84">
        <f t="shared" si="5"/>
        <v>94826019763.068771</v>
      </c>
      <c r="P240" s="84">
        <f t="shared" si="5"/>
        <v>100118217149.93161</v>
      </c>
      <c r="Q240" s="84">
        <f t="shared" si="5"/>
        <v>105709267216.81119</v>
      </c>
      <c r="R240" s="84">
        <f t="shared" si="5"/>
        <v>111616270412.42209</v>
      </c>
      <c r="S240" s="84">
        <f t="shared" si="5"/>
        <v>117857320143.28461</v>
      </c>
      <c r="T240" s="84">
        <f t="shared" si="5"/>
        <v>124451561403.5235</v>
      </c>
      <c r="U240" s="84">
        <f t="shared" si="5"/>
        <v>131070151505.2019</v>
      </c>
      <c r="V240" s="84">
        <f t="shared" si="5"/>
        <v>138045437487.52454</v>
      </c>
      <c r="W240" s="84">
        <f t="shared" si="5"/>
        <v>145396923513.79953</v>
      </c>
      <c r="X240" s="84">
        <f t="shared" si="5"/>
        <v>153145197090.43256</v>
      </c>
      <c r="Y240" s="84">
        <f t="shared" si="5"/>
        <v>161311990239.15903</v>
      </c>
      <c r="Z240" s="84">
        <f t="shared" si="5"/>
        <v>169376335681.60974</v>
      </c>
      <c r="AA240" s="84">
        <f t="shared" si="5"/>
        <v>177849246939.80099</v>
      </c>
      <c r="AB240" s="84">
        <f t="shared" si="5"/>
        <v>186751725974.28766</v>
      </c>
      <c r="AC240" s="84">
        <f t="shared" si="5"/>
        <v>196105871363.2594</v>
      </c>
      <c r="AD240" s="84">
        <f t="shared" si="5"/>
        <v>205934936499.4993</v>
      </c>
      <c r="AE240" s="84">
        <f t="shared" si="5"/>
        <v>215906353974.55688</v>
      </c>
      <c r="AF240" s="84">
        <f t="shared" si="5"/>
        <v>226368188766.66263</v>
      </c>
      <c r="AG240" s="84">
        <f t="shared" si="5"/>
        <v>237344972611.41623</v>
      </c>
      <c r="AH240" s="84">
        <f t="shared" si="5"/>
        <v>248862486895.20724</v>
      </c>
      <c r="AI240" s="84">
        <f t="shared" si="5"/>
        <v>260947827559.26929</v>
      </c>
      <c r="AJ240" s="84">
        <f t="shared" si="5"/>
        <v>273609713504.62354</v>
      </c>
      <c r="AK240" s="84">
        <f t="shared" si="5"/>
        <v>286895223151.79871</v>
      </c>
      <c r="AL240" s="84">
        <f t="shared" si="5"/>
        <v>300835560257.05499</v>
      </c>
      <c r="AM240" s="84">
        <f t="shared" si="5"/>
        <v>315463515889.82874</v>
      </c>
      <c r="AN240" s="84">
        <f t="shared" si="5"/>
        <v>330813550557.19019</v>
      </c>
    </row>
    <row r="241" spans="1:40" x14ac:dyDescent="0.2">
      <c r="A241" s="85" t="s">
        <v>249</v>
      </c>
      <c r="B241" s="84">
        <f t="shared" si="6"/>
        <v>397627173833.74463</v>
      </c>
      <c r="C241" s="84">
        <f t="shared" si="5"/>
        <v>413293420734.80792</v>
      </c>
      <c r="D241" s="84">
        <f t="shared" si="5"/>
        <v>431271558612.6319</v>
      </c>
      <c r="E241" s="84">
        <f t="shared" si="5"/>
        <v>450056372972.95367</v>
      </c>
      <c r="F241" s="84">
        <f t="shared" si="5"/>
        <v>473298179083.74469</v>
      </c>
      <c r="G241" s="84">
        <f t="shared" si="5"/>
        <v>497757548605.17767</v>
      </c>
      <c r="H241" s="84">
        <f t="shared" si="5"/>
        <v>523499330065.88202</v>
      </c>
      <c r="I241" s="84">
        <f t="shared" si="5"/>
        <v>550591891972.40552</v>
      </c>
      <c r="J241" s="84">
        <f t="shared" si="5"/>
        <v>579107318177.9115</v>
      </c>
      <c r="K241" s="84">
        <f t="shared" si="5"/>
        <v>611912172923.89465</v>
      </c>
      <c r="L241" s="84">
        <f t="shared" si="5"/>
        <v>646596090274.76697</v>
      </c>
      <c r="M241" s="84">
        <f t="shared" si="5"/>
        <v>683268051945.98938</v>
      </c>
      <c r="N241" s="84">
        <f t="shared" si="5"/>
        <v>722043448760.90393</v>
      </c>
      <c r="O241" s="84">
        <f t="shared" si="5"/>
        <v>763044463166.34924</v>
      </c>
      <c r="P241" s="84">
        <f t="shared" si="5"/>
        <v>805629630445.573</v>
      </c>
      <c r="Q241" s="84">
        <f t="shared" si="5"/>
        <v>850619600577.00342</v>
      </c>
      <c r="R241" s="84">
        <f t="shared" si="5"/>
        <v>898151977171.35864</v>
      </c>
      <c r="S241" s="84">
        <f t="shared" si="5"/>
        <v>948372353955.96851</v>
      </c>
      <c r="T241" s="84">
        <f t="shared" si="5"/>
        <v>1001434786556.0793</v>
      </c>
      <c r="U241" s="84">
        <f t="shared" si="5"/>
        <v>1054693149014.8091</v>
      </c>
      <c r="V241" s="84">
        <f t="shared" si="5"/>
        <v>1110821766045.4436</v>
      </c>
      <c r="W241" s="84">
        <f t="shared" si="5"/>
        <v>1169977583429.9341</v>
      </c>
      <c r="X241" s="84">
        <f t="shared" si="5"/>
        <v>1232326264377.7305</v>
      </c>
      <c r="Y241" s="84">
        <f t="shared" si="5"/>
        <v>1298042681765.4978</v>
      </c>
      <c r="Z241" s="84">
        <f t="shared" si="5"/>
        <v>1362934724627.8713</v>
      </c>
      <c r="AA241" s="84">
        <f t="shared" si="5"/>
        <v>1431114408206.5769</v>
      </c>
      <c r="AB241" s="84">
        <f t="shared" si="5"/>
        <v>1502750730733.9265</v>
      </c>
      <c r="AC241" s="84">
        <f t="shared" si="5"/>
        <v>1578021514687.0591</v>
      </c>
      <c r="AD241" s="84">
        <f t="shared" si="5"/>
        <v>1657113875086.2756</v>
      </c>
      <c r="AE241" s="84">
        <f t="shared" si="5"/>
        <v>1737351713954.6509</v>
      </c>
      <c r="AF241" s="84">
        <f t="shared" si="5"/>
        <v>1821535834859.8623</v>
      </c>
      <c r="AG241" s="84">
        <f t="shared" si="5"/>
        <v>1909863639370.2578</v>
      </c>
      <c r="AH241" s="84">
        <f t="shared" si="5"/>
        <v>2002542584723.6973</v>
      </c>
      <c r="AI241" s="84">
        <f t="shared" si="5"/>
        <v>2099790706096.4365</v>
      </c>
      <c r="AJ241" s="84">
        <f t="shared" si="5"/>
        <v>2201678162598.4531</v>
      </c>
      <c r="AK241" s="84">
        <f t="shared" si="5"/>
        <v>2308583784093.2061</v>
      </c>
      <c r="AL241" s="84">
        <f t="shared" si="5"/>
        <v>2420758660455.645</v>
      </c>
      <c r="AM241" s="84">
        <f t="shared" si="5"/>
        <v>2538466654326.3975</v>
      </c>
      <c r="AN241" s="84">
        <f t="shared" si="5"/>
        <v>2661985061949.5098</v>
      </c>
    </row>
    <row r="242" spans="1:40" x14ac:dyDescent="0.2">
      <c r="A242" s="85" t="s">
        <v>250</v>
      </c>
      <c r="B242" s="84">
        <f t="shared" si="6"/>
        <v>1529174858101.9905</v>
      </c>
      <c r="C242" s="84">
        <f t="shared" si="5"/>
        <v>1589386554945.6997</v>
      </c>
      <c r="D242" s="84">
        <f t="shared" si="5"/>
        <v>1658485899574.1665</v>
      </c>
      <c r="E242" s="84">
        <f t="shared" si="5"/>
        <v>1730683983011.6331</v>
      </c>
      <c r="F242" s="84">
        <f t="shared" si="5"/>
        <v>1820017470764.9075</v>
      </c>
      <c r="G242" s="84">
        <f t="shared" si="5"/>
        <v>1914028561732.7715</v>
      </c>
      <c r="H242" s="84">
        <f t="shared" si="5"/>
        <v>2012966264738.4258</v>
      </c>
      <c r="I242" s="84">
        <f t="shared" si="5"/>
        <v>2117093097966.1462</v>
      </c>
      <c r="J242" s="84">
        <f t="shared" si="5"/>
        <v>2226685838390.6196</v>
      </c>
      <c r="K242" s="84">
        <f t="shared" si="5"/>
        <v>2352765845207.0288</v>
      </c>
      <c r="L242" s="84">
        <f t="shared" si="5"/>
        <v>2486064428373.3086</v>
      </c>
      <c r="M242" s="84">
        <f t="shared" si="5"/>
        <v>2627000054698.3257</v>
      </c>
      <c r="N242" s="84">
        <f t="shared" si="5"/>
        <v>2776015788888.3887</v>
      </c>
      <c r="O242" s="84">
        <f t="shared" si="5"/>
        <v>2933580760915.8052</v>
      </c>
      <c r="P242" s="84">
        <f t="shared" si="5"/>
        <v>3097228224897.3286</v>
      </c>
      <c r="Q242" s="84">
        <f t="shared" si="5"/>
        <v>3270112606483.8003</v>
      </c>
      <c r="R242" s="84">
        <f t="shared" si="5"/>
        <v>3452762191577.9443</v>
      </c>
      <c r="S242" s="84">
        <f t="shared" si="5"/>
        <v>3645735926637.5747</v>
      </c>
      <c r="T242" s="84">
        <f t="shared" si="5"/>
        <v>3849625228153.5308</v>
      </c>
      <c r="U242" s="84">
        <f t="shared" si="5"/>
        <v>4054257507373.2393</v>
      </c>
      <c r="V242" s="84">
        <f t="shared" si="5"/>
        <v>4269912563365.4082</v>
      </c>
      <c r="W242" s="84">
        <f t="shared" si="5"/>
        <v>4497192815879.2715</v>
      </c>
      <c r="X242" s="84">
        <f t="shared" si="5"/>
        <v>4736734128235.0869</v>
      </c>
      <c r="Y242" s="84">
        <f t="shared" si="5"/>
        <v>4989207694760.3857</v>
      </c>
      <c r="Z242" s="84">
        <f t="shared" si="5"/>
        <v>5238499942505.5684</v>
      </c>
      <c r="AA242" s="84">
        <f t="shared" si="5"/>
        <v>5500415375223.6221</v>
      </c>
      <c r="AB242" s="84">
        <f t="shared" si="5"/>
        <v>5775602519251.0059</v>
      </c>
      <c r="AC242" s="84">
        <f t="shared" si="5"/>
        <v>6064743744684.3867</v>
      </c>
      <c r="AD242" s="84">
        <f t="shared" si="5"/>
        <v>6368557060423.0059</v>
      </c>
      <c r="AE242" s="84">
        <f t="shared" si="5"/>
        <v>6676756881520.0176</v>
      </c>
      <c r="AF242" s="84">
        <f t="shared" si="5"/>
        <v>7000106213958.6582</v>
      </c>
      <c r="AG242" s="84">
        <f t="shared" si="5"/>
        <v>7339362435646.2725</v>
      </c>
      <c r="AH242" s="84">
        <f t="shared" si="5"/>
        <v>7695321482993.7656</v>
      </c>
      <c r="AI242" s="84">
        <f t="shared" si="5"/>
        <v>8068819852378.9082</v>
      </c>
      <c r="AJ242" s="84">
        <f t="shared" si="5"/>
        <v>8460125722121.4102</v>
      </c>
      <c r="AK242" s="84">
        <f t="shared" si="5"/>
        <v>8870693297478.6855</v>
      </c>
      <c r="AL242" s="84">
        <f t="shared" si="5"/>
        <v>9301485801081.7891</v>
      </c>
      <c r="AM242" s="84">
        <f t="shared" si="5"/>
        <v>9753515424937.582</v>
      </c>
      <c r="AN242" s="84">
        <f t="shared" si="5"/>
        <v>10227845862476.062</v>
      </c>
    </row>
    <row r="243" spans="1:40" x14ac:dyDescent="0.2">
      <c r="A243" s="85" t="s">
        <v>251</v>
      </c>
      <c r="B243" s="84">
        <f t="shared" si="6"/>
        <v>209483683118.16934</v>
      </c>
      <c r="C243" s="84">
        <f t="shared" si="5"/>
        <v>217698328600.69797</v>
      </c>
      <c r="D243" s="84">
        <f t="shared" si="5"/>
        <v>227127461625.51385</v>
      </c>
      <c r="E243" s="84">
        <f t="shared" si="5"/>
        <v>236977840547.54568</v>
      </c>
      <c r="F243" s="84">
        <f t="shared" si="5"/>
        <v>249170953794.16562</v>
      </c>
      <c r="G243" s="84">
        <f t="shared" ref="C243:AN247" si="7">G223*$B$234</f>
        <v>262000403890.01968</v>
      </c>
      <c r="H243" s="84">
        <f t="shared" si="7"/>
        <v>275499951062.96332</v>
      </c>
      <c r="I243" s="84">
        <f t="shared" si="7"/>
        <v>289705180819.5426</v>
      </c>
      <c r="J243" s="84">
        <f t="shared" si="7"/>
        <v>304653604853.26776</v>
      </c>
      <c r="K243" s="84">
        <f t="shared" si="7"/>
        <v>321852540993.10706</v>
      </c>
      <c r="L243" s="84">
        <f t="shared" si="7"/>
        <v>340033156742.83667</v>
      </c>
      <c r="M243" s="84">
        <f t="shared" si="7"/>
        <v>359252180759.35229</v>
      </c>
      <c r="N243" s="84">
        <f t="shared" si="7"/>
        <v>379569665463.04865</v>
      </c>
      <c r="O243" s="84">
        <f t="shared" si="7"/>
        <v>401049184659.00879</v>
      </c>
      <c r="P243" s="84">
        <f t="shared" si="7"/>
        <v>423352969480.10272</v>
      </c>
      <c r="Q243" s="84">
        <f t="shared" si="7"/>
        <v>446911686755.16656</v>
      </c>
      <c r="R243" s="84">
        <f t="shared" si="7"/>
        <v>471796876129.66949</v>
      </c>
      <c r="S243" s="84">
        <f t="shared" si="7"/>
        <v>498084215438.12122</v>
      </c>
      <c r="T243" s="84">
        <f t="shared" si="7"/>
        <v>525853764101.87494</v>
      </c>
      <c r="U243" s="84">
        <f t="shared" si="7"/>
        <v>553715416668.9541</v>
      </c>
      <c r="V243" s="84">
        <f t="shared" si="7"/>
        <v>583072829271.15356</v>
      </c>
      <c r="W243" s="84">
        <f t="shared" si="7"/>
        <v>614007466047.7876</v>
      </c>
      <c r="X243" s="84">
        <f t="shared" si="7"/>
        <v>646605297659.87231</v>
      </c>
      <c r="Y243" s="84">
        <f t="shared" si="7"/>
        <v>680957054705.53345</v>
      </c>
      <c r="Z243" s="84">
        <f t="shared" si="7"/>
        <v>714862897454.53015</v>
      </c>
      <c r="AA243" s="84">
        <f t="shared" si="7"/>
        <v>750479368132.06628</v>
      </c>
      <c r="AB243" s="84">
        <f t="shared" si="7"/>
        <v>787894022492.30298</v>
      </c>
      <c r="AC243" s="84">
        <f t="shared" si="7"/>
        <v>827198967878.71545</v>
      </c>
      <c r="AD243" s="84">
        <f t="shared" si="7"/>
        <v>868491103686.72583</v>
      </c>
      <c r="AE243" s="84">
        <f t="shared" si="7"/>
        <v>910366932083.09534</v>
      </c>
      <c r="AF243" s="84">
        <f t="shared" si="7"/>
        <v>954293361239.86768</v>
      </c>
      <c r="AG243" s="84">
        <f t="shared" si="7"/>
        <v>1000372508524.2561</v>
      </c>
      <c r="AH243" s="84">
        <f t="shared" si="7"/>
        <v>1048711669444.6995</v>
      </c>
      <c r="AI243" s="84">
        <f t="shared" si="7"/>
        <v>1099423585346.0248</v>
      </c>
      <c r="AJ243" s="84">
        <f t="shared" si="7"/>
        <v>1152543489185.9885</v>
      </c>
      <c r="AK243" s="84">
        <f t="shared" si="7"/>
        <v>1208268129130.8916</v>
      </c>
      <c r="AL243" s="84">
        <f t="shared" si="7"/>
        <v>1266727244581.9802</v>
      </c>
      <c r="AM243" s="84">
        <f t="shared" si="7"/>
        <v>1328057143953.272</v>
      </c>
      <c r="AN243" s="84">
        <f t="shared" si="7"/>
        <v>1392401042920.4082</v>
      </c>
    </row>
    <row r="244" spans="1:40" x14ac:dyDescent="0.2">
      <c r="A244" s="85" t="s">
        <v>252</v>
      </c>
      <c r="B244" s="84">
        <f t="shared" si="6"/>
        <v>6096356510349.7344</v>
      </c>
      <c r="C244" s="84">
        <f t="shared" si="7"/>
        <v>6354251103923.6689</v>
      </c>
      <c r="D244" s="84">
        <f t="shared" si="7"/>
        <v>6649183376861.6436</v>
      </c>
      <c r="E244" s="84">
        <f t="shared" si="7"/>
        <v>6958186204113.4668</v>
      </c>
      <c r="F244" s="84">
        <f t="shared" si="7"/>
        <v>7337964877621.9844</v>
      </c>
      <c r="G244" s="84">
        <f t="shared" si="7"/>
        <v>7738741478475.5996</v>
      </c>
      <c r="H244" s="84">
        <f t="shared" si="7"/>
        <v>8161694326487.8164</v>
      </c>
      <c r="I244" s="84">
        <f t="shared" si="7"/>
        <v>8608068991474.7275</v>
      </c>
      <c r="J244" s="84">
        <f t="shared" si="7"/>
        <v>9079182207902.4062</v>
      </c>
      <c r="K244" s="84">
        <f t="shared" si="7"/>
        <v>9620298341181.2148</v>
      </c>
      <c r="L244" s="84">
        <f t="shared" si="7"/>
        <v>10193992423251.746</v>
      </c>
      <c r="M244" s="84">
        <f t="shared" si="7"/>
        <v>10802248042917.986</v>
      </c>
      <c r="N244" s="84">
        <f t="shared" si="7"/>
        <v>11447171085632.652</v>
      </c>
      <c r="O244" s="84">
        <f t="shared" si="7"/>
        <v>12130997374730.539</v>
      </c>
      <c r="P244" s="84">
        <f t="shared" si="7"/>
        <v>12843811550036.719</v>
      </c>
      <c r="Q244" s="84">
        <f t="shared" si="7"/>
        <v>13598960662380.98</v>
      </c>
      <c r="R244" s="84">
        <f t="shared" si="7"/>
        <v>14398989176225.17</v>
      </c>
      <c r="S244" s="84">
        <f t="shared" si="7"/>
        <v>15246596519100.033</v>
      </c>
      <c r="T244" s="84">
        <f t="shared" si="7"/>
        <v>16144646661423.014</v>
      </c>
      <c r="U244" s="84">
        <f t="shared" si="7"/>
        <v>17050764098542.885</v>
      </c>
      <c r="V244" s="84">
        <f t="shared" si="7"/>
        <v>18008351136813.594</v>
      </c>
      <c r="W244" s="84">
        <f t="shared" si="7"/>
        <v>19020369755760.152</v>
      </c>
      <c r="X244" s="84">
        <f t="shared" si="7"/>
        <v>20089954806850.16</v>
      </c>
      <c r="Y244" s="84">
        <f t="shared" si="7"/>
        <v>21220424253341.043</v>
      </c>
      <c r="Z244" s="84">
        <f t="shared" si="7"/>
        <v>22343539500619.164</v>
      </c>
      <c r="AA244" s="84">
        <f t="shared" si="7"/>
        <v>23526812202305.355</v>
      </c>
      <c r="AB244" s="84">
        <f t="shared" si="7"/>
        <v>24773506628603.457</v>
      </c>
      <c r="AC244" s="84">
        <f t="shared" si="7"/>
        <v>26087066663108.715</v>
      </c>
      <c r="AD244" s="84">
        <f t="shared" si="7"/>
        <v>27471125830252.406</v>
      </c>
      <c r="AE244" s="84">
        <f t="shared" si="7"/>
        <v>28881757117036.785</v>
      </c>
      <c r="AF244" s="84">
        <f t="shared" si="7"/>
        <v>30365841824030.473</v>
      </c>
      <c r="AG244" s="84">
        <f t="shared" si="7"/>
        <v>31927262873498.945</v>
      </c>
      <c r="AH244" s="84">
        <f t="shared" si="7"/>
        <v>33570111793020.629</v>
      </c>
      <c r="AI244" s="84">
        <f t="shared" si="7"/>
        <v>35298700117327.336</v>
      </c>
      <c r="AJ244" s="84">
        <f t="shared" si="7"/>
        <v>37114891008216.273</v>
      </c>
      <c r="AK244" s="84">
        <f t="shared" si="7"/>
        <v>39025782489836.273</v>
      </c>
      <c r="AL244" s="84">
        <f t="shared" si="7"/>
        <v>41036382463243.078</v>
      </c>
      <c r="AM244" s="84">
        <f t="shared" si="7"/>
        <v>43151967576330.773</v>
      </c>
      <c r="AN244" s="84">
        <f t="shared" si="7"/>
        <v>45378097865507.844</v>
      </c>
    </row>
    <row r="245" spans="1:40" x14ac:dyDescent="0.2">
      <c r="A245" s="85" t="s">
        <v>128</v>
      </c>
      <c r="B245" s="84">
        <f t="shared" si="6"/>
        <v>568797573973.86792</v>
      </c>
      <c r="C245" s="84">
        <f t="shared" si="7"/>
        <v>591285143987.8385</v>
      </c>
      <c r="D245" s="84">
        <f t="shared" si="7"/>
        <v>617086781379.79077</v>
      </c>
      <c r="E245" s="84">
        <f t="shared" si="7"/>
        <v>644049790499.96289</v>
      </c>
      <c r="F245" s="84">
        <f t="shared" si="7"/>
        <v>677399101982.20349</v>
      </c>
      <c r="G245" s="84">
        <f t="shared" si="7"/>
        <v>712500292446.36426</v>
      </c>
      <c r="H245" s="84">
        <f t="shared" si="7"/>
        <v>749446930417.64929</v>
      </c>
      <c r="I245" s="84">
        <f t="shared" si="7"/>
        <v>788337677694.69043</v>
      </c>
      <c r="J245" s="84">
        <f t="shared" si="7"/>
        <v>829276572835.9176</v>
      </c>
      <c r="K245" s="84">
        <f t="shared" si="7"/>
        <v>876369920016.62415</v>
      </c>
      <c r="L245" s="84">
        <f t="shared" si="7"/>
        <v>926167688557.59814</v>
      </c>
      <c r="M245" s="84">
        <f t="shared" si="7"/>
        <v>978827140445.27136</v>
      </c>
      <c r="N245" s="84">
        <f t="shared" si="7"/>
        <v>1034514810741.1212</v>
      </c>
      <c r="O245" s="84">
        <f t="shared" si="7"/>
        <v>1093407062522.4749</v>
      </c>
      <c r="P245" s="84">
        <f t="shared" si="7"/>
        <v>1154585941843.1257</v>
      </c>
      <c r="Q245" s="84">
        <f t="shared" si="7"/>
        <v>1219228713186.6929</v>
      </c>
      <c r="R245" s="84">
        <f t="shared" si="7"/>
        <v>1287534114687.3132</v>
      </c>
      <c r="S245" s="84">
        <f t="shared" si="7"/>
        <v>1359712455962.4131</v>
      </c>
      <c r="T245" s="84">
        <f t="shared" si="7"/>
        <v>1435986303235.9158</v>
      </c>
      <c r="U245" s="84">
        <f t="shared" si="7"/>
        <v>1512562540723.4341</v>
      </c>
      <c r="V245" s="84">
        <f t="shared" si="7"/>
        <v>1593277218560.324</v>
      </c>
      <c r="W245" s="84">
        <f t="shared" si="7"/>
        <v>1678357271831.4397</v>
      </c>
      <c r="X245" s="84">
        <f t="shared" si="7"/>
        <v>1768042277026.5583</v>
      </c>
      <c r="Y245" s="84">
        <f t="shared" si="7"/>
        <v>1862585167941.8357</v>
      </c>
      <c r="Z245" s="84">
        <f t="shared" si="7"/>
        <v>1955971892594.717</v>
      </c>
      <c r="AA245" s="84">
        <f t="shared" si="7"/>
        <v>2054104116349.0498</v>
      </c>
      <c r="AB245" s="84">
        <f t="shared" si="7"/>
        <v>2157226528331.9282</v>
      </c>
      <c r="AC245" s="84">
        <f t="shared" si="7"/>
        <v>2265596634168.4443</v>
      </c>
      <c r="AD245" s="84">
        <f t="shared" si="7"/>
        <v>2379485438311.0601</v>
      </c>
      <c r="AE245" s="84">
        <f t="shared" si="7"/>
        <v>2495052180850.8003</v>
      </c>
      <c r="AF245" s="84">
        <f t="shared" si="7"/>
        <v>2616320563347.1909</v>
      </c>
      <c r="AG245" s="84">
        <f t="shared" si="7"/>
        <v>2743576705433.6621</v>
      </c>
      <c r="AH245" s="84">
        <f t="shared" si="7"/>
        <v>2877121348938.2612</v>
      </c>
      <c r="AI245" s="84">
        <f t="shared" si="7"/>
        <v>3017270619805.7515</v>
      </c>
      <c r="AJ245" s="84">
        <f t="shared" si="7"/>
        <v>3164128318973.0317</v>
      </c>
      <c r="AK245" s="84">
        <f t="shared" si="7"/>
        <v>3318241988954.0825</v>
      </c>
      <c r="AL245" s="84">
        <f t="shared" si="7"/>
        <v>3479975867836.0146</v>
      </c>
      <c r="AM245" s="84">
        <f t="shared" si="7"/>
        <v>3649712783386.6465</v>
      </c>
      <c r="AN245" s="84">
        <f t="shared" si="7"/>
        <v>3827855118068.2393</v>
      </c>
    </row>
    <row r="246" spans="1:40" x14ac:dyDescent="0.2">
      <c r="A246" s="85" t="s">
        <v>253</v>
      </c>
      <c r="B246" s="84">
        <f t="shared" si="6"/>
        <v>731095685583.26477</v>
      </c>
      <c r="C246" s="84">
        <f t="shared" si="7"/>
        <v>759732817675.3291</v>
      </c>
      <c r="D246" s="84">
        <f t="shared" si="7"/>
        <v>792605629572.99622</v>
      </c>
      <c r="E246" s="84">
        <f t="shared" si="7"/>
        <v>826945517703.85132</v>
      </c>
      <c r="F246" s="84">
        <f t="shared" si="7"/>
        <v>869457123328.45898</v>
      </c>
      <c r="G246" s="84">
        <f t="shared" si="7"/>
        <v>914185339436.07568</v>
      </c>
      <c r="H246" s="84">
        <f t="shared" si="7"/>
        <v>961247657262.01843</v>
      </c>
      <c r="I246" s="84">
        <f t="shared" si="7"/>
        <v>1010767914317.653</v>
      </c>
      <c r="J246" s="84">
        <f t="shared" si="7"/>
        <v>1062876644903.1763</v>
      </c>
      <c r="K246" s="84">
        <f t="shared" si="7"/>
        <v>1122832003044.2622</v>
      </c>
      <c r="L246" s="84">
        <f t="shared" si="7"/>
        <v>1186206623625.3713</v>
      </c>
      <c r="M246" s="84">
        <f t="shared" si="7"/>
        <v>1253197925739.603</v>
      </c>
      <c r="N246" s="84">
        <f t="shared" si="7"/>
        <v>1324014885084.9365</v>
      </c>
      <c r="O246" s="84">
        <f t="shared" si="7"/>
        <v>1398878720459.7454</v>
      </c>
      <c r="P246" s="84">
        <f t="shared" si="7"/>
        <v>1476610767390.5549</v>
      </c>
      <c r="Q246" s="84">
        <f t="shared" si="7"/>
        <v>1558712670254.4722</v>
      </c>
      <c r="R246" s="84">
        <f t="shared" si="7"/>
        <v>1645433318474.2507</v>
      </c>
      <c r="S246" s="84">
        <f t="shared" si="7"/>
        <v>1737035985234.1594</v>
      </c>
      <c r="T246" s="84">
        <f t="shared" si="7"/>
        <v>1833799172708.6235</v>
      </c>
      <c r="U246" s="84">
        <f t="shared" si="7"/>
        <v>1930874680958.0032</v>
      </c>
      <c r="V246" s="84">
        <f t="shared" si="7"/>
        <v>2033156930808.2178</v>
      </c>
      <c r="W246" s="84">
        <f t="shared" si="7"/>
        <v>2140929230155.4038</v>
      </c>
      <c r="X246" s="84">
        <f t="shared" si="7"/>
        <v>2254490543960.7964</v>
      </c>
      <c r="Y246" s="84">
        <f t="shared" si="7"/>
        <v>2374156373816.7788</v>
      </c>
      <c r="Z246" s="84">
        <f t="shared" si="7"/>
        <v>2492256447743.8848</v>
      </c>
      <c r="AA246" s="84">
        <f t="shared" si="7"/>
        <v>2616309027311.2778</v>
      </c>
      <c r="AB246" s="84">
        <f t="shared" si="7"/>
        <v>2746618468415.9468</v>
      </c>
      <c r="AC246" s="84">
        <f t="shared" si="7"/>
        <v>2883504932111.8271</v>
      </c>
      <c r="AD246" s="84">
        <f t="shared" si="7"/>
        <v>3027305218692.2222</v>
      </c>
      <c r="AE246" s="84">
        <f t="shared" si="7"/>
        <v>3173126355995.5068</v>
      </c>
      <c r="AF246" s="84">
        <f t="shared" si="7"/>
        <v>3326080739967.8477</v>
      </c>
      <c r="AG246" s="84">
        <f t="shared" si="7"/>
        <v>3486523216406.709</v>
      </c>
      <c r="AH246" s="84">
        <f t="shared" si="7"/>
        <v>3654826604710.542</v>
      </c>
      <c r="AI246" s="84">
        <f t="shared" si="7"/>
        <v>3831382626017.2065</v>
      </c>
      <c r="AJ246" s="84">
        <f t="shared" si="7"/>
        <v>4016312824402.9453</v>
      </c>
      <c r="AK246" s="84">
        <f t="shared" si="7"/>
        <v>4210301525250.939</v>
      </c>
      <c r="AL246" s="84">
        <f t="shared" si="7"/>
        <v>4413799431230.1553</v>
      </c>
      <c r="AM246" s="84">
        <f t="shared" si="7"/>
        <v>4627280039441.458</v>
      </c>
      <c r="AN246" s="84">
        <f t="shared" si="7"/>
        <v>4851240813778.5264</v>
      </c>
    </row>
    <row r="247" spans="1:40" x14ac:dyDescent="0.2">
      <c r="A247" s="85" t="s">
        <v>254</v>
      </c>
      <c r="B247" s="84">
        <f t="shared" si="6"/>
        <v>2075047385.5211563</v>
      </c>
      <c r="C247" s="84">
        <f t="shared" si="7"/>
        <v>2156327315.4239774</v>
      </c>
      <c r="D247" s="84">
        <f t="shared" si="7"/>
        <v>2249629250.7630744</v>
      </c>
      <c r="E247" s="84">
        <f t="shared" si="7"/>
        <v>2347095145.4334435</v>
      </c>
      <c r="F247" s="84">
        <f t="shared" si="7"/>
        <v>2467754585.5657878</v>
      </c>
      <c r="G247" s="84">
        <f t="shared" si="7"/>
        <v>2594705366.0495882</v>
      </c>
      <c r="H247" s="84">
        <f t="shared" si="7"/>
        <v>2728280958.8030572</v>
      </c>
      <c r="I247" s="84">
        <f t="shared" si="7"/>
        <v>2868832848.1930919</v>
      </c>
      <c r="J247" s="84">
        <f t="shared" si="7"/>
        <v>3016731525.8853998</v>
      </c>
      <c r="K247" s="84">
        <f t="shared" si="7"/>
        <v>3186901055.8278327</v>
      </c>
      <c r="L247" s="84">
        <f t="shared" si="7"/>
        <v>3366775377.8056898</v>
      </c>
      <c r="M247" s="84">
        <f t="shared" si="7"/>
        <v>3556914820.6255336</v>
      </c>
      <c r="N247" s="84">
        <f t="shared" si="7"/>
        <v>3757912513.8657246</v>
      </c>
      <c r="O247" s="84">
        <f t="shared" si="7"/>
        <v>3970396336.3364439</v>
      </c>
      <c r="P247" s="84">
        <f t="shared" si="7"/>
        <v>4191020919.3228726</v>
      </c>
      <c r="Q247" s="84">
        <f t="shared" si="7"/>
        <v>4424048335.9026423</v>
      </c>
      <c r="R247" s="84">
        <f t="shared" si="7"/>
        <v>4670185001.6054201</v>
      </c>
      <c r="S247" s="84">
        <f t="shared" si="7"/>
        <v>4930178156.9682083</v>
      </c>
      <c r="T247" s="84">
        <f t="shared" si="7"/>
        <v>5204818266.5229406</v>
      </c>
      <c r="U247" s="84">
        <f t="shared" si="7"/>
        <v>5480344826.9488955</v>
      </c>
      <c r="V247" s="84">
        <f t="shared" si="7"/>
        <v>5770649528.9491329</v>
      </c>
      <c r="W247" s="84">
        <f t="shared" si="7"/>
        <v>6076536476.9942017</v>
      </c>
      <c r="X247" s="84">
        <f t="shared" si="7"/>
        <v>6398854214.5421019</v>
      </c>
      <c r="Y247" s="84">
        <f t="shared" si="7"/>
        <v>6738498220.4847355</v>
      </c>
      <c r="Z247" s="84">
        <f t="shared" si="7"/>
        <v>7073698187.4176359</v>
      </c>
      <c r="AA247" s="84">
        <f t="shared" si="7"/>
        <v>7425792976.0677834</v>
      </c>
      <c r="AB247" s="84">
        <f t="shared" si="7"/>
        <v>7795646430.8275967</v>
      </c>
      <c r="AC247" s="84">
        <f t="shared" si="7"/>
        <v>8184167255.4016933</v>
      </c>
      <c r="AD247" s="84">
        <f t="shared" si="7"/>
        <v>8592311380.158474</v>
      </c>
      <c r="AE247" s="84">
        <f t="shared" si="7"/>
        <v>9006191226.0961533</v>
      </c>
      <c r="AF247" s="84">
        <f t="shared" si="7"/>
        <v>9440317156.2917252</v>
      </c>
      <c r="AG247" s="84">
        <f t="shared" si="7"/>
        <v>9895696319.137413</v>
      </c>
      <c r="AH247" s="84">
        <f t="shared" si="7"/>
        <v>10373386876.968567</v>
      </c>
      <c r="AI247" s="84">
        <f t="shared" si="7"/>
        <v>10874500640.371683</v>
      </c>
      <c r="AJ247" s="84">
        <f t="shared" si="7"/>
        <v>11399382584.324194</v>
      </c>
      <c r="AK247" s="84">
        <f t="shared" si="7"/>
        <v>11949975009.437651</v>
      </c>
      <c r="AL247" s="84">
        <f t="shared" si="7"/>
        <v>12527557131.843857</v>
      </c>
      <c r="AM247" s="84">
        <f t="shared" si="7"/>
        <v>13133472864.440367</v>
      </c>
      <c r="AN247" s="84">
        <f t="shared" si="7"/>
        <v>13769134144.367994</v>
      </c>
    </row>
    <row r="251" spans="1:40" ht="16" x14ac:dyDescent="0.2">
      <c r="A251" s="89" t="s">
        <v>261</v>
      </c>
      <c r="B251" t="str" cm="1">
        <f t="array" ref="B251:M251">TRANSPOSE(A236:A247)</f>
        <v>Traditional Biomass</v>
      </c>
      <c r="C251" t="str">
        <v>Industrial Biomass</v>
      </c>
      <c r="D251" t="str">
        <v>Coal</v>
      </c>
      <c r="E251" t="str">
        <v>Gas</v>
      </c>
      <c r="F251" t="str">
        <v>Kerosene</v>
      </c>
      <c r="G251" t="str">
        <v>Gasoil CN48</v>
      </c>
      <c r="H251" t="str">
        <v>BioGasoil</v>
      </c>
      <c r="I251" t="str">
        <v>MDF</v>
      </c>
      <c r="J251" t="str">
        <v>Fuel Oil</v>
      </c>
      <c r="K251" t="str">
        <v>LPG</v>
      </c>
      <c r="L251" t="str">
        <v>Electricity</v>
      </c>
      <c r="M251" t="str">
        <v>Captive Electricity</v>
      </c>
    </row>
    <row r="252" spans="1:40" x14ac:dyDescent="0.2">
      <c r="A252" s="90">
        <v>2019</v>
      </c>
      <c r="B252" s="91">
        <f>_xlfn.FORECAST.LINEAR($A252,B$255:B$260,$A$255:$A$260)</f>
        <v>447591783969.50781</v>
      </c>
      <c r="C252" s="91">
        <f t="shared" ref="C252:M252" si="8">_xlfn.FORECAST.LINEAR($A252,C$255:C$260,$A$255:$A$260)</f>
        <v>37785837313.796875</v>
      </c>
      <c r="D252" s="91">
        <f t="shared" si="8"/>
        <v>51362273035936</v>
      </c>
      <c r="E252" s="91">
        <f t="shared" si="8"/>
        <v>6046888485524</v>
      </c>
      <c r="F252" s="91">
        <f t="shared" si="8"/>
        <v>41503578948.213867</v>
      </c>
      <c r="G252" s="91">
        <f t="shared" si="8"/>
        <v>333970319508.5</v>
      </c>
      <c r="H252" s="91">
        <f t="shared" si="8"/>
        <v>1284506418885.625</v>
      </c>
      <c r="I252" s="91">
        <f t="shared" si="8"/>
        <v>176094962758.23047</v>
      </c>
      <c r="J252" s="91">
        <f t="shared" si="8"/>
        <v>5053026893623.375</v>
      </c>
      <c r="K252" s="91">
        <f t="shared" si="8"/>
        <v>477443544090.85938</v>
      </c>
      <c r="L252" s="91">
        <f t="shared" si="8"/>
        <v>614690754818.125</v>
      </c>
      <c r="M252" s="91">
        <f t="shared" si="8"/>
        <v>1744658693.5769043</v>
      </c>
    </row>
    <row r="253" spans="1:40" x14ac:dyDescent="0.2">
      <c r="A253" s="90">
        <v>2020</v>
      </c>
      <c r="B253" s="91">
        <f t="shared" ref="B253:M254" si="9">_xlfn.FORECAST.LINEAR($A253,B$255:B$260,$A$255:$A$260)</f>
        <v>474214608547.17188</v>
      </c>
      <c r="C253" s="91">
        <f t="shared" si="9"/>
        <v>40033344426.711914</v>
      </c>
      <c r="D253" s="91">
        <f t="shared" si="9"/>
        <v>54430073590140</v>
      </c>
      <c r="E253" s="91">
        <f t="shared" si="9"/>
        <v>6413970197445.25</v>
      </c>
      <c r="F253" s="91">
        <f t="shared" si="9"/>
        <v>43987094619.128906</v>
      </c>
      <c r="G253" s="91">
        <f t="shared" si="9"/>
        <v>353954632744.625</v>
      </c>
      <c r="H253" s="91">
        <f t="shared" si="9"/>
        <v>1361316686001.3125</v>
      </c>
      <c r="I253" s="91">
        <f t="shared" si="9"/>
        <v>186576444425.70703</v>
      </c>
      <c r="J253" s="91">
        <f t="shared" si="9"/>
        <v>5380800293308.375</v>
      </c>
      <c r="K253" s="91">
        <f t="shared" si="9"/>
        <v>506124071961.30469</v>
      </c>
      <c r="L253" s="91">
        <f t="shared" si="9"/>
        <v>651232499799.67188</v>
      </c>
      <c r="M253" s="91">
        <f t="shared" si="9"/>
        <v>1848374053.7979736</v>
      </c>
    </row>
    <row r="254" spans="1:40" x14ac:dyDescent="0.2">
      <c r="A254" s="90">
        <v>2021</v>
      </c>
      <c r="B254" s="91">
        <f t="shared" si="9"/>
        <v>500837433124.83594</v>
      </c>
      <c r="C254" s="91">
        <f t="shared" si="9"/>
        <v>42280851539.626953</v>
      </c>
      <c r="D254" s="91">
        <f t="shared" si="9"/>
        <v>57497874144345</v>
      </c>
      <c r="E254" s="91">
        <f t="shared" si="9"/>
        <v>6781051909366.375</v>
      </c>
      <c r="F254" s="91">
        <f t="shared" si="9"/>
        <v>46470610290.043945</v>
      </c>
      <c r="G254" s="91">
        <f t="shared" si="9"/>
        <v>373938945980.75</v>
      </c>
      <c r="H254" s="91">
        <f t="shared" si="9"/>
        <v>1438126953117</v>
      </c>
      <c r="I254" s="91">
        <f t="shared" si="9"/>
        <v>197057926093.18359</v>
      </c>
      <c r="J254" s="91">
        <f t="shared" si="9"/>
        <v>5708573692993.375</v>
      </c>
      <c r="K254" s="91">
        <f t="shared" si="9"/>
        <v>534804599831.75781</v>
      </c>
      <c r="L254" s="91">
        <f t="shared" si="9"/>
        <v>687774244781.21875</v>
      </c>
      <c r="M254" s="91">
        <f t="shared" si="9"/>
        <v>1952089414.0190735</v>
      </c>
    </row>
    <row r="255" spans="1:40" x14ac:dyDescent="0.2">
      <c r="A255" s="92">
        <v>2022</v>
      </c>
      <c r="B255" s="84" cm="1">
        <f t="array" ref="B255:M293">TRANSPOSE(B236:AN247)</f>
        <v>532399237044.65063</v>
      </c>
      <c r="C255">
        <v>44945308821.369057</v>
      </c>
      <c r="D255">
        <v>61134428760757.406</v>
      </c>
      <c r="E255">
        <v>7216016107966.6846</v>
      </c>
      <c r="F255">
        <v>49414423489.628006</v>
      </c>
      <c r="G255">
        <v>397627173833.74463</v>
      </c>
      <c r="H255">
        <v>1529174858101.9905</v>
      </c>
      <c r="I255">
        <v>209483683118.16934</v>
      </c>
      <c r="J255">
        <v>6096356510349.7344</v>
      </c>
      <c r="K255">
        <v>568797573973.86792</v>
      </c>
      <c r="L255">
        <v>731095685583.26477</v>
      </c>
      <c r="M255">
        <v>2075047385.5211563</v>
      </c>
    </row>
    <row r="256" spans="1:40" x14ac:dyDescent="0.2">
      <c r="A256" s="92">
        <v>2023</v>
      </c>
      <c r="B256">
        <v>553263631976.0896</v>
      </c>
      <c r="C256">
        <v>46706687516.477295</v>
      </c>
      <c r="D256">
        <v>63539151308405.562</v>
      </c>
      <c r="E256">
        <v>7503976326309.1943</v>
      </c>
      <c r="F256">
        <v>51361318998.295715</v>
      </c>
      <c r="G256">
        <v>413293420734.80792</v>
      </c>
      <c r="H256">
        <v>1589386554945.6997</v>
      </c>
      <c r="I256">
        <v>217698328600.69797</v>
      </c>
      <c r="J256">
        <v>6354251103923.6689</v>
      </c>
      <c r="K256">
        <v>591285143987.8385</v>
      </c>
      <c r="L256">
        <v>759732817675.3291</v>
      </c>
      <c r="M256">
        <v>2156327315.4239774</v>
      </c>
    </row>
    <row r="257" spans="1:13" x14ac:dyDescent="0.2">
      <c r="A257" s="92">
        <v>2024</v>
      </c>
      <c r="B257">
        <v>577213458346.97156</v>
      </c>
      <c r="C257">
        <v>48728539291.242676</v>
      </c>
      <c r="D257">
        <v>66298968968095.305</v>
      </c>
      <c r="E257">
        <v>7834220671752.3779</v>
      </c>
      <c r="F257">
        <v>53595520725.715881</v>
      </c>
      <c r="G257">
        <v>431271558612.6319</v>
      </c>
      <c r="H257">
        <v>1658485899574.1665</v>
      </c>
      <c r="I257">
        <v>227127461625.51385</v>
      </c>
      <c r="J257">
        <v>6649183376861.6436</v>
      </c>
      <c r="K257">
        <v>617086781379.79077</v>
      </c>
      <c r="L257">
        <v>792605629572.99622</v>
      </c>
      <c r="M257">
        <v>2249629250.7630744</v>
      </c>
    </row>
    <row r="258" spans="1:13" x14ac:dyDescent="0.2">
      <c r="A258" s="92">
        <v>2025</v>
      </c>
      <c r="B258">
        <v>602232624802.40906</v>
      </c>
      <c r="C258">
        <v>50840665087.790169</v>
      </c>
      <c r="D258">
        <v>69182433275947</v>
      </c>
      <c r="E258">
        <v>8179455798888.875</v>
      </c>
      <c r="F258">
        <v>55929970765.998695</v>
      </c>
      <c r="G258">
        <v>450056372972.95367</v>
      </c>
      <c r="H258">
        <v>1730683983011.6331</v>
      </c>
      <c r="I258">
        <v>236977840547.54568</v>
      </c>
      <c r="J258">
        <v>6958186204113.4668</v>
      </c>
      <c r="K258">
        <v>644049790499.96289</v>
      </c>
      <c r="L258">
        <v>826945517703.85132</v>
      </c>
      <c r="M258">
        <v>2347095145.4334435</v>
      </c>
    </row>
    <row r="259" spans="1:13" x14ac:dyDescent="0.2">
      <c r="A259" s="92">
        <v>2026</v>
      </c>
      <c r="B259">
        <v>633204019317.44373</v>
      </c>
      <c r="C259">
        <v>53455279824.365486</v>
      </c>
      <c r="D259">
        <v>72750609068734.641</v>
      </c>
      <c r="E259">
        <v>8606079099631.3359</v>
      </c>
      <c r="F259">
        <v>58818305682.216583</v>
      </c>
      <c r="G259">
        <v>473298179083.74469</v>
      </c>
      <c r="H259">
        <v>1820017470764.9075</v>
      </c>
      <c r="I259">
        <v>249170953794.16562</v>
      </c>
      <c r="J259">
        <v>7337964877621.9844</v>
      </c>
      <c r="K259">
        <v>677399101982.20349</v>
      </c>
      <c r="L259">
        <v>869457123328.45898</v>
      </c>
      <c r="M259">
        <v>2467754585.5657878</v>
      </c>
    </row>
    <row r="260" spans="1:13" x14ac:dyDescent="0.2">
      <c r="A260" s="92">
        <v>2027</v>
      </c>
      <c r="B260">
        <v>665790943392.39319</v>
      </c>
      <c r="C260">
        <v>56206278067.733147</v>
      </c>
      <c r="D260">
        <v>76505465122420</v>
      </c>
      <c r="E260">
        <v>9055279401994.3242</v>
      </c>
      <c r="F260">
        <v>61857951167.625961</v>
      </c>
      <c r="G260">
        <v>497757548605.17767</v>
      </c>
      <c r="H260">
        <v>1914028561732.7715</v>
      </c>
      <c r="I260">
        <v>262000403890.01968</v>
      </c>
      <c r="J260">
        <v>7738741478475.5996</v>
      </c>
      <c r="K260">
        <v>712500292446.36426</v>
      </c>
      <c r="L260">
        <v>914185339436.07568</v>
      </c>
      <c r="M260">
        <v>2594705366.0495882</v>
      </c>
    </row>
    <row r="261" spans="1:13" x14ac:dyDescent="0.2">
      <c r="A261" s="92">
        <v>2028</v>
      </c>
      <c r="B261">
        <v>700079063026.40173</v>
      </c>
      <c r="C261">
        <v>59100891768.124504</v>
      </c>
      <c r="D261">
        <v>80456930875514.797</v>
      </c>
      <c r="E261">
        <v>9528271552242.0469</v>
      </c>
      <c r="F261">
        <v>65056966160.013931</v>
      </c>
      <c r="G261">
        <v>523499330065.88202</v>
      </c>
      <c r="H261">
        <v>2012966264738.4258</v>
      </c>
      <c r="I261">
        <v>275499951062.96332</v>
      </c>
      <c r="J261">
        <v>8161694326487.8164</v>
      </c>
      <c r="K261">
        <v>749446930417.64929</v>
      </c>
      <c r="L261">
        <v>961247657262.01843</v>
      </c>
      <c r="M261">
        <v>2728280958.8030572</v>
      </c>
    </row>
    <row r="262" spans="1:13" x14ac:dyDescent="0.2">
      <c r="A262" s="92">
        <v>2029</v>
      </c>
      <c r="B262">
        <v>736158673388.70288</v>
      </c>
      <c r="C262">
        <v>62146743671.746437</v>
      </c>
      <c r="D262">
        <v>84615474005208.797</v>
      </c>
      <c r="E262">
        <v>10026337017756.678</v>
      </c>
      <c r="F262">
        <v>68423847036.28373</v>
      </c>
      <c r="G262">
        <v>550591891972.40552</v>
      </c>
      <c r="H262">
        <v>2117093097966.1462</v>
      </c>
      <c r="I262">
        <v>289705180819.5426</v>
      </c>
      <c r="J262">
        <v>8608068991474.7275</v>
      </c>
      <c r="K262">
        <v>788337677694.69043</v>
      </c>
      <c r="L262">
        <v>1010767914317.653</v>
      </c>
      <c r="M262">
        <v>2868832848.1930919</v>
      </c>
    </row>
    <row r="263" spans="1:13" x14ac:dyDescent="0.2">
      <c r="A263" s="92">
        <v>2030</v>
      </c>
      <c r="B263">
        <v>774124954600.83752</v>
      </c>
      <c r="C263">
        <v>65351868913.995323</v>
      </c>
      <c r="D263">
        <v>88992130260675.297</v>
      </c>
      <c r="E263">
        <v>10550827622282.551</v>
      </c>
      <c r="F263">
        <v>71967551891.559113</v>
      </c>
      <c r="G263">
        <v>579107318177.9115</v>
      </c>
      <c r="H263">
        <v>2226685838390.6196</v>
      </c>
      <c r="I263">
        <v>304653604853.26776</v>
      </c>
      <c r="J263">
        <v>9079182207902.4062</v>
      </c>
      <c r="K263">
        <v>829276572835.9176</v>
      </c>
      <c r="L263">
        <v>1062876644903.1763</v>
      </c>
      <c r="M263">
        <v>3016731525.8853998</v>
      </c>
    </row>
    <row r="264" spans="1:13" x14ac:dyDescent="0.2">
      <c r="A264" s="92">
        <v>2031</v>
      </c>
      <c r="B264">
        <v>817807764898.87097</v>
      </c>
      <c r="C264">
        <v>69039585315.736206</v>
      </c>
      <c r="D264">
        <v>94027336377975.766</v>
      </c>
      <c r="E264">
        <v>11154036258562.342</v>
      </c>
      <c r="F264">
        <v>76044317997.110138</v>
      </c>
      <c r="G264">
        <v>611912172923.89465</v>
      </c>
      <c r="H264">
        <v>2352765845207.0288</v>
      </c>
      <c r="I264">
        <v>321852540993.10706</v>
      </c>
      <c r="J264">
        <v>9620298341181.2148</v>
      </c>
      <c r="K264">
        <v>876369920016.62415</v>
      </c>
      <c r="L264">
        <v>1122832003044.2622</v>
      </c>
      <c r="M264">
        <v>3186901055.8278327</v>
      </c>
    </row>
    <row r="265" spans="1:13" x14ac:dyDescent="0.2">
      <c r="A265" s="92">
        <v>2032</v>
      </c>
      <c r="B265">
        <v>863982732505.18359</v>
      </c>
      <c r="C265">
        <v>72937690410.825943</v>
      </c>
      <c r="D265">
        <v>99350607485185.594</v>
      </c>
      <c r="E265">
        <v>11792123408030.729</v>
      </c>
      <c r="F265">
        <v>80354601330.435211</v>
      </c>
      <c r="G265">
        <v>646596090274.76697</v>
      </c>
      <c r="H265">
        <v>2486064428373.3086</v>
      </c>
      <c r="I265">
        <v>340033156742.83667</v>
      </c>
      <c r="J265">
        <v>10193992423251.746</v>
      </c>
      <c r="K265">
        <v>926167688557.59814</v>
      </c>
      <c r="L265">
        <v>1186206623625.3713</v>
      </c>
      <c r="M265">
        <v>3366775377.8056898</v>
      </c>
    </row>
    <row r="266" spans="1:13" x14ac:dyDescent="0.2">
      <c r="A266" s="92">
        <v>2033</v>
      </c>
      <c r="B266">
        <v>912793802923.48145</v>
      </c>
      <c r="C266">
        <v>77058336123.356186</v>
      </c>
      <c r="D266">
        <v>104978629834671.31</v>
      </c>
      <c r="E266">
        <v>12467131382637.764</v>
      </c>
      <c r="F266">
        <v>84911945404.138016</v>
      </c>
      <c r="G266">
        <v>683268051945.98938</v>
      </c>
      <c r="H266">
        <v>2627000054698.3257</v>
      </c>
      <c r="I266">
        <v>359252180759.35229</v>
      </c>
      <c r="J266">
        <v>10802248042917.986</v>
      </c>
      <c r="K266">
        <v>978827140445.27136</v>
      </c>
      <c r="L266">
        <v>1253197925739.603</v>
      </c>
      <c r="M266">
        <v>3556914820.6255336</v>
      </c>
    </row>
    <row r="267" spans="1:13" x14ac:dyDescent="0.2">
      <c r="A267" s="92">
        <v>2034</v>
      </c>
      <c r="B267">
        <v>964393351313.66785</v>
      </c>
      <c r="C267">
        <v>81414386011.61055</v>
      </c>
      <c r="D267">
        <v>110929069726920.58</v>
      </c>
      <c r="E267">
        <v>13181223765640.543</v>
      </c>
      <c r="F267">
        <v>89730690211.525543</v>
      </c>
      <c r="G267">
        <v>722043448760.90393</v>
      </c>
      <c r="H267">
        <v>2776015788888.3887</v>
      </c>
      <c r="I267">
        <v>379569665463.04865</v>
      </c>
      <c r="J267">
        <v>11447171085632.652</v>
      </c>
      <c r="K267">
        <v>1034514810741.1212</v>
      </c>
      <c r="L267">
        <v>1324014885084.9365</v>
      </c>
      <c r="M267">
        <v>3757912513.8657246</v>
      </c>
    </row>
    <row r="268" spans="1:13" x14ac:dyDescent="0.2">
      <c r="A268" s="92">
        <v>2035</v>
      </c>
      <c r="B268">
        <v>1018942683439.3398</v>
      </c>
      <c r="C268">
        <v>86019457558.207596</v>
      </c>
      <c r="D268">
        <v>117220631926847.36</v>
      </c>
      <c r="E268">
        <v>13936692720086.258</v>
      </c>
      <c r="F268">
        <v>94826019763.068771</v>
      </c>
      <c r="G268">
        <v>763044463166.34924</v>
      </c>
      <c r="H268">
        <v>2933580760915.8052</v>
      </c>
      <c r="I268">
        <v>401049184659.00879</v>
      </c>
      <c r="J268">
        <v>12130997374730.539</v>
      </c>
      <c r="K268">
        <v>1093407062522.4749</v>
      </c>
      <c r="L268">
        <v>1398878720459.7454</v>
      </c>
      <c r="M268">
        <v>3970396336.3364439</v>
      </c>
    </row>
    <row r="269" spans="1:13" x14ac:dyDescent="0.2">
      <c r="A269" s="92">
        <v>2036</v>
      </c>
      <c r="B269">
        <v>1075583424517.5026</v>
      </c>
      <c r="C269">
        <v>90801086497.571594</v>
      </c>
      <c r="D269">
        <v>123754710335483</v>
      </c>
      <c r="E269">
        <v>14721880519354.631</v>
      </c>
      <c r="F269">
        <v>100118217149.93161</v>
      </c>
      <c r="G269">
        <v>805629630445.573</v>
      </c>
      <c r="H269">
        <v>3097228224897.3286</v>
      </c>
      <c r="I269">
        <v>423352969480.10272</v>
      </c>
      <c r="J269">
        <v>12843811550036.719</v>
      </c>
      <c r="K269">
        <v>1154585941843.1257</v>
      </c>
      <c r="L269">
        <v>1476610767390.5549</v>
      </c>
      <c r="M269">
        <v>4191020919.3228726</v>
      </c>
    </row>
    <row r="270" spans="1:13" x14ac:dyDescent="0.2">
      <c r="A270" s="92">
        <v>2037</v>
      </c>
      <c r="B270">
        <v>1135409545766.9146</v>
      </c>
      <c r="C270">
        <v>95851626219.492477</v>
      </c>
      <c r="D270">
        <v>130657308364435.09</v>
      </c>
      <c r="E270">
        <v>15551837969123.463</v>
      </c>
      <c r="F270">
        <v>105709267216.81119</v>
      </c>
      <c r="G270">
        <v>850619600577.00342</v>
      </c>
      <c r="H270">
        <v>3270112606483.8003</v>
      </c>
      <c r="I270">
        <v>446911686755.16656</v>
      </c>
      <c r="J270">
        <v>13598960662380.98</v>
      </c>
      <c r="K270">
        <v>1219228713186.6929</v>
      </c>
      <c r="L270">
        <v>1558712670254.4722</v>
      </c>
      <c r="M270">
        <v>4424048335.9026423</v>
      </c>
    </row>
    <row r="271" spans="1:13" x14ac:dyDescent="0.2">
      <c r="A271" s="92">
        <v>2038</v>
      </c>
      <c r="B271">
        <v>1198602545024.0139</v>
      </c>
      <c r="C271">
        <v>101186398827.64363</v>
      </c>
      <c r="D271">
        <v>137949485709398.41</v>
      </c>
      <c r="E271">
        <v>16429151995347.01</v>
      </c>
      <c r="F271">
        <v>111616270412.42209</v>
      </c>
      <c r="G271">
        <v>898151977171.35864</v>
      </c>
      <c r="H271">
        <v>3452762191577.9443</v>
      </c>
      <c r="I271">
        <v>471796876129.66949</v>
      </c>
      <c r="J271">
        <v>14398989176225.17</v>
      </c>
      <c r="K271">
        <v>1287534114687.3132</v>
      </c>
      <c r="L271">
        <v>1645433318474.2507</v>
      </c>
      <c r="M271">
        <v>4670185001.6054201</v>
      </c>
    </row>
    <row r="272" spans="1:13" x14ac:dyDescent="0.2">
      <c r="A272" s="92">
        <v>2039</v>
      </c>
      <c r="B272">
        <v>1265354413447.78</v>
      </c>
      <c r="C272">
        <v>106821612275.24347</v>
      </c>
      <c r="D272">
        <v>145653523318916.78</v>
      </c>
      <c r="E272">
        <v>17356561226321.572</v>
      </c>
      <c r="F272">
        <v>117857320143.28461</v>
      </c>
      <c r="G272">
        <v>948372353955.96851</v>
      </c>
      <c r="H272">
        <v>3645735926637.5747</v>
      </c>
      <c r="I272">
        <v>498084215438.12122</v>
      </c>
      <c r="J272">
        <v>15246596519100.033</v>
      </c>
      <c r="K272">
        <v>1359712455962.4131</v>
      </c>
      <c r="L272">
        <v>1737035985234.1594</v>
      </c>
      <c r="M272">
        <v>4930178156.9682083</v>
      </c>
    </row>
    <row r="273" spans="1:13" x14ac:dyDescent="0.2">
      <c r="A273" s="92">
        <v>2040</v>
      </c>
      <c r="B273">
        <v>1335868252389.5349</v>
      </c>
      <c r="C273">
        <v>112774412441.39558</v>
      </c>
      <c r="D273">
        <v>153792995408472</v>
      </c>
      <c r="E273">
        <v>18336965038785.828</v>
      </c>
      <c r="F273">
        <v>124451561403.5235</v>
      </c>
      <c r="G273">
        <v>1001434786556.0793</v>
      </c>
      <c r="H273">
        <v>3849625228153.5308</v>
      </c>
      <c r="I273">
        <v>525853764101.87494</v>
      </c>
      <c r="J273">
        <v>16144646661423.014</v>
      </c>
      <c r="K273">
        <v>1435986303235.9158</v>
      </c>
      <c r="L273">
        <v>1833799172708.6235</v>
      </c>
      <c r="M273">
        <v>5204818266.5229406</v>
      </c>
    </row>
    <row r="274" spans="1:13" x14ac:dyDescent="0.2">
      <c r="A274" s="92">
        <v>2041</v>
      </c>
      <c r="B274">
        <v>1406612457019.7795</v>
      </c>
      <c r="C274">
        <v>118746660150.38751</v>
      </c>
      <c r="D274">
        <v>161961466281982.47</v>
      </c>
      <c r="E274">
        <v>19321969665528.562</v>
      </c>
      <c r="F274">
        <v>131070151505.2019</v>
      </c>
      <c r="G274">
        <v>1054693149014.8091</v>
      </c>
      <c r="H274">
        <v>4054257507373.2393</v>
      </c>
      <c r="I274">
        <v>553715416668.9541</v>
      </c>
      <c r="J274">
        <v>17050764098542.885</v>
      </c>
      <c r="K274">
        <v>1512562540723.4341</v>
      </c>
      <c r="L274">
        <v>1930874680958.0032</v>
      </c>
      <c r="M274">
        <v>5480344826.9488955</v>
      </c>
    </row>
    <row r="275" spans="1:13" x14ac:dyDescent="0.2">
      <c r="A275" s="92">
        <v>2042</v>
      </c>
      <c r="B275">
        <v>1481152634850.7043</v>
      </c>
      <c r="C275">
        <v>125039365094.94821</v>
      </c>
      <c r="D275">
        <v>170569575052622.31</v>
      </c>
      <c r="E275">
        <v>20360603321275.488</v>
      </c>
      <c r="F275">
        <v>138045437487.52454</v>
      </c>
      <c r="G275">
        <v>1110821766045.4436</v>
      </c>
      <c r="H275">
        <v>4269912563365.4082</v>
      </c>
      <c r="I275">
        <v>583072829271.15356</v>
      </c>
      <c r="J275">
        <v>18008351136813.594</v>
      </c>
      <c r="K275">
        <v>1593277218560.324</v>
      </c>
      <c r="L275">
        <v>2033156930808.2178</v>
      </c>
      <c r="M275">
        <v>5770649528.9491329</v>
      </c>
    </row>
    <row r="276" spans="1:13" x14ac:dyDescent="0.2">
      <c r="A276" s="92">
        <v>2043</v>
      </c>
      <c r="B276">
        <v>1559695417904.0723</v>
      </c>
      <c r="C276">
        <v>131669971214.47485</v>
      </c>
      <c r="D276">
        <v>179641328360492.56</v>
      </c>
      <c r="E276">
        <v>21455828916367.5</v>
      </c>
      <c r="F276">
        <v>145396923513.79953</v>
      </c>
      <c r="G276">
        <v>1169977583429.9341</v>
      </c>
      <c r="H276">
        <v>4497192815879.2715</v>
      </c>
      <c r="I276">
        <v>614007466047.7876</v>
      </c>
      <c r="J276">
        <v>19020369755760.152</v>
      </c>
      <c r="K276">
        <v>1678357271831.4397</v>
      </c>
      <c r="L276">
        <v>2140929230155.4038</v>
      </c>
      <c r="M276">
        <v>6076536476.9942017</v>
      </c>
    </row>
    <row r="277" spans="1:13" x14ac:dyDescent="0.2">
      <c r="A277" s="92">
        <v>2044</v>
      </c>
      <c r="B277">
        <v>1642458862677.3655</v>
      </c>
      <c r="C277">
        <v>138656886906.1496</v>
      </c>
      <c r="D277">
        <v>189202064419637.38</v>
      </c>
      <c r="E277">
        <v>22610775657415.547</v>
      </c>
      <c r="F277">
        <v>153145197090.43256</v>
      </c>
      <c r="G277">
        <v>1232326264377.7305</v>
      </c>
      <c r="H277">
        <v>4736734128235.0869</v>
      </c>
      <c r="I277">
        <v>646605297659.87231</v>
      </c>
      <c r="J277">
        <v>20089954806850.16</v>
      </c>
      <c r="K277">
        <v>1768042277026.5583</v>
      </c>
      <c r="L277">
        <v>2254490543960.7964</v>
      </c>
      <c r="M277">
        <v>6398854214.5421019</v>
      </c>
    </row>
    <row r="278" spans="1:13" x14ac:dyDescent="0.2">
      <c r="A278" s="92">
        <v>2045</v>
      </c>
      <c r="B278">
        <v>1729673092219.0398</v>
      </c>
      <c r="C278">
        <v>146019539229.13214</v>
      </c>
      <c r="D278">
        <v>199278528100614.19</v>
      </c>
      <c r="E278">
        <v>23828748536168.25</v>
      </c>
      <c r="F278">
        <v>161311990239.15903</v>
      </c>
      <c r="G278">
        <v>1298042681765.4978</v>
      </c>
      <c r="H278">
        <v>4989207694760.3857</v>
      </c>
      <c r="I278">
        <v>680957054705.53345</v>
      </c>
      <c r="J278">
        <v>21220424253341.043</v>
      </c>
      <c r="K278">
        <v>1862585167941.8357</v>
      </c>
      <c r="L278">
        <v>2374156373816.7788</v>
      </c>
      <c r="M278">
        <v>6738498220.4847355</v>
      </c>
    </row>
    <row r="279" spans="1:13" x14ac:dyDescent="0.2">
      <c r="A279" s="92">
        <v>2046</v>
      </c>
      <c r="B279">
        <v>1815750160676.3015</v>
      </c>
      <c r="C279">
        <v>153286192060.37103</v>
      </c>
      <c r="D279">
        <v>209227071438677.5</v>
      </c>
      <c r="E279">
        <v>25032851809492.141</v>
      </c>
      <c r="F279">
        <v>169376335681.60974</v>
      </c>
      <c r="G279">
        <v>1362934724627.8713</v>
      </c>
      <c r="H279">
        <v>5238499942505.5684</v>
      </c>
      <c r="I279">
        <v>714862897454.53015</v>
      </c>
      <c r="J279">
        <v>22343539500619.164</v>
      </c>
      <c r="K279">
        <v>1955971892594.717</v>
      </c>
      <c r="L279">
        <v>2492256447743.8848</v>
      </c>
      <c r="M279">
        <v>7073698187.4176359</v>
      </c>
    </row>
    <row r="280" spans="1:13" x14ac:dyDescent="0.2">
      <c r="A280" s="92">
        <v>2047</v>
      </c>
      <c r="B280">
        <v>1906167606401.3486</v>
      </c>
      <c r="C280">
        <v>160919260887.44492</v>
      </c>
      <c r="D280">
        <v>219678916494269.94</v>
      </c>
      <c r="E280">
        <v>26298631096256.359</v>
      </c>
      <c r="F280">
        <v>177849246939.80099</v>
      </c>
      <c r="G280">
        <v>1431114408206.5769</v>
      </c>
      <c r="H280">
        <v>5500415375223.6221</v>
      </c>
      <c r="I280">
        <v>750479368132.06628</v>
      </c>
      <c r="J280">
        <v>23526812202305.355</v>
      </c>
      <c r="K280">
        <v>2054104116349.0498</v>
      </c>
      <c r="L280">
        <v>2616309027311.2778</v>
      </c>
      <c r="M280">
        <v>7425792976.0677834</v>
      </c>
    </row>
    <row r="281" spans="1:13" x14ac:dyDescent="0.2">
      <c r="A281" s="92">
        <v>2048</v>
      </c>
      <c r="B281">
        <v>2001147456942.3071</v>
      </c>
      <c r="C281">
        <v>168937489344.86282</v>
      </c>
      <c r="D281">
        <v>230659896839754.44</v>
      </c>
      <c r="E281">
        <v>27629292285471.258</v>
      </c>
      <c r="F281">
        <v>186751725974.28766</v>
      </c>
      <c r="G281">
        <v>1502750730733.9265</v>
      </c>
      <c r="H281">
        <v>5775602519251.0059</v>
      </c>
      <c r="I281">
        <v>787894022492.30298</v>
      </c>
      <c r="J281">
        <v>24773506628603.457</v>
      </c>
      <c r="K281">
        <v>2157226528331.9282</v>
      </c>
      <c r="L281">
        <v>2746618468415.9468</v>
      </c>
      <c r="M281">
        <v>7795646430.8275967</v>
      </c>
    </row>
    <row r="282" spans="1:13" x14ac:dyDescent="0.2">
      <c r="A282" s="92">
        <v>2049</v>
      </c>
      <c r="B282">
        <v>2100923275117.1169</v>
      </c>
      <c r="C282">
        <v>177360594878.19037</v>
      </c>
      <c r="D282">
        <v>242197192910357.75</v>
      </c>
      <c r="E282">
        <v>29028210554386.438</v>
      </c>
      <c r="F282">
        <v>196105871363.2594</v>
      </c>
      <c r="G282">
        <v>1578021514687.0591</v>
      </c>
      <c r="H282">
        <v>6064743744684.3867</v>
      </c>
      <c r="I282">
        <v>827198967878.71545</v>
      </c>
      <c r="J282">
        <v>26087066663108.715</v>
      </c>
      <c r="K282">
        <v>2265596634168.4443</v>
      </c>
      <c r="L282">
        <v>2883504932111.8271</v>
      </c>
      <c r="M282">
        <v>8184167255.4016933</v>
      </c>
    </row>
    <row r="283" spans="1:13" x14ac:dyDescent="0.2">
      <c r="A283" s="92">
        <v>2050</v>
      </c>
      <c r="B283">
        <v>2205740768056.0679</v>
      </c>
      <c r="C283">
        <v>186209320159.61044</v>
      </c>
      <c r="D283">
        <v>254319403371432.5</v>
      </c>
      <c r="E283">
        <v>30498939454802.023</v>
      </c>
      <c r="F283">
        <v>205934936499.4993</v>
      </c>
      <c r="G283">
        <v>1657113875086.2756</v>
      </c>
      <c r="H283">
        <v>6368557060423.0059</v>
      </c>
      <c r="I283">
        <v>868491103686.72583</v>
      </c>
      <c r="J283">
        <v>27471125830252.406</v>
      </c>
      <c r="K283">
        <v>2379485438311.0601</v>
      </c>
      <c r="L283">
        <v>3027305218692.2222</v>
      </c>
      <c r="M283">
        <v>8592311380.158474</v>
      </c>
    </row>
    <row r="284" spans="1:13" x14ac:dyDescent="0.2">
      <c r="A284" s="92">
        <v>2051</v>
      </c>
      <c r="B284">
        <v>2312035095576.0854</v>
      </c>
      <c r="C284">
        <v>195182720274.56381</v>
      </c>
      <c r="D284">
        <v>266615727021738.03</v>
      </c>
      <c r="E284">
        <v>31992315896687.5</v>
      </c>
      <c r="F284">
        <v>215906353974.55688</v>
      </c>
      <c r="G284">
        <v>1737351713954.6509</v>
      </c>
      <c r="H284">
        <v>6676756881520.0176</v>
      </c>
      <c r="I284">
        <v>910366932083.09534</v>
      </c>
      <c r="J284">
        <v>28881757117036.785</v>
      </c>
      <c r="K284">
        <v>2495052180850.8003</v>
      </c>
      <c r="L284">
        <v>3173126355995.5068</v>
      </c>
      <c r="M284">
        <v>9006191226.0961533</v>
      </c>
    </row>
    <row r="285" spans="1:13" x14ac:dyDescent="0.2">
      <c r="A285" s="92">
        <v>2052</v>
      </c>
      <c r="B285">
        <v>2423531489441.5537</v>
      </c>
      <c r="C285">
        <v>204595280444.66547</v>
      </c>
      <c r="D285">
        <v>279515906710210.94</v>
      </c>
      <c r="E285">
        <v>33559981238049.398</v>
      </c>
      <c r="F285">
        <v>226368188766.66263</v>
      </c>
      <c r="G285">
        <v>1821535834859.8623</v>
      </c>
      <c r="H285">
        <v>7000106213958.6582</v>
      </c>
      <c r="I285">
        <v>954293361239.86768</v>
      </c>
      <c r="J285">
        <v>30365841824030.473</v>
      </c>
      <c r="K285">
        <v>2616320563347.1909</v>
      </c>
      <c r="L285">
        <v>3326080739967.8477</v>
      </c>
      <c r="M285">
        <v>9440317156.2917252</v>
      </c>
    </row>
    <row r="286" spans="1:13" x14ac:dyDescent="0.2">
      <c r="A286" s="92">
        <v>2053</v>
      </c>
      <c r="B286">
        <v>2540488850902.2456</v>
      </c>
      <c r="C286">
        <v>214468857193.75851</v>
      </c>
      <c r="D286">
        <v>293050102267094.38</v>
      </c>
      <c r="E286">
        <v>35205694633056.68</v>
      </c>
      <c r="F286">
        <v>237344972611.41623</v>
      </c>
      <c r="G286">
        <v>1909863639370.2578</v>
      </c>
      <c r="H286">
        <v>7339362435646.2725</v>
      </c>
      <c r="I286">
        <v>1000372508524.2561</v>
      </c>
      <c r="J286">
        <v>31927262873498.945</v>
      </c>
      <c r="K286">
        <v>2743576705433.6621</v>
      </c>
      <c r="L286">
        <v>3486523216406.709</v>
      </c>
      <c r="M286">
        <v>9895696319.137413</v>
      </c>
    </row>
    <row r="287" spans="1:13" x14ac:dyDescent="0.2">
      <c r="A287" s="92">
        <v>2054</v>
      </c>
      <c r="B287">
        <v>2663179201430.0103</v>
      </c>
      <c r="C287">
        <v>224826414658.90439</v>
      </c>
      <c r="D287">
        <v>307250007467871.38</v>
      </c>
      <c r="E287">
        <v>36933408958870.461</v>
      </c>
      <c r="F287">
        <v>248862486895.20724</v>
      </c>
      <c r="G287">
        <v>2002542584723.6973</v>
      </c>
      <c r="H287">
        <v>7695321482993.7656</v>
      </c>
      <c r="I287">
        <v>1048711669444.6995</v>
      </c>
      <c r="J287">
        <v>33570111793020.629</v>
      </c>
      <c r="K287">
        <v>2877121348938.2612</v>
      </c>
      <c r="L287">
        <v>3654826604710.542</v>
      </c>
      <c r="M287">
        <v>10373386876.968567</v>
      </c>
    </row>
    <row r="288" spans="1:13" x14ac:dyDescent="0.2">
      <c r="A288" s="92">
        <v>2055</v>
      </c>
      <c r="B288">
        <v>2791888360571.042</v>
      </c>
      <c r="C288">
        <v>235692081814.88251</v>
      </c>
      <c r="D288">
        <v>322148929576870.62</v>
      </c>
      <c r="E288">
        <v>38747280994289.523</v>
      </c>
      <c r="F288">
        <v>260947827559.26929</v>
      </c>
      <c r="G288">
        <v>2099790706096.4365</v>
      </c>
      <c r="H288">
        <v>8068819852378.9082</v>
      </c>
      <c r="I288">
        <v>1099423585346.0248</v>
      </c>
      <c r="J288">
        <v>35298700117327.336</v>
      </c>
      <c r="K288">
        <v>3017270619805.7515</v>
      </c>
      <c r="L288">
        <v>3831382626017.2065</v>
      </c>
      <c r="M288">
        <v>10874500640.371683</v>
      </c>
    </row>
    <row r="289" spans="1:43" x14ac:dyDescent="0.2">
      <c r="A289" s="92">
        <v>2056</v>
      </c>
      <c r="B289">
        <v>2926705294529.4355</v>
      </c>
      <c r="C289">
        <v>247073369216.24106</v>
      </c>
      <c r="D289">
        <v>337757480445425.81</v>
      </c>
      <c r="E289">
        <v>40648746514584.859</v>
      </c>
      <c r="F289">
        <v>273609713504.62354</v>
      </c>
      <c r="G289">
        <v>2201678162598.4531</v>
      </c>
      <c r="H289">
        <v>8460125722121.4102</v>
      </c>
      <c r="I289">
        <v>1152543489185.9885</v>
      </c>
      <c r="J289">
        <v>37114891008216.273</v>
      </c>
      <c r="K289">
        <v>3164128318973.0317</v>
      </c>
      <c r="L289">
        <v>4016312824402.9453</v>
      </c>
      <c r="M289">
        <v>11399382584.324194</v>
      </c>
    </row>
    <row r="290" spans="1:43" x14ac:dyDescent="0.2">
      <c r="A290" s="92">
        <v>2057</v>
      </c>
      <c r="B290">
        <v>3068129089103.6353</v>
      </c>
      <c r="C290">
        <v>259012409840.95667</v>
      </c>
      <c r="D290">
        <v>354133617845575.12</v>
      </c>
      <c r="E290">
        <v>42644946653509.531</v>
      </c>
      <c r="F290">
        <v>286895223151.79871</v>
      </c>
      <c r="G290">
        <v>2308583784093.2061</v>
      </c>
      <c r="H290">
        <v>8870693297478.6855</v>
      </c>
      <c r="I290">
        <v>1208268129130.8916</v>
      </c>
      <c r="J290">
        <v>39025782489836.273</v>
      </c>
      <c r="K290">
        <v>3318241988954.0825</v>
      </c>
      <c r="L290">
        <v>4210301525250.939</v>
      </c>
      <c r="M290">
        <v>11949975009.437651</v>
      </c>
    </row>
    <row r="291" spans="1:43" x14ac:dyDescent="0.2">
      <c r="A291" s="92">
        <v>2058</v>
      </c>
      <c r="B291">
        <v>3216488625025.3628</v>
      </c>
      <c r="C291">
        <v>271536967902.45187</v>
      </c>
      <c r="D291">
        <v>371315689015634.12</v>
      </c>
      <c r="E291">
        <v>44740677187635.336</v>
      </c>
      <c r="F291">
        <v>300835560257.05499</v>
      </c>
      <c r="G291">
        <v>2420758660455.645</v>
      </c>
      <c r="H291">
        <v>9301485801081.7891</v>
      </c>
      <c r="I291">
        <v>1266727244581.9802</v>
      </c>
      <c r="J291">
        <v>41036382463243.078</v>
      </c>
      <c r="K291">
        <v>3479975867836.0146</v>
      </c>
      <c r="L291">
        <v>4413799431230.1553</v>
      </c>
      <c r="M291">
        <v>12527557131.843857</v>
      </c>
    </row>
    <row r="292" spans="1:43" x14ac:dyDescent="0.2">
      <c r="A292" s="92">
        <v>2059</v>
      </c>
      <c r="B292">
        <v>3372129424564.1313</v>
      </c>
      <c r="C292">
        <v>284676212497.93311</v>
      </c>
      <c r="D292">
        <v>389343988780587.56</v>
      </c>
      <c r="E292">
        <v>46940980740785.195</v>
      </c>
      <c r="F292">
        <v>315463515889.82874</v>
      </c>
      <c r="G292">
        <v>2538466654326.3975</v>
      </c>
      <c r="H292">
        <v>9753515424937.582</v>
      </c>
      <c r="I292">
        <v>1328057143953.272</v>
      </c>
      <c r="J292">
        <v>43151967576330.773</v>
      </c>
      <c r="K292">
        <v>3649712783386.6465</v>
      </c>
      <c r="L292">
        <v>4627280039441.458</v>
      </c>
      <c r="M292">
        <v>13133472864.440367</v>
      </c>
    </row>
    <row r="293" spans="1:43" x14ac:dyDescent="0.2">
      <c r="A293" s="92">
        <v>2060</v>
      </c>
      <c r="B293">
        <v>3535414507872.2515</v>
      </c>
      <c r="C293">
        <v>298460789901.30212</v>
      </c>
      <c r="D293">
        <v>408260860152573.06</v>
      </c>
      <c r="E293">
        <v>49251159707600.844</v>
      </c>
      <c r="F293">
        <v>330813550557.19019</v>
      </c>
      <c r="G293">
        <v>2661985061949.5098</v>
      </c>
      <c r="H293">
        <v>10227845862476.062</v>
      </c>
      <c r="I293">
        <v>1392401042920.4082</v>
      </c>
      <c r="J293">
        <v>45378097865507.844</v>
      </c>
      <c r="K293">
        <v>3827855118068.2393</v>
      </c>
      <c r="L293">
        <v>4851240813778.5264</v>
      </c>
      <c r="M293">
        <v>13769134144.367994</v>
      </c>
    </row>
    <row r="297" spans="1:43" x14ac:dyDescent="0.2">
      <c r="A297" s="83" t="s">
        <v>259</v>
      </c>
    </row>
    <row r="298" spans="1:43" x14ac:dyDescent="0.2">
      <c r="A298" s="83" t="s">
        <v>241</v>
      </c>
    </row>
    <row r="299" spans="1:43" x14ac:dyDescent="0.2">
      <c r="A299" s="83"/>
    </row>
    <row r="300" spans="1:43" x14ac:dyDescent="0.2">
      <c r="A300" s="83"/>
    </row>
    <row r="301" spans="1:43" x14ac:dyDescent="0.2">
      <c r="A301" s="83"/>
    </row>
    <row r="302" spans="1:43" x14ac:dyDescent="0.2">
      <c r="A302" s="85" t="s">
        <v>244</v>
      </c>
      <c r="B302" s="85">
        <v>2019</v>
      </c>
      <c r="C302" s="85">
        <v>2020</v>
      </c>
      <c r="D302" s="85">
        <v>2021</v>
      </c>
      <c r="E302" s="85">
        <v>2022</v>
      </c>
      <c r="F302" s="85">
        <v>2023</v>
      </c>
      <c r="G302" s="85">
        <v>2024</v>
      </c>
      <c r="H302" s="85">
        <v>2025</v>
      </c>
      <c r="I302" s="85">
        <v>2026</v>
      </c>
      <c r="J302" s="85">
        <v>2027</v>
      </c>
      <c r="K302" s="85">
        <v>2028</v>
      </c>
      <c r="L302" s="85">
        <v>2029</v>
      </c>
      <c r="M302" s="85">
        <v>2030</v>
      </c>
      <c r="N302" s="85">
        <v>2031</v>
      </c>
      <c r="O302" s="85">
        <v>2032</v>
      </c>
      <c r="P302" s="85">
        <v>2033</v>
      </c>
      <c r="Q302" s="85">
        <v>2034</v>
      </c>
      <c r="R302" s="85">
        <v>2035</v>
      </c>
      <c r="S302" s="85">
        <v>2036</v>
      </c>
      <c r="T302" s="85">
        <v>2037</v>
      </c>
      <c r="U302" s="85">
        <v>2038</v>
      </c>
      <c r="V302" s="85">
        <v>2039</v>
      </c>
      <c r="W302" s="85">
        <v>2040</v>
      </c>
      <c r="X302" s="85">
        <v>2041</v>
      </c>
      <c r="Y302" s="85">
        <v>2042</v>
      </c>
      <c r="Z302" s="85">
        <v>2043</v>
      </c>
      <c r="AA302" s="85">
        <v>2044</v>
      </c>
      <c r="AB302" s="85">
        <v>2045</v>
      </c>
      <c r="AC302" s="85">
        <v>2046</v>
      </c>
      <c r="AD302" s="85">
        <v>2047</v>
      </c>
      <c r="AE302" s="85">
        <v>2048</v>
      </c>
      <c r="AF302" s="85">
        <v>2049</v>
      </c>
      <c r="AG302" s="85">
        <v>2050</v>
      </c>
      <c r="AH302" s="85">
        <v>2051</v>
      </c>
      <c r="AI302" s="85">
        <v>2052</v>
      </c>
      <c r="AJ302" s="85">
        <v>2053</v>
      </c>
      <c r="AK302" s="85">
        <v>2054</v>
      </c>
      <c r="AL302" s="85">
        <v>2055</v>
      </c>
      <c r="AM302" s="85">
        <v>2056</v>
      </c>
      <c r="AN302" s="85">
        <v>2057</v>
      </c>
      <c r="AO302" s="85">
        <v>2058</v>
      </c>
      <c r="AP302" s="85">
        <v>2059</v>
      </c>
      <c r="AQ302" s="85">
        <v>2060</v>
      </c>
    </row>
    <row r="303" spans="1:43" x14ac:dyDescent="0.2">
      <c r="A303" s="85" t="s">
        <v>245</v>
      </c>
      <c r="B303" cm="1">
        <f t="array" ref="B303:AQ314">TRANSPOSE(B252:M293)</f>
        <v>447591783969.50781</v>
      </c>
      <c r="C303">
        <v>474214608547.17188</v>
      </c>
      <c r="D303">
        <v>500837433124.83594</v>
      </c>
      <c r="E303">
        <v>532399237044.65063</v>
      </c>
      <c r="F303">
        <v>553263631976.0896</v>
      </c>
      <c r="G303">
        <v>577213458346.97156</v>
      </c>
      <c r="H303">
        <v>602232624802.40906</v>
      </c>
      <c r="I303">
        <v>633204019317.44373</v>
      </c>
      <c r="J303">
        <v>665790943392.39319</v>
      </c>
      <c r="K303">
        <v>700079063026.40173</v>
      </c>
      <c r="L303">
        <v>736158673388.70288</v>
      </c>
      <c r="M303">
        <v>774124954600.83752</v>
      </c>
      <c r="N303">
        <v>817807764898.87097</v>
      </c>
      <c r="O303">
        <v>863982732505.18359</v>
      </c>
      <c r="P303">
        <v>912793802923.48145</v>
      </c>
      <c r="Q303">
        <v>964393351313.66785</v>
      </c>
      <c r="R303">
        <v>1018942683439.3398</v>
      </c>
      <c r="S303">
        <v>1075583424517.5026</v>
      </c>
      <c r="T303">
        <v>1135409545766.9146</v>
      </c>
      <c r="U303">
        <v>1198602545024.0139</v>
      </c>
      <c r="V303">
        <v>1265354413447.78</v>
      </c>
      <c r="W303">
        <v>1335868252389.5349</v>
      </c>
      <c r="X303">
        <v>1406612457019.7795</v>
      </c>
      <c r="Y303">
        <v>1481152634850.7043</v>
      </c>
      <c r="Z303">
        <v>1559695417904.0723</v>
      </c>
      <c r="AA303">
        <v>1642458862677.3655</v>
      </c>
      <c r="AB303">
        <v>1729673092219.0398</v>
      </c>
      <c r="AC303">
        <v>1815750160676.3015</v>
      </c>
      <c r="AD303">
        <v>1906167606401.3486</v>
      </c>
      <c r="AE303">
        <v>2001147456942.3071</v>
      </c>
      <c r="AF303">
        <v>2100923275117.1169</v>
      </c>
      <c r="AG303">
        <v>2205740768056.0679</v>
      </c>
      <c r="AH303">
        <v>2312035095576.0854</v>
      </c>
      <c r="AI303">
        <v>2423531489441.5537</v>
      </c>
      <c r="AJ303">
        <v>2540488850902.2456</v>
      </c>
      <c r="AK303">
        <v>2663179201430.0103</v>
      </c>
      <c r="AL303">
        <v>2791888360571.042</v>
      </c>
      <c r="AM303">
        <v>2926705294529.4355</v>
      </c>
      <c r="AN303">
        <v>3068129089103.6353</v>
      </c>
      <c r="AO303">
        <v>3216488625025.3628</v>
      </c>
      <c r="AP303">
        <v>3372129424564.1313</v>
      </c>
      <c r="AQ303">
        <v>3535414507872.2515</v>
      </c>
    </row>
    <row r="304" spans="1:43" x14ac:dyDescent="0.2">
      <c r="A304" s="85" t="s">
        <v>246</v>
      </c>
      <c r="B304">
        <v>37785837313.796875</v>
      </c>
      <c r="C304">
        <v>40033344426.711914</v>
      </c>
      <c r="D304">
        <v>42280851539.626953</v>
      </c>
      <c r="E304">
        <v>44945308821.369057</v>
      </c>
      <c r="F304">
        <v>46706687516.477295</v>
      </c>
      <c r="G304">
        <v>48728539291.242676</v>
      </c>
      <c r="H304">
        <v>50840665087.790169</v>
      </c>
      <c r="I304">
        <v>53455279824.365486</v>
      </c>
      <c r="J304">
        <v>56206278067.733147</v>
      </c>
      <c r="K304">
        <v>59100891768.124504</v>
      </c>
      <c r="L304">
        <v>62146743671.746437</v>
      </c>
      <c r="M304">
        <v>65351868913.995323</v>
      </c>
      <c r="N304">
        <v>69039585315.736206</v>
      </c>
      <c r="O304">
        <v>72937690410.825943</v>
      </c>
      <c r="P304">
        <v>77058336123.356186</v>
      </c>
      <c r="Q304">
        <v>81414386011.61055</v>
      </c>
      <c r="R304">
        <v>86019457558.207596</v>
      </c>
      <c r="S304">
        <v>90801086497.571594</v>
      </c>
      <c r="T304">
        <v>95851626219.492477</v>
      </c>
      <c r="U304">
        <v>101186398827.64363</v>
      </c>
      <c r="V304">
        <v>106821612275.24347</v>
      </c>
      <c r="W304">
        <v>112774412441.39558</v>
      </c>
      <c r="X304">
        <v>118746660150.38751</v>
      </c>
      <c r="Y304">
        <v>125039365094.94821</v>
      </c>
      <c r="Z304">
        <v>131669971214.47485</v>
      </c>
      <c r="AA304">
        <v>138656886906.1496</v>
      </c>
      <c r="AB304">
        <v>146019539229.13214</v>
      </c>
      <c r="AC304">
        <v>153286192060.37103</v>
      </c>
      <c r="AD304">
        <v>160919260887.44492</v>
      </c>
      <c r="AE304">
        <v>168937489344.86282</v>
      </c>
      <c r="AF304">
        <v>177360594878.19037</v>
      </c>
      <c r="AG304">
        <v>186209320159.61044</v>
      </c>
      <c r="AH304">
        <v>195182720274.56381</v>
      </c>
      <c r="AI304">
        <v>204595280444.66547</v>
      </c>
      <c r="AJ304">
        <v>214468857193.75851</v>
      </c>
      <c r="AK304">
        <v>224826414658.90439</v>
      </c>
      <c r="AL304">
        <v>235692081814.88251</v>
      </c>
      <c r="AM304">
        <v>247073369216.24106</v>
      </c>
      <c r="AN304">
        <v>259012409840.95667</v>
      </c>
      <c r="AO304">
        <v>271536967902.45187</v>
      </c>
      <c r="AP304">
        <v>284676212497.93311</v>
      </c>
      <c r="AQ304">
        <v>298460789901.30212</v>
      </c>
    </row>
    <row r="305" spans="1:43" x14ac:dyDescent="0.2">
      <c r="A305" s="85" t="s">
        <v>247</v>
      </c>
      <c r="B305">
        <v>51362273035936</v>
      </c>
      <c r="C305">
        <v>54430073590140</v>
      </c>
      <c r="D305">
        <v>57497874144345</v>
      </c>
      <c r="E305">
        <v>61134428760757.406</v>
      </c>
      <c r="F305">
        <v>63539151308405.562</v>
      </c>
      <c r="G305">
        <v>66298968968095.305</v>
      </c>
      <c r="H305">
        <v>69182433275947</v>
      </c>
      <c r="I305">
        <v>72750609068734.641</v>
      </c>
      <c r="J305">
        <v>76505465122420</v>
      </c>
      <c r="K305">
        <v>80456930875514.797</v>
      </c>
      <c r="L305">
        <v>84615474005208.797</v>
      </c>
      <c r="M305">
        <v>88992130260675.297</v>
      </c>
      <c r="N305">
        <v>94027336377975.766</v>
      </c>
      <c r="O305">
        <v>99350607485185.594</v>
      </c>
      <c r="P305">
        <v>104978629834671.31</v>
      </c>
      <c r="Q305">
        <v>110929069726920.58</v>
      </c>
      <c r="R305">
        <v>117220631926847.36</v>
      </c>
      <c r="S305">
        <v>123754710335483</v>
      </c>
      <c r="T305">
        <v>130657308364435.09</v>
      </c>
      <c r="U305">
        <v>137949485709398.41</v>
      </c>
      <c r="V305">
        <v>145653523318916.78</v>
      </c>
      <c r="W305">
        <v>153792995408472</v>
      </c>
      <c r="X305">
        <v>161961466281982.47</v>
      </c>
      <c r="Y305">
        <v>170569575052622.31</v>
      </c>
      <c r="Z305">
        <v>179641328360492.56</v>
      </c>
      <c r="AA305">
        <v>189202064419637.38</v>
      </c>
      <c r="AB305">
        <v>199278528100614.19</v>
      </c>
      <c r="AC305">
        <v>209227071438677.5</v>
      </c>
      <c r="AD305">
        <v>219678916494269.94</v>
      </c>
      <c r="AE305">
        <v>230659896839754.44</v>
      </c>
      <c r="AF305">
        <v>242197192910357.75</v>
      </c>
      <c r="AG305">
        <v>254319403371432.5</v>
      </c>
      <c r="AH305">
        <v>266615727021738.03</v>
      </c>
      <c r="AI305">
        <v>279515906710210.94</v>
      </c>
      <c r="AJ305">
        <v>293050102267094.38</v>
      </c>
      <c r="AK305">
        <v>307250007467871.38</v>
      </c>
      <c r="AL305">
        <v>322148929576870.62</v>
      </c>
      <c r="AM305">
        <v>337757480445425.81</v>
      </c>
      <c r="AN305">
        <v>354133617845575.12</v>
      </c>
      <c r="AO305">
        <v>371315689015634.12</v>
      </c>
      <c r="AP305">
        <v>389343988780587.56</v>
      </c>
      <c r="AQ305">
        <v>408260860152573.06</v>
      </c>
    </row>
    <row r="306" spans="1:43" x14ac:dyDescent="0.2">
      <c r="A306" s="85" t="s">
        <v>180</v>
      </c>
      <c r="B306">
        <v>6046888485524</v>
      </c>
      <c r="C306">
        <v>6413970197445.25</v>
      </c>
      <c r="D306">
        <v>6781051909366.375</v>
      </c>
      <c r="E306">
        <v>7216016107966.6846</v>
      </c>
      <c r="F306">
        <v>7503976326309.1943</v>
      </c>
      <c r="G306">
        <v>7834220671752.3779</v>
      </c>
      <c r="H306">
        <v>8179455798888.875</v>
      </c>
      <c r="I306">
        <v>8606079099631.3359</v>
      </c>
      <c r="J306">
        <v>9055279401994.3242</v>
      </c>
      <c r="K306">
        <v>9528271552242.0469</v>
      </c>
      <c r="L306">
        <v>10026337017756.678</v>
      </c>
      <c r="M306">
        <v>10550827622282.551</v>
      </c>
      <c r="N306">
        <v>11154036258562.342</v>
      </c>
      <c r="O306">
        <v>11792123408030.729</v>
      </c>
      <c r="P306">
        <v>12467131382637.764</v>
      </c>
      <c r="Q306">
        <v>13181223765640.543</v>
      </c>
      <c r="R306">
        <v>13936692720086.258</v>
      </c>
      <c r="S306">
        <v>14721880519354.631</v>
      </c>
      <c r="T306">
        <v>15551837969123.463</v>
      </c>
      <c r="U306">
        <v>16429151995347.01</v>
      </c>
      <c r="V306">
        <v>17356561226321.572</v>
      </c>
      <c r="W306">
        <v>18336965038785.828</v>
      </c>
      <c r="X306">
        <v>19321969665528.562</v>
      </c>
      <c r="Y306">
        <v>20360603321275.488</v>
      </c>
      <c r="Z306">
        <v>21455828916367.5</v>
      </c>
      <c r="AA306">
        <v>22610775657415.547</v>
      </c>
      <c r="AB306">
        <v>23828748536168.25</v>
      </c>
      <c r="AC306">
        <v>25032851809492.141</v>
      </c>
      <c r="AD306">
        <v>26298631096256.359</v>
      </c>
      <c r="AE306">
        <v>27629292285471.258</v>
      </c>
      <c r="AF306">
        <v>29028210554386.438</v>
      </c>
      <c r="AG306">
        <v>30498939454802.023</v>
      </c>
      <c r="AH306">
        <v>31992315896687.5</v>
      </c>
      <c r="AI306">
        <v>33559981238049.398</v>
      </c>
      <c r="AJ306">
        <v>35205694633056.68</v>
      </c>
      <c r="AK306">
        <v>36933408958870.461</v>
      </c>
      <c r="AL306">
        <v>38747280994289.523</v>
      </c>
      <c r="AM306">
        <v>40648746514584.859</v>
      </c>
      <c r="AN306">
        <v>42644946653509.531</v>
      </c>
      <c r="AO306">
        <v>44740677187635.336</v>
      </c>
      <c r="AP306">
        <v>46940980740785.195</v>
      </c>
      <c r="AQ306">
        <v>49251159707600.844</v>
      </c>
    </row>
    <row r="307" spans="1:43" x14ac:dyDescent="0.2">
      <c r="A307" s="85" t="s">
        <v>248</v>
      </c>
      <c r="B307">
        <v>41503578948.213867</v>
      </c>
      <c r="C307">
        <v>43987094619.128906</v>
      </c>
      <c r="D307">
        <v>46470610290.043945</v>
      </c>
      <c r="E307">
        <v>49414423489.628006</v>
      </c>
      <c r="F307">
        <v>51361318998.295715</v>
      </c>
      <c r="G307">
        <v>53595520725.715881</v>
      </c>
      <c r="H307">
        <v>55929970765.998695</v>
      </c>
      <c r="I307">
        <v>58818305682.216583</v>
      </c>
      <c r="J307">
        <v>61857951167.625961</v>
      </c>
      <c r="K307">
        <v>65056966160.013931</v>
      </c>
      <c r="L307">
        <v>68423847036.28373</v>
      </c>
      <c r="M307">
        <v>71967551891.559113</v>
      </c>
      <c r="N307">
        <v>76044317997.110138</v>
      </c>
      <c r="O307">
        <v>80354601330.435211</v>
      </c>
      <c r="P307">
        <v>84911945404.138016</v>
      </c>
      <c r="Q307">
        <v>89730690211.525543</v>
      </c>
      <c r="R307">
        <v>94826019763.068771</v>
      </c>
      <c r="S307">
        <v>100118217149.93161</v>
      </c>
      <c r="T307">
        <v>105709267216.81119</v>
      </c>
      <c r="U307">
        <v>111616270412.42209</v>
      </c>
      <c r="V307">
        <v>117857320143.28461</v>
      </c>
      <c r="W307">
        <v>124451561403.5235</v>
      </c>
      <c r="X307">
        <v>131070151505.2019</v>
      </c>
      <c r="Y307">
        <v>138045437487.52454</v>
      </c>
      <c r="Z307">
        <v>145396923513.79953</v>
      </c>
      <c r="AA307">
        <v>153145197090.43256</v>
      </c>
      <c r="AB307">
        <v>161311990239.15903</v>
      </c>
      <c r="AC307">
        <v>169376335681.60974</v>
      </c>
      <c r="AD307">
        <v>177849246939.80099</v>
      </c>
      <c r="AE307">
        <v>186751725974.28766</v>
      </c>
      <c r="AF307">
        <v>196105871363.2594</v>
      </c>
      <c r="AG307">
        <v>205934936499.4993</v>
      </c>
      <c r="AH307">
        <v>215906353974.55688</v>
      </c>
      <c r="AI307">
        <v>226368188766.66263</v>
      </c>
      <c r="AJ307">
        <v>237344972611.41623</v>
      </c>
      <c r="AK307">
        <v>248862486895.20724</v>
      </c>
      <c r="AL307">
        <v>260947827559.26929</v>
      </c>
      <c r="AM307">
        <v>273609713504.62354</v>
      </c>
      <c r="AN307">
        <v>286895223151.79871</v>
      </c>
      <c r="AO307">
        <v>300835560257.05499</v>
      </c>
      <c r="AP307">
        <v>315463515889.82874</v>
      </c>
      <c r="AQ307">
        <v>330813550557.19019</v>
      </c>
    </row>
    <row r="308" spans="1:43" x14ac:dyDescent="0.2">
      <c r="A308" s="85" t="s">
        <v>249</v>
      </c>
      <c r="B308">
        <v>333970319508.5</v>
      </c>
      <c r="C308">
        <v>353954632744.625</v>
      </c>
      <c r="D308">
        <v>373938945980.75</v>
      </c>
      <c r="E308">
        <v>397627173833.74463</v>
      </c>
      <c r="F308">
        <v>413293420734.80792</v>
      </c>
      <c r="G308">
        <v>431271558612.6319</v>
      </c>
      <c r="H308">
        <v>450056372972.95367</v>
      </c>
      <c r="I308">
        <v>473298179083.74469</v>
      </c>
      <c r="J308">
        <v>497757548605.17767</v>
      </c>
      <c r="K308">
        <v>523499330065.88202</v>
      </c>
      <c r="L308">
        <v>550591891972.40552</v>
      </c>
      <c r="M308">
        <v>579107318177.9115</v>
      </c>
      <c r="N308">
        <v>611912172923.89465</v>
      </c>
      <c r="O308">
        <v>646596090274.76697</v>
      </c>
      <c r="P308">
        <v>683268051945.98938</v>
      </c>
      <c r="Q308">
        <v>722043448760.90393</v>
      </c>
      <c r="R308">
        <v>763044463166.34924</v>
      </c>
      <c r="S308">
        <v>805629630445.573</v>
      </c>
      <c r="T308">
        <v>850619600577.00342</v>
      </c>
      <c r="U308">
        <v>898151977171.35864</v>
      </c>
      <c r="V308">
        <v>948372353955.96851</v>
      </c>
      <c r="W308">
        <v>1001434786556.0793</v>
      </c>
      <c r="X308">
        <v>1054693149014.8091</v>
      </c>
      <c r="Y308">
        <v>1110821766045.4436</v>
      </c>
      <c r="Z308">
        <v>1169977583429.9341</v>
      </c>
      <c r="AA308">
        <v>1232326264377.7305</v>
      </c>
      <c r="AB308">
        <v>1298042681765.4978</v>
      </c>
      <c r="AC308">
        <v>1362934724627.8713</v>
      </c>
      <c r="AD308">
        <v>1431114408206.5769</v>
      </c>
      <c r="AE308">
        <v>1502750730733.9265</v>
      </c>
      <c r="AF308">
        <v>1578021514687.0591</v>
      </c>
      <c r="AG308">
        <v>1657113875086.2756</v>
      </c>
      <c r="AH308">
        <v>1737351713954.6509</v>
      </c>
      <c r="AI308">
        <v>1821535834859.8623</v>
      </c>
      <c r="AJ308">
        <v>1909863639370.2578</v>
      </c>
      <c r="AK308">
        <v>2002542584723.6973</v>
      </c>
      <c r="AL308">
        <v>2099790706096.4365</v>
      </c>
      <c r="AM308">
        <v>2201678162598.4531</v>
      </c>
      <c r="AN308">
        <v>2308583784093.2061</v>
      </c>
      <c r="AO308">
        <v>2420758660455.645</v>
      </c>
      <c r="AP308">
        <v>2538466654326.3975</v>
      </c>
      <c r="AQ308">
        <v>2661985061949.5098</v>
      </c>
    </row>
    <row r="309" spans="1:43" x14ac:dyDescent="0.2">
      <c r="A309" s="85" t="s">
        <v>250</v>
      </c>
      <c r="B309">
        <v>1284506418885.625</v>
      </c>
      <c r="C309">
        <v>1361316686001.3125</v>
      </c>
      <c r="D309">
        <v>1438126953117</v>
      </c>
      <c r="E309">
        <v>1529174858101.9905</v>
      </c>
      <c r="F309">
        <v>1589386554945.6997</v>
      </c>
      <c r="G309">
        <v>1658485899574.1665</v>
      </c>
      <c r="H309">
        <v>1730683983011.6331</v>
      </c>
      <c r="I309">
        <v>1820017470764.9075</v>
      </c>
      <c r="J309">
        <v>1914028561732.7715</v>
      </c>
      <c r="K309">
        <v>2012966264738.4258</v>
      </c>
      <c r="L309">
        <v>2117093097966.1462</v>
      </c>
      <c r="M309">
        <v>2226685838390.6196</v>
      </c>
      <c r="N309">
        <v>2352765845207.0288</v>
      </c>
      <c r="O309">
        <v>2486064428373.3086</v>
      </c>
      <c r="P309">
        <v>2627000054698.3257</v>
      </c>
      <c r="Q309">
        <v>2776015788888.3887</v>
      </c>
      <c r="R309">
        <v>2933580760915.8052</v>
      </c>
      <c r="S309">
        <v>3097228224897.3286</v>
      </c>
      <c r="T309">
        <v>3270112606483.8003</v>
      </c>
      <c r="U309">
        <v>3452762191577.9443</v>
      </c>
      <c r="V309">
        <v>3645735926637.5747</v>
      </c>
      <c r="W309">
        <v>3849625228153.5308</v>
      </c>
      <c r="X309">
        <v>4054257507373.2393</v>
      </c>
      <c r="Y309">
        <v>4269912563365.4082</v>
      </c>
      <c r="Z309">
        <v>4497192815879.2715</v>
      </c>
      <c r="AA309">
        <v>4736734128235.0869</v>
      </c>
      <c r="AB309">
        <v>4989207694760.3857</v>
      </c>
      <c r="AC309">
        <v>5238499942505.5684</v>
      </c>
      <c r="AD309">
        <v>5500415375223.6221</v>
      </c>
      <c r="AE309">
        <v>5775602519251.0059</v>
      </c>
      <c r="AF309">
        <v>6064743744684.3867</v>
      </c>
      <c r="AG309">
        <v>6368557060423.0059</v>
      </c>
      <c r="AH309">
        <v>6676756881520.0176</v>
      </c>
      <c r="AI309">
        <v>7000106213958.6582</v>
      </c>
      <c r="AJ309">
        <v>7339362435646.2725</v>
      </c>
      <c r="AK309">
        <v>7695321482993.7656</v>
      </c>
      <c r="AL309">
        <v>8068819852378.9082</v>
      </c>
      <c r="AM309">
        <v>8460125722121.4102</v>
      </c>
      <c r="AN309">
        <v>8870693297478.6855</v>
      </c>
      <c r="AO309">
        <v>9301485801081.7891</v>
      </c>
      <c r="AP309">
        <v>9753515424937.582</v>
      </c>
      <c r="AQ309">
        <v>10227845862476.062</v>
      </c>
    </row>
    <row r="310" spans="1:43" x14ac:dyDescent="0.2">
      <c r="A310" s="85" t="s">
        <v>251</v>
      </c>
      <c r="B310">
        <v>176094962758.23047</v>
      </c>
      <c r="C310">
        <v>186576444425.70703</v>
      </c>
      <c r="D310">
        <v>197057926093.18359</v>
      </c>
      <c r="E310">
        <v>209483683118.16934</v>
      </c>
      <c r="F310">
        <v>217698328600.69797</v>
      </c>
      <c r="G310">
        <v>227127461625.51385</v>
      </c>
      <c r="H310">
        <v>236977840547.54568</v>
      </c>
      <c r="I310">
        <v>249170953794.16562</v>
      </c>
      <c r="J310">
        <v>262000403890.01968</v>
      </c>
      <c r="K310">
        <v>275499951062.96332</v>
      </c>
      <c r="L310">
        <v>289705180819.5426</v>
      </c>
      <c r="M310">
        <v>304653604853.26776</v>
      </c>
      <c r="N310">
        <v>321852540993.10706</v>
      </c>
      <c r="O310">
        <v>340033156742.83667</v>
      </c>
      <c r="P310">
        <v>359252180759.35229</v>
      </c>
      <c r="Q310">
        <v>379569665463.04865</v>
      </c>
      <c r="R310">
        <v>401049184659.00879</v>
      </c>
      <c r="S310">
        <v>423352969480.10272</v>
      </c>
      <c r="T310">
        <v>446911686755.16656</v>
      </c>
      <c r="U310">
        <v>471796876129.66949</v>
      </c>
      <c r="V310">
        <v>498084215438.12122</v>
      </c>
      <c r="W310">
        <v>525853764101.87494</v>
      </c>
      <c r="X310">
        <v>553715416668.9541</v>
      </c>
      <c r="Y310">
        <v>583072829271.15356</v>
      </c>
      <c r="Z310">
        <v>614007466047.7876</v>
      </c>
      <c r="AA310">
        <v>646605297659.87231</v>
      </c>
      <c r="AB310">
        <v>680957054705.53345</v>
      </c>
      <c r="AC310">
        <v>714862897454.53015</v>
      </c>
      <c r="AD310">
        <v>750479368132.06628</v>
      </c>
      <c r="AE310">
        <v>787894022492.30298</v>
      </c>
      <c r="AF310">
        <v>827198967878.71545</v>
      </c>
      <c r="AG310">
        <v>868491103686.72583</v>
      </c>
      <c r="AH310">
        <v>910366932083.09534</v>
      </c>
      <c r="AI310">
        <v>954293361239.86768</v>
      </c>
      <c r="AJ310">
        <v>1000372508524.2561</v>
      </c>
      <c r="AK310">
        <v>1048711669444.6995</v>
      </c>
      <c r="AL310">
        <v>1099423585346.0248</v>
      </c>
      <c r="AM310">
        <v>1152543489185.9885</v>
      </c>
      <c r="AN310">
        <v>1208268129130.8916</v>
      </c>
      <c r="AO310">
        <v>1266727244581.9802</v>
      </c>
      <c r="AP310">
        <v>1328057143953.272</v>
      </c>
      <c r="AQ310">
        <v>1392401042920.4082</v>
      </c>
    </row>
    <row r="311" spans="1:43" x14ac:dyDescent="0.2">
      <c r="A311" s="85" t="s">
        <v>252</v>
      </c>
      <c r="B311">
        <v>5053026893623.375</v>
      </c>
      <c r="C311">
        <v>5380800293308.375</v>
      </c>
      <c r="D311">
        <v>5708573692993.375</v>
      </c>
      <c r="E311">
        <v>6096356510349.7344</v>
      </c>
      <c r="F311">
        <v>6354251103923.6689</v>
      </c>
      <c r="G311">
        <v>6649183376861.6436</v>
      </c>
      <c r="H311">
        <v>6958186204113.4668</v>
      </c>
      <c r="I311">
        <v>7337964877621.9844</v>
      </c>
      <c r="J311">
        <v>7738741478475.5996</v>
      </c>
      <c r="K311">
        <v>8161694326487.8164</v>
      </c>
      <c r="L311">
        <v>8608068991474.7275</v>
      </c>
      <c r="M311">
        <v>9079182207902.4062</v>
      </c>
      <c r="N311">
        <v>9620298341181.2148</v>
      </c>
      <c r="O311">
        <v>10193992423251.746</v>
      </c>
      <c r="P311">
        <v>10802248042917.986</v>
      </c>
      <c r="Q311">
        <v>11447171085632.652</v>
      </c>
      <c r="R311">
        <v>12130997374730.539</v>
      </c>
      <c r="S311">
        <v>12843811550036.719</v>
      </c>
      <c r="T311">
        <v>13598960662380.98</v>
      </c>
      <c r="U311">
        <v>14398989176225.17</v>
      </c>
      <c r="V311">
        <v>15246596519100.033</v>
      </c>
      <c r="W311">
        <v>16144646661423.014</v>
      </c>
      <c r="X311">
        <v>17050764098542.885</v>
      </c>
      <c r="Y311">
        <v>18008351136813.594</v>
      </c>
      <c r="Z311">
        <v>19020369755760.152</v>
      </c>
      <c r="AA311">
        <v>20089954806850.16</v>
      </c>
      <c r="AB311">
        <v>21220424253341.043</v>
      </c>
      <c r="AC311">
        <v>22343539500619.164</v>
      </c>
      <c r="AD311">
        <v>23526812202305.355</v>
      </c>
      <c r="AE311">
        <v>24773506628603.457</v>
      </c>
      <c r="AF311">
        <v>26087066663108.715</v>
      </c>
      <c r="AG311">
        <v>27471125830252.406</v>
      </c>
      <c r="AH311">
        <v>28881757117036.785</v>
      </c>
      <c r="AI311">
        <v>30365841824030.473</v>
      </c>
      <c r="AJ311">
        <v>31927262873498.945</v>
      </c>
      <c r="AK311">
        <v>33570111793020.629</v>
      </c>
      <c r="AL311">
        <v>35298700117327.336</v>
      </c>
      <c r="AM311">
        <v>37114891008216.273</v>
      </c>
      <c r="AN311">
        <v>39025782489836.273</v>
      </c>
      <c r="AO311">
        <v>41036382463243.078</v>
      </c>
      <c r="AP311">
        <v>43151967576330.773</v>
      </c>
      <c r="AQ311">
        <v>45378097865507.844</v>
      </c>
    </row>
    <row r="312" spans="1:43" x14ac:dyDescent="0.2">
      <c r="A312" s="85" t="s">
        <v>128</v>
      </c>
      <c r="B312">
        <v>477443544090.85938</v>
      </c>
      <c r="C312">
        <v>506124071961.30469</v>
      </c>
      <c r="D312">
        <v>534804599831.75781</v>
      </c>
      <c r="E312">
        <v>568797573973.86792</v>
      </c>
      <c r="F312">
        <v>591285143987.8385</v>
      </c>
      <c r="G312">
        <v>617086781379.79077</v>
      </c>
      <c r="H312">
        <v>644049790499.96289</v>
      </c>
      <c r="I312">
        <v>677399101982.20349</v>
      </c>
      <c r="J312">
        <v>712500292446.36426</v>
      </c>
      <c r="K312">
        <v>749446930417.64929</v>
      </c>
      <c r="L312">
        <v>788337677694.69043</v>
      </c>
      <c r="M312">
        <v>829276572835.9176</v>
      </c>
      <c r="N312">
        <v>876369920016.62415</v>
      </c>
      <c r="O312">
        <v>926167688557.59814</v>
      </c>
      <c r="P312">
        <v>978827140445.27136</v>
      </c>
      <c r="Q312">
        <v>1034514810741.1212</v>
      </c>
      <c r="R312">
        <v>1093407062522.4749</v>
      </c>
      <c r="S312">
        <v>1154585941843.1257</v>
      </c>
      <c r="T312">
        <v>1219228713186.6929</v>
      </c>
      <c r="U312">
        <v>1287534114687.3132</v>
      </c>
      <c r="V312">
        <v>1359712455962.4131</v>
      </c>
      <c r="W312">
        <v>1435986303235.9158</v>
      </c>
      <c r="X312">
        <v>1512562540723.4341</v>
      </c>
      <c r="Y312">
        <v>1593277218560.324</v>
      </c>
      <c r="Z312">
        <v>1678357271831.4397</v>
      </c>
      <c r="AA312">
        <v>1768042277026.5583</v>
      </c>
      <c r="AB312">
        <v>1862585167941.8357</v>
      </c>
      <c r="AC312">
        <v>1955971892594.717</v>
      </c>
      <c r="AD312">
        <v>2054104116349.0498</v>
      </c>
      <c r="AE312">
        <v>2157226528331.9282</v>
      </c>
      <c r="AF312">
        <v>2265596634168.4443</v>
      </c>
      <c r="AG312">
        <v>2379485438311.0601</v>
      </c>
      <c r="AH312">
        <v>2495052180850.8003</v>
      </c>
      <c r="AI312">
        <v>2616320563347.1909</v>
      </c>
      <c r="AJ312">
        <v>2743576705433.6621</v>
      </c>
      <c r="AK312">
        <v>2877121348938.2612</v>
      </c>
      <c r="AL312">
        <v>3017270619805.7515</v>
      </c>
      <c r="AM312">
        <v>3164128318973.0317</v>
      </c>
      <c r="AN312">
        <v>3318241988954.0825</v>
      </c>
      <c r="AO312">
        <v>3479975867836.0146</v>
      </c>
      <c r="AP312">
        <v>3649712783386.6465</v>
      </c>
      <c r="AQ312">
        <v>3827855118068.2393</v>
      </c>
    </row>
    <row r="313" spans="1:43" x14ac:dyDescent="0.2">
      <c r="A313" s="85" t="s">
        <v>253</v>
      </c>
      <c r="B313">
        <v>614690754818.125</v>
      </c>
      <c r="C313">
        <v>651232499799.67188</v>
      </c>
      <c r="D313">
        <v>687774244781.21875</v>
      </c>
      <c r="E313">
        <v>731095685583.26477</v>
      </c>
      <c r="F313">
        <v>759732817675.3291</v>
      </c>
      <c r="G313">
        <v>792605629572.99622</v>
      </c>
      <c r="H313">
        <v>826945517703.85132</v>
      </c>
      <c r="I313">
        <v>869457123328.45898</v>
      </c>
      <c r="J313">
        <v>914185339436.07568</v>
      </c>
      <c r="K313">
        <v>961247657262.01843</v>
      </c>
      <c r="L313">
        <v>1010767914317.653</v>
      </c>
      <c r="M313">
        <v>1062876644903.1763</v>
      </c>
      <c r="N313">
        <v>1122832003044.2622</v>
      </c>
      <c r="O313">
        <v>1186206623625.3713</v>
      </c>
      <c r="P313">
        <v>1253197925739.603</v>
      </c>
      <c r="Q313">
        <v>1324014885084.9365</v>
      </c>
      <c r="R313">
        <v>1398878720459.7454</v>
      </c>
      <c r="S313">
        <v>1476610767390.5549</v>
      </c>
      <c r="T313">
        <v>1558712670254.4722</v>
      </c>
      <c r="U313">
        <v>1645433318474.2507</v>
      </c>
      <c r="V313">
        <v>1737035985234.1594</v>
      </c>
      <c r="W313">
        <v>1833799172708.6235</v>
      </c>
      <c r="X313">
        <v>1930874680958.0032</v>
      </c>
      <c r="Y313">
        <v>2033156930808.2178</v>
      </c>
      <c r="Z313">
        <v>2140929230155.4038</v>
      </c>
      <c r="AA313">
        <v>2254490543960.7964</v>
      </c>
      <c r="AB313">
        <v>2374156373816.7788</v>
      </c>
      <c r="AC313">
        <v>2492256447743.8848</v>
      </c>
      <c r="AD313">
        <v>2616309027311.2778</v>
      </c>
      <c r="AE313">
        <v>2746618468415.9468</v>
      </c>
      <c r="AF313">
        <v>2883504932111.8271</v>
      </c>
      <c r="AG313">
        <v>3027305218692.2222</v>
      </c>
      <c r="AH313">
        <v>3173126355995.5068</v>
      </c>
      <c r="AI313">
        <v>3326080739967.8477</v>
      </c>
      <c r="AJ313">
        <v>3486523216406.709</v>
      </c>
      <c r="AK313">
        <v>3654826604710.542</v>
      </c>
      <c r="AL313">
        <v>3831382626017.2065</v>
      </c>
      <c r="AM313">
        <v>4016312824402.9453</v>
      </c>
      <c r="AN313">
        <v>4210301525250.939</v>
      </c>
      <c r="AO313">
        <v>4413799431230.1553</v>
      </c>
      <c r="AP313">
        <v>4627280039441.458</v>
      </c>
      <c r="AQ313">
        <v>4851240813778.5264</v>
      </c>
    </row>
    <row r="314" spans="1:43" x14ac:dyDescent="0.2">
      <c r="A314" s="85" t="s">
        <v>254</v>
      </c>
      <c r="B314">
        <v>1744658693.5769043</v>
      </c>
      <c r="C314">
        <v>1848374053.7979736</v>
      </c>
      <c r="D314">
        <v>1952089414.0190735</v>
      </c>
      <c r="E314">
        <v>2075047385.5211563</v>
      </c>
      <c r="F314">
        <v>2156327315.4239774</v>
      </c>
      <c r="G314">
        <v>2249629250.7630744</v>
      </c>
      <c r="H314">
        <v>2347095145.4334435</v>
      </c>
      <c r="I314">
        <v>2467754585.5657878</v>
      </c>
      <c r="J314">
        <v>2594705366.0495882</v>
      </c>
      <c r="K314">
        <v>2728280958.8030572</v>
      </c>
      <c r="L314">
        <v>2868832848.1930919</v>
      </c>
      <c r="M314">
        <v>3016731525.8853998</v>
      </c>
      <c r="N314">
        <v>3186901055.8278327</v>
      </c>
      <c r="O314">
        <v>3366775377.8056898</v>
      </c>
      <c r="P314">
        <v>3556914820.6255336</v>
      </c>
      <c r="Q314">
        <v>3757912513.8657246</v>
      </c>
      <c r="R314">
        <v>3970396336.3364439</v>
      </c>
      <c r="S314">
        <v>4191020919.3228726</v>
      </c>
      <c r="T314">
        <v>4424048335.9026423</v>
      </c>
      <c r="U314">
        <v>4670185001.6054201</v>
      </c>
      <c r="V314">
        <v>4930178156.9682083</v>
      </c>
      <c r="W314">
        <v>5204818266.5229406</v>
      </c>
      <c r="X314">
        <v>5480344826.9488955</v>
      </c>
      <c r="Y314">
        <v>5770649528.9491329</v>
      </c>
      <c r="Z314">
        <v>6076536476.9942017</v>
      </c>
      <c r="AA314">
        <v>6398854214.5421019</v>
      </c>
      <c r="AB314">
        <v>6738498220.4847355</v>
      </c>
      <c r="AC314">
        <v>7073698187.4176359</v>
      </c>
      <c r="AD314">
        <v>7425792976.0677834</v>
      </c>
      <c r="AE314">
        <v>7795646430.8275967</v>
      </c>
      <c r="AF314">
        <v>8184167255.4016933</v>
      </c>
      <c r="AG314">
        <v>8592311380.158474</v>
      </c>
      <c r="AH314">
        <v>9006191226.0961533</v>
      </c>
      <c r="AI314">
        <v>9440317156.2917252</v>
      </c>
      <c r="AJ314">
        <v>9895696319.137413</v>
      </c>
      <c r="AK314">
        <v>10373386876.968567</v>
      </c>
      <c r="AL314">
        <v>10874500640.371683</v>
      </c>
      <c r="AM314">
        <v>11399382584.324194</v>
      </c>
      <c r="AN314">
        <v>11949975009.437651</v>
      </c>
      <c r="AO314">
        <v>12527557131.843857</v>
      </c>
      <c r="AP314">
        <v>13133472864.440367</v>
      </c>
      <c r="AQ314">
        <v>13769134144.367994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E35B1-BF77-2748-ADF7-951BBBC52B1B}">
  <dimension ref="A1:AQ149"/>
  <sheetViews>
    <sheetView workbookViewId="0">
      <selection sqref="A1:XFD1048576"/>
    </sheetView>
  </sheetViews>
  <sheetFormatPr baseColWidth="10" defaultRowHeight="15" x14ac:dyDescent="0.2"/>
  <cols>
    <col min="1" max="1" width="22" customWidth="1"/>
    <col min="2" max="2" width="11.1640625" bestFit="1" customWidth="1"/>
  </cols>
  <sheetData>
    <row r="1" spans="1:40" ht="16" x14ac:dyDescent="0.2">
      <c r="A1" s="82" t="s">
        <v>48</v>
      </c>
    </row>
    <row r="3" spans="1:40" x14ac:dyDescent="0.2">
      <c r="A3" s="83" t="s">
        <v>282</v>
      </c>
    </row>
    <row r="4" spans="1:40" x14ac:dyDescent="0.2">
      <c r="A4" s="83" t="s">
        <v>241</v>
      </c>
    </row>
    <row r="5" spans="1:40" x14ac:dyDescent="0.2">
      <c r="A5" s="83" t="s">
        <v>283</v>
      </c>
    </row>
    <row r="6" spans="1:40" x14ac:dyDescent="0.2">
      <c r="A6" s="83" t="s">
        <v>243</v>
      </c>
    </row>
    <row r="7" spans="1:40" x14ac:dyDescent="0.2">
      <c r="A7" s="83"/>
      <c r="B7" s="84">
        <v>1000000</v>
      </c>
    </row>
    <row r="8" spans="1:40" x14ac:dyDescent="0.2">
      <c r="A8" s="85" t="s">
        <v>244</v>
      </c>
      <c r="B8" s="85">
        <v>2022</v>
      </c>
      <c r="C8" s="85">
        <v>2023</v>
      </c>
      <c r="D8" s="85">
        <v>2024</v>
      </c>
      <c r="E8" s="85">
        <v>2025</v>
      </c>
      <c r="F8" s="85">
        <v>2026</v>
      </c>
      <c r="G8" s="85">
        <v>2027</v>
      </c>
      <c r="H8" s="85">
        <v>2028</v>
      </c>
      <c r="I8" s="85">
        <v>2029</v>
      </c>
      <c r="J8" s="85">
        <v>2030</v>
      </c>
      <c r="K8" s="85">
        <v>2031</v>
      </c>
      <c r="L8" s="85">
        <v>2032</v>
      </c>
      <c r="M8" s="85">
        <v>2033</v>
      </c>
      <c r="N8" s="85">
        <v>2034</v>
      </c>
      <c r="O8" s="85">
        <v>2035</v>
      </c>
      <c r="P8" s="85">
        <v>2036</v>
      </c>
      <c r="Q8" s="85">
        <v>2037</v>
      </c>
      <c r="R8" s="85">
        <v>2038</v>
      </c>
      <c r="S8" s="85">
        <v>2039</v>
      </c>
      <c r="T8" s="85">
        <v>2040</v>
      </c>
      <c r="U8" s="85">
        <v>2041</v>
      </c>
      <c r="V8" s="85">
        <v>2042</v>
      </c>
      <c r="W8" s="85">
        <v>2043</v>
      </c>
      <c r="X8" s="85">
        <v>2044</v>
      </c>
      <c r="Y8" s="85">
        <v>2045</v>
      </c>
      <c r="Z8" s="85">
        <v>2046</v>
      </c>
      <c r="AA8" s="85">
        <v>2047</v>
      </c>
      <c r="AB8" s="85">
        <v>2048</v>
      </c>
      <c r="AC8" s="85">
        <v>2049</v>
      </c>
      <c r="AD8" s="85">
        <v>2050</v>
      </c>
      <c r="AE8" s="85">
        <v>2051</v>
      </c>
      <c r="AF8" s="85">
        <v>2052</v>
      </c>
      <c r="AG8" s="85">
        <v>2053</v>
      </c>
      <c r="AH8" s="85">
        <v>2054</v>
      </c>
      <c r="AI8" s="85">
        <v>2055</v>
      </c>
      <c r="AJ8" s="85">
        <v>2056</v>
      </c>
      <c r="AK8" s="85">
        <v>2057</v>
      </c>
      <c r="AL8" s="85">
        <v>2058</v>
      </c>
      <c r="AM8" s="85">
        <v>2059</v>
      </c>
      <c r="AN8" s="85">
        <v>2060</v>
      </c>
    </row>
    <row r="9" spans="1:40" x14ac:dyDescent="0.2">
      <c r="A9" s="85" t="s">
        <v>284</v>
      </c>
      <c r="B9" s="86">
        <v>9.8892931856489411E-3</v>
      </c>
      <c r="C9" s="86">
        <v>1.0299179545351774E-2</v>
      </c>
      <c r="D9" s="86">
        <v>1.0768360992382171E-2</v>
      </c>
      <c r="E9" s="86">
        <v>1.1259524806532065E-2</v>
      </c>
      <c r="F9" s="86">
        <v>1.1864297972565295E-2</v>
      </c>
      <c r="G9" s="86">
        <v>1.2501981125398432E-2</v>
      </c>
      <c r="H9" s="86">
        <v>1.3174392313489085E-2</v>
      </c>
      <c r="I9" s="86">
        <v>1.3883451768697408E-2</v>
      </c>
      <c r="J9" s="86">
        <v>1.4631187767072708E-2</v>
      </c>
      <c r="K9" s="86">
        <v>1.5490385040743198E-2</v>
      </c>
      <c r="L9" s="86">
        <v>1.6400552787548046E-2</v>
      </c>
      <c r="M9" s="86">
        <v>1.7364749394326383E-2</v>
      </c>
      <c r="N9" s="86">
        <v>1.8386219107997502E-2</v>
      </c>
      <c r="O9" s="86">
        <v>1.9468403484557643E-2</v>
      </c>
      <c r="P9" s="86">
        <v>2.0595247558959265E-2</v>
      </c>
      <c r="Q9" s="86">
        <v>2.178801985368721E-2</v>
      </c>
      <c r="R9" s="86">
        <v>2.3050624435429622E-2</v>
      </c>
      <c r="S9" s="86">
        <v>2.4387199682503528E-2</v>
      </c>
      <c r="T9" s="86">
        <v>2.580213256425919E-2</v>
      </c>
      <c r="U9" s="86">
        <v>2.7227554030284391E-2</v>
      </c>
      <c r="V9" s="86">
        <v>2.8732681121551796E-2</v>
      </c>
      <c r="W9" s="86">
        <v>3.032203009101073E-2</v>
      </c>
      <c r="X9" s="86">
        <v>3.2000376780892348E-2</v>
      </c>
      <c r="Y9" s="86">
        <v>3.3772771770448344E-2</v>
      </c>
      <c r="Z9" s="86">
        <v>3.5530459497135229E-2</v>
      </c>
      <c r="AA9" s="86">
        <v>3.7380735864972939E-2</v>
      </c>
      <c r="AB9" s="86">
        <v>3.9328542666571945E-2</v>
      </c>
      <c r="AC9" s="86">
        <v>4.1379089227670619E-2</v>
      </c>
      <c r="AD9" s="86">
        <v>4.353786710636786E-2</v>
      </c>
      <c r="AE9" s="86">
        <v>4.5735035148980613E-2</v>
      </c>
      <c r="AF9" s="86">
        <v>4.804466276054175E-2</v>
      </c>
      <c r="AG9" s="86">
        <v>5.0472595024305025E-2</v>
      </c>
      <c r="AH9" s="86">
        <v>5.3024985876941558E-2</v>
      </c>
      <c r="AI9" s="86">
        <v>5.5708314718789786E-2</v>
      </c>
      <c r="AJ9" s="86">
        <v>5.8525177278834002E-2</v>
      </c>
      <c r="AK9" s="86">
        <v>6.1486407119745193E-2</v>
      </c>
      <c r="AL9" s="86">
        <v>6.4599509778076949E-2</v>
      </c>
      <c r="AM9" s="86">
        <v>6.7872386886871736E-2</v>
      </c>
      <c r="AN9" s="86">
        <v>7.1313357404013025E-2</v>
      </c>
    </row>
    <row r="10" spans="1:40" x14ac:dyDescent="0.2">
      <c r="A10" s="85" t="s">
        <v>246</v>
      </c>
      <c r="B10" s="86">
        <v>8.3485720649364872E-4</v>
      </c>
      <c r="C10" s="86">
        <v>8.6945994046233588E-4</v>
      </c>
      <c r="D10" s="86">
        <v>9.0906838414513288E-4</v>
      </c>
      <c r="E10" s="86">
        <v>9.5053258609709872E-4</v>
      </c>
      <c r="F10" s="86">
        <v>1.0015877248697581E-3</v>
      </c>
      <c r="G10" s="86">
        <v>1.0554211349637071E-3</v>
      </c>
      <c r="H10" s="86">
        <v>1.1121862965951853E-3</v>
      </c>
      <c r="I10" s="86">
        <v>1.1720453163350561E-3</v>
      </c>
      <c r="J10" s="86">
        <v>1.2351694218782348E-3</v>
      </c>
      <c r="K10" s="86">
        <v>1.3077031229484428E-3</v>
      </c>
      <c r="L10" s="86">
        <v>1.3845397672134548E-3</v>
      </c>
      <c r="M10" s="86">
        <v>1.4659375446414474E-3</v>
      </c>
      <c r="N10" s="86">
        <v>1.552170335566371E-3</v>
      </c>
      <c r="O10" s="86">
        <v>1.6435286772158188E-3</v>
      </c>
      <c r="P10" s="86">
        <v>1.7386572044470723E-3</v>
      </c>
      <c r="Q10" s="86">
        <v>1.8393514125432245E-3</v>
      </c>
      <c r="R10" s="86">
        <v>1.9459408840283275E-3</v>
      </c>
      <c r="S10" s="86">
        <v>2.0587749820870208E-3</v>
      </c>
      <c r="T10" s="86">
        <v>2.1782240560362857E-3</v>
      </c>
      <c r="U10" s="86">
        <v>2.2985585795317369E-3</v>
      </c>
      <c r="V10" s="86">
        <v>2.4256218767001246E-3</v>
      </c>
      <c r="W10" s="86">
        <v>2.5597952110200713E-3</v>
      </c>
      <c r="X10" s="86">
        <v>2.70148176057811E-3</v>
      </c>
      <c r="Y10" s="86">
        <v>2.8511078968454983E-3</v>
      </c>
      <c r="Z10" s="86">
        <v>2.9994924414072331E-3</v>
      </c>
      <c r="AA10" s="86">
        <v>3.1556933478517758E-3</v>
      </c>
      <c r="AB10" s="86">
        <v>3.3201278038482956E-3</v>
      </c>
      <c r="AC10" s="86">
        <v>3.4932355822958269E-3</v>
      </c>
      <c r="AD10" s="86">
        <v>3.6754802822370602E-3</v>
      </c>
      <c r="AE10" s="86">
        <v>3.8609658917561213E-3</v>
      </c>
      <c r="AF10" s="86">
        <v>4.0559453730629035E-3</v>
      </c>
      <c r="AG10" s="86">
        <v>4.2609121699036219E-3</v>
      </c>
      <c r="AH10" s="86">
        <v>4.4763857995260472E-3</v>
      </c>
      <c r="AI10" s="86">
        <v>4.702913254921965E-3</v>
      </c>
      <c r="AJ10" s="86">
        <v>4.9407136683395532E-3</v>
      </c>
      <c r="AK10" s="86">
        <v>5.1907016125089453E-3</v>
      </c>
      <c r="AL10" s="86">
        <v>5.4535107071603589E-3</v>
      </c>
      <c r="AM10" s="86">
        <v>5.7298080106128017E-3</v>
      </c>
      <c r="AN10" s="86">
        <v>6.0202958118781525E-3</v>
      </c>
    </row>
    <row r="11" spans="1:40" x14ac:dyDescent="0.2">
      <c r="A11" s="85" t="s">
        <v>247</v>
      </c>
      <c r="B11" s="86">
        <v>0.10363697838583405</v>
      </c>
      <c r="C11" s="86">
        <v>0.10793247079400896</v>
      </c>
      <c r="D11" s="86">
        <v>0.11284935884375211</v>
      </c>
      <c r="E11" s="86">
        <v>0.11799661584537736</v>
      </c>
      <c r="F11" s="86">
        <v>0.12433446652488529</v>
      </c>
      <c r="G11" s="86">
        <v>0.13101720450084928</v>
      </c>
      <c r="H11" s="86">
        <v>0.13806388240374243</v>
      </c>
      <c r="I11" s="86">
        <v>0.14549462371701802</v>
      </c>
      <c r="J11" s="86">
        <v>0.15333068419648552</v>
      </c>
      <c r="K11" s="86">
        <v>0.16233482712247085</v>
      </c>
      <c r="L11" s="86">
        <v>0.17187312610221819</v>
      </c>
      <c r="M11" s="86">
        <v>0.18197763215947527</v>
      </c>
      <c r="N11" s="86">
        <v>0.1926823440787398</v>
      </c>
      <c r="O11" s="86">
        <v>0.20402332838748757</v>
      </c>
      <c r="P11" s="86">
        <v>0.21583233362078752</v>
      </c>
      <c r="Q11" s="86">
        <v>0.22833224784188966</v>
      </c>
      <c r="R11" s="86">
        <v>0.24156398455870404</v>
      </c>
      <c r="S11" s="86">
        <v>0.25557091279833333</v>
      </c>
      <c r="T11" s="86">
        <v>0.27039900675116668</v>
      </c>
      <c r="U11" s="86">
        <v>0.28533701808240453</v>
      </c>
      <c r="V11" s="86">
        <v>0.30111032168432195</v>
      </c>
      <c r="W11" s="86">
        <v>0.31776624660263597</v>
      </c>
      <c r="X11" s="86">
        <v>0.33535484230486595</v>
      </c>
      <c r="Y11" s="86">
        <v>0.35392903742432452</v>
      </c>
      <c r="Z11" s="86">
        <v>0.37234910461416593</v>
      </c>
      <c r="AA11" s="86">
        <v>0.39173947441528467</v>
      </c>
      <c r="AB11" s="86">
        <v>0.41215193540795064</v>
      </c>
      <c r="AC11" s="86">
        <v>0.43364107984348249</v>
      </c>
      <c r="AD11" s="86">
        <v>0.45626445768802165</v>
      </c>
      <c r="AE11" s="86">
        <v>0.47929015352569249</v>
      </c>
      <c r="AF11" s="86">
        <v>0.50349439364328175</v>
      </c>
      <c r="AG11" s="86">
        <v>0.52893843284995157</v>
      </c>
      <c r="AH11" s="86">
        <v>0.55568676265078709</v>
      </c>
      <c r="AI11" s="86">
        <v>0.5838072853174896</v>
      </c>
      <c r="AJ11" s="86">
        <v>0.61332720335114754</v>
      </c>
      <c r="AK11" s="86">
        <v>0.64436004940564151</v>
      </c>
      <c r="AL11" s="86">
        <v>0.67698447936819994</v>
      </c>
      <c r="AM11" s="86">
        <v>0.71128330010453744</v>
      </c>
      <c r="AN11" s="86">
        <v>0.74734369192594352</v>
      </c>
    </row>
    <row r="12" spans="1:40" x14ac:dyDescent="0.2">
      <c r="A12" s="85" t="s">
        <v>180</v>
      </c>
      <c r="B12" s="86">
        <v>4.4692547857203238E-2</v>
      </c>
      <c r="C12" s="86">
        <v>4.6544941693965766E-2</v>
      </c>
      <c r="D12" s="86">
        <v>4.8665307010422085E-2</v>
      </c>
      <c r="E12" s="86">
        <v>5.0885016938880451E-2</v>
      </c>
      <c r="F12" s="86">
        <v>5.3618160062285473E-2</v>
      </c>
      <c r="G12" s="86">
        <v>5.6500032840320319E-2</v>
      </c>
      <c r="H12" s="86">
        <v>5.9538851554591085E-2</v>
      </c>
      <c r="I12" s="86">
        <v>6.274329428276175E-2</v>
      </c>
      <c r="J12" s="86">
        <v>6.6122527385127167E-2</v>
      </c>
      <c r="K12" s="86">
        <v>7.0005485909202636E-2</v>
      </c>
      <c r="L12" s="86">
        <v>7.4118794597551441E-2</v>
      </c>
      <c r="M12" s="86">
        <v>7.8476275176115773E-2</v>
      </c>
      <c r="N12" s="86">
        <v>8.3092589325763896E-2</v>
      </c>
      <c r="O12" s="86">
        <v>8.7983290423585395E-2</v>
      </c>
      <c r="P12" s="86">
        <v>9.3075821484944116E-2</v>
      </c>
      <c r="Q12" s="86">
        <v>9.846630105351771E-2</v>
      </c>
      <c r="R12" s="86">
        <v>0.10417237272465948</v>
      </c>
      <c r="S12" s="86">
        <v>0.11021273901507238</v>
      </c>
      <c r="T12" s="86">
        <v>0.1166072258955264</v>
      </c>
      <c r="U12" s="86">
        <v>0.1230491136918619</v>
      </c>
      <c r="V12" s="86">
        <v>0.12985121403359912</v>
      </c>
      <c r="W12" s="86">
        <v>0.13703393716111442</v>
      </c>
      <c r="X12" s="86">
        <v>0.1446188664730863</v>
      </c>
      <c r="Y12" s="86">
        <v>0.15262882698346436</v>
      </c>
      <c r="Z12" s="86">
        <v>0.16057232116128586</v>
      </c>
      <c r="AA12" s="86">
        <v>0.16893424992264983</v>
      </c>
      <c r="AB12" s="86">
        <v>0.17773694664352144</v>
      </c>
      <c r="AC12" s="86">
        <v>0.18700395375868284</v>
      </c>
      <c r="AD12" s="86">
        <v>0.19676008919177518</v>
      </c>
      <c r="AE12" s="86">
        <v>0.20668972076921582</v>
      </c>
      <c r="AF12" s="86">
        <v>0.21712758934326198</v>
      </c>
      <c r="AG12" s="86">
        <v>0.22810011051896698</v>
      </c>
      <c r="AH12" s="86">
        <v>0.23963509569842206</v>
      </c>
      <c r="AI12" s="86">
        <v>0.25176182714723239</v>
      </c>
      <c r="AJ12" s="86">
        <v>0.26449203570800517</v>
      </c>
      <c r="AK12" s="86">
        <v>0.27787468135280791</v>
      </c>
      <c r="AL12" s="86">
        <v>0.29194368375065199</v>
      </c>
      <c r="AM12" s="86">
        <v>0.30673475264401068</v>
      </c>
      <c r="AN12" s="86">
        <v>0.32228548378582084</v>
      </c>
    </row>
    <row r="13" spans="1:40" x14ac:dyDescent="0.2">
      <c r="A13" s="85" t="s">
        <v>248</v>
      </c>
      <c r="B13" s="86">
        <v>7.6818678576303879E-3</v>
      </c>
      <c r="C13" s="86">
        <v>8.0002619827486167E-3</v>
      </c>
      <c r="D13" s="86">
        <v>8.3647157217245846E-3</v>
      </c>
      <c r="E13" s="86">
        <v>8.7462450631970914E-3</v>
      </c>
      <c r="F13" s="86">
        <v>9.2160245972946215E-3</v>
      </c>
      <c r="G13" s="86">
        <v>9.7113681595837834E-3</v>
      </c>
      <c r="H13" s="86">
        <v>1.0233687985271678E-2</v>
      </c>
      <c r="I13" s="86">
        <v>1.0784475684236667E-2</v>
      </c>
      <c r="J13" s="86">
        <v>1.1365306793607349E-2</v>
      </c>
      <c r="K13" s="86">
        <v>1.2032719499052371E-2</v>
      </c>
      <c r="L13" s="86">
        <v>1.2739725371765129E-2</v>
      </c>
      <c r="M13" s="86">
        <v>1.3488700124864304E-2</v>
      </c>
      <c r="N13" s="86">
        <v>1.4282163845039992E-2</v>
      </c>
      <c r="O13" s="86">
        <v>1.5122789885977985E-2</v>
      </c>
      <c r="P13" s="86">
        <v>1.599810697014218E-2</v>
      </c>
      <c r="Q13" s="86">
        <v>1.6924636195268124E-2</v>
      </c>
      <c r="R13" s="86">
        <v>1.7905410187029142E-2</v>
      </c>
      <c r="S13" s="86">
        <v>1.8943643581171121E-2</v>
      </c>
      <c r="T13" s="86">
        <v>2.0042744115558796E-2</v>
      </c>
      <c r="U13" s="86">
        <v>2.1149992038931677E-2</v>
      </c>
      <c r="V13" s="86">
        <v>2.2319154203203895E-2</v>
      </c>
      <c r="W13" s="86">
        <v>2.3553738771973903E-2</v>
      </c>
      <c r="X13" s="86">
        <v>2.4857455554248259E-2</v>
      </c>
      <c r="Y13" s="86">
        <v>2.6234227770998139E-2</v>
      </c>
      <c r="Z13" s="86">
        <v>2.7599575586854337E-2</v>
      </c>
      <c r="AA13" s="86">
        <v>2.9036844994384081E-2</v>
      </c>
      <c r="AB13" s="86">
        <v>3.0549874710581685E-2</v>
      </c>
      <c r="AC13" s="86">
        <v>3.2142711268520655E-2</v>
      </c>
      <c r="AD13" s="86">
        <v>3.3819620435516874E-2</v>
      </c>
      <c r="AE13" s="86">
        <v>3.5526350557428206E-2</v>
      </c>
      <c r="AF13" s="86">
        <v>3.7320437736286877E-2</v>
      </c>
      <c r="AG13" s="86">
        <v>3.9206422352919823E-2</v>
      </c>
      <c r="AH13" s="86">
        <v>4.118908470126962E-2</v>
      </c>
      <c r="AI13" s="86">
        <v>4.3273457891009746E-2</v>
      </c>
      <c r="AJ13" s="86">
        <v>4.5461558248957243E-2</v>
      </c>
      <c r="AK13" s="86">
        <v>4.7761801138607077E-2</v>
      </c>
      <c r="AL13" s="86">
        <v>5.0180016758227537E-2</v>
      </c>
      <c r="AM13" s="86">
        <v>5.2722342988428705E-2</v>
      </c>
      <c r="AN13" s="86">
        <v>5.539524188205644E-2</v>
      </c>
    </row>
    <row r="14" spans="1:40" x14ac:dyDescent="0.2">
      <c r="A14" s="85" t="s">
        <v>249</v>
      </c>
      <c r="B14" s="86">
        <v>6.1814328493515813E-2</v>
      </c>
      <c r="C14" s="86">
        <v>6.4376377126116838E-2</v>
      </c>
      <c r="D14" s="86">
        <v>6.7309057505326036E-2</v>
      </c>
      <c r="E14" s="86">
        <v>7.0379141563107706E-2</v>
      </c>
      <c r="F14" s="86">
        <v>7.4159355825891601E-2</v>
      </c>
      <c r="G14" s="86">
        <v>7.814527829214131E-2</v>
      </c>
      <c r="H14" s="86">
        <v>8.2348272912997372E-2</v>
      </c>
      <c r="I14" s="86">
        <v>8.6780342350405243E-2</v>
      </c>
      <c r="J14" s="86">
        <v>9.1454164610733427E-2</v>
      </c>
      <c r="K14" s="86">
        <v>9.682469024066151E-2</v>
      </c>
      <c r="L14" s="86">
        <v>0.10251381352065923</v>
      </c>
      <c r="M14" s="86">
        <v>0.10854065130014995</v>
      </c>
      <c r="N14" s="86">
        <v>0.11492548217144753</v>
      </c>
      <c r="O14" s="86">
        <v>0.12168981803321716</v>
      </c>
      <c r="P14" s="86">
        <v>0.12873330521358664</v>
      </c>
      <c r="Q14" s="86">
        <v>0.13618888541129717</v>
      </c>
      <c r="R14" s="86">
        <v>0.14408096150896038</v>
      </c>
      <c r="S14" s="86">
        <v>0.1524354009848598</v>
      </c>
      <c r="T14" s="86">
        <v>0.16127962516824687</v>
      </c>
      <c r="U14" s="86">
        <v>0.17018940962791435</v>
      </c>
      <c r="V14" s="86">
        <v>0.17959740458746398</v>
      </c>
      <c r="W14" s="86">
        <v>0.18953183948029687</v>
      </c>
      <c r="X14" s="86">
        <v>0.20002256633678242</v>
      </c>
      <c r="Y14" s="86">
        <v>0.21110115446719258</v>
      </c>
      <c r="Z14" s="86">
        <v>0.22208781291555507</v>
      </c>
      <c r="AA14" s="86">
        <v>0.23365320885014879</v>
      </c>
      <c r="AB14" s="86">
        <v>0.24582823159602812</v>
      </c>
      <c r="AC14" s="86">
        <v>0.25864544272927104</v>
      </c>
      <c r="AD14" s="86">
        <v>0.27213916795646687</v>
      </c>
      <c r="AE14" s="86">
        <v>0.28587285595538398</v>
      </c>
      <c r="AF14" s="86">
        <v>0.30030948728975632</v>
      </c>
      <c r="AG14" s="86">
        <v>0.3154855974216777</v>
      </c>
      <c r="AH14" s="86">
        <v>0.33143965234217276</v>
      </c>
      <c r="AI14" s="86">
        <v>0.34821215239574926</v>
      </c>
      <c r="AJ14" s="86">
        <v>0.36581932252802329</v>
      </c>
      <c r="AK14" s="86">
        <v>0.38432887934817267</v>
      </c>
      <c r="AL14" s="86">
        <v>0.40378773720015881</v>
      </c>
      <c r="AM14" s="86">
        <v>0.42424528628117264</v>
      </c>
      <c r="AN14" s="86">
        <v>0.4457535253322446</v>
      </c>
    </row>
    <row r="15" spans="1:40" x14ac:dyDescent="0.2">
      <c r="A15" s="85" t="s">
        <v>250</v>
      </c>
      <c r="B15" s="86">
        <v>0.21851940591555358</v>
      </c>
      <c r="C15" s="86">
        <v>0.22757648634928279</v>
      </c>
      <c r="D15" s="86">
        <v>0.23794378451175038</v>
      </c>
      <c r="E15" s="86">
        <v>0.24879681746975846</v>
      </c>
      <c r="F15" s="86">
        <v>0.26216022681300949</v>
      </c>
      <c r="G15" s="86">
        <v>0.2762508338062038</v>
      </c>
      <c r="H15" s="86">
        <v>0.29110881107456599</v>
      </c>
      <c r="I15" s="86">
        <v>0.30677658914547784</v>
      </c>
      <c r="J15" s="86">
        <v>0.32329898595172873</v>
      </c>
      <c r="K15" s="86">
        <v>0.34228429403008542</v>
      </c>
      <c r="L15" s="86">
        <v>0.36239587446172999</v>
      </c>
      <c r="M15" s="86">
        <v>0.38370130708908401</v>
      </c>
      <c r="N15" s="86">
        <v>0.40627227862384041</v>
      </c>
      <c r="O15" s="86">
        <v>0.43018483563046117</v>
      </c>
      <c r="P15" s="86">
        <v>0.45508421853631303</v>
      </c>
      <c r="Q15" s="86">
        <v>0.48144038862283856</v>
      </c>
      <c r="R15" s="86">
        <v>0.50933961235189051</v>
      </c>
      <c r="S15" s="86">
        <v>0.53887333366736978</v>
      </c>
      <c r="T15" s="86">
        <v>0.57013848952100732</v>
      </c>
      <c r="U15" s="86">
        <v>0.60163540705472118</v>
      </c>
      <c r="V15" s="86">
        <v>0.63489354508711859</v>
      </c>
      <c r="W15" s="86">
        <v>0.67001269729333091</v>
      </c>
      <c r="X15" s="86">
        <v>0.70709839337983038</v>
      </c>
      <c r="Y15" s="86">
        <v>0.74626223379741685</v>
      </c>
      <c r="Z15" s="86">
        <v>0.78510109423064334</v>
      </c>
      <c r="AA15" s="86">
        <v>0.82598584555606902</v>
      </c>
      <c r="AB15" s="86">
        <v>0.8690256844134463</v>
      </c>
      <c r="AC15" s="86">
        <v>0.91433571900557598</v>
      </c>
      <c r="AD15" s="86">
        <v>0.96203729390085047</v>
      </c>
      <c r="AE15" s="86">
        <v>1.0105871595338283</v>
      </c>
      <c r="AF15" s="86">
        <v>1.0616219952991286</v>
      </c>
      <c r="AG15" s="86">
        <v>1.1152709574565733</v>
      </c>
      <c r="AH15" s="86">
        <v>1.1716700268654785</v>
      </c>
      <c r="AI15" s="86">
        <v>1.2309623760141166</v>
      </c>
      <c r="AJ15" s="86">
        <v>1.2932053615957233</v>
      </c>
      <c r="AK15" s="86">
        <v>1.3586383681279146</v>
      </c>
      <c r="AL15" s="86">
        <v>1.4274272421841496</v>
      </c>
      <c r="AM15" s="86">
        <v>1.4997465827095482</v>
      </c>
      <c r="AN15" s="86">
        <v>1.5757802100945479</v>
      </c>
    </row>
    <row r="16" spans="1:40" x14ac:dyDescent="0.2">
      <c r="A16" s="85" t="s">
        <v>251</v>
      </c>
      <c r="B16" s="86">
        <v>1.6185384480195512E-2</v>
      </c>
      <c r="C16" s="86">
        <v>1.6856228007678897E-2</v>
      </c>
      <c r="D16" s="86">
        <v>1.7624117276264995E-2</v>
      </c>
      <c r="E16" s="86">
        <v>1.8427984147793453E-2</v>
      </c>
      <c r="F16" s="86">
        <v>1.9417790601277685E-2</v>
      </c>
      <c r="G16" s="86">
        <v>2.0461459426884484E-2</v>
      </c>
      <c r="H16" s="86">
        <v>2.1561966147003342E-2</v>
      </c>
      <c r="I16" s="86">
        <v>2.2722453523241606E-2</v>
      </c>
      <c r="J16" s="86">
        <v>2.3946241148524037E-2</v>
      </c>
      <c r="K16" s="86">
        <v>2.5352452690403825E-2</v>
      </c>
      <c r="L16" s="86">
        <v>2.6842085432295583E-2</v>
      </c>
      <c r="M16" s="86">
        <v>2.8420144905530138E-2</v>
      </c>
      <c r="N16" s="86">
        <v>3.0091940830706505E-2</v>
      </c>
      <c r="O16" s="86">
        <v>3.1863105855776716E-2</v>
      </c>
      <c r="P16" s="86">
        <v>3.3707363504026776E-2</v>
      </c>
      <c r="Q16" s="86">
        <v>3.5659523059323656E-2</v>
      </c>
      <c r="R16" s="86">
        <v>3.7725974141147492E-2</v>
      </c>
      <c r="S16" s="86">
        <v>3.9913489856830457E-2</v>
      </c>
      <c r="T16" s="86">
        <v>4.222925017204894E-2</v>
      </c>
      <c r="U16" s="86">
        <v>4.4562176705911005E-2</v>
      </c>
      <c r="V16" s="86">
        <v>4.7025554037980949E-2</v>
      </c>
      <c r="W16" s="86">
        <v>4.9626773726889103E-2</v>
      </c>
      <c r="X16" s="86">
        <v>5.2373652189974619E-2</v>
      </c>
      <c r="Y16" s="86">
        <v>5.5274455494943441E-2</v>
      </c>
      <c r="Z16" s="86">
        <v>5.8151188049888017E-2</v>
      </c>
      <c r="AA16" s="86">
        <v>6.1179456485849826E-2</v>
      </c>
      <c r="AB16" s="86">
        <v>6.4367348824077755E-2</v>
      </c>
      <c r="AC16" s="86">
        <v>6.772339094588356E-2</v>
      </c>
      <c r="AD16" s="86">
        <v>7.1256570650249137E-2</v>
      </c>
      <c r="AE16" s="86">
        <v>7.4852581898949166E-2</v>
      </c>
      <c r="AF16" s="86">
        <v>7.8632650928901732E-2</v>
      </c>
      <c r="AG16" s="86">
        <v>8.260634413863556E-2</v>
      </c>
      <c r="AH16" s="86">
        <v>8.6783733413898057E-2</v>
      </c>
      <c r="AI16" s="86">
        <v>9.1175423312943274E-2</v>
      </c>
      <c r="AJ16" s="86">
        <v>9.5785662154718662E-2</v>
      </c>
      <c r="AK16" s="86">
        <v>0.10063218076930767</v>
      </c>
      <c r="AL16" s="86">
        <v>0.10572726314835354</v>
      </c>
      <c r="AM16" s="86">
        <v>0.11108384155773336</v>
      </c>
      <c r="AN16" s="86">
        <v>0.11671553128109696</v>
      </c>
    </row>
    <row r="17" spans="1:40" x14ac:dyDescent="0.2">
      <c r="A17" s="85" t="s">
        <v>252</v>
      </c>
      <c r="B17" s="86">
        <v>4.3865002817711579E-2</v>
      </c>
      <c r="C17" s="86">
        <v>4.5683096991458803E-2</v>
      </c>
      <c r="D17" s="86">
        <v>4.7764200778114892E-2</v>
      </c>
      <c r="E17" s="86">
        <v>4.9942809672318622E-2</v>
      </c>
      <c r="F17" s="86">
        <v>5.2625344827674433E-2</v>
      </c>
      <c r="G17" s="86">
        <v>5.5453855700061644E-2</v>
      </c>
      <c r="H17" s="86">
        <v>5.8436406435139455E-2</v>
      </c>
      <c r="I17" s="86">
        <v>6.1581514423825014E-2</v>
      </c>
      <c r="J17" s="86">
        <v>6.4898176298430421E-2</v>
      </c>
      <c r="K17" s="86">
        <v>6.8709236413952005E-2</v>
      </c>
      <c r="L17" s="86">
        <v>7.2746381438241747E-2</v>
      </c>
      <c r="M17" s="86">
        <v>7.7023177168652104E-2</v>
      </c>
      <c r="N17" s="86">
        <v>8.1554013804521389E-2</v>
      </c>
      <c r="O17" s="86">
        <v>8.6354156730406237E-2</v>
      </c>
      <c r="P17" s="86">
        <v>9.1352392455733775E-2</v>
      </c>
      <c r="Q17" s="86">
        <v>9.6643059754894886E-2</v>
      </c>
      <c r="R17" s="86">
        <v>0.10224347552739502</v>
      </c>
      <c r="S17" s="86">
        <v>0.10817199598667929</v>
      </c>
      <c r="T17" s="86">
        <v>0.11444807999793638</v>
      </c>
      <c r="U17" s="86">
        <v>0.12077068723081304</v>
      </c>
      <c r="V17" s="86">
        <v>0.12744683716994812</v>
      </c>
      <c r="W17" s="86">
        <v>0.13449656213156766</v>
      </c>
      <c r="X17" s="86">
        <v>0.14194104586753273</v>
      </c>
      <c r="Y17" s="86">
        <v>0.14980269075473204</v>
      </c>
      <c r="Z17" s="86">
        <v>0.15759910002649513</v>
      </c>
      <c r="AA17" s="86">
        <v>0.16580619598018034</v>
      </c>
      <c r="AB17" s="86">
        <v>0.17444589845805683</v>
      </c>
      <c r="AC17" s="86">
        <v>0.18354131397379572</v>
      </c>
      <c r="AD17" s="86">
        <v>0.19311680091246658</v>
      </c>
      <c r="AE17" s="86">
        <v>0.20286257147168674</v>
      </c>
      <c r="AF17" s="86">
        <v>0.21310716830859866</v>
      </c>
      <c r="AG17" s="86">
        <v>0.22387651790637789</v>
      </c>
      <c r="AH17" s="86">
        <v>0.23519791670010329</v>
      </c>
      <c r="AI17" s="86">
        <v>0.24710010475327254</v>
      </c>
      <c r="AJ17" s="86">
        <v>0.25959459569553273</v>
      </c>
      <c r="AK17" s="86">
        <v>0.27272944293658324</v>
      </c>
      <c r="AL17" s="86">
        <v>0.28653793807531719</v>
      </c>
      <c r="AM17" s="86">
        <v>0.30105512963837489</v>
      </c>
      <c r="AN17" s="86">
        <v>0.31631791724073882</v>
      </c>
    </row>
    <row r="18" spans="1:40" x14ac:dyDescent="0.2">
      <c r="A18" s="85" t="s">
        <v>128</v>
      </c>
      <c r="B18" s="86">
        <v>0.13354601038544034</v>
      </c>
      <c r="C18" s="86">
        <v>0.13908115703567422</v>
      </c>
      <c r="D18" s="86">
        <v>0.14541703051232507</v>
      </c>
      <c r="E18" s="86">
        <v>0.15204975608674742</v>
      </c>
      <c r="F18" s="86">
        <v>0.16021667378204976</v>
      </c>
      <c r="G18" s="86">
        <v>0.16882801125098598</v>
      </c>
      <c r="H18" s="86">
        <v>0.17790831960288647</v>
      </c>
      <c r="I18" s="86">
        <v>0.18748352984203276</v>
      </c>
      <c r="J18" s="86">
        <v>0.19758103201230973</v>
      </c>
      <c r="K18" s="86">
        <v>0.20918371846104927</v>
      </c>
      <c r="L18" s="86">
        <v>0.22147471530839544</v>
      </c>
      <c r="M18" s="86">
        <v>0.23449532331800382</v>
      </c>
      <c r="N18" s="86">
        <v>0.24828935312675643</v>
      </c>
      <c r="O18" s="86">
        <v>0.26290327985316669</v>
      </c>
      <c r="P18" s="86">
        <v>0.2781202956335454</v>
      </c>
      <c r="Q18" s="86">
        <v>0.29422761273587988</v>
      </c>
      <c r="R18" s="86">
        <v>0.31127795206961179</v>
      </c>
      <c r="S18" s="86">
        <v>0.32932719871199878</v>
      </c>
      <c r="T18" s="86">
        <v>0.34843459473862826</v>
      </c>
      <c r="U18" s="86">
        <v>0.36768362966274948</v>
      </c>
      <c r="V18" s="86">
        <v>0.38800901737129628</v>
      </c>
      <c r="W18" s="86">
        <v>0.4094717457985883</v>
      </c>
      <c r="X18" s="86">
        <v>0.43213630839873041</v>
      </c>
      <c r="Y18" s="86">
        <v>0.45607090870220152</v>
      </c>
      <c r="Z18" s="86">
        <v>0.4798069006478265</v>
      </c>
      <c r="AA18" s="86">
        <v>0.504793218921186</v>
      </c>
      <c r="AB18" s="86">
        <v>0.5310965979870077</v>
      </c>
      <c r="AC18" s="86">
        <v>0.55878738510430193</v>
      </c>
      <c r="AD18" s="86">
        <v>0.5879397388262777</v>
      </c>
      <c r="AE18" s="86">
        <v>0.61761051718515236</v>
      </c>
      <c r="AF18" s="86">
        <v>0.64879996088044545</v>
      </c>
      <c r="AG18" s="86">
        <v>0.68158700250463411</v>
      </c>
      <c r="AH18" s="86">
        <v>0.71605474543782477</v>
      </c>
      <c r="AI18" s="86">
        <v>0.75229068815424027</v>
      </c>
      <c r="AJ18" s="86">
        <v>0.79032988363930556</v>
      </c>
      <c r="AK18" s="86">
        <v>0.83031862941356194</v>
      </c>
      <c r="AL18" s="86">
        <v>0.87235828099794699</v>
      </c>
      <c r="AM18" s="86">
        <v>0.91655554284024499</v>
      </c>
      <c r="AN18" s="86">
        <v>0.96302275498488987</v>
      </c>
    </row>
    <row r="19" spans="1:40" x14ac:dyDescent="0.2">
      <c r="A19" s="85" t="s">
        <v>253</v>
      </c>
      <c r="B19" s="86">
        <v>1.8109751088269468</v>
      </c>
      <c r="C19" s="86">
        <v>1.8860354777466104</v>
      </c>
      <c r="D19" s="86">
        <v>1.9719542493053783</v>
      </c>
      <c r="E19" s="86">
        <v>2.0618985380511865</v>
      </c>
      <c r="F19" s="86">
        <v>2.1726475197642592</v>
      </c>
      <c r="G19" s="86">
        <v>2.289423137133451</v>
      </c>
      <c r="H19" s="86">
        <v>2.4125583199689693</v>
      </c>
      <c r="I19" s="86">
        <v>2.5424047103989849</v>
      </c>
      <c r="J19" s="86">
        <v>2.6793337361251726</v>
      </c>
      <c r="K19" s="86">
        <v>2.8366740886639397</v>
      </c>
      <c r="L19" s="86">
        <v>3.0033484003035862</v>
      </c>
      <c r="M19" s="86">
        <v>3.1799167376064905</v>
      </c>
      <c r="N19" s="86">
        <v>3.3669732027301493</v>
      </c>
      <c r="O19" s="86">
        <v>3.5651480300227454</v>
      </c>
      <c r="P19" s="86">
        <v>3.7715011567792525</v>
      </c>
      <c r="Q19" s="86">
        <v>3.9899273775111195</v>
      </c>
      <c r="R19" s="86">
        <v>4.2211416237572044</v>
      </c>
      <c r="S19" s="86">
        <v>4.4659017353329888</v>
      </c>
      <c r="T19" s="86">
        <v>4.7250110752440326</v>
      </c>
      <c r="U19" s="86">
        <v>4.9860411353402698</v>
      </c>
      <c r="V19" s="86">
        <v>5.2616672743106374</v>
      </c>
      <c r="W19" s="86">
        <v>5.5527165301974746</v>
      </c>
      <c r="X19" s="86">
        <v>5.8600634782855803</v>
      </c>
      <c r="Y19" s="86">
        <v>6.1846330050292524</v>
      </c>
      <c r="Z19" s="86">
        <v>6.5065092667968605</v>
      </c>
      <c r="AA19" s="86">
        <v>6.8453408075046864</v>
      </c>
      <c r="AB19" s="86">
        <v>7.202032592072114</v>
      </c>
      <c r="AC19" s="86">
        <v>7.5775385773764343</v>
      </c>
      <c r="AD19" s="86">
        <v>7.9728644040472725</v>
      </c>
      <c r="AE19" s="86">
        <v>8.3752204228632525</v>
      </c>
      <c r="AF19" s="86">
        <v>8.7981705808448609</v>
      </c>
      <c r="AG19" s="86">
        <v>9.242785257854722</v>
      </c>
      <c r="AH19" s="86">
        <v>9.7101913924842567</v>
      </c>
      <c r="AI19" s="86">
        <v>10.201575523802807</v>
      </c>
      <c r="AJ19" s="86">
        <v>10.717412994232893</v>
      </c>
      <c r="AK19" s="86">
        <v>11.259687698069964</v>
      </c>
      <c r="AL19" s="86">
        <v>11.829774085400775</v>
      </c>
      <c r="AM19" s="86">
        <v>12.429119141413281</v>
      </c>
      <c r="AN19" s="86">
        <v>13.059246273834962</v>
      </c>
    </row>
    <row r="20" spans="1:40" x14ac:dyDescent="0.2">
      <c r="A20" s="85" t="s">
        <v>254</v>
      </c>
      <c r="B20" s="86">
        <v>2.1169240626837456E-2</v>
      </c>
      <c r="C20" s="86">
        <v>2.2046652471679879E-2</v>
      </c>
      <c r="D20" s="86">
        <v>2.3050992697354198E-2</v>
      </c>
      <c r="E20" s="86">
        <v>2.4102388866296086E-2</v>
      </c>
      <c r="F20" s="86">
        <v>2.5396979737056246E-2</v>
      </c>
      <c r="G20" s="86">
        <v>2.6762018456465919E-2</v>
      </c>
      <c r="H20" s="86">
        <v>2.820139677943093E-2</v>
      </c>
      <c r="I20" s="86">
        <v>2.9719225196918005E-2</v>
      </c>
      <c r="J20" s="86">
        <v>3.1319845481684754E-2</v>
      </c>
      <c r="K20" s="86">
        <v>3.3159062247818054E-2</v>
      </c>
      <c r="L20" s="86">
        <v>3.5107387540757984E-2</v>
      </c>
      <c r="M20" s="86">
        <v>3.717136821129681E-2</v>
      </c>
      <c r="N20" s="86">
        <v>3.9357948966442222E-2</v>
      </c>
      <c r="O20" s="86">
        <v>4.1674496877394107E-2</v>
      </c>
      <c r="P20" s="86">
        <v>4.4086644329403187E-2</v>
      </c>
      <c r="Q20" s="86">
        <v>4.6639919194058146E-2</v>
      </c>
      <c r="R20" s="86">
        <v>4.9342678603217942E-2</v>
      </c>
      <c r="S20" s="86">
        <v>5.2203781261418232E-2</v>
      </c>
      <c r="T20" s="86">
        <v>5.523261801268143E-2</v>
      </c>
      <c r="U20" s="86">
        <v>5.8283906860375413E-2</v>
      </c>
      <c r="V20" s="86">
        <v>6.1505815339663865E-2</v>
      </c>
      <c r="W20" s="86">
        <v>6.4908011041912586E-2</v>
      </c>
      <c r="X20" s="86">
        <v>6.8500717241069375E-2</v>
      </c>
      <c r="Y20" s="86">
        <v>7.2294745319249967E-2</v>
      </c>
      <c r="Z20" s="86">
        <v>7.6057290703895872E-2</v>
      </c>
      <c r="AA20" s="86">
        <v>8.0018033390112084E-2</v>
      </c>
      <c r="AB20" s="86">
        <v>8.4187551888914136E-2</v>
      </c>
      <c r="AC20" s="86">
        <v>8.8576997398672627E-2</v>
      </c>
      <c r="AD20" s="86">
        <v>9.3198125270617369E-2</v>
      </c>
      <c r="AE20" s="86">
        <v>9.7901431980055839E-2</v>
      </c>
      <c r="AF20" s="86">
        <v>0.10284547214042622</v>
      </c>
      <c r="AG20" s="86">
        <v>0.10804275786675634</v>
      </c>
      <c r="AH20" s="86">
        <v>0.11350646241255863</v>
      </c>
      <c r="AI20" s="86">
        <v>0.11925045572610005</v>
      </c>
      <c r="AJ20" s="86">
        <v>0.12528029428249352</v>
      </c>
      <c r="AK20" s="86">
        <v>0.13161916864659773</v>
      </c>
      <c r="AL20" s="86">
        <v>0.13828314533665154</v>
      </c>
      <c r="AM20" s="86">
        <v>0.14528913876383481</v>
      </c>
      <c r="AN20" s="86">
        <v>0.15265495667415063</v>
      </c>
    </row>
    <row r="24" spans="1:40" x14ac:dyDescent="0.2">
      <c r="A24" s="83" t="s">
        <v>285</v>
      </c>
    </row>
    <row r="25" spans="1:40" x14ac:dyDescent="0.2">
      <c r="A25" s="83" t="s">
        <v>241</v>
      </c>
    </row>
    <row r="26" spans="1:40" x14ac:dyDescent="0.2">
      <c r="A26" s="83" t="s">
        <v>286</v>
      </c>
    </row>
    <row r="27" spans="1:40" x14ac:dyDescent="0.2">
      <c r="A27" s="83" t="s">
        <v>243</v>
      </c>
    </row>
    <row r="28" spans="1:40" x14ac:dyDescent="0.2">
      <c r="A28" s="83"/>
      <c r="B28" s="84">
        <v>1000000</v>
      </c>
    </row>
    <row r="29" spans="1:40" x14ac:dyDescent="0.2">
      <c r="A29" s="85" t="s">
        <v>244</v>
      </c>
      <c r="B29" s="85">
        <v>2022</v>
      </c>
      <c r="C29" s="85">
        <v>2023</v>
      </c>
      <c r="D29" s="85">
        <v>2024</v>
      </c>
      <c r="E29" s="85">
        <v>2025</v>
      </c>
      <c r="F29" s="85">
        <v>2026</v>
      </c>
      <c r="G29" s="85">
        <v>2027</v>
      </c>
      <c r="H29" s="85">
        <v>2028</v>
      </c>
      <c r="I29" s="85">
        <v>2029</v>
      </c>
      <c r="J29" s="85">
        <v>2030</v>
      </c>
      <c r="K29" s="85">
        <v>2031</v>
      </c>
      <c r="L29" s="85">
        <v>2032</v>
      </c>
      <c r="M29" s="85">
        <v>2033</v>
      </c>
      <c r="N29" s="85">
        <v>2034</v>
      </c>
      <c r="O29" s="85">
        <v>2035</v>
      </c>
      <c r="P29" s="85">
        <v>2036</v>
      </c>
      <c r="Q29" s="85">
        <v>2037</v>
      </c>
      <c r="R29" s="85">
        <v>2038</v>
      </c>
      <c r="S29" s="85">
        <v>2039</v>
      </c>
      <c r="T29" s="85">
        <v>2040</v>
      </c>
      <c r="U29" s="85">
        <v>2041</v>
      </c>
      <c r="V29" s="85">
        <v>2042</v>
      </c>
      <c r="W29" s="85">
        <v>2043</v>
      </c>
      <c r="X29" s="85">
        <v>2044</v>
      </c>
      <c r="Y29" s="85">
        <v>2045</v>
      </c>
      <c r="Z29" s="85">
        <v>2046</v>
      </c>
      <c r="AA29" s="85">
        <v>2047</v>
      </c>
      <c r="AB29" s="85">
        <v>2048</v>
      </c>
      <c r="AC29" s="85">
        <v>2049</v>
      </c>
      <c r="AD29" s="85">
        <v>2050</v>
      </c>
      <c r="AE29" s="85">
        <v>2051</v>
      </c>
      <c r="AF29" s="85">
        <v>2052</v>
      </c>
      <c r="AG29" s="85">
        <v>2053</v>
      </c>
      <c r="AH29" s="85">
        <v>2054</v>
      </c>
      <c r="AI29" s="85">
        <v>2055</v>
      </c>
      <c r="AJ29" s="85">
        <v>2056</v>
      </c>
      <c r="AK29" s="85">
        <v>2057</v>
      </c>
      <c r="AL29" s="85">
        <v>2058</v>
      </c>
      <c r="AM29" s="85">
        <v>2059</v>
      </c>
      <c r="AN29" s="85">
        <v>2060</v>
      </c>
    </row>
    <row r="30" spans="1:40" x14ac:dyDescent="0.2">
      <c r="A30" s="85" t="s">
        <v>284</v>
      </c>
      <c r="B30" s="86">
        <v>9.9582383755826828E-2</v>
      </c>
      <c r="C30" s="86">
        <v>0.10157444781971685</v>
      </c>
      <c r="D30" s="86">
        <v>0.10401501171912067</v>
      </c>
      <c r="E30" s="86">
        <v>0.10651997444951071</v>
      </c>
      <c r="F30" s="86">
        <v>0.10993035042082992</v>
      </c>
      <c r="G30" s="86">
        <v>0.1134537828812134</v>
      </c>
      <c r="H30" s="86">
        <v>0.11709417996482056</v>
      </c>
      <c r="I30" s="86">
        <v>0.120855591642011</v>
      </c>
      <c r="J30" s="86">
        <v>0.12474221518924092</v>
      </c>
      <c r="K30" s="86">
        <v>0.12934827956754083</v>
      </c>
      <c r="L30" s="86">
        <v>0.13412863513174653</v>
      </c>
      <c r="M30" s="86">
        <v>0.13909006635007956</v>
      </c>
      <c r="N30" s="86">
        <v>0.14423963041112542</v>
      </c>
      <c r="O30" s="86">
        <v>0.14958466853826527</v>
      </c>
      <c r="P30" s="86">
        <v>0.15498452512184813</v>
      </c>
      <c r="Q30" s="86">
        <v>0.16058451263749368</v>
      </c>
      <c r="R30" s="86">
        <v>0.16639227735172024</v>
      </c>
      <c r="S30" s="86">
        <v>0.17241576786232862</v>
      </c>
      <c r="T30" s="86">
        <v>0.17866324755788876</v>
      </c>
      <c r="U30" s="86">
        <v>0.18465149388450416</v>
      </c>
      <c r="V30" s="86">
        <v>0.19084681892034924</v>
      </c>
      <c r="W30" s="86">
        <v>0.19725663586449782</v>
      </c>
      <c r="X30" s="86">
        <v>0.20388863339164082</v>
      </c>
      <c r="Y30" s="86">
        <v>0.21075078627165142</v>
      </c>
      <c r="Z30" s="86">
        <v>0.21715403213953391</v>
      </c>
      <c r="AA30" s="86">
        <v>0.22375847609702951</v>
      </c>
      <c r="AB30" s="86">
        <v>0.23057067884973198</v>
      </c>
      <c r="AC30" s="86">
        <v>0.23759742369909423</v>
      </c>
      <c r="AD30" s="86">
        <v>0.24484572438057733</v>
      </c>
      <c r="AE30" s="86">
        <v>0.2519062644148114</v>
      </c>
      <c r="AF30" s="86">
        <v>0.25917891958438571</v>
      </c>
      <c r="AG30" s="86">
        <v>0.26667035283072582</v>
      </c>
      <c r="AH30" s="86">
        <v>0.2743874464753327</v>
      </c>
      <c r="AI30" s="86">
        <v>0.28233730980409566</v>
      </c>
      <c r="AJ30" s="86">
        <v>0.29050630672461736</v>
      </c>
      <c r="AK30" s="86">
        <v>0.29892106362657989</v>
      </c>
      <c r="AL30" s="86">
        <v>0.30758928333543456</v>
      </c>
      <c r="AM30" s="86">
        <v>0.31651892034457058</v>
      </c>
      <c r="AN30" s="86">
        <v>0.32571818937121616</v>
      </c>
    </row>
    <row r="31" spans="1:40" x14ac:dyDescent="0.2">
      <c r="A31" s="85" t="s">
        <v>246</v>
      </c>
      <c r="B31" s="86">
        <v>8.4067756254259645E-3</v>
      </c>
      <c r="C31" s="86">
        <v>8.57494628960348E-3</v>
      </c>
      <c r="D31" s="86">
        <v>8.7809794485616977E-3</v>
      </c>
      <c r="E31" s="86">
        <v>8.9924491767425247E-3</v>
      </c>
      <c r="F31" s="86">
        <v>9.2803541706571475E-3</v>
      </c>
      <c r="G31" s="86">
        <v>9.577803428333238E-3</v>
      </c>
      <c r="H31" s="86">
        <v>9.8851268756648542E-3</v>
      </c>
      <c r="I31" s="86">
        <v>1.0202666412401909E-2</v>
      </c>
      <c r="J31" s="86">
        <v>1.0530776373920556E-2</v>
      </c>
      <c r="K31" s="86">
        <v>1.0919621752833956E-2</v>
      </c>
      <c r="L31" s="86">
        <v>1.1323180847548665E-2</v>
      </c>
      <c r="M31" s="86">
        <v>1.1742026404969547E-2</v>
      </c>
      <c r="N31" s="86">
        <v>1.2176754195138927E-2</v>
      </c>
      <c r="O31" s="86">
        <v>1.2627983966404395E-2</v>
      </c>
      <c r="P31" s="86">
        <v>1.3083841528711483E-2</v>
      </c>
      <c r="Q31" s="86">
        <v>1.3556594206179544E-2</v>
      </c>
      <c r="R31" s="86">
        <v>1.4046887498992107E-2</v>
      </c>
      <c r="S31" s="86">
        <v>1.4555392430233061E-2</v>
      </c>
      <c r="T31" s="86">
        <v>1.5082806597720348E-2</v>
      </c>
      <c r="U31" s="86">
        <v>1.5588336204051858E-2</v>
      </c>
      <c r="V31" s="86">
        <v>1.6111347459040883E-2</v>
      </c>
      <c r="W31" s="86">
        <v>1.6652466187245238E-2</v>
      </c>
      <c r="X31" s="86">
        <v>1.7212341468959495E-2</v>
      </c>
      <c r="Y31" s="86">
        <v>1.7791646536721988E-2</v>
      </c>
      <c r="Z31" s="86">
        <v>1.8332210532636315E-2</v>
      </c>
      <c r="AA31" s="86">
        <v>1.8889759733481965E-2</v>
      </c>
      <c r="AB31" s="86">
        <v>1.9464847996053584E-2</v>
      </c>
      <c r="AC31" s="86">
        <v>2.0058047968757084E-2</v>
      </c>
      <c r="AD31" s="86">
        <v>2.0669951753308585E-2</v>
      </c>
      <c r="AE31" s="86">
        <v>2.1266004725967722E-2</v>
      </c>
      <c r="AF31" s="86">
        <v>2.1879964523933777E-2</v>
      </c>
      <c r="AG31" s="86">
        <v>2.2512393634781941E-2</v>
      </c>
      <c r="AH31" s="86">
        <v>2.3163873066221183E-2</v>
      </c>
      <c r="AI31" s="86">
        <v>2.3835002986364321E-2</v>
      </c>
      <c r="AJ31" s="86">
        <v>2.45246322320752E-2</v>
      </c>
      <c r="AK31" s="86">
        <v>2.5235008611403074E-2</v>
      </c>
      <c r="AL31" s="86">
        <v>2.5966782399254113E-2</v>
      </c>
      <c r="AM31" s="86">
        <v>2.6720625116419563E-2</v>
      </c>
      <c r="AN31" s="86">
        <v>2.749723025186768E-2</v>
      </c>
    </row>
    <row r="32" spans="1:40" x14ac:dyDescent="0.2">
      <c r="A32" s="85" t="s">
        <v>247</v>
      </c>
      <c r="B32" s="86">
        <v>10.218838582730678</v>
      </c>
      <c r="C32" s="86">
        <v>10.423258082923242</v>
      </c>
      <c r="D32" s="86">
        <v>10.673701259700364</v>
      </c>
      <c r="E32" s="86">
        <v>10.93075284686037</v>
      </c>
      <c r="F32" s="86">
        <v>11.280715161909846</v>
      </c>
      <c r="G32" s="86">
        <v>11.64227898687407</v>
      </c>
      <c r="H32" s="86">
        <v>12.015845362485644</v>
      </c>
      <c r="I32" s="86">
        <v>12.401829884272694</v>
      </c>
      <c r="J32" s="86">
        <v>12.800663263862877</v>
      </c>
      <c r="K32" s="86">
        <v>13.27332345342937</v>
      </c>
      <c r="L32" s="86">
        <v>13.763868869558939</v>
      </c>
      <c r="M32" s="86">
        <v>14.272995713557584</v>
      </c>
      <c r="N32" s="86">
        <v>14.801428172458024</v>
      </c>
      <c r="O32" s="86">
        <v>15.349919580071944</v>
      </c>
      <c r="P32" s="86">
        <v>15.904036289437217</v>
      </c>
      <c r="Q32" s="86">
        <v>16.478689820808832</v>
      </c>
      <c r="R32" s="86">
        <v>17.074664810588963</v>
      </c>
      <c r="S32" s="86">
        <v>17.6927769194881</v>
      </c>
      <c r="T32" s="86">
        <v>18.333874111079286</v>
      </c>
      <c r="U32" s="86">
        <v>18.948369569988525</v>
      </c>
      <c r="V32" s="86">
        <v>19.584114810472855</v>
      </c>
      <c r="W32" s="86">
        <v>20.241870552268644</v>
      </c>
      <c r="X32" s="86">
        <v>20.922425783574575</v>
      </c>
      <c r="Y32" s="86">
        <v>21.626598850798885</v>
      </c>
      <c r="Z32" s="86">
        <v>22.283680288916191</v>
      </c>
      <c r="AA32" s="86">
        <v>22.961408057472344</v>
      </c>
      <c r="AB32" s="86">
        <v>23.660455395939238</v>
      </c>
      <c r="AC32" s="86">
        <v>24.381518385892679</v>
      </c>
      <c r="AD32" s="86">
        <v>25.125316755339103</v>
      </c>
      <c r="AE32" s="86">
        <v>25.849847703439895</v>
      </c>
      <c r="AF32" s="86">
        <v>26.596145255705437</v>
      </c>
      <c r="AG32" s="86">
        <v>27.364893142734928</v>
      </c>
      <c r="AH32" s="86">
        <v>28.156797607237571</v>
      </c>
      <c r="AI32" s="86">
        <v>28.97258818231149</v>
      </c>
      <c r="AJ32" s="86">
        <v>29.810865574006804</v>
      </c>
      <c r="AK32" s="86">
        <v>30.674362100710926</v>
      </c>
      <c r="AL32" s="86">
        <v>31.56386820273018</v>
      </c>
      <c r="AM32" s="86">
        <v>32.480200145762211</v>
      </c>
      <c r="AN32" s="86">
        <v>33.424200898876386</v>
      </c>
    </row>
    <row r="33" spans="1:40" x14ac:dyDescent="0.2">
      <c r="A33" s="85" t="s">
        <v>180</v>
      </c>
      <c r="B33" s="86">
        <v>0.32182203441074891</v>
      </c>
      <c r="C33" s="86">
        <v>0.32825982074944077</v>
      </c>
      <c r="D33" s="86">
        <v>0.33614703141454605</v>
      </c>
      <c r="E33" s="86">
        <v>0.34424236084544113</v>
      </c>
      <c r="F33" s="86">
        <v>0.35526372920198307</v>
      </c>
      <c r="G33" s="86">
        <v>0.36665046408161606</v>
      </c>
      <c r="H33" s="86">
        <v>0.37841519546605501</v>
      </c>
      <c r="I33" s="86">
        <v>0.39057101171140507</v>
      </c>
      <c r="J33" s="86">
        <v>0.40313147722531761</v>
      </c>
      <c r="K33" s="86">
        <v>0.41801697155618234</v>
      </c>
      <c r="L33" s="86">
        <v>0.43346572559134977</v>
      </c>
      <c r="M33" s="86">
        <v>0.44949966480883219</v>
      </c>
      <c r="N33" s="86">
        <v>0.46614159604154681</v>
      </c>
      <c r="O33" s="86">
        <v>0.48341524404235109</v>
      </c>
      <c r="P33" s="86">
        <v>0.50086604975429228</v>
      </c>
      <c r="Q33" s="86">
        <v>0.51896362190499312</v>
      </c>
      <c r="R33" s="86">
        <v>0.5377326710602558</v>
      </c>
      <c r="S33" s="86">
        <v>0.55719888483488234</v>
      </c>
      <c r="T33" s="86">
        <v>0.57738896815820284</v>
      </c>
      <c r="U33" s="86">
        <v>0.59674128272128235</v>
      </c>
      <c r="V33" s="86">
        <v>0.61676281696935009</v>
      </c>
      <c r="W33" s="86">
        <v>0.63747752826029858</v>
      </c>
      <c r="X33" s="86">
        <v>0.65891026421112198</v>
      </c>
      <c r="Y33" s="86">
        <v>0.68108679701734109</v>
      </c>
      <c r="Z33" s="86">
        <v>0.70178027245258434</v>
      </c>
      <c r="AA33" s="86">
        <v>0.72312396307726912</v>
      </c>
      <c r="AB33" s="86">
        <v>0.74513907123202794</v>
      </c>
      <c r="AC33" s="86">
        <v>0.76784751862420719</v>
      </c>
      <c r="AD33" s="86">
        <v>0.79127197165854446</v>
      </c>
      <c r="AE33" s="86">
        <v>0.81408963550787761</v>
      </c>
      <c r="AF33" s="86">
        <v>0.83759279534364828</v>
      </c>
      <c r="AG33" s="86">
        <v>0.86180298390371513</v>
      </c>
      <c r="AH33" s="86">
        <v>0.88674244290014947</v>
      </c>
      <c r="AI33" s="86">
        <v>0.91243414752958585</v>
      </c>
      <c r="AJ33" s="86">
        <v>0.93883402980699349</v>
      </c>
      <c r="AK33" s="86">
        <v>0.96602813867570214</v>
      </c>
      <c r="AL33" s="86">
        <v>0.99404136748395244</v>
      </c>
      <c r="AM33" s="86">
        <v>1.0228994228994164</v>
      </c>
      <c r="AN33" s="86">
        <v>1.0526288525594454</v>
      </c>
    </row>
    <row r="34" spans="1:40" x14ac:dyDescent="0.2">
      <c r="A34" s="85" t="s">
        <v>248</v>
      </c>
      <c r="B34" s="86">
        <v>2.8184917140352646E-2</v>
      </c>
      <c r="C34" s="86">
        <v>2.8748733334155382E-2</v>
      </c>
      <c r="D34" s="86">
        <v>2.9439488954638389E-2</v>
      </c>
      <c r="E34" s="86">
        <v>3.0148471450667295E-2</v>
      </c>
      <c r="F34" s="86">
        <v>3.1113714102467722E-2</v>
      </c>
      <c r="G34" s="86">
        <v>3.211095526300306E-2</v>
      </c>
      <c r="H34" s="86">
        <v>3.3141301056000265E-2</v>
      </c>
      <c r="I34" s="86">
        <v>3.4205897749249876E-2</v>
      </c>
      <c r="J34" s="86">
        <v>3.5305933302757199E-2</v>
      </c>
      <c r="K34" s="86">
        <v>3.6609593025985265E-2</v>
      </c>
      <c r="L34" s="86">
        <v>3.7962582584951096E-2</v>
      </c>
      <c r="M34" s="86">
        <v>3.9366822195534758E-2</v>
      </c>
      <c r="N34" s="86">
        <v>4.0824309261976097E-2</v>
      </c>
      <c r="O34" s="86">
        <v>4.2337121579211351E-2</v>
      </c>
      <c r="P34" s="86">
        <v>4.3865449227515549E-2</v>
      </c>
      <c r="Q34" s="86">
        <v>4.5450420164769759E-2</v>
      </c>
      <c r="R34" s="86">
        <v>4.7094198522621734E-2</v>
      </c>
      <c r="S34" s="86">
        <v>4.8799034001891568E-2</v>
      </c>
      <c r="T34" s="86">
        <v>5.0567265398994421E-2</v>
      </c>
      <c r="U34" s="86">
        <v>5.2262125676144598E-2</v>
      </c>
      <c r="V34" s="86">
        <v>5.4015595679644382E-2</v>
      </c>
      <c r="W34" s="86">
        <v>5.5829773575793454E-2</v>
      </c>
      <c r="X34" s="86">
        <v>5.7706835499073746E-2</v>
      </c>
      <c r="Y34" s="86">
        <v>5.9649038557817197E-2</v>
      </c>
      <c r="Z34" s="86">
        <v>6.1461356634657911E-2</v>
      </c>
      <c r="AA34" s="86">
        <v>6.3330620039283178E-2</v>
      </c>
      <c r="AB34" s="86">
        <v>6.5258685655777984E-2</v>
      </c>
      <c r="AC34" s="86">
        <v>6.7247473369790561E-2</v>
      </c>
      <c r="AD34" s="86">
        <v>6.929896828697274E-2</v>
      </c>
      <c r="AE34" s="86">
        <v>7.1297321091209426E-2</v>
      </c>
      <c r="AF34" s="86">
        <v>7.3355709087297286E-2</v>
      </c>
      <c r="AG34" s="86">
        <v>7.5476018095246955E-2</v>
      </c>
      <c r="AH34" s="86">
        <v>7.7660196026465234E-2</v>
      </c>
      <c r="AI34" s="86">
        <v>7.9910255030352054E-2</v>
      </c>
      <c r="AJ34" s="86">
        <v>8.2222335667919921E-2</v>
      </c>
      <c r="AK34" s="86">
        <v>8.4603974037006924E-2</v>
      </c>
      <c r="AL34" s="86">
        <v>8.7057350277201087E-2</v>
      </c>
      <c r="AM34" s="86">
        <v>8.9584715757957581E-2</v>
      </c>
      <c r="AN34" s="86">
        <v>9.2188395500185566E-2</v>
      </c>
    </row>
    <row r="35" spans="1:40" x14ac:dyDescent="0.2">
      <c r="A35" s="85" t="s">
        <v>249</v>
      </c>
      <c r="B35" s="86">
        <v>0.22679792971662793</v>
      </c>
      <c r="C35" s="86">
        <v>0.23133483663242285</v>
      </c>
      <c r="D35" s="86">
        <v>0.23689319764819372</v>
      </c>
      <c r="E35" s="86">
        <v>0.24259822638764214</v>
      </c>
      <c r="F35" s="86">
        <v>0.2503653251522896</v>
      </c>
      <c r="G35" s="86">
        <v>0.25838990899304926</v>
      </c>
      <c r="H35" s="86">
        <v>0.26668087864821427</v>
      </c>
      <c r="I35" s="86">
        <v>0.27524745788667138</v>
      </c>
      <c r="J35" s="86">
        <v>0.2840992059655385</v>
      </c>
      <c r="K35" s="86">
        <v>0.29458947367896626</v>
      </c>
      <c r="L35" s="86">
        <v>0.30547668790683197</v>
      </c>
      <c r="M35" s="86">
        <v>0.3167763002108358</v>
      </c>
      <c r="N35" s="86">
        <v>0.32850438327070758</v>
      </c>
      <c r="O35" s="86">
        <v>0.34067765665271599</v>
      </c>
      <c r="P35" s="86">
        <v>0.35297577854670642</v>
      </c>
      <c r="Q35" s="86">
        <v>0.36572969673068506</v>
      </c>
      <c r="R35" s="86">
        <v>0.37895682550375787</v>
      </c>
      <c r="S35" s="86">
        <v>0.39267526772164446</v>
      </c>
      <c r="T35" s="86">
        <v>0.40690384317304112</v>
      </c>
      <c r="U35" s="86">
        <v>0.42054201709785544</v>
      </c>
      <c r="V35" s="86">
        <v>0.43465181080892484</v>
      </c>
      <c r="W35" s="86">
        <v>0.44925010779647206</v>
      </c>
      <c r="X35" s="86">
        <v>0.46435441894381196</v>
      </c>
      <c r="Y35" s="86">
        <v>0.47998290671331018</v>
      </c>
      <c r="Z35" s="86">
        <v>0.49456623813730127</v>
      </c>
      <c r="AA35" s="86">
        <v>0.50960779629242881</v>
      </c>
      <c r="AB35" s="86">
        <v>0.52512252312314134</v>
      </c>
      <c r="AC35" s="86">
        <v>0.54112586753383463</v>
      </c>
      <c r="AD35" s="86">
        <v>0.55763380324016187</v>
      </c>
      <c r="AE35" s="86">
        <v>0.57371411586224208</v>
      </c>
      <c r="AF35" s="86">
        <v>0.59027751868303346</v>
      </c>
      <c r="AG35" s="86">
        <v>0.60733918648811702</v>
      </c>
      <c r="AH35" s="86">
        <v>0.62491479369910397</v>
      </c>
      <c r="AI35" s="86">
        <v>0.64302053164683681</v>
      </c>
      <c r="AJ35" s="86">
        <v>0.66162534426086927</v>
      </c>
      <c r="AK35" s="86">
        <v>0.68078987288988135</v>
      </c>
      <c r="AL35" s="86">
        <v>0.70053166064540995</v>
      </c>
      <c r="AM35" s="86">
        <v>0.7208688238103208</v>
      </c>
      <c r="AN35" s="86">
        <v>0.74182007132479344</v>
      </c>
    </row>
    <row r="36" spans="1:40" x14ac:dyDescent="0.2">
      <c r="A36" s="85" t="s">
        <v>250</v>
      </c>
      <c r="B36" s="86">
        <v>16.145797458190248</v>
      </c>
      <c r="C36" s="86">
        <v>16.468780918579903</v>
      </c>
      <c r="D36" s="86">
        <v>16.864481934335508</v>
      </c>
      <c r="E36" s="86">
        <v>17.27062425951183</v>
      </c>
      <c r="F36" s="86">
        <v>17.823565830223902</v>
      </c>
      <c r="G36" s="86">
        <v>18.394837823495859</v>
      </c>
      <c r="H36" s="86">
        <v>18.985073884960581</v>
      </c>
      <c r="I36" s="86">
        <v>19.594930656874165</v>
      </c>
      <c r="J36" s="86">
        <v>20.225088664978042</v>
      </c>
      <c r="K36" s="86">
        <v>20.971893267625077</v>
      </c>
      <c r="L36" s="86">
        <v>21.746956585119548</v>
      </c>
      <c r="M36" s="86">
        <v>22.551378617738944</v>
      </c>
      <c r="N36" s="86">
        <v>23.386303583297998</v>
      </c>
      <c r="O36" s="86">
        <v>24.252921751614895</v>
      </c>
      <c r="P36" s="86">
        <v>25.128427914588244</v>
      </c>
      <c r="Q36" s="86">
        <v>26.036382321641863</v>
      </c>
      <c r="R36" s="86">
        <v>26.978024700786445</v>
      </c>
      <c r="S36" s="86">
        <v>27.954643798538495</v>
      </c>
      <c r="T36" s="86">
        <v>28.96757940004008</v>
      </c>
      <c r="U36" s="86">
        <v>29.938484179306588</v>
      </c>
      <c r="V36" s="86">
        <v>30.942963681039313</v>
      </c>
      <c r="W36" s="86">
        <v>31.982219844840905</v>
      </c>
      <c r="X36" s="86">
        <v>33.057499274574411</v>
      </c>
      <c r="Y36" s="86">
        <v>34.170094960167305</v>
      </c>
      <c r="Z36" s="86">
        <v>35.208285722012519</v>
      </c>
      <c r="AA36" s="86">
        <v>36.279097751609598</v>
      </c>
      <c r="AB36" s="86">
        <v>37.383594769465176</v>
      </c>
      <c r="AC36" s="86">
        <v>38.522876586682635</v>
      </c>
      <c r="AD36" s="86">
        <v>39.698080375801013</v>
      </c>
      <c r="AE36" s="86">
        <v>40.84284157791992</v>
      </c>
      <c r="AF36" s="86">
        <v>42.021994083840291</v>
      </c>
      <c r="AG36" s="86">
        <v>43.236618190083213</v>
      </c>
      <c r="AH36" s="86">
        <v>44.487829762375178</v>
      </c>
      <c r="AI36" s="86">
        <v>45.776781465331261</v>
      </c>
      <c r="AJ36" s="86">
        <v>47.101262410060677</v>
      </c>
      <c r="AK36" s="86">
        <v>48.465589668304723</v>
      </c>
      <c r="AL36" s="86">
        <v>49.871012138261136</v>
      </c>
      <c r="AM36" s="86">
        <v>51.318819522328035</v>
      </c>
      <c r="AN36" s="86">
        <v>52.810343714315771</v>
      </c>
    </row>
    <row r="37" spans="1:40" x14ac:dyDescent="0.2">
      <c r="A37" s="85" t="s">
        <v>251</v>
      </c>
      <c r="B37" s="86">
        <v>1.5418760280977961E-2</v>
      </c>
      <c r="C37" s="86">
        <v>1.5727199957826666E-2</v>
      </c>
      <c r="D37" s="86">
        <v>1.6105082754924449E-2</v>
      </c>
      <c r="E37" s="86">
        <v>1.6492936694506487E-2</v>
      </c>
      <c r="F37" s="86">
        <v>1.7020979583083167E-2</v>
      </c>
      <c r="G37" s="86">
        <v>1.7566527484467784E-2</v>
      </c>
      <c r="H37" s="86">
        <v>1.8130185511547558E-2</v>
      </c>
      <c r="I37" s="86">
        <v>1.8712580738306495E-2</v>
      </c>
      <c r="J37" s="86">
        <v>1.9314363046752558E-2</v>
      </c>
      <c r="K37" s="86">
        <v>2.0027539411980932E-2</v>
      </c>
      <c r="L37" s="86">
        <v>2.0767702016273024E-2</v>
      </c>
      <c r="M37" s="86">
        <v>2.1535901327444474E-2</v>
      </c>
      <c r="N37" s="86">
        <v>2.2333230039754595E-2</v>
      </c>
      <c r="O37" s="86">
        <v>2.3160824825767482E-2</v>
      </c>
      <c r="P37" s="86">
        <v>2.3996907384486635E-2</v>
      </c>
      <c r="Q37" s="86">
        <v>2.4863977059098197E-2</v>
      </c>
      <c r="R37" s="86">
        <v>2.5763217753281144E-2</v>
      </c>
      <c r="S37" s="86">
        <v>2.6695860181941432E-2</v>
      </c>
      <c r="T37" s="86">
        <v>2.7663183800366895E-2</v>
      </c>
      <c r="U37" s="86">
        <v>2.8590369223442557E-2</v>
      </c>
      <c r="V37" s="86">
        <v>2.9549617516038764E-2</v>
      </c>
      <c r="W37" s="86">
        <v>3.054207649501952E-2</v>
      </c>
      <c r="X37" s="86">
        <v>3.1568936630299943E-2</v>
      </c>
      <c r="Y37" s="86">
        <v>3.2631432689118334E-2</v>
      </c>
      <c r="Z37" s="86">
        <v>3.3622874240659475E-2</v>
      </c>
      <c r="AA37" s="86">
        <v>3.4645468140595326E-2</v>
      </c>
      <c r="AB37" s="86">
        <v>3.5700230210630533E-2</v>
      </c>
      <c r="AC37" s="86">
        <v>3.6788210737925091E-2</v>
      </c>
      <c r="AD37" s="86">
        <v>3.7910495688707843E-2</v>
      </c>
      <c r="AE37" s="86">
        <v>3.9003708866944639E-2</v>
      </c>
      <c r="AF37" s="86">
        <v>4.0129764725788448E-2</v>
      </c>
      <c r="AG37" s="86">
        <v>4.1289694916548804E-2</v>
      </c>
      <c r="AH37" s="86">
        <v>4.2484565058077121E-2</v>
      </c>
      <c r="AI37" s="86">
        <v>4.3715475911077863E-2</v>
      </c>
      <c r="AJ37" s="86">
        <v>4.498031614188025E-2</v>
      </c>
      <c r="AK37" s="86">
        <v>4.6283208426646155E-2</v>
      </c>
      <c r="AL37" s="86">
        <v>4.7625345426312617E-2</v>
      </c>
      <c r="AM37" s="86">
        <v>4.9007958768624384E-2</v>
      </c>
      <c r="AN37" s="86">
        <v>5.0432320372880257E-2</v>
      </c>
    </row>
    <row r="38" spans="1:40" x14ac:dyDescent="0.2">
      <c r="A38" s="85" t="s">
        <v>252</v>
      </c>
      <c r="B38" s="86">
        <v>0.45240212008479158</v>
      </c>
      <c r="C38" s="86">
        <v>0.4614520541379703</v>
      </c>
      <c r="D38" s="86">
        <v>0.47253952001948563</v>
      </c>
      <c r="E38" s="86">
        <v>0.48391954937026455</v>
      </c>
      <c r="F38" s="86">
        <v>0.49941286517091965</v>
      </c>
      <c r="G38" s="86">
        <v>0.51541979586421882</v>
      </c>
      <c r="H38" s="86">
        <v>0.53195809607816613</v>
      </c>
      <c r="I38" s="86">
        <v>0.54904616480169743</v>
      </c>
      <c r="J38" s="86">
        <v>0.56670307023438571</v>
      </c>
      <c r="K38" s="86">
        <v>0.58762839067157591</v>
      </c>
      <c r="L38" s="86">
        <v>0.60934551482988608</v>
      </c>
      <c r="M38" s="86">
        <v>0.63188526450420934</v>
      </c>
      <c r="N38" s="86">
        <v>0.65527970045627393</v>
      </c>
      <c r="O38" s="86">
        <v>0.67956217381603246</v>
      </c>
      <c r="P38" s="86">
        <v>0.70409368706597264</v>
      </c>
      <c r="Q38" s="86">
        <v>0.72953439383533814</v>
      </c>
      <c r="R38" s="86">
        <v>0.75591903106306468</v>
      </c>
      <c r="S38" s="86">
        <v>0.7832837091771333</v>
      </c>
      <c r="T38" s="86">
        <v>0.8116659686979365</v>
      </c>
      <c r="U38" s="86">
        <v>0.83887053271393153</v>
      </c>
      <c r="V38" s="86">
        <v>0.8670158539557189</v>
      </c>
      <c r="W38" s="86">
        <v>0.896135610538354</v>
      </c>
      <c r="X38" s="86">
        <v>0.92626473206082416</v>
      </c>
      <c r="Y38" s="86">
        <v>0.95743944785066504</v>
      </c>
      <c r="Z38" s="86">
        <v>0.98652935207666947</v>
      </c>
      <c r="AA38" s="86">
        <v>1.0165332979118924</v>
      </c>
      <c r="AB38" s="86">
        <v>1.0474810905990675</v>
      </c>
      <c r="AC38" s="86">
        <v>1.0794035466324656</v>
      </c>
      <c r="AD38" s="86">
        <v>1.1123325293665542</v>
      </c>
      <c r="AE38" s="86">
        <v>1.1444085167044669</v>
      </c>
      <c r="AF38" s="86">
        <v>1.1774481417191525</v>
      </c>
      <c r="AG38" s="86">
        <v>1.2114816741100625</v>
      </c>
      <c r="AH38" s="86">
        <v>1.2465403802189001</v>
      </c>
      <c r="AI38" s="86">
        <v>1.282656557485105</v>
      </c>
      <c r="AJ38" s="86">
        <v>1.3197682572298293</v>
      </c>
      <c r="AK38" s="86">
        <v>1.3579964429677833</v>
      </c>
      <c r="AL38" s="86">
        <v>1.3973761085847674</v>
      </c>
      <c r="AM38" s="86">
        <v>1.4379433912923816</v>
      </c>
      <c r="AN38" s="86">
        <v>1.4797356104974304</v>
      </c>
    </row>
    <row r="39" spans="1:40" x14ac:dyDescent="0.2">
      <c r="A39" s="85" t="s">
        <v>128</v>
      </c>
      <c r="B39" s="86">
        <v>3.8111867565617998E-2</v>
      </c>
      <c r="C39" s="86">
        <v>3.8874264275977524E-2</v>
      </c>
      <c r="D39" s="86">
        <v>3.980830948167953E-2</v>
      </c>
      <c r="E39" s="86">
        <v>4.0767001212453122E-2</v>
      </c>
      <c r="F39" s="86">
        <v>4.2072209949839658E-2</v>
      </c>
      <c r="G39" s="86">
        <v>4.3420687323466253E-2</v>
      </c>
      <c r="H39" s="86">
        <v>4.481392904257283E-2</v>
      </c>
      <c r="I39" s="86">
        <v>4.6253485099519126E-2</v>
      </c>
      <c r="J39" s="86">
        <v>4.774096186320699E-2</v>
      </c>
      <c r="K39" s="86">
        <v>4.9503780837443528E-2</v>
      </c>
      <c r="L39" s="86">
        <v>5.1333304005178632E-2</v>
      </c>
      <c r="M39" s="86">
        <v>5.3232127897491481E-2</v>
      </c>
      <c r="N39" s="86">
        <v>5.520295342017096E-2</v>
      </c>
      <c r="O39" s="86">
        <v>5.724859018394058E-2</v>
      </c>
      <c r="P39" s="86">
        <v>5.9315206900923879E-2</v>
      </c>
      <c r="Q39" s="86">
        <v>6.145841712060203E-2</v>
      </c>
      <c r="R39" s="86">
        <v>6.3681147198881766E-2</v>
      </c>
      <c r="S39" s="86">
        <v>6.5986439198980423E-2</v>
      </c>
      <c r="T39" s="86">
        <v>6.8377455659882777E-2</v>
      </c>
      <c r="U39" s="86">
        <v>7.0669259112889696E-2</v>
      </c>
      <c r="V39" s="86">
        <v>7.3040315100774383E-2</v>
      </c>
      <c r="W39" s="86">
        <v>7.5493460780578947E-2</v>
      </c>
      <c r="X39" s="86">
        <v>7.8031638738537176E-2</v>
      </c>
      <c r="Y39" s="86">
        <v>8.0657901054362546E-2</v>
      </c>
      <c r="Z39" s="86">
        <v>8.3108531871809208E-2</v>
      </c>
      <c r="AA39" s="86">
        <v>8.563616461124833E-2</v>
      </c>
      <c r="AB39" s="86">
        <v>8.8243310166005604E-2</v>
      </c>
      <c r="AC39" s="86">
        <v>9.0932564620618009E-2</v>
      </c>
      <c r="AD39" s="86">
        <v>9.3706612250626667E-2</v>
      </c>
      <c r="AE39" s="86">
        <v>9.6408800695786542E-2</v>
      </c>
      <c r="AF39" s="86">
        <v>9.9192169201534008E-2</v>
      </c>
      <c r="AG39" s="86">
        <v>0.10205926778858179</v>
      </c>
      <c r="AH39" s="86">
        <v>0.10501273043811914</v>
      </c>
      <c r="AI39" s="86">
        <v>0.10805527799445684</v>
      </c>
      <c r="AJ39" s="86">
        <v>0.11118169169371366</v>
      </c>
      <c r="AK39" s="86">
        <v>0.11440216190690737</v>
      </c>
      <c r="AL39" s="86">
        <v>0.11771963663600794</v>
      </c>
      <c r="AM39" s="86">
        <v>0.12113716020057431</v>
      </c>
      <c r="AN39" s="86">
        <v>0.12465787651224318</v>
      </c>
    </row>
    <row r="40" spans="1:40" x14ac:dyDescent="0.2">
      <c r="A40" s="85" t="s">
        <v>253</v>
      </c>
      <c r="B40" s="86">
        <v>6.4390343557623551</v>
      </c>
      <c r="C40" s="86">
        <v>6.5678419667321704</v>
      </c>
      <c r="D40" s="86">
        <v>6.7256497456082718</v>
      </c>
      <c r="E40" s="86">
        <v>6.8876215770964073</v>
      </c>
      <c r="F40" s="86">
        <v>7.1081377689886907</v>
      </c>
      <c r="G40" s="86">
        <v>7.3359642359494179</v>
      </c>
      <c r="H40" s="86">
        <v>7.571353679401982</v>
      </c>
      <c r="I40" s="86">
        <v>7.8145679719517691</v>
      </c>
      <c r="J40" s="86">
        <v>8.0658785110717393</v>
      </c>
      <c r="K40" s="86">
        <v>8.3637083646876995</v>
      </c>
      <c r="L40" s="86">
        <v>8.6728079518812926</v>
      </c>
      <c r="M40" s="86">
        <v>8.9936159589172675</v>
      </c>
      <c r="N40" s="86">
        <v>9.32658870626158</v>
      </c>
      <c r="O40" s="86">
        <v>9.672200880176824</v>
      </c>
      <c r="P40" s="86">
        <v>10.021357636085922</v>
      </c>
      <c r="Q40" s="86">
        <v>10.383454933269496</v>
      </c>
      <c r="R40" s="86">
        <v>10.758987182194003</v>
      </c>
      <c r="S40" s="86">
        <v>11.148468342180255</v>
      </c>
      <c r="T40" s="86">
        <v>11.552432727038495</v>
      </c>
      <c r="U40" s="86">
        <v>11.939634984843336</v>
      </c>
      <c r="V40" s="86">
        <v>12.340227029805174</v>
      </c>
      <c r="W40" s="86">
        <v>12.754688202161928</v>
      </c>
      <c r="X40" s="86">
        <v>13.183515654508446</v>
      </c>
      <c r="Y40" s="86">
        <v>13.627225038461576</v>
      </c>
      <c r="Z40" s="86">
        <v>14.041261322557618</v>
      </c>
      <c r="AA40" s="86">
        <v>14.468307150736372</v>
      </c>
      <c r="AB40" s="86">
        <v>14.908786740686974</v>
      </c>
      <c r="AC40" s="86">
        <v>15.363138703230469</v>
      </c>
      <c r="AD40" s="86">
        <v>15.831816549137473</v>
      </c>
      <c r="AE40" s="86">
        <v>16.288353721034692</v>
      </c>
      <c r="AF40" s="86">
        <v>16.758606337293855</v>
      </c>
      <c r="AG40" s="86">
        <v>17.243005226211416</v>
      </c>
      <c r="AH40" s="86">
        <v>17.741995401281926</v>
      </c>
      <c r="AI40" s="86">
        <v>18.256036551602598</v>
      </c>
      <c r="AJ40" s="86">
        <v>18.784246962314711</v>
      </c>
      <c r="AK40" s="86">
        <v>19.328348305781041</v>
      </c>
      <c r="AL40" s="86">
        <v>19.888838649589925</v>
      </c>
      <c r="AM40" s="86">
        <v>20.46623233427313</v>
      </c>
      <c r="AN40" s="86">
        <v>21.061060526533645</v>
      </c>
    </row>
    <row r="41" spans="1:40" x14ac:dyDescent="0.2">
      <c r="A41" s="85" t="s">
        <v>254</v>
      </c>
      <c r="B41" s="86">
        <v>1.0531371921405688</v>
      </c>
      <c r="C41" s="86">
        <v>1.074204339518295</v>
      </c>
      <c r="D41" s="86">
        <v>1.1000146135378441</v>
      </c>
      <c r="E41" s="86">
        <v>1.1265059397825359</v>
      </c>
      <c r="F41" s="86">
        <v>1.162572497331362</v>
      </c>
      <c r="G41" s="86">
        <v>1.1998346879726665</v>
      </c>
      <c r="H41" s="86">
        <v>1.2383338423241754</v>
      </c>
      <c r="I41" s="86">
        <v>1.2781127909976073</v>
      </c>
      <c r="J41" s="86">
        <v>1.3192159224457707</v>
      </c>
      <c r="K41" s="86">
        <v>1.3679275270813405</v>
      </c>
      <c r="L41" s="86">
        <v>1.4184823546165528</v>
      </c>
      <c r="M41" s="86">
        <v>1.4709521544466666</v>
      </c>
      <c r="N41" s="86">
        <v>1.5254115601312639</v>
      </c>
      <c r="O41" s="86">
        <v>1.5819382090504404</v>
      </c>
      <c r="P41" s="86">
        <v>1.6390445925885175</v>
      </c>
      <c r="Q41" s="86">
        <v>1.698267468219913</v>
      </c>
      <c r="R41" s="86">
        <v>1.7596876993197308</v>
      </c>
      <c r="S41" s="86">
        <v>1.8233893465787649</v>
      </c>
      <c r="T41" s="86">
        <v>1.8894597997692619</v>
      </c>
      <c r="U41" s="86">
        <v>1.9527887208535468</v>
      </c>
      <c r="V41" s="86">
        <v>2.0183076105062194</v>
      </c>
      <c r="W41" s="86">
        <v>2.0860948672889803</v>
      </c>
      <c r="X41" s="86">
        <v>2.1562318030661363</v>
      </c>
      <c r="Y41" s="86">
        <v>2.2288027553122043</v>
      </c>
      <c r="Z41" s="86">
        <v>2.2965205194342433</v>
      </c>
      <c r="AA41" s="86">
        <v>2.366366061413848</v>
      </c>
      <c r="AB41" s="86">
        <v>2.4384087642363093</v>
      </c>
      <c r="AC41" s="86">
        <v>2.5127203649576821</v>
      </c>
      <c r="AD41" s="86">
        <v>2.5893750375974203</v>
      </c>
      <c r="AE41" s="86">
        <v>2.6640440405496038</v>
      </c>
      <c r="AF41" s="86">
        <v>2.7409562749812681</v>
      </c>
      <c r="AG41" s="86">
        <v>2.8201822050765348</v>
      </c>
      <c r="AH41" s="86">
        <v>2.9017946150816485</v>
      </c>
      <c r="AI41" s="86">
        <v>2.9858686895131594</v>
      </c>
      <c r="AJ41" s="86">
        <v>3.0722602193702646</v>
      </c>
      <c r="AK41" s="86">
        <v>3.1612507930244105</v>
      </c>
      <c r="AL41" s="86">
        <v>3.2529218719917941</v>
      </c>
      <c r="AM41" s="86">
        <v>3.3473575793122241</v>
      </c>
      <c r="AN41" s="86">
        <v>3.4446447900323669</v>
      </c>
    </row>
    <row r="45" spans="1:40" x14ac:dyDescent="0.2">
      <c r="A45" s="83" t="s">
        <v>259</v>
      </c>
    </row>
    <row r="46" spans="1:40" x14ac:dyDescent="0.2">
      <c r="A46" s="83" t="s">
        <v>241</v>
      </c>
    </row>
    <row r="47" spans="1:40" x14ac:dyDescent="0.2">
      <c r="A47" s="83"/>
    </row>
    <row r="48" spans="1:40" x14ac:dyDescent="0.2">
      <c r="A48" s="83"/>
    </row>
    <row r="49" spans="1:40" x14ac:dyDescent="0.2">
      <c r="A49" s="83"/>
    </row>
    <row r="50" spans="1:40" x14ac:dyDescent="0.2">
      <c r="A50" s="85" t="s">
        <v>244</v>
      </c>
      <c r="B50" s="85">
        <v>2022</v>
      </c>
      <c r="C50" s="85">
        <v>2023</v>
      </c>
      <c r="D50" s="85">
        <v>2024</v>
      </c>
      <c r="E50" s="85">
        <v>2025</v>
      </c>
      <c r="F50" s="85">
        <v>2026</v>
      </c>
      <c r="G50" s="85">
        <v>2027</v>
      </c>
      <c r="H50" s="85">
        <v>2028</v>
      </c>
      <c r="I50" s="85">
        <v>2029</v>
      </c>
      <c r="J50" s="85">
        <v>2030</v>
      </c>
      <c r="K50" s="85">
        <v>2031</v>
      </c>
      <c r="L50" s="85">
        <v>2032</v>
      </c>
      <c r="M50" s="85">
        <v>2033</v>
      </c>
      <c r="N50" s="85">
        <v>2034</v>
      </c>
      <c r="O50" s="85">
        <v>2035</v>
      </c>
      <c r="P50" s="85">
        <v>2036</v>
      </c>
      <c r="Q50" s="85">
        <v>2037</v>
      </c>
      <c r="R50" s="85">
        <v>2038</v>
      </c>
      <c r="S50" s="85">
        <v>2039</v>
      </c>
      <c r="T50" s="85">
        <v>2040</v>
      </c>
      <c r="U50" s="85">
        <v>2041</v>
      </c>
      <c r="V50" s="85">
        <v>2042</v>
      </c>
      <c r="W50" s="85">
        <v>2043</v>
      </c>
      <c r="X50" s="85">
        <v>2044</v>
      </c>
      <c r="Y50" s="85">
        <v>2045</v>
      </c>
      <c r="Z50" s="85">
        <v>2046</v>
      </c>
      <c r="AA50" s="85">
        <v>2047</v>
      </c>
      <c r="AB50" s="85">
        <v>2048</v>
      </c>
      <c r="AC50" s="85">
        <v>2049</v>
      </c>
      <c r="AD50" s="85">
        <v>2050</v>
      </c>
      <c r="AE50" s="85">
        <v>2051</v>
      </c>
      <c r="AF50" s="85">
        <v>2052</v>
      </c>
      <c r="AG50" s="85">
        <v>2053</v>
      </c>
      <c r="AH50" s="85">
        <v>2054</v>
      </c>
      <c r="AI50" s="85">
        <v>2055</v>
      </c>
      <c r="AJ50" s="85">
        <v>2056</v>
      </c>
      <c r="AK50" s="85">
        <v>2057</v>
      </c>
      <c r="AL50" s="85">
        <v>2058</v>
      </c>
      <c r="AM50" s="85">
        <v>2059</v>
      </c>
      <c r="AN50" s="85">
        <v>2060</v>
      </c>
    </row>
    <row r="51" spans="1:40" x14ac:dyDescent="0.2">
      <c r="A51" s="85" t="s">
        <v>245</v>
      </c>
      <c r="B51" s="84">
        <f>B9*$B$7+B30*$B$28</f>
        <v>109471.67694147577</v>
      </c>
      <c r="C51" s="84">
        <f t="shared" ref="C51:AN58" si="0">C9*$B$7+C30*$B$28</f>
        <v>111873.62736506862</v>
      </c>
      <c r="D51" s="84">
        <f t="shared" si="0"/>
        <v>114783.37271150283</v>
      </c>
      <c r="E51" s="84">
        <f t="shared" si="0"/>
        <v>117779.49925604278</v>
      </c>
      <c r="F51" s="84">
        <f t="shared" si="0"/>
        <v>121794.64839339523</v>
      </c>
      <c r="G51" s="84">
        <f t="shared" si="0"/>
        <v>125955.76400661183</v>
      </c>
      <c r="H51" s="84">
        <f t="shared" si="0"/>
        <v>130268.57227830964</v>
      </c>
      <c r="I51" s="84">
        <f t="shared" si="0"/>
        <v>134739.0434107084</v>
      </c>
      <c r="J51" s="84">
        <f t="shared" si="0"/>
        <v>139373.40295631363</v>
      </c>
      <c r="K51" s="84">
        <f t="shared" si="0"/>
        <v>144838.66460828402</v>
      </c>
      <c r="L51" s="84">
        <f t="shared" si="0"/>
        <v>150529.18791929458</v>
      </c>
      <c r="M51" s="84">
        <f t="shared" si="0"/>
        <v>156454.81574440593</v>
      </c>
      <c r="N51" s="84">
        <f t="shared" si="0"/>
        <v>162625.84951912292</v>
      </c>
      <c r="O51" s="84">
        <f t="shared" si="0"/>
        <v>169053.07202282292</v>
      </c>
      <c r="P51" s="84">
        <f t="shared" si="0"/>
        <v>175579.77268080739</v>
      </c>
      <c r="Q51" s="84">
        <f t="shared" si="0"/>
        <v>182372.5324911809</v>
      </c>
      <c r="R51" s="84">
        <f t="shared" si="0"/>
        <v>189442.90178714984</v>
      </c>
      <c r="S51" s="84">
        <f t="shared" si="0"/>
        <v>196802.96754483215</v>
      </c>
      <c r="T51" s="84">
        <f t="shared" si="0"/>
        <v>204465.38012214797</v>
      </c>
      <c r="U51" s="84">
        <f t="shared" si="0"/>
        <v>211879.04791478856</v>
      </c>
      <c r="V51" s="84">
        <f t="shared" si="0"/>
        <v>219579.50004190102</v>
      </c>
      <c r="W51" s="84">
        <f t="shared" si="0"/>
        <v>227578.66595550856</v>
      </c>
      <c r="X51" s="84">
        <f t="shared" si="0"/>
        <v>235889.01017253316</v>
      </c>
      <c r="Y51" s="84">
        <f t="shared" si="0"/>
        <v>244523.55804209976</v>
      </c>
      <c r="Z51" s="84">
        <f t="shared" si="0"/>
        <v>252684.49163666912</v>
      </c>
      <c r="AA51" s="84">
        <f t="shared" si="0"/>
        <v>261139.21196200245</v>
      </c>
      <c r="AB51" s="84">
        <f t="shared" si="0"/>
        <v>269899.22151630395</v>
      </c>
      <c r="AC51" s="84">
        <f t="shared" si="0"/>
        <v>278976.51292676484</v>
      </c>
      <c r="AD51" s="84">
        <f t="shared" si="0"/>
        <v>288383.59148694517</v>
      </c>
      <c r="AE51" s="84">
        <f t="shared" si="0"/>
        <v>297641.29956379201</v>
      </c>
      <c r="AF51" s="84">
        <f t="shared" si="0"/>
        <v>307223.58234492748</v>
      </c>
      <c r="AG51" s="84">
        <f t="shared" si="0"/>
        <v>317142.94785503088</v>
      </c>
      <c r="AH51" s="84">
        <f t="shared" si="0"/>
        <v>327412.43235227431</v>
      </c>
      <c r="AI51" s="84">
        <f t="shared" si="0"/>
        <v>338045.62452288542</v>
      </c>
      <c r="AJ51" s="84">
        <f t="shared" si="0"/>
        <v>349031.48400345136</v>
      </c>
      <c r="AK51" s="84">
        <f t="shared" si="0"/>
        <v>360407.4707463251</v>
      </c>
      <c r="AL51" s="84">
        <f t="shared" si="0"/>
        <v>372188.79311351152</v>
      </c>
      <c r="AM51" s="84">
        <f t="shared" si="0"/>
        <v>384391.3072314423</v>
      </c>
      <c r="AN51" s="84">
        <f t="shared" si="0"/>
        <v>397031.54677522916</v>
      </c>
    </row>
    <row r="52" spans="1:40" x14ac:dyDescent="0.2">
      <c r="A52" s="85" t="s">
        <v>246</v>
      </c>
      <c r="B52" s="84">
        <f t="shared" ref="B52:Q62" si="1">B10*$B$7+B31*$B$28</f>
        <v>9241.6328319196127</v>
      </c>
      <c r="C52" s="84">
        <f t="shared" si="1"/>
        <v>9444.4062300658152</v>
      </c>
      <c r="D52" s="84">
        <f t="shared" si="1"/>
        <v>9690.0478327068322</v>
      </c>
      <c r="E52" s="84">
        <f t="shared" si="1"/>
        <v>9942.9817628396231</v>
      </c>
      <c r="F52" s="84">
        <f t="shared" si="1"/>
        <v>10281.941895526905</v>
      </c>
      <c r="G52" s="84">
        <f t="shared" si="1"/>
        <v>10633.224563296946</v>
      </c>
      <c r="H52" s="84">
        <f t="shared" si="1"/>
        <v>10997.313172260039</v>
      </c>
      <c r="I52" s="84">
        <f t="shared" si="1"/>
        <v>11374.711728736964</v>
      </c>
      <c r="J52" s="84">
        <f t="shared" si="1"/>
        <v>11765.945795798791</v>
      </c>
      <c r="K52" s="84">
        <f t="shared" si="1"/>
        <v>12227.3248757824</v>
      </c>
      <c r="L52" s="84">
        <f t="shared" si="1"/>
        <v>12707.72061476212</v>
      </c>
      <c r="M52" s="84">
        <f t="shared" si="1"/>
        <v>13207.963949610994</v>
      </c>
      <c r="N52" s="84">
        <f t="shared" si="1"/>
        <v>13728.924530705297</v>
      </c>
      <c r="O52" s="84">
        <f t="shared" si="1"/>
        <v>14271.512643620212</v>
      </c>
      <c r="P52" s="84">
        <f t="shared" si="1"/>
        <v>14822.498733158556</v>
      </c>
      <c r="Q52" s="84">
        <f t="shared" si="1"/>
        <v>15395.945618722768</v>
      </c>
      <c r="R52" s="84">
        <f t="shared" si="0"/>
        <v>15992.828383020435</v>
      </c>
      <c r="S52" s="84">
        <f t="shared" si="0"/>
        <v>16614.167412320083</v>
      </c>
      <c r="T52" s="84">
        <f t="shared" si="0"/>
        <v>17261.030653756632</v>
      </c>
      <c r="U52" s="84">
        <f t="shared" si="0"/>
        <v>17886.894783583597</v>
      </c>
      <c r="V52" s="84">
        <f t="shared" si="0"/>
        <v>18536.969335741007</v>
      </c>
      <c r="W52" s="84">
        <f t="shared" si="0"/>
        <v>19212.261398265309</v>
      </c>
      <c r="X52" s="84">
        <f t="shared" si="0"/>
        <v>19913.823229537604</v>
      </c>
      <c r="Y52" s="84">
        <f t="shared" si="0"/>
        <v>20642.754433567483</v>
      </c>
      <c r="Z52" s="84">
        <f t="shared" si="0"/>
        <v>21331.70297404355</v>
      </c>
      <c r="AA52" s="84">
        <f t="shared" si="0"/>
        <v>22045.453081333741</v>
      </c>
      <c r="AB52" s="84">
        <f t="shared" si="0"/>
        <v>22784.97579990188</v>
      </c>
      <c r="AC52" s="84">
        <f t="shared" si="0"/>
        <v>23551.283551052911</v>
      </c>
      <c r="AD52" s="84">
        <f t="shared" si="0"/>
        <v>24345.432035545644</v>
      </c>
      <c r="AE52" s="84">
        <f t="shared" si="0"/>
        <v>25126.970617723844</v>
      </c>
      <c r="AF52" s="84">
        <f t="shared" si="0"/>
        <v>25935.90989699668</v>
      </c>
      <c r="AG52" s="84">
        <f t="shared" si="0"/>
        <v>26773.305804685562</v>
      </c>
      <c r="AH52" s="84">
        <f t="shared" si="0"/>
        <v>27640.25886574723</v>
      </c>
      <c r="AI52" s="84">
        <f t="shared" si="0"/>
        <v>28537.916241286286</v>
      </c>
      <c r="AJ52" s="84">
        <f t="shared" si="0"/>
        <v>29465.345900414752</v>
      </c>
      <c r="AK52" s="84">
        <f t="shared" si="0"/>
        <v>30425.710223912021</v>
      </c>
      <c r="AL52" s="84">
        <f t="shared" si="0"/>
        <v>31420.293106414472</v>
      </c>
      <c r="AM52" s="84">
        <f t="shared" si="0"/>
        <v>32450.433127032367</v>
      </c>
      <c r="AN52" s="84">
        <f t="shared" si="0"/>
        <v>33517.526063745834</v>
      </c>
    </row>
    <row r="53" spans="1:40" x14ac:dyDescent="0.2">
      <c r="A53" s="85" t="s">
        <v>247</v>
      </c>
      <c r="B53" s="84">
        <f t="shared" si="1"/>
        <v>10322475.561116511</v>
      </c>
      <c r="C53" s="84">
        <f t="shared" si="0"/>
        <v>10531190.553717252</v>
      </c>
      <c r="D53" s="84">
        <f t="shared" si="0"/>
        <v>10786550.618544115</v>
      </c>
      <c r="E53" s="84">
        <f t="shared" si="0"/>
        <v>11048749.462705746</v>
      </c>
      <c r="F53" s="84">
        <f t="shared" si="0"/>
        <v>11405049.628434733</v>
      </c>
      <c r="G53" s="84">
        <f t="shared" si="0"/>
        <v>11773296.191374918</v>
      </c>
      <c r="H53" s="84">
        <f t="shared" si="0"/>
        <v>12153909.244889386</v>
      </c>
      <c r="I53" s="84">
        <f t="shared" si="0"/>
        <v>12547324.50798971</v>
      </c>
      <c r="J53" s="84">
        <f t="shared" si="0"/>
        <v>12953993.948059361</v>
      </c>
      <c r="K53" s="84">
        <f t="shared" si="0"/>
        <v>13435658.28055184</v>
      </c>
      <c r="L53" s="84">
        <f t="shared" si="0"/>
        <v>13935741.995661158</v>
      </c>
      <c r="M53" s="84">
        <f t="shared" si="0"/>
        <v>14454973.345717059</v>
      </c>
      <c r="N53" s="84">
        <f t="shared" si="0"/>
        <v>14994110.516536765</v>
      </c>
      <c r="O53" s="84">
        <f t="shared" si="0"/>
        <v>15553942.908459432</v>
      </c>
      <c r="P53" s="84">
        <f t="shared" si="0"/>
        <v>16119868.623058004</v>
      </c>
      <c r="Q53" s="84">
        <f t="shared" si="0"/>
        <v>16707022.068650721</v>
      </c>
      <c r="R53" s="84">
        <f t="shared" si="0"/>
        <v>17316228.795147669</v>
      </c>
      <c r="S53" s="84">
        <f t="shared" si="0"/>
        <v>17948347.832286432</v>
      </c>
      <c r="T53" s="84">
        <f t="shared" si="0"/>
        <v>18604273.117830455</v>
      </c>
      <c r="U53" s="84">
        <f t="shared" si="0"/>
        <v>19233706.588070929</v>
      </c>
      <c r="V53" s="84">
        <f t="shared" si="0"/>
        <v>19885225.132157177</v>
      </c>
      <c r="W53" s="84">
        <f t="shared" si="0"/>
        <v>20559636.798871279</v>
      </c>
      <c r="X53" s="84">
        <f t="shared" si="0"/>
        <v>21257780.62587944</v>
      </c>
      <c r="Y53" s="84">
        <f t="shared" si="0"/>
        <v>21980527.888223212</v>
      </c>
      <c r="Z53" s="84">
        <f t="shared" si="0"/>
        <v>22656029.393530354</v>
      </c>
      <c r="AA53" s="84">
        <f t="shared" si="0"/>
        <v>23353147.531887628</v>
      </c>
      <c r="AB53" s="84">
        <f t="shared" si="0"/>
        <v>24072607.33134719</v>
      </c>
      <c r="AC53" s="84">
        <f t="shared" si="0"/>
        <v>24815159.465736162</v>
      </c>
      <c r="AD53" s="84">
        <f t="shared" si="0"/>
        <v>25581581.213027127</v>
      </c>
      <c r="AE53" s="84">
        <f t="shared" si="0"/>
        <v>26329137.856965587</v>
      </c>
      <c r="AF53" s="84">
        <f t="shared" si="0"/>
        <v>27099639.649348721</v>
      </c>
      <c r="AG53" s="84">
        <f t="shared" si="0"/>
        <v>27893831.575584881</v>
      </c>
      <c r="AH53" s="84">
        <f t="shared" si="0"/>
        <v>28712484.369888358</v>
      </c>
      <c r="AI53" s="84">
        <f t="shared" si="0"/>
        <v>29556395.467628978</v>
      </c>
      <c r="AJ53" s="84">
        <f t="shared" si="0"/>
        <v>30424192.777357951</v>
      </c>
      <c r="AK53" s="84">
        <f t="shared" si="0"/>
        <v>31318722.150116567</v>
      </c>
      <c r="AL53" s="84">
        <f t="shared" si="0"/>
        <v>32240852.682098377</v>
      </c>
      <c r="AM53" s="84">
        <f t="shared" si="0"/>
        <v>33191483.445866749</v>
      </c>
      <c r="AN53" s="84">
        <f t="shared" si="0"/>
        <v>34171544.590802327</v>
      </c>
    </row>
    <row r="54" spans="1:40" x14ac:dyDescent="0.2">
      <c r="A54" s="85" t="s">
        <v>180</v>
      </c>
      <c r="B54" s="84">
        <f t="shared" si="1"/>
        <v>366514.58226795215</v>
      </c>
      <c r="C54" s="84">
        <f t="shared" si="0"/>
        <v>374804.76244340651</v>
      </c>
      <c r="D54" s="84">
        <f t="shared" si="0"/>
        <v>384812.33842496818</v>
      </c>
      <c r="E54" s="84">
        <f t="shared" si="0"/>
        <v>395127.37778432155</v>
      </c>
      <c r="F54" s="84">
        <f t="shared" si="0"/>
        <v>408881.88926426857</v>
      </c>
      <c r="G54" s="84">
        <f t="shared" si="0"/>
        <v>423150.4969219364</v>
      </c>
      <c r="H54" s="84">
        <f t="shared" si="0"/>
        <v>437954.0470206461</v>
      </c>
      <c r="I54" s="84">
        <f t="shared" si="0"/>
        <v>453314.30599416682</v>
      </c>
      <c r="J54" s="84">
        <f t="shared" si="0"/>
        <v>469254.00461044477</v>
      </c>
      <c r="K54" s="84">
        <f t="shared" si="0"/>
        <v>488022.45746538497</v>
      </c>
      <c r="L54" s="84">
        <f t="shared" si="0"/>
        <v>507584.52018890122</v>
      </c>
      <c r="M54" s="84">
        <f t="shared" si="0"/>
        <v>527975.93998494791</v>
      </c>
      <c r="N54" s="84">
        <f t="shared" si="0"/>
        <v>549234.18536731065</v>
      </c>
      <c r="O54" s="84">
        <f t="shared" si="0"/>
        <v>571398.53446593648</v>
      </c>
      <c r="P54" s="84">
        <f t="shared" si="0"/>
        <v>593941.87123923644</v>
      </c>
      <c r="Q54" s="84">
        <f t="shared" si="0"/>
        <v>617429.92295851081</v>
      </c>
      <c r="R54" s="84">
        <f t="shared" si="0"/>
        <v>641905.04378491535</v>
      </c>
      <c r="S54" s="84">
        <f t="shared" si="0"/>
        <v>667411.62384995469</v>
      </c>
      <c r="T54" s="84">
        <f t="shared" si="0"/>
        <v>693996.19405372918</v>
      </c>
      <c r="U54" s="84">
        <f t="shared" si="0"/>
        <v>719790.39641314419</v>
      </c>
      <c r="V54" s="84">
        <f t="shared" si="0"/>
        <v>746614.03100294922</v>
      </c>
      <c r="W54" s="84">
        <f t="shared" si="0"/>
        <v>774511.46542141296</v>
      </c>
      <c r="X54" s="84">
        <f t="shared" si="0"/>
        <v>803529.13068420824</v>
      </c>
      <c r="Y54" s="84">
        <f t="shared" si="0"/>
        <v>833715.62400080543</v>
      </c>
      <c r="Z54" s="84">
        <f t="shared" si="0"/>
        <v>862352.59361387021</v>
      </c>
      <c r="AA54" s="84">
        <f t="shared" si="0"/>
        <v>892058.21299991896</v>
      </c>
      <c r="AB54" s="84">
        <f t="shared" si="0"/>
        <v>922876.01787554938</v>
      </c>
      <c r="AC54" s="84">
        <f t="shared" si="0"/>
        <v>954851.47238289006</v>
      </c>
      <c r="AD54" s="84">
        <f t="shared" si="0"/>
        <v>988032.06085031969</v>
      </c>
      <c r="AE54" s="84">
        <f t="shared" si="0"/>
        <v>1020779.3562770934</v>
      </c>
      <c r="AF54" s="84">
        <f t="shared" si="0"/>
        <v>1054720.3846869103</v>
      </c>
      <c r="AG54" s="84">
        <f t="shared" si="0"/>
        <v>1089903.0944226822</v>
      </c>
      <c r="AH54" s="84">
        <f t="shared" si="0"/>
        <v>1126377.5385985714</v>
      </c>
      <c r="AI54" s="84">
        <f t="shared" si="0"/>
        <v>1164195.9746768184</v>
      </c>
      <c r="AJ54" s="84">
        <f t="shared" si="0"/>
        <v>1203326.0655149985</v>
      </c>
      <c r="AK54" s="84">
        <f t="shared" si="0"/>
        <v>1243902.8200285099</v>
      </c>
      <c r="AL54" s="84">
        <f t="shared" si="0"/>
        <v>1285985.0512346043</v>
      </c>
      <c r="AM54" s="84">
        <f t="shared" si="0"/>
        <v>1329634.175543427</v>
      </c>
      <c r="AN54" s="84">
        <f t="shared" si="0"/>
        <v>1374914.3363452663</v>
      </c>
    </row>
    <row r="55" spans="1:40" x14ac:dyDescent="0.2">
      <c r="A55" s="85" t="s">
        <v>248</v>
      </c>
      <c r="B55" s="84">
        <f t="shared" si="1"/>
        <v>35866.784997983035</v>
      </c>
      <c r="C55" s="84">
        <f t="shared" si="0"/>
        <v>36748.995316904002</v>
      </c>
      <c r="D55" s="84">
        <f t="shared" si="0"/>
        <v>37804.204676362977</v>
      </c>
      <c r="E55" s="84">
        <f t="shared" si="0"/>
        <v>38894.716513864383</v>
      </c>
      <c r="F55" s="84">
        <f t="shared" si="0"/>
        <v>40329.73869976234</v>
      </c>
      <c r="G55" s="84">
        <f t="shared" si="0"/>
        <v>41822.323422586844</v>
      </c>
      <c r="H55" s="84">
        <f t="shared" si="0"/>
        <v>43374.989041271947</v>
      </c>
      <c r="I55" s="84">
        <f t="shared" si="0"/>
        <v>44990.373433486544</v>
      </c>
      <c r="J55" s="84">
        <f t="shared" si="0"/>
        <v>46671.240096364549</v>
      </c>
      <c r="K55" s="84">
        <f t="shared" si="0"/>
        <v>48642.31252503764</v>
      </c>
      <c r="L55" s="84">
        <f t="shared" si="0"/>
        <v>50702.30795671622</v>
      </c>
      <c r="M55" s="84">
        <f t="shared" si="0"/>
        <v>52855.522320399061</v>
      </c>
      <c r="N55" s="84">
        <f t="shared" si="0"/>
        <v>55106.473107016085</v>
      </c>
      <c r="O55" s="84">
        <f t="shared" si="0"/>
        <v>57459.911465189332</v>
      </c>
      <c r="P55" s="84">
        <f t="shared" si="0"/>
        <v>59863.55619765773</v>
      </c>
      <c r="Q55" s="84">
        <f t="shared" si="0"/>
        <v>62375.056360037881</v>
      </c>
      <c r="R55" s="84">
        <f t="shared" si="0"/>
        <v>64999.608709650878</v>
      </c>
      <c r="S55" s="84">
        <f t="shared" si="0"/>
        <v>67742.677583062687</v>
      </c>
      <c r="T55" s="84">
        <f t="shared" si="0"/>
        <v>70610.00951455321</v>
      </c>
      <c r="U55" s="84">
        <f t="shared" si="0"/>
        <v>73412.117715076281</v>
      </c>
      <c r="V55" s="84">
        <f t="shared" si="0"/>
        <v>76334.749882848279</v>
      </c>
      <c r="W55" s="84">
        <f t="shared" si="0"/>
        <v>79383.512347767362</v>
      </c>
      <c r="X55" s="84">
        <f t="shared" si="0"/>
        <v>82564.291053321998</v>
      </c>
      <c r="Y55" s="84">
        <f t="shared" si="0"/>
        <v>85883.266328815342</v>
      </c>
      <c r="Z55" s="84">
        <f t="shared" si="0"/>
        <v>89060.932221512252</v>
      </c>
      <c r="AA55" s="84">
        <f t="shared" si="0"/>
        <v>92367.465033667264</v>
      </c>
      <c r="AB55" s="84">
        <f t="shared" si="0"/>
        <v>95808.56036635967</v>
      </c>
      <c r="AC55" s="84">
        <f t="shared" si="0"/>
        <v>99390.184638311213</v>
      </c>
      <c r="AD55" s="84">
        <f t="shared" si="0"/>
        <v>103118.58872248961</v>
      </c>
      <c r="AE55" s="84">
        <f t="shared" si="0"/>
        <v>106823.67164863762</v>
      </c>
      <c r="AF55" s="84">
        <f t="shared" si="0"/>
        <v>110676.14682358416</v>
      </c>
      <c r="AG55" s="84">
        <f t="shared" si="0"/>
        <v>114682.44044816677</v>
      </c>
      <c r="AH55" s="84">
        <f t="shared" si="0"/>
        <v>118849.28072773485</v>
      </c>
      <c r="AI55" s="84">
        <f t="shared" si="0"/>
        <v>123183.7129213618</v>
      </c>
      <c r="AJ55" s="84">
        <f t="shared" si="0"/>
        <v>127683.89391687716</v>
      </c>
      <c r="AK55" s="84">
        <f t="shared" si="0"/>
        <v>132365.77517561399</v>
      </c>
      <c r="AL55" s="84">
        <f t="shared" si="0"/>
        <v>137237.36703542862</v>
      </c>
      <c r="AM55" s="84">
        <f t="shared" si="0"/>
        <v>142307.05874638629</v>
      </c>
      <c r="AN55" s="84">
        <f t="shared" si="0"/>
        <v>147583.63738224201</v>
      </c>
    </row>
    <row r="56" spans="1:40" x14ac:dyDescent="0.2">
      <c r="A56" s="85" t="s">
        <v>249</v>
      </c>
      <c r="B56" s="84">
        <f t="shared" si="1"/>
        <v>288612.25821014377</v>
      </c>
      <c r="C56" s="84">
        <f t="shared" si="0"/>
        <v>295711.2137585397</v>
      </c>
      <c r="D56" s="84">
        <f t="shared" si="0"/>
        <v>304202.25515351974</v>
      </c>
      <c r="E56" s="84">
        <f t="shared" si="0"/>
        <v>312977.36795074987</v>
      </c>
      <c r="F56" s="84">
        <f t="shared" si="0"/>
        <v>324524.68097818119</v>
      </c>
      <c r="G56" s="84">
        <f t="shared" si="0"/>
        <v>336535.18728519056</v>
      </c>
      <c r="H56" s="84">
        <f t="shared" si="0"/>
        <v>349029.15156121168</v>
      </c>
      <c r="I56" s="84">
        <f t="shared" si="0"/>
        <v>362027.80023707659</v>
      </c>
      <c r="J56" s="84">
        <f t="shared" si="0"/>
        <v>375553.3705762719</v>
      </c>
      <c r="K56" s="84">
        <f t="shared" si="0"/>
        <v>391414.16391962778</v>
      </c>
      <c r="L56" s="84">
        <f t="shared" si="0"/>
        <v>407990.5014274912</v>
      </c>
      <c r="M56" s="84">
        <f t="shared" si="0"/>
        <v>425316.95151098579</v>
      </c>
      <c r="N56" s="84">
        <f t="shared" si="0"/>
        <v>443429.8654421551</v>
      </c>
      <c r="O56" s="84">
        <f t="shared" si="0"/>
        <v>462367.47468593315</v>
      </c>
      <c r="P56" s="84">
        <f t="shared" si="0"/>
        <v>481709.08376029308</v>
      </c>
      <c r="Q56" s="84">
        <f t="shared" si="0"/>
        <v>501918.58214198228</v>
      </c>
      <c r="R56" s="84">
        <f t="shared" si="0"/>
        <v>523037.78701271827</v>
      </c>
      <c r="S56" s="84">
        <f t="shared" si="0"/>
        <v>545110.66870650428</v>
      </c>
      <c r="T56" s="84">
        <f t="shared" si="0"/>
        <v>568183.46834128792</v>
      </c>
      <c r="U56" s="84">
        <f t="shared" si="0"/>
        <v>590731.42672576976</v>
      </c>
      <c r="V56" s="84">
        <f t="shared" si="0"/>
        <v>614249.21539638878</v>
      </c>
      <c r="W56" s="84">
        <f t="shared" si="0"/>
        <v>638781.94727676897</v>
      </c>
      <c r="X56" s="84">
        <f t="shared" si="0"/>
        <v>664376.98528059432</v>
      </c>
      <c r="Y56" s="84">
        <f t="shared" si="0"/>
        <v>691084.06118050276</v>
      </c>
      <c r="Z56" s="84">
        <f t="shared" si="0"/>
        <v>716654.05105285638</v>
      </c>
      <c r="AA56" s="84">
        <f t="shared" si="0"/>
        <v>743261.00514257757</v>
      </c>
      <c r="AB56" s="84">
        <f t="shared" si="0"/>
        <v>770950.75471916946</v>
      </c>
      <c r="AC56" s="84">
        <f t="shared" si="0"/>
        <v>799771.31026310567</v>
      </c>
      <c r="AD56" s="84">
        <f t="shared" si="0"/>
        <v>829772.97119662864</v>
      </c>
      <c r="AE56" s="84">
        <f t="shared" si="0"/>
        <v>859586.97181762604</v>
      </c>
      <c r="AF56" s="84">
        <f t="shared" si="0"/>
        <v>890587.00597278972</v>
      </c>
      <c r="AG56" s="84">
        <f t="shared" si="0"/>
        <v>922824.78390979464</v>
      </c>
      <c r="AH56" s="84">
        <f t="shared" si="0"/>
        <v>956354.44604127668</v>
      </c>
      <c r="AI56" s="84">
        <f t="shared" si="0"/>
        <v>991232.68404258601</v>
      </c>
      <c r="AJ56" s="84">
        <f t="shared" si="0"/>
        <v>1027444.6667888926</v>
      </c>
      <c r="AK56" s="84">
        <f t="shared" si="0"/>
        <v>1065118.7522380541</v>
      </c>
      <c r="AL56" s="84">
        <f t="shared" si="0"/>
        <v>1104319.3978455688</v>
      </c>
      <c r="AM56" s="84">
        <f t="shared" si="0"/>
        <v>1145114.1100914935</v>
      </c>
      <c r="AN56" s="84">
        <f t="shared" si="0"/>
        <v>1187573.596657038</v>
      </c>
    </row>
    <row r="57" spans="1:40" x14ac:dyDescent="0.2">
      <c r="A57" s="85" t="s">
        <v>250</v>
      </c>
      <c r="B57" s="84">
        <f t="shared" si="1"/>
        <v>16364316.864105802</v>
      </c>
      <c r="C57" s="84">
        <f t="shared" si="0"/>
        <v>16696357.404929185</v>
      </c>
      <c r="D57" s="84">
        <f t="shared" si="0"/>
        <v>17102425.718847256</v>
      </c>
      <c r="E57" s="84">
        <f t="shared" si="0"/>
        <v>17519421.076981589</v>
      </c>
      <c r="F57" s="84">
        <f t="shared" si="0"/>
        <v>18085726.057036914</v>
      </c>
      <c r="G57" s="84">
        <f t="shared" si="0"/>
        <v>18671088.657302063</v>
      </c>
      <c r="H57" s="84">
        <f t="shared" si="0"/>
        <v>19276182.696035147</v>
      </c>
      <c r="I57" s="84">
        <f t="shared" si="0"/>
        <v>19901707.246019643</v>
      </c>
      <c r="J57" s="84">
        <f t="shared" si="0"/>
        <v>20548387.650929771</v>
      </c>
      <c r="K57" s="84">
        <f t="shared" si="0"/>
        <v>21314177.561655164</v>
      </c>
      <c r="L57" s="84">
        <f t="shared" si="0"/>
        <v>22109352.459581278</v>
      </c>
      <c r="M57" s="84">
        <f t="shared" si="0"/>
        <v>22935079.924828026</v>
      </c>
      <c r="N57" s="84">
        <f t="shared" si="0"/>
        <v>23792575.861921839</v>
      </c>
      <c r="O57" s="84">
        <f t="shared" si="0"/>
        <v>24683106.587245356</v>
      </c>
      <c r="P57" s="84">
        <f t="shared" si="0"/>
        <v>25583512.133124556</v>
      </c>
      <c r="Q57" s="84">
        <f t="shared" si="0"/>
        <v>26517822.710264701</v>
      </c>
      <c r="R57" s="84">
        <f t="shared" si="0"/>
        <v>27487364.313138336</v>
      </c>
      <c r="S57" s="84">
        <f t="shared" si="0"/>
        <v>28493517.132205866</v>
      </c>
      <c r="T57" s="84">
        <f t="shared" si="0"/>
        <v>29537717.889561087</v>
      </c>
      <c r="U57" s="84">
        <f t="shared" si="0"/>
        <v>30540119.586361311</v>
      </c>
      <c r="V57" s="84">
        <f t="shared" si="0"/>
        <v>31577857.226126429</v>
      </c>
      <c r="W57" s="84">
        <f t="shared" si="0"/>
        <v>32652232.542134237</v>
      </c>
      <c r="X57" s="84">
        <f t="shared" si="0"/>
        <v>33764597.667954244</v>
      </c>
      <c r="Y57" s="84">
        <f t="shared" si="0"/>
        <v>34916357.19396472</v>
      </c>
      <c r="Z57" s="84">
        <f t="shared" si="0"/>
        <v>35993386.816243164</v>
      </c>
      <c r="AA57" s="84">
        <f t="shared" si="0"/>
        <v>37105083.597165667</v>
      </c>
      <c r="AB57" s="84">
        <f t="shared" si="0"/>
        <v>38252620.453878626</v>
      </c>
      <c r="AC57" s="84">
        <f t="shared" si="0"/>
        <v>39437212.30568821</v>
      </c>
      <c r="AD57" s="84">
        <f t="shared" si="0"/>
        <v>40660117.669701859</v>
      </c>
      <c r="AE57" s="84">
        <f t="shared" si="0"/>
        <v>41853428.737453751</v>
      </c>
      <c r="AF57" s="84">
        <f t="shared" si="0"/>
        <v>43083616.079139419</v>
      </c>
      <c r="AG57" s="84">
        <f t="shared" si="0"/>
        <v>44351889.147539787</v>
      </c>
      <c r="AH57" s="84">
        <f t="shared" si="0"/>
        <v>45659499.789240658</v>
      </c>
      <c r="AI57" s="84">
        <f t="shared" si="0"/>
        <v>47007743.841345377</v>
      </c>
      <c r="AJ57" s="84">
        <f t="shared" si="0"/>
        <v>48394467.771656394</v>
      </c>
      <c r="AK57" s="84">
        <f t="shared" si="0"/>
        <v>49824228.036432639</v>
      </c>
      <c r="AL57" s="84">
        <f t="shared" si="0"/>
        <v>51298439.380445287</v>
      </c>
      <c r="AM57" s="84">
        <f t="shared" si="0"/>
        <v>52818566.105037585</v>
      </c>
      <c r="AN57" s="84">
        <f t="shared" si="0"/>
        <v>54386123.924410321</v>
      </c>
    </row>
    <row r="58" spans="1:40" x14ac:dyDescent="0.2">
      <c r="A58" s="85" t="s">
        <v>251</v>
      </c>
      <c r="B58" s="84">
        <f t="shared" si="1"/>
        <v>31604.144761173477</v>
      </c>
      <c r="C58" s="84">
        <f t="shared" si="0"/>
        <v>32583.427965505562</v>
      </c>
      <c r="D58" s="84">
        <f t="shared" si="0"/>
        <v>33729.200031189444</v>
      </c>
      <c r="E58" s="84">
        <f t="shared" si="0"/>
        <v>34920.920842299936</v>
      </c>
      <c r="F58" s="84">
        <f t="shared" si="0"/>
        <v>36438.770184360852</v>
      </c>
      <c r="G58" s="84">
        <f t="shared" ref="C58:AN62" si="2">G16*$B$7+G37*$B$28</f>
        <v>38027.986911352273</v>
      </c>
      <c r="H58" s="84">
        <f t="shared" si="2"/>
        <v>39692.151658550902</v>
      </c>
      <c r="I58" s="84">
        <f t="shared" si="2"/>
        <v>41435.034261548106</v>
      </c>
      <c r="J58" s="84">
        <f t="shared" si="2"/>
        <v>43260.604195276595</v>
      </c>
      <c r="K58" s="84">
        <f t="shared" si="2"/>
        <v>45379.992102384756</v>
      </c>
      <c r="L58" s="84">
        <f t="shared" si="2"/>
        <v>47609.787448568604</v>
      </c>
      <c r="M58" s="84">
        <f t="shared" si="2"/>
        <v>49956.046232974608</v>
      </c>
      <c r="N58" s="84">
        <f t="shared" si="2"/>
        <v>52425.170870461101</v>
      </c>
      <c r="O58" s="84">
        <f t="shared" si="2"/>
        <v>55023.930681544196</v>
      </c>
      <c r="P58" s="84">
        <f t="shared" si="2"/>
        <v>57704.270888513413</v>
      </c>
      <c r="Q58" s="84">
        <f t="shared" si="2"/>
        <v>60523.500118421856</v>
      </c>
      <c r="R58" s="84">
        <f t="shared" si="2"/>
        <v>63489.19189442863</v>
      </c>
      <c r="S58" s="84">
        <f t="shared" si="2"/>
        <v>66609.350038771896</v>
      </c>
      <c r="T58" s="84">
        <f t="shared" si="2"/>
        <v>69892.433972415834</v>
      </c>
      <c r="U58" s="84">
        <f t="shared" si="2"/>
        <v>73152.545929353568</v>
      </c>
      <c r="V58" s="84">
        <f t="shared" si="2"/>
        <v>76575.171554019704</v>
      </c>
      <c r="W58" s="84">
        <f t="shared" si="2"/>
        <v>80168.850221908622</v>
      </c>
      <c r="X58" s="84">
        <f t="shared" si="2"/>
        <v>83942.58882027457</v>
      </c>
      <c r="Y58" s="84">
        <f t="shared" si="2"/>
        <v>87905.888184061769</v>
      </c>
      <c r="Z58" s="84">
        <f t="shared" si="2"/>
        <v>91774.062290547503</v>
      </c>
      <c r="AA58" s="84">
        <f t="shared" si="2"/>
        <v>95824.92462644515</v>
      </c>
      <c r="AB58" s="84">
        <f t="shared" si="2"/>
        <v>100067.57903470829</v>
      </c>
      <c r="AC58" s="84">
        <f t="shared" si="2"/>
        <v>104511.60168380864</v>
      </c>
      <c r="AD58" s="84">
        <f t="shared" si="2"/>
        <v>109167.06633895698</v>
      </c>
      <c r="AE58" s="84">
        <f t="shared" si="2"/>
        <v>113856.29076589381</v>
      </c>
      <c r="AF58" s="84">
        <f t="shared" si="2"/>
        <v>118762.41565469018</v>
      </c>
      <c r="AG58" s="84">
        <f t="shared" si="2"/>
        <v>123896.03905518436</v>
      </c>
      <c r="AH58" s="84">
        <f t="shared" si="2"/>
        <v>129268.29847197517</v>
      </c>
      <c r="AI58" s="84">
        <f t="shared" si="2"/>
        <v>134890.89922402112</v>
      </c>
      <c r="AJ58" s="84">
        <f t="shared" si="2"/>
        <v>140765.97829659891</v>
      </c>
      <c r="AK58" s="84">
        <f t="shared" si="2"/>
        <v>146915.38919595382</v>
      </c>
      <c r="AL58" s="84">
        <f t="shared" si="2"/>
        <v>153352.60857466614</v>
      </c>
      <c r="AM58" s="84">
        <f t="shared" si="2"/>
        <v>160091.80032635774</v>
      </c>
      <c r="AN58" s="84">
        <f t="shared" si="2"/>
        <v>167147.85165397721</v>
      </c>
    </row>
    <row r="59" spans="1:40" x14ac:dyDescent="0.2">
      <c r="A59" s="85" t="s">
        <v>252</v>
      </c>
      <c r="B59" s="84">
        <f t="shared" si="1"/>
        <v>496267.12290250312</v>
      </c>
      <c r="C59" s="84">
        <f t="shared" si="2"/>
        <v>507135.15112942911</v>
      </c>
      <c r="D59" s="84">
        <f t="shared" si="2"/>
        <v>520303.72079760052</v>
      </c>
      <c r="E59" s="84">
        <f t="shared" si="2"/>
        <v>533862.35904258315</v>
      </c>
      <c r="F59" s="84">
        <f t="shared" si="2"/>
        <v>552038.20999859401</v>
      </c>
      <c r="G59" s="84">
        <f t="shared" si="2"/>
        <v>570873.6515642805</v>
      </c>
      <c r="H59" s="84">
        <f t="shared" si="2"/>
        <v>590394.50251330563</v>
      </c>
      <c r="I59" s="84">
        <f t="shared" si="2"/>
        <v>610627.67922552244</v>
      </c>
      <c r="J59" s="84">
        <f t="shared" si="2"/>
        <v>631601.24653281609</v>
      </c>
      <c r="K59" s="84">
        <f t="shared" si="2"/>
        <v>656337.62708552787</v>
      </c>
      <c r="L59" s="84">
        <f t="shared" si="2"/>
        <v>682091.89626812772</v>
      </c>
      <c r="M59" s="84">
        <f t="shared" si="2"/>
        <v>708908.44167286146</v>
      </c>
      <c r="N59" s="84">
        <f t="shared" si="2"/>
        <v>736833.71426079539</v>
      </c>
      <c r="O59" s="84">
        <f t="shared" si="2"/>
        <v>765916.33054643869</v>
      </c>
      <c r="P59" s="84">
        <f t="shared" si="2"/>
        <v>795446.07952170633</v>
      </c>
      <c r="Q59" s="84">
        <f t="shared" si="2"/>
        <v>826177.45359023311</v>
      </c>
      <c r="R59" s="84">
        <f t="shared" si="2"/>
        <v>858162.50659045973</v>
      </c>
      <c r="S59" s="84">
        <f t="shared" si="2"/>
        <v>891455.70516381261</v>
      </c>
      <c r="T59" s="84">
        <f t="shared" si="2"/>
        <v>926114.04869587289</v>
      </c>
      <c r="U59" s="84">
        <f t="shared" si="2"/>
        <v>959641.2199447446</v>
      </c>
      <c r="V59" s="84">
        <f t="shared" si="2"/>
        <v>994462.69112566707</v>
      </c>
      <c r="W59" s="84">
        <f t="shared" si="2"/>
        <v>1030632.1726699217</v>
      </c>
      <c r="X59" s="84">
        <f t="shared" si="2"/>
        <v>1068205.777928357</v>
      </c>
      <c r="Y59" s="84">
        <f t="shared" si="2"/>
        <v>1107242.1386053972</v>
      </c>
      <c r="Z59" s="84">
        <f t="shared" si="2"/>
        <v>1144128.4521031645</v>
      </c>
      <c r="AA59" s="84">
        <f t="shared" si="2"/>
        <v>1182339.4938920727</v>
      </c>
      <c r="AB59" s="84">
        <f t="shared" si="2"/>
        <v>1221926.9890571244</v>
      </c>
      <c r="AC59" s="84">
        <f t="shared" si="2"/>
        <v>1262944.8606062613</v>
      </c>
      <c r="AD59" s="84">
        <f t="shared" si="2"/>
        <v>1305449.3302790208</v>
      </c>
      <c r="AE59" s="84">
        <f t="shared" si="2"/>
        <v>1347271.0881761536</v>
      </c>
      <c r="AF59" s="84">
        <f t="shared" si="2"/>
        <v>1390555.3100277511</v>
      </c>
      <c r="AG59" s="84">
        <f t="shared" si="2"/>
        <v>1435358.1920164402</v>
      </c>
      <c r="AH59" s="84">
        <f t="shared" si="2"/>
        <v>1481738.2969190034</v>
      </c>
      <c r="AI59" s="84">
        <f t="shared" si="2"/>
        <v>1529756.6622383776</v>
      </c>
      <c r="AJ59" s="84">
        <f t="shared" si="2"/>
        <v>1579362.8529253618</v>
      </c>
      <c r="AK59" s="84">
        <f t="shared" si="2"/>
        <v>1630725.8859043666</v>
      </c>
      <c r="AL59" s="84">
        <f t="shared" si="2"/>
        <v>1683914.0466600847</v>
      </c>
      <c r="AM59" s="84">
        <f t="shared" si="2"/>
        <v>1738998.5209307563</v>
      </c>
      <c r="AN59" s="84">
        <f t="shared" si="2"/>
        <v>1796053.5277381693</v>
      </c>
    </row>
    <row r="60" spans="1:40" x14ac:dyDescent="0.2">
      <c r="A60" s="85" t="s">
        <v>128</v>
      </c>
      <c r="B60" s="84">
        <f t="shared" si="1"/>
        <v>171657.87795105833</v>
      </c>
      <c r="C60" s="84">
        <f t="shared" si="2"/>
        <v>177955.42131165176</v>
      </c>
      <c r="D60" s="84">
        <f t="shared" si="2"/>
        <v>185225.33999400461</v>
      </c>
      <c r="E60" s="84">
        <f t="shared" si="2"/>
        <v>192816.75729920054</v>
      </c>
      <c r="F60" s="84">
        <f t="shared" si="2"/>
        <v>202288.88373188942</v>
      </c>
      <c r="G60" s="84">
        <f t="shared" si="2"/>
        <v>212248.69857445225</v>
      </c>
      <c r="H60" s="84">
        <f t="shared" si="2"/>
        <v>222722.2486454593</v>
      </c>
      <c r="I60" s="84">
        <f t="shared" si="2"/>
        <v>233737.0149415519</v>
      </c>
      <c r="J60" s="84">
        <f t="shared" si="2"/>
        <v>245321.99387551672</v>
      </c>
      <c r="K60" s="84">
        <f t="shared" si="2"/>
        <v>258687.4992984928</v>
      </c>
      <c r="L60" s="84">
        <f t="shared" si="2"/>
        <v>272808.01931357407</v>
      </c>
      <c r="M60" s="84">
        <f t="shared" si="2"/>
        <v>287727.4512154953</v>
      </c>
      <c r="N60" s="84">
        <f t="shared" si="2"/>
        <v>303492.30654692743</v>
      </c>
      <c r="O60" s="84">
        <f t="shared" si="2"/>
        <v>320151.87003710732</v>
      </c>
      <c r="P60" s="84">
        <f t="shared" si="2"/>
        <v>337435.50253446924</v>
      </c>
      <c r="Q60" s="84">
        <f t="shared" si="2"/>
        <v>355686.02985648194</v>
      </c>
      <c r="R60" s="84">
        <f t="shared" si="2"/>
        <v>374959.09926849359</v>
      </c>
      <c r="S60" s="84">
        <f t="shared" si="2"/>
        <v>395313.63791097922</v>
      </c>
      <c r="T60" s="84">
        <f t="shared" si="2"/>
        <v>416812.050398511</v>
      </c>
      <c r="U60" s="84">
        <f t="shared" si="2"/>
        <v>438352.88877563918</v>
      </c>
      <c r="V60" s="84">
        <f t="shared" si="2"/>
        <v>461049.3324720707</v>
      </c>
      <c r="W60" s="84">
        <f t="shared" si="2"/>
        <v>484965.20657916728</v>
      </c>
      <c r="X60" s="84">
        <f t="shared" si="2"/>
        <v>510167.94713726756</v>
      </c>
      <c r="Y60" s="84">
        <f t="shared" si="2"/>
        <v>536728.80975656409</v>
      </c>
      <c r="Z60" s="84">
        <f t="shared" si="2"/>
        <v>562915.43251963565</v>
      </c>
      <c r="AA60" s="84">
        <f t="shared" si="2"/>
        <v>590429.38353243435</v>
      </c>
      <c r="AB60" s="84">
        <f t="shared" si="2"/>
        <v>619339.90815301333</v>
      </c>
      <c r="AC60" s="84">
        <f t="shared" si="2"/>
        <v>649719.94972491998</v>
      </c>
      <c r="AD60" s="84">
        <f t="shared" si="2"/>
        <v>681646.35107690434</v>
      </c>
      <c r="AE60" s="84">
        <f t="shared" si="2"/>
        <v>714019.31788093899</v>
      </c>
      <c r="AF60" s="84">
        <f t="shared" si="2"/>
        <v>747992.13008197944</v>
      </c>
      <c r="AG60" s="84">
        <f t="shared" si="2"/>
        <v>783646.27029321587</v>
      </c>
      <c r="AH60" s="84">
        <f t="shared" si="2"/>
        <v>821067.4758759439</v>
      </c>
      <c r="AI60" s="84">
        <f t="shared" si="2"/>
        <v>860345.96614869707</v>
      </c>
      <c r="AJ60" s="84">
        <f t="shared" si="2"/>
        <v>901511.57533301925</v>
      </c>
      <c r="AK60" s="84">
        <f t="shared" si="2"/>
        <v>944720.79132046923</v>
      </c>
      <c r="AL60" s="84">
        <f t="shared" si="2"/>
        <v>990077.9176339549</v>
      </c>
      <c r="AM60" s="84">
        <f t="shared" si="2"/>
        <v>1037692.7030408193</v>
      </c>
      <c r="AN60" s="84">
        <f t="shared" si="2"/>
        <v>1087680.6314971331</v>
      </c>
    </row>
    <row r="61" spans="1:40" x14ac:dyDescent="0.2">
      <c r="A61" s="85" t="s">
        <v>253</v>
      </c>
      <c r="B61" s="84">
        <f t="shared" si="1"/>
        <v>8250009.4645893015</v>
      </c>
      <c r="C61" s="84">
        <f t="shared" si="2"/>
        <v>8453877.44447878</v>
      </c>
      <c r="D61" s="84">
        <f t="shared" si="2"/>
        <v>8697603.9949136507</v>
      </c>
      <c r="E61" s="84">
        <f t="shared" si="2"/>
        <v>8949520.1151475944</v>
      </c>
      <c r="F61" s="84">
        <f t="shared" si="2"/>
        <v>9280785.2887529489</v>
      </c>
      <c r="G61" s="84">
        <f t="shared" si="2"/>
        <v>9625387.3730828688</v>
      </c>
      <c r="H61" s="84">
        <f t="shared" si="2"/>
        <v>9983911.9993709512</v>
      </c>
      <c r="I61" s="84">
        <f t="shared" si="2"/>
        <v>10356972.682350755</v>
      </c>
      <c r="J61" s="84">
        <f t="shared" si="2"/>
        <v>10745212.247196913</v>
      </c>
      <c r="K61" s="84">
        <f t="shared" si="2"/>
        <v>11200382.453351639</v>
      </c>
      <c r="L61" s="84">
        <f t="shared" si="2"/>
        <v>11676156.352184881</v>
      </c>
      <c r="M61" s="84">
        <f t="shared" si="2"/>
        <v>12173532.696523758</v>
      </c>
      <c r="N61" s="84">
        <f t="shared" si="2"/>
        <v>12693561.90899173</v>
      </c>
      <c r="O61" s="84">
        <f t="shared" si="2"/>
        <v>13237348.91019957</v>
      </c>
      <c r="P61" s="84">
        <f t="shared" si="2"/>
        <v>13792858.792865174</v>
      </c>
      <c r="Q61" s="84">
        <f t="shared" si="2"/>
        <v>14373382.310780615</v>
      </c>
      <c r="R61" s="84">
        <f t="shared" si="2"/>
        <v>14980128.805951208</v>
      </c>
      <c r="S61" s="84">
        <f t="shared" si="2"/>
        <v>15614370.077513244</v>
      </c>
      <c r="T61" s="84">
        <f t="shared" si="2"/>
        <v>16277443.802282527</v>
      </c>
      <c r="U61" s="84">
        <f t="shared" si="2"/>
        <v>16925676.120183606</v>
      </c>
      <c r="V61" s="84">
        <f t="shared" si="2"/>
        <v>17601894.30411581</v>
      </c>
      <c r="W61" s="84">
        <f t="shared" si="2"/>
        <v>18307404.732359402</v>
      </c>
      <c r="X61" s="84">
        <f t="shared" si="2"/>
        <v>19043579.132794026</v>
      </c>
      <c r="Y61" s="84">
        <f t="shared" si="2"/>
        <v>19811858.043490831</v>
      </c>
      <c r="Z61" s="84">
        <f t="shared" si="2"/>
        <v>20547770.589354478</v>
      </c>
      <c r="AA61" s="84">
        <f t="shared" si="2"/>
        <v>21313647.95824106</v>
      </c>
      <c r="AB61" s="84">
        <f t="shared" si="2"/>
        <v>22110819.33275909</v>
      </c>
      <c r="AC61" s="84">
        <f t="shared" si="2"/>
        <v>22940677.280606903</v>
      </c>
      <c r="AD61" s="84">
        <f t="shared" si="2"/>
        <v>23804680.953184746</v>
      </c>
      <c r="AE61" s="84">
        <f t="shared" si="2"/>
        <v>24663574.143897943</v>
      </c>
      <c r="AF61" s="84">
        <f t="shared" si="2"/>
        <v>25556776.918138716</v>
      </c>
      <c r="AG61" s="84">
        <f t="shared" si="2"/>
        <v>26485790.48406614</v>
      </c>
      <c r="AH61" s="84">
        <f t="shared" si="2"/>
        <v>27452186.793766186</v>
      </c>
      <c r="AI61" s="84">
        <f t="shared" si="2"/>
        <v>28457612.075405404</v>
      </c>
      <c r="AJ61" s="84">
        <f t="shared" si="2"/>
        <v>29501659.956547603</v>
      </c>
      <c r="AK61" s="84">
        <f t="shared" si="2"/>
        <v>30588036.003851004</v>
      </c>
      <c r="AL61" s="84">
        <f t="shared" si="2"/>
        <v>31718612.734990701</v>
      </c>
      <c r="AM61" s="84">
        <f t="shared" si="2"/>
        <v>32895351.475686409</v>
      </c>
      <c r="AN61" s="84">
        <f t="shared" si="2"/>
        <v>34120306.800368607</v>
      </c>
    </row>
    <row r="62" spans="1:40" x14ac:dyDescent="0.2">
      <c r="A62" s="85" t="s">
        <v>254</v>
      </c>
      <c r="B62" s="84">
        <f t="shared" si="1"/>
        <v>1074306.4327674061</v>
      </c>
      <c r="C62" s="84">
        <f t="shared" si="2"/>
        <v>1096250.9919899749</v>
      </c>
      <c r="D62" s="84">
        <f t="shared" si="2"/>
        <v>1123065.6062351982</v>
      </c>
      <c r="E62" s="84">
        <f t="shared" si="2"/>
        <v>1150608.3286488319</v>
      </c>
      <c r="F62" s="84">
        <f t="shared" si="2"/>
        <v>1187969.4770684182</v>
      </c>
      <c r="G62" s="84">
        <f t="shared" si="2"/>
        <v>1226596.7064291325</v>
      </c>
      <c r="H62" s="84">
        <f t="shared" si="2"/>
        <v>1266535.2391036064</v>
      </c>
      <c r="I62" s="84">
        <f t="shared" si="2"/>
        <v>1307832.0161945254</v>
      </c>
      <c r="J62" s="84">
        <f t="shared" si="2"/>
        <v>1350535.7679274553</v>
      </c>
      <c r="K62" s="84">
        <f t="shared" si="2"/>
        <v>1401086.5893291587</v>
      </c>
      <c r="L62" s="84">
        <f t="shared" si="2"/>
        <v>1453589.7421573107</v>
      </c>
      <c r="M62" s="84">
        <f t="shared" si="2"/>
        <v>1508123.5226579634</v>
      </c>
      <c r="N62" s="84">
        <f t="shared" si="2"/>
        <v>1564769.5090977061</v>
      </c>
      <c r="O62" s="84">
        <f t="shared" si="2"/>
        <v>1623612.7059278346</v>
      </c>
      <c r="P62" s="84">
        <f t="shared" si="2"/>
        <v>1683131.2369179209</v>
      </c>
      <c r="Q62" s="84">
        <f t="shared" si="2"/>
        <v>1744907.3874139711</v>
      </c>
      <c r="R62" s="84">
        <f t="shared" si="2"/>
        <v>1809030.3779229487</v>
      </c>
      <c r="S62" s="84">
        <f t="shared" si="2"/>
        <v>1875593.1278401832</v>
      </c>
      <c r="T62" s="84">
        <f t="shared" si="2"/>
        <v>1944692.4177819432</v>
      </c>
      <c r="U62" s="84">
        <f t="shared" si="2"/>
        <v>2011072.6277139222</v>
      </c>
      <c r="V62" s="84">
        <f t="shared" si="2"/>
        <v>2079813.4258458831</v>
      </c>
      <c r="W62" s="84">
        <f t="shared" si="2"/>
        <v>2151002.8783308929</v>
      </c>
      <c r="X62" s="84">
        <f t="shared" si="2"/>
        <v>2224732.5203072056</v>
      </c>
      <c r="Y62" s="84">
        <f t="shared" si="2"/>
        <v>2301097.5006314544</v>
      </c>
      <c r="Z62" s="84">
        <f t="shared" si="2"/>
        <v>2372577.8101381394</v>
      </c>
      <c r="AA62" s="84">
        <f t="shared" si="2"/>
        <v>2446384.0948039601</v>
      </c>
      <c r="AB62" s="84">
        <f t="shared" si="2"/>
        <v>2522596.3161252234</v>
      </c>
      <c r="AC62" s="84">
        <f t="shared" si="2"/>
        <v>2601297.3623563549</v>
      </c>
      <c r="AD62" s="84">
        <f t="shared" si="2"/>
        <v>2682573.1628680374</v>
      </c>
      <c r="AE62" s="84">
        <f t="shared" si="2"/>
        <v>2761945.4725296595</v>
      </c>
      <c r="AF62" s="84">
        <f t="shared" si="2"/>
        <v>2843801.7471216945</v>
      </c>
      <c r="AG62" s="84">
        <f t="shared" si="2"/>
        <v>2928224.9629432913</v>
      </c>
      <c r="AH62" s="84">
        <f t="shared" si="2"/>
        <v>3015301.0774942068</v>
      </c>
      <c r="AI62" s="84">
        <f t="shared" si="2"/>
        <v>3105119.1452392596</v>
      </c>
      <c r="AJ62" s="84">
        <f t="shared" si="2"/>
        <v>3197540.5136527582</v>
      </c>
      <c r="AK62" s="84">
        <f t="shared" si="2"/>
        <v>3292869.9616710083</v>
      </c>
      <c r="AL62" s="84">
        <f t="shared" si="2"/>
        <v>3391205.0173284458</v>
      </c>
      <c r="AM62" s="84">
        <f t="shared" si="2"/>
        <v>3492646.7180760587</v>
      </c>
      <c r="AN62" s="84">
        <f t="shared" si="2"/>
        <v>3597299.7467065174</v>
      </c>
    </row>
    <row r="65" spans="1:40" x14ac:dyDescent="0.2">
      <c r="A65" s="83" t="s">
        <v>259</v>
      </c>
    </row>
    <row r="66" spans="1:40" x14ac:dyDescent="0.2">
      <c r="A66" s="83" t="s">
        <v>241</v>
      </c>
    </row>
    <row r="67" spans="1:40" x14ac:dyDescent="0.2">
      <c r="A67" s="83"/>
    </row>
    <row r="68" spans="1:40" x14ac:dyDescent="0.2">
      <c r="A68" s="83"/>
    </row>
    <row r="69" spans="1:40" x14ac:dyDescent="0.2">
      <c r="A69" s="83" t="s">
        <v>260</v>
      </c>
      <c r="B69" s="88">
        <v>947817</v>
      </c>
    </row>
    <row r="70" spans="1:40" x14ac:dyDescent="0.2">
      <c r="A70" s="85" t="s">
        <v>244</v>
      </c>
      <c r="B70" s="85">
        <v>2022</v>
      </c>
      <c r="C70" s="85">
        <v>2023</v>
      </c>
      <c r="D70" s="85">
        <v>2024</v>
      </c>
      <c r="E70" s="85">
        <v>2025</v>
      </c>
      <c r="F70" s="85">
        <v>2026</v>
      </c>
      <c r="G70" s="85">
        <v>2027</v>
      </c>
      <c r="H70" s="85">
        <v>2028</v>
      </c>
      <c r="I70" s="85">
        <v>2029</v>
      </c>
      <c r="J70" s="85">
        <v>2030</v>
      </c>
      <c r="K70" s="85">
        <v>2031</v>
      </c>
      <c r="L70" s="85">
        <v>2032</v>
      </c>
      <c r="M70" s="85">
        <v>2033</v>
      </c>
      <c r="N70" s="85">
        <v>2034</v>
      </c>
      <c r="O70" s="85">
        <v>2035</v>
      </c>
      <c r="P70" s="85">
        <v>2036</v>
      </c>
      <c r="Q70" s="85">
        <v>2037</v>
      </c>
      <c r="R70" s="85">
        <v>2038</v>
      </c>
      <c r="S70" s="85">
        <v>2039</v>
      </c>
      <c r="T70" s="85">
        <v>2040</v>
      </c>
      <c r="U70" s="85">
        <v>2041</v>
      </c>
      <c r="V70" s="85">
        <v>2042</v>
      </c>
      <c r="W70" s="85">
        <v>2043</v>
      </c>
      <c r="X70" s="85">
        <v>2044</v>
      </c>
      <c r="Y70" s="85">
        <v>2045</v>
      </c>
      <c r="Z70" s="85">
        <v>2046</v>
      </c>
      <c r="AA70" s="85">
        <v>2047</v>
      </c>
      <c r="AB70" s="85">
        <v>2048</v>
      </c>
      <c r="AC70" s="85">
        <v>2049</v>
      </c>
      <c r="AD70" s="85">
        <v>2050</v>
      </c>
      <c r="AE70" s="85">
        <v>2051</v>
      </c>
      <c r="AF70" s="85">
        <v>2052</v>
      </c>
      <c r="AG70" s="85">
        <v>2053</v>
      </c>
      <c r="AH70" s="85">
        <v>2054</v>
      </c>
      <c r="AI70" s="85">
        <v>2055</v>
      </c>
      <c r="AJ70" s="85">
        <v>2056</v>
      </c>
      <c r="AK70" s="85">
        <v>2057</v>
      </c>
      <c r="AL70" s="85">
        <v>2058</v>
      </c>
      <c r="AM70" s="85">
        <v>2059</v>
      </c>
      <c r="AN70" s="85">
        <v>2060</v>
      </c>
    </row>
    <row r="71" spans="1:40" x14ac:dyDescent="0.2">
      <c r="A71" s="85" t="s">
        <v>245</v>
      </c>
      <c r="B71" s="84">
        <f>B50*$B$69</f>
        <v>1916485974</v>
      </c>
      <c r="C71" s="84">
        <f t="shared" ref="C71:AN78" si="3">C50*$B$69</f>
        <v>1917433791</v>
      </c>
      <c r="D71" s="84">
        <f t="shared" si="3"/>
        <v>1918381608</v>
      </c>
      <c r="E71" s="84">
        <f t="shared" si="3"/>
        <v>1919329425</v>
      </c>
      <c r="F71" s="84">
        <f t="shared" si="3"/>
        <v>1920277242</v>
      </c>
      <c r="G71" s="84">
        <f t="shared" si="3"/>
        <v>1921225059</v>
      </c>
      <c r="H71" s="84">
        <f t="shared" si="3"/>
        <v>1922172876</v>
      </c>
      <c r="I71" s="84">
        <f t="shared" si="3"/>
        <v>1923120693</v>
      </c>
      <c r="J71" s="84">
        <f t="shared" si="3"/>
        <v>1924068510</v>
      </c>
      <c r="K71" s="84">
        <f t="shared" si="3"/>
        <v>1925016327</v>
      </c>
      <c r="L71" s="84">
        <f t="shared" si="3"/>
        <v>1925964144</v>
      </c>
      <c r="M71" s="84">
        <f t="shared" si="3"/>
        <v>1926911961</v>
      </c>
      <c r="N71" s="84">
        <f t="shared" si="3"/>
        <v>1927859778</v>
      </c>
      <c r="O71" s="84">
        <f t="shared" si="3"/>
        <v>1928807595</v>
      </c>
      <c r="P71" s="84">
        <f t="shared" si="3"/>
        <v>1929755412</v>
      </c>
      <c r="Q71" s="84">
        <f t="shared" si="3"/>
        <v>1930703229</v>
      </c>
      <c r="R71" s="84">
        <f t="shared" si="3"/>
        <v>1931651046</v>
      </c>
      <c r="S71" s="84">
        <f t="shared" si="3"/>
        <v>1932598863</v>
      </c>
      <c r="T71" s="84">
        <f t="shared" si="3"/>
        <v>1933546680</v>
      </c>
      <c r="U71" s="84">
        <f t="shared" si="3"/>
        <v>1934494497</v>
      </c>
      <c r="V71" s="84">
        <f t="shared" si="3"/>
        <v>1935442314</v>
      </c>
      <c r="W71" s="84">
        <f t="shared" si="3"/>
        <v>1936390131</v>
      </c>
      <c r="X71" s="84">
        <f t="shared" si="3"/>
        <v>1937337948</v>
      </c>
      <c r="Y71" s="84">
        <f t="shared" si="3"/>
        <v>1938285765</v>
      </c>
      <c r="Z71" s="84">
        <f t="shared" si="3"/>
        <v>1939233582</v>
      </c>
      <c r="AA71" s="84">
        <f t="shared" si="3"/>
        <v>1940181399</v>
      </c>
      <c r="AB71" s="84">
        <f t="shared" si="3"/>
        <v>1941129216</v>
      </c>
      <c r="AC71" s="84">
        <f t="shared" si="3"/>
        <v>1942077033</v>
      </c>
      <c r="AD71" s="84">
        <f t="shared" si="3"/>
        <v>1943024850</v>
      </c>
      <c r="AE71" s="84">
        <f t="shared" si="3"/>
        <v>1943972667</v>
      </c>
      <c r="AF71" s="84">
        <f t="shared" si="3"/>
        <v>1944920484</v>
      </c>
      <c r="AG71" s="84">
        <f t="shared" si="3"/>
        <v>1945868301</v>
      </c>
      <c r="AH71" s="84">
        <f t="shared" si="3"/>
        <v>1946816118</v>
      </c>
      <c r="AI71" s="84">
        <f t="shared" si="3"/>
        <v>1947763935</v>
      </c>
      <c r="AJ71" s="84">
        <f t="shared" si="3"/>
        <v>1948711752</v>
      </c>
      <c r="AK71" s="84">
        <f t="shared" si="3"/>
        <v>1949659569</v>
      </c>
      <c r="AL71" s="84">
        <f t="shared" si="3"/>
        <v>1950607386</v>
      </c>
      <c r="AM71" s="84">
        <f t="shared" si="3"/>
        <v>1951555203</v>
      </c>
      <c r="AN71" s="84">
        <f t="shared" si="3"/>
        <v>1952503020</v>
      </c>
    </row>
    <row r="72" spans="1:40" x14ac:dyDescent="0.2">
      <c r="A72" s="85" t="s">
        <v>246</v>
      </c>
      <c r="B72" s="84">
        <f t="shared" ref="B72:Q82" si="4">B51*$B$69</f>
        <v>103759116423.63875</v>
      </c>
      <c r="C72" s="84">
        <f t="shared" si="4"/>
        <v>106035725868.27724</v>
      </c>
      <c r="D72" s="84">
        <f t="shared" si="4"/>
        <v>108793631973.29848</v>
      </c>
      <c r="E72" s="84">
        <f t="shared" si="4"/>
        <v>111633411646.3647</v>
      </c>
      <c r="F72" s="84">
        <f t="shared" si="4"/>
        <v>115439038256.28268</v>
      </c>
      <c r="G72" s="84">
        <f t="shared" si="4"/>
        <v>119383014373.4548</v>
      </c>
      <c r="H72" s="84">
        <f t="shared" si="4"/>
        <v>123470767371.11061</v>
      </c>
      <c r="I72" s="84">
        <f t="shared" si="4"/>
        <v>127707955908.40741</v>
      </c>
      <c r="J72" s="84">
        <f t="shared" si="4"/>
        <v>132100480669.84431</v>
      </c>
      <c r="K72" s="84">
        <f t="shared" si="4"/>
        <v>137280548573.02994</v>
      </c>
      <c r="L72" s="84">
        <f t="shared" si="4"/>
        <v>142674123306.10202</v>
      </c>
      <c r="M72" s="84">
        <f t="shared" si="4"/>
        <v>148290534094.41559</v>
      </c>
      <c r="N72" s="84">
        <f t="shared" si="4"/>
        <v>154139544813.66653</v>
      </c>
      <c r="O72" s="84">
        <f t="shared" si="4"/>
        <v>160231375565.45596</v>
      </c>
      <c r="P72" s="84">
        <f t="shared" si="4"/>
        <v>166417493403.00482</v>
      </c>
      <c r="Q72" s="84">
        <f t="shared" si="4"/>
        <v>172855786628.1936</v>
      </c>
      <c r="R72" s="84">
        <f t="shared" si="3"/>
        <v>179557202843.19101</v>
      </c>
      <c r="S72" s="84">
        <f t="shared" si="3"/>
        <v>186533198289.44019</v>
      </c>
      <c r="T72" s="84">
        <f t="shared" si="3"/>
        <v>193795763191.23392</v>
      </c>
      <c r="U72" s="84">
        <f t="shared" si="3"/>
        <v>200822563557.45114</v>
      </c>
      <c r="V72" s="84">
        <f t="shared" si="3"/>
        <v>208121182991.21451</v>
      </c>
      <c r="W72" s="84">
        <f t="shared" si="3"/>
        <v>215702928429.95227</v>
      </c>
      <c r="X72" s="84">
        <f t="shared" si="3"/>
        <v>223579613954.69986</v>
      </c>
      <c r="Y72" s="84">
        <f t="shared" si="3"/>
        <v>231763585212.78888</v>
      </c>
      <c r="Z72" s="84">
        <f t="shared" si="3"/>
        <v>239498656809.5928</v>
      </c>
      <c r="AA72" s="84">
        <f t="shared" si="3"/>
        <v>247512184464.18927</v>
      </c>
      <c r="AB72" s="84">
        <f t="shared" si="3"/>
        <v>255815070439.91867</v>
      </c>
      <c r="AC72" s="84">
        <f t="shared" si="3"/>
        <v>264418681552.70749</v>
      </c>
      <c r="AD72" s="84">
        <f t="shared" si="3"/>
        <v>273334870532.3819</v>
      </c>
      <c r="AE72" s="84">
        <f t="shared" si="3"/>
        <v>282109483628.65466</v>
      </c>
      <c r="AF72" s="84">
        <f t="shared" si="3"/>
        <v>291191734147.42212</v>
      </c>
      <c r="AG72" s="84">
        <f t="shared" si="3"/>
        <v>300593477407.11182</v>
      </c>
      <c r="AH72" s="84">
        <f t="shared" si="3"/>
        <v>310327069394.83557</v>
      </c>
      <c r="AI72" s="84">
        <f t="shared" si="3"/>
        <v>320405389698.40771</v>
      </c>
      <c r="AJ72" s="84">
        <f t="shared" si="3"/>
        <v>330817974073.69928</v>
      </c>
      <c r="AK72" s="84">
        <f t="shared" si="3"/>
        <v>341600327700.36963</v>
      </c>
      <c r="AL72" s="84">
        <f t="shared" si="3"/>
        <v>352766865322.46918</v>
      </c>
      <c r="AM72" s="84">
        <f t="shared" si="3"/>
        <v>364332615646.18396</v>
      </c>
      <c r="AN72" s="84">
        <f t="shared" si="3"/>
        <v>376313249569.85736</v>
      </c>
    </row>
    <row r="73" spans="1:40" x14ac:dyDescent="0.2">
      <c r="A73" s="85" t="s">
        <v>247</v>
      </c>
      <c r="B73" s="84">
        <f t="shared" si="4"/>
        <v>8759376705.8515511</v>
      </c>
      <c r="C73" s="84">
        <f t="shared" si="3"/>
        <v>8951568779.762291</v>
      </c>
      <c r="D73" s="84">
        <f t="shared" si="3"/>
        <v>9184392066.6526909</v>
      </c>
      <c r="E73" s="84">
        <f t="shared" si="3"/>
        <v>9424127145.5093632</v>
      </c>
      <c r="F73" s="84">
        <f t="shared" si="3"/>
        <v>9745399321.5926247</v>
      </c>
      <c r="G73" s="84">
        <f t="shared" si="3"/>
        <v>10078351005.910421</v>
      </c>
      <c r="H73" s="84">
        <f t="shared" si="3"/>
        <v>10423440378.991993</v>
      </c>
      <c r="I73" s="84">
        <f t="shared" si="3"/>
        <v>10781145146.596283</v>
      </c>
      <c r="J73" s="84">
        <f t="shared" si="3"/>
        <v>11151963446.336622</v>
      </c>
      <c r="K73" s="84">
        <f t="shared" si="3"/>
        <v>11589266381.789448</v>
      </c>
      <c r="L73" s="84">
        <f t="shared" si="3"/>
        <v>12044593629.921988</v>
      </c>
      <c r="M73" s="84">
        <f t="shared" si="3"/>
        <v>12518732766.828444</v>
      </c>
      <c r="N73" s="84">
        <f t="shared" si="3"/>
        <v>13012508061.919502</v>
      </c>
      <c r="O73" s="84">
        <f t="shared" si="3"/>
        <v>13526782299.338179</v>
      </c>
      <c r="P73" s="84">
        <f t="shared" si="3"/>
        <v>14049016281.766144</v>
      </c>
      <c r="Q73" s="84">
        <f t="shared" si="3"/>
        <v>14592538988.500957</v>
      </c>
      <c r="R73" s="84">
        <f t="shared" si="3"/>
        <v>15158274619.509279</v>
      </c>
      <c r="S73" s="84">
        <f t="shared" si="3"/>
        <v>15747190314.242985</v>
      </c>
      <c r="T73" s="84">
        <f t="shared" si="3"/>
        <v>16360298291.151649</v>
      </c>
      <c r="U73" s="84">
        <f t="shared" si="3"/>
        <v>16953502953.091854</v>
      </c>
      <c r="V73" s="84">
        <f t="shared" si="3"/>
        <v>17569654664.894035</v>
      </c>
      <c r="W73" s="84">
        <f t="shared" si="3"/>
        <v>18209707961.719631</v>
      </c>
      <c r="X73" s="84">
        <f t="shared" si="3"/>
        <v>18874660191.950642</v>
      </c>
      <c r="Y73" s="84">
        <f t="shared" si="3"/>
        <v>19565553578.960632</v>
      </c>
      <c r="Z73" s="84">
        <f t="shared" si="3"/>
        <v>20218550717.749035</v>
      </c>
      <c r="AA73" s="84">
        <f t="shared" si="3"/>
        <v>20895055203.190502</v>
      </c>
      <c r="AB73" s="84">
        <f t="shared" si="3"/>
        <v>21595987407.7356</v>
      </c>
      <c r="AC73" s="84">
        <f t="shared" si="3"/>
        <v>22322306921.508316</v>
      </c>
      <c r="AD73" s="84">
        <f t="shared" si="3"/>
        <v>23075014355.634766</v>
      </c>
      <c r="AE73" s="84">
        <f t="shared" si="3"/>
        <v>23815769909.97916</v>
      </c>
      <c r="AF73" s="84">
        <f t="shared" si="3"/>
        <v>24582496310.841702</v>
      </c>
      <c r="AG73" s="84">
        <f t="shared" si="3"/>
        <v>25376194387.879654</v>
      </c>
      <c r="AH73" s="84">
        <f t="shared" si="3"/>
        <v>26197907237.355942</v>
      </c>
      <c r="AI73" s="84">
        <f t="shared" si="3"/>
        <v>27048722158.067245</v>
      </c>
      <c r="AJ73" s="84">
        <f t="shared" si="3"/>
        <v>27927755755.293407</v>
      </c>
      <c r="AK73" s="84">
        <f t="shared" si="3"/>
        <v>28838005387.297619</v>
      </c>
      <c r="AL73" s="84">
        <f t="shared" si="3"/>
        <v>29780687951.242447</v>
      </c>
      <c r="AM73" s="84">
        <f t="shared" si="3"/>
        <v>30757072175.164436</v>
      </c>
      <c r="AN73" s="84">
        <f t="shared" si="3"/>
        <v>31768481001.161385</v>
      </c>
    </row>
    <row r="74" spans="1:40" x14ac:dyDescent="0.2">
      <c r="A74" s="85" t="s">
        <v>180</v>
      </c>
      <c r="B74" s="84">
        <f t="shared" si="4"/>
        <v>9783817818910.7676</v>
      </c>
      <c r="C74" s="84">
        <f t="shared" si="3"/>
        <v>9981641437052.625</v>
      </c>
      <c r="D74" s="84">
        <f t="shared" si="3"/>
        <v>10223676047616.627</v>
      </c>
      <c r="E74" s="84">
        <f t="shared" si="3"/>
        <v>10472192569493.373</v>
      </c>
      <c r="F74" s="84">
        <f t="shared" si="3"/>
        <v>10809899923674.123</v>
      </c>
      <c r="G74" s="84">
        <f t="shared" si="3"/>
        <v>11158930276220.4</v>
      </c>
      <c r="H74" s="84">
        <f t="shared" si="3"/>
        <v>11519681798763.322</v>
      </c>
      <c r="I74" s="84">
        <f t="shared" si="3"/>
        <v>11892567473189.283</v>
      </c>
      <c r="J74" s="84">
        <f t="shared" si="3"/>
        <v>12278015681867.779</v>
      </c>
      <c r="K74" s="84">
        <f t="shared" si="3"/>
        <v>12734545324497.803</v>
      </c>
      <c r="L74" s="84">
        <f t="shared" si="3"/>
        <v>13208533171101.572</v>
      </c>
      <c r="M74" s="84">
        <f t="shared" si="3"/>
        <v>13700669471617.506</v>
      </c>
      <c r="N74" s="84">
        <f t="shared" si="3"/>
        <v>14211672847452.326</v>
      </c>
      <c r="O74" s="84">
        <f t="shared" si="3"/>
        <v>14742291505667.293</v>
      </c>
      <c r="P74" s="84">
        <f t="shared" si="3"/>
        <v>15278685518700.969</v>
      </c>
      <c r="Q74" s="84">
        <f t="shared" si="3"/>
        <v>15835199536042.32</v>
      </c>
      <c r="R74" s="84">
        <f t="shared" si="3"/>
        <v>16412616027930.479</v>
      </c>
      <c r="S74" s="84">
        <f t="shared" si="3"/>
        <v>17011749197354.229</v>
      </c>
      <c r="T74" s="84">
        <f t="shared" si="3"/>
        <v>17633446333722.707</v>
      </c>
      <c r="U74" s="84">
        <f t="shared" si="3"/>
        <v>18230034077185.625</v>
      </c>
      <c r="V74" s="84">
        <f t="shared" si="3"/>
        <v>18847554429085.82</v>
      </c>
      <c r="W74" s="84">
        <f t="shared" si="3"/>
        <v>19486773271795.777</v>
      </c>
      <c r="X74" s="84">
        <f t="shared" si="3"/>
        <v>20148485859479.172</v>
      </c>
      <c r="Y74" s="84">
        <f t="shared" si="3"/>
        <v>20833518001432.059</v>
      </c>
      <c r="Z74" s="84">
        <f t="shared" si="3"/>
        <v>21473769811687.758</v>
      </c>
      <c r="AA74" s="84">
        <f t="shared" si="3"/>
        <v>22134510234231.137</v>
      </c>
      <c r="AB74" s="84">
        <f t="shared" si="3"/>
        <v>22816426462975.5</v>
      </c>
      <c r="AC74" s="84">
        <f t="shared" si="3"/>
        <v>23520229999335.652</v>
      </c>
      <c r="AD74" s="84">
        <f t="shared" si="3"/>
        <v>24246657560587.734</v>
      </c>
      <c r="AE74" s="84">
        <f t="shared" si="3"/>
        <v>24955204456175.551</v>
      </c>
      <c r="AF74" s="84">
        <f t="shared" si="3"/>
        <v>25685499153526.758</v>
      </c>
      <c r="AG74" s="84">
        <f t="shared" si="3"/>
        <v>26438247762476.137</v>
      </c>
      <c r="AH74" s="84">
        <f t="shared" si="3"/>
        <v>27214180798014.473</v>
      </c>
      <c r="AI74" s="84">
        <f t="shared" si="3"/>
        <v>28014054082941.695</v>
      </c>
      <c r="AJ74" s="84">
        <f t="shared" si="3"/>
        <v>28836567125657.082</v>
      </c>
      <c r="AK74" s="84">
        <f t="shared" si="3"/>
        <v>29684417272157.035</v>
      </c>
      <c r="AL74" s="84">
        <f t="shared" si="3"/>
        <v>30558428266588.438</v>
      </c>
      <c r="AM74" s="84">
        <f t="shared" si="3"/>
        <v>31459452265211.086</v>
      </c>
      <c r="AN74" s="84">
        <f t="shared" si="3"/>
        <v>32388370879420.488</v>
      </c>
    </row>
    <row r="75" spans="1:40" x14ac:dyDescent="0.2">
      <c r="A75" s="85" t="s">
        <v>248</v>
      </c>
      <c r="B75" s="84">
        <f t="shared" si="4"/>
        <v>347388751821.46362</v>
      </c>
      <c r="C75" s="84">
        <f t="shared" si="3"/>
        <v>355246325524.8222</v>
      </c>
      <c r="D75" s="84">
        <f t="shared" si="3"/>
        <v>364731676168.93805</v>
      </c>
      <c r="E75" s="84">
        <f t="shared" si="3"/>
        <v>374508445829.40228</v>
      </c>
      <c r="F75" s="84">
        <f t="shared" si="3"/>
        <v>387545205636.79126</v>
      </c>
      <c r="G75" s="84">
        <f t="shared" si="3"/>
        <v>401069234541.05902</v>
      </c>
      <c r="H75" s="84">
        <f t="shared" si="3"/>
        <v>415100290984.96771</v>
      </c>
      <c r="I75" s="84">
        <f t="shared" si="3"/>
        <v>429659005564.47321</v>
      </c>
      <c r="J75" s="84">
        <f t="shared" si="3"/>
        <v>444766922887.85791</v>
      </c>
      <c r="K75" s="84">
        <f t="shared" si="3"/>
        <v>462555981567.46881</v>
      </c>
      <c r="L75" s="84">
        <f t="shared" si="3"/>
        <v>481097237171.88379</v>
      </c>
      <c r="M75" s="84">
        <f t="shared" si="3"/>
        <v>500424571508.71338</v>
      </c>
      <c r="N75" s="84">
        <f t="shared" si="3"/>
        <v>520573497872.28827</v>
      </c>
      <c r="O75" s="84">
        <f t="shared" si="3"/>
        <v>541581244741.90051</v>
      </c>
      <c r="P75" s="84">
        <f t="shared" si="3"/>
        <v>562948202572.35938</v>
      </c>
      <c r="Q75" s="84">
        <f t="shared" si="3"/>
        <v>585210577288.76685</v>
      </c>
      <c r="R75" s="84">
        <f t="shared" si="3"/>
        <v>608408512885.08716</v>
      </c>
      <c r="S75" s="84">
        <f t="shared" si="3"/>
        <v>632584083082.59253</v>
      </c>
      <c r="T75" s="84">
        <f t="shared" si="3"/>
        <v>657781390659.42346</v>
      </c>
      <c r="U75" s="84">
        <f t="shared" si="3"/>
        <v>682229574157.11707</v>
      </c>
      <c r="V75" s="84">
        <f t="shared" si="3"/>
        <v>707653471023.12231</v>
      </c>
      <c r="W75" s="84">
        <f t="shared" si="3"/>
        <v>734095133621.32739</v>
      </c>
      <c r="X75" s="84">
        <f t="shared" si="3"/>
        <v>761598570057.71423</v>
      </c>
      <c r="Y75" s="84">
        <f t="shared" si="3"/>
        <v>790209841593.57141</v>
      </c>
      <c r="Z75" s="84">
        <f t="shared" si="3"/>
        <v>817352448221.31763</v>
      </c>
      <c r="AA75" s="84">
        <f t="shared" si="3"/>
        <v>845507939270.94421</v>
      </c>
      <c r="AB75" s="84">
        <f t="shared" si="3"/>
        <v>874717578634.74963</v>
      </c>
      <c r="AC75" s="84">
        <f t="shared" si="3"/>
        <v>905024457999.53369</v>
      </c>
      <c r="AD75" s="84">
        <f t="shared" si="3"/>
        <v>936473583818.96741</v>
      </c>
      <c r="AE75" s="84">
        <f t="shared" si="3"/>
        <v>967512027128.48584</v>
      </c>
      <c r="AF75" s="84">
        <f t="shared" si="3"/>
        <v>999681910852.79321</v>
      </c>
      <c r="AG75" s="84">
        <f t="shared" si="3"/>
        <v>1033028681246.4233</v>
      </c>
      <c r="AH75" s="84">
        <f t="shared" si="3"/>
        <v>1067599779501.8822</v>
      </c>
      <c r="AI75" s="84">
        <f t="shared" si="3"/>
        <v>1103444736130.2581</v>
      </c>
      <c r="AJ75" s="84">
        <f t="shared" si="3"/>
        <v>1140532901438.2292</v>
      </c>
      <c r="AK75" s="84">
        <f t="shared" si="3"/>
        <v>1178992239170.9622</v>
      </c>
      <c r="AL75" s="84">
        <f t="shared" si="3"/>
        <v>1218878493306.0291</v>
      </c>
      <c r="AM75" s="84">
        <f t="shared" si="3"/>
        <v>1260249875361.0444</v>
      </c>
      <c r="AN75" s="84">
        <f t="shared" si="3"/>
        <v>1303167181531.7612</v>
      </c>
    </row>
    <row r="76" spans="1:40" x14ac:dyDescent="0.2">
      <c r="A76" s="85" t="s">
        <v>249</v>
      </c>
      <c r="B76" s="84">
        <f t="shared" si="4"/>
        <v>33995148556.433285</v>
      </c>
      <c r="C76" s="84">
        <f t="shared" si="3"/>
        <v>34831322494.281998</v>
      </c>
      <c r="D76" s="84">
        <f t="shared" si="3"/>
        <v>35831467863.736328</v>
      </c>
      <c r="E76" s="84">
        <f t="shared" si="3"/>
        <v>36865073522.0214</v>
      </c>
      <c r="F76" s="84">
        <f t="shared" si="3"/>
        <v>38225211945.192642</v>
      </c>
      <c r="G76" s="84">
        <f t="shared" si="3"/>
        <v>39639909119.425995</v>
      </c>
      <c r="H76" s="84">
        <f t="shared" si="3"/>
        <v>41111551988.131256</v>
      </c>
      <c r="I76" s="84">
        <f t="shared" si="3"/>
        <v>42642640776.606918</v>
      </c>
      <c r="J76" s="84">
        <f t="shared" si="3"/>
        <v>44235794774.415955</v>
      </c>
      <c r="K76" s="84">
        <f t="shared" si="3"/>
        <v>46104010730.543602</v>
      </c>
      <c r="L76" s="84">
        <f t="shared" si="3"/>
        <v>48056509420.610901</v>
      </c>
      <c r="M76" s="84">
        <f t="shared" si="3"/>
        <v>50097362599.153679</v>
      </c>
      <c r="N76" s="84">
        <f t="shared" si="3"/>
        <v>52230852020.872665</v>
      </c>
      <c r="O76" s="84">
        <f t="shared" si="3"/>
        <v>54461480905.201355</v>
      </c>
      <c r="P76" s="84">
        <f t="shared" si="3"/>
        <v>56739696244.59536</v>
      </c>
      <c r="Q76" s="84">
        <f t="shared" si="3"/>
        <v>59120138794.002022</v>
      </c>
      <c r="R76" s="84">
        <f t="shared" si="3"/>
        <v>61607734128.355164</v>
      </c>
      <c r="S76" s="84">
        <f t="shared" si="3"/>
        <v>64207661438.745728</v>
      </c>
      <c r="T76" s="84">
        <f t="shared" si="3"/>
        <v>66925367388.055283</v>
      </c>
      <c r="U76" s="84">
        <f t="shared" si="3"/>
        <v>69581253176.350449</v>
      </c>
      <c r="V76" s="84">
        <f t="shared" si="3"/>
        <v>72351373629.711609</v>
      </c>
      <c r="W76" s="84">
        <f t="shared" si="3"/>
        <v>75241042522.923813</v>
      </c>
      <c r="X76" s="84">
        <f t="shared" si="3"/>
        <v>78255838653.286499</v>
      </c>
      <c r="Y76" s="84">
        <f t="shared" si="3"/>
        <v>81401619841.978775</v>
      </c>
      <c r="Z76" s="84">
        <f t="shared" si="3"/>
        <v>84413465595.397079</v>
      </c>
      <c r="AA76" s="84">
        <f t="shared" si="3"/>
        <v>87547453605.815399</v>
      </c>
      <c r="AB76" s="84">
        <f t="shared" si="3"/>
        <v>90808982260.761917</v>
      </c>
      <c r="AC76" s="84">
        <f t="shared" si="3"/>
        <v>94203706633.330215</v>
      </c>
      <c r="AD76" s="84">
        <f t="shared" si="3"/>
        <v>97737551407.183945</v>
      </c>
      <c r="AE76" s="84">
        <f t="shared" si="3"/>
        <v>101249291990.99677</v>
      </c>
      <c r="AF76" s="84">
        <f t="shared" si="3"/>
        <v>104900733453.88907</v>
      </c>
      <c r="AG76" s="84">
        <f t="shared" si="3"/>
        <v>108697966658.26009</v>
      </c>
      <c r="AH76" s="84">
        <f t="shared" si="3"/>
        <v>112647368711.51945</v>
      </c>
      <c r="AI76" s="84">
        <f t="shared" si="3"/>
        <v>116755617229.98637</v>
      </c>
      <c r="AJ76" s="84">
        <f t="shared" si="3"/>
        <v>121020965280.61276</v>
      </c>
      <c r="AK76" s="84">
        <f t="shared" si="3"/>
        <v>125458531929.62492</v>
      </c>
      <c r="AL76" s="84">
        <f t="shared" si="3"/>
        <v>130075909511.41884</v>
      </c>
      <c r="AM76" s="84">
        <f t="shared" si="3"/>
        <v>134881049499.82361</v>
      </c>
      <c r="AN76" s="84">
        <f t="shared" si="3"/>
        <v>139882280432.72449</v>
      </c>
    </row>
    <row r="77" spans="1:40" x14ac:dyDescent="0.2">
      <c r="A77" s="85" t="s">
        <v>250</v>
      </c>
      <c r="B77" s="84">
        <f t="shared" si="4"/>
        <v>273551604739.96384</v>
      </c>
      <c r="C77" s="84">
        <f t="shared" si="3"/>
        <v>280280115490.97784</v>
      </c>
      <c r="D77" s="84">
        <f t="shared" si="3"/>
        <v>288328068872.84363</v>
      </c>
      <c r="E77" s="84">
        <f t="shared" si="3"/>
        <v>296645269958.97589</v>
      </c>
      <c r="F77" s="84">
        <f t="shared" si="3"/>
        <v>307590009550.69678</v>
      </c>
      <c r="G77" s="84">
        <f t="shared" si="3"/>
        <v>318973771607.08746</v>
      </c>
      <c r="H77" s="84">
        <f t="shared" si="3"/>
        <v>330815763345.29297</v>
      </c>
      <c r="I77" s="84">
        <f t="shared" si="3"/>
        <v>343136103537.30524</v>
      </c>
      <c r="J77" s="84">
        <f t="shared" si="3"/>
        <v>355955869039.4903</v>
      </c>
      <c r="K77" s="84">
        <f t="shared" si="3"/>
        <v>370988998603.80988</v>
      </c>
      <c r="L77" s="84">
        <f t="shared" si="3"/>
        <v>386700333091.50043</v>
      </c>
      <c r="M77" s="84">
        <f t="shared" si="3"/>
        <v>403122637030.28802</v>
      </c>
      <c r="N77" s="84">
        <f t="shared" si="3"/>
        <v>420290364773.78711</v>
      </c>
      <c r="O77" s="84">
        <f t="shared" si="3"/>
        <v>438239752754.39709</v>
      </c>
      <c r="P77" s="84">
        <f t="shared" si="3"/>
        <v>456572058642.42969</v>
      </c>
      <c r="Q77" s="84">
        <f t="shared" si="3"/>
        <v>475726964770.0672</v>
      </c>
      <c r="R77" s="84">
        <f t="shared" si="3"/>
        <v>495744106173.03357</v>
      </c>
      <c r="S77" s="84">
        <f t="shared" si="3"/>
        <v>516665158681.39276</v>
      </c>
      <c r="T77" s="84">
        <f t="shared" si="3"/>
        <v>538533950412.83447</v>
      </c>
      <c r="U77" s="84">
        <f t="shared" si="3"/>
        <v>559905288684.93896</v>
      </c>
      <c r="V77" s="84">
        <f t="shared" si="3"/>
        <v>582195848589.35901</v>
      </c>
      <c r="W77" s="84">
        <f t="shared" si="3"/>
        <v>605448388922.02539</v>
      </c>
      <c r="X77" s="84">
        <f t="shared" si="3"/>
        <v>629707801057.69702</v>
      </c>
      <c r="Y77" s="84">
        <f t="shared" si="3"/>
        <v>655021221615.92053</v>
      </c>
      <c r="Z77" s="84">
        <f t="shared" si="3"/>
        <v>679256892706.76514</v>
      </c>
      <c r="AA77" s="84">
        <f t="shared" si="3"/>
        <v>704475416111.22241</v>
      </c>
      <c r="AB77" s="84">
        <f t="shared" si="3"/>
        <v>730720231485.65906</v>
      </c>
      <c r="AC77" s="84">
        <f t="shared" si="3"/>
        <v>758036843979.646</v>
      </c>
      <c r="AD77" s="84">
        <f t="shared" si="3"/>
        <v>786472928240.67493</v>
      </c>
      <c r="AE77" s="84">
        <f t="shared" si="3"/>
        <v>814731144867.26685</v>
      </c>
      <c r="AF77" s="84">
        <f t="shared" si="3"/>
        <v>844113504240.11157</v>
      </c>
      <c r="AG77" s="84">
        <f t="shared" si="3"/>
        <v>874669018211.02979</v>
      </c>
      <c r="AH77" s="84">
        <f t="shared" si="3"/>
        <v>906449001983.50476</v>
      </c>
      <c r="AI77" s="84">
        <f t="shared" si="3"/>
        <v>939507188891.19177</v>
      </c>
      <c r="AJ77" s="84">
        <f t="shared" si="3"/>
        <v>973829521741.84778</v>
      </c>
      <c r="AK77" s="84">
        <f t="shared" si="3"/>
        <v>1009537660390.0157</v>
      </c>
      <c r="AL77" s="84">
        <f t="shared" si="3"/>
        <v>1046692698707.7935</v>
      </c>
      <c r="AM77" s="84">
        <f t="shared" si="3"/>
        <v>1085358620484.5891</v>
      </c>
      <c r="AN77" s="84">
        <f t="shared" si="3"/>
        <v>1125602443662.6838</v>
      </c>
    </row>
    <row r="78" spans="1:40" x14ac:dyDescent="0.2">
      <c r="A78" s="85" t="s">
        <v>251</v>
      </c>
      <c r="B78" s="84">
        <f t="shared" si="4"/>
        <v>15510377717186.17</v>
      </c>
      <c r="C78" s="84">
        <f t="shared" si="3"/>
        <v>15825091386467.766</v>
      </c>
      <c r="D78" s="84">
        <f t="shared" si="3"/>
        <v>16209969837560.65</v>
      </c>
      <c r="E78" s="84">
        <f t="shared" si="3"/>
        <v>16605205126921.459</v>
      </c>
      <c r="F78" s="84">
        <f t="shared" si="3"/>
        <v>17141958614202.557</v>
      </c>
      <c r="G78" s="84">
        <f t="shared" ref="C78:AN82" si="5">G57*$B$69</f>
        <v>17696775237898.07</v>
      </c>
      <c r="H78" s="84">
        <f t="shared" si="5"/>
        <v>18270293654407.945</v>
      </c>
      <c r="I78" s="84">
        <f t="shared" si="5"/>
        <v>18863176456800.602</v>
      </c>
      <c r="J78" s="84">
        <f t="shared" si="5"/>
        <v>19476111138141.305</v>
      </c>
      <c r="K78" s="84">
        <f t="shared" si="5"/>
        <v>20201939833955.312</v>
      </c>
      <c r="L78" s="84">
        <f t="shared" si="5"/>
        <v>20955620120182.949</v>
      </c>
      <c r="M78" s="84">
        <f t="shared" si="5"/>
        <v>21738258649110.727</v>
      </c>
      <c r="N78" s="84">
        <f t="shared" si="5"/>
        <v>22551007875719.172</v>
      </c>
      <c r="O78" s="84">
        <f t="shared" si="5"/>
        <v>23395068036203.133</v>
      </c>
      <c r="P78" s="84">
        <f t="shared" si="5"/>
        <v>24248487719481.719</v>
      </c>
      <c r="Q78" s="84">
        <f t="shared" si="5"/>
        <v>25134043167774.957</v>
      </c>
      <c r="R78" s="84">
        <f t="shared" si="5"/>
        <v>26052991181185.84</v>
      </c>
      <c r="S78" s="84">
        <f t="shared" si="5"/>
        <v>27006639927695.969</v>
      </c>
      <c r="T78" s="84">
        <f t="shared" si="5"/>
        <v>27996351156930.121</v>
      </c>
      <c r="U78" s="84">
        <f t="shared" si="5"/>
        <v>28946444525986.219</v>
      </c>
      <c r="V78" s="84">
        <f t="shared" si="5"/>
        <v>29930029902495.473</v>
      </c>
      <c r="W78" s="84">
        <f t="shared" si="5"/>
        <v>30948341091388.047</v>
      </c>
      <c r="X78" s="84">
        <f t="shared" si="5"/>
        <v>32002659667847.387</v>
      </c>
      <c r="Y78" s="84">
        <f t="shared" si="5"/>
        <v>33094316926512.059</v>
      </c>
      <c r="Z78" s="84">
        <f t="shared" si="5"/>
        <v>34115143912011.148</v>
      </c>
      <c r="AA78" s="84">
        <f t="shared" si="5"/>
        <v>35168829019814.77</v>
      </c>
      <c r="AB78" s="84">
        <f t="shared" si="5"/>
        <v>36256483960733.875</v>
      </c>
      <c r="AC78" s="84">
        <f t="shared" si="5"/>
        <v>37379260255940.484</v>
      </c>
      <c r="AD78" s="84">
        <f t="shared" si="5"/>
        <v>38538350749343.805</v>
      </c>
      <c r="AE78" s="84">
        <f t="shared" si="5"/>
        <v>39669391265647.203</v>
      </c>
      <c r="AF78" s="84">
        <f t="shared" si="5"/>
        <v>40835383741281.688</v>
      </c>
      <c r="AG78" s="84">
        <f t="shared" si="5"/>
        <v>42037474516153.719</v>
      </c>
      <c r="AH78" s="84">
        <f t="shared" si="5"/>
        <v>43276850111738.711</v>
      </c>
      <c r="AI78" s="84">
        <f t="shared" si="5"/>
        <v>44554738744472.453</v>
      </c>
      <c r="AJ78" s="84">
        <f t="shared" si="5"/>
        <v>45869099259928.047</v>
      </c>
      <c r="AK78" s="84">
        <f t="shared" si="5"/>
        <v>47224250344807.477</v>
      </c>
      <c r="AL78" s="84">
        <f t="shared" si="5"/>
        <v>48621532918255.508</v>
      </c>
      <c r="AM78" s="84">
        <f t="shared" si="5"/>
        <v>50062334869978.406</v>
      </c>
      <c r="AN78" s="84">
        <f t="shared" si="5"/>
        <v>51548092819662.82</v>
      </c>
    </row>
    <row r="79" spans="1:40" x14ac:dyDescent="0.2">
      <c r="A79" s="85" t="s">
        <v>252</v>
      </c>
      <c r="B79" s="84">
        <f t="shared" si="4"/>
        <v>29954945675.101162</v>
      </c>
      <c r="C79" s="84">
        <f t="shared" si="5"/>
        <v>30883126943.981586</v>
      </c>
      <c r="D79" s="84">
        <f t="shared" si="5"/>
        <v>31969109185.961887</v>
      </c>
      <c r="E79" s="84">
        <f t="shared" si="5"/>
        <v>33098642429.986198</v>
      </c>
      <c r="F79" s="84">
        <f t="shared" si="5"/>
        <v>34537285839.830353</v>
      </c>
      <c r="G79" s="84">
        <f t="shared" si="5"/>
        <v>36043572470.357178</v>
      </c>
      <c r="H79" s="84">
        <f t="shared" si="5"/>
        <v>37620896108.552742</v>
      </c>
      <c r="I79" s="84">
        <f t="shared" si="5"/>
        <v>39272829868.677742</v>
      </c>
      <c r="J79" s="84">
        <f t="shared" si="5"/>
        <v>41003136086.554474</v>
      </c>
      <c r="K79" s="84">
        <f t="shared" si="5"/>
        <v>43011927974.506012</v>
      </c>
      <c r="L79" s="84">
        <f t="shared" si="5"/>
        <v>45125365910.139946</v>
      </c>
      <c r="M79" s="84">
        <f t="shared" si="5"/>
        <v>47349189872.399292</v>
      </c>
      <c r="N79" s="84">
        <f t="shared" si="5"/>
        <v>49689468178.927826</v>
      </c>
      <c r="O79" s="84">
        <f t="shared" si="5"/>
        <v>52152616906.789177</v>
      </c>
      <c r="P79" s="84">
        <f t="shared" si="5"/>
        <v>54693088920.738113</v>
      </c>
      <c r="Q79" s="84">
        <f t="shared" si="5"/>
        <v>57365202311.742249</v>
      </c>
      <c r="R79" s="84">
        <f t="shared" si="5"/>
        <v>60176135393.801659</v>
      </c>
      <c r="S79" s="84">
        <f t="shared" si="5"/>
        <v>63133474325.698662</v>
      </c>
      <c r="T79" s="84">
        <f t="shared" si="5"/>
        <v>66245237090.433258</v>
      </c>
      <c r="U79" s="84">
        <f t="shared" si="5"/>
        <v>69335226625.122116</v>
      </c>
      <c r="V79" s="84">
        <f t="shared" si="5"/>
        <v>72579249376.816299</v>
      </c>
      <c r="W79" s="84">
        <f t="shared" si="5"/>
        <v>75985399110.778763</v>
      </c>
      <c r="X79" s="84">
        <f t="shared" si="5"/>
        <v>79562212707.86618</v>
      </c>
      <c r="Y79" s="84">
        <f t="shared" si="5"/>
        <v>83318695220.952881</v>
      </c>
      <c r="Z79" s="84">
        <f t="shared" si="5"/>
        <v>86985016398.039856</v>
      </c>
      <c r="AA79" s="84">
        <f t="shared" si="5"/>
        <v>90824492584.663361</v>
      </c>
      <c r="AB79" s="84">
        <f t="shared" si="5"/>
        <v>94845752557.940109</v>
      </c>
      <c r="AC79" s="84">
        <f t="shared" si="5"/>
        <v>99057872773.142456</v>
      </c>
      <c r="AD79" s="84">
        <f t="shared" si="5"/>
        <v>103470401316.19119</v>
      </c>
      <c r="AE79" s="84">
        <f t="shared" si="5"/>
        <v>107914927944.85716</v>
      </c>
      <c r="AF79" s="84">
        <f t="shared" si="5"/>
        <v>112565036518.58148</v>
      </c>
      <c r="AG79" s="84">
        <f t="shared" si="5"/>
        <v>117430772049.16768</v>
      </c>
      <c r="AH79" s="84">
        <f t="shared" si="5"/>
        <v>122522690852.81209</v>
      </c>
      <c r="AI79" s="84">
        <f t="shared" si="5"/>
        <v>127851887429.81403</v>
      </c>
      <c r="AJ79" s="84">
        <f t="shared" si="5"/>
        <v>133420387251.14749</v>
      </c>
      <c r="AK79" s="84">
        <f t="shared" si="5"/>
        <v>139248903441.54135</v>
      </c>
      <c r="AL79" s="84">
        <f t="shared" si="5"/>
        <v>145350209401.41434</v>
      </c>
      <c r="AM79" s="84">
        <f t="shared" si="5"/>
        <v>151737729909.92743</v>
      </c>
      <c r="AN79" s="84">
        <f t="shared" si="5"/>
        <v>158425575311.11771</v>
      </c>
    </row>
    <row r="80" spans="1:40" x14ac:dyDescent="0.2">
      <c r="A80" s="85" t="s">
        <v>128</v>
      </c>
      <c r="B80" s="84">
        <f t="shared" si="4"/>
        <v>470370415628.08179</v>
      </c>
      <c r="C80" s="84">
        <f t="shared" si="5"/>
        <v>480671317538.04211</v>
      </c>
      <c r="D80" s="84">
        <f t="shared" si="5"/>
        <v>493152711735.2193</v>
      </c>
      <c r="E80" s="84">
        <f t="shared" si="5"/>
        <v>506003819560.66406</v>
      </c>
      <c r="F80" s="84">
        <f t="shared" si="5"/>
        <v>523231200086.23737</v>
      </c>
      <c r="G80" s="84">
        <f t="shared" si="5"/>
        <v>541083751804.70166</v>
      </c>
      <c r="H80" s="84">
        <f t="shared" si="5"/>
        <v>559585946188.65381</v>
      </c>
      <c r="I80" s="84">
        <f t="shared" si="5"/>
        <v>578763295040.49695</v>
      </c>
      <c r="J80" s="84">
        <f t="shared" si="5"/>
        <v>598642398684.99414</v>
      </c>
      <c r="K80" s="84">
        <f t="shared" si="5"/>
        <v>622087960691.32373</v>
      </c>
      <c r="L80" s="84">
        <f t="shared" si="5"/>
        <v>646498294845.16797</v>
      </c>
      <c r="M80" s="84">
        <f t="shared" si="5"/>
        <v>671915472461.04651</v>
      </c>
      <c r="N80" s="84">
        <f t="shared" si="5"/>
        <v>698383520549.52429</v>
      </c>
      <c r="O80" s="84">
        <f t="shared" si="5"/>
        <v>725948518669.53394</v>
      </c>
      <c r="P80" s="84">
        <f t="shared" si="5"/>
        <v>753937316754.02515</v>
      </c>
      <c r="Q80" s="84">
        <f t="shared" si="5"/>
        <v>783065035529.53394</v>
      </c>
      <c r="R80" s="84">
        <f t="shared" si="5"/>
        <v>813381012509.0498</v>
      </c>
      <c r="S80" s="84">
        <f t="shared" si="5"/>
        <v>844936872101.24939</v>
      </c>
      <c r="T80" s="84">
        <f t="shared" si="5"/>
        <v>877786639292.77612</v>
      </c>
      <c r="U80" s="84">
        <f t="shared" si="5"/>
        <v>909564262164.36804</v>
      </c>
      <c r="V80" s="84">
        <f t="shared" si="5"/>
        <v>942568644514.65637</v>
      </c>
      <c r="W80" s="84">
        <f t="shared" si="5"/>
        <v>976850694003.48718</v>
      </c>
      <c r="X80" s="84">
        <f t="shared" si="5"/>
        <v>1012463595818.7216</v>
      </c>
      <c r="Y80" s="84">
        <f t="shared" si="5"/>
        <v>1049462922086.5518</v>
      </c>
      <c r="Z80" s="84">
        <f t="shared" si="5"/>
        <v>1084424397087.0651</v>
      </c>
      <c r="AA80" s="84">
        <f t="shared" si="5"/>
        <v>1120641472082.3027</v>
      </c>
      <c r="AB80" s="84">
        <f t="shared" si="5"/>
        <v>1158163172987.1565</v>
      </c>
      <c r="AC80" s="84">
        <f t="shared" si="5"/>
        <v>1197040608945.2449</v>
      </c>
      <c r="AD80" s="84">
        <f t="shared" si="5"/>
        <v>1237327067877.0708</v>
      </c>
      <c r="AE80" s="84">
        <f t="shared" si="5"/>
        <v>1276966440981.8574</v>
      </c>
      <c r="AF80" s="84">
        <f t="shared" si="5"/>
        <v>1317991962284.573</v>
      </c>
      <c r="AG80" s="84">
        <f t="shared" si="5"/>
        <v>1360456895482.4463</v>
      </c>
      <c r="AH80" s="84">
        <f t="shared" si="5"/>
        <v>1404416747370.8789</v>
      </c>
      <c r="AI80" s="84">
        <f t="shared" si="5"/>
        <v>1449929370332.7922</v>
      </c>
      <c r="AJ80" s="84">
        <f t="shared" si="5"/>
        <v>1496946961171.1577</v>
      </c>
      <c r="AK80" s="84">
        <f t="shared" si="5"/>
        <v>1545629717000.219</v>
      </c>
      <c r="AL80" s="84">
        <f t="shared" si="5"/>
        <v>1596042359963.2214</v>
      </c>
      <c r="AM80" s="84">
        <f t="shared" si="5"/>
        <v>1648252361113.0266</v>
      </c>
      <c r="AN80" s="84">
        <f t="shared" si="5"/>
        <v>1702330066500.2085</v>
      </c>
    </row>
    <row r="81" spans="1:40" x14ac:dyDescent="0.2">
      <c r="A81" s="85" t="s">
        <v>253</v>
      </c>
      <c r="B81" s="84">
        <f t="shared" si="4"/>
        <v>162700254905.93826</v>
      </c>
      <c r="C81" s="84">
        <f t="shared" si="5"/>
        <v>168669173561.34583</v>
      </c>
      <c r="D81" s="84">
        <f t="shared" si="5"/>
        <v>175559726077.09747</v>
      </c>
      <c r="E81" s="84">
        <f t="shared" si="5"/>
        <v>182755000453.05637</v>
      </c>
      <c r="F81" s="84">
        <f t="shared" si="5"/>
        <v>191732842912.10825</v>
      </c>
      <c r="G81" s="84">
        <f t="shared" si="5"/>
        <v>201172924736.74161</v>
      </c>
      <c r="H81" s="84">
        <f t="shared" si="5"/>
        <v>211099933544.39331</v>
      </c>
      <c r="I81" s="84">
        <f t="shared" si="5"/>
        <v>221539916290.8569</v>
      </c>
      <c r="J81" s="84">
        <f t="shared" si="5"/>
        <v>232520356269.11063</v>
      </c>
      <c r="K81" s="84">
        <f t="shared" si="5"/>
        <v>245188409522.59955</v>
      </c>
      <c r="L81" s="84">
        <f t="shared" si="5"/>
        <v>258572078441.73383</v>
      </c>
      <c r="M81" s="84">
        <f t="shared" si="5"/>
        <v>272712969628.7171</v>
      </c>
      <c r="N81" s="84">
        <f t="shared" si="5"/>
        <v>287655167514.3891</v>
      </c>
      <c r="O81" s="84">
        <f t="shared" si="5"/>
        <v>303445385002.96094</v>
      </c>
      <c r="P81" s="84">
        <f t="shared" si="5"/>
        <v>319827105705.71301</v>
      </c>
      <c r="Q81" s="84">
        <f t="shared" si="5"/>
        <v>337125265760.48114</v>
      </c>
      <c r="R81" s="84">
        <f t="shared" si="5"/>
        <v>355392608591.36578</v>
      </c>
      <c r="S81" s="84">
        <f t="shared" si="5"/>
        <v>374684986343.87061</v>
      </c>
      <c r="T81" s="84">
        <f t="shared" si="5"/>
        <v>395061547172.56549</v>
      </c>
      <c r="U81" s="84">
        <f t="shared" si="5"/>
        <v>415478319980.65997</v>
      </c>
      <c r="V81" s="84">
        <f t="shared" si="5"/>
        <v>436990395155.68066</v>
      </c>
      <c r="W81" s="84">
        <f t="shared" si="5"/>
        <v>459658267204.24658</v>
      </c>
      <c r="X81" s="84">
        <f t="shared" si="5"/>
        <v>483545853151.80353</v>
      </c>
      <c r="Y81" s="84">
        <f t="shared" si="5"/>
        <v>508720690277.03729</v>
      </c>
      <c r="Z81" s="84">
        <f t="shared" si="5"/>
        <v>533540816504.4635</v>
      </c>
      <c r="AA81" s="84">
        <f t="shared" si="5"/>
        <v>559619007011.56128</v>
      </c>
      <c r="AB81" s="84">
        <f t="shared" si="5"/>
        <v>587020893725.86462</v>
      </c>
      <c r="AC81" s="84">
        <f t="shared" si="5"/>
        <v>615815613588.42444</v>
      </c>
      <c r="AD81" s="84">
        <f t="shared" si="5"/>
        <v>646075999538.6582</v>
      </c>
      <c r="AE81" s="84">
        <f t="shared" si="5"/>
        <v>676759647815.95801</v>
      </c>
      <c r="AF81" s="84">
        <f t="shared" si="5"/>
        <v>708959656757.9115</v>
      </c>
      <c r="AG81" s="84">
        <f t="shared" si="5"/>
        <v>742753256970.505</v>
      </c>
      <c r="AH81" s="84">
        <f t="shared" si="5"/>
        <v>778221711782.30957</v>
      </c>
      <c r="AI81" s="84">
        <f t="shared" si="5"/>
        <v>815450532597.15967</v>
      </c>
      <c r="AJ81" s="84">
        <f t="shared" si="5"/>
        <v>854467996797.41626</v>
      </c>
      <c r="AK81" s="84">
        <f t="shared" si="5"/>
        <v>895422426266.99316</v>
      </c>
      <c r="AL81" s="84">
        <f t="shared" si="5"/>
        <v>938412681658.06226</v>
      </c>
      <c r="AM81" s="84">
        <f t="shared" si="5"/>
        <v>983542784718.04016</v>
      </c>
      <c r="AN81" s="84">
        <f t="shared" si="5"/>
        <v>1030922193103.7181</v>
      </c>
    </row>
    <row r="82" spans="1:40" x14ac:dyDescent="0.2">
      <c r="A82" s="85" t="s">
        <v>254</v>
      </c>
      <c r="B82" s="84">
        <f t="shared" si="4"/>
        <v>7819499220698.6377</v>
      </c>
      <c r="C82" s="84">
        <f t="shared" si="5"/>
        <v>8012728757793.5439</v>
      </c>
      <c r="D82" s="84">
        <f t="shared" si="5"/>
        <v>8243736925647.0713</v>
      </c>
      <c r="E82" s="84">
        <f t="shared" si="5"/>
        <v>8482507306978.8477</v>
      </c>
      <c r="F82" s="84">
        <f t="shared" si="5"/>
        <v>8796486070029.9531</v>
      </c>
      <c r="G82" s="84">
        <f t="shared" si="5"/>
        <v>9123105783793.2852</v>
      </c>
      <c r="H82" s="84">
        <f t="shared" si="5"/>
        <v>9462921519507.7773</v>
      </c>
      <c r="I82" s="84">
        <f t="shared" si="5"/>
        <v>9816514776867.6445</v>
      </c>
      <c r="J82" s="84">
        <f t="shared" si="5"/>
        <v>10184494836501.436</v>
      </c>
      <c r="K82" s="84">
        <f t="shared" si="5"/>
        <v>10615912895788.391</v>
      </c>
      <c r="L82" s="84">
        <f t="shared" si="5"/>
        <v>11066859485258.816</v>
      </c>
      <c r="M82" s="84">
        <f t="shared" si="5"/>
        <v>11538281239821.059</v>
      </c>
      <c r="N82" s="84">
        <f t="shared" si="5"/>
        <v>12031173767894.814</v>
      </c>
      <c r="O82" s="84">
        <f t="shared" si="5"/>
        <v>12546584332018.625</v>
      </c>
      <c r="P82" s="84">
        <f t="shared" si="5"/>
        <v>13073106042477.09</v>
      </c>
      <c r="Q82" s="84">
        <f t="shared" si="5"/>
        <v>13623336101657.15</v>
      </c>
      <c r="R82" s="84">
        <f t="shared" si="5"/>
        <v>14198420744470.256</v>
      </c>
      <c r="S82" s="84">
        <f t="shared" si="5"/>
        <v>14799565403758.371</v>
      </c>
      <c r="T82" s="84">
        <f t="shared" si="5"/>
        <v>15428037952348.018</v>
      </c>
      <c r="U82" s="84">
        <f t="shared" si="5"/>
        <v>16042443563204.064</v>
      </c>
      <c r="V82" s="84">
        <f t="shared" si="5"/>
        <v>16683374653644.135</v>
      </c>
      <c r="W82" s="84">
        <f t="shared" si="5"/>
        <v>17352069431210.691</v>
      </c>
      <c r="X82" s="84">
        <f t="shared" si="5"/>
        <v>18049828042907.438</v>
      </c>
      <c r="Y82" s="84">
        <f t="shared" si="5"/>
        <v>18778015855207.348</v>
      </c>
      <c r="Z82" s="84">
        <f t="shared" si="5"/>
        <v>19475526276690.191</v>
      </c>
      <c r="AA82" s="84">
        <f t="shared" si="5"/>
        <v>20201437866836.168</v>
      </c>
      <c r="AB82" s="84">
        <f t="shared" si="5"/>
        <v>20957010447517.723</v>
      </c>
      <c r="AC82" s="84">
        <f t="shared" si="5"/>
        <v>21743563918072.992</v>
      </c>
      <c r="AD82" s="84">
        <f t="shared" si="5"/>
        <v>22562481287004.707</v>
      </c>
      <c r="AE82" s="84">
        <f t="shared" si="5"/>
        <v>23376554854346.918</v>
      </c>
      <c r="AF82" s="84">
        <f t="shared" si="5"/>
        <v>24223147628219.484</v>
      </c>
      <c r="AG82" s="84">
        <f t="shared" si="5"/>
        <v>25103682479236.117</v>
      </c>
      <c r="AH82" s="84">
        <f t="shared" si="5"/>
        <v>26019649330307.086</v>
      </c>
      <c r="AI82" s="84">
        <f t="shared" si="5"/>
        <v>26972608504474.523</v>
      </c>
      <c r="AJ82" s="84">
        <f t="shared" si="5"/>
        <v>27962174835035.078</v>
      </c>
      <c r="AK82" s="84">
        <f t="shared" si="5"/>
        <v>28991860521062.047</v>
      </c>
      <c r="AL82" s="84">
        <f t="shared" si="5"/>
        <v>30063440366640.68</v>
      </c>
      <c r="AM82" s="84">
        <f t="shared" si="5"/>
        <v>31178773349630.664</v>
      </c>
      <c r="AN82" s="84">
        <f t="shared" si="5"/>
        <v>32339806830604.973</v>
      </c>
    </row>
    <row r="86" spans="1:40" ht="16" x14ac:dyDescent="0.2">
      <c r="A86" s="89" t="s">
        <v>261</v>
      </c>
      <c r="B86" t="str" cm="1">
        <f t="array" ref="B86:M86">TRANSPOSE(A71:A82)</f>
        <v>Traditional Biomass</v>
      </c>
      <c r="C86" t="str">
        <v>Industrial Biomass</v>
      </c>
      <c r="D86" t="str">
        <v>Coal</v>
      </c>
      <c r="E86" t="str">
        <v>Gas</v>
      </c>
      <c r="F86" t="str">
        <v>Kerosene</v>
      </c>
      <c r="G86" t="str">
        <v>Gasoil CN48</v>
      </c>
      <c r="H86" t="str">
        <v>BioGasoil</v>
      </c>
      <c r="I86" t="str">
        <v>MDF</v>
      </c>
      <c r="J86" t="str">
        <v>Fuel Oil</v>
      </c>
      <c r="K86" t="str">
        <v>LPG</v>
      </c>
      <c r="L86" t="str">
        <v>Electricity</v>
      </c>
      <c r="M86" t="str">
        <v>Captive Electricity</v>
      </c>
    </row>
    <row r="87" spans="1:40" x14ac:dyDescent="0.2">
      <c r="A87" s="90">
        <v>2019</v>
      </c>
      <c r="B87" s="94">
        <f>_xlfn.FORECAST.LINEAR($A87,B$90:B$98,$A$90:$A$98)</f>
        <v>1913642523</v>
      </c>
      <c r="C87" s="94">
        <f t="shared" ref="C87:M87" si="6">_xlfn.FORECAST.LINEAR($A87,C$90:C$98,$A$90:$A$98)</f>
        <v>91340313425.706055</v>
      </c>
      <c r="D87" s="94">
        <f t="shared" si="6"/>
        <v>7710977513.5895996</v>
      </c>
      <c r="E87" s="94">
        <f t="shared" si="6"/>
        <v>8686965368785.25</v>
      </c>
      <c r="F87" s="94">
        <f t="shared" si="6"/>
        <v>304773853232.79297</v>
      </c>
      <c r="G87" s="94">
        <f t="shared" si="6"/>
        <v>29528888921.876953</v>
      </c>
      <c r="H87" s="94">
        <f t="shared" si="6"/>
        <v>237612579846.22656</v>
      </c>
      <c r="I87" s="94">
        <f t="shared" si="6"/>
        <v>13766675799791.25</v>
      </c>
      <c r="J87" s="94">
        <f t="shared" si="6"/>
        <v>25176961287.586914</v>
      </c>
      <c r="K87" s="94">
        <f t="shared" si="6"/>
        <v>414158786342.98438</v>
      </c>
      <c r="L87" s="94">
        <f t="shared" si="6"/>
        <v>132665511916.46484</v>
      </c>
      <c r="M87" s="94">
        <f t="shared" si="6"/>
        <v>6788241289289</v>
      </c>
    </row>
    <row r="88" spans="1:40" x14ac:dyDescent="0.2">
      <c r="A88" s="90">
        <v>2020</v>
      </c>
      <c r="B88" s="94">
        <f t="shared" ref="B88:M89" si="7">_xlfn.FORECAST.LINEAR($A88,B$90:B$98,$A$90:$A$98)</f>
        <v>1914590340</v>
      </c>
      <c r="C88" s="94">
        <f t="shared" si="7"/>
        <v>94931747102.837891</v>
      </c>
      <c r="D88" s="94">
        <f t="shared" si="7"/>
        <v>8014167456.0483398</v>
      </c>
      <c r="E88" s="94">
        <f t="shared" si="7"/>
        <v>9003437348272.875</v>
      </c>
      <c r="F88" s="94">
        <f t="shared" si="7"/>
        <v>317107998944.92969</v>
      </c>
      <c r="G88" s="94">
        <f t="shared" si="7"/>
        <v>30824414647.961914</v>
      </c>
      <c r="H88" s="94">
        <f t="shared" si="7"/>
        <v>248037395045.0625</v>
      </c>
      <c r="I88" s="94">
        <f t="shared" si="7"/>
        <v>14269832577116</v>
      </c>
      <c r="J88" s="94">
        <f t="shared" si="7"/>
        <v>26570467526.010742</v>
      </c>
      <c r="K88" s="94">
        <f t="shared" si="7"/>
        <v>430413957441.08594</v>
      </c>
      <c r="L88" s="94">
        <f t="shared" si="7"/>
        <v>141455361464.12109</v>
      </c>
      <c r="M88" s="94">
        <f t="shared" si="7"/>
        <v>7087413092371.875</v>
      </c>
    </row>
    <row r="89" spans="1:40" x14ac:dyDescent="0.2">
      <c r="A89" s="90">
        <v>2021</v>
      </c>
      <c r="B89" s="94">
        <f t="shared" si="7"/>
        <v>1915538157</v>
      </c>
      <c r="C89" s="94">
        <f t="shared" si="7"/>
        <v>98523180779.969727</v>
      </c>
      <c r="D89" s="94">
        <f t="shared" si="7"/>
        <v>8317357398.506958</v>
      </c>
      <c r="E89" s="94">
        <f t="shared" si="7"/>
        <v>9319909327760.625</v>
      </c>
      <c r="F89" s="94">
        <f t="shared" si="7"/>
        <v>329442144657.06641</v>
      </c>
      <c r="G89" s="94">
        <f t="shared" si="7"/>
        <v>32119940374.046875</v>
      </c>
      <c r="H89" s="94">
        <f t="shared" si="7"/>
        <v>258462210243.89844</v>
      </c>
      <c r="I89" s="94">
        <f t="shared" si="7"/>
        <v>14772989354440.875</v>
      </c>
      <c r="J89" s="94">
        <f t="shared" si="7"/>
        <v>27963973764.435059</v>
      </c>
      <c r="K89" s="94">
        <f t="shared" si="7"/>
        <v>446669128539.18359</v>
      </c>
      <c r="L89" s="94">
        <f t="shared" si="7"/>
        <v>150245211011.78125</v>
      </c>
      <c r="M89" s="94">
        <f t="shared" si="7"/>
        <v>7386584895454.625</v>
      </c>
    </row>
    <row r="90" spans="1:40" x14ac:dyDescent="0.2">
      <c r="A90" s="92">
        <v>2022</v>
      </c>
      <c r="B90" s="84" cm="1">
        <f t="array" ref="B90:M128">TRANSPOSE(B71:AN82)</f>
        <v>1916485974</v>
      </c>
      <c r="C90" s="84">
        <v>103759116423.63875</v>
      </c>
      <c r="D90" s="84">
        <v>8759376705.8515511</v>
      </c>
      <c r="E90" s="84">
        <v>9783817818910.7676</v>
      </c>
      <c r="F90" s="84">
        <v>347388751821.46362</v>
      </c>
      <c r="G90" s="84">
        <v>33995148556.433285</v>
      </c>
      <c r="H90" s="84">
        <v>273551604739.96384</v>
      </c>
      <c r="I90" s="84">
        <v>15510377717186.17</v>
      </c>
      <c r="J90" s="84">
        <v>29954945675.101162</v>
      </c>
      <c r="K90" s="84">
        <v>470370415628.08179</v>
      </c>
      <c r="L90" s="84">
        <v>162700254905.93826</v>
      </c>
      <c r="M90" s="84">
        <v>7819499220698.6377</v>
      </c>
    </row>
    <row r="91" spans="1:40" x14ac:dyDescent="0.2">
      <c r="A91" s="92">
        <v>2023</v>
      </c>
      <c r="B91" s="84">
        <v>1917433791</v>
      </c>
      <c r="C91" s="84">
        <v>106035725868.27724</v>
      </c>
      <c r="D91" s="84">
        <v>8951568779.762291</v>
      </c>
      <c r="E91" s="84">
        <v>9981641437052.625</v>
      </c>
      <c r="F91" s="84">
        <v>355246325524.8222</v>
      </c>
      <c r="G91" s="84">
        <v>34831322494.281998</v>
      </c>
      <c r="H91" s="84">
        <v>280280115490.97784</v>
      </c>
      <c r="I91" s="84">
        <v>15825091386467.766</v>
      </c>
      <c r="J91" s="84">
        <v>30883126943.981586</v>
      </c>
      <c r="K91" s="84">
        <v>480671317538.04211</v>
      </c>
      <c r="L91" s="84">
        <v>168669173561.34583</v>
      </c>
      <c r="M91" s="84">
        <v>8012728757793.5439</v>
      </c>
    </row>
    <row r="92" spans="1:40" x14ac:dyDescent="0.2">
      <c r="A92" s="92">
        <v>2024</v>
      </c>
      <c r="B92" s="84">
        <v>1918381608</v>
      </c>
      <c r="C92" s="84">
        <v>108793631973.29848</v>
      </c>
      <c r="D92" s="84">
        <v>9184392066.6526909</v>
      </c>
      <c r="E92" s="84">
        <v>10223676047616.627</v>
      </c>
      <c r="F92" s="84">
        <v>364731676168.93805</v>
      </c>
      <c r="G92" s="84">
        <v>35831467863.736328</v>
      </c>
      <c r="H92" s="84">
        <v>288328068872.84363</v>
      </c>
      <c r="I92" s="84">
        <v>16209969837560.65</v>
      </c>
      <c r="J92" s="84">
        <v>31969109185.961887</v>
      </c>
      <c r="K92" s="84">
        <v>493152711735.2193</v>
      </c>
      <c r="L92" s="84">
        <v>175559726077.09747</v>
      </c>
      <c r="M92" s="84">
        <v>8243736925647.0713</v>
      </c>
    </row>
    <row r="93" spans="1:40" x14ac:dyDescent="0.2">
      <c r="A93" s="92">
        <v>2025</v>
      </c>
      <c r="B93" s="84">
        <v>1919329425</v>
      </c>
      <c r="C93" s="84">
        <v>111633411646.3647</v>
      </c>
      <c r="D93" s="84">
        <v>9424127145.5093632</v>
      </c>
      <c r="E93" s="84">
        <v>10472192569493.373</v>
      </c>
      <c r="F93" s="84">
        <v>374508445829.40228</v>
      </c>
      <c r="G93" s="84">
        <v>36865073522.0214</v>
      </c>
      <c r="H93" s="84">
        <v>296645269958.97589</v>
      </c>
      <c r="I93" s="84">
        <v>16605205126921.459</v>
      </c>
      <c r="J93" s="84">
        <v>33098642429.986198</v>
      </c>
      <c r="K93" s="84">
        <v>506003819560.66406</v>
      </c>
      <c r="L93" s="84">
        <v>182755000453.05637</v>
      </c>
      <c r="M93" s="84">
        <v>8482507306978.8477</v>
      </c>
    </row>
    <row r="94" spans="1:40" x14ac:dyDescent="0.2">
      <c r="A94" s="92">
        <v>2026</v>
      </c>
      <c r="B94" s="84">
        <v>1920277242</v>
      </c>
      <c r="C94" s="84">
        <v>115439038256.28268</v>
      </c>
      <c r="D94" s="84">
        <v>9745399321.5926247</v>
      </c>
      <c r="E94" s="84">
        <v>10809899923674.123</v>
      </c>
      <c r="F94" s="84">
        <v>387545205636.79126</v>
      </c>
      <c r="G94" s="84">
        <v>38225211945.192642</v>
      </c>
      <c r="H94" s="84">
        <v>307590009550.69678</v>
      </c>
      <c r="I94" s="84">
        <v>17141958614202.557</v>
      </c>
      <c r="J94" s="84">
        <v>34537285839.830353</v>
      </c>
      <c r="K94" s="84">
        <v>523231200086.23737</v>
      </c>
      <c r="L94" s="84">
        <v>191732842912.10825</v>
      </c>
      <c r="M94" s="84">
        <v>8796486070029.9531</v>
      </c>
    </row>
    <row r="95" spans="1:40" x14ac:dyDescent="0.2">
      <c r="A95" s="92">
        <v>2027</v>
      </c>
      <c r="B95" s="84">
        <v>1921225059</v>
      </c>
      <c r="C95" s="84">
        <v>119383014373.4548</v>
      </c>
      <c r="D95" s="84">
        <v>10078351005.910421</v>
      </c>
      <c r="E95" s="84">
        <v>11158930276220.4</v>
      </c>
      <c r="F95" s="84">
        <v>401069234541.05902</v>
      </c>
      <c r="G95" s="84">
        <v>39639909119.425995</v>
      </c>
      <c r="H95" s="84">
        <v>318973771607.08746</v>
      </c>
      <c r="I95" s="84">
        <v>17696775237898.07</v>
      </c>
      <c r="J95" s="84">
        <v>36043572470.357178</v>
      </c>
      <c r="K95" s="84">
        <v>541083751804.70166</v>
      </c>
      <c r="L95" s="84">
        <v>201172924736.74161</v>
      </c>
      <c r="M95" s="84">
        <v>9123105783793.2852</v>
      </c>
    </row>
    <row r="96" spans="1:40" x14ac:dyDescent="0.2">
      <c r="A96" s="92">
        <v>2028</v>
      </c>
      <c r="B96" s="84">
        <v>1922172876</v>
      </c>
      <c r="C96" s="84">
        <v>123470767371.11061</v>
      </c>
      <c r="D96" s="84">
        <v>10423440378.991993</v>
      </c>
      <c r="E96" s="84">
        <v>11519681798763.322</v>
      </c>
      <c r="F96" s="84">
        <v>415100290984.96771</v>
      </c>
      <c r="G96" s="84">
        <v>41111551988.131256</v>
      </c>
      <c r="H96" s="84">
        <v>330815763345.29297</v>
      </c>
      <c r="I96" s="84">
        <v>18270293654407.945</v>
      </c>
      <c r="J96" s="84">
        <v>37620896108.552742</v>
      </c>
      <c r="K96" s="84">
        <v>559585946188.65381</v>
      </c>
      <c r="L96" s="84">
        <v>211099933544.39331</v>
      </c>
      <c r="M96" s="84">
        <v>9462921519507.7773</v>
      </c>
    </row>
    <row r="97" spans="1:13" x14ac:dyDescent="0.2">
      <c r="A97" s="92">
        <v>2029</v>
      </c>
      <c r="B97" s="84">
        <v>1923120693</v>
      </c>
      <c r="C97" s="84">
        <v>127707955908.40741</v>
      </c>
      <c r="D97" s="84">
        <v>10781145146.596283</v>
      </c>
      <c r="E97" s="84">
        <v>11892567473189.283</v>
      </c>
      <c r="F97" s="84">
        <v>429659005564.47321</v>
      </c>
      <c r="G97" s="84">
        <v>42642640776.606918</v>
      </c>
      <c r="H97" s="84">
        <v>343136103537.30524</v>
      </c>
      <c r="I97" s="84">
        <v>18863176456800.602</v>
      </c>
      <c r="J97" s="84">
        <v>39272829868.677742</v>
      </c>
      <c r="K97" s="84">
        <v>578763295040.49695</v>
      </c>
      <c r="L97" s="84">
        <v>221539916290.8569</v>
      </c>
      <c r="M97" s="84">
        <v>9816514776867.6445</v>
      </c>
    </row>
    <row r="98" spans="1:13" x14ac:dyDescent="0.2">
      <c r="A98" s="92">
        <v>2030</v>
      </c>
      <c r="B98" s="84">
        <v>1924068510</v>
      </c>
      <c r="C98" s="84">
        <v>132100480669.84431</v>
      </c>
      <c r="D98" s="84">
        <v>11151963446.336622</v>
      </c>
      <c r="E98" s="84">
        <v>12278015681867.779</v>
      </c>
      <c r="F98" s="84">
        <v>444766922887.85791</v>
      </c>
      <c r="G98" s="84">
        <v>44235794774.415955</v>
      </c>
      <c r="H98" s="84">
        <v>355955869039.4903</v>
      </c>
      <c r="I98" s="84">
        <v>19476111138141.305</v>
      </c>
      <c r="J98" s="84">
        <v>41003136086.554474</v>
      </c>
      <c r="K98" s="84">
        <v>598642398684.99414</v>
      </c>
      <c r="L98" s="84">
        <v>232520356269.11063</v>
      </c>
      <c r="M98" s="84">
        <v>10184494836501.436</v>
      </c>
    </row>
    <row r="99" spans="1:13" x14ac:dyDescent="0.2">
      <c r="A99" s="92">
        <v>2031</v>
      </c>
      <c r="B99" s="84">
        <v>1925016327</v>
      </c>
      <c r="C99" s="84">
        <v>137280548573.02994</v>
      </c>
      <c r="D99" s="84">
        <v>11589266381.789448</v>
      </c>
      <c r="E99" s="84">
        <v>12734545324497.803</v>
      </c>
      <c r="F99" s="84">
        <v>462555981567.46881</v>
      </c>
      <c r="G99" s="84">
        <v>46104010730.543602</v>
      </c>
      <c r="H99" s="84">
        <v>370988998603.80988</v>
      </c>
      <c r="I99" s="84">
        <v>20201939833955.312</v>
      </c>
      <c r="J99" s="84">
        <v>43011927974.506012</v>
      </c>
      <c r="K99" s="84">
        <v>622087960691.32373</v>
      </c>
      <c r="L99" s="84">
        <v>245188409522.59955</v>
      </c>
      <c r="M99" s="84">
        <v>10615912895788.391</v>
      </c>
    </row>
    <row r="100" spans="1:13" x14ac:dyDescent="0.2">
      <c r="A100" s="92">
        <v>2032</v>
      </c>
      <c r="B100" s="84">
        <v>1925964144</v>
      </c>
      <c r="C100" s="84">
        <v>142674123306.10202</v>
      </c>
      <c r="D100" s="84">
        <v>12044593629.921988</v>
      </c>
      <c r="E100" s="84">
        <v>13208533171101.572</v>
      </c>
      <c r="F100" s="84">
        <v>481097237171.88379</v>
      </c>
      <c r="G100" s="84">
        <v>48056509420.610901</v>
      </c>
      <c r="H100" s="84">
        <v>386700333091.50043</v>
      </c>
      <c r="I100" s="84">
        <v>20955620120182.949</v>
      </c>
      <c r="J100" s="84">
        <v>45125365910.139946</v>
      </c>
      <c r="K100" s="84">
        <v>646498294845.16797</v>
      </c>
      <c r="L100" s="84">
        <v>258572078441.73383</v>
      </c>
      <c r="M100" s="84">
        <v>11066859485258.816</v>
      </c>
    </row>
    <row r="101" spans="1:13" x14ac:dyDescent="0.2">
      <c r="A101" s="92">
        <v>2033</v>
      </c>
      <c r="B101" s="84">
        <v>1926911961</v>
      </c>
      <c r="C101" s="84">
        <v>148290534094.41559</v>
      </c>
      <c r="D101" s="84">
        <v>12518732766.828444</v>
      </c>
      <c r="E101" s="84">
        <v>13700669471617.506</v>
      </c>
      <c r="F101" s="84">
        <v>500424571508.71338</v>
      </c>
      <c r="G101" s="84">
        <v>50097362599.153679</v>
      </c>
      <c r="H101" s="84">
        <v>403122637030.28802</v>
      </c>
      <c r="I101" s="84">
        <v>21738258649110.727</v>
      </c>
      <c r="J101" s="84">
        <v>47349189872.399292</v>
      </c>
      <c r="K101" s="84">
        <v>671915472461.04651</v>
      </c>
      <c r="L101" s="84">
        <v>272712969628.7171</v>
      </c>
      <c r="M101" s="84">
        <v>11538281239821.059</v>
      </c>
    </row>
    <row r="102" spans="1:13" x14ac:dyDescent="0.2">
      <c r="A102" s="92">
        <v>2034</v>
      </c>
      <c r="B102" s="84">
        <v>1927859778</v>
      </c>
      <c r="C102" s="84">
        <v>154139544813.66653</v>
      </c>
      <c r="D102" s="84">
        <v>13012508061.919502</v>
      </c>
      <c r="E102" s="84">
        <v>14211672847452.326</v>
      </c>
      <c r="F102" s="84">
        <v>520573497872.28827</v>
      </c>
      <c r="G102" s="84">
        <v>52230852020.872665</v>
      </c>
      <c r="H102" s="84">
        <v>420290364773.78711</v>
      </c>
      <c r="I102" s="84">
        <v>22551007875719.172</v>
      </c>
      <c r="J102" s="84">
        <v>49689468178.927826</v>
      </c>
      <c r="K102" s="84">
        <v>698383520549.52429</v>
      </c>
      <c r="L102" s="84">
        <v>287655167514.3891</v>
      </c>
      <c r="M102" s="84">
        <v>12031173767894.814</v>
      </c>
    </row>
    <row r="103" spans="1:13" x14ac:dyDescent="0.2">
      <c r="A103" s="92">
        <v>2035</v>
      </c>
      <c r="B103" s="84">
        <v>1928807595</v>
      </c>
      <c r="C103" s="84">
        <v>160231375565.45596</v>
      </c>
      <c r="D103" s="84">
        <v>13526782299.338179</v>
      </c>
      <c r="E103" s="84">
        <v>14742291505667.293</v>
      </c>
      <c r="F103" s="84">
        <v>541581244741.90051</v>
      </c>
      <c r="G103" s="84">
        <v>54461480905.201355</v>
      </c>
      <c r="H103" s="84">
        <v>438239752754.39709</v>
      </c>
      <c r="I103" s="84">
        <v>23395068036203.133</v>
      </c>
      <c r="J103" s="84">
        <v>52152616906.789177</v>
      </c>
      <c r="K103" s="84">
        <v>725948518669.53394</v>
      </c>
      <c r="L103" s="84">
        <v>303445385002.96094</v>
      </c>
      <c r="M103" s="84">
        <v>12546584332018.625</v>
      </c>
    </row>
    <row r="104" spans="1:13" x14ac:dyDescent="0.2">
      <c r="A104" s="92">
        <v>2036</v>
      </c>
      <c r="B104" s="84">
        <v>1929755412</v>
      </c>
      <c r="C104" s="84">
        <v>166417493403.00482</v>
      </c>
      <c r="D104" s="84">
        <v>14049016281.766144</v>
      </c>
      <c r="E104" s="84">
        <v>15278685518700.969</v>
      </c>
      <c r="F104" s="84">
        <v>562948202572.35938</v>
      </c>
      <c r="G104" s="84">
        <v>56739696244.59536</v>
      </c>
      <c r="H104" s="84">
        <v>456572058642.42969</v>
      </c>
      <c r="I104" s="84">
        <v>24248487719481.719</v>
      </c>
      <c r="J104" s="84">
        <v>54693088920.738113</v>
      </c>
      <c r="K104" s="84">
        <v>753937316754.02515</v>
      </c>
      <c r="L104" s="84">
        <v>319827105705.71301</v>
      </c>
      <c r="M104" s="84">
        <v>13073106042477.09</v>
      </c>
    </row>
    <row r="105" spans="1:13" x14ac:dyDescent="0.2">
      <c r="A105" s="92">
        <v>2037</v>
      </c>
      <c r="B105" s="84">
        <v>1930703229</v>
      </c>
      <c r="C105" s="84">
        <v>172855786628.1936</v>
      </c>
      <c r="D105" s="84">
        <v>14592538988.500957</v>
      </c>
      <c r="E105" s="84">
        <v>15835199536042.32</v>
      </c>
      <c r="F105" s="84">
        <v>585210577288.76685</v>
      </c>
      <c r="G105" s="84">
        <v>59120138794.002022</v>
      </c>
      <c r="H105" s="84">
        <v>475726964770.0672</v>
      </c>
      <c r="I105" s="84">
        <v>25134043167774.957</v>
      </c>
      <c r="J105" s="84">
        <v>57365202311.742249</v>
      </c>
      <c r="K105" s="84">
        <v>783065035529.53394</v>
      </c>
      <c r="L105" s="84">
        <v>337125265760.48114</v>
      </c>
      <c r="M105" s="84">
        <v>13623336101657.15</v>
      </c>
    </row>
    <row r="106" spans="1:13" x14ac:dyDescent="0.2">
      <c r="A106" s="92">
        <v>2038</v>
      </c>
      <c r="B106" s="84">
        <v>1931651046</v>
      </c>
      <c r="C106" s="84">
        <v>179557202843.19101</v>
      </c>
      <c r="D106" s="84">
        <v>15158274619.509279</v>
      </c>
      <c r="E106" s="84">
        <v>16412616027930.479</v>
      </c>
      <c r="F106" s="84">
        <v>608408512885.08716</v>
      </c>
      <c r="G106" s="84">
        <v>61607734128.355164</v>
      </c>
      <c r="H106" s="84">
        <v>495744106173.03357</v>
      </c>
      <c r="I106" s="84">
        <v>26052991181185.84</v>
      </c>
      <c r="J106" s="84">
        <v>60176135393.801659</v>
      </c>
      <c r="K106" s="84">
        <v>813381012509.0498</v>
      </c>
      <c r="L106" s="84">
        <v>355392608591.36578</v>
      </c>
      <c r="M106" s="84">
        <v>14198420744470.256</v>
      </c>
    </row>
    <row r="107" spans="1:13" x14ac:dyDescent="0.2">
      <c r="A107" s="92">
        <v>2039</v>
      </c>
      <c r="B107" s="84">
        <v>1932598863</v>
      </c>
      <c r="C107" s="84">
        <v>186533198289.44019</v>
      </c>
      <c r="D107" s="84">
        <v>15747190314.242985</v>
      </c>
      <c r="E107" s="84">
        <v>17011749197354.229</v>
      </c>
      <c r="F107" s="84">
        <v>632584083082.59253</v>
      </c>
      <c r="G107" s="84">
        <v>64207661438.745728</v>
      </c>
      <c r="H107" s="84">
        <v>516665158681.39276</v>
      </c>
      <c r="I107" s="84">
        <v>27006639927695.969</v>
      </c>
      <c r="J107" s="84">
        <v>63133474325.698662</v>
      </c>
      <c r="K107" s="84">
        <v>844936872101.24939</v>
      </c>
      <c r="L107" s="84">
        <v>374684986343.87061</v>
      </c>
      <c r="M107" s="84">
        <v>14799565403758.371</v>
      </c>
    </row>
    <row r="108" spans="1:13" x14ac:dyDescent="0.2">
      <c r="A108" s="92">
        <v>2040</v>
      </c>
      <c r="B108" s="84">
        <v>1933546680</v>
      </c>
      <c r="C108" s="84">
        <v>193795763191.23392</v>
      </c>
      <c r="D108" s="84">
        <v>16360298291.151649</v>
      </c>
      <c r="E108" s="84">
        <v>17633446333722.707</v>
      </c>
      <c r="F108" s="84">
        <v>657781390659.42346</v>
      </c>
      <c r="G108" s="84">
        <v>66925367388.055283</v>
      </c>
      <c r="H108" s="84">
        <v>538533950412.83447</v>
      </c>
      <c r="I108" s="84">
        <v>27996351156930.121</v>
      </c>
      <c r="J108" s="84">
        <v>66245237090.433258</v>
      </c>
      <c r="K108" s="84">
        <v>877786639292.77612</v>
      </c>
      <c r="L108" s="84">
        <v>395061547172.56549</v>
      </c>
      <c r="M108" s="84">
        <v>15428037952348.018</v>
      </c>
    </row>
    <row r="109" spans="1:13" x14ac:dyDescent="0.2">
      <c r="A109" s="92">
        <v>2041</v>
      </c>
      <c r="B109" s="84">
        <v>1934494497</v>
      </c>
      <c r="C109" s="84">
        <v>200822563557.45114</v>
      </c>
      <c r="D109" s="84">
        <v>16953502953.091854</v>
      </c>
      <c r="E109" s="84">
        <v>18230034077185.625</v>
      </c>
      <c r="F109" s="84">
        <v>682229574157.11707</v>
      </c>
      <c r="G109" s="84">
        <v>69581253176.350449</v>
      </c>
      <c r="H109" s="84">
        <v>559905288684.93896</v>
      </c>
      <c r="I109" s="84">
        <v>28946444525986.219</v>
      </c>
      <c r="J109" s="84">
        <v>69335226625.122116</v>
      </c>
      <c r="K109" s="84">
        <v>909564262164.36804</v>
      </c>
      <c r="L109" s="84">
        <v>415478319980.65997</v>
      </c>
      <c r="M109" s="84">
        <v>16042443563204.064</v>
      </c>
    </row>
    <row r="110" spans="1:13" x14ac:dyDescent="0.2">
      <c r="A110" s="92">
        <v>2042</v>
      </c>
      <c r="B110" s="84">
        <v>1935442314</v>
      </c>
      <c r="C110" s="84">
        <v>208121182991.21451</v>
      </c>
      <c r="D110" s="84">
        <v>17569654664.894035</v>
      </c>
      <c r="E110" s="84">
        <v>18847554429085.82</v>
      </c>
      <c r="F110" s="84">
        <v>707653471023.12231</v>
      </c>
      <c r="G110" s="84">
        <v>72351373629.711609</v>
      </c>
      <c r="H110" s="84">
        <v>582195848589.35901</v>
      </c>
      <c r="I110" s="84">
        <v>29930029902495.473</v>
      </c>
      <c r="J110" s="84">
        <v>72579249376.816299</v>
      </c>
      <c r="K110" s="84">
        <v>942568644514.65637</v>
      </c>
      <c r="L110" s="84">
        <v>436990395155.68066</v>
      </c>
      <c r="M110" s="84">
        <v>16683374653644.135</v>
      </c>
    </row>
    <row r="111" spans="1:13" x14ac:dyDescent="0.2">
      <c r="A111" s="92">
        <v>2043</v>
      </c>
      <c r="B111" s="84">
        <v>1936390131</v>
      </c>
      <c r="C111" s="84">
        <v>215702928429.95227</v>
      </c>
      <c r="D111" s="84">
        <v>18209707961.719631</v>
      </c>
      <c r="E111" s="84">
        <v>19486773271795.777</v>
      </c>
      <c r="F111" s="84">
        <v>734095133621.32739</v>
      </c>
      <c r="G111" s="84">
        <v>75241042522.923813</v>
      </c>
      <c r="H111" s="84">
        <v>605448388922.02539</v>
      </c>
      <c r="I111" s="84">
        <v>30948341091388.047</v>
      </c>
      <c r="J111" s="84">
        <v>75985399110.778763</v>
      </c>
      <c r="K111" s="84">
        <v>976850694003.48718</v>
      </c>
      <c r="L111" s="84">
        <v>459658267204.24658</v>
      </c>
      <c r="M111" s="84">
        <v>17352069431210.691</v>
      </c>
    </row>
    <row r="112" spans="1:13" x14ac:dyDescent="0.2">
      <c r="A112" s="92">
        <v>2044</v>
      </c>
      <c r="B112" s="84">
        <v>1937337948</v>
      </c>
      <c r="C112" s="84">
        <v>223579613954.69986</v>
      </c>
      <c r="D112" s="84">
        <v>18874660191.950642</v>
      </c>
      <c r="E112" s="84">
        <v>20148485859479.172</v>
      </c>
      <c r="F112" s="84">
        <v>761598570057.71423</v>
      </c>
      <c r="G112" s="84">
        <v>78255838653.286499</v>
      </c>
      <c r="H112" s="84">
        <v>629707801057.69702</v>
      </c>
      <c r="I112" s="84">
        <v>32002659667847.387</v>
      </c>
      <c r="J112" s="84">
        <v>79562212707.86618</v>
      </c>
      <c r="K112" s="84">
        <v>1012463595818.7216</v>
      </c>
      <c r="L112" s="84">
        <v>483545853151.80353</v>
      </c>
      <c r="M112" s="84">
        <v>18049828042907.438</v>
      </c>
    </row>
    <row r="113" spans="1:13" x14ac:dyDescent="0.2">
      <c r="A113" s="92">
        <v>2045</v>
      </c>
      <c r="B113" s="84">
        <v>1938285765</v>
      </c>
      <c r="C113" s="84">
        <v>231763585212.78888</v>
      </c>
      <c r="D113" s="84">
        <v>19565553578.960632</v>
      </c>
      <c r="E113" s="84">
        <v>20833518001432.059</v>
      </c>
      <c r="F113" s="84">
        <v>790209841593.57141</v>
      </c>
      <c r="G113" s="84">
        <v>81401619841.978775</v>
      </c>
      <c r="H113" s="84">
        <v>655021221615.92053</v>
      </c>
      <c r="I113" s="84">
        <v>33094316926512.059</v>
      </c>
      <c r="J113" s="84">
        <v>83318695220.952881</v>
      </c>
      <c r="K113" s="84">
        <v>1049462922086.5518</v>
      </c>
      <c r="L113" s="84">
        <v>508720690277.03729</v>
      </c>
      <c r="M113" s="84">
        <v>18778015855207.348</v>
      </c>
    </row>
    <row r="114" spans="1:13" x14ac:dyDescent="0.2">
      <c r="A114" s="92">
        <v>2046</v>
      </c>
      <c r="B114" s="84">
        <v>1939233582</v>
      </c>
      <c r="C114" s="84">
        <v>239498656809.5928</v>
      </c>
      <c r="D114" s="84">
        <v>20218550717.749035</v>
      </c>
      <c r="E114" s="84">
        <v>21473769811687.758</v>
      </c>
      <c r="F114" s="84">
        <v>817352448221.31763</v>
      </c>
      <c r="G114" s="84">
        <v>84413465595.397079</v>
      </c>
      <c r="H114" s="84">
        <v>679256892706.76514</v>
      </c>
      <c r="I114" s="84">
        <v>34115143912011.148</v>
      </c>
      <c r="J114" s="84">
        <v>86985016398.039856</v>
      </c>
      <c r="K114" s="84">
        <v>1084424397087.0651</v>
      </c>
      <c r="L114" s="84">
        <v>533540816504.4635</v>
      </c>
      <c r="M114" s="84">
        <v>19475526276690.191</v>
      </c>
    </row>
    <row r="115" spans="1:13" x14ac:dyDescent="0.2">
      <c r="A115" s="92">
        <v>2047</v>
      </c>
      <c r="B115" s="84">
        <v>1940181399</v>
      </c>
      <c r="C115" s="84">
        <v>247512184464.18927</v>
      </c>
      <c r="D115" s="84">
        <v>20895055203.190502</v>
      </c>
      <c r="E115" s="84">
        <v>22134510234231.137</v>
      </c>
      <c r="F115" s="84">
        <v>845507939270.94421</v>
      </c>
      <c r="G115" s="84">
        <v>87547453605.815399</v>
      </c>
      <c r="H115" s="84">
        <v>704475416111.22241</v>
      </c>
      <c r="I115" s="84">
        <v>35168829019814.77</v>
      </c>
      <c r="J115" s="84">
        <v>90824492584.663361</v>
      </c>
      <c r="K115" s="84">
        <v>1120641472082.3027</v>
      </c>
      <c r="L115" s="84">
        <v>559619007011.56128</v>
      </c>
      <c r="M115" s="84">
        <v>20201437866836.168</v>
      </c>
    </row>
    <row r="116" spans="1:13" x14ac:dyDescent="0.2">
      <c r="A116" s="92">
        <v>2048</v>
      </c>
      <c r="B116" s="84">
        <v>1941129216</v>
      </c>
      <c r="C116" s="84">
        <v>255815070439.91867</v>
      </c>
      <c r="D116" s="84">
        <v>21595987407.7356</v>
      </c>
      <c r="E116" s="84">
        <v>22816426462975.5</v>
      </c>
      <c r="F116" s="84">
        <v>874717578634.74963</v>
      </c>
      <c r="G116" s="84">
        <v>90808982260.761917</v>
      </c>
      <c r="H116" s="84">
        <v>730720231485.65906</v>
      </c>
      <c r="I116" s="84">
        <v>36256483960733.875</v>
      </c>
      <c r="J116" s="84">
        <v>94845752557.940109</v>
      </c>
      <c r="K116" s="84">
        <v>1158163172987.1565</v>
      </c>
      <c r="L116" s="84">
        <v>587020893725.86462</v>
      </c>
      <c r="M116" s="84">
        <v>20957010447517.723</v>
      </c>
    </row>
    <row r="117" spans="1:13" x14ac:dyDescent="0.2">
      <c r="A117" s="92">
        <v>2049</v>
      </c>
      <c r="B117" s="84">
        <v>1942077033</v>
      </c>
      <c r="C117" s="84">
        <v>264418681552.70749</v>
      </c>
      <c r="D117" s="84">
        <v>22322306921.508316</v>
      </c>
      <c r="E117" s="84">
        <v>23520229999335.652</v>
      </c>
      <c r="F117" s="84">
        <v>905024457999.53369</v>
      </c>
      <c r="G117" s="84">
        <v>94203706633.330215</v>
      </c>
      <c r="H117" s="84">
        <v>758036843979.646</v>
      </c>
      <c r="I117" s="84">
        <v>37379260255940.484</v>
      </c>
      <c r="J117" s="84">
        <v>99057872773.142456</v>
      </c>
      <c r="K117" s="84">
        <v>1197040608945.2449</v>
      </c>
      <c r="L117" s="84">
        <v>615815613588.42444</v>
      </c>
      <c r="M117" s="84">
        <v>21743563918072.992</v>
      </c>
    </row>
    <row r="118" spans="1:13" x14ac:dyDescent="0.2">
      <c r="A118" s="92">
        <v>2050</v>
      </c>
      <c r="B118" s="84">
        <v>1943024850</v>
      </c>
      <c r="C118" s="84">
        <v>273334870532.3819</v>
      </c>
      <c r="D118" s="84">
        <v>23075014355.634766</v>
      </c>
      <c r="E118" s="84">
        <v>24246657560587.734</v>
      </c>
      <c r="F118" s="84">
        <v>936473583818.96741</v>
      </c>
      <c r="G118" s="84">
        <v>97737551407.183945</v>
      </c>
      <c r="H118" s="84">
        <v>786472928240.67493</v>
      </c>
      <c r="I118" s="84">
        <v>38538350749343.805</v>
      </c>
      <c r="J118" s="84">
        <v>103470401316.19119</v>
      </c>
      <c r="K118" s="84">
        <v>1237327067877.0708</v>
      </c>
      <c r="L118" s="84">
        <v>646075999538.6582</v>
      </c>
      <c r="M118" s="84">
        <v>22562481287004.707</v>
      </c>
    </row>
    <row r="119" spans="1:13" x14ac:dyDescent="0.2">
      <c r="A119" s="92">
        <v>2051</v>
      </c>
      <c r="B119" s="84">
        <v>1943972667</v>
      </c>
      <c r="C119" s="84">
        <v>282109483628.65466</v>
      </c>
      <c r="D119" s="84">
        <v>23815769909.97916</v>
      </c>
      <c r="E119" s="84">
        <v>24955204456175.551</v>
      </c>
      <c r="F119" s="84">
        <v>967512027128.48584</v>
      </c>
      <c r="G119" s="84">
        <v>101249291990.99677</v>
      </c>
      <c r="H119" s="84">
        <v>814731144867.26685</v>
      </c>
      <c r="I119" s="84">
        <v>39669391265647.203</v>
      </c>
      <c r="J119" s="84">
        <v>107914927944.85716</v>
      </c>
      <c r="K119" s="84">
        <v>1276966440981.8574</v>
      </c>
      <c r="L119" s="84">
        <v>676759647815.95801</v>
      </c>
      <c r="M119" s="84">
        <v>23376554854346.918</v>
      </c>
    </row>
    <row r="120" spans="1:13" x14ac:dyDescent="0.2">
      <c r="A120" s="92">
        <v>2052</v>
      </c>
      <c r="B120" s="84">
        <v>1944920484</v>
      </c>
      <c r="C120" s="84">
        <v>291191734147.42212</v>
      </c>
      <c r="D120" s="84">
        <v>24582496310.841702</v>
      </c>
      <c r="E120" s="84">
        <v>25685499153526.758</v>
      </c>
      <c r="F120" s="84">
        <v>999681910852.79321</v>
      </c>
      <c r="G120" s="84">
        <v>104900733453.88907</v>
      </c>
      <c r="H120" s="84">
        <v>844113504240.11157</v>
      </c>
      <c r="I120" s="84">
        <v>40835383741281.688</v>
      </c>
      <c r="J120" s="84">
        <v>112565036518.58148</v>
      </c>
      <c r="K120" s="84">
        <v>1317991962284.573</v>
      </c>
      <c r="L120" s="84">
        <v>708959656757.9115</v>
      </c>
      <c r="M120" s="84">
        <v>24223147628219.484</v>
      </c>
    </row>
    <row r="121" spans="1:13" x14ac:dyDescent="0.2">
      <c r="A121" s="92">
        <v>2053</v>
      </c>
      <c r="B121" s="84">
        <v>1945868301</v>
      </c>
      <c r="C121" s="84">
        <v>300593477407.11182</v>
      </c>
      <c r="D121" s="84">
        <v>25376194387.879654</v>
      </c>
      <c r="E121" s="84">
        <v>26438247762476.137</v>
      </c>
      <c r="F121" s="84">
        <v>1033028681246.4233</v>
      </c>
      <c r="G121" s="84">
        <v>108697966658.26009</v>
      </c>
      <c r="H121" s="84">
        <v>874669018211.02979</v>
      </c>
      <c r="I121" s="84">
        <v>42037474516153.719</v>
      </c>
      <c r="J121" s="84">
        <v>117430772049.16768</v>
      </c>
      <c r="K121" s="84">
        <v>1360456895482.4463</v>
      </c>
      <c r="L121" s="84">
        <v>742753256970.505</v>
      </c>
      <c r="M121" s="84">
        <v>25103682479236.117</v>
      </c>
    </row>
    <row r="122" spans="1:13" x14ac:dyDescent="0.2">
      <c r="A122" s="92">
        <v>2054</v>
      </c>
      <c r="B122" s="84">
        <v>1946816118</v>
      </c>
      <c r="C122" s="84">
        <v>310327069394.83557</v>
      </c>
      <c r="D122" s="84">
        <v>26197907237.355942</v>
      </c>
      <c r="E122" s="84">
        <v>27214180798014.473</v>
      </c>
      <c r="F122" s="84">
        <v>1067599779501.8822</v>
      </c>
      <c r="G122" s="84">
        <v>112647368711.51945</v>
      </c>
      <c r="H122" s="84">
        <v>906449001983.50476</v>
      </c>
      <c r="I122" s="84">
        <v>43276850111738.711</v>
      </c>
      <c r="J122" s="84">
        <v>122522690852.81209</v>
      </c>
      <c r="K122" s="84">
        <v>1404416747370.8789</v>
      </c>
      <c r="L122" s="84">
        <v>778221711782.30957</v>
      </c>
      <c r="M122" s="84">
        <v>26019649330307.086</v>
      </c>
    </row>
    <row r="123" spans="1:13" x14ac:dyDescent="0.2">
      <c r="A123" s="92">
        <v>2055</v>
      </c>
      <c r="B123" s="84">
        <v>1947763935</v>
      </c>
      <c r="C123" s="84">
        <v>320405389698.40771</v>
      </c>
      <c r="D123" s="84">
        <v>27048722158.067245</v>
      </c>
      <c r="E123" s="84">
        <v>28014054082941.695</v>
      </c>
      <c r="F123" s="84">
        <v>1103444736130.2581</v>
      </c>
      <c r="G123" s="84">
        <v>116755617229.98637</v>
      </c>
      <c r="H123" s="84">
        <v>939507188891.19177</v>
      </c>
      <c r="I123" s="84">
        <v>44554738744472.453</v>
      </c>
      <c r="J123" s="84">
        <v>127851887429.81403</v>
      </c>
      <c r="K123" s="84">
        <v>1449929370332.7922</v>
      </c>
      <c r="L123" s="84">
        <v>815450532597.15967</v>
      </c>
      <c r="M123" s="84">
        <v>26972608504474.523</v>
      </c>
    </row>
    <row r="124" spans="1:13" x14ac:dyDescent="0.2">
      <c r="A124" s="92">
        <v>2056</v>
      </c>
      <c r="B124" s="84">
        <v>1948711752</v>
      </c>
      <c r="C124" s="84">
        <v>330817974073.69928</v>
      </c>
      <c r="D124" s="84">
        <v>27927755755.293407</v>
      </c>
      <c r="E124" s="84">
        <v>28836567125657.082</v>
      </c>
      <c r="F124" s="84">
        <v>1140532901438.2292</v>
      </c>
      <c r="G124" s="84">
        <v>121020965280.61276</v>
      </c>
      <c r="H124" s="84">
        <v>973829521741.84778</v>
      </c>
      <c r="I124" s="84">
        <v>45869099259928.047</v>
      </c>
      <c r="J124" s="84">
        <v>133420387251.14749</v>
      </c>
      <c r="K124" s="84">
        <v>1496946961171.1577</v>
      </c>
      <c r="L124" s="84">
        <v>854467996797.41626</v>
      </c>
      <c r="M124" s="84">
        <v>27962174835035.078</v>
      </c>
    </row>
    <row r="125" spans="1:13" x14ac:dyDescent="0.2">
      <c r="A125" s="92">
        <v>2057</v>
      </c>
      <c r="B125" s="84">
        <v>1949659569</v>
      </c>
      <c r="C125" s="84">
        <v>341600327700.36963</v>
      </c>
      <c r="D125" s="84">
        <v>28838005387.297619</v>
      </c>
      <c r="E125" s="84">
        <v>29684417272157.035</v>
      </c>
      <c r="F125" s="84">
        <v>1178992239170.9622</v>
      </c>
      <c r="G125" s="84">
        <v>125458531929.62492</v>
      </c>
      <c r="H125" s="84">
        <v>1009537660390.0157</v>
      </c>
      <c r="I125" s="84">
        <v>47224250344807.477</v>
      </c>
      <c r="J125" s="84">
        <v>139248903441.54135</v>
      </c>
      <c r="K125" s="84">
        <v>1545629717000.219</v>
      </c>
      <c r="L125" s="84">
        <v>895422426266.99316</v>
      </c>
      <c r="M125" s="84">
        <v>28991860521062.047</v>
      </c>
    </row>
    <row r="126" spans="1:13" x14ac:dyDescent="0.2">
      <c r="A126" s="92">
        <v>2058</v>
      </c>
      <c r="B126" s="84">
        <v>1950607386</v>
      </c>
      <c r="C126" s="84">
        <v>352766865322.46918</v>
      </c>
      <c r="D126" s="84">
        <v>29780687951.242447</v>
      </c>
      <c r="E126" s="84">
        <v>30558428266588.438</v>
      </c>
      <c r="F126" s="84">
        <v>1218878493306.0291</v>
      </c>
      <c r="G126" s="84">
        <v>130075909511.41884</v>
      </c>
      <c r="H126" s="84">
        <v>1046692698707.7935</v>
      </c>
      <c r="I126" s="84">
        <v>48621532918255.508</v>
      </c>
      <c r="J126" s="84">
        <v>145350209401.41434</v>
      </c>
      <c r="K126" s="84">
        <v>1596042359963.2214</v>
      </c>
      <c r="L126" s="84">
        <v>938412681658.06226</v>
      </c>
      <c r="M126" s="84">
        <v>30063440366640.68</v>
      </c>
    </row>
    <row r="127" spans="1:13" x14ac:dyDescent="0.2">
      <c r="A127" s="92">
        <v>2059</v>
      </c>
      <c r="B127" s="84">
        <v>1951555203</v>
      </c>
      <c r="C127" s="84">
        <v>364332615646.18396</v>
      </c>
      <c r="D127" s="84">
        <v>30757072175.164436</v>
      </c>
      <c r="E127" s="84">
        <v>31459452265211.086</v>
      </c>
      <c r="F127" s="84">
        <v>1260249875361.0444</v>
      </c>
      <c r="G127" s="84">
        <v>134881049499.82361</v>
      </c>
      <c r="H127" s="84">
        <v>1085358620484.5891</v>
      </c>
      <c r="I127" s="84">
        <v>50062334869978.406</v>
      </c>
      <c r="J127" s="84">
        <v>151737729909.92743</v>
      </c>
      <c r="K127" s="84">
        <v>1648252361113.0266</v>
      </c>
      <c r="L127" s="84">
        <v>983542784718.04016</v>
      </c>
      <c r="M127" s="84">
        <v>31178773349630.664</v>
      </c>
    </row>
    <row r="128" spans="1:13" x14ac:dyDescent="0.2">
      <c r="A128" s="92">
        <v>2060</v>
      </c>
      <c r="B128" s="84">
        <v>1952503020</v>
      </c>
      <c r="C128" s="84">
        <v>376313249569.85736</v>
      </c>
      <c r="D128" s="84">
        <v>31768481001.161385</v>
      </c>
      <c r="E128" s="84">
        <v>32388370879420.488</v>
      </c>
      <c r="F128" s="84">
        <v>1303167181531.7612</v>
      </c>
      <c r="G128" s="84">
        <v>139882280432.72449</v>
      </c>
      <c r="H128" s="84">
        <v>1125602443662.6838</v>
      </c>
      <c r="I128" s="84">
        <v>51548092819662.82</v>
      </c>
      <c r="J128" s="84">
        <v>158425575311.11771</v>
      </c>
      <c r="K128" s="84">
        <v>1702330066500.2085</v>
      </c>
      <c r="L128" s="84">
        <v>1030922193103.7181</v>
      </c>
      <c r="M128" s="84">
        <v>32339806830604.973</v>
      </c>
    </row>
    <row r="132" spans="1:43" x14ac:dyDescent="0.2">
      <c r="A132" s="83" t="s">
        <v>259</v>
      </c>
    </row>
    <row r="133" spans="1:43" x14ac:dyDescent="0.2">
      <c r="A133" s="83" t="s">
        <v>241</v>
      </c>
    </row>
    <row r="134" spans="1:43" x14ac:dyDescent="0.2">
      <c r="A134" s="83"/>
    </row>
    <row r="135" spans="1:43" x14ac:dyDescent="0.2">
      <c r="A135" s="83"/>
    </row>
    <row r="136" spans="1:43" x14ac:dyDescent="0.2">
      <c r="A136" s="83"/>
    </row>
    <row r="137" spans="1:43" x14ac:dyDescent="0.2">
      <c r="A137" s="85" t="s">
        <v>244</v>
      </c>
      <c r="B137" s="85">
        <v>2019</v>
      </c>
      <c r="C137" s="85">
        <v>2020</v>
      </c>
      <c r="D137" s="85">
        <v>2021</v>
      </c>
      <c r="E137" s="85">
        <v>2022</v>
      </c>
      <c r="F137" s="85">
        <v>2023</v>
      </c>
      <c r="G137" s="85">
        <v>2024</v>
      </c>
      <c r="H137" s="85">
        <v>2025</v>
      </c>
      <c r="I137" s="85">
        <v>2026</v>
      </c>
      <c r="J137" s="85">
        <v>2027</v>
      </c>
      <c r="K137" s="85">
        <v>2028</v>
      </c>
      <c r="L137" s="85">
        <v>2029</v>
      </c>
      <c r="M137" s="85">
        <v>2030</v>
      </c>
      <c r="N137" s="85">
        <v>2031</v>
      </c>
      <c r="O137" s="85">
        <v>2032</v>
      </c>
      <c r="P137" s="85">
        <v>2033</v>
      </c>
      <c r="Q137" s="85">
        <v>2034</v>
      </c>
      <c r="R137" s="85">
        <v>2035</v>
      </c>
      <c r="S137" s="85">
        <v>2036</v>
      </c>
      <c r="T137" s="85">
        <v>2037</v>
      </c>
      <c r="U137" s="85">
        <v>2038</v>
      </c>
      <c r="V137" s="85">
        <v>2039</v>
      </c>
      <c r="W137" s="85">
        <v>2040</v>
      </c>
      <c r="X137" s="85">
        <v>2041</v>
      </c>
      <c r="Y137" s="85">
        <v>2042</v>
      </c>
      <c r="Z137" s="85">
        <v>2043</v>
      </c>
      <c r="AA137" s="85">
        <v>2044</v>
      </c>
      <c r="AB137" s="85">
        <v>2045</v>
      </c>
      <c r="AC137" s="85">
        <v>2046</v>
      </c>
      <c r="AD137" s="85">
        <v>2047</v>
      </c>
      <c r="AE137" s="85">
        <v>2048</v>
      </c>
      <c r="AF137" s="85">
        <v>2049</v>
      </c>
      <c r="AG137" s="85">
        <v>2050</v>
      </c>
      <c r="AH137" s="85">
        <v>2051</v>
      </c>
      <c r="AI137" s="85">
        <v>2052</v>
      </c>
      <c r="AJ137" s="85">
        <v>2053</v>
      </c>
      <c r="AK137" s="85">
        <v>2054</v>
      </c>
      <c r="AL137" s="85">
        <v>2055</v>
      </c>
      <c r="AM137" s="85">
        <v>2056</v>
      </c>
      <c r="AN137" s="85">
        <v>2057</v>
      </c>
      <c r="AO137" s="85">
        <v>2058</v>
      </c>
      <c r="AP137" s="85">
        <v>2059</v>
      </c>
      <c r="AQ137" s="85">
        <v>2060</v>
      </c>
    </row>
    <row r="138" spans="1:43" x14ac:dyDescent="0.2">
      <c r="A138" s="85" t="s">
        <v>245</v>
      </c>
      <c r="B138" cm="1">
        <f t="array" ref="B138:AQ149">TRANSPOSE(B87:M128)</f>
        <v>1913642523</v>
      </c>
      <c r="C138">
        <v>1914590340</v>
      </c>
      <c r="D138">
        <v>1915538157</v>
      </c>
      <c r="E138">
        <v>1916485974</v>
      </c>
      <c r="F138">
        <v>1917433791</v>
      </c>
      <c r="G138">
        <v>1918381608</v>
      </c>
      <c r="H138">
        <v>1919329425</v>
      </c>
      <c r="I138">
        <v>1920277242</v>
      </c>
      <c r="J138">
        <v>1921225059</v>
      </c>
      <c r="K138">
        <v>1922172876</v>
      </c>
      <c r="L138">
        <v>1923120693</v>
      </c>
      <c r="M138">
        <v>1924068510</v>
      </c>
      <c r="N138">
        <v>1925016327</v>
      </c>
      <c r="O138">
        <v>1925964144</v>
      </c>
      <c r="P138">
        <v>1926911961</v>
      </c>
      <c r="Q138">
        <v>1927859778</v>
      </c>
      <c r="R138">
        <v>1928807595</v>
      </c>
      <c r="S138">
        <v>1929755412</v>
      </c>
      <c r="T138">
        <v>1930703229</v>
      </c>
      <c r="U138">
        <v>1931651046</v>
      </c>
      <c r="V138">
        <v>1932598863</v>
      </c>
      <c r="W138">
        <v>1933546680</v>
      </c>
      <c r="X138">
        <v>1934494497</v>
      </c>
      <c r="Y138">
        <v>1935442314</v>
      </c>
      <c r="Z138">
        <v>1936390131</v>
      </c>
      <c r="AA138">
        <v>1937337948</v>
      </c>
      <c r="AB138">
        <v>1938285765</v>
      </c>
      <c r="AC138">
        <v>1939233582</v>
      </c>
      <c r="AD138">
        <v>1940181399</v>
      </c>
      <c r="AE138">
        <v>1941129216</v>
      </c>
      <c r="AF138">
        <v>1942077033</v>
      </c>
      <c r="AG138">
        <v>1943024850</v>
      </c>
      <c r="AH138">
        <v>1943972667</v>
      </c>
      <c r="AI138">
        <v>1944920484</v>
      </c>
      <c r="AJ138">
        <v>1945868301</v>
      </c>
      <c r="AK138">
        <v>1946816118</v>
      </c>
      <c r="AL138">
        <v>1947763935</v>
      </c>
      <c r="AM138">
        <v>1948711752</v>
      </c>
      <c r="AN138">
        <v>1949659569</v>
      </c>
      <c r="AO138">
        <v>1950607386</v>
      </c>
      <c r="AP138">
        <v>1951555203</v>
      </c>
      <c r="AQ138">
        <v>1952503020</v>
      </c>
    </row>
    <row r="139" spans="1:43" x14ac:dyDescent="0.2">
      <c r="A139" s="85" t="s">
        <v>246</v>
      </c>
      <c r="B139">
        <v>91340313425.706055</v>
      </c>
      <c r="C139">
        <v>94931747102.837891</v>
      </c>
      <c r="D139">
        <v>98523180779.969727</v>
      </c>
      <c r="E139">
        <v>103759116423.63875</v>
      </c>
      <c r="F139">
        <v>106035725868.27724</v>
      </c>
      <c r="G139">
        <v>108793631973.29848</v>
      </c>
      <c r="H139">
        <v>111633411646.3647</v>
      </c>
      <c r="I139">
        <v>115439038256.28268</v>
      </c>
      <c r="J139">
        <v>119383014373.4548</v>
      </c>
      <c r="K139">
        <v>123470767371.11061</v>
      </c>
      <c r="L139">
        <v>127707955908.40741</v>
      </c>
      <c r="M139">
        <v>132100480669.84431</v>
      </c>
      <c r="N139">
        <v>137280548573.02994</v>
      </c>
      <c r="O139">
        <v>142674123306.10202</v>
      </c>
      <c r="P139">
        <v>148290534094.41559</v>
      </c>
      <c r="Q139">
        <v>154139544813.66653</v>
      </c>
      <c r="R139">
        <v>160231375565.45596</v>
      </c>
      <c r="S139">
        <v>166417493403.00482</v>
      </c>
      <c r="T139">
        <v>172855786628.1936</v>
      </c>
      <c r="U139">
        <v>179557202843.19101</v>
      </c>
      <c r="V139">
        <v>186533198289.44019</v>
      </c>
      <c r="W139">
        <v>193795763191.23392</v>
      </c>
      <c r="X139">
        <v>200822563557.45114</v>
      </c>
      <c r="Y139">
        <v>208121182991.21451</v>
      </c>
      <c r="Z139">
        <v>215702928429.95227</v>
      </c>
      <c r="AA139">
        <v>223579613954.69986</v>
      </c>
      <c r="AB139">
        <v>231763585212.78888</v>
      </c>
      <c r="AC139">
        <v>239498656809.5928</v>
      </c>
      <c r="AD139">
        <v>247512184464.18927</v>
      </c>
      <c r="AE139">
        <v>255815070439.91867</v>
      </c>
      <c r="AF139">
        <v>264418681552.70749</v>
      </c>
      <c r="AG139">
        <v>273334870532.3819</v>
      </c>
      <c r="AH139">
        <v>282109483628.65466</v>
      </c>
      <c r="AI139">
        <v>291191734147.42212</v>
      </c>
      <c r="AJ139">
        <v>300593477407.11182</v>
      </c>
      <c r="AK139">
        <v>310327069394.83557</v>
      </c>
      <c r="AL139">
        <v>320405389698.40771</v>
      </c>
      <c r="AM139">
        <v>330817974073.69928</v>
      </c>
      <c r="AN139">
        <v>341600327700.36963</v>
      </c>
      <c r="AO139">
        <v>352766865322.46918</v>
      </c>
      <c r="AP139">
        <v>364332615646.18396</v>
      </c>
      <c r="AQ139">
        <v>376313249569.85736</v>
      </c>
    </row>
    <row r="140" spans="1:43" x14ac:dyDescent="0.2">
      <c r="A140" s="85" t="s">
        <v>247</v>
      </c>
      <c r="B140">
        <v>7710977513.5895996</v>
      </c>
      <c r="C140">
        <v>8014167456.0483398</v>
      </c>
      <c r="D140">
        <v>8317357398.506958</v>
      </c>
      <c r="E140">
        <v>8759376705.8515511</v>
      </c>
      <c r="F140">
        <v>8951568779.762291</v>
      </c>
      <c r="G140">
        <v>9184392066.6526909</v>
      </c>
      <c r="H140">
        <v>9424127145.5093632</v>
      </c>
      <c r="I140">
        <v>9745399321.5926247</v>
      </c>
      <c r="J140">
        <v>10078351005.910421</v>
      </c>
      <c r="K140">
        <v>10423440378.991993</v>
      </c>
      <c r="L140">
        <v>10781145146.596283</v>
      </c>
      <c r="M140">
        <v>11151963446.336622</v>
      </c>
      <c r="N140">
        <v>11589266381.789448</v>
      </c>
      <c r="O140">
        <v>12044593629.921988</v>
      </c>
      <c r="P140">
        <v>12518732766.828444</v>
      </c>
      <c r="Q140">
        <v>13012508061.919502</v>
      </c>
      <c r="R140">
        <v>13526782299.338179</v>
      </c>
      <c r="S140">
        <v>14049016281.766144</v>
      </c>
      <c r="T140">
        <v>14592538988.500957</v>
      </c>
      <c r="U140">
        <v>15158274619.509279</v>
      </c>
      <c r="V140">
        <v>15747190314.242985</v>
      </c>
      <c r="W140">
        <v>16360298291.151649</v>
      </c>
      <c r="X140">
        <v>16953502953.091854</v>
      </c>
      <c r="Y140">
        <v>17569654664.894035</v>
      </c>
      <c r="Z140">
        <v>18209707961.719631</v>
      </c>
      <c r="AA140">
        <v>18874660191.950642</v>
      </c>
      <c r="AB140">
        <v>19565553578.960632</v>
      </c>
      <c r="AC140">
        <v>20218550717.749035</v>
      </c>
      <c r="AD140">
        <v>20895055203.190502</v>
      </c>
      <c r="AE140">
        <v>21595987407.7356</v>
      </c>
      <c r="AF140">
        <v>22322306921.508316</v>
      </c>
      <c r="AG140">
        <v>23075014355.634766</v>
      </c>
      <c r="AH140">
        <v>23815769909.97916</v>
      </c>
      <c r="AI140">
        <v>24582496310.841702</v>
      </c>
      <c r="AJ140">
        <v>25376194387.879654</v>
      </c>
      <c r="AK140">
        <v>26197907237.355942</v>
      </c>
      <c r="AL140">
        <v>27048722158.067245</v>
      </c>
      <c r="AM140">
        <v>27927755755.293407</v>
      </c>
      <c r="AN140">
        <v>28838005387.297619</v>
      </c>
      <c r="AO140">
        <v>29780687951.242447</v>
      </c>
      <c r="AP140">
        <v>30757072175.164436</v>
      </c>
      <c r="AQ140">
        <v>31768481001.161385</v>
      </c>
    </row>
    <row r="141" spans="1:43" x14ac:dyDescent="0.2">
      <c r="A141" s="85" t="s">
        <v>180</v>
      </c>
      <c r="B141">
        <v>8686965368785.25</v>
      </c>
      <c r="C141">
        <v>9003437348272.875</v>
      </c>
      <c r="D141">
        <v>9319909327760.625</v>
      </c>
      <c r="E141">
        <v>9783817818910.7676</v>
      </c>
      <c r="F141">
        <v>9981641437052.625</v>
      </c>
      <c r="G141">
        <v>10223676047616.627</v>
      </c>
      <c r="H141">
        <v>10472192569493.373</v>
      </c>
      <c r="I141">
        <v>10809899923674.123</v>
      </c>
      <c r="J141">
        <v>11158930276220.4</v>
      </c>
      <c r="K141">
        <v>11519681798763.322</v>
      </c>
      <c r="L141">
        <v>11892567473189.283</v>
      </c>
      <c r="M141">
        <v>12278015681867.779</v>
      </c>
      <c r="N141">
        <v>12734545324497.803</v>
      </c>
      <c r="O141">
        <v>13208533171101.572</v>
      </c>
      <c r="P141">
        <v>13700669471617.506</v>
      </c>
      <c r="Q141">
        <v>14211672847452.326</v>
      </c>
      <c r="R141">
        <v>14742291505667.293</v>
      </c>
      <c r="S141">
        <v>15278685518700.969</v>
      </c>
      <c r="T141">
        <v>15835199536042.32</v>
      </c>
      <c r="U141">
        <v>16412616027930.479</v>
      </c>
      <c r="V141">
        <v>17011749197354.229</v>
      </c>
      <c r="W141">
        <v>17633446333722.707</v>
      </c>
      <c r="X141">
        <v>18230034077185.625</v>
      </c>
      <c r="Y141">
        <v>18847554429085.82</v>
      </c>
      <c r="Z141">
        <v>19486773271795.777</v>
      </c>
      <c r="AA141">
        <v>20148485859479.172</v>
      </c>
      <c r="AB141">
        <v>20833518001432.059</v>
      </c>
      <c r="AC141">
        <v>21473769811687.758</v>
      </c>
      <c r="AD141">
        <v>22134510234231.137</v>
      </c>
      <c r="AE141">
        <v>22816426462975.5</v>
      </c>
      <c r="AF141">
        <v>23520229999335.652</v>
      </c>
      <c r="AG141">
        <v>24246657560587.734</v>
      </c>
      <c r="AH141">
        <v>24955204456175.551</v>
      </c>
      <c r="AI141">
        <v>25685499153526.758</v>
      </c>
      <c r="AJ141">
        <v>26438247762476.137</v>
      </c>
      <c r="AK141">
        <v>27214180798014.473</v>
      </c>
      <c r="AL141">
        <v>28014054082941.695</v>
      </c>
      <c r="AM141">
        <v>28836567125657.082</v>
      </c>
      <c r="AN141">
        <v>29684417272157.035</v>
      </c>
      <c r="AO141">
        <v>30558428266588.438</v>
      </c>
      <c r="AP141">
        <v>31459452265211.086</v>
      </c>
      <c r="AQ141">
        <v>32388370879420.488</v>
      </c>
    </row>
    <row r="142" spans="1:43" x14ac:dyDescent="0.2">
      <c r="A142" s="85" t="s">
        <v>248</v>
      </c>
      <c r="B142">
        <v>304773853232.79297</v>
      </c>
      <c r="C142">
        <v>317107998944.92969</v>
      </c>
      <c r="D142">
        <v>329442144657.06641</v>
      </c>
      <c r="E142">
        <v>347388751821.46362</v>
      </c>
      <c r="F142">
        <v>355246325524.8222</v>
      </c>
      <c r="G142">
        <v>364731676168.93805</v>
      </c>
      <c r="H142">
        <v>374508445829.40228</v>
      </c>
      <c r="I142">
        <v>387545205636.79126</v>
      </c>
      <c r="J142">
        <v>401069234541.05902</v>
      </c>
      <c r="K142">
        <v>415100290984.96771</v>
      </c>
      <c r="L142">
        <v>429659005564.47321</v>
      </c>
      <c r="M142">
        <v>444766922887.85791</v>
      </c>
      <c r="N142">
        <v>462555981567.46881</v>
      </c>
      <c r="O142">
        <v>481097237171.88379</v>
      </c>
      <c r="P142">
        <v>500424571508.71338</v>
      </c>
      <c r="Q142">
        <v>520573497872.28827</v>
      </c>
      <c r="R142">
        <v>541581244741.90051</v>
      </c>
      <c r="S142">
        <v>562948202572.35938</v>
      </c>
      <c r="T142">
        <v>585210577288.76685</v>
      </c>
      <c r="U142">
        <v>608408512885.08716</v>
      </c>
      <c r="V142">
        <v>632584083082.59253</v>
      </c>
      <c r="W142">
        <v>657781390659.42346</v>
      </c>
      <c r="X142">
        <v>682229574157.11707</v>
      </c>
      <c r="Y142">
        <v>707653471023.12231</v>
      </c>
      <c r="Z142">
        <v>734095133621.32739</v>
      </c>
      <c r="AA142">
        <v>761598570057.71423</v>
      </c>
      <c r="AB142">
        <v>790209841593.57141</v>
      </c>
      <c r="AC142">
        <v>817352448221.31763</v>
      </c>
      <c r="AD142">
        <v>845507939270.94421</v>
      </c>
      <c r="AE142">
        <v>874717578634.74963</v>
      </c>
      <c r="AF142">
        <v>905024457999.53369</v>
      </c>
      <c r="AG142">
        <v>936473583818.96741</v>
      </c>
      <c r="AH142">
        <v>967512027128.48584</v>
      </c>
      <c r="AI142">
        <v>999681910852.79321</v>
      </c>
      <c r="AJ142">
        <v>1033028681246.4233</v>
      </c>
      <c r="AK142">
        <v>1067599779501.8822</v>
      </c>
      <c r="AL142">
        <v>1103444736130.2581</v>
      </c>
      <c r="AM142">
        <v>1140532901438.2292</v>
      </c>
      <c r="AN142">
        <v>1178992239170.9622</v>
      </c>
      <c r="AO142">
        <v>1218878493306.0291</v>
      </c>
      <c r="AP142">
        <v>1260249875361.0444</v>
      </c>
      <c r="AQ142">
        <v>1303167181531.7612</v>
      </c>
    </row>
    <row r="143" spans="1:43" x14ac:dyDescent="0.2">
      <c r="A143" s="85" t="s">
        <v>249</v>
      </c>
      <c r="B143">
        <v>29528888921.876953</v>
      </c>
      <c r="C143">
        <v>30824414647.961914</v>
      </c>
      <c r="D143">
        <v>32119940374.046875</v>
      </c>
      <c r="E143">
        <v>33995148556.433285</v>
      </c>
      <c r="F143">
        <v>34831322494.281998</v>
      </c>
      <c r="G143">
        <v>35831467863.736328</v>
      </c>
      <c r="H143">
        <v>36865073522.0214</v>
      </c>
      <c r="I143">
        <v>38225211945.192642</v>
      </c>
      <c r="J143">
        <v>39639909119.425995</v>
      </c>
      <c r="K143">
        <v>41111551988.131256</v>
      </c>
      <c r="L143">
        <v>42642640776.606918</v>
      </c>
      <c r="M143">
        <v>44235794774.415955</v>
      </c>
      <c r="N143">
        <v>46104010730.543602</v>
      </c>
      <c r="O143">
        <v>48056509420.610901</v>
      </c>
      <c r="P143">
        <v>50097362599.153679</v>
      </c>
      <c r="Q143">
        <v>52230852020.872665</v>
      </c>
      <c r="R143">
        <v>54461480905.201355</v>
      </c>
      <c r="S143">
        <v>56739696244.59536</v>
      </c>
      <c r="T143">
        <v>59120138794.002022</v>
      </c>
      <c r="U143">
        <v>61607734128.355164</v>
      </c>
      <c r="V143">
        <v>64207661438.745728</v>
      </c>
      <c r="W143">
        <v>66925367388.055283</v>
      </c>
      <c r="X143">
        <v>69581253176.350449</v>
      </c>
      <c r="Y143">
        <v>72351373629.711609</v>
      </c>
      <c r="Z143">
        <v>75241042522.923813</v>
      </c>
      <c r="AA143">
        <v>78255838653.286499</v>
      </c>
      <c r="AB143">
        <v>81401619841.978775</v>
      </c>
      <c r="AC143">
        <v>84413465595.397079</v>
      </c>
      <c r="AD143">
        <v>87547453605.815399</v>
      </c>
      <c r="AE143">
        <v>90808982260.761917</v>
      </c>
      <c r="AF143">
        <v>94203706633.330215</v>
      </c>
      <c r="AG143">
        <v>97737551407.183945</v>
      </c>
      <c r="AH143">
        <v>101249291990.99677</v>
      </c>
      <c r="AI143">
        <v>104900733453.88907</v>
      </c>
      <c r="AJ143">
        <v>108697966658.26009</v>
      </c>
      <c r="AK143">
        <v>112647368711.51945</v>
      </c>
      <c r="AL143">
        <v>116755617229.98637</v>
      </c>
      <c r="AM143">
        <v>121020965280.61276</v>
      </c>
      <c r="AN143">
        <v>125458531929.62492</v>
      </c>
      <c r="AO143">
        <v>130075909511.41884</v>
      </c>
      <c r="AP143">
        <v>134881049499.82361</v>
      </c>
      <c r="AQ143">
        <v>139882280432.72449</v>
      </c>
    </row>
    <row r="144" spans="1:43" x14ac:dyDescent="0.2">
      <c r="A144" s="85" t="s">
        <v>250</v>
      </c>
      <c r="B144">
        <v>237612579846.22656</v>
      </c>
      <c r="C144">
        <v>248037395045.0625</v>
      </c>
      <c r="D144">
        <v>258462210243.89844</v>
      </c>
      <c r="E144">
        <v>273551604739.96384</v>
      </c>
      <c r="F144">
        <v>280280115490.97784</v>
      </c>
      <c r="G144">
        <v>288328068872.84363</v>
      </c>
      <c r="H144">
        <v>296645269958.97589</v>
      </c>
      <c r="I144">
        <v>307590009550.69678</v>
      </c>
      <c r="J144">
        <v>318973771607.08746</v>
      </c>
      <c r="K144">
        <v>330815763345.29297</v>
      </c>
      <c r="L144">
        <v>343136103537.30524</v>
      </c>
      <c r="M144">
        <v>355955869039.4903</v>
      </c>
      <c r="N144">
        <v>370988998603.80988</v>
      </c>
      <c r="O144">
        <v>386700333091.50043</v>
      </c>
      <c r="P144">
        <v>403122637030.28802</v>
      </c>
      <c r="Q144">
        <v>420290364773.78711</v>
      </c>
      <c r="R144">
        <v>438239752754.39709</v>
      </c>
      <c r="S144">
        <v>456572058642.42969</v>
      </c>
      <c r="T144">
        <v>475726964770.0672</v>
      </c>
      <c r="U144">
        <v>495744106173.03357</v>
      </c>
      <c r="V144">
        <v>516665158681.39276</v>
      </c>
      <c r="W144">
        <v>538533950412.83447</v>
      </c>
      <c r="X144">
        <v>559905288684.93896</v>
      </c>
      <c r="Y144">
        <v>582195848589.35901</v>
      </c>
      <c r="Z144">
        <v>605448388922.02539</v>
      </c>
      <c r="AA144">
        <v>629707801057.69702</v>
      </c>
      <c r="AB144">
        <v>655021221615.92053</v>
      </c>
      <c r="AC144">
        <v>679256892706.76514</v>
      </c>
      <c r="AD144">
        <v>704475416111.22241</v>
      </c>
      <c r="AE144">
        <v>730720231485.65906</v>
      </c>
      <c r="AF144">
        <v>758036843979.646</v>
      </c>
      <c r="AG144">
        <v>786472928240.67493</v>
      </c>
      <c r="AH144">
        <v>814731144867.26685</v>
      </c>
      <c r="AI144">
        <v>844113504240.11157</v>
      </c>
      <c r="AJ144">
        <v>874669018211.02979</v>
      </c>
      <c r="AK144">
        <v>906449001983.50476</v>
      </c>
      <c r="AL144">
        <v>939507188891.19177</v>
      </c>
      <c r="AM144">
        <v>973829521741.84778</v>
      </c>
      <c r="AN144">
        <v>1009537660390.0157</v>
      </c>
      <c r="AO144">
        <v>1046692698707.7935</v>
      </c>
      <c r="AP144">
        <v>1085358620484.5891</v>
      </c>
      <c r="AQ144">
        <v>1125602443662.6838</v>
      </c>
    </row>
    <row r="145" spans="1:43" x14ac:dyDescent="0.2">
      <c r="A145" s="85" t="s">
        <v>251</v>
      </c>
      <c r="B145">
        <v>13766675799791.25</v>
      </c>
      <c r="C145">
        <v>14269832577116</v>
      </c>
      <c r="D145">
        <v>14772989354440.875</v>
      </c>
      <c r="E145">
        <v>15510377717186.17</v>
      </c>
      <c r="F145">
        <v>15825091386467.766</v>
      </c>
      <c r="G145">
        <v>16209969837560.65</v>
      </c>
      <c r="H145">
        <v>16605205126921.459</v>
      </c>
      <c r="I145">
        <v>17141958614202.557</v>
      </c>
      <c r="J145">
        <v>17696775237898.07</v>
      </c>
      <c r="K145">
        <v>18270293654407.945</v>
      </c>
      <c r="L145">
        <v>18863176456800.602</v>
      </c>
      <c r="M145">
        <v>19476111138141.305</v>
      </c>
      <c r="N145">
        <v>20201939833955.312</v>
      </c>
      <c r="O145">
        <v>20955620120182.949</v>
      </c>
      <c r="P145">
        <v>21738258649110.727</v>
      </c>
      <c r="Q145">
        <v>22551007875719.172</v>
      </c>
      <c r="R145">
        <v>23395068036203.133</v>
      </c>
      <c r="S145">
        <v>24248487719481.719</v>
      </c>
      <c r="T145">
        <v>25134043167774.957</v>
      </c>
      <c r="U145">
        <v>26052991181185.84</v>
      </c>
      <c r="V145">
        <v>27006639927695.969</v>
      </c>
      <c r="W145">
        <v>27996351156930.121</v>
      </c>
      <c r="X145">
        <v>28946444525986.219</v>
      </c>
      <c r="Y145">
        <v>29930029902495.473</v>
      </c>
      <c r="Z145">
        <v>30948341091388.047</v>
      </c>
      <c r="AA145">
        <v>32002659667847.387</v>
      </c>
      <c r="AB145">
        <v>33094316926512.059</v>
      </c>
      <c r="AC145">
        <v>34115143912011.148</v>
      </c>
      <c r="AD145">
        <v>35168829019814.77</v>
      </c>
      <c r="AE145">
        <v>36256483960733.875</v>
      </c>
      <c r="AF145">
        <v>37379260255940.484</v>
      </c>
      <c r="AG145">
        <v>38538350749343.805</v>
      </c>
      <c r="AH145">
        <v>39669391265647.203</v>
      </c>
      <c r="AI145">
        <v>40835383741281.688</v>
      </c>
      <c r="AJ145">
        <v>42037474516153.719</v>
      </c>
      <c r="AK145">
        <v>43276850111738.711</v>
      </c>
      <c r="AL145">
        <v>44554738744472.453</v>
      </c>
      <c r="AM145">
        <v>45869099259928.047</v>
      </c>
      <c r="AN145">
        <v>47224250344807.477</v>
      </c>
      <c r="AO145">
        <v>48621532918255.508</v>
      </c>
      <c r="AP145">
        <v>50062334869978.406</v>
      </c>
      <c r="AQ145">
        <v>51548092819662.82</v>
      </c>
    </row>
    <row r="146" spans="1:43" x14ac:dyDescent="0.2">
      <c r="A146" s="85" t="s">
        <v>252</v>
      </c>
      <c r="B146">
        <v>25176961287.586914</v>
      </c>
      <c r="C146">
        <v>26570467526.010742</v>
      </c>
      <c r="D146">
        <v>27963973764.435059</v>
      </c>
      <c r="E146">
        <v>29954945675.101162</v>
      </c>
      <c r="F146">
        <v>30883126943.981586</v>
      </c>
      <c r="G146">
        <v>31969109185.961887</v>
      </c>
      <c r="H146">
        <v>33098642429.986198</v>
      </c>
      <c r="I146">
        <v>34537285839.830353</v>
      </c>
      <c r="J146">
        <v>36043572470.357178</v>
      </c>
      <c r="K146">
        <v>37620896108.552742</v>
      </c>
      <c r="L146">
        <v>39272829868.677742</v>
      </c>
      <c r="M146">
        <v>41003136086.554474</v>
      </c>
      <c r="N146">
        <v>43011927974.506012</v>
      </c>
      <c r="O146">
        <v>45125365910.139946</v>
      </c>
      <c r="P146">
        <v>47349189872.399292</v>
      </c>
      <c r="Q146">
        <v>49689468178.927826</v>
      </c>
      <c r="R146">
        <v>52152616906.789177</v>
      </c>
      <c r="S146">
        <v>54693088920.738113</v>
      </c>
      <c r="T146">
        <v>57365202311.742249</v>
      </c>
      <c r="U146">
        <v>60176135393.801659</v>
      </c>
      <c r="V146">
        <v>63133474325.698662</v>
      </c>
      <c r="W146">
        <v>66245237090.433258</v>
      </c>
      <c r="X146">
        <v>69335226625.122116</v>
      </c>
      <c r="Y146">
        <v>72579249376.816299</v>
      </c>
      <c r="Z146">
        <v>75985399110.778763</v>
      </c>
      <c r="AA146">
        <v>79562212707.86618</v>
      </c>
      <c r="AB146">
        <v>83318695220.952881</v>
      </c>
      <c r="AC146">
        <v>86985016398.039856</v>
      </c>
      <c r="AD146">
        <v>90824492584.663361</v>
      </c>
      <c r="AE146">
        <v>94845752557.940109</v>
      </c>
      <c r="AF146">
        <v>99057872773.142456</v>
      </c>
      <c r="AG146">
        <v>103470401316.19119</v>
      </c>
      <c r="AH146">
        <v>107914927944.85716</v>
      </c>
      <c r="AI146">
        <v>112565036518.58148</v>
      </c>
      <c r="AJ146">
        <v>117430772049.16768</v>
      </c>
      <c r="AK146">
        <v>122522690852.81209</v>
      </c>
      <c r="AL146">
        <v>127851887429.81403</v>
      </c>
      <c r="AM146">
        <v>133420387251.14749</v>
      </c>
      <c r="AN146">
        <v>139248903441.54135</v>
      </c>
      <c r="AO146">
        <v>145350209401.41434</v>
      </c>
      <c r="AP146">
        <v>151737729909.92743</v>
      </c>
      <c r="AQ146">
        <v>158425575311.11771</v>
      </c>
    </row>
    <row r="147" spans="1:43" x14ac:dyDescent="0.2">
      <c r="A147" s="85" t="s">
        <v>128</v>
      </c>
      <c r="B147">
        <v>414158786342.98438</v>
      </c>
      <c r="C147">
        <v>430413957441.08594</v>
      </c>
      <c r="D147">
        <v>446669128539.18359</v>
      </c>
      <c r="E147">
        <v>470370415628.08179</v>
      </c>
      <c r="F147">
        <v>480671317538.04211</v>
      </c>
      <c r="G147">
        <v>493152711735.2193</v>
      </c>
      <c r="H147">
        <v>506003819560.66406</v>
      </c>
      <c r="I147">
        <v>523231200086.23737</v>
      </c>
      <c r="J147">
        <v>541083751804.70166</v>
      </c>
      <c r="K147">
        <v>559585946188.65381</v>
      </c>
      <c r="L147">
        <v>578763295040.49695</v>
      </c>
      <c r="M147">
        <v>598642398684.99414</v>
      </c>
      <c r="N147">
        <v>622087960691.32373</v>
      </c>
      <c r="O147">
        <v>646498294845.16797</v>
      </c>
      <c r="P147">
        <v>671915472461.04651</v>
      </c>
      <c r="Q147">
        <v>698383520549.52429</v>
      </c>
      <c r="R147">
        <v>725948518669.53394</v>
      </c>
      <c r="S147">
        <v>753937316754.02515</v>
      </c>
      <c r="T147">
        <v>783065035529.53394</v>
      </c>
      <c r="U147">
        <v>813381012509.0498</v>
      </c>
      <c r="V147">
        <v>844936872101.24939</v>
      </c>
      <c r="W147">
        <v>877786639292.77612</v>
      </c>
      <c r="X147">
        <v>909564262164.36804</v>
      </c>
      <c r="Y147">
        <v>942568644514.65637</v>
      </c>
      <c r="Z147">
        <v>976850694003.48718</v>
      </c>
      <c r="AA147">
        <v>1012463595818.7216</v>
      </c>
      <c r="AB147">
        <v>1049462922086.5518</v>
      </c>
      <c r="AC147">
        <v>1084424397087.0651</v>
      </c>
      <c r="AD147">
        <v>1120641472082.3027</v>
      </c>
      <c r="AE147">
        <v>1158163172987.1565</v>
      </c>
      <c r="AF147">
        <v>1197040608945.2449</v>
      </c>
      <c r="AG147">
        <v>1237327067877.0708</v>
      </c>
      <c r="AH147">
        <v>1276966440981.8574</v>
      </c>
      <c r="AI147">
        <v>1317991962284.573</v>
      </c>
      <c r="AJ147">
        <v>1360456895482.4463</v>
      </c>
      <c r="AK147">
        <v>1404416747370.8789</v>
      </c>
      <c r="AL147">
        <v>1449929370332.7922</v>
      </c>
      <c r="AM147">
        <v>1496946961171.1577</v>
      </c>
      <c r="AN147">
        <v>1545629717000.219</v>
      </c>
      <c r="AO147">
        <v>1596042359963.2214</v>
      </c>
      <c r="AP147">
        <v>1648252361113.0266</v>
      </c>
      <c r="AQ147">
        <v>1702330066500.2085</v>
      </c>
    </row>
    <row r="148" spans="1:43" x14ac:dyDescent="0.2">
      <c r="A148" s="85" t="s">
        <v>253</v>
      </c>
      <c r="B148">
        <v>132665511916.46484</v>
      </c>
      <c r="C148">
        <v>141455361464.12109</v>
      </c>
      <c r="D148">
        <v>150245211011.78125</v>
      </c>
      <c r="E148">
        <v>162700254905.93826</v>
      </c>
      <c r="F148">
        <v>168669173561.34583</v>
      </c>
      <c r="G148">
        <v>175559726077.09747</v>
      </c>
      <c r="H148">
        <v>182755000453.05637</v>
      </c>
      <c r="I148">
        <v>191732842912.10825</v>
      </c>
      <c r="J148">
        <v>201172924736.74161</v>
      </c>
      <c r="K148">
        <v>211099933544.39331</v>
      </c>
      <c r="L148">
        <v>221539916290.8569</v>
      </c>
      <c r="M148">
        <v>232520356269.11063</v>
      </c>
      <c r="N148">
        <v>245188409522.59955</v>
      </c>
      <c r="O148">
        <v>258572078441.73383</v>
      </c>
      <c r="P148">
        <v>272712969628.7171</v>
      </c>
      <c r="Q148">
        <v>287655167514.3891</v>
      </c>
      <c r="R148">
        <v>303445385002.96094</v>
      </c>
      <c r="S148">
        <v>319827105705.71301</v>
      </c>
      <c r="T148">
        <v>337125265760.48114</v>
      </c>
      <c r="U148">
        <v>355392608591.36578</v>
      </c>
      <c r="V148">
        <v>374684986343.87061</v>
      </c>
      <c r="W148">
        <v>395061547172.56549</v>
      </c>
      <c r="X148">
        <v>415478319980.65997</v>
      </c>
      <c r="Y148">
        <v>436990395155.68066</v>
      </c>
      <c r="Z148">
        <v>459658267204.24658</v>
      </c>
      <c r="AA148">
        <v>483545853151.80353</v>
      </c>
      <c r="AB148">
        <v>508720690277.03729</v>
      </c>
      <c r="AC148">
        <v>533540816504.4635</v>
      </c>
      <c r="AD148">
        <v>559619007011.56128</v>
      </c>
      <c r="AE148">
        <v>587020893725.86462</v>
      </c>
      <c r="AF148">
        <v>615815613588.42444</v>
      </c>
      <c r="AG148">
        <v>646075999538.6582</v>
      </c>
      <c r="AH148">
        <v>676759647815.95801</v>
      </c>
      <c r="AI148">
        <v>708959656757.9115</v>
      </c>
      <c r="AJ148">
        <v>742753256970.505</v>
      </c>
      <c r="AK148">
        <v>778221711782.30957</v>
      </c>
      <c r="AL148">
        <v>815450532597.15967</v>
      </c>
      <c r="AM148">
        <v>854467996797.41626</v>
      </c>
      <c r="AN148">
        <v>895422426266.99316</v>
      </c>
      <c r="AO148">
        <v>938412681658.06226</v>
      </c>
      <c r="AP148">
        <v>983542784718.04016</v>
      </c>
      <c r="AQ148">
        <v>1030922193103.7181</v>
      </c>
    </row>
    <row r="149" spans="1:43" x14ac:dyDescent="0.2">
      <c r="A149" s="85" t="s">
        <v>254</v>
      </c>
      <c r="B149">
        <v>6788241289289</v>
      </c>
      <c r="C149">
        <v>7087413092371.875</v>
      </c>
      <c r="D149">
        <v>7386584895454.625</v>
      </c>
      <c r="E149">
        <v>7819499220698.6377</v>
      </c>
      <c r="F149">
        <v>8012728757793.5439</v>
      </c>
      <c r="G149">
        <v>8243736925647.0713</v>
      </c>
      <c r="H149">
        <v>8482507306978.8477</v>
      </c>
      <c r="I149">
        <v>8796486070029.9531</v>
      </c>
      <c r="J149">
        <v>9123105783793.2852</v>
      </c>
      <c r="K149">
        <v>9462921519507.7773</v>
      </c>
      <c r="L149">
        <v>9816514776867.6445</v>
      </c>
      <c r="M149">
        <v>10184494836501.436</v>
      </c>
      <c r="N149">
        <v>10615912895788.391</v>
      </c>
      <c r="O149">
        <v>11066859485258.816</v>
      </c>
      <c r="P149">
        <v>11538281239821.059</v>
      </c>
      <c r="Q149">
        <v>12031173767894.814</v>
      </c>
      <c r="R149">
        <v>12546584332018.625</v>
      </c>
      <c r="S149">
        <v>13073106042477.09</v>
      </c>
      <c r="T149">
        <v>13623336101657.15</v>
      </c>
      <c r="U149">
        <v>14198420744470.256</v>
      </c>
      <c r="V149">
        <v>14799565403758.371</v>
      </c>
      <c r="W149">
        <v>15428037952348.018</v>
      </c>
      <c r="X149">
        <v>16042443563204.064</v>
      </c>
      <c r="Y149">
        <v>16683374653644.135</v>
      </c>
      <c r="Z149">
        <v>17352069431210.691</v>
      </c>
      <c r="AA149">
        <v>18049828042907.438</v>
      </c>
      <c r="AB149">
        <v>18778015855207.348</v>
      </c>
      <c r="AC149">
        <v>19475526276690.191</v>
      </c>
      <c r="AD149">
        <v>20201437866836.168</v>
      </c>
      <c r="AE149">
        <v>20957010447517.723</v>
      </c>
      <c r="AF149">
        <v>21743563918072.992</v>
      </c>
      <c r="AG149">
        <v>22562481287004.707</v>
      </c>
      <c r="AH149">
        <v>23376554854346.918</v>
      </c>
      <c r="AI149">
        <v>24223147628219.484</v>
      </c>
      <c r="AJ149">
        <v>25103682479236.117</v>
      </c>
      <c r="AK149">
        <v>26019649330307.086</v>
      </c>
      <c r="AL149">
        <v>26972608504474.523</v>
      </c>
      <c r="AM149">
        <v>27962174835035.078</v>
      </c>
      <c r="AN149">
        <v>28991860521062.047</v>
      </c>
      <c r="AO149">
        <v>30063440366640.68</v>
      </c>
      <c r="AP149">
        <v>31178773349630.664</v>
      </c>
      <c r="AQ149">
        <v>32339806830604.973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61C07-F2F8-A74B-A3A6-1ED4C7E3049B}">
  <dimension ref="A1:AQ192"/>
  <sheetViews>
    <sheetView workbookViewId="0">
      <selection sqref="A1:XFD1048576"/>
    </sheetView>
  </sheetViews>
  <sheetFormatPr baseColWidth="10" defaultRowHeight="15" x14ac:dyDescent="0.2"/>
  <cols>
    <col min="1" max="1" width="26.33203125" customWidth="1"/>
    <col min="2" max="2" width="12.1640625" bestFit="1" customWidth="1"/>
  </cols>
  <sheetData>
    <row r="1" spans="1:40" ht="16" x14ac:dyDescent="0.2">
      <c r="A1" s="82" t="s">
        <v>50</v>
      </c>
    </row>
    <row r="4" spans="1:40" x14ac:dyDescent="0.2">
      <c r="A4" s="83" t="s">
        <v>287</v>
      </c>
    </row>
    <row r="5" spans="1:40" x14ac:dyDescent="0.2">
      <c r="A5" s="83" t="s">
        <v>241</v>
      </c>
    </row>
    <row r="6" spans="1:40" x14ac:dyDescent="0.2">
      <c r="A6" s="83" t="s">
        <v>288</v>
      </c>
    </row>
    <row r="7" spans="1:40" x14ac:dyDescent="0.2">
      <c r="A7" s="83" t="s">
        <v>243</v>
      </c>
    </row>
    <row r="8" spans="1:40" x14ac:dyDescent="0.2">
      <c r="A8" s="83"/>
      <c r="B8" s="84">
        <v>1000</v>
      </c>
    </row>
    <row r="9" spans="1:40" x14ac:dyDescent="0.2">
      <c r="A9" s="85" t="s">
        <v>244</v>
      </c>
      <c r="B9" s="85">
        <v>2022</v>
      </c>
      <c r="C9" s="85">
        <v>2023</v>
      </c>
      <c r="D9" s="85">
        <v>2024</v>
      </c>
      <c r="E9" s="85">
        <v>2025</v>
      </c>
      <c r="F9" s="85">
        <v>2026</v>
      </c>
      <c r="G9" s="85">
        <v>2027</v>
      </c>
      <c r="H9" s="85">
        <v>2028</v>
      </c>
      <c r="I9" s="85">
        <v>2029</v>
      </c>
      <c r="J9" s="85">
        <v>2030</v>
      </c>
      <c r="K9" s="85">
        <v>2031</v>
      </c>
      <c r="L9" s="85">
        <v>2032</v>
      </c>
      <c r="M9" s="85">
        <v>2033</v>
      </c>
      <c r="N9" s="85">
        <v>2034</v>
      </c>
      <c r="O9" s="85">
        <v>2035</v>
      </c>
      <c r="P9" s="85">
        <v>2036</v>
      </c>
      <c r="Q9" s="85">
        <v>2037</v>
      </c>
      <c r="R9" s="85">
        <v>2038</v>
      </c>
      <c r="S9" s="85">
        <v>2039</v>
      </c>
      <c r="T9" s="85">
        <v>2040</v>
      </c>
      <c r="U9" s="85">
        <v>2041</v>
      </c>
      <c r="V9" s="85">
        <v>2042</v>
      </c>
      <c r="W9" s="85">
        <v>2043</v>
      </c>
      <c r="X9" s="85">
        <v>2044</v>
      </c>
      <c r="Y9" s="85">
        <v>2045</v>
      </c>
      <c r="Z9" s="85">
        <v>2046</v>
      </c>
      <c r="AA9" s="85">
        <v>2047</v>
      </c>
      <c r="AB9" s="85">
        <v>2048</v>
      </c>
      <c r="AC9" s="85">
        <v>2049</v>
      </c>
      <c r="AD9" s="85">
        <v>2050</v>
      </c>
      <c r="AE9" s="85">
        <v>2051</v>
      </c>
      <c r="AF9" s="85">
        <v>2052</v>
      </c>
      <c r="AG9" s="85">
        <v>2053</v>
      </c>
      <c r="AH9" s="85">
        <v>2054</v>
      </c>
      <c r="AI9" s="85">
        <v>2055</v>
      </c>
      <c r="AJ9" s="85">
        <v>2056</v>
      </c>
      <c r="AK9" s="85">
        <v>2057</v>
      </c>
      <c r="AL9" s="85">
        <v>2058</v>
      </c>
      <c r="AM9" s="85">
        <v>2059</v>
      </c>
      <c r="AN9" s="85">
        <v>2060</v>
      </c>
    </row>
    <row r="10" spans="1:40" x14ac:dyDescent="0.2">
      <c r="A10" s="85" t="s">
        <v>284</v>
      </c>
      <c r="B10" s="86">
        <v>1.6547749695696376E-8</v>
      </c>
      <c r="C10" s="86">
        <v>1.7086385876656064E-8</v>
      </c>
      <c r="D10" s="86">
        <v>1.7712141679869554E-8</v>
      </c>
      <c r="E10" s="86">
        <v>1.8361807234441125E-8</v>
      </c>
      <c r="F10" s="86">
        <v>1.9182769024474669E-8</v>
      </c>
      <c r="G10" s="86">
        <v>2.0041119673099406E-8</v>
      </c>
      <c r="H10" s="86">
        <v>2.0938599245546243E-8</v>
      </c>
      <c r="I10" s="86">
        <v>2.1877030844825481E-8</v>
      </c>
      <c r="J10" s="86">
        <v>2.2858324695330186E-8</v>
      </c>
      <c r="K10" s="86">
        <v>2.3993904009641772E-8</v>
      </c>
      <c r="L10" s="86">
        <v>2.5186689067633161E-8</v>
      </c>
      <c r="M10" s="86">
        <v>2.6439607568495805E-8</v>
      </c>
      <c r="N10" s="86">
        <v>2.775573973569848E-8</v>
      </c>
      <c r="O10" s="86">
        <v>2.913832641295402E-8</v>
      </c>
      <c r="P10" s="86">
        <v>3.0561535636073793E-8</v>
      </c>
      <c r="Q10" s="86">
        <v>3.2055297266731923E-8</v>
      </c>
      <c r="R10" s="86">
        <v>3.3623168075159904E-8</v>
      </c>
      <c r="S10" s="86">
        <v>3.5268887553285749E-8</v>
      </c>
      <c r="T10" s="86">
        <v>3.6996387509376938E-8</v>
      </c>
      <c r="U10" s="86">
        <v>3.8706708020312131E-8</v>
      </c>
      <c r="V10" s="86">
        <v>4.0497447523526192E-8</v>
      </c>
      <c r="W10" s="86">
        <v>4.2372458506341993E-8</v>
      </c>
      <c r="X10" s="86">
        <v>4.4335781786442682E-8</v>
      </c>
      <c r="Y10" s="86">
        <v>4.6391655914625728E-8</v>
      </c>
      <c r="Z10" s="86">
        <v>4.8389137797581316E-8</v>
      </c>
      <c r="AA10" s="86">
        <v>5.0474124746436468E-8</v>
      </c>
      <c r="AB10" s="86">
        <v>5.2650523583382491E-8</v>
      </c>
      <c r="AC10" s="86">
        <v>5.4922419176551198E-8</v>
      </c>
      <c r="AD10" s="86">
        <v>5.7294082726203588E-8</v>
      </c>
      <c r="AE10" s="86">
        <v>5.9671304050266068E-8</v>
      </c>
      <c r="AF10" s="86">
        <v>6.2149201258271765E-8</v>
      </c>
      <c r="AG10" s="86">
        <v>6.4732134362091944E-8</v>
      </c>
      <c r="AH10" s="86">
        <v>6.7424656791029689E-8</v>
      </c>
      <c r="AI10" s="86">
        <v>7.0231524194897778E-8</v>
      </c>
      <c r="AJ10" s="86">
        <v>7.3152420631950047E-8</v>
      </c>
      <c r="AK10" s="86">
        <v>7.6197192582987445E-8</v>
      </c>
      <c r="AL10" s="86">
        <v>7.9371203731733047E-8</v>
      </c>
      <c r="AM10" s="86">
        <v>8.2680055083822391E-8</v>
      </c>
      <c r="AN10" s="86">
        <v>8.6129595700532886E-8</v>
      </c>
    </row>
    <row r="11" spans="1:40" x14ac:dyDescent="0.2">
      <c r="A11" s="85" t="s">
        <v>246</v>
      </c>
      <c r="B11" s="86">
        <v>0</v>
      </c>
      <c r="C11" s="86">
        <v>0</v>
      </c>
      <c r="D11" s="86">
        <v>0</v>
      </c>
      <c r="E11" s="86">
        <v>0</v>
      </c>
      <c r="F11" s="86">
        <v>0</v>
      </c>
      <c r="G11" s="86">
        <v>0</v>
      </c>
      <c r="H11" s="86">
        <v>0</v>
      </c>
      <c r="I11" s="86">
        <v>0</v>
      </c>
      <c r="J11" s="86">
        <v>0</v>
      </c>
      <c r="K11" s="86">
        <v>0</v>
      </c>
      <c r="L11" s="86">
        <v>0</v>
      </c>
      <c r="M11" s="86">
        <v>0</v>
      </c>
      <c r="N11" s="86">
        <v>0</v>
      </c>
      <c r="O11" s="86">
        <v>0</v>
      </c>
      <c r="P11" s="86">
        <v>0</v>
      </c>
      <c r="Q11" s="86">
        <v>0</v>
      </c>
      <c r="R11" s="86">
        <v>0</v>
      </c>
      <c r="S11" s="86">
        <v>0</v>
      </c>
      <c r="T11" s="86">
        <v>0</v>
      </c>
      <c r="U11" s="86">
        <v>0</v>
      </c>
      <c r="V11" s="86">
        <v>0</v>
      </c>
      <c r="W11" s="86">
        <v>0</v>
      </c>
      <c r="X11" s="86">
        <v>0</v>
      </c>
      <c r="Y11" s="86">
        <v>0</v>
      </c>
      <c r="Z11" s="86">
        <v>0</v>
      </c>
      <c r="AA11" s="86">
        <v>0</v>
      </c>
      <c r="AB11" s="86">
        <v>0</v>
      </c>
      <c r="AC11" s="86">
        <v>0</v>
      </c>
      <c r="AD11" s="86">
        <v>0</v>
      </c>
      <c r="AE11" s="86">
        <v>0</v>
      </c>
      <c r="AF11" s="86">
        <v>0</v>
      </c>
      <c r="AG11" s="86">
        <v>0</v>
      </c>
      <c r="AH11" s="86">
        <v>0</v>
      </c>
      <c r="AI11" s="86">
        <v>0</v>
      </c>
      <c r="AJ11" s="86">
        <v>0</v>
      </c>
      <c r="AK11" s="86">
        <v>0</v>
      </c>
      <c r="AL11" s="86">
        <v>0</v>
      </c>
      <c r="AM11" s="86">
        <v>0</v>
      </c>
      <c r="AN11" s="86">
        <v>0</v>
      </c>
    </row>
    <row r="12" spans="1:40" x14ac:dyDescent="0.2">
      <c r="A12" s="85" t="s">
        <v>247</v>
      </c>
      <c r="B12" s="86">
        <v>0.21284589984619215</v>
      </c>
      <c r="C12" s="86">
        <v>0.21977412300247401</v>
      </c>
      <c r="D12" s="86">
        <v>0.22782292477118771</v>
      </c>
      <c r="E12" s="86">
        <v>0.23617926639495693</v>
      </c>
      <c r="F12" s="86">
        <v>0.24673891070626019</v>
      </c>
      <c r="G12" s="86">
        <v>0.25777947027174658</v>
      </c>
      <c r="H12" s="86">
        <v>0.26932332672980647</v>
      </c>
      <c r="I12" s="86">
        <v>0.28139392979462297</v>
      </c>
      <c r="J12" s="86">
        <v>0.29401584978163664</v>
      </c>
      <c r="K12" s="86">
        <v>0.30862227092325156</v>
      </c>
      <c r="L12" s="86">
        <v>0.32396450256561782</v>
      </c>
      <c r="M12" s="86">
        <v>0.34008020232263114</v>
      </c>
      <c r="N12" s="86">
        <v>0.35700898965603073</v>
      </c>
      <c r="O12" s="86">
        <v>0.37479255001000122</v>
      </c>
      <c r="P12" s="86">
        <v>0.39309861901242937</v>
      </c>
      <c r="Q12" s="86">
        <v>0.4123121703580746</v>
      </c>
      <c r="R12" s="86">
        <v>0.43247895310492868</v>
      </c>
      <c r="S12" s="86">
        <v>0.4536470665739884</v>
      </c>
      <c r="T12" s="86">
        <v>0.47586708376062209</v>
      </c>
      <c r="U12" s="86">
        <v>0.49786612984663314</v>
      </c>
      <c r="V12" s="86">
        <v>0.52089956750195665</v>
      </c>
      <c r="W12" s="86">
        <v>0.54501694945406054</v>
      </c>
      <c r="X12" s="86">
        <v>0.57027025083501448</v>
      </c>
      <c r="Y12" s="86">
        <v>0.59671399012467941</v>
      </c>
      <c r="Z12" s="86">
        <v>0.62240665750378044</v>
      </c>
      <c r="AA12" s="86">
        <v>0.64922486127514012</v>
      </c>
      <c r="AB12" s="86">
        <v>0.67721885305001339</v>
      </c>
      <c r="AC12" s="86">
        <v>0.70644117456061439</v>
      </c>
      <c r="AD12" s="86">
        <v>0.73694676424145544</v>
      </c>
      <c r="AE12" s="86">
        <v>0.76752384095329562</v>
      </c>
      <c r="AF12" s="86">
        <v>0.79939586407807772</v>
      </c>
      <c r="AG12" s="86">
        <v>0.83261891439216973</v>
      </c>
      <c r="AH12" s="86">
        <v>0.86725156050914354</v>
      </c>
      <c r="AI12" s="86">
        <v>0.90335497210961146</v>
      </c>
      <c r="AJ12" s="86">
        <v>0.94092508538390218</v>
      </c>
      <c r="AK12" s="86">
        <v>0.98008855097061875</v>
      </c>
      <c r="AL12" s="86">
        <v>1.0209143594037922</v>
      </c>
      <c r="AM12" s="86">
        <v>1.0634745537772852</v>
      </c>
      <c r="AN12" s="86">
        <v>1.1078443678076899</v>
      </c>
    </row>
    <row r="13" spans="1:40" x14ac:dyDescent="0.2">
      <c r="A13" s="85" t="s">
        <v>180</v>
      </c>
      <c r="B13" s="86">
        <v>76.270657466611169</v>
      </c>
      <c r="C13" s="86">
        <v>78.753299300853058</v>
      </c>
      <c r="D13" s="86">
        <v>81.637486420087342</v>
      </c>
      <c r="E13" s="86">
        <v>84.631876587438683</v>
      </c>
      <c r="F13" s="86">
        <v>88.415792626313078</v>
      </c>
      <c r="G13" s="86">
        <v>92.372038612105754</v>
      </c>
      <c r="H13" s="86">
        <v>96.508634724094065</v>
      </c>
      <c r="I13" s="86">
        <v>100.83398387311372</v>
      </c>
      <c r="J13" s="86">
        <v>105.35689052339993</v>
      </c>
      <c r="K13" s="86">
        <v>110.59091826135592</v>
      </c>
      <c r="L13" s="86">
        <v>116.0886144594688</v>
      </c>
      <c r="M13" s="86">
        <v>121.8634732511586</v>
      </c>
      <c r="N13" s="86">
        <v>127.92969177340339</v>
      </c>
      <c r="O13" s="86">
        <v>134.30220748206693</v>
      </c>
      <c r="P13" s="86">
        <v>140.86195760858237</v>
      </c>
      <c r="Q13" s="86">
        <v>147.74689264590185</v>
      </c>
      <c r="R13" s="86">
        <v>154.97340619490782</v>
      </c>
      <c r="S13" s="86">
        <v>162.5587340437398</v>
      </c>
      <c r="T13" s="86">
        <v>170.52099839070917</v>
      </c>
      <c r="U13" s="86">
        <v>178.40408051646688</v>
      </c>
      <c r="V13" s="86">
        <v>186.65782388177118</v>
      </c>
      <c r="W13" s="86">
        <v>195.29998508473338</v>
      </c>
      <c r="X13" s="86">
        <v>204.34918876175828</v>
      </c>
      <c r="Y13" s="86">
        <v>213.82497092601821</v>
      </c>
      <c r="Z13" s="86">
        <v>223.03161589541173</v>
      </c>
      <c r="AA13" s="86">
        <v>232.64158270798953</v>
      </c>
      <c r="AB13" s="86">
        <v>242.67287839809859</v>
      </c>
      <c r="AC13" s="86">
        <v>253.14433063619586</v>
      </c>
      <c r="AD13" s="86">
        <v>264.07562592093342</v>
      </c>
      <c r="AE13" s="86">
        <v>275.03253768622614</v>
      </c>
      <c r="AF13" s="86">
        <v>286.4534772498954</v>
      </c>
      <c r="AG13" s="86">
        <v>298.35854045446359</v>
      </c>
      <c r="AH13" s="86">
        <v>310.76871462769805</v>
      </c>
      <c r="AI13" s="86">
        <v>323.7059191571027</v>
      </c>
      <c r="AJ13" s="86">
        <v>337.16869782747364</v>
      </c>
      <c r="AK13" s="86">
        <v>351.2024343059698</v>
      </c>
      <c r="AL13" s="86">
        <v>365.83185048478367</v>
      </c>
      <c r="AM13" s="86">
        <v>381.08276210261977</v>
      </c>
      <c r="AN13" s="86">
        <v>396.98212821780294</v>
      </c>
    </row>
    <row r="14" spans="1:40" x14ac:dyDescent="0.2">
      <c r="A14" s="85" t="s">
        <v>248</v>
      </c>
      <c r="B14" s="86">
        <v>3.287920484422675</v>
      </c>
      <c r="C14" s="86">
        <v>3.3949436728075661</v>
      </c>
      <c r="D14" s="86">
        <v>3.5192769121583574</v>
      </c>
      <c r="E14" s="86">
        <v>3.6483608495021294</v>
      </c>
      <c r="F14" s="86">
        <v>3.811480133756326</v>
      </c>
      <c r="G14" s="86">
        <v>3.9820283189977754</v>
      </c>
      <c r="H14" s="86">
        <v>4.1603511438448475</v>
      </c>
      <c r="I14" s="86">
        <v>4.346810845933657</v>
      </c>
      <c r="J14" s="86">
        <v>4.5417869733010861</v>
      </c>
      <c r="K14" s="86">
        <v>4.7674185279155923</v>
      </c>
      <c r="L14" s="86">
        <v>5.0044164580150037</v>
      </c>
      <c r="M14" s="86">
        <v>5.253362476661259</v>
      </c>
      <c r="N14" s="86">
        <v>5.5148686024082991</v>
      </c>
      <c r="O14" s="86">
        <v>5.7895787679131958</v>
      </c>
      <c r="P14" s="86">
        <v>6.0723603451286028</v>
      </c>
      <c r="Q14" s="86">
        <v>6.3691601852641355</v>
      </c>
      <c r="R14" s="86">
        <v>6.6806849933351327</v>
      </c>
      <c r="S14" s="86">
        <v>7.0076777798619059</v>
      </c>
      <c r="T14" s="86">
        <v>7.3509197672572473</v>
      </c>
      <c r="U14" s="86">
        <v>7.6907483207610845</v>
      </c>
      <c r="V14" s="86">
        <v>8.0465555575851759</v>
      </c>
      <c r="W14" s="86">
        <v>8.4191069396332647</v>
      </c>
      <c r="X14" s="86">
        <v>8.8092053487157909</v>
      </c>
      <c r="Y14" s="86">
        <v>9.2176929548103903</v>
      </c>
      <c r="Z14" s="86">
        <v>9.6145784359789204</v>
      </c>
      <c r="AA14" s="86">
        <v>10.028850553031647</v>
      </c>
      <c r="AB14" s="86">
        <v>10.461285563825266</v>
      </c>
      <c r="AC14" s="86">
        <v>10.912695102681878</v>
      </c>
      <c r="AD14" s="86">
        <v>11.383927826795942</v>
      </c>
      <c r="AE14" s="86">
        <v>11.856264841261675</v>
      </c>
      <c r="AF14" s="86">
        <v>12.348605439730756</v>
      </c>
      <c r="AG14" s="86">
        <v>12.861815925634616</v>
      </c>
      <c r="AH14" s="86">
        <v>13.396801033076404</v>
      </c>
      <c r="AI14" s="86">
        <v>13.954505675940098</v>
      </c>
      <c r="AJ14" s="86">
        <v>14.534867078841843</v>
      </c>
      <c r="AK14" s="86">
        <v>15.13984166767159</v>
      </c>
      <c r="AL14" s="86">
        <v>15.770495168338256</v>
      </c>
      <c r="AM14" s="86">
        <v>16.427940460931339</v>
      </c>
      <c r="AN14" s="86">
        <v>17.113339712436822</v>
      </c>
    </row>
    <row r="15" spans="1:40" x14ac:dyDescent="0.2">
      <c r="A15" s="85" t="s">
        <v>249</v>
      </c>
      <c r="B15" s="86">
        <v>26.457184711119972</v>
      </c>
      <c r="C15" s="86">
        <v>27.318377150805517</v>
      </c>
      <c r="D15" s="86">
        <v>28.318859825134357</v>
      </c>
      <c r="E15" s="86">
        <v>29.35757033827576</v>
      </c>
      <c r="F15" s="86">
        <v>30.670155923573681</v>
      </c>
      <c r="G15" s="86">
        <v>32.042520267680274</v>
      </c>
      <c r="H15" s="86">
        <v>33.477445454448009</v>
      </c>
      <c r="I15" s="86">
        <v>34.977846331755188</v>
      </c>
      <c r="J15" s="86">
        <v>36.54677704052952</v>
      </c>
      <c r="K15" s="86">
        <v>38.362385339262865</v>
      </c>
      <c r="L15" s="86">
        <v>40.269456402112553</v>
      </c>
      <c r="M15" s="86">
        <v>42.272671148219288</v>
      </c>
      <c r="N15" s="86">
        <v>44.376954358460495</v>
      </c>
      <c r="O15" s="86">
        <v>46.587487619596097</v>
      </c>
      <c r="P15" s="86">
        <v>48.862969784306522</v>
      </c>
      <c r="Q15" s="86">
        <v>51.251253877519773</v>
      </c>
      <c r="R15" s="86">
        <v>53.758026601580262</v>
      </c>
      <c r="S15" s="86">
        <v>56.389266801375371</v>
      </c>
      <c r="T15" s="86">
        <v>59.151260804622986</v>
      </c>
      <c r="U15" s="86">
        <v>61.885787643930797</v>
      </c>
      <c r="V15" s="86">
        <v>64.748891490513373</v>
      </c>
      <c r="W15" s="86">
        <v>67.746731850682536</v>
      </c>
      <c r="X15" s="86">
        <v>70.885769340642611</v>
      </c>
      <c r="Y15" s="86">
        <v>74.172780719978221</v>
      </c>
      <c r="Z15" s="86">
        <v>77.366432310454968</v>
      </c>
      <c r="AA15" s="86">
        <v>80.699990397841404</v>
      </c>
      <c r="AB15" s="86">
        <v>84.179701361146797</v>
      </c>
      <c r="AC15" s="86">
        <v>87.812096246142914</v>
      </c>
      <c r="AD15" s="86">
        <v>91.604004013644527</v>
      </c>
      <c r="AE15" s="86">
        <v>95.404797766664103</v>
      </c>
      <c r="AF15" s="86">
        <v>99.366556031863482</v>
      </c>
      <c r="AG15" s="86">
        <v>103.49624976550807</v>
      </c>
      <c r="AH15" s="86">
        <v>107.80115916716322</v>
      </c>
      <c r="AI15" s="86">
        <v>112.28888775439663</v>
      </c>
      <c r="AJ15" s="86">
        <v>116.9589303872775</v>
      </c>
      <c r="AK15" s="86">
        <v>121.82703000161867</v>
      </c>
      <c r="AL15" s="86">
        <v>126.90176226321172</v>
      </c>
      <c r="AM15" s="86">
        <v>132.19208227733631</v>
      </c>
      <c r="AN15" s="86">
        <v>137.70734175026368</v>
      </c>
    </row>
    <row r="16" spans="1:40" x14ac:dyDescent="0.2">
      <c r="A16" s="85" t="s">
        <v>250</v>
      </c>
      <c r="B16" s="86">
        <v>37.871979640984449</v>
      </c>
      <c r="C16" s="86">
        <v>39.104728434888905</v>
      </c>
      <c r="D16" s="86">
        <v>40.536863406430847</v>
      </c>
      <c r="E16" s="86">
        <v>42.023719390394774</v>
      </c>
      <c r="F16" s="86">
        <v>43.902612216907777</v>
      </c>
      <c r="G16" s="86">
        <v>45.867074992048508</v>
      </c>
      <c r="H16" s="86">
        <v>47.9210901131949</v>
      </c>
      <c r="I16" s="86">
        <v>50.068830021999702</v>
      </c>
      <c r="J16" s="86">
        <v>52.314666550322521</v>
      </c>
      <c r="K16" s="86">
        <v>54.91360824712109</v>
      </c>
      <c r="L16" s="86">
        <v>57.643473773433044</v>
      </c>
      <c r="M16" s="86">
        <v>60.51096360311201</v>
      </c>
      <c r="N16" s="86">
        <v>63.523127284443717</v>
      </c>
      <c r="O16" s="86">
        <v>66.68738196896652</v>
      </c>
      <c r="P16" s="86">
        <v>69.944607375081489</v>
      </c>
      <c r="Q16" s="86">
        <v>73.363302430608073</v>
      </c>
      <c r="R16" s="86">
        <v>76.951607331782697</v>
      </c>
      <c r="S16" s="86">
        <v>80.71808046054673</v>
      </c>
      <c r="T16" s="86">
        <v>84.671720343309843</v>
      </c>
      <c r="U16" s="86">
        <v>88.58604251767423</v>
      </c>
      <c r="V16" s="86">
        <v>92.684415484100469</v>
      </c>
      <c r="W16" s="86">
        <v>96.975656231251079</v>
      </c>
      <c r="X16" s="86">
        <v>101.46901276975265</v>
      </c>
      <c r="Y16" s="86">
        <v>106.17418565179258</v>
      </c>
      <c r="Z16" s="86">
        <v>110.74571921953824</v>
      </c>
      <c r="AA16" s="86">
        <v>115.51752110987601</v>
      </c>
      <c r="AB16" s="86">
        <v>120.49853266487428</v>
      </c>
      <c r="AC16" s="86">
        <v>125.69810271114494</v>
      </c>
      <c r="AD16" s="86">
        <v>131.12600652401562</v>
      </c>
      <c r="AE16" s="86">
        <v>136.56663012798654</v>
      </c>
      <c r="AF16" s="86">
        <v>142.23766542521798</v>
      </c>
      <c r="AG16" s="86">
        <v>148.14909094958051</v>
      </c>
      <c r="AH16" s="86">
        <v>154.31132789942663</v>
      </c>
      <c r="AI16" s="86">
        <v>160.73526028473947</v>
      </c>
      <c r="AJ16" s="86">
        <v>167.42016502597062</v>
      </c>
      <c r="AK16" s="86">
        <v>174.38857725492272</v>
      </c>
      <c r="AL16" s="86">
        <v>181.65277255737001</v>
      </c>
      <c r="AM16" s="86">
        <v>189.22556966548447</v>
      </c>
      <c r="AN16" s="86">
        <v>197.12035502356761</v>
      </c>
    </row>
    <row r="17" spans="1:40" x14ac:dyDescent="0.2">
      <c r="A17" s="85" t="s">
        <v>251</v>
      </c>
      <c r="B17" s="86">
        <v>0.31171414210824788</v>
      </c>
      <c r="C17" s="86">
        <v>0.32186056794522899</v>
      </c>
      <c r="D17" s="86">
        <v>0.33364808811896479</v>
      </c>
      <c r="E17" s="86">
        <v>0.34588600232026701</v>
      </c>
      <c r="F17" s="86">
        <v>0.36135066699008073</v>
      </c>
      <c r="G17" s="86">
        <v>0.37751963503615316</v>
      </c>
      <c r="H17" s="86">
        <v>0.39442568450689774</v>
      </c>
      <c r="I17" s="86">
        <v>0.4121031576543599</v>
      </c>
      <c r="J17" s="86">
        <v>0.43058803785808492</v>
      </c>
      <c r="K17" s="86">
        <v>0.451979232326573</v>
      </c>
      <c r="L17" s="86">
        <v>0.47444802584283113</v>
      </c>
      <c r="M17" s="86">
        <v>0.49804956821626462</v>
      </c>
      <c r="N17" s="86">
        <v>0.52284188239462981</v>
      </c>
      <c r="O17" s="86">
        <v>0.54888601696980333</v>
      </c>
      <c r="P17" s="86">
        <v>0.5756953687054478</v>
      </c>
      <c r="Q17" s="86">
        <v>0.60383373396824325</v>
      </c>
      <c r="R17" s="86">
        <v>0.63336811253772318</v>
      </c>
      <c r="S17" s="86">
        <v>0.66436894616818631</v>
      </c>
      <c r="T17" s="86">
        <v>0.69691029932541015</v>
      </c>
      <c r="U17" s="86">
        <v>0.72912803893353062</v>
      </c>
      <c r="V17" s="86">
        <v>0.76286065141853199</v>
      </c>
      <c r="W17" s="86">
        <v>0.79818070705751543</v>
      </c>
      <c r="X17" s="86">
        <v>0.83516432375416538</v>
      </c>
      <c r="Y17" s="86">
        <v>0.87389134416080028</v>
      </c>
      <c r="Z17" s="86">
        <v>0.91151841509022102</v>
      </c>
      <c r="AA17" s="86">
        <v>0.95079384105574094</v>
      </c>
      <c r="AB17" s="86">
        <v>0.99179121585410746</v>
      </c>
      <c r="AC17" s="86">
        <v>1.0345874871784353</v>
      </c>
      <c r="AD17" s="86">
        <v>1.0792631127072387</v>
      </c>
      <c r="AE17" s="86">
        <v>1.1240434314368777</v>
      </c>
      <c r="AF17" s="86">
        <v>1.1707202072299512</v>
      </c>
      <c r="AG17" s="86">
        <v>1.2193755707317144</v>
      </c>
      <c r="AH17" s="86">
        <v>1.270095296040457</v>
      </c>
      <c r="AI17" s="86">
        <v>1.3229689665333031</v>
      </c>
      <c r="AJ17" s="86">
        <v>1.3779906307357519</v>
      </c>
      <c r="AK17" s="86">
        <v>1.4353457692945439</v>
      </c>
      <c r="AL17" s="86">
        <v>1.495135419275204</v>
      </c>
      <c r="AM17" s="86">
        <v>1.557465088236083</v>
      </c>
      <c r="AN17" s="86">
        <v>1.6224449564223367</v>
      </c>
    </row>
    <row r="18" spans="1:40" x14ac:dyDescent="0.2">
      <c r="A18" s="85" t="s">
        <v>252</v>
      </c>
      <c r="B18" s="86">
        <v>50.819102472679582</v>
      </c>
      <c r="C18" s="86">
        <v>52.47328553557675</v>
      </c>
      <c r="D18" s="86">
        <v>54.395018029188911</v>
      </c>
      <c r="E18" s="86">
        <v>56.390178760882193</v>
      </c>
      <c r="F18" s="86">
        <v>58.911400201929226</v>
      </c>
      <c r="G18" s="86">
        <v>61.547445003917979</v>
      </c>
      <c r="H18" s="86">
        <v>64.303657008452603</v>
      </c>
      <c r="I18" s="86">
        <v>67.185635070990926</v>
      </c>
      <c r="J18" s="86">
        <v>70.199245601828139</v>
      </c>
      <c r="K18" s="86">
        <v>73.686675772159035</v>
      </c>
      <c r="L18" s="86">
        <v>77.349788110975126</v>
      </c>
      <c r="M18" s="86">
        <v>81.197573752899245</v>
      </c>
      <c r="N18" s="86">
        <v>85.239492243487575</v>
      </c>
      <c r="O18" s="86">
        <v>89.485496402414626</v>
      </c>
      <c r="P18" s="86">
        <v>93.856254764114809</v>
      </c>
      <c r="Q18" s="86">
        <v>98.443683675848675</v>
      </c>
      <c r="R18" s="86">
        <v>103.2587061860179</v>
      </c>
      <c r="S18" s="86">
        <v>108.31280649198962</v>
      </c>
      <c r="T18" s="86">
        <v>113.61805940580297</v>
      </c>
      <c r="U18" s="86">
        <v>118.87055324361741</v>
      </c>
      <c r="V18" s="86">
        <v>124.37001848748554</v>
      </c>
      <c r="W18" s="86">
        <v>130.12828635020867</v>
      </c>
      <c r="X18" s="86">
        <v>136.15776641808662</v>
      </c>
      <c r="Y18" s="86">
        <v>142.47147552732201</v>
      </c>
      <c r="Z18" s="86">
        <v>148.60585865275931</v>
      </c>
      <c r="AA18" s="86">
        <v>155.00897492878241</v>
      </c>
      <c r="AB18" s="86">
        <v>161.6928224337363</v>
      </c>
      <c r="AC18" s="86">
        <v>168.66994603541224</v>
      </c>
      <c r="AD18" s="86">
        <v>175.95346283841587</v>
      </c>
      <c r="AE18" s="86">
        <v>183.25404789012171</v>
      </c>
      <c r="AF18" s="86">
        <v>190.86381444122918</v>
      </c>
      <c r="AG18" s="86">
        <v>198.79615234196808</v>
      </c>
      <c r="AH18" s="86">
        <v>207.06504543875948</v>
      </c>
      <c r="AI18" s="86">
        <v>215.68509860897962</v>
      </c>
      <c r="AJ18" s="86">
        <v>224.65534157713662</v>
      </c>
      <c r="AK18" s="86">
        <v>234.00601345888208</v>
      </c>
      <c r="AL18" s="86">
        <v>243.75358643912125</v>
      </c>
      <c r="AM18" s="86">
        <v>253.91526153216577</v>
      </c>
      <c r="AN18" s="86">
        <v>264.50900154564158</v>
      </c>
    </row>
    <row r="19" spans="1:40" x14ac:dyDescent="0.2">
      <c r="A19" s="85" t="s">
        <v>128</v>
      </c>
      <c r="B19" s="86">
        <v>4.3193695121052551</v>
      </c>
      <c r="C19" s="86">
        <v>4.4599667981978248</v>
      </c>
      <c r="D19" s="86">
        <v>4.6233044476140615</v>
      </c>
      <c r="E19" s="86">
        <v>4.792883129977815</v>
      </c>
      <c r="F19" s="86">
        <v>5.0071743412714254</v>
      </c>
      <c r="G19" s="86">
        <v>5.2312249638965485</v>
      </c>
      <c r="H19" s="86">
        <v>5.4654891976595437</v>
      </c>
      <c r="I19" s="86">
        <v>5.7104429172687468</v>
      </c>
      <c r="J19" s="86">
        <v>5.9665847382553627</v>
      </c>
      <c r="K19" s="86">
        <v>6.2629988585445098</v>
      </c>
      <c r="L19" s="86">
        <v>6.5743450843895044</v>
      </c>
      <c r="M19" s="86">
        <v>6.9013876172594673</v>
      </c>
      <c r="N19" s="86">
        <v>7.2449304712098588</v>
      </c>
      <c r="O19" s="86">
        <v>7.6058195861288267</v>
      </c>
      <c r="P19" s="86">
        <v>7.9773121842607244</v>
      </c>
      <c r="Q19" s="86">
        <v>8.3672206953554635</v>
      </c>
      <c r="R19" s="86">
        <v>8.7764735238899014</v>
      </c>
      <c r="S19" s="86">
        <v>9.2060467691960728</v>
      </c>
      <c r="T19" s="86">
        <v>9.6569667298988886</v>
      </c>
      <c r="U19" s="86">
        <v>10.103402433043652</v>
      </c>
      <c r="V19" s="86">
        <v>10.570829470347521</v>
      </c>
      <c r="W19" s="86">
        <v>11.060253435718675</v>
      </c>
      <c r="X19" s="86">
        <v>11.572729081919617</v>
      </c>
      <c r="Y19" s="86">
        <v>12.109362774917118</v>
      </c>
      <c r="Z19" s="86">
        <v>12.63075465628361</v>
      </c>
      <c r="AA19" s="86">
        <v>13.174987511241797</v>
      </c>
      <c r="AB19" s="86">
        <v>13.743081116436398</v>
      </c>
      <c r="AC19" s="86">
        <v>14.336101722880024</v>
      </c>
      <c r="AD19" s="86">
        <v>14.955164218852154</v>
      </c>
      <c r="AE19" s="86">
        <v>15.575677430588275</v>
      </c>
      <c r="AF19" s="86">
        <v>16.222469523242065</v>
      </c>
      <c r="AG19" s="86">
        <v>16.89667856710679</v>
      </c>
      <c r="AH19" s="86">
        <v>17.599493119180778</v>
      </c>
      <c r="AI19" s="86">
        <v>18.332154520987142</v>
      </c>
      <c r="AJ19" s="86">
        <v>19.094580303962431</v>
      </c>
      <c r="AK19" s="86">
        <v>19.889340641680405</v>
      </c>
      <c r="AL19" s="86">
        <v>20.717835587463853</v>
      </c>
      <c r="AM19" s="86">
        <v>21.58152714148947</v>
      </c>
      <c r="AN19" s="86">
        <v>22.481942052555183</v>
      </c>
    </row>
    <row r="20" spans="1:40" x14ac:dyDescent="0.2">
      <c r="A20" s="85" t="s">
        <v>253</v>
      </c>
      <c r="B20" s="86">
        <v>1231.4398103927244</v>
      </c>
      <c r="C20" s="86">
        <v>1271.5236918116077</v>
      </c>
      <c r="D20" s="86">
        <v>1318.0907853338026</v>
      </c>
      <c r="E20" s="86">
        <v>1366.4371793784483</v>
      </c>
      <c r="F20" s="86">
        <v>1427.5309866724699</v>
      </c>
      <c r="G20" s="86">
        <v>1491.407174035143</v>
      </c>
      <c r="H20" s="86">
        <v>1558.1952325234045</v>
      </c>
      <c r="I20" s="86">
        <v>1628.0308326463328</v>
      </c>
      <c r="J20" s="86">
        <v>1701.0561282561241</v>
      </c>
      <c r="K20" s="86">
        <v>1785.5629404340625</v>
      </c>
      <c r="L20" s="86">
        <v>1874.3268529093766</v>
      </c>
      <c r="M20" s="86">
        <v>1967.5657373204147</v>
      </c>
      <c r="N20" s="86">
        <v>2065.5088157592518</v>
      </c>
      <c r="O20" s="86">
        <v>2168.3972632521372</v>
      </c>
      <c r="P20" s="86">
        <v>2274.3087332765831</v>
      </c>
      <c r="Q20" s="86">
        <v>2385.4705270586092</v>
      </c>
      <c r="R20" s="86">
        <v>2502.1473300412513</v>
      </c>
      <c r="S20" s="86">
        <v>2624.6174253334202</v>
      </c>
      <c r="T20" s="86">
        <v>2753.1734077178789</v>
      </c>
      <c r="U20" s="86">
        <v>2880.4509411848353</v>
      </c>
      <c r="V20" s="86">
        <v>3013.7130435765712</v>
      </c>
      <c r="W20" s="86">
        <v>3153.2464068207246</v>
      </c>
      <c r="X20" s="86">
        <v>3299.3517378927568</v>
      </c>
      <c r="Y20" s="86">
        <v>3452.3444585440407</v>
      </c>
      <c r="Z20" s="86">
        <v>3600.9917825877101</v>
      </c>
      <c r="AA20" s="86">
        <v>3756.1510024324025</v>
      </c>
      <c r="AB20" s="86">
        <v>3918.1128534631075</v>
      </c>
      <c r="AC20" s="86">
        <v>4087.181320773278</v>
      </c>
      <c r="AD20" s="86">
        <v>4263.6742558011038</v>
      </c>
      <c r="AE20" s="86">
        <v>4440.580785715948</v>
      </c>
      <c r="AF20" s="86">
        <v>4624.9793489110871</v>
      </c>
      <c r="AG20" s="86">
        <v>4817.1944059500884</v>
      </c>
      <c r="AH20" s="86">
        <v>5017.5648110107586</v>
      </c>
      <c r="AI20" s="86">
        <v>5226.4444669869281</v>
      </c>
      <c r="AJ20" s="86">
        <v>5443.8098623286205</v>
      </c>
      <c r="AK20" s="86">
        <v>5670.3937461209716</v>
      </c>
      <c r="AL20" s="86">
        <v>5906.5952695348906</v>
      </c>
      <c r="AM20" s="86">
        <v>6152.8312446109639</v>
      </c>
      <c r="AN20" s="86">
        <v>6409.5369430352484</v>
      </c>
    </row>
    <row r="21" spans="1:40" x14ac:dyDescent="0.2">
      <c r="A21" s="85" t="s">
        <v>254</v>
      </c>
      <c r="B21" s="86">
        <v>7.9451636821785447</v>
      </c>
      <c r="C21" s="86">
        <v>8.2037820865880136</v>
      </c>
      <c r="D21" s="86">
        <v>8.5042297228546708</v>
      </c>
      <c r="E21" s="86">
        <v>8.81615728186814</v>
      </c>
      <c r="F21" s="86">
        <v>9.2103302611903466</v>
      </c>
      <c r="G21" s="86">
        <v>9.62245496246023</v>
      </c>
      <c r="H21" s="86">
        <v>10.053366852936566</v>
      </c>
      <c r="I21" s="86">
        <v>10.503941269271932</v>
      </c>
      <c r="J21" s="86">
        <v>10.975095378196047</v>
      </c>
      <c r="K21" s="86">
        <v>11.520327430421739</v>
      </c>
      <c r="L21" s="86">
        <v>12.093025996551434</v>
      </c>
      <c r="M21" s="86">
        <v>12.694596769184793</v>
      </c>
      <c r="N21" s="86">
        <v>13.326518673256452</v>
      </c>
      <c r="O21" s="86">
        <v>13.990347753197844</v>
      </c>
      <c r="P21" s="86">
        <v>14.673681163456859</v>
      </c>
      <c r="Q21" s="86">
        <v>15.390889296042005</v>
      </c>
      <c r="R21" s="86">
        <v>16.143679882952419</v>
      </c>
      <c r="S21" s="86">
        <v>16.933848387378124</v>
      </c>
      <c r="T21" s="86">
        <v>17.763282610429627</v>
      </c>
      <c r="U21" s="86">
        <v>18.584468370321886</v>
      </c>
      <c r="V21" s="86">
        <v>19.444266151096819</v>
      </c>
      <c r="W21" s="86">
        <v>20.344525669055827</v>
      </c>
      <c r="X21" s="86">
        <v>21.287187064610329</v>
      </c>
      <c r="Y21" s="86">
        <v>22.274285416878648</v>
      </c>
      <c r="Z21" s="86">
        <v>23.233347573613813</v>
      </c>
      <c r="AA21" s="86">
        <v>24.234424027421216</v>
      </c>
      <c r="AB21" s="86">
        <v>25.27939058270676</v>
      </c>
      <c r="AC21" s="86">
        <v>26.370208530070315</v>
      </c>
      <c r="AD21" s="86">
        <v>27.508928624799893</v>
      </c>
      <c r="AE21" s="86">
        <v>28.650317204864876</v>
      </c>
      <c r="AF21" s="86">
        <v>29.840043860588874</v>
      </c>
      <c r="AG21" s="86">
        <v>31.080201988875398</v>
      </c>
      <c r="AH21" s="86">
        <v>32.372977853222139</v>
      </c>
      <c r="AI21" s="86">
        <v>33.720654810391927</v>
      </c>
      <c r="AJ21" s="86">
        <v>35.123081165505816</v>
      </c>
      <c r="AK21" s="86">
        <v>36.584984564503308</v>
      </c>
      <c r="AL21" s="86">
        <v>38.108940302871886</v>
      </c>
      <c r="AM21" s="86">
        <v>39.697637622797188</v>
      </c>
      <c r="AN21" s="86">
        <v>41.35388486680862</v>
      </c>
    </row>
    <row r="24" spans="1:40" x14ac:dyDescent="0.2">
      <c r="A24" s="83" t="s">
        <v>289</v>
      </c>
    </row>
    <row r="25" spans="1:40" x14ac:dyDescent="0.2">
      <c r="A25" s="83" t="s">
        <v>241</v>
      </c>
    </row>
    <row r="26" spans="1:40" x14ac:dyDescent="0.2">
      <c r="A26" s="83" t="s">
        <v>290</v>
      </c>
    </row>
    <row r="27" spans="1:40" x14ac:dyDescent="0.2">
      <c r="A27" s="83" t="s">
        <v>243</v>
      </c>
    </row>
    <row r="28" spans="1:40" x14ac:dyDescent="0.2">
      <c r="A28" s="83"/>
      <c r="B28" s="84">
        <v>1000000</v>
      </c>
    </row>
    <row r="29" spans="1:40" x14ac:dyDescent="0.2">
      <c r="A29" s="85" t="s">
        <v>244</v>
      </c>
      <c r="B29" s="85">
        <v>2022</v>
      </c>
      <c r="C29" s="85">
        <v>2023</v>
      </c>
      <c r="D29" s="85">
        <v>2024</v>
      </c>
      <c r="E29" s="85">
        <v>2025</v>
      </c>
      <c r="F29" s="85">
        <v>2026</v>
      </c>
      <c r="G29" s="85">
        <v>2027</v>
      </c>
      <c r="H29" s="85">
        <v>2028</v>
      </c>
      <c r="I29" s="85">
        <v>2029</v>
      </c>
      <c r="J29" s="85">
        <v>2030</v>
      </c>
      <c r="K29" s="85">
        <v>2031</v>
      </c>
      <c r="L29" s="85">
        <v>2032</v>
      </c>
      <c r="M29" s="85">
        <v>2033</v>
      </c>
      <c r="N29" s="85">
        <v>2034</v>
      </c>
      <c r="O29" s="85">
        <v>2035</v>
      </c>
      <c r="P29" s="85">
        <v>2036</v>
      </c>
      <c r="Q29" s="85">
        <v>2037</v>
      </c>
      <c r="R29" s="85">
        <v>2038</v>
      </c>
      <c r="S29" s="85">
        <v>2039</v>
      </c>
      <c r="T29" s="85">
        <v>2040</v>
      </c>
      <c r="U29" s="85">
        <v>2041</v>
      </c>
      <c r="V29" s="85">
        <v>2042</v>
      </c>
      <c r="W29" s="85">
        <v>2043</v>
      </c>
      <c r="X29" s="85">
        <v>2044</v>
      </c>
      <c r="Y29" s="85">
        <v>2045</v>
      </c>
      <c r="Z29" s="85">
        <v>2046</v>
      </c>
      <c r="AA29" s="85">
        <v>2047</v>
      </c>
      <c r="AB29" s="85">
        <v>2048</v>
      </c>
      <c r="AC29" s="85">
        <v>2049</v>
      </c>
      <c r="AD29" s="85">
        <v>2050</v>
      </c>
      <c r="AE29" s="85">
        <v>2051</v>
      </c>
      <c r="AF29" s="85">
        <v>2052</v>
      </c>
      <c r="AG29" s="85">
        <v>2053</v>
      </c>
      <c r="AH29" s="85">
        <v>2054</v>
      </c>
      <c r="AI29" s="85">
        <v>2055</v>
      </c>
      <c r="AJ29" s="85">
        <v>2056</v>
      </c>
      <c r="AK29" s="85">
        <v>2057</v>
      </c>
      <c r="AL29" s="85">
        <v>2058</v>
      </c>
      <c r="AM29" s="85">
        <v>2059</v>
      </c>
      <c r="AN29" s="85">
        <v>2060</v>
      </c>
    </row>
    <row r="30" spans="1:40" x14ac:dyDescent="0.2">
      <c r="A30" s="85" t="s">
        <v>284</v>
      </c>
      <c r="B30" s="86">
        <v>2.5995778235263521E-2</v>
      </c>
      <c r="C30" s="86">
        <v>2.6841951700974011E-2</v>
      </c>
      <c r="D30" s="86">
        <v>2.7824986215570148E-2</v>
      </c>
      <c r="E30" s="86">
        <v>2.8845581885332074E-2</v>
      </c>
      <c r="F30" s="86">
        <v>3.0135276316647246E-2</v>
      </c>
      <c r="G30" s="86">
        <v>3.1483706980639375E-2</v>
      </c>
      <c r="H30" s="86">
        <v>3.2893607442336284E-2</v>
      </c>
      <c r="I30" s="86">
        <v>3.4367841715421232E-2</v>
      </c>
      <c r="J30" s="86">
        <v>3.590941067739209E-2</v>
      </c>
      <c r="K30" s="86">
        <v>3.769335523579171E-2</v>
      </c>
      <c r="L30" s="86">
        <v>3.9567167471297321E-2</v>
      </c>
      <c r="M30" s="86">
        <v>4.1535446669027434E-2</v>
      </c>
      <c r="N30" s="86">
        <v>4.3603031722951449E-2</v>
      </c>
      <c r="O30" s="86">
        <v>4.577501385429298E-2</v>
      </c>
      <c r="P30" s="86">
        <v>4.8010812197086708E-2</v>
      </c>
      <c r="Q30" s="86">
        <v>5.0357445231851164E-2</v>
      </c>
      <c r="R30" s="86">
        <v>5.2820500486308937E-2</v>
      </c>
      <c r="S30" s="86">
        <v>5.5405852535835007E-2</v>
      </c>
      <c r="T30" s="86">
        <v>5.8119678076213661E-2</v>
      </c>
      <c r="U30" s="86">
        <v>6.080651547290554E-2</v>
      </c>
      <c r="V30" s="86">
        <v>6.361968752703602E-2</v>
      </c>
      <c r="W30" s="86">
        <v>6.656524632471586E-2</v>
      </c>
      <c r="X30" s="86">
        <v>6.96495398106695E-2</v>
      </c>
      <c r="Y30" s="86">
        <v>7.2879226559542792E-2</v>
      </c>
      <c r="Z30" s="86">
        <v>7.6017181690189617E-2</v>
      </c>
      <c r="AA30" s="86">
        <v>7.9292603384533561E-2</v>
      </c>
      <c r="AB30" s="86">
        <v>8.271162908634537E-2</v>
      </c>
      <c r="AC30" s="86">
        <v>8.6280675941643528E-2</v>
      </c>
      <c r="AD30" s="86">
        <v>9.0006453815927895E-2</v>
      </c>
      <c r="AE30" s="86">
        <v>9.3740962706435199E-2</v>
      </c>
      <c r="AF30" s="86">
        <v>9.7633628929556016E-2</v>
      </c>
      <c r="AG30" s="86">
        <v>0.10169130186987688</v>
      </c>
      <c r="AH30" s="86">
        <v>0.10592113476216086</v>
      </c>
      <c r="AI30" s="86">
        <v>0.11033059852059086</v>
      </c>
      <c r="AJ30" s="86">
        <v>0.11491919681474619</v>
      </c>
      <c r="AK30" s="86">
        <v>0.11970239802770047</v>
      </c>
      <c r="AL30" s="86">
        <v>0.12468862826784634</v>
      </c>
      <c r="AM30" s="86">
        <v>0.12988668646573751</v>
      </c>
      <c r="AN30" s="86">
        <v>0.13530576123630056</v>
      </c>
    </row>
    <row r="31" spans="1:40" x14ac:dyDescent="0.2">
      <c r="A31" s="85" t="s">
        <v>246</v>
      </c>
      <c r="B31" s="86">
        <v>2.1945717353693711E-3</v>
      </c>
      <c r="C31" s="86">
        <v>2.2660059641992189E-3</v>
      </c>
      <c r="D31" s="86">
        <v>2.3489940456138687E-3</v>
      </c>
      <c r="E31" s="86">
        <v>2.4351530515043574E-3</v>
      </c>
      <c r="F31" s="86">
        <v>2.5440294590738065E-3</v>
      </c>
      <c r="G31" s="86">
        <v>2.657864397790441E-3</v>
      </c>
      <c r="H31" s="86">
        <v>2.7768886360695264E-3</v>
      </c>
      <c r="I31" s="86">
        <v>2.9013439548426462E-3</v>
      </c>
      <c r="J31" s="86">
        <v>3.0314836891274519E-3</v>
      </c>
      <c r="K31" s="86">
        <v>3.1820848471269874E-3</v>
      </c>
      <c r="L31" s="86">
        <v>3.3402726625566342E-3</v>
      </c>
      <c r="M31" s="86">
        <v>3.5064354085056885E-3</v>
      </c>
      <c r="N31" s="86">
        <v>3.6809815859176289E-3</v>
      </c>
      <c r="O31" s="86">
        <v>3.8643409972817233E-3</v>
      </c>
      <c r="P31" s="86">
        <v>4.0530877931912587E-3</v>
      </c>
      <c r="Q31" s="86">
        <v>4.2511912884885174E-3</v>
      </c>
      <c r="R31" s="86">
        <v>4.4591231840127544E-3</v>
      </c>
      <c r="S31" s="86">
        <v>4.6773794132558815E-3</v>
      </c>
      <c r="T31" s="86">
        <v>4.9064814148093326E-3</v>
      </c>
      <c r="U31" s="86">
        <v>5.133305068825385E-3</v>
      </c>
      <c r="V31" s="86">
        <v>5.3707939341654902E-3</v>
      </c>
      <c r="W31" s="86">
        <v>5.6194589298334393E-3</v>
      </c>
      <c r="X31" s="86">
        <v>5.8798359513097939E-3</v>
      </c>
      <c r="Y31" s="86">
        <v>6.1524871175503062E-3</v>
      </c>
      <c r="Z31" s="86">
        <v>6.4173942718678961E-3</v>
      </c>
      <c r="AA31" s="86">
        <v>6.6939063965202024E-3</v>
      </c>
      <c r="AB31" s="86">
        <v>6.9825416164313835E-3</v>
      </c>
      <c r="AC31" s="86">
        <v>7.283841669076906E-3</v>
      </c>
      <c r="AD31" s="86">
        <v>7.5983730034024782E-3</v>
      </c>
      <c r="AE31" s="86">
        <v>7.9136414128504213E-3</v>
      </c>
      <c r="AF31" s="86">
        <v>8.2422615138212658E-3</v>
      </c>
      <c r="AG31" s="86">
        <v>8.5848115335056836E-3</v>
      </c>
      <c r="AH31" s="86">
        <v>8.9418953502213589E-3</v>
      </c>
      <c r="AI31" s="86">
        <v>9.3141436608820197E-3</v>
      </c>
      <c r="AJ31" s="86">
        <v>9.7015145651182053E-3</v>
      </c>
      <c r="AK31" s="86">
        <v>1.0105313908670638E-2</v>
      </c>
      <c r="AL31" s="86">
        <v>1.052625302624721E-2</v>
      </c>
      <c r="AM31" s="86">
        <v>1.0965074726319362E-2</v>
      </c>
      <c r="AN31" s="86">
        <v>1.1422554714635257E-2</v>
      </c>
    </row>
    <row r="32" spans="1:40" x14ac:dyDescent="0.2">
      <c r="A32" s="85" t="s">
        <v>247</v>
      </c>
      <c r="B32" s="86">
        <v>1.1819459518937396</v>
      </c>
      <c r="C32" s="86">
        <v>1.2204187874959345</v>
      </c>
      <c r="D32" s="86">
        <v>1.2651142628374885</v>
      </c>
      <c r="E32" s="86">
        <v>1.3115175253010469</v>
      </c>
      <c r="F32" s="86">
        <v>1.3701558587441702</v>
      </c>
      <c r="G32" s="86">
        <v>1.4314647432211469</v>
      </c>
      <c r="H32" s="86">
        <v>1.4955684653022674</v>
      </c>
      <c r="I32" s="86">
        <v>1.5625972426462784</v>
      </c>
      <c r="J32" s="86">
        <v>1.6326875156774145</v>
      </c>
      <c r="K32" s="86">
        <v>1.7137978417511714</v>
      </c>
      <c r="L32" s="86">
        <v>1.7989941673360883</v>
      </c>
      <c r="M32" s="86">
        <v>1.8884856074037681</v>
      </c>
      <c r="N32" s="86">
        <v>1.9824921711836696</v>
      </c>
      <c r="O32" s="86">
        <v>2.0812453404287545</v>
      </c>
      <c r="P32" s="86">
        <v>2.1829000313020241</v>
      </c>
      <c r="Q32" s="86">
        <v>2.2895940256467502</v>
      </c>
      <c r="R32" s="86">
        <v>2.4015813707052609</v>
      </c>
      <c r="S32" s="86">
        <v>2.5191291648702521</v>
      </c>
      <c r="T32" s="86">
        <v>2.6425182429954557</v>
      </c>
      <c r="U32" s="86">
        <v>2.7646802554451857</v>
      </c>
      <c r="V32" s="86">
        <v>2.8925863058533898</v>
      </c>
      <c r="W32" s="86">
        <v>3.0265115634654127</v>
      </c>
      <c r="X32" s="86">
        <v>3.1667446492835571</v>
      </c>
      <c r="Y32" s="86">
        <v>3.313588307671802</v>
      </c>
      <c r="Z32" s="86">
        <v>3.4562612190317346</v>
      </c>
      <c r="AA32" s="86">
        <v>3.6051843009775255</v>
      </c>
      <c r="AB32" s="86">
        <v>3.7606366036977921</v>
      </c>
      <c r="AC32" s="86">
        <v>3.9229098945591678</v>
      </c>
      <c r="AD32" s="86">
        <v>4.0923092499588094</v>
      </c>
      <c r="AE32" s="86">
        <v>4.2621055770969853</v>
      </c>
      <c r="AF32" s="86">
        <v>4.439092818750324</v>
      </c>
      <c r="AG32" s="86">
        <v>4.6235823948083015</v>
      </c>
      <c r="AH32" s="86">
        <v>4.8158995402684939</v>
      </c>
      <c r="AI32" s="86">
        <v>5.0163839340085774</v>
      </c>
      <c r="AJ32" s="86">
        <v>5.2250130094515432</v>
      </c>
      <c r="AK32" s="86">
        <v>5.4424900651326684</v>
      </c>
      <c r="AL32" s="86">
        <v>5.6691982095942173</v>
      </c>
      <c r="AM32" s="86">
        <v>5.9055375024249033</v>
      </c>
      <c r="AN32" s="86">
        <v>6.1519257209313976</v>
      </c>
    </row>
    <row r="33" spans="1:40" x14ac:dyDescent="0.2">
      <c r="A33" s="85" t="s">
        <v>180</v>
      </c>
      <c r="B33" s="86">
        <v>9.2740046772113374</v>
      </c>
      <c r="C33" s="86">
        <v>9.5758774123805441</v>
      </c>
      <c r="D33" s="86">
        <v>9.9265753835556456</v>
      </c>
      <c r="E33" s="86">
        <v>10.290673312429124</v>
      </c>
      <c r="F33" s="86">
        <v>10.750772336199285</v>
      </c>
      <c r="G33" s="86">
        <v>11.231825535360466</v>
      </c>
      <c r="H33" s="86">
        <v>11.73480811037115</v>
      </c>
      <c r="I33" s="86">
        <v>12.260741799301794</v>
      </c>
      <c r="J33" s="86">
        <v>12.810697166445532</v>
      </c>
      <c r="K33" s="86">
        <v>13.447120128234046</v>
      </c>
      <c r="L33" s="86">
        <v>14.115603421137422</v>
      </c>
      <c r="M33" s="86">
        <v>14.817787842031018</v>
      </c>
      <c r="N33" s="86">
        <v>15.555399668347214</v>
      </c>
      <c r="O33" s="86">
        <v>16.330255195371087</v>
      </c>
      <c r="P33" s="86">
        <v>17.127877182322933</v>
      </c>
      <c r="Q33" s="86">
        <v>17.965039491646792</v>
      </c>
      <c r="R33" s="86">
        <v>18.84373547617729</v>
      </c>
      <c r="S33" s="86">
        <v>19.76606089311819</v>
      </c>
      <c r="T33" s="86">
        <v>20.734219281254717</v>
      </c>
      <c r="U33" s="86">
        <v>21.692749637927236</v>
      </c>
      <c r="V33" s="86">
        <v>22.696349936087024</v>
      </c>
      <c r="W33" s="86">
        <v>23.747179259966543</v>
      </c>
      <c r="X33" s="86">
        <v>24.847502241481493</v>
      </c>
      <c r="Y33" s="86">
        <v>25.999694329900983</v>
      </c>
      <c r="Z33" s="86">
        <v>27.119161125437103</v>
      </c>
      <c r="AA33" s="86">
        <v>28.287669174639479</v>
      </c>
      <c r="AB33" s="86">
        <v>29.507408013121182</v>
      </c>
      <c r="AC33" s="86">
        <v>30.780666960388309</v>
      </c>
      <c r="AD33" s="86">
        <v>32.109839763743452</v>
      </c>
      <c r="AE33" s="86">
        <v>33.442127360760679</v>
      </c>
      <c r="AF33" s="86">
        <v>34.830837651844583</v>
      </c>
      <c r="AG33" s="86">
        <v>36.27841415778979</v>
      </c>
      <c r="AH33" s="86">
        <v>37.787408798067645</v>
      </c>
      <c r="AI33" s="86">
        <v>39.360486824414288</v>
      </c>
      <c r="AJ33" s="86">
        <v>40.997471170746138</v>
      </c>
      <c r="AK33" s="86">
        <v>42.703880189146176</v>
      </c>
      <c r="AL33" s="86">
        <v>44.482719897281441</v>
      </c>
      <c r="AM33" s="86">
        <v>46.337129317279732</v>
      </c>
      <c r="AN33" s="86">
        <v>48.27038649133064</v>
      </c>
    </row>
    <row r="34" spans="1:40" x14ac:dyDescent="0.2">
      <c r="A34" s="85" t="s">
        <v>248</v>
      </c>
      <c r="B34" s="86">
        <v>1.1544064622401914E-3</v>
      </c>
      <c r="C34" s="86">
        <v>1.191982875923675E-3</v>
      </c>
      <c r="D34" s="86">
        <v>1.2356369410562796E-3</v>
      </c>
      <c r="E34" s="86">
        <v>1.2809590016556926E-3</v>
      </c>
      <c r="F34" s="86">
        <v>1.3382310545387186E-3</v>
      </c>
      <c r="G34" s="86">
        <v>1.3981114342799085E-3</v>
      </c>
      <c r="H34" s="86">
        <v>1.4607215315567996E-3</v>
      </c>
      <c r="I34" s="86">
        <v>1.5261885299402776E-3</v>
      </c>
      <c r="J34" s="86">
        <v>1.5946456907754941E-3</v>
      </c>
      <c r="K34" s="86">
        <v>1.6738661360284526E-3</v>
      </c>
      <c r="L34" s="86">
        <v>1.7570773764889547E-3</v>
      </c>
      <c r="M34" s="86">
        <v>1.8444836547234084E-3</v>
      </c>
      <c r="N34" s="86">
        <v>1.936299853718495E-3</v>
      </c>
      <c r="O34" s="86">
        <v>2.0327520616731571E-3</v>
      </c>
      <c r="P34" s="86">
        <v>2.1320381854363535E-3</v>
      </c>
      <c r="Q34" s="86">
        <v>2.2362461962649599E-3</v>
      </c>
      <c r="R34" s="86">
        <v>2.3456242220685373E-3</v>
      </c>
      <c r="S34" s="86">
        <v>2.4604331378135658E-3</v>
      </c>
      <c r="T34" s="86">
        <v>2.580947234866288E-3</v>
      </c>
      <c r="U34" s="86">
        <v>2.7002628570284375E-3</v>
      </c>
      <c r="V34" s="86">
        <v>2.8251886803406395E-3</v>
      </c>
      <c r="W34" s="86">
        <v>2.9559934625701411E-3</v>
      </c>
      <c r="X34" s="86">
        <v>3.0929590998135122E-3</v>
      </c>
      <c r="Y34" s="86">
        <v>3.236381282452894E-3</v>
      </c>
      <c r="Z34" s="86">
        <v>3.3757298969954099E-3</v>
      </c>
      <c r="AA34" s="86">
        <v>3.5211830523613524E-3</v>
      </c>
      <c r="AB34" s="86">
        <v>3.6730132968347713E-3</v>
      </c>
      <c r="AC34" s="86">
        <v>3.8315055995658829E-3</v>
      </c>
      <c r="AD34" s="86">
        <v>3.9969579286333375E-3</v>
      </c>
      <c r="AE34" s="86">
        <v>4.1627979799477837E-3</v>
      </c>
      <c r="AF34" s="86">
        <v>4.335661396562834E-3</v>
      </c>
      <c r="AG34" s="86">
        <v>4.5158523422452902E-3</v>
      </c>
      <c r="AH34" s="86">
        <v>4.703688473976288E-3</v>
      </c>
      <c r="AI34" s="86">
        <v>4.8995015560728437E-3</v>
      </c>
      <c r="AJ34" s="86">
        <v>5.1032695477620342E-3</v>
      </c>
      <c r="AK34" s="86">
        <v>5.3156793606346196E-3</v>
      </c>
      <c r="AL34" s="86">
        <v>5.5371051767555456E-3</v>
      </c>
      <c r="AM34" s="86">
        <v>5.7679377342746809E-3</v>
      </c>
      <c r="AN34" s="86">
        <v>6.0085850762347948E-3</v>
      </c>
    </row>
    <row r="35" spans="1:40" x14ac:dyDescent="0.2">
      <c r="A35" s="85" t="s">
        <v>249</v>
      </c>
      <c r="B35" s="86">
        <v>9.28925901828998E-3</v>
      </c>
      <c r="C35" s="86">
        <v>9.5916282886481276E-3</v>
      </c>
      <c r="D35" s="86">
        <v>9.9429031051725784E-3</v>
      </c>
      <c r="E35" s="86">
        <v>1.0307599920307858E-2</v>
      </c>
      <c r="F35" s="86">
        <v>1.0768455737683676E-2</v>
      </c>
      <c r="G35" s="86">
        <v>1.1250300196913447E-2</v>
      </c>
      <c r="H35" s="86">
        <v>1.1754110102513543E-2</v>
      </c>
      <c r="I35" s="86">
        <v>1.2280908873159685E-2</v>
      </c>
      <c r="J35" s="86">
        <v>1.2831768834062047E-2</v>
      </c>
      <c r="K35" s="86">
        <v>1.3469238615780817E-2</v>
      </c>
      <c r="L35" s="86">
        <v>1.4138821463031019E-2</v>
      </c>
      <c r="M35" s="86">
        <v>1.4842160871551779E-2</v>
      </c>
      <c r="N35" s="86">
        <v>1.5580985958241877E-2</v>
      </c>
      <c r="O35" s="86">
        <v>1.6357116005918621E-2</v>
      </c>
      <c r="P35" s="86">
        <v>1.7156049960921405E-2</v>
      </c>
      <c r="Q35" s="86">
        <v>1.7994589276171952E-2</v>
      </c>
      <c r="R35" s="86">
        <v>1.8874730583270098E-2</v>
      </c>
      <c r="S35" s="86">
        <v>1.979857308662461E-2</v>
      </c>
      <c r="T35" s="86">
        <v>2.0768323949510153E-2</v>
      </c>
      <c r="U35" s="86">
        <v>2.1728430944269867E-2</v>
      </c>
      <c r="V35" s="86">
        <v>2.2733682013783309E-2</v>
      </c>
      <c r="W35" s="86">
        <v>2.378623979365135E-2</v>
      </c>
      <c r="X35" s="86">
        <v>2.4888372640768153E-2</v>
      </c>
      <c r="Y35" s="86">
        <v>2.6042459911659144E-2</v>
      </c>
      <c r="Z35" s="86">
        <v>2.7163768061488222E-2</v>
      </c>
      <c r="AA35" s="86">
        <v>2.8334198130460484E-2</v>
      </c>
      <c r="AB35" s="86">
        <v>2.9555943255645371E-2</v>
      </c>
      <c r="AC35" s="86">
        <v>3.0831296522134788E-2</v>
      </c>
      <c r="AD35" s="86">
        <v>3.2162655614585152E-2</v>
      </c>
      <c r="AE35" s="86">
        <v>3.3497134624064104E-2</v>
      </c>
      <c r="AF35" s="86">
        <v>3.4888129134444515E-2</v>
      </c>
      <c r="AG35" s="86">
        <v>3.6338086685744744E-2</v>
      </c>
      <c r="AH35" s="86">
        <v>3.7849563394959353E-2</v>
      </c>
      <c r="AI35" s="86">
        <v>3.9425228897762232E-2</v>
      </c>
      <c r="AJ35" s="86">
        <v>4.1064905836822728E-2</v>
      </c>
      <c r="AK35" s="86">
        <v>4.2774121641081984E-2</v>
      </c>
      <c r="AL35" s="86">
        <v>4.4555887272653409E-2</v>
      </c>
      <c r="AM35" s="86">
        <v>4.6413346916883494E-2</v>
      </c>
      <c r="AN35" s="86">
        <v>4.8349784007847549E-2</v>
      </c>
    </row>
    <row r="36" spans="1:40" x14ac:dyDescent="0.2">
      <c r="A36" s="85" t="s">
        <v>250</v>
      </c>
      <c r="B36" s="86">
        <v>0.15195326394013345</v>
      </c>
      <c r="C36" s="86">
        <v>0.15689940630258156</v>
      </c>
      <c r="D36" s="86">
        <v>0.16264554329862882</v>
      </c>
      <c r="E36" s="86">
        <v>0.16861123671930586</v>
      </c>
      <c r="F36" s="86">
        <v>0.17614989459483413</v>
      </c>
      <c r="G36" s="86">
        <v>0.18403188369076423</v>
      </c>
      <c r="H36" s="86">
        <v>0.19227318252962453</v>
      </c>
      <c r="I36" s="86">
        <v>0.20089053214617841</v>
      </c>
      <c r="J36" s="86">
        <v>0.20990147358598948</v>
      </c>
      <c r="K36" s="86">
        <v>0.22032917441817096</v>
      </c>
      <c r="L36" s="86">
        <v>0.23128217927223579</v>
      </c>
      <c r="M36" s="86">
        <v>0.24278737237450829</v>
      </c>
      <c r="N36" s="86">
        <v>0.25487303853823201</v>
      </c>
      <c r="O36" s="86">
        <v>0.26756893750652272</v>
      </c>
      <c r="P36" s="86">
        <v>0.2806378617227861</v>
      </c>
      <c r="Q36" s="86">
        <v>0.2943546485669859</v>
      </c>
      <c r="R36" s="86">
        <v>0.30875195884531625</v>
      </c>
      <c r="S36" s="86">
        <v>0.32386413124517505</v>
      </c>
      <c r="T36" s="86">
        <v>0.33972727044003259</v>
      </c>
      <c r="U36" s="86">
        <v>0.35543265569177757</v>
      </c>
      <c r="V36" s="86">
        <v>0.37187650560393093</v>
      </c>
      <c r="W36" s="86">
        <v>0.3890941964683603</v>
      </c>
      <c r="X36" s="86">
        <v>0.40712283396089727</v>
      </c>
      <c r="Y36" s="86">
        <v>0.42600133948414309</v>
      </c>
      <c r="Z36" s="86">
        <v>0.44434364568033358</v>
      </c>
      <c r="AA36" s="86">
        <v>0.46348948592914507</v>
      </c>
      <c r="AB36" s="86">
        <v>0.48347473546403913</v>
      </c>
      <c r="AC36" s="86">
        <v>0.50433690446354806</v>
      </c>
      <c r="AD36" s="86">
        <v>0.52611521414098106</v>
      </c>
      <c r="AE36" s="86">
        <v>0.54794455927504027</v>
      </c>
      <c r="AF36" s="86">
        <v>0.5706983823258287</v>
      </c>
      <c r="AG36" s="86">
        <v>0.59441672003833146</v>
      </c>
      <c r="AH36" s="86">
        <v>0.61914138525462459</v>
      </c>
      <c r="AI36" s="86">
        <v>0.64491604775002387</v>
      </c>
      <c r="AJ36" s="86">
        <v>0.6717378063216215</v>
      </c>
      <c r="AK36" s="86">
        <v>0.69969707839314854</v>
      </c>
      <c r="AL36" s="86">
        <v>0.72884311714183136</v>
      </c>
      <c r="AM36" s="86">
        <v>0.75922735500430372</v>
      </c>
      <c r="AN36" s="86">
        <v>0.7909035022413835</v>
      </c>
    </row>
    <row r="37" spans="1:40" x14ac:dyDescent="0.2">
      <c r="A37" s="85" t="s">
        <v>251</v>
      </c>
      <c r="B37" s="86">
        <v>2.5378219409030603E-4</v>
      </c>
      <c r="C37" s="86">
        <v>2.6204291076381976E-4</v>
      </c>
      <c r="D37" s="86">
        <v>2.7163972505123688E-4</v>
      </c>
      <c r="E37" s="86">
        <v>2.8160322781723215E-4</v>
      </c>
      <c r="F37" s="86">
        <v>2.941937907741521E-4</v>
      </c>
      <c r="G37" s="86">
        <v>3.0735776260794632E-4</v>
      </c>
      <c r="H37" s="86">
        <v>3.2112182957990591E-4</v>
      </c>
      <c r="I37" s="86">
        <v>3.3551395144833723E-4</v>
      </c>
      <c r="J37" s="86">
        <v>3.5056342409616056E-4</v>
      </c>
      <c r="K37" s="86">
        <v>3.67979073670828E-4</v>
      </c>
      <c r="L37" s="86">
        <v>3.862720509433761E-4</v>
      </c>
      <c r="M37" s="86">
        <v>4.054872561532998E-4</v>
      </c>
      <c r="N37" s="86">
        <v>4.2567192870683683E-4</v>
      </c>
      <c r="O37" s="86">
        <v>4.4687577133960211E-4</v>
      </c>
      <c r="P37" s="86">
        <v>4.6870261583114236E-4</v>
      </c>
      <c r="Q37" s="86">
        <v>4.9161147722000698E-4</v>
      </c>
      <c r="R37" s="86">
        <v>5.1565690340363345E-4</v>
      </c>
      <c r="S37" s="86">
        <v>5.4089624456459809E-4</v>
      </c>
      <c r="T37" s="86">
        <v>5.6738980031748368E-4</v>
      </c>
      <c r="U37" s="86">
        <v>5.9361988596929119E-4</v>
      </c>
      <c r="V37" s="86">
        <v>6.210833059827112E-4</v>
      </c>
      <c r="W37" s="86">
        <v>6.4983914347801499E-4</v>
      </c>
      <c r="X37" s="86">
        <v>6.7994936987708328E-4</v>
      </c>
      <c r="Y37" s="86">
        <v>7.1147898910739363E-4</v>
      </c>
      <c r="Z37" s="86">
        <v>7.4211308402870736E-4</v>
      </c>
      <c r="AA37" s="86">
        <v>7.7408918786521432E-4</v>
      </c>
      <c r="AB37" s="86">
        <v>8.0746721703611702E-4</v>
      </c>
      <c r="AC37" s="86">
        <v>8.4230981853669455E-4</v>
      </c>
      <c r="AD37" s="86">
        <v>8.7868249701824816E-4</v>
      </c>
      <c r="AE37" s="86">
        <v>9.1514041151134306E-4</v>
      </c>
      <c r="AF37" s="86">
        <v>9.5314232728491079E-4</v>
      </c>
      <c r="AG37" s="86">
        <v>9.9275511103679706E-4</v>
      </c>
      <c r="AH37" s="86">
        <v>1.0340485957836022E-3</v>
      </c>
      <c r="AI37" s="86">
        <v>1.0770957158678187E-3</v>
      </c>
      <c r="AJ37" s="86">
        <v>1.1218916258940901E-3</v>
      </c>
      <c r="AK37" s="86">
        <v>1.1685873350055144E-3</v>
      </c>
      <c r="AL37" s="86">
        <v>1.2172651025695988E-3</v>
      </c>
      <c r="AM37" s="86">
        <v>1.2680108276073839E-3</v>
      </c>
      <c r="AN37" s="86">
        <v>1.3209142134097504E-3</v>
      </c>
    </row>
    <row r="38" spans="1:40" x14ac:dyDescent="0.2">
      <c r="A38" s="85" t="s">
        <v>252</v>
      </c>
      <c r="B38" s="86">
        <v>2.3139572700566439E-3</v>
      </c>
      <c r="C38" s="86">
        <v>2.389277548026E-3</v>
      </c>
      <c r="D38" s="86">
        <v>2.4767802125425288E-3</v>
      </c>
      <c r="E38" s="86">
        <v>2.5676263010289426E-3</v>
      </c>
      <c r="F38" s="86">
        <v>2.6824256264611425E-3</v>
      </c>
      <c r="G38" s="86">
        <v>2.8024532290154406E-3</v>
      </c>
      <c r="H38" s="86">
        <v>2.927952430996408E-3</v>
      </c>
      <c r="I38" s="86">
        <v>3.0591781663100027E-3</v>
      </c>
      <c r="J38" s="86">
        <v>3.1963975514949128E-3</v>
      </c>
      <c r="K38" s="86">
        <v>3.3551914696045527E-3</v>
      </c>
      <c r="L38" s="86">
        <v>3.5219847621857144E-3</v>
      </c>
      <c r="M38" s="86">
        <v>3.6971868245310002E-3</v>
      </c>
      <c r="N38" s="86">
        <v>3.8812283801901398E-3</v>
      </c>
      <c r="O38" s="86">
        <v>4.0745626130708167E-3</v>
      </c>
      <c r="P38" s="86">
        <v>4.2735773062593518E-3</v>
      </c>
      <c r="Q38" s="86">
        <v>4.4824577068307966E-3</v>
      </c>
      <c r="R38" s="86">
        <v>4.7017011763289514E-3</v>
      </c>
      <c r="S38" s="86">
        <v>4.9318306272157688E-3</v>
      </c>
      <c r="T38" s="86">
        <v>5.1733958645398094E-3</v>
      </c>
      <c r="U38" s="86">
        <v>5.4125588113563645E-3</v>
      </c>
      <c r="V38" s="86">
        <v>5.662967161037741E-3</v>
      </c>
      <c r="W38" s="86">
        <v>5.925159626775302E-3</v>
      </c>
      <c r="X38" s="86">
        <v>6.1997012569669878E-3</v>
      </c>
      <c r="Y38" s="86">
        <v>6.4871847500529252E-3</v>
      </c>
      <c r="Z38" s="86">
        <v>6.7665029540304473E-3</v>
      </c>
      <c r="AA38" s="86">
        <v>7.0580574431300339E-3</v>
      </c>
      <c r="AB38" s="86">
        <v>7.3623945284682192E-3</v>
      </c>
      <c r="AC38" s="86">
        <v>7.6800854182445854E-3</v>
      </c>
      <c r="AD38" s="86">
        <v>8.0117273764423094E-3</v>
      </c>
      <c r="AE38" s="86">
        <v>8.3441465069285896E-3</v>
      </c>
      <c r="AF38" s="86">
        <v>8.6906436660202022E-3</v>
      </c>
      <c r="AG38" s="86">
        <v>9.0518285366862732E-3</v>
      </c>
      <c r="AH38" s="86">
        <v>9.428337848453993E-3</v>
      </c>
      <c r="AI38" s="86">
        <v>9.8208366083883843E-3</v>
      </c>
      <c r="AJ38" s="86">
        <v>1.0229280636723995E-2</v>
      </c>
      <c r="AK38" s="86">
        <v>1.0655046817705079E-2</v>
      </c>
      <c r="AL38" s="86">
        <v>1.1098885182917415E-2</v>
      </c>
      <c r="AM38" s="86">
        <v>1.1561578949894992E-2</v>
      </c>
      <c r="AN38" s="86">
        <v>1.2043946023072854E-2</v>
      </c>
    </row>
    <row r="39" spans="1:40" x14ac:dyDescent="0.2">
      <c r="A39" s="85" t="s">
        <v>128</v>
      </c>
      <c r="B39" s="86">
        <v>6.9671596438186298E-4</v>
      </c>
      <c r="C39" s="86">
        <v>7.193943607299709E-4</v>
      </c>
      <c r="D39" s="86">
        <v>7.4574078643260431E-4</v>
      </c>
      <c r="E39" s="86">
        <v>7.7309389315120098E-4</v>
      </c>
      <c r="F39" s="86">
        <v>8.0765914799141856E-4</v>
      </c>
      <c r="G39" s="86">
        <v>8.4379859963479905E-4</v>
      </c>
      <c r="H39" s="86">
        <v>8.8158551068488235E-4</v>
      </c>
      <c r="I39" s="86">
        <v>9.2109663991523857E-4</v>
      </c>
      <c r="J39" s="86">
        <v>9.6241241420291616E-4</v>
      </c>
      <c r="K39" s="86">
        <v>1.0102241258647415E-3</v>
      </c>
      <c r="L39" s="86">
        <v>1.0604443918985499E-3</v>
      </c>
      <c r="M39" s="86">
        <v>1.1131964782953741E-3</v>
      </c>
      <c r="N39" s="86">
        <v>1.1686100728317403E-3</v>
      </c>
      <c r="O39" s="86">
        <v>1.2268216259371232E-3</v>
      </c>
      <c r="P39" s="86">
        <v>1.2867435249649371E-3</v>
      </c>
      <c r="Q39" s="86">
        <v>1.3496359178400404E-3</v>
      </c>
      <c r="R39" s="86">
        <v>1.4156485565617976E-3</v>
      </c>
      <c r="S39" s="86">
        <v>1.4849388863280651E-3</v>
      </c>
      <c r="T39" s="86">
        <v>1.5576724495019582E-3</v>
      </c>
      <c r="U39" s="86">
        <v>1.6296827002062091E-3</v>
      </c>
      <c r="V39" s="86">
        <v>1.7050788611877212E-3</v>
      </c>
      <c r="W39" s="86">
        <v>1.7840231351308319E-3</v>
      </c>
      <c r="X39" s="86">
        <v>1.8666856540619993E-3</v>
      </c>
      <c r="Y39" s="86">
        <v>1.9532448752373893E-3</v>
      </c>
      <c r="Z39" s="86">
        <v>2.0373455863316979E-3</v>
      </c>
      <c r="AA39" s="86">
        <v>2.1251305552554794E-3</v>
      </c>
      <c r="AB39" s="86">
        <v>2.2167642723739328E-3</v>
      </c>
      <c r="AC39" s="86">
        <v>2.3124187243856822E-3</v>
      </c>
      <c r="AD39" s="86">
        <v>2.4122737431992152E-3</v>
      </c>
      <c r="AE39" s="86">
        <v>2.5123627630237082E-3</v>
      </c>
      <c r="AF39" s="86">
        <v>2.6166905764522506E-3</v>
      </c>
      <c r="AG39" s="86">
        <v>2.7254407546610693E-3</v>
      </c>
      <c r="AH39" s="86">
        <v>2.8388050123513485E-3</v>
      </c>
      <c r="AI39" s="86">
        <v>2.9569835783884299E-3</v>
      </c>
      <c r="AJ39" s="86">
        <v>3.0799631505612959E-3</v>
      </c>
      <c r="AK39" s="86">
        <v>3.2081582988563893E-3</v>
      </c>
      <c r="AL39" s="86">
        <v>3.3417948524134093E-3</v>
      </c>
      <c r="AM39" s="86">
        <v>3.4811086324234301E-3</v>
      </c>
      <c r="AN39" s="86">
        <v>3.6263459040550474E-3</v>
      </c>
    </row>
    <row r="40" spans="1:40" x14ac:dyDescent="0.2">
      <c r="A40" s="85" t="s">
        <v>253</v>
      </c>
      <c r="B40" s="86">
        <v>1.6646132236011477</v>
      </c>
      <c r="C40" s="86">
        <v>1.7187970809850122</v>
      </c>
      <c r="D40" s="86">
        <v>1.7817446964571781</v>
      </c>
      <c r="E40" s="86">
        <v>1.8470975023035983</v>
      </c>
      <c r="F40" s="86">
        <v>1.9296817736934728</v>
      </c>
      <c r="G40" s="86">
        <v>2.0160271600126145</v>
      </c>
      <c r="H40" s="86">
        <v>2.1063087023177562</v>
      </c>
      <c r="I40" s="86">
        <v>2.2007097948126266</v>
      </c>
      <c r="J40" s="86">
        <v>2.2994225956361398</v>
      </c>
      <c r="K40" s="86">
        <v>2.4136556712997503</v>
      </c>
      <c r="L40" s="86">
        <v>2.5336433322783734</v>
      </c>
      <c r="M40" s="86">
        <v>2.6596800891174559</v>
      </c>
      <c r="N40" s="86">
        <v>2.7920757954715456</v>
      </c>
      <c r="O40" s="86">
        <v>2.9311564625143216</v>
      </c>
      <c r="P40" s="86">
        <v>3.0743235357612915</v>
      </c>
      <c r="Q40" s="86">
        <v>3.2245877957983073</v>
      </c>
      <c r="R40" s="86">
        <v>3.3823070342809989</v>
      </c>
      <c r="S40" s="86">
        <v>3.547857423669516</v>
      </c>
      <c r="T40" s="86">
        <v>3.7216344823971848</v>
      </c>
      <c r="U40" s="86">
        <v>3.8936833827887241</v>
      </c>
      <c r="V40" s="86">
        <v>4.0738219944967771</v>
      </c>
      <c r="W40" s="86">
        <v>4.2624378567009451</v>
      </c>
      <c r="X40" s="86">
        <v>4.4599374535862877</v>
      </c>
      <c r="Y40" s="86">
        <v>4.6667471602089972</v>
      </c>
      <c r="Z40" s="86">
        <v>4.86768292594253</v>
      </c>
      <c r="AA40" s="86">
        <v>5.0774212232895541</v>
      </c>
      <c r="AB40" s="86">
        <v>5.2963550572206248</v>
      </c>
      <c r="AC40" s="86">
        <v>5.5248953431552943</v>
      </c>
      <c r="AD40" s="86">
        <v>5.7634717405074349</v>
      </c>
      <c r="AE40" s="86">
        <v>6.0026072196046423</v>
      </c>
      <c r="AF40" s="86">
        <v>6.2518701426619936</v>
      </c>
      <c r="AG40" s="86">
        <v>6.5116991030561895</v>
      </c>
      <c r="AH40" s="86">
        <v>6.7825521509010072</v>
      </c>
      <c r="AI40" s="86">
        <v>7.0649076785887965</v>
      </c>
      <c r="AJ40" s="86">
        <v>7.3587339041058017</v>
      </c>
      <c r="AK40" s="86">
        <v>7.6650213296319967</v>
      </c>
      <c r="AL40" s="86">
        <v>7.9843095124496006</v>
      </c>
      <c r="AM40" s="86">
        <v>8.3171618831287919</v>
      </c>
      <c r="AN40" s="86">
        <v>8.6641668252822832</v>
      </c>
    </row>
    <row r="41" spans="1:40" x14ac:dyDescent="0.2">
      <c r="A41" s="85" t="s">
        <v>254</v>
      </c>
      <c r="B41" s="86">
        <v>4.8395544136535991</v>
      </c>
      <c r="C41" s="86">
        <v>4.9970839360873889</v>
      </c>
      <c r="D41" s="86">
        <v>5.1800924608113776</v>
      </c>
      <c r="E41" s="86">
        <v>5.3700936307495013</v>
      </c>
      <c r="F41" s="86">
        <v>5.6101920929247591</v>
      </c>
      <c r="G41" s="86">
        <v>5.8612252996389422</v>
      </c>
      <c r="H41" s="86">
        <v>6.1237021503208586</v>
      </c>
      <c r="I41" s="86">
        <v>6.3981558296259644</v>
      </c>
      <c r="J41" s="86">
        <v>6.6851450017268874</v>
      </c>
      <c r="K41" s="86">
        <v>7.0172564962619788</v>
      </c>
      <c r="L41" s="86">
        <v>7.3660983809953198</v>
      </c>
      <c r="M41" s="86">
        <v>7.7325268907506395</v>
      </c>
      <c r="N41" s="86">
        <v>8.1174428675975516</v>
      </c>
      <c r="O41" s="86">
        <v>8.5217941285977634</v>
      </c>
      <c r="P41" s="86">
        <v>8.9380258582264229</v>
      </c>
      <c r="Q41" s="86">
        <v>9.3748913429924947</v>
      </c>
      <c r="R41" s="86">
        <v>9.8334307958184954</v>
      </c>
      <c r="S41" s="86">
        <v>10.314737868409216</v>
      </c>
      <c r="T41" s="86">
        <v>10.819962457300708</v>
      </c>
      <c r="U41" s="86">
        <v>11.320162746141875</v>
      </c>
      <c r="V41" s="86">
        <v>11.84388237121799</v>
      </c>
      <c r="W41" s="86">
        <v>12.392248030863849</v>
      </c>
      <c r="X41" s="86">
        <v>12.966441502506179</v>
      </c>
      <c r="Y41" s="86">
        <v>13.567702392592771</v>
      </c>
      <c r="Z41" s="86">
        <v>14.151885888271634</v>
      </c>
      <c r="AA41" s="86">
        <v>14.761661113078567</v>
      </c>
      <c r="AB41" s="86">
        <v>15.398170656122479</v>
      </c>
      <c r="AC41" s="86">
        <v>16.06260917782306</v>
      </c>
      <c r="AD41" s="86">
        <v>16.756225833289314</v>
      </c>
      <c r="AE41" s="86">
        <v>17.451467915304246</v>
      </c>
      <c r="AF41" s="86">
        <v>18.176153663524307</v>
      </c>
      <c r="AG41" s="86">
        <v>18.931558206899521</v>
      </c>
      <c r="AH41" s="86">
        <v>19.719013241236663</v>
      </c>
      <c r="AI41" s="86">
        <v>20.539909603747088</v>
      </c>
      <c r="AJ41" s="86">
        <v>21.394154894116546</v>
      </c>
      <c r="AK41" s="86">
        <v>22.284628813844982</v>
      </c>
      <c r="AL41" s="86">
        <v>23.212900025724178</v>
      </c>
      <c r="AM41" s="86">
        <v>24.180606599705783</v>
      </c>
      <c r="AN41" s="86">
        <v>25.18945915208759</v>
      </c>
    </row>
    <row r="45" spans="1:40" x14ac:dyDescent="0.2">
      <c r="A45" s="83" t="s">
        <v>291</v>
      </c>
    </row>
    <row r="46" spans="1:40" x14ac:dyDescent="0.2">
      <c r="A46" s="83" t="s">
        <v>241</v>
      </c>
    </row>
    <row r="47" spans="1:40" x14ac:dyDescent="0.2">
      <c r="A47" s="83" t="s">
        <v>292</v>
      </c>
    </row>
    <row r="48" spans="1:40" x14ac:dyDescent="0.2">
      <c r="A48" s="83" t="s">
        <v>243</v>
      </c>
    </row>
    <row r="49" spans="1:40" x14ac:dyDescent="0.2">
      <c r="A49" s="83"/>
      <c r="B49" s="84">
        <v>1000000</v>
      </c>
    </row>
    <row r="50" spans="1:40" x14ac:dyDescent="0.2">
      <c r="A50" s="85" t="s">
        <v>244</v>
      </c>
      <c r="B50" s="85">
        <v>2022</v>
      </c>
      <c r="C50" s="85">
        <v>2023</v>
      </c>
      <c r="D50" s="85">
        <v>2024</v>
      </c>
      <c r="E50" s="85">
        <v>2025</v>
      </c>
      <c r="F50" s="85">
        <v>2026</v>
      </c>
      <c r="G50" s="85">
        <v>2027</v>
      </c>
      <c r="H50" s="85">
        <v>2028</v>
      </c>
      <c r="I50" s="85">
        <v>2029</v>
      </c>
      <c r="J50" s="85">
        <v>2030</v>
      </c>
      <c r="K50" s="85">
        <v>2031</v>
      </c>
      <c r="L50" s="85">
        <v>2032</v>
      </c>
      <c r="M50" s="85">
        <v>2033</v>
      </c>
      <c r="N50" s="85">
        <v>2034</v>
      </c>
      <c r="O50" s="85">
        <v>2035</v>
      </c>
      <c r="P50" s="85">
        <v>2036</v>
      </c>
      <c r="Q50" s="85">
        <v>2037</v>
      </c>
      <c r="R50" s="85">
        <v>2038</v>
      </c>
      <c r="S50" s="85">
        <v>2039</v>
      </c>
      <c r="T50" s="85">
        <v>2040</v>
      </c>
      <c r="U50" s="85">
        <v>2041</v>
      </c>
      <c r="V50" s="85">
        <v>2042</v>
      </c>
      <c r="W50" s="85">
        <v>2043</v>
      </c>
      <c r="X50" s="85">
        <v>2044</v>
      </c>
      <c r="Y50" s="85">
        <v>2045</v>
      </c>
      <c r="Z50" s="85">
        <v>2046</v>
      </c>
      <c r="AA50" s="85">
        <v>2047</v>
      </c>
      <c r="AB50" s="85">
        <v>2048</v>
      </c>
      <c r="AC50" s="85">
        <v>2049</v>
      </c>
      <c r="AD50" s="85">
        <v>2050</v>
      </c>
      <c r="AE50" s="85">
        <v>2051</v>
      </c>
      <c r="AF50" s="85">
        <v>2052</v>
      </c>
      <c r="AG50" s="85">
        <v>2053</v>
      </c>
      <c r="AH50" s="85">
        <v>2054</v>
      </c>
      <c r="AI50" s="85">
        <v>2055</v>
      </c>
      <c r="AJ50" s="85">
        <v>2056</v>
      </c>
      <c r="AK50" s="85">
        <v>2057</v>
      </c>
      <c r="AL50" s="85">
        <v>2058</v>
      </c>
      <c r="AM50" s="85">
        <v>2059</v>
      </c>
      <c r="AN50" s="85">
        <v>2060</v>
      </c>
    </row>
    <row r="51" spans="1:40" x14ac:dyDescent="0.2">
      <c r="A51" s="85" t="s">
        <v>284</v>
      </c>
      <c r="B51" s="86">
        <v>8.9013910223927919E-4</v>
      </c>
      <c r="C51" s="86">
        <v>9.1911350270883273E-4</v>
      </c>
      <c r="D51" s="86">
        <v>9.5277425532695726E-4</v>
      </c>
      <c r="E51" s="86">
        <v>9.8772116497549529E-4</v>
      </c>
      <c r="F51" s="86">
        <v>1.0318824681249655E-3</v>
      </c>
      <c r="G51" s="86">
        <v>1.0780549985187531E-3</v>
      </c>
      <c r="H51" s="86">
        <v>1.1263323580139653E-3</v>
      </c>
      <c r="I51" s="86">
        <v>1.1768126152487384E-3</v>
      </c>
      <c r="J51" s="86">
        <v>1.2295985253080591E-3</v>
      </c>
      <c r="K51" s="86">
        <v>1.2906837828174653E-3</v>
      </c>
      <c r="L51" s="86">
        <v>1.3548462605083753E-3</v>
      </c>
      <c r="M51" s="86">
        <v>1.4222434456269601E-3</v>
      </c>
      <c r="N51" s="86">
        <v>1.4930410300288263E-3</v>
      </c>
      <c r="O51" s="86">
        <v>1.5674133456785068E-3</v>
      </c>
      <c r="P51" s="86">
        <v>1.6439708355767242E-3</v>
      </c>
      <c r="Q51" s="86">
        <v>1.7243234914559296E-3</v>
      </c>
      <c r="R51" s="86">
        <v>1.8086626396486424E-3</v>
      </c>
      <c r="S51" s="86">
        <v>1.8971894354810458E-3</v>
      </c>
      <c r="T51" s="86">
        <v>1.9901153793894987E-3</v>
      </c>
      <c r="U51" s="86">
        <v>2.082117203936145E-3</v>
      </c>
      <c r="V51" s="86">
        <v>2.1784449393109397E-3</v>
      </c>
      <c r="W51" s="86">
        <v>2.2793058191057616E-3</v>
      </c>
      <c r="X51" s="86">
        <v>2.3849172076082612E-3</v>
      </c>
      <c r="Y51" s="86">
        <v>2.4955071055962489E-3</v>
      </c>
      <c r="Z51" s="86">
        <v>2.6029559589285985E-3</v>
      </c>
      <c r="AA51" s="86">
        <v>2.7151118982535216E-3</v>
      </c>
      <c r="AB51" s="86">
        <v>2.8321850799525169E-3</v>
      </c>
      <c r="AC51" s="86">
        <v>2.9543952378817549E-3</v>
      </c>
      <c r="AD51" s="86">
        <v>3.081972129104024E-3</v>
      </c>
      <c r="AE51" s="86">
        <v>3.2098479849840163E-3</v>
      </c>
      <c r="AF51" s="86">
        <v>3.3431394135308868E-3</v>
      </c>
      <c r="AG51" s="86">
        <v>3.4820809491752504E-3</v>
      </c>
      <c r="AH51" s="86">
        <v>3.6269175306880277E-3</v>
      </c>
      <c r="AI51" s="86">
        <v>3.7779049747169655E-3</v>
      </c>
      <c r="AJ51" s="86">
        <v>3.9350262860749557E-3</v>
      </c>
      <c r="AK51" s="86">
        <v>4.0988111281749463E-3</v>
      </c>
      <c r="AL51" s="86">
        <v>4.2695480251185016E-3</v>
      </c>
      <c r="AM51" s="86">
        <v>4.4475382670640896E-3</v>
      </c>
      <c r="AN51" s="86">
        <v>4.6330964876174965E-3</v>
      </c>
    </row>
    <row r="52" spans="1:40" x14ac:dyDescent="0.2">
      <c r="A52" s="85" t="s">
        <v>246</v>
      </c>
      <c r="B52" s="86">
        <v>7.514576845025456E-5</v>
      </c>
      <c r="C52" s="86">
        <v>7.7591794676035096E-5</v>
      </c>
      <c r="D52" s="86">
        <v>8.0433443937077156E-5</v>
      </c>
      <c r="E52" s="86">
        <v>8.3383670900362579E-5</v>
      </c>
      <c r="F52" s="86">
        <v>8.7111779296660799E-5</v>
      </c>
      <c r="G52" s="86">
        <v>9.10096760062935E-5</v>
      </c>
      <c r="H52" s="86">
        <v>9.508526292174361E-5</v>
      </c>
      <c r="I52" s="86">
        <v>9.9346819022279732E-5</v>
      </c>
      <c r="J52" s="86">
        <v>1.0380301891820048E-4</v>
      </c>
      <c r="K52" s="86">
        <v>1.0895985182777429E-4</v>
      </c>
      <c r="L52" s="86">
        <v>1.1437646444441642E-4</v>
      </c>
      <c r="M52" s="86">
        <v>1.2006615188133422E-4</v>
      </c>
      <c r="N52" s="86">
        <v>1.2604290188694166E-4</v>
      </c>
      <c r="O52" s="86">
        <v>1.3232143160983633E-4</v>
      </c>
      <c r="P52" s="86">
        <v>1.3878443429621613E-4</v>
      </c>
      <c r="Q52" s="86">
        <v>1.4556782585588564E-4</v>
      </c>
      <c r="R52" s="86">
        <v>1.5268775810629214E-4</v>
      </c>
      <c r="S52" s="86">
        <v>1.601612126310171E-4</v>
      </c>
      <c r="T52" s="86">
        <v>1.6800604435046317E-4</v>
      </c>
      <c r="U52" s="86">
        <v>1.7577286167934033E-4</v>
      </c>
      <c r="V52" s="86">
        <v>1.839048734959226E-4</v>
      </c>
      <c r="W52" s="86">
        <v>1.9241957451252085E-4</v>
      </c>
      <c r="X52" s="86">
        <v>2.0133531467734893E-4</v>
      </c>
      <c r="Y52" s="86">
        <v>2.1067134187381366E-4</v>
      </c>
      <c r="Z52" s="86">
        <v>2.1974220128493925E-4</v>
      </c>
      <c r="AA52" s="86">
        <v>2.2921043408768828E-4</v>
      </c>
      <c r="AB52" s="86">
        <v>2.390937817370115E-4</v>
      </c>
      <c r="AC52" s="86">
        <v>2.4941079422069733E-4</v>
      </c>
      <c r="AD52" s="86">
        <v>2.6018086768817532E-4</v>
      </c>
      <c r="AE52" s="86">
        <v>2.7097617982777493E-4</v>
      </c>
      <c r="AF52" s="86">
        <v>2.8222867598347621E-4</v>
      </c>
      <c r="AG52" s="86">
        <v>2.9395815561131017E-4</v>
      </c>
      <c r="AH52" s="86">
        <v>3.0618529650435226E-4</v>
      </c>
      <c r="AI52" s="86">
        <v>3.1893169476879387E-4</v>
      </c>
      <c r="AJ52" s="86">
        <v>3.321959156666351E-4</v>
      </c>
      <c r="AK52" s="86">
        <v>3.460226735173411E-4</v>
      </c>
      <c r="AL52" s="86">
        <v>3.6043632559863855E-4</v>
      </c>
      <c r="AM52" s="86">
        <v>3.7546230690201071E-4</v>
      </c>
      <c r="AN52" s="86">
        <v>3.911271788761434E-4</v>
      </c>
    </row>
    <row r="53" spans="1:40" x14ac:dyDescent="0.2">
      <c r="A53" s="85" t="s">
        <v>247</v>
      </c>
      <c r="B53" s="86">
        <v>4.5185740250847291</v>
      </c>
      <c r="C53" s="86">
        <v>4.6656555014795673</v>
      </c>
      <c r="D53" s="86">
        <v>4.8365261014368466</v>
      </c>
      <c r="E53" s="86">
        <v>5.0139255638328022</v>
      </c>
      <c r="F53" s="86">
        <v>5.2380996472126933</v>
      </c>
      <c r="G53" s="86">
        <v>5.4724832351091841</v>
      </c>
      <c r="H53" s="86">
        <v>5.7175514745180225</v>
      </c>
      <c r="I53" s="86">
        <v>5.9738021869592854</v>
      </c>
      <c r="J53" s="86">
        <v>6.2417569835573437</v>
      </c>
      <c r="K53" s="86">
        <v>6.5518413930650814</v>
      </c>
      <c r="L53" s="86">
        <v>6.8775465602124166</v>
      </c>
      <c r="M53" s="86">
        <v>7.2196719305894197</v>
      </c>
      <c r="N53" s="86">
        <v>7.5790585984846404</v>
      </c>
      <c r="O53" s="86">
        <v>7.9565915175920532</v>
      </c>
      <c r="P53" s="86">
        <v>8.3452169407529162</v>
      </c>
      <c r="Q53" s="86">
        <v>8.7531075982793265</v>
      </c>
      <c r="R53" s="86">
        <v>9.1812347116289921</v>
      </c>
      <c r="S53" s="86">
        <v>9.6306193967484059</v>
      </c>
      <c r="T53" s="86">
        <v>10.102335284012446</v>
      </c>
      <c r="U53" s="86">
        <v>10.569360104752349</v>
      </c>
      <c r="V53" s="86">
        <v>11.058344356612325</v>
      </c>
      <c r="W53" s="86">
        <v>11.570340010372028</v>
      </c>
      <c r="X53" s="86">
        <v>12.106450462817071</v>
      </c>
      <c r="Y53" s="86">
        <v>12.667833104280863</v>
      </c>
      <c r="Z53" s="86">
        <v>13.213270998730511</v>
      </c>
      <c r="AA53" s="86">
        <v>13.782603267044175</v>
      </c>
      <c r="AB53" s="86">
        <v>14.376896716830073</v>
      </c>
      <c r="AC53" s="86">
        <v>14.997266773410416</v>
      </c>
      <c r="AD53" s="86">
        <v>15.644879742470893</v>
      </c>
      <c r="AE53" s="86">
        <v>16.294010332691258</v>
      </c>
      <c r="AF53" s="86">
        <v>16.970631756559939</v>
      </c>
      <c r="AG53" s="86">
        <v>17.67593457090506</v>
      </c>
      <c r="AH53" s="86">
        <v>18.411162147650451</v>
      </c>
      <c r="AI53" s="86">
        <v>19.17761307760825</v>
      </c>
      <c r="AJ53" s="86">
        <v>19.975201088856654</v>
      </c>
      <c r="AK53" s="86">
        <v>20.806614888513185</v>
      </c>
      <c r="AL53" s="86">
        <v>21.673319098801144</v>
      </c>
      <c r="AM53" s="86">
        <v>22.576843145717671</v>
      </c>
      <c r="AN53" s="86">
        <v>23.518784190015467</v>
      </c>
    </row>
    <row r="54" spans="1:40" x14ac:dyDescent="0.2">
      <c r="A54" s="85" t="s">
        <v>180</v>
      </c>
      <c r="B54" s="86">
        <v>3.8868784095433329</v>
      </c>
      <c r="C54" s="86">
        <v>4.0133979291681392</v>
      </c>
      <c r="D54" s="86">
        <v>4.1603808583207087</v>
      </c>
      <c r="E54" s="86">
        <v>4.3129799164358404</v>
      </c>
      <c r="F54" s="86">
        <v>4.505814514216306</v>
      </c>
      <c r="G54" s="86">
        <v>4.7074313301163375</v>
      </c>
      <c r="H54" s="86">
        <v>4.9182390856903195</v>
      </c>
      <c r="I54" s="86">
        <v>5.1386660071236498</v>
      </c>
      <c r="J54" s="86">
        <v>5.3691607844247793</v>
      </c>
      <c r="K54" s="86">
        <v>5.6358954643836885</v>
      </c>
      <c r="L54" s="86">
        <v>5.9160671236358464</v>
      </c>
      <c r="M54" s="86">
        <v>6.2103634454606151</v>
      </c>
      <c r="N54" s="86">
        <v>6.5195079393573288</v>
      </c>
      <c r="O54" s="86">
        <v>6.844261842695885</v>
      </c>
      <c r="P54" s="86">
        <v>7.1785575205575025</v>
      </c>
      <c r="Q54" s="86">
        <v>7.5294251574253348</v>
      </c>
      <c r="R54" s="86">
        <v>7.8977001982193649</v>
      </c>
      <c r="S54" s="86">
        <v>8.2842610071102456</v>
      </c>
      <c r="T54" s="86">
        <v>8.6900311211919306</v>
      </c>
      <c r="U54" s="86">
        <v>9.091765978776948</v>
      </c>
      <c r="V54" s="86">
        <v>9.5123903440324451</v>
      </c>
      <c r="W54" s="86">
        <v>9.9528091224636093</v>
      </c>
      <c r="X54" s="86">
        <v>10.413971456237721</v>
      </c>
      <c r="Y54" s="86">
        <v>10.896872932784207</v>
      </c>
      <c r="Z54" s="86">
        <v>11.366058734303383</v>
      </c>
      <c r="AA54" s="86">
        <v>11.855798481683802</v>
      </c>
      <c r="AB54" s="86">
        <v>12.367009843073973</v>
      </c>
      <c r="AC54" s="86">
        <v>12.900652307591105</v>
      </c>
      <c r="AD54" s="86">
        <v>13.4577291316527</v>
      </c>
      <c r="AE54" s="86">
        <v>14.016111413783035</v>
      </c>
      <c r="AF54" s="86">
        <v>14.598141317303389</v>
      </c>
      <c r="AG54" s="86">
        <v>15.204842959469534</v>
      </c>
      <c r="AH54" s="86">
        <v>15.837285889094648</v>
      </c>
      <c r="AI54" s="86">
        <v>16.49658715429225</v>
      </c>
      <c r="AJ54" s="86">
        <v>17.182672543935475</v>
      </c>
      <c r="AK54" s="86">
        <v>17.897854884501594</v>
      </c>
      <c r="AL54" s="86">
        <v>18.643394044361965</v>
      </c>
      <c r="AM54" s="86">
        <v>19.420605636109034</v>
      </c>
      <c r="AN54" s="86">
        <v>20.230863537787464</v>
      </c>
    </row>
    <row r="55" spans="1:40" x14ac:dyDescent="0.2">
      <c r="A55" s="85" t="s">
        <v>248</v>
      </c>
      <c r="B55" s="86">
        <v>8.6676594357418119E-3</v>
      </c>
      <c r="C55" s="86">
        <v>8.9497953794309588E-3</v>
      </c>
      <c r="D55" s="86">
        <v>9.2775643082542106E-3</v>
      </c>
      <c r="E55" s="86">
        <v>9.6178570899140142E-3</v>
      </c>
      <c r="F55" s="86">
        <v>1.0047874302926266E-2</v>
      </c>
      <c r="G55" s="86">
        <v>1.0497475682904975E-2</v>
      </c>
      <c r="H55" s="86">
        <v>1.0967572670565327E-2</v>
      </c>
      <c r="I55" s="86">
        <v>1.145912020155115E-2</v>
      </c>
      <c r="J55" s="86">
        <v>1.1973118845413555E-2</v>
      </c>
      <c r="K55" s="86">
        <v>1.2567931731741288E-2</v>
      </c>
      <c r="L55" s="86">
        <v>1.3192708807345696E-2</v>
      </c>
      <c r="M55" s="86">
        <v>1.3848983591888877E-2</v>
      </c>
      <c r="N55" s="86">
        <v>1.4538369496771423E-2</v>
      </c>
      <c r="O55" s="86">
        <v>1.5262564065774455E-2</v>
      </c>
      <c r="P55" s="86">
        <v>1.6008036597004314E-2</v>
      </c>
      <c r="Q55" s="86">
        <v>1.6790464258216179E-2</v>
      </c>
      <c r="R55" s="86">
        <v>1.7611710074511629E-2</v>
      </c>
      <c r="S55" s="86">
        <v>1.8473732780044289E-2</v>
      </c>
      <c r="T55" s="86">
        <v>1.9378591843663768E-2</v>
      </c>
      <c r="U55" s="86">
        <v>2.0274452367744916E-2</v>
      </c>
      <c r="V55" s="86">
        <v>2.1212436107976726E-2</v>
      </c>
      <c r="W55" s="86">
        <v>2.2194560985146546E-2</v>
      </c>
      <c r="X55" s="86">
        <v>2.3222943566894329E-2</v>
      </c>
      <c r="Y55" s="86">
        <v>2.4299803992845641E-2</v>
      </c>
      <c r="Z55" s="86">
        <v>2.5346078743727692E-2</v>
      </c>
      <c r="AA55" s="86">
        <v>2.6438188373917648E-2</v>
      </c>
      <c r="AB55" s="86">
        <v>2.7578179264636692E-2</v>
      </c>
      <c r="AC55" s="86">
        <v>2.8768191057011717E-2</v>
      </c>
      <c r="AD55" s="86">
        <v>3.0010460992354999E-2</v>
      </c>
      <c r="AE55" s="86">
        <v>3.1255642072518158E-2</v>
      </c>
      <c r="AF55" s="86">
        <v>3.2553556865207743E-2</v>
      </c>
      <c r="AG55" s="86">
        <v>3.3906489130979156E-2</v>
      </c>
      <c r="AH55" s="86">
        <v>3.5316823941832526E-2</v>
      </c>
      <c r="AI55" s="86">
        <v>3.6787052292237214E-2</v>
      </c>
      <c r="AJ55" s="86">
        <v>3.8317008692896629E-2</v>
      </c>
      <c r="AK55" s="86">
        <v>3.9911850699598905E-2</v>
      </c>
      <c r="AL55" s="86">
        <v>4.1574387793070267E-2</v>
      </c>
      <c r="AM55" s="86">
        <v>4.3307553762510984E-2</v>
      </c>
      <c r="AN55" s="86">
        <v>4.5114412327889306E-2</v>
      </c>
    </row>
    <row r="56" spans="1:40" x14ac:dyDescent="0.2">
      <c r="A56" s="85" t="s">
        <v>249</v>
      </c>
      <c r="B56" s="86">
        <v>6.9746780016151408E-2</v>
      </c>
      <c r="C56" s="86">
        <v>7.2017066907903535E-2</v>
      </c>
      <c r="D56" s="86">
        <v>7.4654552557200757E-2</v>
      </c>
      <c r="E56" s="86">
        <v>7.7392814940427324E-2</v>
      </c>
      <c r="F56" s="86">
        <v>8.0853070408639233E-2</v>
      </c>
      <c r="G56" s="86">
        <v>8.4470915430909566E-2</v>
      </c>
      <c r="H56" s="86">
        <v>8.8253684173460661E-2</v>
      </c>
      <c r="I56" s="86">
        <v>9.2209060796794293E-2</v>
      </c>
      <c r="J56" s="86">
        <v>9.6345096667590294E-2</v>
      </c>
      <c r="K56" s="86">
        <v>0.10113142726133745</v>
      </c>
      <c r="L56" s="86">
        <v>0.10615887320269793</v>
      </c>
      <c r="M56" s="86">
        <v>0.11143977439257755</v>
      </c>
      <c r="N56" s="86">
        <v>0.11698711360341534</v>
      </c>
      <c r="O56" s="86">
        <v>0.12281455060271214</v>
      </c>
      <c r="P56" s="86">
        <v>0.12881320676003297</v>
      </c>
      <c r="Q56" s="86">
        <v>0.13510923285215934</v>
      </c>
      <c r="R56" s="86">
        <v>0.14171762023897191</v>
      </c>
      <c r="S56" s="86">
        <v>0.14865413043038428</v>
      </c>
      <c r="T56" s="86">
        <v>0.15593533552661187</v>
      </c>
      <c r="U56" s="86">
        <v>0.16314413132223191</v>
      </c>
      <c r="V56" s="86">
        <v>0.17069188352381293</v>
      </c>
      <c r="W56" s="86">
        <v>0.17859482990330353</v>
      </c>
      <c r="X56" s="86">
        <v>0.1868700020225304</v>
      </c>
      <c r="Y56" s="86">
        <v>0.1955352648646782</v>
      </c>
      <c r="Z56" s="86">
        <v>0.20395441139751361</v>
      </c>
      <c r="AA56" s="86">
        <v>0.21274238128662598</v>
      </c>
      <c r="AB56" s="86">
        <v>0.22191564131891667</v>
      </c>
      <c r="AC56" s="86">
        <v>0.23149140872356935</v>
      </c>
      <c r="AD56" s="86">
        <v>0.2414876860973412</v>
      </c>
      <c r="AE56" s="86">
        <v>0.25150738882358026</v>
      </c>
      <c r="AF56" s="86">
        <v>0.26195142832427187</v>
      </c>
      <c r="AG56" s="86">
        <v>0.27283818152645695</v>
      </c>
      <c r="AH56" s="86">
        <v>0.28418684058845106</v>
      </c>
      <c r="AI56" s="86">
        <v>0.29601745000376073</v>
      </c>
      <c r="AJ56" s="86">
        <v>0.30832867811582393</v>
      </c>
      <c r="AK56" s="86">
        <v>0.3211620266601028</v>
      </c>
      <c r="AL56" s="86">
        <v>0.3345401029201</v>
      </c>
      <c r="AM56" s="86">
        <v>0.34848651446271228</v>
      </c>
      <c r="AN56" s="86">
        <v>0.36302591437961212</v>
      </c>
    </row>
    <row r="57" spans="1:40" x14ac:dyDescent="0.2">
      <c r="A57" s="85" t="s">
        <v>250</v>
      </c>
      <c r="B57" s="86">
        <v>0.38869022257995001</v>
      </c>
      <c r="C57" s="86">
        <v>0.40134225206534163</v>
      </c>
      <c r="D57" s="86">
        <v>0.41604063504215244</v>
      </c>
      <c r="E57" s="86">
        <v>0.43130063435641713</v>
      </c>
      <c r="F57" s="86">
        <v>0.45058421229092988</v>
      </c>
      <c r="G57" s="86">
        <v>0.47074601741856992</v>
      </c>
      <c r="H57" s="86">
        <v>0.49182692214521345</v>
      </c>
      <c r="I57" s="86">
        <v>0.51386974935178953</v>
      </c>
      <c r="J57" s="86">
        <v>0.53691936831407083</v>
      </c>
      <c r="K57" s="86">
        <v>0.56359299974757926</v>
      </c>
      <c r="L57" s="86">
        <v>0.59161033734371704</v>
      </c>
      <c r="M57" s="86">
        <v>0.62104014985178846</v>
      </c>
      <c r="N57" s="86">
        <v>0.65195478866504541</v>
      </c>
      <c r="O57" s="86">
        <v>0.68443037798691508</v>
      </c>
      <c r="P57" s="86">
        <v>0.71786015060766806</v>
      </c>
      <c r="Q57" s="86">
        <v>0.75294712928325802</v>
      </c>
      <c r="R57" s="86">
        <v>0.78977485901758981</v>
      </c>
      <c r="S57" s="86">
        <v>0.82843117676593314</v>
      </c>
      <c r="T57" s="86">
        <v>0.86900843680356643</v>
      </c>
      <c r="U57" s="86">
        <v>0.90918216871899094</v>
      </c>
      <c r="V57" s="86">
        <v>0.95124486297572186</v>
      </c>
      <c r="W57" s="86">
        <v>0.99528701067874492</v>
      </c>
      <c r="X57" s="86">
        <v>1.0414035266263606</v>
      </c>
      <c r="Y57" s="86">
        <v>1.0896939701715429</v>
      </c>
      <c r="Z57" s="86">
        <v>1.1366128378099232</v>
      </c>
      <c r="AA57" s="86">
        <v>1.1855871126285449</v>
      </c>
      <c r="AB57" s="86">
        <v>1.2367085620045468</v>
      </c>
      <c r="AC57" s="86">
        <v>1.2900731354375623</v>
      </c>
      <c r="AD57" s="86">
        <v>1.3457811591840714</v>
      </c>
      <c r="AE57" s="86">
        <v>1.4016197295373538</v>
      </c>
      <c r="AF57" s="86">
        <v>1.4598230765193585</v>
      </c>
      <c r="AG57" s="86">
        <v>1.5204936124831749</v>
      </c>
      <c r="AH57" s="86">
        <v>1.5837382929654706</v>
      </c>
      <c r="AI57" s="86">
        <v>1.6496688234620513</v>
      </c>
      <c r="AJ57" s="86">
        <v>1.7182777828147591</v>
      </c>
      <c r="AK57" s="86">
        <v>1.7897964550884709</v>
      </c>
      <c r="AL57" s="86">
        <v>1.8643508278922867</v>
      </c>
      <c r="AM57" s="86">
        <v>1.9420724632915731</v>
      </c>
      <c r="AN57" s="86">
        <v>2.0230987499326196</v>
      </c>
    </row>
    <row r="58" spans="1:40" x14ac:dyDescent="0.2">
      <c r="A58" s="85" t="s">
        <v>251</v>
      </c>
      <c r="B58" s="86">
        <v>1.0999867782760374E-2</v>
      </c>
      <c r="C58" s="86">
        <v>1.1357918084615514E-2</v>
      </c>
      <c r="D58" s="86">
        <v>1.1773879845351698E-2</v>
      </c>
      <c r="E58" s="86">
        <v>1.2205735253773756E-2</v>
      </c>
      <c r="F58" s="86">
        <v>1.2751457258948624E-2</v>
      </c>
      <c r="G58" s="86">
        <v>1.3322032945658115E-2</v>
      </c>
      <c r="H58" s="86">
        <v>1.3918618996099225E-2</v>
      </c>
      <c r="I58" s="86">
        <v>1.4542427290584161E-2</v>
      </c>
      <c r="J58" s="86">
        <v>1.5194727622054293E-2</v>
      </c>
      <c r="K58" s="86">
        <v>1.5949586895609401E-2</v>
      </c>
      <c r="L58" s="86">
        <v>1.6742472827076547E-2</v>
      </c>
      <c r="M58" s="86">
        <v>1.7575331560469629E-2</v>
      </c>
      <c r="N58" s="86">
        <v>1.8450210628022386E-2</v>
      </c>
      <c r="O58" s="86">
        <v>1.9369264331860567E-2</v>
      </c>
      <c r="P58" s="86">
        <v>2.0315321262223376E-2</v>
      </c>
      <c r="Q58" s="86">
        <v>2.1308276844605272E-2</v>
      </c>
      <c r="R58" s="86">
        <v>2.2350495388534709E-2</v>
      </c>
      <c r="S58" s="86">
        <v>2.3444462665040324E-2</v>
      </c>
      <c r="T58" s="86">
        <v>2.4592792284545591E-2</v>
      </c>
      <c r="U58" s="86">
        <v>2.5729702126209623E-2</v>
      </c>
      <c r="V58" s="86">
        <v>2.6920069283735804E-2</v>
      </c>
      <c r="W58" s="86">
        <v>2.8166454640142374E-2</v>
      </c>
      <c r="X58" s="86">
        <v>2.9471544268222717E-2</v>
      </c>
      <c r="Y58" s="86">
        <v>3.0838155680884625E-2</v>
      </c>
      <c r="Z58" s="86">
        <v>3.216595172657203E-2</v>
      </c>
      <c r="AA58" s="86">
        <v>3.3551915449008103E-2</v>
      </c>
      <c r="AB58" s="86">
        <v>3.4998643849497864E-2</v>
      </c>
      <c r="AC58" s="86">
        <v>3.6508852282708025E-2</v>
      </c>
      <c r="AD58" s="86">
        <v>3.8085379964786351E-2</v>
      </c>
      <c r="AE58" s="86">
        <v>3.9665602093831874E-2</v>
      </c>
      <c r="AF58" s="86">
        <v>4.1312747002871845E-2</v>
      </c>
      <c r="AG58" s="86">
        <v>4.3029712944236416E-2</v>
      </c>
      <c r="AH58" s="86">
        <v>4.4819526741585229E-2</v>
      </c>
      <c r="AI58" s="86">
        <v>4.6685349641620917E-2</v>
      </c>
      <c r="AJ58" s="86">
        <v>4.8626971626818484E-2</v>
      </c>
      <c r="AK58" s="86">
        <v>5.0650937997229528E-2</v>
      </c>
      <c r="AL58" s="86">
        <v>5.2760814180955538E-2</v>
      </c>
      <c r="AM58" s="86">
        <v>5.496032336227076E-2</v>
      </c>
      <c r="AN58" s="86">
        <v>5.7253353616707442E-2</v>
      </c>
    </row>
    <row r="59" spans="1:40" x14ac:dyDescent="0.2">
      <c r="A59" s="85" t="s">
        <v>252</v>
      </c>
      <c r="B59" s="86">
        <v>0</v>
      </c>
      <c r="C59" s="86">
        <v>0</v>
      </c>
      <c r="D59" s="86">
        <v>0</v>
      </c>
      <c r="E59" s="86">
        <v>0</v>
      </c>
      <c r="F59" s="86">
        <v>0</v>
      </c>
      <c r="G59" s="86">
        <v>0</v>
      </c>
      <c r="H59" s="86">
        <v>0</v>
      </c>
      <c r="I59" s="86">
        <v>0</v>
      </c>
      <c r="J59" s="86">
        <v>0</v>
      </c>
      <c r="K59" s="86">
        <v>0</v>
      </c>
      <c r="L59" s="86">
        <v>0</v>
      </c>
      <c r="M59" s="86">
        <v>0</v>
      </c>
      <c r="N59" s="86">
        <v>0</v>
      </c>
      <c r="O59" s="86">
        <v>0</v>
      </c>
      <c r="P59" s="86">
        <v>0</v>
      </c>
      <c r="Q59" s="86">
        <v>0</v>
      </c>
      <c r="R59" s="86">
        <v>0</v>
      </c>
      <c r="S59" s="86">
        <v>0</v>
      </c>
      <c r="T59" s="86">
        <v>0</v>
      </c>
      <c r="U59" s="86">
        <v>0</v>
      </c>
      <c r="V59" s="86">
        <v>0</v>
      </c>
      <c r="W59" s="86">
        <v>0</v>
      </c>
      <c r="X59" s="86">
        <v>0</v>
      </c>
      <c r="Y59" s="86">
        <v>0</v>
      </c>
      <c r="Z59" s="86">
        <v>0</v>
      </c>
      <c r="AA59" s="86">
        <v>0</v>
      </c>
      <c r="AB59" s="86">
        <v>0</v>
      </c>
      <c r="AC59" s="86">
        <v>0</v>
      </c>
      <c r="AD59" s="86">
        <v>0</v>
      </c>
      <c r="AE59" s="86">
        <v>0</v>
      </c>
      <c r="AF59" s="86">
        <v>0</v>
      </c>
      <c r="AG59" s="86">
        <v>0</v>
      </c>
      <c r="AH59" s="86">
        <v>0</v>
      </c>
      <c r="AI59" s="86">
        <v>0</v>
      </c>
      <c r="AJ59" s="86">
        <v>0</v>
      </c>
      <c r="AK59" s="86">
        <v>0</v>
      </c>
      <c r="AL59" s="86">
        <v>0</v>
      </c>
      <c r="AM59" s="86">
        <v>0</v>
      </c>
      <c r="AN59" s="86">
        <v>0</v>
      </c>
    </row>
    <row r="60" spans="1:40" x14ac:dyDescent="0.2">
      <c r="A60" s="85" t="s">
        <v>128</v>
      </c>
      <c r="B60" s="86">
        <v>2.9249645186834282E-3</v>
      </c>
      <c r="C60" s="86">
        <v>3.0201733384177475E-3</v>
      </c>
      <c r="D60" s="86">
        <v>3.1307813398329335E-3</v>
      </c>
      <c r="E60" s="86">
        <v>3.2456156061880046E-3</v>
      </c>
      <c r="F60" s="86">
        <v>3.3907280324212497E-3</v>
      </c>
      <c r="G60" s="86">
        <v>3.5424492777860633E-3</v>
      </c>
      <c r="H60" s="86">
        <v>3.7010869145598963E-3</v>
      </c>
      <c r="I60" s="86">
        <v>3.8669631926992118E-3</v>
      </c>
      <c r="J60" s="86">
        <v>4.0404157616533432E-3</v>
      </c>
      <c r="K60" s="86">
        <v>4.2411396826452152E-3</v>
      </c>
      <c r="L60" s="86">
        <v>4.4519752365542731E-3</v>
      </c>
      <c r="M60" s="86">
        <v>4.6734399207087815E-3</v>
      </c>
      <c r="N60" s="86">
        <v>4.9060781924833985E-3</v>
      </c>
      <c r="O60" s="86">
        <v>5.1504629003345575E-3</v>
      </c>
      <c r="P60" s="86">
        <v>5.4020280108082186E-3</v>
      </c>
      <c r="Q60" s="86">
        <v>5.6660638978256565E-3</v>
      </c>
      <c r="R60" s="86">
        <v>5.9431992527146683E-3</v>
      </c>
      <c r="S60" s="86">
        <v>6.2340950645165712E-3</v>
      </c>
      <c r="T60" s="86">
        <v>6.5394463159261819E-3</v>
      </c>
      <c r="U60" s="86">
        <v>6.8417609449275508E-3</v>
      </c>
      <c r="V60" s="86">
        <v>7.1582903586198642E-3</v>
      </c>
      <c r="W60" s="86">
        <v>7.4897155190031053E-3</v>
      </c>
      <c r="X60" s="86">
        <v>7.8367506771728733E-3</v>
      </c>
      <c r="Y60" s="86">
        <v>8.2001450353422229E-3</v>
      </c>
      <c r="Z60" s="86">
        <v>8.5532180357077974E-3</v>
      </c>
      <c r="AA60" s="86">
        <v>8.9217583484069562E-3</v>
      </c>
      <c r="AB60" s="86">
        <v>9.3064565396194215E-3</v>
      </c>
      <c r="AC60" s="86">
        <v>9.7080346467562431E-3</v>
      </c>
      <c r="AD60" s="86">
        <v>1.0127247643118653E-2</v>
      </c>
      <c r="AE60" s="86">
        <v>1.0547443026406856E-2</v>
      </c>
      <c r="AF60" s="86">
        <v>1.0985433783316022E-2</v>
      </c>
      <c r="AG60" s="86">
        <v>1.1441990585403237E-2</v>
      </c>
      <c r="AH60" s="86">
        <v>1.1917918292507148E-2</v>
      </c>
      <c r="AI60" s="86">
        <v>1.2414057508771607E-2</v>
      </c>
      <c r="AJ60" s="86">
        <v>1.2930352388633643E-2</v>
      </c>
      <c r="AK60" s="86">
        <v>1.3468543386687185E-2</v>
      </c>
      <c r="AL60" s="86">
        <v>1.4029578582572519E-2</v>
      </c>
      <c r="AM60" s="86">
        <v>1.4614448004725795E-2</v>
      </c>
      <c r="AN60" s="86">
        <v>1.5224185527662805E-2</v>
      </c>
    </row>
    <row r="61" spans="1:40" x14ac:dyDescent="0.2">
      <c r="A61" s="85" t="s">
        <v>253</v>
      </c>
      <c r="B61" s="86">
        <v>5.9141518148485011</v>
      </c>
      <c r="C61" s="86">
        <v>6.106659932613554</v>
      </c>
      <c r="D61" s="86">
        <v>6.3303045300532625</v>
      </c>
      <c r="E61" s="86">
        <v>6.5624944525061792</v>
      </c>
      <c r="F61" s="86">
        <v>6.855905505352287</v>
      </c>
      <c r="G61" s="86">
        <v>7.1626793047928619</v>
      </c>
      <c r="H61" s="86">
        <v>7.4834377486770105</v>
      </c>
      <c r="I61" s="86">
        <v>7.8188324124863069</v>
      </c>
      <c r="J61" s="86">
        <v>8.1695460088112135</v>
      </c>
      <c r="K61" s="86">
        <v>8.5754011000558492</v>
      </c>
      <c r="L61" s="86">
        <v>9.0017014759479608</v>
      </c>
      <c r="M61" s="86">
        <v>9.4494934937146571</v>
      </c>
      <c r="N61" s="86">
        <v>9.9198780226313907</v>
      </c>
      <c r="O61" s="86">
        <v>10.414013337513676</v>
      </c>
      <c r="P61" s="86">
        <v>10.922667116100381</v>
      </c>
      <c r="Q61" s="86">
        <v>11.456536265765212</v>
      </c>
      <c r="R61" s="86">
        <v>12.016891973195564</v>
      </c>
      <c r="S61" s="86">
        <v>12.605070729659396</v>
      </c>
      <c r="T61" s="86">
        <v>13.222477760122546</v>
      </c>
      <c r="U61" s="86">
        <v>13.833744871344967</v>
      </c>
      <c r="V61" s="86">
        <v>14.473753662728168</v>
      </c>
      <c r="W61" s="86">
        <v>15.143881009999125</v>
      </c>
      <c r="X61" s="86">
        <v>15.845571097997112</v>
      </c>
      <c r="Y61" s="86">
        <v>16.580338781210017</v>
      </c>
      <c r="Z61" s="86">
        <v>17.294237125120858</v>
      </c>
      <c r="AA61" s="86">
        <v>18.039409705940962</v>
      </c>
      <c r="AB61" s="86">
        <v>18.817252818633563</v>
      </c>
      <c r="AC61" s="86">
        <v>19.629226391631185</v>
      </c>
      <c r="AD61" s="86">
        <v>20.476856948312538</v>
      </c>
      <c r="AE61" s="86">
        <v>21.326473848890689</v>
      </c>
      <c r="AF61" s="86">
        <v>22.21207222566251</v>
      </c>
      <c r="AG61" s="86">
        <v>23.135210343201422</v>
      </c>
      <c r="AH61" s="86">
        <v>24.097515593308263</v>
      </c>
      <c r="AI61" s="86">
        <v>25.100687641223804</v>
      </c>
      <c r="AJ61" s="86">
        <v>26.144613569633858</v>
      </c>
      <c r="AK61" s="86">
        <v>27.232812502490024</v>
      </c>
      <c r="AL61" s="86">
        <v>28.367201415840903</v>
      </c>
      <c r="AM61" s="86">
        <v>29.549782104386871</v>
      </c>
      <c r="AN61" s="86">
        <v>30.782645017705999</v>
      </c>
    </row>
    <row r="62" spans="1:40" x14ac:dyDescent="0.2">
      <c r="A62" s="85" t="s">
        <v>254</v>
      </c>
      <c r="B62" s="86">
        <v>0.3621958062669754</v>
      </c>
      <c r="C62" s="86">
        <v>0.3739854314084527</v>
      </c>
      <c r="D62" s="86">
        <v>0.3876819237919516</v>
      </c>
      <c r="E62" s="86">
        <v>0.40190175087835761</v>
      </c>
      <c r="F62" s="86">
        <v>0.41987089610496886</v>
      </c>
      <c r="G62" s="86">
        <v>0.43865840564285313</v>
      </c>
      <c r="H62" s="86">
        <v>0.45830236589897572</v>
      </c>
      <c r="I62" s="86">
        <v>0.47884268080449716</v>
      </c>
      <c r="J62" s="86">
        <v>0.50032116119635439</v>
      </c>
      <c r="K62" s="86">
        <v>0.52517662933497089</v>
      </c>
      <c r="L62" s="86">
        <v>0.55128421216206369</v>
      </c>
      <c r="M62" s="86">
        <v>0.57870799092062064</v>
      </c>
      <c r="N62" s="86">
        <v>0.60751538529266913</v>
      </c>
      <c r="O62" s="86">
        <v>0.63777733060314157</v>
      </c>
      <c r="P62" s="86">
        <v>0.66892841891024379</v>
      </c>
      <c r="Q62" s="86">
        <v>0.70162375260432341</v>
      </c>
      <c r="R62" s="86">
        <v>0.73594118198438685</v>
      </c>
      <c r="S62" s="86">
        <v>0.77196255674714853</v>
      </c>
      <c r="T62" s="86">
        <v>0.80977393599379832</v>
      </c>
      <c r="U62" s="86">
        <v>0.84720929293506431</v>
      </c>
      <c r="V62" s="86">
        <v>0.88640485427168658</v>
      </c>
      <c r="W62" s="86">
        <v>0.92744494293443813</v>
      </c>
      <c r="X62" s="86">
        <v>0.97041800401377842</v>
      </c>
      <c r="Y62" s="86">
        <v>1.0154168105665708</v>
      </c>
      <c r="Z62" s="86">
        <v>1.0591375323810259</v>
      </c>
      <c r="AA62" s="86">
        <v>1.1047735579968301</v>
      </c>
      <c r="AB62" s="86">
        <v>1.1524103996219595</v>
      </c>
      <c r="AC62" s="86">
        <v>1.2021374665195288</v>
      </c>
      <c r="AD62" s="86">
        <v>1.2540482463752181</v>
      </c>
      <c r="AE62" s="86">
        <v>1.3060806743474507</v>
      </c>
      <c r="AF62" s="86">
        <v>1.3603166879205668</v>
      </c>
      <c r="AG62" s="86">
        <v>1.4168517186815839</v>
      </c>
      <c r="AH62" s="86">
        <v>1.4757854317226176</v>
      </c>
      <c r="AI62" s="86">
        <v>1.537221918321934</v>
      </c>
      <c r="AJ62" s="86">
        <v>1.6011542631721594</v>
      </c>
      <c r="AK62" s="86">
        <v>1.6677979852482725</v>
      </c>
      <c r="AL62" s="86">
        <v>1.7372704844255633</v>
      </c>
      <c r="AM62" s="86">
        <v>1.8096943550621405</v>
      </c>
      <c r="AN62" s="86">
        <v>1.8851976209379273</v>
      </c>
    </row>
    <row r="66" spans="1:40" x14ac:dyDescent="0.2">
      <c r="A66" s="83" t="s">
        <v>293</v>
      </c>
    </row>
    <row r="67" spans="1:40" x14ac:dyDescent="0.2">
      <c r="A67" s="83" t="s">
        <v>241</v>
      </c>
    </row>
    <row r="68" spans="1:40" x14ac:dyDescent="0.2">
      <c r="A68" s="83" t="s">
        <v>294</v>
      </c>
    </row>
    <row r="69" spans="1:40" x14ac:dyDescent="0.2">
      <c r="A69" s="83" t="s">
        <v>243</v>
      </c>
    </row>
    <row r="70" spans="1:40" x14ac:dyDescent="0.2">
      <c r="A70" s="83"/>
      <c r="B70" s="84">
        <v>1000000</v>
      </c>
    </row>
    <row r="71" spans="1:40" x14ac:dyDescent="0.2">
      <c r="A71" s="85" t="s">
        <v>244</v>
      </c>
      <c r="B71" s="85">
        <v>2022</v>
      </c>
      <c r="C71" s="85">
        <v>2023</v>
      </c>
      <c r="D71" s="85">
        <v>2024</v>
      </c>
      <c r="E71" s="85">
        <v>2025</v>
      </c>
      <c r="F71" s="85">
        <v>2026</v>
      </c>
      <c r="G71" s="85">
        <v>2027</v>
      </c>
      <c r="H71" s="85">
        <v>2028</v>
      </c>
      <c r="I71" s="85">
        <v>2029</v>
      </c>
      <c r="J71" s="85">
        <v>2030</v>
      </c>
      <c r="K71" s="85">
        <v>2031</v>
      </c>
      <c r="L71" s="85">
        <v>2032</v>
      </c>
      <c r="M71" s="85">
        <v>2033</v>
      </c>
      <c r="N71" s="85">
        <v>2034</v>
      </c>
      <c r="O71" s="85">
        <v>2035</v>
      </c>
      <c r="P71" s="85">
        <v>2036</v>
      </c>
      <c r="Q71" s="85">
        <v>2037</v>
      </c>
      <c r="R71" s="85">
        <v>2038</v>
      </c>
      <c r="S71" s="85">
        <v>2039</v>
      </c>
      <c r="T71" s="85">
        <v>2040</v>
      </c>
      <c r="U71" s="85">
        <v>2041</v>
      </c>
      <c r="V71" s="85">
        <v>2042</v>
      </c>
      <c r="W71" s="85">
        <v>2043</v>
      </c>
      <c r="X71" s="85">
        <v>2044</v>
      </c>
      <c r="Y71" s="85">
        <v>2045</v>
      </c>
      <c r="Z71" s="85">
        <v>2046</v>
      </c>
      <c r="AA71" s="85">
        <v>2047</v>
      </c>
      <c r="AB71" s="85">
        <v>2048</v>
      </c>
      <c r="AC71" s="85">
        <v>2049</v>
      </c>
      <c r="AD71" s="85">
        <v>2050</v>
      </c>
      <c r="AE71" s="85">
        <v>2051</v>
      </c>
      <c r="AF71" s="85">
        <v>2052</v>
      </c>
      <c r="AG71" s="85">
        <v>2053</v>
      </c>
      <c r="AH71" s="85">
        <v>2054</v>
      </c>
      <c r="AI71" s="85">
        <v>2055</v>
      </c>
      <c r="AJ71" s="85">
        <v>2056</v>
      </c>
      <c r="AK71" s="85">
        <v>2057</v>
      </c>
      <c r="AL71" s="85">
        <v>2058</v>
      </c>
      <c r="AM71" s="85">
        <v>2059</v>
      </c>
      <c r="AN71" s="85">
        <v>2060</v>
      </c>
    </row>
    <row r="72" spans="1:40" x14ac:dyDescent="0.2">
      <c r="A72" s="85" t="s">
        <v>284</v>
      </c>
      <c r="B72" s="86">
        <v>1.1870488685460734</v>
      </c>
      <c r="C72" s="86">
        <v>1.2256878062218377</v>
      </c>
      <c r="D72" s="86">
        <v>1.270576249173323</v>
      </c>
      <c r="E72" s="86">
        <v>1.3171798524226577</v>
      </c>
      <c r="F72" s="86">
        <v>1.3760713501730932</v>
      </c>
      <c r="G72" s="86">
        <v>1.4376449287564561</v>
      </c>
      <c r="H72" s="86">
        <v>1.5020254113361091</v>
      </c>
      <c r="I72" s="86">
        <v>1.5693435777706675</v>
      </c>
      <c r="J72" s="86">
        <v>1.6397364575503133</v>
      </c>
      <c r="K72" s="86">
        <v>1.7211969681929455</v>
      </c>
      <c r="L72" s="86">
        <v>1.8067611191829487</v>
      </c>
      <c r="M72" s="86">
        <v>1.89663892832193</v>
      </c>
      <c r="N72" s="86">
        <v>1.9910513547040711</v>
      </c>
      <c r="O72" s="86">
        <v>2.0902308794783608</v>
      </c>
      <c r="P72" s="86">
        <v>2.19232445286907</v>
      </c>
      <c r="Q72" s="86">
        <v>2.2994790863484149</v>
      </c>
      <c r="R72" s="86">
        <v>2.4119499239786744</v>
      </c>
      <c r="S72" s="86">
        <v>2.5300052173193501</v>
      </c>
      <c r="T72" s="86">
        <v>2.6539270136965789</v>
      </c>
      <c r="U72" s="86">
        <v>2.7766164466824281</v>
      </c>
      <c r="V72" s="86">
        <v>2.9050747168545872</v>
      </c>
      <c r="W72" s="86">
        <v>3.0395781814701888</v>
      </c>
      <c r="X72" s="86">
        <v>3.1804167076197492</v>
      </c>
      <c r="Y72" s="86">
        <v>3.3278943467314592</v>
      </c>
      <c r="Z72" s="86">
        <v>3.4711832320909211</v>
      </c>
      <c r="AA72" s="86">
        <v>3.6207492724338879</v>
      </c>
      <c r="AB72" s="86">
        <v>3.7768727227162957</v>
      </c>
      <c r="AC72" s="86">
        <v>3.939846609977057</v>
      </c>
      <c r="AD72" s="86">
        <v>4.1099773277458302</v>
      </c>
      <c r="AE72" s="86">
        <v>4.2805067311332792</v>
      </c>
      <c r="AF72" s="86">
        <v>4.4582580949880057</v>
      </c>
      <c r="AG72" s="86">
        <v>4.6435441837192934</v>
      </c>
      <c r="AH72" s="86">
        <v>4.8366916364896664</v>
      </c>
      <c r="AI72" s="86">
        <v>5.0380415987015663</v>
      </c>
      <c r="AJ72" s="86">
        <v>5.2475714063493628</v>
      </c>
      <c r="AK72" s="86">
        <v>5.4659873943794306</v>
      </c>
      <c r="AL72" s="86">
        <v>5.6936743253614104</v>
      </c>
      <c r="AM72" s="86">
        <v>5.931033986095601</v>
      </c>
      <c r="AN72" s="86">
        <v>6.1784859575944733</v>
      </c>
    </row>
    <row r="73" spans="1:40" x14ac:dyDescent="0.2">
      <c r="A73" s="85" t="s">
        <v>246</v>
      </c>
      <c r="B73" s="86">
        <v>0.10021103365699541</v>
      </c>
      <c r="C73" s="86">
        <v>0.10347294475981224</v>
      </c>
      <c r="D73" s="86">
        <v>0.10726244103634802</v>
      </c>
      <c r="E73" s="86">
        <v>0.11119673167720137</v>
      </c>
      <c r="F73" s="86">
        <v>0.11616837018304331</v>
      </c>
      <c r="G73" s="86">
        <v>0.12136643078467352</v>
      </c>
      <c r="H73" s="86">
        <v>0.12680145109225807</v>
      </c>
      <c r="I73" s="86">
        <v>0.13248447158202395</v>
      </c>
      <c r="J73" s="86">
        <v>0.1384270603260333</v>
      </c>
      <c r="K73" s="86">
        <v>0.14530398190022545</v>
      </c>
      <c r="L73" s="86">
        <v>0.15252733406532518</v>
      </c>
      <c r="M73" s="86">
        <v>0.16011484658928313</v>
      </c>
      <c r="N73" s="86">
        <v>0.16808517290736269</v>
      </c>
      <c r="O73" s="86">
        <v>0.17645793915026772</v>
      </c>
      <c r="P73" s="86">
        <v>0.18507671028119035</v>
      </c>
      <c r="Q73" s="86">
        <v>0.19412273767453084</v>
      </c>
      <c r="R73" s="86">
        <v>0.20361756067116218</v>
      </c>
      <c r="S73" s="86">
        <v>0.21358382515093807</v>
      </c>
      <c r="T73" s="86">
        <v>0.22404534163661072</v>
      </c>
      <c r="U73" s="86">
        <v>0.23440282162255408</v>
      </c>
      <c r="V73" s="86">
        <v>0.2452473086330246</v>
      </c>
      <c r="W73" s="86">
        <v>0.25660213283338423</v>
      </c>
      <c r="X73" s="86">
        <v>0.26849176489331944</v>
      </c>
      <c r="Y73" s="86">
        <v>0.28094187292870249</v>
      </c>
      <c r="Z73" s="86">
        <v>0.29303836507313946</v>
      </c>
      <c r="AA73" s="86">
        <v>0.30566477658820246</v>
      </c>
      <c r="AB73" s="86">
        <v>0.31884476668419509</v>
      </c>
      <c r="AC73" s="86">
        <v>0.33260307279462775</v>
      </c>
      <c r="AD73" s="86">
        <v>0.3469655607563048</v>
      </c>
      <c r="AE73" s="86">
        <v>0.36136170588156658</v>
      </c>
      <c r="AF73" s="86">
        <v>0.37636753114943455</v>
      </c>
      <c r="AG73" s="86">
        <v>0.39200944022834744</v>
      </c>
      <c r="AH73" s="86">
        <v>0.40831500809771565</v>
      </c>
      <c r="AI73" s="86">
        <v>0.42531303435822287</v>
      </c>
      <c r="AJ73" s="86">
        <v>0.4430016057074842</v>
      </c>
      <c r="AK73" s="86">
        <v>0.46144035116074889</v>
      </c>
      <c r="AL73" s="86">
        <v>0.48066175249348408</v>
      </c>
      <c r="AM73" s="86">
        <v>0.50069972867198842</v>
      </c>
      <c r="AN73" s="86">
        <v>0.52158970085547229</v>
      </c>
    </row>
    <row r="74" spans="1:40" x14ac:dyDescent="0.2">
      <c r="A74" s="85" t="s">
        <v>247</v>
      </c>
      <c r="B74" s="86">
        <v>0.3144899527336435</v>
      </c>
      <c r="C74" s="86">
        <v>0.32472673236868316</v>
      </c>
      <c r="D74" s="86">
        <v>0.33661922026548746</v>
      </c>
      <c r="E74" s="86">
        <v>0.34896611294316821</v>
      </c>
      <c r="F74" s="86">
        <v>0.36456849026284222</v>
      </c>
      <c r="G74" s="86">
        <v>0.38088144277173175</v>
      </c>
      <c r="H74" s="86">
        <v>0.39793804040637099</v>
      </c>
      <c r="I74" s="86">
        <v>0.41577293123613984</v>
      </c>
      <c r="J74" s="86">
        <v>0.43442241907213835</v>
      </c>
      <c r="K74" s="86">
        <v>0.45600410186590412</v>
      </c>
      <c r="L74" s="86">
        <v>0.47867297971378858</v>
      </c>
      <c r="M74" s="86">
        <v>0.50248469353357617</v>
      </c>
      <c r="N74" s="86">
        <v>0.5274977829666635</v>
      </c>
      <c r="O74" s="86">
        <v>0.5537738402418918</v>
      </c>
      <c r="P74" s="86">
        <v>0.58082192892705164</v>
      </c>
      <c r="Q74" s="86">
        <v>0.60921086598857765</v>
      </c>
      <c r="R74" s="86">
        <v>0.6390082478382203</v>
      </c>
      <c r="S74" s="86">
        <v>0.67028514351323976</v>
      </c>
      <c r="T74" s="86">
        <v>0.70311627702257629</v>
      </c>
      <c r="U74" s="86">
        <v>0.73562091520811002</v>
      </c>
      <c r="V74" s="86">
        <v>0.76965391619497703</v>
      </c>
      <c r="W74" s="86">
        <v>0.80528849649770862</v>
      </c>
      <c r="X74" s="86">
        <v>0.84260145184899204</v>
      </c>
      <c r="Y74" s="86">
        <v>0.88167333589898811</v>
      </c>
      <c r="Z74" s="86">
        <v>0.91963547543511992</v>
      </c>
      <c r="AA74" s="86">
        <v>0.95926064858879989</v>
      </c>
      <c r="AB74" s="86">
        <v>1.0006231045086356</v>
      </c>
      <c r="AC74" s="86">
        <v>1.0438004761060082</v>
      </c>
      <c r="AD74" s="86">
        <v>1.0888739375340759</v>
      </c>
      <c r="AE74" s="86">
        <v>1.1340530244546527</v>
      </c>
      <c r="AF74" s="86">
        <v>1.1811454563656341</v>
      </c>
      <c r="AG74" s="86">
        <v>1.2302340952846662</v>
      </c>
      <c r="AH74" s="86">
        <v>1.2814054791273366</v>
      </c>
      <c r="AI74" s="86">
        <v>1.334749989009647</v>
      </c>
      <c r="AJ74" s="86">
        <v>1.3902616204592895</v>
      </c>
      <c r="AK74" s="86">
        <v>1.4481275058258967</v>
      </c>
      <c r="AL74" s="86">
        <v>1.5084495819088259</v>
      </c>
      <c r="AM74" s="86">
        <v>1.5713342958099468</v>
      </c>
      <c r="AN74" s="86">
        <v>1.6368928089281511</v>
      </c>
    </row>
    <row r="75" spans="1:40" x14ac:dyDescent="0.2">
      <c r="A75" s="85" t="s">
        <v>180</v>
      </c>
      <c r="B75" s="86">
        <v>33.329739059553354</v>
      </c>
      <c r="C75" s="86">
        <v>34.414636020744972</v>
      </c>
      <c r="D75" s="86">
        <v>35.675005437713565</v>
      </c>
      <c r="E75" s="86">
        <v>36.983532808990013</v>
      </c>
      <c r="F75" s="86">
        <v>38.637077414320736</v>
      </c>
      <c r="G75" s="86">
        <v>40.365928990296723</v>
      </c>
      <c r="H75" s="86">
        <v>42.173592298662591</v>
      </c>
      <c r="I75" s="86">
        <v>44.063739352152936</v>
      </c>
      <c r="J75" s="86">
        <v>46.040217639504128</v>
      </c>
      <c r="K75" s="86">
        <v>48.327450823679918</v>
      </c>
      <c r="L75" s="86">
        <v>50.729905264196773</v>
      </c>
      <c r="M75" s="86">
        <v>53.253477802129161</v>
      </c>
      <c r="N75" s="86">
        <v>55.904372486145206</v>
      </c>
      <c r="O75" s="86">
        <v>58.689116879041514</v>
      </c>
      <c r="P75" s="86">
        <v>61.555681391198007</v>
      </c>
      <c r="Q75" s="86">
        <v>64.564349414497698</v>
      </c>
      <c r="R75" s="86">
        <v>67.722284836834064</v>
      </c>
      <c r="S75" s="86">
        <v>71.037019575988609</v>
      </c>
      <c r="T75" s="86">
        <v>74.516472904732353</v>
      </c>
      <c r="U75" s="86">
        <v>77.961324161607294</v>
      </c>
      <c r="V75" s="86">
        <v>81.568151764352692</v>
      </c>
      <c r="W75" s="86">
        <v>85.344715221032203</v>
      </c>
      <c r="X75" s="86">
        <v>89.299153366317967</v>
      </c>
      <c r="Y75" s="86">
        <v>93.440003300097672</v>
      </c>
      <c r="Z75" s="86">
        <v>97.463242179061965</v>
      </c>
      <c r="AA75" s="86">
        <v>101.66272985719561</v>
      </c>
      <c r="AB75" s="86">
        <v>106.04633528142993</v>
      </c>
      <c r="AC75" s="86">
        <v>110.62228601088505</v>
      </c>
      <c r="AD75" s="86">
        <v>115.39918490654131</v>
      </c>
      <c r="AE75" s="86">
        <v>120.18727802342073</v>
      </c>
      <c r="AF75" s="86">
        <v>125.17814801347778</v>
      </c>
      <c r="AG75" s="86">
        <v>130.38057661807514</v>
      </c>
      <c r="AH75" s="86">
        <v>135.80373515133661</v>
      </c>
      <c r="AI75" s="86">
        <v>141.45720223091291</v>
      </c>
      <c r="AJ75" s="86">
        <v>147.34034150103673</v>
      </c>
      <c r="AK75" s="86">
        <v>153.47298530397728</v>
      </c>
      <c r="AL75" s="86">
        <v>159.86593693215653</v>
      </c>
      <c r="AM75" s="86">
        <v>166.53047768120288</v>
      </c>
      <c r="AN75" s="86">
        <v>173.47838846935028</v>
      </c>
    </row>
    <row r="76" spans="1:40" x14ac:dyDescent="0.2">
      <c r="A76" s="85" t="s">
        <v>248</v>
      </c>
      <c r="B76" s="86">
        <v>1.7779270183982555E-2</v>
      </c>
      <c r="C76" s="86">
        <v>1.8357992872460323E-2</v>
      </c>
      <c r="D76" s="86">
        <v>1.9030318820043472E-2</v>
      </c>
      <c r="E76" s="86">
        <v>1.9728333936078174E-2</v>
      </c>
      <c r="F76" s="86">
        <v>2.0610393535972191E-2</v>
      </c>
      <c r="G76" s="86">
        <v>2.1532624556813946E-2</v>
      </c>
      <c r="H76" s="86">
        <v>2.2496896563374891E-2</v>
      </c>
      <c r="I76" s="86">
        <v>2.3505168338062883E-2</v>
      </c>
      <c r="J76" s="86">
        <v>2.4559492268436397E-2</v>
      </c>
      <c r="K76" s="86">
        <v>2.5779583931397562E-2</v>
      </c>
      <c r="L76" s="86">
        <v>2.7061138717240224E-2</v>
      </c>
      <c r="M76" s="86">
        <v>2.8407302211068068E-2</v>
      </c>
      <c r="N76" s="86">
        <v>2.9821383873459451E-2</v>
      </c>
      <c r="O76" s="86">
        <v>3.1306865738954068E-2</v>
      </c>
      <c r="P76" s="86">
        <v>3.2835993370898077E-2</v>
      </c>
      <c r="Q76" s="86">
        <v>3.4440924078113472E-2</v>
      </c>
      <c r="R76" s="86">
        <v>3.6125479333615665E-2</v>
      </c>
      <c r="S76" s="86">
        <v>3.7893676930673331E-2</v>
      </c>
      <c r="T76" s="86">
        <v>3.9749741291506102E-2</v>
      </c>
      <c r="U76" s="86">
        <v>4.1587347674507655E-2</v>
      </c>
      <c r="V76" s="86">
        <v>4.3511358010792471E-2</v>
      </c>
      <c r="W76" s="86">
        <v>4.5525911498393641E-2</v>
      </c>
      <c r="X76" s="86">
        <v>4.7635349681670699E-2</v>
      </c>
      <c r="Y76" s="86">
        <v>4.9844226553837315E-2</v>
      </c>
      <c r="Z76" s="86">
        <v>5.1990365499479801E-2</v>
      </c>
      <c r="AA76" s="86">
        <v>5.4230521833450347E-2</v>
      </c>
      <c r="AB76" s="86">
        <v>5.6568893132372768E-2</v>
      </c>
      <c r="AC76" s="86">
        <v>5.9009868269387977E-2</v>
      </c>
      <c r="AD76" s="86">
        <v>6.1558036317019199E-2</v>
      </c>
      <c r="AE76" s="86">
        <v>6.4112175761044249E-2</v>
      </c>
      <c r="AF76" s="86">
        <v>6.6774483613134067E-2</v>
      </c>
      <c r="AG76" s="86">
        <v>6.9549644366980537E-2</v>
      </c>
      <c r="AH76" s="86">
        <v>7.2442550328264632E-2</v>
      </c>
      <c r="AI76" s="86">
        <v>7.5458311072878911E-2</v>
      </c>
      <c r="AJ76" s="86">
        <v>7.8596587145986913E-2</v>
      </c>
      <c r="AK76" s="86">
        <v>8.1867957825480828E-2</v>
      </c>
      <c r="AL76" s="86">
        <v>8.5278185972405107E-2</v>
      </c>
      <c r="AM76" s="86">
        <v>8.8833289431743276E-2</v>
      </c>
      <c r="AN76" s="86">
        <v>9.2539552564975702E-2</v>
      </c>
    </row>
    <row r="77" spans="1:40" x14ac:dyDescent="0.2">
      <c r="A77" s="85" t="s">
        <v>249</v>
      </c>
      <c r="B77" s="86">
        <v>0.14306594019463123</v>
      </c>
      <c r="C77" s="86">
        <v>0.14772279644813635</v>
      </c>
      <c r="D77" s="86">
        <v>0.15313285787432945</v>
      </c>
      <c r="E77" s="86">
        <v>0.15874963448057824</v>
      </c>
      <c r="F77" s="86">
        <v>0.1658473772259596</v>
      </c>
      <c r="G77" s="86">
        <v>0.17326837070364723</v>
      </c>
      <c r="H77" s="86">
        <v>0.18102765889683134</v>
      </c>
      <c r="I77" s="86">
        <v>0.18914100370371781</v>
      </c>
      <c r="J77" s="86">
        <v>0.19762492024290598</v>
      </c>
      <c r="K77" s="86">
        <v>0.20744273385836179</v>
      </c>
      <c r="L77" s="86">
        <v>0.21775512792460908</v>
      </c>
      <c r="M77" s="86">
        <v>0.22858741428435378</v>
      </c>
      <c r="N77" s="86">
        <v>0.23996622345078797</v>
      </c>
      <c r="O77" s="86">
        <v>0.25191957460242992</v>
      </c>
      <c r="P77" s="86">
        <v>0.26422413379287107</v>
      </c>
      <c r="Q77" s="86">
        <v>0.27713866392818925</v>
      </c>
      <c r="R77" s="86">
        <v>0.29069391557487095</v>
      </c>
      <c r="S77" s="86">
        <v>0.30492221904600242</v>
      </c>
      <c r="T77" s="86">
        <v>0.31985756735312876</v>
      </c>
      <c r="U77" s="86">
        <v>0.33464438830647814</v>
      </c>
      <c r="V77" s="86">
        <v>0.35012648317630912</v>
      </c>
      <c r="W77" s="86">
        <v>0.36633715919357829</v>
      </c>
      <c r="X77" s="86">
        <v>0.38331135182634851</v>
      </c>
      <c r="Y77" s="86">
        <v>0.40108570607264332</v>
      </c>
      <c r="Z77" s="86">
        <v>0.41835522179906903</v>
      </c>
      <c r="AA77" s="86">
        <v>0.4363812751064306</v>
      </c>
      <c r="AB77" s="86">
        <v>0.45519764298557264</v>
      </c>
      <c r="AC77" s="86">
        <v>0.47483964174902094</v>
      </c>
      <c r="AD77" s="86">
        <v>0.49534419867041302</v>
      </c>
      <c r="AE77" s="86">
        <v>0.51589680612652988</v>
      </c>
      <c r="AF77" s="86">
        <v>0.53731982135748813</v>
      </c>
      <c r="AG77" s="86">
        <v>0.55965093947042244</v>
      </c>
      <c r="AH77" s="86">
        <v>0.58292952779057905</v>
      </c>
      <c r="AI77" s="86">
        <v>0.60719670196958442</v>
      </c>
      <c r="AJ77" s="86">
        <v>0.63244973048781916</v>
      </c>
      <c r="AK77" s="86">
        <v>0.65877374250539855</v>
      </c>
      <c r="AL77" s="86">
        <v>0.6862151105182126</v>
      </c>
      <c r="AM77" s="86">
        <v>0.71482225882273687</v>
      </c>
      <c r="AN77" s="86">
        <v>0.74464575631603103</v>
      </c>
    </row>
    <row r="78" spans="1:40" x14ac:dyDescent="0.2">
      <c r="A78" s="85" t="s">
        <v>250</v>
      </c>
      <c r="B78" s="86">
        <v>12.546190596116146</v>
      </c>
      <c r="C78" s="86">
        <v>12.954574352974742</v>
      </c>
      <c r="D78" s="86">
        <v>13.429010558387256</v>
      </c>
      <c r="E78" s="86">
        <v>13.921574684705059</v>
      </c>
      <c r="F78" s="86">
        <v>14.544012374378854</v>
      </c>
      <c r="G78" s="86">
        <v>15.194797588923564</v>
      </c>
      <c r="H78" s="86">
        <v>15.875249612860525</v>
      </c>
      <c r="I78" s="86">
        <v>16.586750688383649</v>
      </c>
      <c r="J78" s="86">
        <v>17.330749111470183</v>
      </c>
      <c r="K78" s="86">
        <v>18.191723852831256</v>
      </c>
      <c r="L78" s="86">
        <v>19.096070906234619</v>
      </c>
      <c r="M78" s="86">
        <v>20.046009997790431</v>
      </c>
      <c r="N78" s="86">
        <v>21.043876494628883</v>
      </c>
      <c r="O78" s="86">
        <v>22.092127543108926</v>
      </c>
      <c r="P78" s="86">
        <v>23.17117783694162</v>
      </c>
      <c r="Q78" s="86">
        <v>24.303719630722576</v>
      </c>
      <c r="R78" s="86">
        <v>25.492449600317169</v>
      </c>
      <c r="S78" s="86">
        <v>26.740202957722467</v>
      </c>
      <c r="T78" s="86">
        <v>28.049960725543848</v>
      </c>
      <c r="U78" s="86">
        <v>29.346693363228127</v>
      </c>
      <c r="V78" s="86">
        <v>30.704398158651838</v>
      </c>
      <c r="W78" s="86">
        <v>32.125995994781533</v>
      </c>
      <c r="X78" s="86">
        <v>33.61455054309824</v>
      </c>
      <c r="Y78" s="86">
        <v>35.173275392587399</v>
      </c>
      <c r="Z78" s="86">
        <v>36.687728347019473</v>
      </c>
      <c r="AA78" s="86">
        <v>38.268525986081819</v>
      </c>
      <c r="AB78" s="86">
        <v>39.918630388409809</v>
      </c>
      <c r="AC78" s="86">
        <v>41.641138623700797</v>
      </c>
      <c r="AD78" s="86">
        <v>43.439289035145485</v>
      </c>
      <c r="AE78" s="86">
        <v>45.24165324594788</v>
      </c>
      <c r="AF78" s="86">
        <v>47.120348006318167</v>
      </c>
      <c r="AG78" s="86">
        <v>49.078678994728847</v>
      </c>
      <c r="AH78" s="86">
        <v>51.120098535088232</v>
      </c>
      <c r="AI78" s="86">
        <v>53.248212271067274</v>
      </c>
      <c r="AJ78" s="86">
        <v>55.462780661614346</v>
      </c>
      <c r="AK78" s="86">
        <v>57.771269122094182</v>
      </c>
      <c r="AL78" s="86">
        <v>60.177744295979409</v>
      </c>
      <c r="AM78" s="86">
        <v>62.686452759724524</v>
      </c>
      <c r="AN78" s="86">
        <v>65.301829160876508</v>
      </c>
    </row>
    <row r="79" spans="1:40" x14ac:dyDescent="0.2">
      <c r="A79" s="85" t="s">
        <v>251</v>
      </c>
      <c r="B79" s="86">
        <v>0</v>
      </c>
      <c r="C79" s="86">
        <v>0</v>
      </c>
      <c r="D79" s="86">
        <v>0</v>
      </c>
      <c r="E79" s="86">
        <v>0</v>
      </c>
      <c r="F79" s="86">
        <v>0</v>
      </c>
      <c r="G79" s="86">
        <v>0</v>
      </c>
      <c r="H79" s="86">
        <v>0</v>
      </c>
      <c r="I79" s="86">
        <v>0</v>
      </c>
      <c r="J79" s="86">
        <v>0</v>
      </c>
      <c r="K79" s="86">
        <v>0</v>
      </c>
      <c r="L79" s="86">
        <v>0</v>
      </c>
      <c r="M79" s="86">
        <v>0</v>
      </c>
      <c r="N79" s="86">
        <v>0</v>
      </c>
      <c r="O79" s="86">
        <v>0</v>
      </c>
      <c r="P79" s="86">
        <v>0</v>
      </c>
      <c r="Q79" s="86">
        <v>0</v>
      </c>
      <c r="R79" s="86">
        <v>0</v>
      </c>
      <c r="S79" s="86">
        <v>0</v>
      </c>
      <c r="T79" s="86">
        <v>0</v>
      </c>
      <c r="U79" s="86">
        <v>0</v>
      </c>
      <c r="V79" s="86">
        <v>0</v>
      </c>
      <c r="W79" s="86">
        <v>0</v>
      </c>
      <c r="X79" s="86">
        <v>0</v>
      </c>
      <c r="Y79" s="86">
        <v>0</v>
      </c>
      <c r="Z79" s="86">
        <v>0</v>
      </c>
      <c r="AA79" s="86">
        <v>0</v>
      </c>
      <c r="AB79" s="86">
        <v>0</v>
      </c>
      <c r="AC79" s="86">
        <v>0</v>
      </c>
      <c r="AD79" s="86">
        <v>0</v>
      </c>
      <c r="AE79" s="86">
        <v>0</v>
      </c>
      <c r="AF79" s="86">
        <v>0</v>
      </c>
      <c r="AG79" s="86">
        <v>0</v>
      </c>
      <c r="AH79" s="86">
        <v>0</v>
      </c>
      <c r="AI79" s="86">
        <v>0</v>
      </c>
      <c r="AJ79" s="86">
        <v>0</v>
      </c>
      <c r="AK79" s="86">
        <v>0</v>
      </c>
      <c r="AL79" s="86">
        <v>0</v>
      </c>
      <c r="AM79" s="86">
        <v>0</v>
      </c>
      <c r="AN79" s="86">
        <v>0</v>
      </c>
    </row>
    <row r="80" spans="1:40" x14ac:dyDescent="0.2">
      <c r="A80" s="85" t="s">
        <v>252</v>
      </c>
      <c r="B80" s="86">
        <v>2.3193700349106994E-2</v>
      </c>
      <c r="C80" s="86">
        <v>2.3948665006423221E-2</v>
      </c>
      <c r="D80" s="86">
        <v>2.4825738497281209E-2</v>
      </c>
      <c r="E80" s="86">
        <v>2.5736324436575909E-2</v>
      </c>
      <c r="F80" s="86">
        <v>2.6887003054893211E-2</v>
      </c>
      <c r="G80" s="86">
        <v>2.8090086743295956E-2</v>
      </c>
      <c r="H80" s="86">
        <v>2.9348014416578951E-2</v>
      </c>
      <c r="I80" s="86">
        <v>3.0663341377167225E-2</v>
      </c>
      <c r="J80" s="86">
        <v>3.2038745038786946E-2</v>
      </c>
      <c r="K80" s="86">
        <v>3.3630398697026484E-2</v>
      </c>
      <c r="L80" s="86">
        <v>3.5302233219828061E-2</v>
      </c>
      <c r="M80" s="86">
        <v>3.7058352136614556E-2</v>
      </c>
      <c r="N80" s="86">
        <v>3.8903072758286673E-2</v>
      </c>
      <c r="O80" s="86">
        <v>4.0840937524713038E-2</v>
      </c>
      <c r="P80" s="86">
        <v>4.2835739770465529E-2</v>
      </c>
      <c r="Q80" s="86">
        <v>4.4929429866798619E-2</v>
      </c>
      <c r="R80" s="86">
        <v>4.7126993063336946E-2</v>
      </c>
      <c r="S80" s="86">
        <v>4.9433670716568949E-2</v>
      </c>
      <c r="T80" s="86">
        <v>5.1854973737915394E-2</v>
      </c>
      <c r="U80" s="86">
        <v>5.425219766026413E-2</v>
      </c>
      <c r="V80" s="86">
        <v>5.6762138661586969E-2</v>
      </c>
      <c r="W80" s="86">
        <v>5.9390196475274111E-2</v>
      </c>
      <c r="X80" s="86">
        <v>6.2142034802809637E-2</v>
      </c>
      <c r="Y80" s="86">
        <v>6.5023594492884002E-2</v>
      </c>
      <c r="Z80" s="86">
        <v>6.7823310290983763E-2</v>
      </c>
      <c r="AA80" s="86">
        <v>7.0745675169159458E-2</v>
      </c>
      <c r="AB80" s="86">
        <v>7.3796165017782148E-2</v>
      </c>
      <c r="AC80" s="86">
        <v>7.6980505280441314E-2</v>
      </c>
      <c r="AD80" s="86">
        <v>8.0304682568054175E-2</v>
      </c>
      <c r="AE80" s="86">
        <v>8.3636649758019085E-2</v>
      </c>
      <c r="AF80" s="86">
        <v>8.7109726544606012E-2</v>
      </c>
      <c r="AG80" s="86">
        <v>9.0730024019094274E-2</v>
      </c>
      <c r="AH80" s="86">
        <v>9.4503924371011822E-2</v>
      </c>
      <c r="AI80" s="86">
        <v>9.8438093226727752E-2</v>
      </c>
      <c r="AJ80" s="86">
        <v>0.10253208775514293</v>
      </c>
      <c r="AK80" s="86">
        <v>0.10679970900651424</v>
      </c>
      <c r="AL80" s="86">
        <v>0.11124847484129581</v>
      </c>
      <c r="AM80" s="86">
        <v>0.11588623575570318</v>
      </c>
      <c r="AN80" s="86">
        <v>0.12072118992635186</v>
      </c>
    </row>
    <row r="81" spans="1:40" x14ac:dyDescent="0.2">
      <c r="A81" s="85" t="s">
        <v>128</v>
      </c>
      <c r="B81" s="86">
        <v>8.3459207131046879E-3</v>
      </c>
      <c r="C81" s="86">
        <v>8.6175839266634524E-3</v>
      </c>
      <c r="D81" s="86">
        <v>8.9331862541958303E-3</v>
      </c>
      <c r="E81" s="86">
        <v>9.2608475560766318E-3</v>
      </c>
      <c r="F81" s="86">
        <v>9.6749027680605518E-3</v>
      </c>
      <c r="G81" s="86">
        <v>1.0107815193568603E-2</v>
      </c>
      <c r="H81" s="86">
        <v>1.056046244114091E-2</v>
      </c>
      <c r="I81" s="86">
        <v>1.1033763999738539E-2</v>
      </c>
      <c r="J81" s="86">
        <v>1.152868329832446E-2</v>
      </c>
      <c r="K81" s="86">
        <v>1.2101417059408065E-2</v>
      </c>
      <c r="L81" s="86">
        <v>1.2703002755640897E-2</v>
      </c>
      <c r="M81" s="86">
        <v>1.3334916983283648E-2</v>
      </c>
      <c r="N81" s="86">
        <v>1.3998713264798401E-2</v>
      </c>
      <c r="O81" s="86">
        <v>1.4696026132080325E-2</v>
      </c>
      <c r="P81" s="86">
        <v>1.5413827135403823E-2</v>
      </c>
      <c r="Q81" s="86">
        <v>1.6167211514730825E-2</v>
      </c>
      <c r="R81" s="86">
        <v>1.6957973140701903E-2</v>
      </c>
      <c r="S81" s="86">
        <v>1.7787998040342631E-2</v>
      </c>
      <c r="T81" s="86">
        <v>1.8659269236158366E-2</v>
      </c>
      <c r="U81" s="86">
        <v>1.9521875913244745E-2</v>
      </c>
      <c r="V81" s="86">
        <v>2.0425042216004087E-2</v>
      </c>
      <c r="W81" s="86">
        <v>2.1370711161120583E-2</v>
      </c>
      <c r="X81" s="86">
        <v>2.2360920750414435E-2</v>
      </c>
      <c r="Y81" s="86">
        <v>2.3397808713156661E-2</v>
      </c>
      <c r="Z81" s="86">
        <v>2.4405246324165852E-2</v>
      </c>
      <c r="AA81" s="86">
        <v>2.5456817449122423E-2</v>
      </c>
      <c r="AB81" s="86">
        <v>2.6554492508708848E-2</v>
      </c>
      <c r="AC81" s="86">
        <v>2.7700331721757208E-2</v>
      </c>
      <c r="AD81" s="86">
        <v>2.8896489284420068E-2</v>
      </c>
      <c r="AE81" s="86">
        <v>3.0095449931817762E-2</v>
      </c>
      <c r="AF81" s="86">
        <v>3.1345186845509264E-2</v>
      </c>
      <c r="AG81" s="86">
        <v>3.2647899014121712E-2</v>
      </c>
      <c r="AH81" s="86">
        <v>3.4005882977102178E-2</v>
      </c>
      <c r="AI81" s="86">
        <v>3.5421537264583532E-2</v>
      </c>
      <c r="AJ81" s="86">
        <v>3.6894702530140343E-2</v>
      </c>
      <c r="AK81" s="86">
        <v>3.8430344883943403E-2</v>
      </c>
      <c r="AL81" s="86">
        <v>4.0031169520348839E-2</v>
      </c>
      <c r="AM81" s="86">
        <v>4.1700001327924993E-2</v>
      </c>
      <c r="AN81" s="86">
        <v>4.3439790303049966E-2</v>
      </c>
    </row>
    <row r="82" spans="1:40" x14ac:dyDescent="0.2">
      <c r="A82" s="85" t="s">
        <v>253</v>
      </c>
      <c r="B82" s="86">
        <v>4.7569486113960124</v>
      </c>
      <c r="C82" s="86">
        <v>4.9117892803801562</v>
      </c>
      <c r="D82" s="86">
        <v>5.0916740534706992</v>
      </c>
      <c r="E82" s="86">
        <v>5.2784321151118396</v>
      </c>
      <c r="F82" s="86">
        <v>5.514432364023321</v>
      </c>
      <c r="G82" s="86">
        <v>5.7611807135664765</v>
      </c>
      <c r="H82" s="86">
        <v>6.0191773768238139</v>
      </c>
      <c r="I82" s="86">
        <v>6.2889464375827204</v>
      </c>
      <c r="J82" s="86">
        <v>6.571037024240785</v>
      </c>
      <c r="K82" s="86">
        <v>6.8974797455583188</v>
      </c>
      <c r="L82" s="86">
        <v>7.2403672879521777</v>
      </c>
      <c r="M82" s="86">
        <v>7.6005412712715499</v>
      </c>
      <c r="N82" s="86">
        <v>7.9788871612155257</v>
      </c>
      <c r="O82" s="86">
        <v>8.376336596664494</v>
      </c>
      <c r="P82" s="86">
        <v>8.7854637143780501</v>
      </c>
      <c r="Q82" s="86">
        <v>9.2148723920161881</v>
      </c>
      <c r="R82" s="86">
        <v>9.6655850872257059</v>
      </c>
      <c r="S82" s="86">
        <v>10.138676784295194</v>
      </c>
      <c r="T82" s="86">
        <v>10.635277752307889</v>
      </c>
      <c r="U82" s="86">
        <v>11.126940179474719</v>
      </c>
      <c r="V82" s="86">
        <v>11.641720494009066</v>
      </c>
      <c r="W82" s="86">
        <v>12.180726162760354</v>
      </c>
      <c r="X82" s="86">
        <v>12.745118791531228</v>
      </c>
      <c r="Y82" s="86">
        <v>13.336116828068413</v>
      </c>
      <c r="Z82" s="86">
        <v>13.910328962295063</v>
      </c>
      <c r="AA82" s="86">
        <v>14.509696003344445</v>
      </c>
      <c r="AB82" s="86">
        <v>15.135341037602299</v>
      </c>
      <c r="AC82" s="86">
        <v>15.788438333965878</v>
      </c>
      <c r="AD82" s="86">
        <v>16.470215725858118</v>
      </c>
      <c r="AE82" s="86">
        <v>17.153590800078689</v>
      </c>
      <c r="AF82" s="86">
        <v>17.865906969924453</v>
      </c>
      <c r="AG82" s="86">
        <v>18.608417599314841</v>
      </c>
      <c r="AH82" s="86">
        <v>19.382431653492802</v>
      </c>
      <c r="AI82" s="86">
        <v>20.189316229627977</v>
      </c>
      <c r="AJ82" s="86">
        <v>21.028980504576545</v>
      </c>
      <c r="AK82" s="86">
        <v>21.90425502654201</v>
      </c>
      <c r="AL82" s="86">
        <v>22.816681682989913</v>
      </c>
      <c r="AM82" s="86">
        <v>23.767870583842743</v>
      </c>
      <c r="AN82" s="86">
        <v>24.759503147083823</v>
      </c>
    </row>
    <row r="83" spans="1:40" x14ac:dyDescent="0.2">
      <c r="A83" s="85" t="s">
        <v>254</v>
      </c>
      <c r="B83" s="86">
        <v>3.0007701192659173</v>
      </c>
      <c r="C83" s="86">
        <v>3.0984464430381862</v>
      </c>
      <c r="D83" s="86">
        <v>3.211921045372101</v>
      </c>
      <c r="E83" s="86">
        <v>3.3297314437359153</v>
      </c>
      <c r="F83" s="86">
        <v>3.4786047137511367</v>
      </c>
      <c r="G83" s="86">
        <v>3.6342580820707888</v>
      </c>
      <c r="H83" s="86">
        <v>3.7970070922489181</v>
      </c>
      <c r="I83" s="86">
        <v>3.9671823459164561</v>
      </c>
      <c r="J83" s="86">
        <v>4.1451302433021491</v>
      </c>
      <c r="K83" s="86">
        <v>4.3510562777845854</v>
      </c>
      <c r="L83" s="86">
        <v>4.5673560059378513</v>
      </c>
      <c r="M83" s="86">
        <v>4.7945603369437677</v>
      </c>
      <c r="N83" s="86">
        <v>5.0332278387475693</v>
      </c>
      <c r="O83" s="86">
        <v>5.2839462061810929</v>
      </c>
      <c r="P83" s="86">
        <v>5.5420310690015748</v>
      </c>
      <c r="Q83" s="86">
        <v>5.8129099104763551</v>
      </c>
      <c r="R83" s="86">
        <v>6.0972277155748689</v>
      </c>
      <c r="S83" s="86">
        <v>6.3956626040321343</v>
      </c>
      <c r="T83" s="86">
        <v>6.7089275702419995</v>
      </c>
      <c r="U83" s="86">
        <v>7.0190772146324196</v>
      </c>
      <c r="V83" s="86">
        <v>7.3438100448631927</v>
      </c>
      <c r="W83" s="86">
        <v>7.683824671262351</v>
      </c>
      <c r="X83" s="86">
        <v>8.0398538559990254</v>
      </c>
      <c r="Y83" s="86">
        <v>8.4126662181794849</v>
      </c>
      <c r="Z83" s="86">
        <v>8.7748897264131749</v>
      </c>
      <c r="AA83" s="86">
        <v>9.1529814095869408</v>
      </c>
      <c r="AB83" s="86">
        <v>9.5476497311177653</v>
      </c>
      <c r="AC83" s="86">
        <v>9.9596354412862969</v>
      </c>
      <c r="AD83" s="86">
        <v>10.389713079854875</v>
      </c>
      <c r="AE83" s="86">
        <v>10.820798565634473</v>
      </c>
      <c r="AF83" s="86">
        <v>11.270140623444894</v>
      </c>
      <c r="AG83" s="86">
        <v>11.738529898152263</v>
      </c>
      <c r="AH83" s="86">
        <v>12.226792108953711</v>
      </c>
      <c r="AI83" s="86">
        <v>12.735789645728111</v>
      </c>
      <c r="AJ83" s="86">
        <v>13.265465215576512</v>
      </c>
      <c r="AK83" s="86">
        <v>13.817604380035124</v>
      </c>
      <c r="AL83" s="86">
        <v>14.393179789895827</v>
      </c>
      <c r="AM83" s="86">
        <v>14.993207131923155</v>
      </c>
      <c r="AN83" s="86">
        <v>15.618747075309606</v>
      </c>
    </row>
    <row r="88" spans="1:40" x14ac:dyDescent="0.2">
      <c r="A88" s="83" t="s">
        <v>259</v>
      </c>
    </row>
    <row r="89" spans="1:40" x14ac:dyDescent="0.2">
      <c r="A89" s="83" t="s">
        <v>241</v>
      </c>
    </row>
    <row r="90" spans="1:40" x14ac:dyDescent="0.2">
      <c r="A90" s="83"/>
    </row>
    <row r="91" spans="1:40" x14ac:dyDescent="0.2">
      <c r="A91" s="83"/>
    </row>
    <row r="92" spans="1:40" x14ac:dyDescent="0.2">
      <c r="A92" s="83"/>
    </row>
    <row r="93" spans="1:40" x14ac:dyDescent="0.2">
      <c r="A93" s="85" t="s">
        <v>244</v>
      </c>
      <c r="B93" s="85">
        <v>2022</v>
      </c>
      <c r="C93" s="85">
        <v>2023</v>
      </c>
      <c r="D93" s="85">
        <v>2024</v>
      </c>
      <c r="E93" s="85">
        <v>2025</v>
      </c>
      <c r="F93" s="85">
        <v>2026</v>
      </c>
      <c r="G93" s="85">
        <v>2027</v>
      </c>
      <c r="H93" s="85">
        <v>2028</v>
      </c>
      <c r="I93" s="85">
        <v>2029</v>
      </c>
      <c r="J93" s="85">
        <v>2030</v>
      </c>
      <c r="K93" s="85">
        <v>2031</v>
      </c>
      <c r="L93" s="85">
        <v>2032</v>
      </c>
      <c r="M93" s="85">
        <v>2033</v>
      </c>
      <c r="N93" s="85">
        <v>2034</v>
      </c>
      <c r="O93" s="85">
        <v>2035</v>
      </c>
      <c r="P93" s="85">
        <v>2036</v>
      </c>
      <c r="Q93" s="85">
        <v>2037</v>
      </c>
      <c r="R93" s="85">
        <v>2038</v>
      </c>
      <c r="S93" s="85">
        <v>2039</v>
      </c>
      <c r="T93" s="85">
        <v>2040</v>
      </c>
      <c r="U93" s="85">
        <v>2041</v>
      </c>
      <c r="V93" s="85">
        <v>2042</v>
      </c>
      <c r="W93" s="85">
        <v>2043</v>
      </c>
      <c r="X93" s="85">
        <v>2044</v>
      </c>
      <c r="Y93" s="85">
        <v>2045</v>
      </c>
      <c r="Z93" s="85">
        <v>2046</v>
      </c>
      <c r="AA93" s="85">
        <v>2047</v>
      </c>
      <c r="AB93" s="85">
        <v>2048</v>
      </c>
      <c r="AC93" s="85">
        <v>2049</v>
      </c>
      <c r="AD93" s="85">
        <v>2050</v>
      </c>
      <c r="AE93" s="85">
        <v>2051</v>
      </c>
      <c r="AF93" s="85">
        <v>2052</v>
      </c>
      <c r="AG93" s="85">
        <v>2053</v>
      </c>
      <c r="AH93" s="85">
        <v>2054</v>
      </c>
      <c r="AI93" s="85">
        <v>2055</v>
      </c>
      <c r="AJ93" s="85">
        <v>2056</v>
      </c>
      <c r="AK93" s="85">
        <v>2057</v>
      </c>
      <c r="AL93" s="85">
        <v>2058</v>
      </c>
      <c r="AM93" s="85">
        <v>2059</v>
      </c>
      <c r="AN93" s="85">
        <v>2060</v>
      </c>
    </row>
    <row r="94" spans="1:40" x14ac:dyDescent="0.2">
      <c r="A94" s="85" t="s">
        <v>245</v>
      </c>
      <c r="B94" s="84">
        <f>B10*$B$8+B30*$B$28+B51*$B$49+B72*$B$70</f>
        <v>1213934.7859001239</v>
      </c>
      <c r="C94" s="84">
        <f t="shared" ref="C94:AN101" si="0">C10*$B$8+C30*$B$28+C51*$B$49+C72*$B$70</f>
        <v>1253448.8714426069</v>
      </c>
      <c r="D94" s="84">
        <f t="shared" si="0"/>
        <v>1299354.0096619322</v>
      </c>
      <c r="E94" s="84">
        <f t="shared" si="0"/>
        <v>1347013.1554913269</v>
      </c>
      <c r="F94" s="84">
        <f t="shared" si="0"/>
        <v>1407238.5089770481</v>
      </c>
      <c r="G94" s="84">
        <f t="shared" si="0"/>
        <v>1470206.6907556553</v>
      </c>
      <c r="H94" s="84">
        <f t="shared" si="0"/>
        <v>1536045.351157398</v>
      </c>
      <c r="I94" s="84">
        <f t="shared" si="0"/>
        <v>1604888.2321232143</v>
      </c>
      <c r="J94" s="84">
        <f t="shared" si="0"/>
        <v>1676875.4667758718</v>
      </c>
      <c r="K94" s="84">
        <f t="shared" si="0"/>
        <v>1760181.0072355485</v>
      </c>
      <c r="L94" s="84">
        <f t="shared" si="0"/>
        <v>1847683.132939941</v>
      </c>
      <c r="M94" s="84">
        <f t="shared" si="0"/>
        <v>1939596.618463024</v>
      </c>
      <c r="N94" s="84">
        <f t="shared" si="0"/>
        <v>2036147.4274848071</v>
      </c>
      <c r="O94" s="84">
        <f t="shared" si="0"/>
        <v>2137573.3067074707</v>
      </c>
      <c r="P94" s="84">
        <f t="shared" si="0"/>
        <v>2241979.2359322947</v>
      </c>
      <c r="Q94" s="84">
        <f t="shared" si="0"/>
        <v>2351560.8551037773</v>
      </c>
      <c r="R94" s="84">
        <f t="shared" si="0"/>
        <v>2466579.0871382551</v>
      </c>
      <c r="S94" s="84">
        <f t="shared" si="0"/>
        <v>2587308.259325935</v>
      </c>
      <c r="T94" s="84">
        <f t="shared" si="0"/>
        <v>2714036.8071891782</v>
      </c>
      <c r="U94" s="84">
        <f t="shared" si="0"/>
        <v>2839505.0793979764</v>
      </c>
      <c r="V94" s="84">
        <f t="shared" si="0"/>
        <v>2970872.8493614318</v>
      </c>
      <c r="W94" s="84">
        <f t="shared" si="0"/>
        <v>3108422.7336563827</v>
      </c>
      <c r="X94" s="84">
        <f t="shared" si="0"/>
        <v>3252451.1646823627</v>
      </c>
      <c r="Y94" s="84">
        <f t="shared" si="0"/>
        <v>3403269.0804429902</v>
      </c>
      <c r="Z94" s="84">
        <f t="shared" si="0"/>
        <v>3549803.3697884283</v>
      </c>
      <c r="AA94" s="84">
        <f t="shared" si="0"/>
        <v>3702756.9877671488</v>
      </c>
      <c r="AB94" s="84">
        <f t="shared" si="0"/>
        <v>3862416.5369352442</v>
      </c>
      <c r="AC94" s="84">
        <f t="shared" si="0"/>
        <v>4029081.6812115051</v>
      </c>
      <c r="AD94" s="84">
        <f t="shared" si="0"/>
        <v>4203065.7537481561</v>
      </c>
      <c r="AE94" s="84">
        <f t="shared" si="0"/>
        <v>4377457.5418843701</v>
      </c>
      <c r="AF94" s="84">
        <f t="shared" si="0"/>
        <v>4559234.8633932425</v>
      </c>
      <c r="AG94" s="84">
        <f t="shared" si="0"/>
        <v>4748717.5666030776</v>
      </c>
      <c r="AH94" s="84">
        <f t="shared" si="0"/>
        <v>4946239.68884994</v>
      </c>
      <c r="AI94" s="84">
        <f t="shared" si="0"/>
        <v>5152150.1022671061</v>
      </c>
      <c r="AJ94" s="84">
        <f t="shared" si="0"/>
        <v>5366425.629523336</v>
      </c>
      <c r="AK94" s="84">
        <f t="shared" si="0"/>
        <v>5589788.6036115028</v>
      </c>
      <c r="AL94" s="84">
        <f t="shared" si="0"/>
        <v>5822632.5017337464</v>
      </c>
      <c r="AM94" s="84">
        <f t="shared" si="0"/>
        <v>6065368.2109110821</v>
      </c>
      <c r="AN94" s="84">
        <f t="shared" si="0"/>
        <v>6318424.8154045204</v>
      </c>
    </row>
    <row r="95" spans="1:40" x14ac:dyDescent="0.2">
      <c r="A95" s="85" t="s">
        <v>246</v>
      </c>
      <c r="B95" s="84">
        <f t="shared" ref="B95:Q105" si="1">B11*$B$8+B31*$B$28+B52*$B$49+B73*$B$70</f>
        <v>102480.75116081504</v>
      </c>
      <c r="C95" s="84">
        <f t="shared" si="1"/>
        <v>105816.54251868749</v>
      </c>
      <c r="D95" s="84">
        <f t="shared" si="1"/>
        <v>109691.86852589897</v>
      </c>
      <c r="E95" s="84">
        <f t="shared" si="1"/>
        <v>113715.2683996061</v>
      </c>
      <c r="F95" s="84">
        <f t="shared" si="1"/>
        <v>118799.51142141379</v>
      </c>
      <c r="G95" s="84">
        <f t="shared" si="1"/>
        <v>124115.30485847025</v>
      </c>
      <c r="H95" s="84">
        <f t="shared" si="1"/>
        <v>129673.42499124934</v>
      </c>
      <c r="I95" s="84">
        <f t="shared" si="1"/>
        <v>135485.16235588887</v>
      </c>
      <c r="J95" s="84">
        <f t="shared" si="1"/>
        <v>141562.34703407896</v>
      </c>
      <c r="K95" s="84">
        <f t="shared" si="1"/>
        <v>148595.02659918022</v>
      </c>
      <c r="L95" s="84">
        <f t="shared" si="1"/>
        <v>155981.98319232624</v>
      </c>
      <c r="M95" s="84">
        <f t="shared" si="1"/>
        <v>163741.34814967014</v>
      </c>
      <c r="N95" s="84">
        <f t="shared" si="1"/>
        <v>171892.19739516726</v>
      </c>
      <c r="O95" s="84">
        <f t="shared" si="1"/>
        <v>180454.60157915927</v>
      </c>
      <c r="P95" s="84">
        <f t="shared" si="1"/>
        <v>189268.58250867782</v>
      </c>
      <c r="Q95" s="84">
        <f t="shared" si="1"/>
        <v>198519.49678887523</v>
      </c>
      <c r="R95" s="84">
        <f t="shared" si="0"/>
        <v>208229.37161328123</v>
      </c>
      <c r="S95" s="84">
        <f t="shared" si="0"/>
        <v>218421.36577682497</v>
      </c>
      <c r="T95" s="84">
        <f t="shared" si="0"/>
        <v>229119.82909577052</v>
      </c>
      <c r="U95" s="84">
        <f t="shared" si="0"/>
        <v>239711.89955305879</v>
      </c>
      <c r="V95" s="84">
        <f t="shared" si="0"/>
        <v>250802.00744068602</v>
      </c>
      <c r="W95" s="84">
        <f t="shared" si="0"/>
        <v>262414.01133773022</v>
      </c>
      <c r="X95" s="84">
        <f t="shared" si="0"/>
        <v>274572.93615930661</v>
      </c>
      <c r="Y95" s="84">
        <f t="shared" si="0"/>
        <v>287305.0313881266</v>
      </c>
      <c r="Z95" s="84">
        <f t="shared" si="0"/>
        <v>299675.50154629233</v>
      </c>
      <c r="AA95" s="84">
        <f t="shared" si="0"/>
        <v>312587.89341881033</v>
      </c>
      <c r="AB95" s="84">
        <f t="shared" si="0"/>
        <v>326066.40208236349</v>
      </c>
      <c r="AC95" s="84">
        <f t="shared" si="0"/>
        <v>340136.32525792537</v>
      </c>
      <c r="AD95" s="84">
        <f t="shared" si="0"/>
        <v>354824.11462739547</v>
      </c>
      <c r="AE95" s="84">
        <f t="shared" si="0"/>
        <v>369546.32347424474</v>
      </c>
      <c r="AF95" s="84">
        <f t="shared" si="0"/>
        <v>384892.02133923932</v>
      </c>
      <c r="AG95" s="84">
        <f t="shared" si="0"/>
        <v>400888.20991746441</v>
      </c>
      <c r="AH95" s="84">
        <f t="shared" si="0"/>
        <v>417563.0887444414</v>
      </c>
      <c r="AI95" s="84">
        <f t="shared" si="0"/>
        <v>434946.10971387365</v>
      </c>
      <c r="AJ95" s="84">
        <f t="shared" si="0"/>
        <v>453035.316188269</v>
      </c>
      <c r="AK95" s="84">
        <f t="shared" si="0"/>
        <v>471891.68774293683</v>
      </c>
      <c r="AL95" s="84">
        <f t="shared" si="0"/>
        <v>491548.44184532989</v>
      </c>
      <c r="AM95" s="84">
        <f t="shared" si="0"/>
        <v>512040.26570520981</v>
      </c>
      <c r="AN95" s="84">
        <f t="shared" si="0"/>
        <v>533403.38274898368</v>
      </c>
    </row>
    <row r="96" spans="1:40" x14ac:dyDescent="0.2">
      <c r="A96" s="85" t="s">
        <v>247</v>
      </c>
      <c r="B96" s="84">
        <f t="shared" si="1"/>
        <v>6015222.7756119585</v>
      </c>
      <c r="C96" s="84">
        <f t="shared" si="0"/>
        <v>6211020.7954671877</v>
      </c>
      <c r="D96" s="84">
        <f t="shared" si="0"/>
        <v>6438487.4074645936</v>
      </c>
      <c r="E96" s="84">
        <f t="shared" si="0"/>
        <v>6674645.3813434113</v>
      </c>
      <c r="F96" s="84">
        <f t="shared" si="0"/>
        <v>6973070.7351304116</v>
      </c>
      <c r="G96" s="84">
        <f t="shared" si="0"/>
        <v>7285087.2005723342</v>
      </c>
      <c r="H96" s="84">
        <f t="shared" si="0"/>
        <v>7611327.3035533912</v>
      </c>
      <c r="I96" s="84">
        <f t="shared" si="0"/>
        <v>7952453.754771498</v>
      </c>
      <c r="J96" s="84">
        <f t="shared" si="0"/>
        <v>8309160.9341566777</v>
      </c>
      <c r="K96" s="84">
        <f t="shared" si="0"/>
        <v>8721951.9589530807</v>
      </c>
      <c r="L96" s="84">
        <f t="shared" si="0"/>
        <v>9155537.6717648581</v>
      </c>
      <c r="M96" s="84">
        <f t="shared" si="0"/>
        <v>9610982.3117290884</v>
      </c>
      <c r="N96" s="84">
        <f t="shared" si="0"/>
        <v>10089405.561624629</v>
      </c>
      <c r="O96" s="84">
        <f t="shared" si="0"/>
        <v>10591985.49081271</v>
      </c>
      <c r="P96" s="84">
        <f t="shared" si="0"/>
        <v>11109331.999601005</v>
      </c>
      <c r="Q96" s="84">
        <f t="shared" si="0"/>
        <v>11652324.802085012</v>
      </c>
      <c r="R96" s="84">
        <f t="shared" si="0"/>
        <v>12222256.809125578</v>
      </c>
      <c r="S96" s="84">
        <f t="shared" si="0"/>
        <v>12820487.352198472</v>
      </c>
      <c r="T96" s="84">
        <f t="shared" si="0"/>
        <v>13448445.671114238</v>
      </c>
      <c r="U96" s="84">
        <f t="shared" si="0"/>
        <v>14070159.141535493</v>
      </c>
      <c r="V96" s="84">
        <f t="shared" si="0"/>
        <v>14721105.478228195</v>
      </c>
      <c r="W96" s="84">
        <f t="shared" si="0"/>
        <v>15402685.087284604</v>
      </c>
      <c r="X96" s="84">
        <f t="shared" si="0"/>
        <v>16116366.834200455</v>
      </c>
      <c r="Y96" s="84">
        <f t="shared" si="0"/>
        <v>16863691.461841777</v>
      </c>
      <c r="Z96" s="84">
        <f t="shared" si="0"/>
        <v>17589790.099854868</v>
      </c>
      <c r="AA96" s="84">
        <f t="shared" si="0"/>
        <v>18347697.441471774</v>
      </c>
      <c r="AB96" s="84">
        <f t="shared" si="0"/>
        <v>19138833.64388955</v>
      </c>
      <c r="AC96" s="84">
        <f t="shared" si="0"/>
        <v>19964683.58525015</v>
      </c>
      <c r="AD96" s="84">
        <f t="shared" si="0"/>
        <v>20826799.876728021</v>
      </c>
      <c r="AE96" s="84">
        <f t="shared" si="0"/>
        <v>21690936.458083849</v>
      </c>
      <c r="AF96" s="84">
        <f t="shared" si="0"/>
        <v>22591669.427539974</v>
      </c>
      <c r="AG96" s="84">
        <f t="shared" si="0"/>
        <v>23530583.679912422</v>
      </c>
      <c r="AH96" s="84">
        <f t="shared" si="0"/>
        <v>24509334.418606792</v>
      </c>
      <c r="AI96" s="84">
        <f t="shared" si="0"/>
        <v>25529650.355598584</v>
      </c>
      <c r="AJ96" s="84">
        <f t="shared" si="0"/>
        <v>26591416.643852867</v>
      </c>
      <c r="AK96" s="84">
        <f t="shared" si="0"/>
        <v>27698212.548022721</v>
      </c>
      <c r="AL96" s="84">
        <f t="shared" si="0"/>
        <v>28851987.804663591</v>
      </c>
      <c r="AM96" s="84">
        <f t="shared" si="0"/>
        <v>30054778.418506294</v>
      </c>
      <c r="AN96" s="84">
        <f t="shared" si="0"/>
        <v>31308710.564242821</v>
      </c>
    </row>
    <row r="97" spans="1:40" x14ac:dyDescent="0.2">
      <c r="A97" s="85" t="s">
        <v>180</v>
      </c>
      <c r="B97" s="84">
        <f t="shared" si="1"/>
        <v>46566892.80377464</v>
      </c>
      <c r="C97" s="84">
        <f t="shared" si="0"/>
        <v>48082664.66159451</v>
      </c>
      <c r="D97" s="84">
        <f t="shared" si="0"/>
        <v>49843599.166010007</v>
      </c>
      <c r="E97" s="84">
        <f t="shared" si="0"/>
        <v>51671817.91444242</v>
      </c>
      <c r="F97" s="84">
        <f t="shared" si="0"/>
        <v>53982080.057362646</v>
      </c>
      <c r="G97" s="84">
        <f t="shared" si="0"/>
        <v>56397557.894385628</v>
      </c>
      <c r="H97" s="84">
        <f t="shared" si="0"/>
        <v>58923148.129448153</v>
      </c>
      <c r="I97" s="84">
        <f t="shared" si="0"/>
        <v>61563981.142451495</v>
      </c>
      <c r="J97" s="84">
        <f t="shared" si="0"/>
        <v>64325432.480897844</v>
      </c>
      <c r="K97" s="84">
        <f t="shared" si="0"/>
        <v>67521057.334559008</v>
      </c>
      <c r="L97" s="84">
        <f t="shared" si="0"/>
        <v>70877664.423429519</v>
      </c>
      <c r="M97" s="84">
        <f t="shared" si="0"/>
        <v>74403492.562871963</v>
      </c>
      <c r="N97" s="84">
        <f t="shared" si="0"/>
        <v>78107209.785623148</v>
      </c>
      <c r="O97" s="84">
        <f t="shared" si="0"/>
        <v>81997936.124590546</v>
      </c>
      <c r="P97" s="84">
        <f t="shared" si="0"/>
        <v>86002978.051687032</v>
      </c>
      <c r="Q97" s="84">
        <f t="shared" si="0"/>
        <v>90206560.956215724</v>
      </c>
      <c r="R97" s="84">
        <f t="shared" si="0"/>
        <v>94618693.917425618</v>
      </c>
      <c r="S97" s="84">
        <f t="shared" si="0"/>
        <v>99249900.210260779</v>
      </c>
      <c r="T97" s="84">
        <f t="shared" si="0"/>
        <v>104111244.30556971</v>
      </c>
      <c r="U97" s="84">
        <f t="shared" si="0"/>
        <v>108924243.85882795</v>
      </c>
      <c r="V97" s="84">
        <f t="shared" si="0"/>
        <v>113963549.86835393</v>
      </c>
      <c r="W97" s="84">
        <f t="shared" si="0"/>
        <v>119240003.5885471</v>
      </c>
      <c r="X97" s="84">
        <f t="shared" si="0"/>
        <v>124764976.25279894</v>
      </c>
      <c r="Y97" s="84">
        <f t="shared" si="0"/>
        <v>130550395.53370889</v>
      </c>
      <c r="Z97" s="84">
        <f t="shared" si="0"/>
        <v>136171493.65469787</v>
      </c>
      <c r="AA97" s="84">
        <f t="shared" si="0"/>
        <v>142038839.09622687</v>
      </c>
      <c r="AB97" s="84">
        <f t="shared" si="0"/>
        <v>148163426.01602319</v>
      </c>
      <c r="AC97" s="84">
        <f t="shared" si="0"/>
        <v>154556749.60950065</v>
      </c>
      <c r="AD97" s="84">
        <f t="shared" si="0"/>
        <v>161230829.42785838</v>
      </c>
      <c r="AE97" s="84">
        <f t="shared" si="0"/>
        <v>167920549.33565068</v>
      </c>
      <c r="AF97" s="84">
        <f t="shared" si="0"/>
        <v>174893580.45987564</v>
      </c>
      <c r="AG97" s="84">
        <f t="shared" si="0"/>
        <v>182162192.2757889</v>
      </c>
      <c r="AH97" s="84">
        <f t="shared" si="0"/>
        <v>189739198.5531266</v>
      </c>
      <c r="AI97" s="84">
        <f t="shared" si="0"/>
        <v>197637982.12877655</v>
      </c>
      <c r="AJ97" s="84">
        <f t="shared" si="0"/>
        <v>205857653.91354582</v>
      </c>
      <c r="AK97" s="84">
        <f t="shared" si="0"/>
        <v>214425922.81193101</v>
      </c>
      <c r="AL97" s="84">
        <f t="shared" si="0"/>
        <v>223357882.72428471</v>
      </c>
      <c r="AM97" s="84">
        <f t="shared" si="0"/>
        <v>232669295.39669427</v>
      </c>
      <c r="AN97" s="84">
        <f t="shared" si="0"/>
        <v>242376620.62668619</v>
      </c>
    </row>
    <row r="98" spans="1:40" x14ac:dyDescent="0.2">
      <c r="A98" s="85" t="s">
        <v>248</v>
      </c>
      <c r="B98" s="84">
        <f t="shared" si="1"/>
        <v>30889.25656638723</v>
      </c>
      <c r="C98" s="84">
        <f t="shared" si="0"/>
        <v>31894.714800622525</v>
      </c>
      <c r="D98" s="84">
        <f t="shared" si="0"/>
        <v>33062.796981512322</v>
      </c>
      <c r="E98" s="84">
        <f t="shared" si="0"/>
        <v>34275.510877150009</v>
      </c>
      <c r="F98" s="84">
        <f t="shared" si="0"/>
        <v>35807.979027193505</v>
      </c>
      <c r="G98" s="84">
        <f t="shared" si="0"/>
        <v>37410.239992996605</v>
      </c>
      <c r="H98" s="84">
        <f t="shared" si="0"/>
        <v>39085.54190934186</v>
      </c>
      <c r="I98" s="84">
        <f t="shared" si="0"/>
        <v>40837.287915487963</v>
      </c>
      <c r="J98" s="84">
        <f t="shared" si="0"/>
        <v>42669.043777926534</v>
      </c>
      <c r="K98" s="84">
        <f t="shared" si="0"/>
        <v>44788.800327082892</v>
      </c>
      <c r="L98" s="84">
        <f t="shared" si="0"/>
        <v>47015.341359089878</v>
      </c>
      <c r="M98" s="84">
        <f t="shared" si="0"/>
        <v>49354.131934341611</v>
      </c>
      <c r="N98" s="84">
        <f t="shared" si="0"/>
        <v>51810.921826357662</v>
      </c>
      <c r="O98" s="84">
        <f t="shared" si="0"/>
        <v>54391.76063431488</v>
      </c>
      <c r="P98" s="84">
        <f t="shared" si="0"/>
        <v>57048.428498467343</v>
      </c>
      <c r="Q98" s="84">
        <f t="shared" si="0"/>
        <v>59836.794717858749</v>
      </c>
      <c r="R98" s="84">
        <f t="shared" si="0"/>
        <v>62763.498623530963</v>
      </c>
      <c r="S98" s="84">
        <f t="shared" si="0"/>
        <v>65835.520628393104</v>
      </c>
      <c r="T98" s="84">
        <f t="shared" si="0"/>
        <v>69060.200137293403</v>
      </c>
      <c r="U98" s="84">
        <f t="shared" si="0"/>
        <v>72252.811220042087</v>
      </c>
      <c r="V98" s="84">
        <f t="shared" si="0"/>
        <v>75595.538356695004</v>
      </c>
      <c r="W98" s="84">
        <f t="shared" si="0"/>
        <v>79095.57288574359</v>
      </c>
      <c r="X98" s="84">
        <f t="shared" si="0"/>
        <v>82760.457697094331</v>
      </c>
      <c r="Y98" s="84">
        <f t="shared" si="0"/>
        <v>86598.104783946241</v>
      </c>
      <c r="Z98" s="84">
        <f t="shared" si="0"/>
        <v>90326.752576181811</v>
      </c>
      <c r="AA98" s="84">
        <f t="shared" si="0"/>
        <v>94218.743812760993</v>
      </c>
      <c r="AB98" s="84">
        <f t="shared" si="0"/>
        <v>98281.371257669496</v>
      </c>
      <c r="AC98" s="84">
        <f t="shared" si="0"/>
        <v>102522.26002864746</v>
      </c>
      <c r="AD98" s="84">
        <f t="shared" si="0"/>
        <v>106949.38306480348</v>
      </c>
      <c r="AE98" s="84">
        <f t="shared" si="0"/>
        <v>111386.88065477187</v>
      </c>
      <c r="AF98" s="84">
        <f t="shared" si="0"/>
        <v>116012.3073146354</v>
      </c>
      <c r="AG98" s="84">
        <f t="shared" si="0"/>
        <v>120833.8017658396</v>
      </c>
      <c r="AH98" s="84">
        <f t="shared" si="0"/>
        <v>125859.86377714985</v>
      </c>
      <c r="AI98" s="84">
        <f t="shared" si="0"/>
        <v>131099.37059712908</v>
      </c>
      <c r="AJ98" s="84">
        <f t="shared" si="0"/>
        <v>136551.73246548741</v>
      </c>
      <c r="AK98" s="84">
        <f t="shared" si="0"/>
        <v>142235.32955338596</v>
      </c>
      <c r="AL98" s="84">
        <f t="shared" si="0"/>
        <v>148160.17411056918</v>
      </c>
      <c r="AM98" s="84">
        <f t="shared" si="0"/>
        <v>154336.72138946029</v>
      </c>
      <c r="AN98" s="84">
        <f t="shared" si="0"/>
        <v>160775.88968153665</v>
      </c>
    </row>
    <row r="99" spans="1:40" x14ac:dyDescent="0.2">
      <c r="A99" s="85" t="s">
        <v>249</v>
      </c>
      <c r="B99" s="84">
        <f t="shared" si="1"/>
        <v>248559.16394019258</v>
      </c>
      <c r="C99" s="84">
        <f t="shared" si="0"/>
        <v>256649.86879549353</v>
      </c>
      <c r="D99" s="84">
        <f t="shared" si="0"/>
        <v>266049.17336183717</v>
      </c>
      <c r="E99" s="84">
        <f t="shared" si="0"/>
        <v>275807.61967958917</v>
      </c>
      <c r="F99" s="84">
        <f t="shared" si="0"/>
        <v>288139.05929585622</v>
      </c>
      <c r="G99" s="84">
        <f t="shared" si="0"/>
        <v>301032.10659915052</v>
      </c>
      <c r="H99" s="84">
        <f t="shared" si="0"/>
        <v>314512.89862725354</v>
      </c>
      <c r="I99" s="84">
        <f t="shared" si="0"/>
        <v>328608.81970542698</v>
      </c>
      <c r="J99" s="84">
        <f t="shared" si="0"/>
        <v>343348.56278508785</v>
      </c>
      <c r="K99" s="84">
        <f t="shared" si="0"/>
        <v>360405.78507474292</v>
      </c>
      <c r="L99" s="84">
        <f t="shared" si="0"/>
        <v>378322.27899245056</v>
      </c>
      <c r="M99" s="84">
        <f t="shared" si="0"/>
        <v>397142.02069670241</v>
      </c>
      <c r="N99" s="84">
        <f t="shared" si="0"/>
        <v>416911.27737090568</v>
      </c>
      <c r="O99" s="84">
        <f t="shared" si="0"/>
        <v>437678.72883065679</v>
      </c>
      <c r="P99" s="84">
        <f t="shared" si="0"/>
        <v>459056.36029813194</v>
      </c>
      <c r="Q99" s="84">
        <f t="shared" si="0"/>
        <v>481493.73993404035</v>
      </c>
      <c r="R99" s="84">
        <f t="shared" si="0"/>
        <v>505044.29299869324</v>
      </c>
      <c r="S99" s="84">
        <f t="shared" si="0"/>
        <v>529764.18936438672</v>
      </c>
      <c r="T99" s="84">
        <f t="shared" si="0"/>
        <v>555712.48763387371</v>
      </c>
      <c r="U99" s="84">
        <f t="shared" si="0"/>
        <v>581402.73821691074</v>
      </c>
      <c r="V99" s="84">
        <f t="shared" si="0"/>
        <v>608300.94020441873</v>
      </c>
      <c r="W99" s="84">
        <f t="shared" si="0"/>
        <v>636464.96074121573</v>
      </c>
      <c r="X99" s="84">
        <f t="shared" si="0"/>
        <v>665955.49583028967</v>
      </c>
      <c r="Y99" s="84">
        <f t="shared" si="0"/>
        <v>696836.21156895882</v>
      </c>
      <c r="Z99" s="84">
        <f t="shared" si="0"/>
        <v>726839.83356852585</v>
      </c>
      <c r="AA99" s="84">
        <f t="shared" si="0"/>
        <v>758157.8449213584</v>
      </c>
      <c r="AB99" s="84">
        <f t="shared" si="0"/>
        <v>790848.92892128148</v>
      </c>
      <c r="AC99" s="84">
        <f t="shared" si="0"/>
        <v>824974.44324086793</v>
      </c>
      <c r="AD99" s="84">
        <f t="shared" si="0"/>
        <v>860598.54439598392</v>
      </c>
      <c r="AE99" s="84">
        <f t="shared" si="0"/>
        <v>896306.12734083831</v>
      </c>
      <c r="AF99" s="84">
        <f t="shared" si="0"/>
        <v>933525.93484806805</v>
      </c>
      <c r="AG99" s="84">
        <f t="shared" si="0"/>
        <v>972323.45744813222</v>
      </c>
      <c r="AH99" s="84">
        <f t="shared" si="0"/>
        <v>1012767.0909411527</v>
      </c>
      <c r="AI99" s="84">
        <f t="shared" si="0"/>
        <v>1054928.2686255041</v>
      </c>
      <c r="AJ99" s="84">
        <f t="shared" si="0"/>
        <v>1098802.2448277434</v>
      </c>
      <c r="AK99" s="84">
        <f t="shared" si="0"/>
        <v>1144536.9208082021</v>
      </c>
      <c r="AL99" s="84">
        <f t="shared" si="0"/>
        <v>1192212.8629741776</v>
      </c>
      <c r="AM99" s="84">
        <f t="shared" si="0"/>
        <v>1241914.2024796689</v>
      </c>
      <c r="AN99" s="84">
        <f t="shared" si="0"/>
        <v>1293728.7964537544</v>
      </c>
    </row>
    <row r="100" spans="1:40" x14ac:dyDescent="0.2">
      <c r="A100" s="85" t="s">
        <v>250</v>
      </c>
      <c r="B100" s="84">
        <f t="shared" si="1"/>
        <v>13124706.062277215</v>
      </c>
      <c r="C100" s="84">
        <f t="shared" si="0"/>
        <v>13551920.739777554</v>
      </c>
      <c r="D100" s="84">
        <f t="shared" si="0"/>
        <v>14048233.60013447</v>
      </c>
      <c r="E100" s="84">
        <f t="shared" si="0"/>
        <v>14563510.275171176</v>
      </c>
      <c r="F100" s="84">
        <f t="shared" si="0"/>
        <v>15214649.093481526</v>
      </c>
      <c r="G100" s="84">
        <f t="shared" si="0"/>
        <v>15895442.565024946</v>
      </c>
      <c r="H100" s="84">
        <f t="shared" si="0"/>
        <v>16607270.807648558</v>
      </c>
      <c r="I100" s="84">
        <f t="shared" si="0"/>
        <v>17351579.799903616</v>
      </c>
      <c r="J100" s="84">
        <f t="shared" si="0"/>
        <v>18129884.619920563</v>
      </c>
      <c r="K100" s="84">
        <f t="shared" si="0"/>
        <v>19030559.635244127</v>
      </c>
      <c r="L100" s="84">
        <f t="shared" si="0"/>
        <v>19976606.896624003</v>
      </c>
      <c r="M100" s="84">
        <f t="shared" si="0"/>
        <v>20970348.483619839</v>
      </c>
      <c r="N100" s="84">
        <f t="shared" si="0"/>
        <v>22014227.449116606</v>
      </c>
      <c r="O100" s="84">
        <f t="shared" si="0"/>
        <v>23110814.240571331</v>
      </c>
      <c r="P100" s="84">
        <f t="shared" si="0"/>
        <v>24239620.456647154</v>
      </c>
      <c r="Q100" s="84">
        <f t="shared" si="0"/>
        <v>25424384.711003426</v>
      </c>
      <c r="R100" s="84">
        <f t="shared" si="0"/>
        <v>26667928.025511857</v>
      </c>
      <c r="S100" s="84">
        <f t="shared" si="0"/>
        <v>27973216.346194122</v>
      </c>
      <c r="T100" s="84">
        <f t="shared" si="0"/>
        <v>29343368.153130759</v>
      </c>
      <c r="U100" s="84">
        <f t="shared" si="0"/>
        <v>30699894.230156571</v>
      </c>
      <c r="V100" s="84">
        <f t="shared" si="0"/>
        <v>32120203.942715589</v>
      </c>
      <c r="W100" s="84">
        <f t="shared" si="0"/>
        <v>33607352.858159885</v>
      </c>
      <c r="X100" s="84">
        <f t="shared" si="0"/>
        <v>35164545.916455254</v>
      </c>
      <c r="Y100" s="84">
        <f t="shared" si="0"/>
        <v>36795144.887894876</v>
      </c>
      <c r="Z100" s="84">
        <f t="shared" si="0"/>
        <v>38379430.549729265</v>
      </c>
      <c r="AA100" s="84">
        <f t="shared" si="0"/>
        <v>40033120.105749384</v>
      </c>
      <c r="AB100" s="84">
        <f t="shared" si="0"/>
        <v>41759312.218543269</v>
      </c>
      <c r="AC100" s="84">
        <f t="shared" si="0"/>
        <v>43561246.766313054</v>
      </c>
      <c r="AD100" s="84">
        <f t="shared" si="0"/>
        <v>45442311.414994553</v>
      </c>
      <c r="AE100" s="84">
        <f t="shared" si="0"/>
        <v>47327784.164888263</v>
      </c>
      <c r="AF100" s="84">
        <f t="shared" si="0"/>
        <v>49293107.130588569</v>
      </c>
      <c r="AG100" s="84">
        <f t="shared" si="0"/>
        <v>51341738.418199934</v>
      </c>
      <c r="AH100" s="84">
        <f t="shared" si="0"/>
        <v>53477289.541207753</v>
      </c>
      <c r="AI100" s="84">
        <f t="shared" si="0"/>
        <v>55703532.402564093</v>
      </c>
      <c r="AJ100" s="84">
        <f t="shared" si="0"/>
        <v>58020216.415776692</v>
      </c>
      <c r="AK100" s="84">
        <f t="shared" si="0"/>
        <v>60435151.232830726</v>
      </c>
      <c r="AL100" s="84">
        <f t="shared" si="0"/>
        <v>62952591.013570897</v>
      </c>
      <c r="AM100" s="84">
        <f t="shared" si="0"/>
        <v>65576978.147685885</v>
      </c>
      <c r="AN100" s="84">
        <f t="shared" si="0"/>
        <v>68312951.76807408</v>
      </c>
    </row>
    <row r="101" spans="1:40" x14ac:dyDescent="0.2">
      <c r="A101" s="85" t="s">
        <v>251</v>
      </c>
      <c r="B101" s="84">
        <f t="shared" si="1"/>
        <v>11565.364118958927</v>
      </c>
      <c r="C101" s="84">
        <f t="shared" si="0"/>
        <v>11941.821563324564</v>
      </c>
      <c r="D101" s="84">
        <f t="shared" si="0"/>
        <v>12379.167658521899</v>
      </c>
      <c r="E101" s="84">
        <f t="shared" si="0"/>
        <v>12833.224483911254</v>
      </c>
      <c r="F101" s="84">
        <f t="shared" si="0"/>
        <v>13407.001716712857</v>
      </c>
      <c r="G101" s="84">
        <f t="shared" ref="C101:AN105" si="2">G17*$B$8+G37*$B$28+G58*$B$49+G79*$B$70</f>
        <v>14006.910343302214</v>
      </c>
      <c r="H101" s="84">
        <f t="shared" si="2"/>
        <v>14634.166510186029</v>
      </c>
      <c r="I101" s="84">
        <f t="shared" si="2"/>
        <v>15290.044399686858</v>
      </c>
      <c r="J101" s="84">
        <f t="shared" si="2"/>
        <v>15975.879084008538</v>
      </c>
      <c r="K101" s="84">
        <f t="shared" si="2"/>
        <v>16769.545201606801</v>
      </c>
      <c r="L101" s="84">
        <f t="shared" si="2"/>
        <v>17603.192903862757</v>
      </c>
      <c r="M101" s="84">
        <f t="shared" si="2"/>
        <v>18478.868384839192</v>
      </c>
      <c r="N101" s="84">
        <f t="shared" si="2"/>
        <v>19398.724439123853</v>
      </c>
      <c r="O101" s="84">
        <f t="shared" si="2"/>
        <v>20365.026120169972</v>
      </c>
      <c r="P101" s="84">
        <f t="shared" si="2"/>
        <v>21359.719246759967</v>
      </c>
      <c r="Q101" s="84">
        <f t="shared" si="2"/>
        <v>22403.722055793522</v>
      </c>
      <c r="R101" s="84">
        <f t="shared" si="2"/>
        <v>23499.520404476065</v>
      </c>
      <c r="S101" s="84">
        <f t="shared" si="2"/>
        <v>24649.727855773108</v>
      </c>
      <c r="T101" s="84">
        <f t="shared" si="2"/>
        <v>25857.092384188483</v>
      </c>
      <c r="U101" s="84">
        <f t="shared" si="2"/>
        <v>27052.450051112446</v>
      </c>
      <c r="V101" s="84">
        <f t="shared" si="2"/>
        <v>28304.013241137047</v>
      </c>
      <c r="W101" s="84">
        <f t="shared" si="2"/>
        <v>29614.474490677901</v>
      </c>
      <c r="X101" s="84">
        <f t="shared" si="2"/>
        <v>30986.657961853969</v>
      </c>
      <c r="Y101" s="84">
        <f t="shared" si="2"/>
        <v>32423.52601415282</v>
      </c>
      <c r="Z101" s="84">
        <f t="shared" si="2"/>
        <v>33819.583225690963</v>
      </c>
      <c r="AA101" s="84">
        <f t="shared" si="2"/>
        <v>35276.798477929064</v>
      </c>
      <c r="AB101" s="84">
        <f t="shared" si="2"/>
        <v>36797.902282388088</v>
      </c>
      <c r="AC101" s="84">
        <f t="shared" si="2"/>
        <v>38385.749588423154</v>
      </c>
      <c r="AD101" s="84">
        <f t="shared" si="2"/>
        <v>40043.325574511837</v>
      </c>
      <c r="AE101" s="84">
        <f t="shared" si="2"/>
        <v>41704.785936780099</v>
      </c>
      <c r="AF101" s="84">
        <f t="shared" si="2"/>
        <v>43436.609537386707</v>
      </c>
      <c r="AG101" s="84">
        <f t="shared" si="2"/>
        <v>45241.843626004928</v>
      </c>
      <c r="AH101" s="84">
        <f t="shared" si="2"/>
        <v>47123.670633409289</v>
      </c>
      <c r="AI101" s="84">
        <f t="shared" si="2"/>
        <v>49085.414324022036</v>
      </c>
      <c r="AJ101" s="84">
        <f t="shared" si="2"/>
        <v>51126.853883448326</v>
      </c>
      <c r="AK101" s="84">
        <f t="shared" si="2"/>
        <v>53254.871101529585</v>
      </c>
      <c r="AL101" s="84">
        <f t="shared" si="2"/>
        <v>55473.214702800338</v>
      </c>
      <c r="AM101" s="84">
        <f t="shared" si="2"/>
        <v>57785.799278114231</v>
      </c>
      <c r="AN101" s="84">
        <f t="shared" si="2"/>
        <v>60196.71278653953</v>
      </c>
    </row>
    <row r="102" spans="1:40" x14ac:dyDescent="0.2">
      <c r="A102" s="85" t="s">
        <v>252</v>
      </c>
      <c r="B102" s="84">
        <f t="shared" si="1"/>
        <v>76326.760091843214</v>
      </c>
      <c r="C102" s="84">
        <f t="shared" si="2"/>
        <v>78811.228090025979</v>
      </c>
      <c r="D102" s="84">
        <f t="shared" si="2"/>
        <v>81697.536739012648</v>
      </c>
      <c r="E102" s="84">
        <f t="shared" si="2"/>
        <v>84694.129498487047</v>
      </c>
      <c r="F102" s="84">
        <f t="shared" si="2"/>
        <v>88480.828883283568</v>
      </c>
      <c r="G102" s="84">
        <f t="shared" si="2"/>
        <v>92439.984976229374</v>
      </c>
      <c r="H102" s="84">
        <f t="shared" si="2"/>
        <v>96579.62385602796</v>
      </c>
      <c r="I102" s="84">
        <f t="shared" si="2"/>
        <v>100908.15461446815</v>
      </c>
      <c r="J102" s="84">
        <f t="shared" si="2"/>
        <v>105434.38819211</v>
      </c>
      <c r="K102" s="84">
        <f t="shared" si="2"/>
        <v>110672.26593879008</v>
      </c>
      <c r="L102" s="84">
        <f t="shared" si="2"/>
        <v>116174.00609298892</v>
      </c>
      <c r="M102" s="84">
        <f t="shared" si="2"/>
        <v>121953.11271404481</v>
      </c>
      <c r="N102" s="84">
        <f t="shared" si="2"/>
        <v>128023.79338196438</v>
      </c>
      <c r="O102" s="84">
        <f t="shared" si="2"/>
        <v>134400.99654019848</v>
      </c>
      <c r="P102" s="84">
        <f t="shared" si="2"/>
        <v>140965.57184083969</v>
      </c>
      <c r="Q102" s="84">
        <f t="shared" si="2"/>
        <v>147855.57124947809</v>
      </c>
      <c r="R102" s="84">
        <f t="shared" si="2"/>
        <v>155087.40042568379</v>
      </c>
      <c r="S102" s="84">
        <f t="shared" si="2"/>
        <v>162678.30783577432</v>
      </c>
      <c r="T102" s="84">
        <f t="shared" si="2"/>
        <v>170646.42900825816</v>
      </c>
      <c r="U102" s="84">
        <f t="shared" si="2"/>
        <v>178535.30971523791</v>
      </c>
      <c r="V102" s="84">
        <f t="shared" si="2"/>
        <v>186795.12431011023</v>
      </c>
      <c r="W102" s="84">
        <f t="shared" si="2"/>
        <v>195443.64245225806</v>
      </c>
      <c r="X102" s="84">
        <f t="shared" si="2"/>
        <v>204499.50247786322</v>
      </c>
      <c r="Y102" s="84">
        <f t="shared" si="2"/>
        <v>213982.25477025894</v>
      </c>
      <c r="Z102" s="84">
        <f t="shared" si="2"/>
        <v>223195.67189777351</v>
      </c>
      <c r="AA102" s="84">
        <f t="shared" si="2"/>
        <v>232812.7075410719</v>
      </c>
      <c r="AB102" s="84">
        <f t="shared" si="2"/>
        <v>242851.38197998668</v>
      </c>
      <c r="AC102" s="84">
        <f t="shared" si="2"/>
        <v>253330.53673409813</v>
      </c>
      <c r="AD102" s="84">
        <f t="shared" si="2"/>
        <v>264269.87278291234</v>
      </c>
      <c r="AE102" s="84">
        <f t="shared" si="2"/>
        <v>275234.84415506938</v>
      </c>
      <c r="AF102" s="84">
        <f t="shared" si="2"/>
        <v>286664.18465185538</v>
      </c>
      <c r="AG102" s="84">
        <f t="shared" si="2"/>
        <v>298578.00489774864</v>
      </c>
      <c r="AH102" s="84">
        <f t="shared" si="2"/>
        <v>310997.3076582253</v>
      </c>
      <c r="AI102" s="84">
        <f t="shared" si="2"/>
        <v>323944.02844409575</v>
      </c>
      <c r="AJ102" s="84">
        <f t="shared" si="2"/>
        <v>337416.70996900357</v>
      </c>
      <c r="AK102" s="84">
        <f t="shared" si="2"/>
        <v>351460.76928310137</v>
      </c>
      <c r="AL102" s="84">
        <f t="shared" si="2"/>
        <v>366100.94646333449</v>
      </c>
      <c r="AM102" s="84">
        <f t="shared" si="2"/>
        <v>381363.07623776398</v>
      </c>
      <c r="AN102" s="84">
        <f t="shared" si="2"/>
        <v>397274.13749506627</v>
      </c>
    </row>
    <row r="103" spans="1:40" x14ac:dyDescent="0.2">
      <c r="A103" s="85" t="s">
        <v>128</v>
      </c>
      <c r="B103" s="84">
        <f t="shared" si="1"/>
        <v>16286.970708275234</v>
      </c>
      <c r="C103" s="84">
        <f t="shared" si="2"/>
        <v>16817.118424008993</v>
      </c>
      <c r="D103" s="84">
        <f t="shared" si="2"/>
        <v>17433.012828075429</v>
      </c>
      <c r="E103" s="84">
        <f t="shared" si="2"/>
        <v>18072.440185393651</v>
      </c>
      <c r="F103" s="84">
        <f t="shared" si="2"/>
        <v>18880.464289744647</v>
      </c>
      <c r="G103" s="84">
        <f t="shared" si="2"/>
        <v>19725.288034886013</v>
      </c>
      <c r="H103" s="84">
        <f t="shared" si="2"/>
        <v>20608.624064045231</v>
      </c>
      <c r="I103" s="84">
        <f t="shared" si="2"/>
        <v>21532.266749621736</v>
      </c>
      <c r="J103" s="84">
        <f t="shared" si="2"/>
        <v>22498.096212436081</v>
      </c>
      <c r="K103" s="84">
        <f t="shared" si="2"/>
        <v>23615.779726462533</v>
      </c>
      <c r="L103" s="84">
        <f t="shared" si="2"/>
        <v>24789.767468483224</v>
      </c>
      <c r="M103" s="84">
        <f t="shared" si="2"/>
        <v>26022.940999547267</v>
      </c>
      <c r="N103" s="84">
        <f t="shared" si="2"/>
        <v>27318.332001323397</v>
      </c>
      <c r="O103" s="84">
        <f t="shared" si="2"/>
        <v>28679.130244480832</v>
      </c>
      <c r="P103" s="84">
        <f t="shared" si="2"/>
        <v>30079.910855437702</v>
      </c>
      <c r="Q103" s="84">
        <f t="shared" si="2"/>
        <v>31550.132025751984</v>
      </c>
      <c r="R103" s="84">
        <f t="shared" si="2"/>
        <v>33093.294473868271</v>
      </c>
      <c r="S103" s="84">
        <f t="shared" si="2"/>
        <v>34713.078760383345</v>
      </c>
      <c r="T103" s="84">
        <f t="shared" si="2"/>
        <v>36413.354731485393</v>
      </c>
      <c r="U103" s="84">
        <f t="shared" si="2"/>
        <v>38096.721991422157</v>
      </c>
      <c r="V103" s="84">
        <f t="shared" si="2"/>
        <v>39859.24090615919</v>
      </c>
      <c r="W103" s="84">
        <f t="shared" si="2"/>
        <v>41704.703250973194</v>
      </c>
      <c r="X103" s="84">
        <f t="shared" si="2"/>
        <v>43637.086163568922</v>
      </c>
      <c r="Y103" s="84">
        <f t="shared" si="2"/>
        <v>45660.561398653386</v>
      </c>
      <c r="Z103" s="84">
        <f t="shared" si="2"/>
        <v>47626.564602488957</v>
      </c>
      <c r="AA103" s="84">
        <f t="shared" si="2"/>
        <v>49678.69386402666</v>
      </c>
      <c r="AB103" s="84">
        <f t="shared" si="2"/>
        <v>51820.794437138604</v>
      </c>
      <c r="AC103" s="84">
        <f t="shared" si="2"/>
        <v>54056.886815779158</v>
      </c>
      <c r="AD103" s="84">
        <f t="shared" si="2"/>
        <v>56391.174889590096</v>
      </c>
      <c r="AE103" s="84">
        <f t="shared" si="2"/>
        <v>58730.933151836602</v>
      </c>
      <c r="AF103" s="84">
        <f t="shared" si="2"/>
        <v>61169.780728519603</v>
      </c>
      <c r="AG103" s="84">
        <f t="shared" si="2"/>
        <v>63712.008921292807</v>
      </c>
      <c r="AH103" s="84">
        <f t="shared" si="2"/>
        <v>66362.099401141459</v>
      </c>
      <c r="AI103" s="84">
        <f t="shared" si="2"/>
        <v>69124.732872730703</v>
      </c>
      <c r="AJ103" s="84">
        <f t="shared" si="2"/>
        <v>71999.598373297718</v>
      </c>
      <c r="AK103" s="84">
        <f t="shared" si="2"/>
        <v>74996.387211167385</v>
      </c>
      <c r="AL103" s="84">
        <f t="shared" si="2"/>
        <v>78120.378542798629</v>
      </c>
      <c r="AM103" s="84">
        <f t="shared" si="2"/>
        <v>81377.085106563696</v>
      </c>
      <c r="AN103" s="84">
        <f t="shared" si="2"/>
        <v>84772.263787322998</v>
      </c>
    </row>
    <row r="104" spans="1:40" x14ac:dyDescent="0.2">
      <c r="A104" s="85" t="s">
        <v>253</v>
      </c>
      <c r="B104" s="84">
        <f>B20+B40*$B$28+B61*$B$49+B82*$B$70</f>
        <v>12336945.089656055</v>
      </c>
      <c r="C104" s="84">
        <f t="shared" ref="C104:AN104" si="3">C20+C40*$B$28+C61*$B$49+C82*$B$70</f>
        <v>12738517.817670535</v>
      </c>
      <c r="D104" s="84">
        <f t="shared" si="3"/>
        <v>13205041.370766474</v>
      </c>
      <c r="E104" s="84">
        <f t="shared" si="3"/>
        <v>13689390.507100996</v>
      </c>
      <c r="F104" s="84">
        <f t="shared" si="3"/>
        <v>14301447.174055751</v>
      </c>
      <c r="G104" s="84">
        <f t="shared" si="3"/>
        <v>14941378.585545987</v>
      </c>
      <c r="H104" s="84">
        <f t="shared" si="3"/>
        <v>15610482.023051105</v>
      </c>
      <c r="I104" s="84">
        <f t="shared" si="3"/>
        <v>16310116.675714301</v>
      </c>
      <c r="J104" s="84">
        <f t="shared" si="3"/>
        <v>17041706.684816394</v>
      </c>
      <c r="K104" s="84">
        <f t="shared" si="3"/>
        <v>17888322.079854351</v>
      </c>
      <c r="L104" s="84">
        <f t="shared" si="3"/>
        <v>18777586.42303142</v>
      </c>
      <c r="M104" s="84">
        <f t="shared" si="3"/>
        <v>19711682.419840984</v>
      </c>
      <c r="N104" s="84">
        <f t="shared" si="3"/>
        <v>20692906.48813422</v>
      </c>
      <c r="O104" s="84">
        <f t="shared" si="3"/>
        <v>21723674.793955743</v>
      </c>
      <c r="P104" s="84">
        <f t="shared" si="3"/>
        <v>22784728.674973</v>
      </c>
      <c r="Q104" s="84">
        <f t="shared" si="3"/>
        <v>23898381.924106766</v>
      </c>
      <c r="R104" s="84">
        <f t="shared" si="3"/>
        <v>25067286.242032312</v>
      </c>
      <c r="S104" s="84">
        <f t="shared" si="3"/>
        <v>26294229.555049438</v>
      </c>
      <c r="T104" s="84">
        <f t="shared" si="3"/>
        <v>27582143.168235339</v>
      </c>
      <c r="U104" s="84">
        <f t="shared" si="3"/>
        <v>28857248.884549595</v>
      </c>
      <c r="V104" s="84">
        <f t="shared" si="3"/>
        <v>30192309.86427759</v>
      </c>
      <c r="W104" s="84">
        <f t="shared" si="3"/>
        <v>31590198.275867246</v>
      </c>
      <c r="X104" s="84">
        <f t="shared" si="3"/>
        <v>33053926.69485252</v>
      </c>
      <c r="Y104" s="84">
        <f t="shared" si="3"/>
        <v>34586655.113945968</v>
      </c>
      <c r="Z104" s="84">
        <f t="shared" si="3"/>
        <v>36075850.005141042</v>
      </c>
      <c r="AA104" s="84">
        <f t="shared" si="3"/>
        <v>37630283.083577394</v>
      </c>
      <c r="AB104" s="84">
        <f t="shared" si="3"/>
        <v>39252867.026309952</v>
      </c>
      <c r="AC104" s="84">
        <f t="shared" si="3"/>
        <v>40946647.250073135</v>
      </c>
      <c r="AD104" s="84">
        <f t="shared" si="3"/>
        <v>42714808.088933885</v>
      </c>
      <c r="AE104" s="84">
        <f t="shared" si="3"/>
        <v>44487112.449359737</v>
      </c>
      <c r="AF104" s="84">
        <f t="shared" si="3"/>
        <v>46334474.317597866</v>
      </c>
      <c r="AG104" s="84">
        <f t="shared" si="3"/>
        <v>48260144.239978403</v>
      </c>
      <c r="AH104" s="84">
        <f t="shared" si="3"/>
        <v>50267516.962513082</v>
      </c>
      <c r="AI104" s="84">
        <f t="shared" si="3"/>
        <v>52360137.993907563</v>
      </c>
      <c r="AJ104" s="84">
        <f t="shared" si="3"/>
        <v>54537771.788178533</v>
      </c>
      <c r="AK104" s="84">
        <f t="shared" si="3"/>
        <v>56807759.252410159</v>
      </c>
      <c r="AL104" s="84">
        <f t="shared" si="3"/>
        <v>59174099.206549957</v>
      </c>
      <c r="AM104" s="84">
        <f t="shared" si="3"/>
        <v>61640967.402603015</v>
      </c>
      <c r="AN104" s="84">
        <f t="shared" si="3"/>
        <v>64212724.527015135</v>
      </c>
    </row>
    <row r="105" spans="1:40" x14ac:dyDescent="0.2">
      <c r="A105" s="85" t="s">
        <v>254</v>
      </c>
      <c r="B105" s="84">
        <f t="shared" si="1"/>
        <v>8210465.502868671</v>
      </c>
      <c r="C105" s="84">
        <f t="shared" si="2"/>
        <v>8477719.5926206149</v>
      </c>
      <c r="D105" s="84">
        <f t="shared" si="2"/>
        <v>8788199.6596982852</v>
      </c>
      <c r="E105" s="84">
        <f t="shared" si="2"/>
        <v>9110542.982645642</v>
      </c>
      <c r="F105" s="84">
        <f t="shared" si="2"/>
        <v>9517878.0330420546</v>
      </c>
      <c r="G105" s="84">
        <f t="shared" si="2"/>
        <v>9943764.2423150446</v>
      </c>
      <c r="H105" s="84">
        <f t="shared" si="2"/>
        <v>10389064.97532169</v>
      </c>
      <c r="I105" s="84">
        <f t="shared" si="2"/>
        <v>10854684.797616189</v>
      </c>
      <c r="J105" s="84">
        <f t="shared" si="2"/>
        <v>11341571.501603587</v>
      </c>
      <c r="K105" s="84">
        <f t="shared" si="2"/>
        <v>11905009.730811957</v>
      </c>
      <c r="L105" s="84">
        <f t="shared" si="2"/>
        <v>12496831.625091787</v>
      </c>
      <c r="M105" s="84">
        <f t="shared" si="2"/>
        <v>13118489.815384213</v>
      </c>
      <c r="N105" s="84">
        <f t="shared" si="2"/>
        <v>13771512.610311046</v>
      </c>
      <c r="O105" s="84">
        <f t="shared" si="2"/>
        <v>14457508.013135195</v>
      </c>
      <c r="P105" s="84">
        <f t="shared" si="2"/>
        <v>15163659.027301699</v>
      </c>
      <c r="Q105" s="84">
        <f t="shared" si="2"/>
        <v>15904815.895369215</v>
      </c>
      <c r="R105" s="84">
        <f t="shared" si="2"/>
        <v>16682743.373260703</v>
      </c>
      <c r="S105" s="84">
        <f t="shared" si="2"/>
        <v>17499296.877575874</v>
      </c>
      <c r="T105" s="84">
        <f t="shared" si="2"/>
        <v>18356427.246146936</v>
      </c>
      <c r="U105" s="84">
        <f t="shared" si="2"/>
        <v>19205033.722079679</v>
      </c>
      <c r="V105" s="84">
        <f t="shared" si="2"/>
        <v>20093541.536503963</v>
      </c>
      <c r="W105" s="84">
        <f t="shared" si="2"/>
        <v>21023862.170729693</v>
      </c>
      <c r="X105" s="84">
        <f t="shared" si="2"/>
        <v>21998000.549583592</v>
      </c>
      <c r="Y105" s="84">
        <f t="shared" si="2"/>
        <v>23018059.706755705</v>
      </c>
      <c r="Z105" s="84">
        <f t="shared" si="2"/>
        <v>24009146.494639449</v>
      </c>
      <c r="AA105" s="84">
        <f t="shared" si="2"/>
        <v>25043650.504689757</v>
      </c>
      <c r="AB105" s="84">
        <f t="shared" si="2"/>
        <v>26123510.177444912</v>
      </c>
      <c r="AC105" s="84">
        <f t="shared" si="2"/>
        <v>27250752.294158958</v>
      </c>
      <c r="AD105" s="84">
        <f t="shared" si="2"/>
        <v>28427496.088144209</v>
      </c>
      <c r="AE105" s="84">
        <f t="shared" si="2"/>
        <v>29606997.472491033</v>
      </c>
      <c r="AF105" s="84">
        <f t="shared" si="2"/>
        <v>30836451.018750355</v>
      </c>
      <c r="AG105" s="84">
        <f t="shared" si="2"/>
        <v>32118020.025722243</v>
      </c>
      <c r="AH105" s="84">
        <f t="shared" si="2"/>
        <v>33453963.759766217</v>
      </c>
      <c r="AI105" s="84">
        <f t="shared" si="2"/>
        <v>34846641.822607525</v>
      </c>
      <c r="AJ105" s="84">
        <f t="shared" si="2"/>
        <v>36295897.45403073</v>
      </c>
      <c r="AK105" s="84">
        <f t="shared" si="2"/>
        <v>37806616.163692877</v>
      </c>
      <c r="AL105" s="84">
        <f t="shared" si="2"/>
        <v>39381459.240348436</v>
      </c>
      <c r="AM105" s="84">
        <f t="shared" si="2"/>
        <v>41023205.724313878</v>
      </c>
      <c r="AN105" s="84">
        <f t="shared" si="2"/>
        <v>42734757.733201936</v>
      </c>
    </row>
    <row r="108" spans="1:40" x14ac:dyDescent="0.2">
      <c r="A108" s="83" t="s">
        <v>259</v>
      </c>
    </row>
    <row r="109" spans="1:40" x14ac:dyDescent="0.2">
      <c r="A109" s="83" t="s">
        <v>241</v>
      </c>
    </row>
    <row r="110" spans="1:40" x14ac:dyDescent="0.2">
      <c r="A110" s="83"/>
    </row>
    <row r="111" spans="1:40" x14ac:dyDescent="0.2">
      <c r="A111" s="83"/>
    </row>
    <row r="112" spans="1:40" x14ac:dyDescent="0.2">
      <c r="A112" s="83" t="s">
        <v>260</v>
      </c>
      <c r="B112" s="88">
        <v>947817</v>
      </c>
    </row>
    <row r="113" spans="1:40" x14ac:dyDescent="0.2">
      <c r="A113" s="85" t="s">
        <v>244</v>
      </c>
      <c r="B113" s="85">
        <v>2022</v>
      </c>
      <c r="C113" s="85">
        <v>2023</v>
      </c>
      <c r="D113" s="85">
        <v>2024</v>
      </c>
      <c r="E113" s="85">
        <v>2025</v>
      </c>
      <c r="F113" s="85">
        <v>2026</v>
      </c>
      <c r="G113" s="85">
        <v>2027</v>
      </c>
      <c r="H113" s="85">
        <v>2028</v>
      </c>
      <c r="I113" s="85">
        <v>2029</v>
      </c>
      <c r="J113" s="85">
        <v>2030</v>
      </c>
      <c r="K113" s="85">
        <v>2031</v>
      </c>
      <c r="L113" s="85">
        <v>2032</v>
      </c>
      <c r="M113" s="85">
        <v>2033</v>
      </c>
      <c r="N113" s="85">
        <v>2034</v>
      </c>
      <c r="O113" s="85">
        <v>2035</v>
      </c>
      <c r="P113" s="85">
        <v>2036</v>
      </c>
      <c r="Q113" s="85">
        <v>2037</v>
      </c>
      <c r="R113" s="85">
        <v>2038</v>
      </c>
      <c r="S113" s="85">
        <v>2039</v>
      </c>
      <c r="T113" s="85">
        <v>2040</v>
      </c>
      <c r="U113" s="85">
        <v>2041</v>
      </c>
      <c r="V113" s="85">
        <v>2042</v>
      </c>
      <c r="W113" s="85">
        <v>2043</v>
      </c>
      <c r="X113" s="85">
        <v>2044</v>
      </c>
      <c r="Y113" s="85">
        <v>2045</v>
      </c>
      <c r="Z113" s="85">
        <v>2046</v>
      </c>
      <c r="AA113" s="85">
        <v>2047</v>
      </c>
      <c r="AB113" s="85">
        <v>2048</v>
      </c>
      <c r="AC113" s="85">
        <v>2049</v>
      </c>
      <c r="AD113" s="85">
        <v>2050</v>
      </c>
      <c r="AE113" s="85">
        <v>2051</v>
      </c>
      <c r="AF113" s="85">
        <v>2052</v>
      </c>
      <c r="AG113" s="85">
        <v>2053</v>
      </c>
      <c r="AH113" s="85">
        <v>2054</v>
      </c>
      <c r="AI113" s="85">
        <v>2055</v>
      </c>
      <c r="AJ113" s="85">
        <v>2056</v>
      </c>
      <c r="AK113" s="85">
        <v>2057</v>
      </c>
      <c r="AL113" s="85">
        <v>2058</v>
      </c>
      <c r="AM113" s="85">
        <v>2059</v>
      </c>
      <c r="AN113" s="85">
        <v>2060</v>
      </c>
    </row>
    <row r="114" spans="1:40" x14ac:dyDescent="0.2">
      <c r="A114" s="85" t="s">
        <v>245</v>
      </c>
      <c r="B114" s="84">
        <f>B94*$B$112</f>
        <v>1150588026967.4978</v>
      </c>
      <c r="C114" s="84">
        <f t="shared" ref="C114:AN121" si="4">C94*$B$112</f>
        <v>1188040148984.1174</v>
      </c>
      <c r="D114" s="84">
        <f t="shared" si="4"/>
        <v>1231549819375.7437</v>
      </c>
      <c r="E114" s="84">
        <f t="shared" si="4"/>
        <v>1276721967998.323</v>
      </c>
      <c r="F114" s="84">
        <f t="shared" si="4"/>
        <v>1333804581863.0989</v>
      </c>
      <c r="G114" s="84">
        <f t="shared" si="4"/>
        <v>1393486895011.9529</v>
      </c>
      <c r="H114" s="84">
        <f t="shared" si="4"/>
        <v>1455889896597.9514</v>
      </c>
      <c r="I114" s="84">
        <f t="shared" si="4"/>
        <v>1521140349506.3286</v>
      </c>
      <c r="J114" s="84">
        <f t="shared" si="4"/>
        <v>1589371074293.1064</v>
      </c>
      <c r="K114" s="84">
        <f t="shared" si="4"/>
        <v>1668329481734.9758</v>
      </c>
      <c r="L114" s="84">
        <f t="shared" si="4"/>
        <v>1751265484013.7361</v>
      </c>
      <c r="M114" s="84">
        <f t="shared" si="4"/>
        <v>1838382648121.7681</v>
      </c>
      <c r="N114" s="84">
        <f t="shared" si="4"/>
        <v>1929895146276.3674</v>
      </c>
      <c r="O114" s="84">
        <f t="shared" si="4"/>
        <v>2026028318843.5547</v>
      </c>
      <c r="P114" s="84">
        <f t="shared" si="4"/>
        <v>2124986033463.6399</v>
      </c>
      <c r="Q114" s="84">
        <f t="shared" si="4"/>
        <v>2228849355001.897</v>
      </c>
      <c r="R114" s="84">
        <f t="shared" si="4"/>
        <v>2337865590634.1196</v>
      </c>
      <c r="S114" s="84">
        <f t="shared" si="4"/>
        <v>2452294752429.5298</v>
      </c>
      <c r="T114" s="84">
        <f t="shared" si="4"/>
        <v>2572410224479.6255</v>
      </c>
      <c r="U114" s="84">
        <f t="shared" si="4"/>
        <v>2691331185839.752</v>
      </c>
      <c r="V114" s="84">
        <f t="shared" si="4"/>
        <v>2815843791463.2041</v>
      </c>
      <c r="W114" s="84">
        <f t="shared" si="4"/>
        <v>2946215910145.9917</v>
      </c>
      <c r="X114" s="84">
        <f t="shared" si="4"/>
        <v>3082728505555.7432</v>
      </c>
      <c r="Y114" s="84">
        <f t="shared" si="4"/>
        <v>3225676290018.2334</v>
      </c>
      <c r="Z114" s="84">
        <f t="shared" si="4"/>
        <v>3364563980542.7588</v>
      </c>
      <c r="AA114" s="84">
        <f t="shared" si="4"/>
        <v>3509536019874.4956</v>
      </c>
      <c r="AB114" s="84">
        <f t="shared" si="4"/>
        <v>3660864054788.3525</v>
      </c>
      <c r="AC114" s="84">
        <f t="shared" si="4"/>
        <v>3818832111840.8452</v>
      </c>
      <c r="AD114" s="84">
        <f t="shared" si="4"/>
        <v>3983737173520.3159</v>
      </c>
      <c r="AE114" s="84">
        <f t="shared" si="4"/>
        <v>4149028674976.2183</v>
      </c>
      <c r="AF114" s="84">
        <f t="shared" si="4"/>
        <v>4321320310516.793</v>
      </c>
      <c r="AG114" s="84">
        <f t="shared" si="4"/>
        <v>4500915237825.0293</v>
      </c>
      <c r="AH114" s="84">
        <f t="shared" si="4"/>
        <v>4688130063166.6836</v>
      </c>
      <c r="AI114" s="84">
        <f t="shared" si="4"/>
        <v>4883295453480.502</v>
      </c>
      <c r="AJ114" s="84">
        <f t="shared" si="4"/>
        <v>5086389440897.9199</v>
      </c>
      <c r="AK114" s="84">
        <f t="shared" si="4"/>
        <v>5298096664909.2441</v>
      </c>
      <c r="AL114" s="84">
        <f t="shared" si="4"/>
        <v>5518790069895.7744</v>
      </c>
      <c r="AM114" s="84">
        <f t="shared" si="4"/>
        <v>5748859101561.1094</v>
      </c>
      <c r="AN114" s="84">
        <f t="shared" si="4"/>
        <v>5988710453262.2666</v>
      </c>
    </row>
    <row r="115" spans="1:40" x14ac:dyDescent="0.2">
      <c r="A115" s="85" t="s">
        <v>246</v>
      </c>
      <c r="B115" s="84">
        <f t="shared" ref="B115:Q125" si="5">B95*$B$112</f>
        <v>97132998122.990234</v>
      </c>
      <c r="C115" s="84">
        <f t="shared" si="5"/>
        <v>100294717880.43483</v>
      </c>
      <c r="D115" s="84">
        <f t="shared" si="5"/>
        <v>103967817750.61198</v>
      </c>
      <c r="E115" s="84">
        <f t="shared" si="5"/>
        <v>107781264548.70946</v>
      </c>
      <c r="F115" s="84">
        <f t="shared" si="5"/>
        <v>112600196516.91016</v>
      </c>
      <c r="G115" s="84">
        <f t="shared" si="5"/>
        <v>117638595905.0407</v>
      </c>
      <c r="H115" s="84">
        <f t="shared" si="5"/>
        <v>122906676654.93097</v>
      </c>
      <c r="I115" s="84">
        <f t="shared" si="5"/>
        <v>128415140128.67152</v>
      </c>
      <c r="J115" s="84">
        <f t="shared" si="5"/>
        <v>134175199078.79962</v>
      </c>
      <c r="K115" s="84">
        <f t="shared" si="5"/>
        <v>140840892326.15518</v>
      </c>
      <c r="L115" s="84">
        <f t="shared" si="5"/>
        <v>147842375363.40109</v>
      </c>
      <c r="M115" s="84">
        <f t="shared" si="5"/>
        <v>155196833379.1759</v>
      </c>
      <c r="N115" s="84">
        <f t="shared" si="5"/>
        <v>162922346858.49524</v>
      </c>
      <c r="O115" s="84">
        <f t="shared" si="5"/>
        <v>171037939104.95401</v>
      </c>
      <c r="P115" s="84">
        <f t="shared" si="5"/>
        <v>179391980067.62747</v>
      </c>
      <c r="Q115" s="84">
        <f t="shared" si="5"/>
        <v>188160153887.94135</v>
      </c>
      <c r="R115" s="84">
        <f t="shared" si="4"/>
        <v>197363338314.38538</v>
      </c>
      <c r="S115" s="84">
        <f t="shared" si="4"/>
        <v>207023483646.49292</v>
      </c>
      <c r="T115" s="84">
        <f t="shared" si="4"/>
        <v>217163669054.06592</v>
      </c>
      <c r="U115" s="84">
        <f t="shared" si="4"/>
        <v>227203013498.68152</v>
      </c>
      <c r="V115" s="84">
        <f t="shared" si="4"/>
        <v>237714406286.40869</v>
      </c>
      <c r="W115" s="84">
        <f t="shared" si="4"/>
        <v>248720460984.09344</v>
      </c>
      <c r="X115" s="84">
        <f t="shared" si="4"/>
        <v>260244896631.70551</v>
      </c>
      <c r="Y115" s="84">
        <f t="shared" si="4"/>
        <v>272312592935.19998</v>
      </c>
      <c r="Z115" s="84">
        <f t="shared" si="4"/>
        <v>284037534849.10217</v>
      </c>
      <c r="AA115" s="84">
        <f t="shared" si="4"/>
        <v>296276119376.53656</v>
      </c>
      <c r="AB115" s="84">
        <f t="shared" si="4"/>
        <v>309051279022.49951</v>
      </c>
      <c r="AC115" s="84">
        <f t="shared" si="4"/>
        <v>322386991396.99103</v>
      </c>
      <c r="AD115" s="84">
        <f t="shared" si="4"/>
        <v>336308327853.79407</v>
      </c>
      <c r="AE115" s="84">
        <f t="shared" si="4"/>
        <v>350262287676.38824</v>
      </c>
      <c r="AF115" s="84">
        <f t="shared" si="4"/>
        <v>364807200989.69379</v>
      </c>
      <c r="AG115" s="84">
        <f t="shared" si="4"/>
        <v>379968660459.34137</v>
      </c>
      <c r="AH115" s="84">
        <f t="shared" si="4"/>
        <v>395773394084.49023</v>
      </c>
      <c r="AI115" s="84">
        <f t="shared" si="4"/>
        <v>412249316870.67456</v>
      </c>
      <c r="AJ115" s="84">
        <f t="shared" si="4"/>
        <v>429394574283.61658</v>
      </c>
      <c r="AK115" s="84">
        <f t="shared" si="4"/>
        <v>447266963801.44714</v>
      </c>
      <c r="AL115" s="84">
        <f t="shared" si="4"/>
        <v>465897969504.51501</v>
      </c>
      <c r="AM115" s="84">
        <f t="shared" si="4"/>
        <v>485320468519.91486</v>
      </c>
      <c r="AN115" s="84">
        <f t="shared" si="4"/>
        <v>505568794026.99347</v>
      </c>
    </row>
    <row r="116" spans="1:40" x14ac:dyDescent="0.2">
      <c r="A116" s="85" t="s">
        <v>247</v>
      </c>
      <c r="B116" s="84">
        <f t="shared" si="5"/>
        <v>5701330405512.1992</v>
      </c>
      <c r="C116" s="84">
        <f t="shared" si="4"/>
        <v>5886911097297.3232</v>
      </c>
      <c r="D116" s="84">
        <f t="shared" si="4"/>
        <v>6102507819080.8691</v>
      </c>
      <c r="E116" s="84">
        <f t="shared" si="4"/>
        <v>6326342361408.7676</v>
      </c>
      <c r="F116" s="84">
        <f t="shared" si="4"/>
        <v>6609194984959.1016</v>
      </c>
      <c r="G116" s="84">
        <f t="shared" si="4"/>
        <v>6904929495184.8682</v>
      </c>
      <c r="H116" s="84">
        <f t="shared" si="4"/>
        <v>7214145410872.0645</v>
      </c>
      <c r="I116" s="84">
        <f t="shared" si="4"/>
        <v>7537470860486.2568</v>
      </c>
      <c r="J116" s="84">
        <f t="shared" si="4"/>
        <v>7875563989129.5801</v>
      </c>
      <c r="K116" s="84">
        <f t="shared" si="4"/>
        <v>8266814339879.0322</v>
      </c>
      <c r="L116" s="84">
        <f t="shared" si="4"/>
        <v>8677774249439.1523</v>
      </c>
      <c r="M116" s="84">
        <f t="shared" si="4"/>
        <v>9109452421756.1289</v>
      </c>
      <c r="N116" s="84">
        <f t="shared" si="4"/>
        <v>9562910111202.3711</v>
      </c>
      <c r="O116" s="84">
        <f t="shared" si="4"/>
        <v>10039263911945.631</v>
      </c>
      <c r="P116" s="84">
        <f t="shared" si="4"/>
        <v>10529613727865.826</v>
      </c>
      <c r="Q116" s="84">
        <f t="shared" si="4"/>
        <v>11044271536937.811</v>
      </c>
      <c r="R116" s="84">
        <f t="shared" si="4"/>
        <v>11584462782054.979</v>
      </c>
      <c r="S116" s="84">
        <f t="shared" si="4"/>
        <v>12151475860698.699</v>
      </c>
      <c r="T116" s="84">
        <f t="shared" si="4"/>
        <v>12746665430658.484</v>
      </c>
      <c r="U116" s="84">
        <f t="shared" si="4"/>
        <v>13335936027052.746</v>
      </c>
      <c r="V116" s="84">
        <f t="shared" si="4"/>
        <v>13952914031057.812</v>
      </c>
      <c r="W116" s="84">
        <f t="shared" si="4"/>
        <v>14598926771374.832</v>
      </c>
      <c r="X116" s="84">
        <f t="shared" si="4"/>
        <v>15275366463691.373</v>
      </c>
      <c r="Y116" s="84">
        <f t="shared" si="4"/>
        <v>15983693450288.488</v>
      </c>
      <c r="Z116" s="84">
        <f t="shared" si="4"/>
        <v>16671902083074.141</v>
      </c>
      <c r="AA116" s="84">
        <f t="shared" si="4"/>
        <v>17390259545883.453</v>
      </c>
      <c r="AB116" s="84">
        <f t="shared" si="4"/>
        <v>18140111887850.461</v>
      </c>
      <c r="AC116" s="84">
        <f t="shared" si="4"/>
        <v>18922866501721.043</v>
      </c>
      <c r="AD116" s="84">
        <f t="shared" si="4"/>
        <v>19739994978760.723</v>
      </c>
      <c r="AE116" s="84">
        <f t="shared" si="4"/>
        <v>20559038320891.66</v>
      </c>
      <c r="AF116" s="84">
        <f t="shared" si="4"/>
        <v>21412768341802.656</v>
      </c>
      <c r="AG116" s="84">
        <f t="shared" si="4"/>
        <v>22302687231743.551</v>
      </c>
      <c r="AH116" s="84">
        <f t="shared" si="4"/>
        <v>23230363820640.633</v>
      </c>
      <c r="AI116" s="84">
        <f t="shared" si="4"/>
        <v>24197436611092.383</v>
      </c>
      <c r="AJ116" s="84">
        <f t="shared" si="4"/>
        <v>25203796749126.691</v>
      </c>
      <c r="AK116" s="84">
        <f t="shared" si="4"/>
        <v>26252836722629.25</v>
      </c>
      <c r="AL116" s="84">
        <f t="shared" si="4"/>
        <v>27346404525052.832</v>
      </c>
      <c r="AM116" s="84">
        <f t="shared" si="4"/>
        <v>28486429916293.379</v>
      </c>
      <c r="AN116" s="84">
        <f t="shared" si="4"/>
        <v>29674928120868.938</v>
      </c>
    </row>
    <row r="117" spans="1:40" x14ac:dyDescent="0.2">
      <c r="A117" s="85" t="s">
        <v>180</v>
      </c>
      <c r="B117" s="84">
        <f t="shared" si="5"/>
        <v>44136892636595.266</v>
      </c>
      <c r="C117" s="84">
        <f t="shared" si="4"/>
        <v>45573566971558.523</v>
      </c>
      <c r="D117" s="84">
        <f t="shared" si="4"/>
        <v>47242610630730.109</v>
      </c>
      <c r="E117" s="84">
        <f t="shared" si="4"/>
        <v>48975427440213.07</v>
      </c>
      <c r="F117" s="84">
        <f t="shared" si="4"/>
        <v>51165133173729.289</v>
      </c>
      <c r="G117" s="84">
        <f t="shared" si="4"/>
        <v>53454564130782.906</v>
      </c>
      <c r="H117" s="84">
        <f t="shared" si="4"/>
        <v>55848361490609.156</v>
      </c>
      <c r="I117" s="84">
        <f t="shared" si="4"/>
        <v>58351387914494.945</v>
      </c>
      <c r="J117" s="84">
        <f t="shared" si="4"/>
        <v>60968738437747.148</v>
      </c>
      <c r="K117" s="84">
        <f t="shared" si="4"/>
        <v>63997605999669.719</v>
      </c>
      <c r="L117" s="84">
        <f t="shared" si="4"/>
        <v>67179055260821.695</v>
      </c>
      <c r="M117" s="84">
        <f t="shared" si="4"/>
        <v>70520895110463.609</v>
      </c>
      <c r="N117" s="84">
        <f t="shared" si="4"/>
        <v>74031341257379.969</v>
      </c>
      <c r="O117" s="84">
        <f t="shared" si="4"/>
        <v>77719037823801.031</v>
      </c>
      <c r="P117" s="84">
        <f t="shared" si="4"/>
        <v>81515084648015.844</v>
      </c>
      <c r="Q117" s="84">
        <f t="shared" si="4"/>
        <v>85499311985837.516</v>
      </c>
      <c r="R117" s="84">
        <f t="shared" si="4"/>
        <v>89681206612732.594</v>
      </c>
      <c r="S117" s="84">
        <f t="shared" si="4"/>
        <v>94070742667588.734</v>
      </c>
      <c r="T117" s="84">
        <f t="shared" si="4"/>
        <v>98678407243972.172</v>
      </c>
      <c r="U117" s="84">
        <f t="shared" si="4"/>
        <v>103240250041542.73</v>
      </c>
      <c r="V117" s="84">
        <f t="shared" si="4"/>
        <v>108016589945573.62</v>
      </c>
      <c r="W117" s="84">
        <f t="shared" si="4"/>
        <v>113017702481285.94</v>
      </c>
      <c r="X117" s="84">
        <f t="shared" si="4"/>
        <v>118254365496999.14</v>
      </c>
      <c r="Y117" s="84">
        <f t="shared" si="4"/>
        <v>123737884243573.36</v>
      </c>
      <c r="Z117" s="84">
        <f t="shared" si="4"/>
        <v>129065656601314.77</v>
      </c>
      <c r="AA117" s="84">
        <f t="shared" si="4"/>
        <v>134626826355668.47</v>
      </c>
      <c r="AB117" s="84">
        <f t="shared" si="4"/>
        <v>140431813956229.05</v>
      </c>
      <c r="AC117" s="84">
        <f t="shared" si="4"/>
        <v>146491514744628.06</v>
      </c>
      <c r="AD117" s="84">
        <f t="shared" si="4"/>
        <v>152817321055824.44</v>
      </c>
      <c r="AE117" s="84">
        <f t="shared" si="4"/>
        <v>159157951309668.44</v>
      </c>
      <c r="AF117" s="84">
        <f t="shared" si="4"/>
        <v>165767108750737.94</v>
      </c>
      <c r="AG117" s="84">
        <f t="shared" si="4"/>
        <v>172656422596261.41</v>
      </c>
      <c r="AH117" s="84">
        <f t="shared" si="4"/>
        <v>179838037955028.81</v>
      </c>
      <c r="AI117" s="84">
        <f t="shared" si="4"/>
        <v>187324639307350.59</v>
      </c>
      <c r="AJ117" s="84">
        <f t="shared" si="4"/>
        <v>195115383959375.25</v>
      </c>
      <c r="AK117" s="84">
        <f t="shared" si="4"/>
        <v>203236534881836.03</v>
      </c>
      <c r="AL117" s="84">
        <f t="shared" si="4"/>
        <v>211702398330083.38</v>
      </c>
      <c r="AM117" s="84">
        <f t="shared" si="4"/>
        <v>220527913555008.56</v>
      </c>
      <c r="AN117" s="84">
        <f t="shared" si="4"/>
        <v>229728681432523.81</v>
      </c>
    </row>
    <row r="118" spans="1:40" x14ac:dyDescent="0.2">
      <c r="A118" s="85" t="s">
        <v>248</v>
      </c>
      <c r="B118" s="84">
        <f t="shared" si="5"/>
        <v>29277362490.983444</v>
      </c>
      <c r="C118" s="84">
        <f t="shared" si="4"/>
        <v>30230352898.181641</v>
      </c>
      <c r="D118" s="84">
        <f t="shared" si="4"/>
        <v>31337481046.626064</v>
      </c>
      <c r="E118" s="84">
        <f t="shared" si="4"/>
        <v>32486911893.047691</v>
      </c>
      <c r="F118" s="84">
        <f t="shared" si="4"/>
        <v>33939411257.617466</v>
      </c>
      <c r="G118" s="84">
        <f t="shared" si="4"/>
        <v>35458061439.442062</v>
      </c>
      <c r="H118" s="84">
        <f t="shared" si="4"/>
        <v>37045941075.886673</v>
      </c>
      <c r="I118" s="84">
        <f t="shared" si="4"/>
        <v>38706275720.194054</v>
      </c>
      <c r="J118" s="84">
        <f t="shared" si="4"/>
        <v>40442445066.462997</v>
      </c>
      <c r="K118" s="84">
        <f t="shared" si="4"/>
        <v>42451586359.614723</v>
      </c>
      <c r="L118" s="84">
        <f t="shared" si="4"/>
        <v>44561939800.948494</v>
      </c>
      <c r="M118" s="84">
        <f t="shared" si="4"/>
        <v>46778685267.611862</v>
      </c>
      <c r="N118" s="84">
        <f t="shared" si="4"/>
        <v>49107272492.692841</v>
      </c>
      <c r="O118" s="84">
        <f t="shared" si="4"/>
        <v>51553435389.13443</v>
      </c>
      <c r="P118" s="84">
        <f t="shared" si="4"/>
        <v>54071470354.131821</v>
      </c>
      <c r="Q118" s="84">
        <f t="shared" si="4"/>
        <v>56714331259.096725</v>
      </c>
      <c r="R118" s="84">
        <f t="shared" si="4"/>
        <v>59488310974.859245</v>
      </c>
      <c r="S118" s="84">
        <f t="shared" si="4"/>
        <v>62400025655.441666</v>
      </c>
      <c r="T118" s="84">
        <f t="shared" si="4"/>
        <v>65456431713.529022</v>
      </c>
      <c r="U118" s="84">
        <f t="shared" si="4"/>
        <v>68482442772.146629</v>
      </c>
      <c r="V118" s="84">
        <f t="shared" si="4"/>
        <v>71650736378.627594</v>
      </c>
      <c r="W118" s="84">
        <f t="shared" si="4"/>
        <v>74968128605.846832</v>
      </c>
      <c r="X118" s="84">
        <f t="shared" si="4"/>
        <v>78441768733.086853</v>
      </c>
      <c r="Y118" s="84">
        <f t="shared" si="4"/>
        <v>82079155882.005569</v>
      </c>
      <c r="Z118" s="84">
        <f t="shared" si="4"/>
        <v>85613231646.498917</v>
      </c>
      <c r="AA118" s="84">
        <f t="shared" si="4"/>
        <v>89302127104.379684</v>
      </c>
      <c r="AB118" s="84">
        <f t="shared" si="4"/>
        <v>93152754461.330536</v>
      </c>
      <c r="AC118" s="84">
        <f t="shared" si="4"/>
        <v>97172340933.572556</v>
      </c>
      <c r="AD118" s="84">
        <f t="shared" si="4"/>
        <v>101368443408.33284</v>
      </c>
      <c r="AE118" s="84">
        <f t="shared" si="4"/>
        <v>105574379061.5639</v>
      </c>
      <c r="AF118" s="84">
        <f t="shared" si="4"/>
        <v>109958437082.03578</v>
      </c>
      <c r="AG118" s="84">
        <f t="shared" si="4"/>
        <v>114528331488.29279</v>
      </c>
      <c r="AH118" s="84">
        <f t="shared" si="4"/>
        <v>119292118505.66684</v>
      </c>
      <c r="AI118" s="84">
        <f t="shared" si="4"/>
        <v>124258212141.25909</v>
      </c>
      <c r="AJ118" s="84">
        <f t="shared" si="4"/>
        <v>129426053410.24088</v>
      </c>
      <c r="AK118" s="84">
        <f t="shared" si="4"/>
        <v>134813063351.30162</v>
      </c>
      <c r="AL118" s="84">
        <f t="shared" si="4"/>
        <v>140428731744.95734</v>
      </c>
      <c r="AM118" s="84">
        <f t="shared" si="4"/>
        <v>146282968257.19409</v>
      </c>
      <c r="AN118" s="84">
        <f t="shared" si="4"/>
        <v>152386121430.28503</v>
      </c>
    </row>
    <row r="119" spans="1:40" x14ac:dyDescent="0.2">
      <c r="A119" s="85" t="s">
        <v>249</v>
      </c>
      <c r="B119" s="84">
        <f t="shared" si="5"/>
        <v>235588601088.30151</v>
      </c>
      <c r="C119" s="84">
        <f t="shared" si="4"/>
        <v>243257108692.13831</v>
      </c>
      <c r="D119" s="84">
        <f t="shared" si="4"/>
        <v>252165929348.29642</v>
      </c>
      <c r="E119" s="84">
        <f t="shared" si="4"/>
        <v>261415150661.84918</v>
      </c>
      <c r="F119" s="84">
        <f t="shared" si="4"/>
        <v>273103098764.62054</v>
      </c>
      <c r="G119" s="84">
        <f t="shared" si="4"/>
        <v>285323348180.48706</v>
      </c>
      <c r="H119" s="84">
        <f t="shared" si="4"/>
        <v>298100672038.18756</v>
      </c>
      <c r="I119" s="84">
        <f t="shared" si="4"/>
        <v>311461025666.73871</v>
      </c>
      <c r="J119" s="84">
        <f t="shared" si="4"/>
        <v>325431604733.27362</v>
      </c>
      <c r="K119" s="84">
        <f t="shared" si="4"/>
        <v>341598729992.18762</v>
      </c>
      <c r="L119" s="84">
        <f t="shared" si="4"/>
        <v>358580287507.78754</v>
      </c>
      <c r="M119" s="84">
        <f t="shared" si="4"/>
        <v>376417958630.6864</v>
      </c>
      <c r="N119" s="84">
        <f t="shared" si="4"/>
        <v>395155596183.85968</v>
      </c>
      <c r="O119" s="84">
        <f t="shared" si="4"/>
        <v>414839339724.08661</v>
      </c>
      <c r="P119" s="84">
        <f t="shared" si="4"/>
        <v>435101422248.69452</v>
      </c>
      <c r="Q119" s="84">
        <f t="shared" si="4"/>
        <v>456367952103.06232</v>
      </c>
      <c r="R119" s="84">
        <f t="shared" si="4"/>
        <v>478689566657.14246</v>
      </c>
      <c r="S119" s="84">
        <f t="shared" si="4"/>
        <v>502119504670.78491</v>
      </c>
      <c r="T119" s="84">
        <f t="shared" si="4"/>
        <v>526713742891.67529</v>
      </c>
      <c r="U119" s="84">
        <f t="shared" si="4"/>
        <v>551063399128.53772</v>
      </c>
      <c r="V119" s="84">
        <f t="shared" si="4"/>
        <v>576557972241.73157</v>
      </c>
      <c r="W119" s="84">
        <f t="shared" si="4"/>
        <v>603252309694.85693</v>
      </c>
      <c r="X119" s="84">
        <f t="shared" si="4"/>
        <v>631203940191.37769</v>
      </c>
      <c r="Y119" s="84">
        <f t="shared" si="4"/>
        <v>660473207540.65588</v>
      </c>
      <c r="Z119" s="84">
        <f t="shared" si="4"/>
        <v>688911150533.41943</v>
      </c>
      <c r="AA119" s="84">
        <f t="shared" si="4"/>
        <v>718594894099.82715</v>
      </c>
      <c r="AB119" s="84">
        <f t="shared" si="4"/>
        <v>749580059263.3822</v>
      </c>
      <c r="AC119" s="84">
        <f t="shared" si="4"/>
        <v>781924801869.22974</v>
      </c>
      <c r="AD119" s="84">
        <f t="shared" si="4"/>
        <v>815689930553.76831</v>
      </c>
      <c r="AE119" s="84">
        <f t="shared" si="4"/>
        <v>849534184697.8114</v>
      </c>
      <c r="AF119" s="84">
        <f t="shared" si="4"/>
        <v>884811750989.89136</v>
      </c>
      <c r="AG119" s="84">
        <f t="shared" si="4"/>
        <v>921584702468.11633</v>
      </c>
      <c r="AH119" s="84">
        <f t="shared" si="4"/>
        <v>959917865834.57043</v>
      </c>
      <c r="AI119" s="84">
        <f t="shared" si="4"/>
        <v>999878946783.81946</v>
      </c>
      <c r="AJ119" s="84">
        <f t="shared" si="4"/>
        <v>1041463447285.8972</v>
      </c>
      <c r="AK119" s="84">
        <f t="shared" si="4"/>
        <v>1084811550669.6677</v>
      </c>
      <c r="AL119" s="84">
        <f t="shared" si="4"/>
        <v>1129999619145.5962</v>
      </c>
      <c r="AM119" s="84">
        <f t="shared" si="4"/>
        <v>1177107393651.6724</v>
      </c>
      <c r="AN119" s="84">
        <f t="shared" si="4"/>
        <v>1226218146668.4082</v>
      </c>
    </row>
    <row r="120" spans="1:40" x14ac:dyDescent="0.2">
      <c r="A120" s="85" t="s">
        <v>250</v>
      </c>
      <c r="B120" s="84">
        <f t="shared" si="5"/>
        <v>12439819525829.402</v>
      </c>
      <c r="C120" s="84">
        <f t="shared" si="4"/>
        <v>12844740859813.742</v>
      </c>
      <c r="D120" s="84">
        <f t="shared" si="4"/>
        <v>13315154626178.652</v>
      </c>
      <c r="E120" s="84">
        <f t="shared" si="4"/>
        <v>13803542618481.918</v>
      </c>
      <c r="F120" s="84">
        <f t="shared" si="4"/>
        <v>14420703059836.379</v>
      </c>
      <c r="G120" s="84">
        <f t="shared" si="4"/>
        <v>15065970685654.25</v>
      </c>
      <c r="H120" s="84">
        <f t="shared" si="4"/>
        <v>15740653595093.033</v>
      </c>
      <c r="I120" s="84">
        <f t="shared" si="4"/>
        <v>16446122311205.246</v>
      </c>
      <c r="J120" s="84">
        <f t="shared" si="4"/>
        <v>17183812850799.248</v>
      </c>
      <c r="K120" s="84">
        <f t="shared" si="4"/>
        <v>18037487941798.184</v>
      </c>
      <c r="L120" s="84">
        <f t="shared" si="4"/>
        <v>18934167618937.473</v>
      </c>
      <c r="M120" s="84">
        <f t="shared" si="4"/>
        <v>19876052788699.105</v>
      </c>
      <c r="N120" s="84">
        <f t="shared" si="4"/>
        <v>20865459018139.355</v>
      </c>
      <c r="O120" s="84">
        <f t="shared" si="4"/>
        <v>21904822621055.598</v>
      </c>
      <c r="P120" s="84">
        <f t="shared" si="4"/>
        <v>22974724342357.934</v>
      </c>
      <c r="Q120" s="84">
        <f t="shared" si="4"/>
        <v>24097664043629.133</v>
      </c>
      <c r="R120" s="84">
        <f t="shared" si="4"/>
        <v>25276315537356.57</v>
      </c>
      <c r="S120" s="84">
        <f t="shared" si="4"/>
        <v>26513489997600.676</v>
      </c>
      <c r="T120" s="84">
        <f t="shared" si="4"/>
        <v>27812143172795.938</v>
      </c>
      <c r="U120" s="84">
        <f t="shared" si="4"/>
        <v>29097881649544.309</v>
      </c>
      <c r="V120" s="84">
        <f t="shared" si="4"/>
        <v>30444075340372.863</v>
      </c>
      <c r="W120" s="84">
        <f t="shared" si="4"/>
        <v>31853620363962.527</v>
      </c>
      <c r="X120" s="84">
        <f t="shared" si="4"/>
        <v>33329554416896.871</v>
      </c>
      <c r="Y120" s="84">
        <f t="shared" si="4"/>
        <v>34875063842209.859</v>
      </c>
      <c r="Z120" s="84">
        <f t="shared" si="4"/>
        <v>36376676725352.742</v>
      </c>
      <c r="AA120" s="84">
        <f t="shared" si="4"/>
        <v>37944071799271.062</v>
      </c>
      <c r="AB120" s="84">
        <f t="shared" si="4"/>
        <v>39580186029043.023</v>
      </c>
      <c r="AC120" s="84">
        <f t="shared" si="4"/>
        <v>41288090226306.539</v>
      </c>
      <c r="AD120" s="84">
        <f t="shared" si="4"/>
        <v>43070995278425.891</v>
      </c>
      <c r="AE120" s="84">
        <f t="shared" si="4"/>
        <v>44858078403811.898</v>
      </c>
      <c r="AF120" s="84">
        <f t="shared" si="4"/>
        <v>46720844921193.062</v>
      </c>
      <c r="AG120" s="84">
        <f t="shared" si="4"/>
        <v>48662572482323.008</v>
      </c>
      <c r="AH120" s="84">
        <f t="shared" si="4"/>
        <v>50686684141078.906</v>
      </c>
      <c r="AI120" s="84">
        <f t="shared" si="4"/>
        <v>52796754971201.094</v>
      </c>
      <c r="AJ120" s="84">
        <f t="shared" si="4"/>
        <v>54992547462552.219</v>
      </c>
      <c r="AK120" s="84">
        <f t="shared" si="4"/>
        <v>57281463736047.922</v>
      </c>
      <c r="AL120" s="84">
        <f t="shared" si="4"/>
        <v>59667535956709.727</v>
      </c>
      <c r="AM120" s="84">
        <f t="shared" si="4"/>
        <v>62154974697005.195</v>
      </c>
      <c r="AN120" s="84">
        <f t="shared" si="4"/>
        <v>64748177005960.672</v>
      </c>
    </row>
    <row r="121" spans="1:40" x14ac:dyDescent="0.2">
      <c r="A121" s="85" t="s">
        <v>251</v>
      </c>
      <c r="B121" s="84">
        <f t="shared" si="5"/>
        <v>10961848723.139294</v>
      </c>
      <c r="C121" s="84">
        <f t="shared" si="4"/>
        <v>11318661488.685598</v>
      </c>
      <c r="D121" s="84">
        <f t="shared" si="4"/>
        <v>11733185552.597252</v>
      </c>
      <c r="E121" s="84">
        <f t="shared" si="4"/>
        <v>12163548330.667313</v>
      </c>
      <c r="F121" s="84">
        <f t="shared" si="4"/>
        <v>12707384146.129631</v>
      </c>
      <c r="G121" s="84">
        <f t="shared" ref="C121:AN125" si="6">G101*$B$112</f>
        <v>13275987740.857674</v>
      </c>
      <c r="H121" s="84">
        <f t="shared" si="6"/>
        <v>13870511799.184992</v>
      </c>
      <c r="I121" s="84">
        <f t="shared" si="6"/>
        <v>14492164012.777998</v>
      </c>
      <c r="J121" s="84">
        <f t="shared" si="6"/>
        <v>15142209785.767721</v>
      </c>
      <c r="K121" s="84">
        <f t="shared" si="6"/>
        <v>15894460024.351353</v>
      </c>
      <c r="L121" s="84">
        <f t="shared" si="6"/>
        <v>16684605488.560486</v>
      </c>
      <c r="M121" s="84">
        <f t="shared" si="6"/>
        <v>17514585595.913128</v>
      </c>
      <c r="N121" s="84">
        <f t="shared" si="6"/>
        <v>18386440801.717052</v>
      </c>
      <c r="O121" s="84">
        <f t="shared" si="6"/>
        <v>19302317962.141144</v>
      </c>
      <c r="P121" s="84">
        <f t="shared" si="6"/>
        <v>20245105017.306293</v>
      </c>
      <c r="Q121" s="84">
        <f t="shared" si="6"/>
        <v>21234628627.75605</v>
      </c>
      <c r="R121" s="84">
        <f t="shared" si="6"/>
        <v>22273244931.20929</v>
      </c>
      <c r="S121" s="84">
        <f t="shared" si="6"/>
        <v>23363431107.075298</v>
      </c>
      <c r="T121" s="84">
        <f t="shared" si="6"/>
        <v>24507791732.304375</v>
      </c>
      <c r="U121" s="84">
        <f t="shared" si="6"/>
        <v>25640772050.095245</v>
      </c>
      <c r="V121" s="84">
        <f t="shared" si="6"/>
        <v>26827024918.174793</v>
      </c>
      <c r="W121" s="84">
        <f t="shared" si="6"/>
        <v>28069102368.330856</v>
      </c>
      <c r="X121" s="84">
        <f t="shared" si="6"/>
        <v>29369681189.430542</v>
      </c>
      <c r="Y121" s="84">
        <f t="shared" si="6"/>
        <v>30731569156.156284</v>
      </c>
      <c r="Z121" s="84">
        <f t="shared" si="6"/>
        <v>32054775914.224731</v>
      </c>
      <c r="AA121" s="84">
        <f t="shared" si="6"/>
        <v>33435949302.955292</v>
      </c>
      <c r="AB121" s="84">
        <f t="shared" si="6"/>
        <v>34877677347.586227</v>
      </c>
      <c r="AC121" s="84">
        <f t="shared" si="6"/>
        <v>36382666017.650467</v>
      </c>
      <c r="AD121" s="84">
        <f t="shared" si="6"/>
        <v>37953744716.057083</v>
      </c>
      <c r="AE121" s="84">
        <f t="shared" si="6"/>
        <v>39528505092.241104</v>
      </c>
      <c r="AF121" s="84">
        <f t="shared" si="6"/>
        <v>41169956941.897255</v>
      </c>
      <c r="AG121" s="84">
        <f t="shared" si="6"/>
        <v>42880988500.069115</v>
      </c>
      <c r="AH121" s="84">
        <f t="shared" si="6"/>
        <v>44664616128.746094</v>
      </c>
      <c r="AI121" s="84">
        <f t="shared" si="6"/>
        <v>46523990148.351593</v>
      </c>
      <c r="AJ121" s="84">
        <f t="shared" si="6"/>
        <v>48458901267.248344</v>
      </c>
      <c r="AK121" s="84">
        <f t="shared" si="6"/>
        <v>50475872162.838463</v>
      </c>
      <c r="AL121" s="84">
        <f t="shared" si="6"/>
        <v>52578455939.964111</v>
      </c>
      <c r="AM121" s="84">
        <f t="shared" si="6"/>
        <v>54770362914.384399</v>
      </c>
      <c r="AN121" s="84">
        <f t="shared" si="6"/>
        <v>57055467723.199539</v>
      </c>
    </row>
    <row r="122" spans="1:40" x14ac:dyDescent="0.2">
      <c r="A122" s="85" t="s">
        <v>252</v>
      </c>
      <c r="B122" s="84">
        <f t="shared" si="5"/>
        <v>72343800769.970566</v>
      </c>
      <c r="C122" s="84">
        <f t="shared" si="6"/>
        <v>74698621774.604156</v>
      </c>
      <c r="D122" s="84">
        <f t="shared" si="6"/>
        <v>77434314179.360748</v>
      </c>
      <c r="E122" s="84">
        <f t="shared" si="6"/>
        <v>80274535738.867493</v>
      </c>
      <c r="F122" s="84">
        <f t="shared" si="6"/>
        <v>83863633789.667175</v>
      </c>
      <c r="G122" s="84">
        <f t="shared" si="6"/>
        <v>87616189240.214798</v>
      </c>
      <c r="H122" s="84">
        <f t="shared" si="6"/>
        <v>91539809344.348846</v>
      </c>
      <c r="I122" s="84">
        <f t="shared" si="6"/>
        <v>95642464382.221359</v>
      </c>
      <c r="J122" s="84">
        <f t="shared" si="6"/>
        <v>99932505513.081116</v>
      </c>
      <c r="K122" s="84">
        <f t="shared" si="6"/>
        <v>104897055085.3062</v>
      </c>
      <c r="L122" s="84">
        <f t="shared" si="6"/>
        <v>110111697933.03847</v>
      </c>
      <c r="M122" s="84">
        <f t="shared" si="6"/>
        <v>115589233433.28781</v>
      </c>
      <c r="N122" s="84">
        <f t="shared" si="6"/>
        <v>121343127771.91333</v>
      </c>
      <c r="O122" s="84">
        <f t="shared" si="6"/>
        <v>127387549337.7413</v>
      </c>
      <c r="P122" s="84">
        <f t="shared" si="6"/>
        <v>133609565405.46916</v>
      </c>
      <c r="Q122" s="84">
        <f t="shared" si="6"/>
        <v>140140023974.96658</v>
      </c>
      <c r="R122" s="84">
        <f t="shared" si="6"/>
        <v>146994474609.27032</v>
      </c>
      <c r="S122" s="84">
        <f t="shared" si="6"/>
        <v>154189265697.9801</v>
      </c>
      <c r="T122" s="84">
        <f t="shared" si="6"/>
        <v>161741586403.32022</v>
      </c>
      <c r="U122" s="84">
        <f t="shared" si="6"/>
        <v>169218801648.36765</v>
      </c>
      <c r="V122" s="84">
        <f t="shared" si="6"/>
        <v>177047594338.23575</v>
      </c>
      <c r="W122" s="84">
        <f t="shared" si="6"/>
        <v>185244806858.17188</v>
      </c>
      <c r="X122" s="84">
        <f t="shared" si="6"/>
        <v>193828104940.06088</v>
      </c>
      <c r="Y122" s="84">
        <f t="shared" si="6"/>
        <v>202816018769.58252</v>
      </c>
      <c r="Z122" s="84">
        <f t="shared" si="6"/>
        <v>211548652151.13199</v>
      </c>
      <c r="AA122" s="84">
        <f t="shared" si="6"/>
        <v>220663842023.45615</v>
      </c>
      <c r="AB122" s="84">
        <f t="shared" si="6"/>
        <v>230178668314.12503</v>
      </c>
      <c r="AC122" s="84">
        <f t="shared" si="6"/>
        <v>240110989335.7027</v>
      </c>
      <c r="AD122" s="84">
        <f t="shared" si="6"/>
        <v>250479478011.48163</v>
      </c>
      <c r="AE122" s="84">
        <f t="shared" si="6"/>
        <v>260872264282.52539</v>
      </c>
      <c r="AF122" s="84">
        <f t="shared" si="6"/>
        <v>271705187504.1676</v>
      </c>
      <c r="AG122" s="84">
        <f t="shared" si="6"/>
        <v>282997308868.16943</v>
      </c>
      <c r="AH122" s="84">
        <f t="shared" si="6"/>
        <v>294768535152.69611</v>
      </c>
      <c r="AI122" s="84">
        <f t="shared" si="6"/>
        <v>307039657207.79749</v>
      </c>
      <c r="AJ122" s="84">
        <f t="shared" si="6"/>
        <v>319809293792.69104</v>
      </c>
      <c r="AK122" s="84">
        <f t="shared" si="6"/>
        <v>333120491959.60132</v>
      </c>
      <c r="AL122" s="84">
        <f t="shared" si="6"/>
        <v>346996700774.03833</v>
      </c>
      <c r="AM122" s="84">
        <f t="shared" si="6"/>
        <v>361462406830.44873</v>
      </c>
      <c r="AN122" s="84">
        <f t="shared" si="6"/>
        <v>376543181178.16125</v>
      </c>
    </row>
    <row r="123" spans="1:40" x14ac:dyDescent="0.2">
      <c r="A123" s="85" t="s">
        <v>128</v>
      </c>
      <c r="B123" s="84">
        <f t="shared" si="5"/>
        <v>15437067715.805307</v>
      </c>
      <c r="C123" s="84">
        <f t="shared" si="6"/>
        <v>15939550733.288933</v>
      </c>
      <c r="D123" s="84">
        <f t="shared" si="6"/>
        <v>16523305919.667969</v>
      </c>
      <c r="E123" s="84">
        <f t="shared" si="6"/>
        <v>17129366039.199253</v>
      </c>
      <c r="F123" s="84">
        <f t="shared" si="6"/>
        <v>17895225021.712902</v>
      </c>
      <c r="G123" s="84">
        <f t="shared" si="6"/>
        <v>18695963329.361557</v>
      </c>
      <c r="H123" s="84">
        <f t="shared" si="6"/>
        <v>19533204234.511158</v>
      </c>
      <c r="I123" s="84">
        <f t="shared" si="6"/>
        <v>20408648473.826225</v>
      </c>
      <c r="J123" s="84">
        <f t="shared" si="6"/>
        <v>21324078057.782528</v>
      </c>
      <c r="K123" s="84">
        <f t="shared" si="6"/>
        <v>22383437492.99654</v>
      </c>
      <c r="L123" s="84">
        <f t="shared" si="6"/>
        <v>23496163032.675365</v>
      </c>
      <c r="M123" s="84">
        <f t="shared" si="6"/>
        <v>24664985869.367893</v>
      </c>
      <c r="N123" s="84">
        <f t="shared" si="6"/>
        <v>25892779482.498337</v>
      </c>
      <c r="O123" s="84">
        <f t="shared" si="6"/>
        <v>27182567190.93309</v>
      </c>
      <c r="P123" s="84">
        <f t="shared" si="6"/>
        <v>28510250867.268394</v>
      </c>
      <c r="Q123" s="84">
        <f t="shared" si="6"/>
        <v>29903751486.252167</v>
      </c>
      <c r="R123" s="84">
        <f t="shared" si="6"/>
        <v>31366387088.338402</v>
      </c>
      <c r="S123" s="84">
        <f t="shared" si="6"/>
        <v>32901646171.43026</v>
      </c>
      <c r="T123" s="84">
        <f t="shared" si="6"/>
        <v>34513196641.532288</v>
      </c>
      <c r="U123" s="84">
        <f t="shared" si="6"/>
        <v>36108720747.743774</v>
      </c>
      <c r="V123" s="84">
        <f t="shared" si="6"/>
        <v>37779266137.953087</v>
      </c>
      <c r="W123" s="84">
        <f t="shared" si="6"/>
        <v>39528426721.227661</v>
      </c>
      <c r="X123" s="84">
        <f t="shared" si="6"/>
        <v>41359972096.295403</v>
      </c>
      <c r="Y123" s="84">
        <f t="shared" si="6"/>
        <v>43277856323.187454</v>
      </c>
      <c r="Z123" s="84">
        <f t="shared" si="6"/>
        <v>45141267581.837273</v>
      </c>
      <c r="AA123" s="84">
        <f t="shared" si="6"/>
        <v>47086310582.120155</v>
      </c>
      <c r="AB123" s="84">
        <f t="shared" si="6"/>
        <v>49116629921.025398</v>
      </c>
      <c r="AC123" s="84">
        <f t="shared" si="6"/>
        <v>51236036291.071358</v>
      </c>
      <c r="AD123" s="84">
        <f t="shared" si="6"/>
        <v>53448514210.326614</v>
      </c>
      <c r="AE123" s="84">
        <f t="shared" si="6"/>
        <v>55666176867.174309</v>
      </c>
      <c r="AF123" s="84">
        <f t="shared" si="6"/>
        <v>57977758060.763268</v>
      </c>
      <c r="AG123" s="84">
        <f t="shared" si="6"/>
        <v>60387325159.752983</v>
      </c>
      <c r="AH123" s="84">
        <f t="shared" si="6"/>
        <v>62899125968.091698</v>
      </c>
      <c r="AI123" s="84">
        <f t="shared" si="6"/>
        <v>65517596937.232994</v>
      </c>
      <c r="AJ123" s="84">
        <f t="shared" si="6"/>
        <v>68242443331.383926</v>
      </c>
      <c r="AK123" s="84">
        <f t="shared" si="6"/>
        <v>71082850737.327042</v>
      </c>
      <c r="AL123" s="84">
        <f t="shared" si="6"/>
        <v>74043822829.299774</v>
      </c>
      <c r="AM123" s="84">
        <f t="shared" si="6"/>
        <v>77130584674.447876</v>
      </c>
      <c r="AN123" s="84">
        <f t="shared" si="6"/>
        <v>80348592746.109116</v>
      </c>
    </row>
    <row r="124" spans="1:40" x14ac:dyDescent="0.2">
      <c r="A124" s="85" t="s">
        <v>253</v>
      </c>
      <c r="B124" s="84">
        <f t="shared" si="5"/>
        <v>11693166284042.533</v>
      </c>
      <c r="C124" s="84">
        <f t="shared" si="6"/>
        <v>12073783742391.033</v>
      </c>
      <c r="D124" s="84">
        <f t="shared" si="6"/>
        <v>12515962696915.768</v>
      </c>
      <c r="E124" s="84">
        <f t="shared" si="6"/>
        <v>12975037042268.945</v>
      </c>
      <c r="F124" s="84">
        <f t="shared" si="6"/>
        <v>13555154756172</v>
      </c>
      <c r="G124" s="84">
        <f t="shared" si="6"/>
        <v>14161692626816.441</v>
      </c>
      <c r="H124" s="84">
        <f t="shared" si="6"/>
        <v>14795880239642.23</v>
      </c>
      <c r="I124" s="84">
        <f t="shared" si="6"/>
        <v>15459005857225.502</v>
      </c>
      <c r="J124" s="84">
        <f t="shared" si="6"/>
        <v>16152419304882.619</v>
      </c>
      <c r="K124" s="84">
        <f t="shared" si="6"/>
        <v>16954855768761.311</v>
      </c>
      <c r="L124" s="84">
        <f t="shared" si="6"/>
        <v>17797715630718.371</v>
      </c>
      <c r="M124" s="84">
        <f t="shared" si="6"/>
        <v>18683067696126.422</v>
      </c>
      <c r="N124" s="84">
        <f t="shared" si="6"/>
        <v>19613088548863.914</v>
      </c>
      <c r="O124" s="84">
        <f t="shared" si="6"/>
        <v>20590068272182.75</v>
      </c>
      <c r="P124" s="84">
        <f t="shared" si="6"/>
        <v>21595753178526.883</v>
      </c>
      <c r="Q124" s="84">
        <f t="shared" si="6"/>
        <v>22651292660161.102</v>
      </c>
      <c r="R124" s="84">
        <f t="shared" si="6"/>
        <v>23759200044064.34</v>
      </c>
      <c r="S124" s="84">
        <f t="shared" si="6"/>
        <v>24922117774178.293</v>
      </c>
      <c r="T124" s="84">
        <f t="shared" si="6"/>
        <v>26142824191287.316</v>
      </c>
      <c r="U124" s="84">
        <f t="shared" si="6"/>
        <v>27351391066007.145</v>
      </c>
      <c r="V124" s="84">
        <f t="shared" si="6"/>
        <v>28616784558629.992</v>
      </c>
      <c r="W124" s="84">
        <f t="shared" si="6"/>
        <v>29941726959237.664</v>
      </c>
      <c r="X124" s="84">
        <f t="shared" si="6"/>
        <v>31329073638135.031</v>
      </c>
      <c r="Y124" s="84">
        <f t="shared" si="6"/>
        <v>32781819690134.926</v>
      </c>
      <c r="Z124" s="84">
        <f t="shared" si="6"/>
        <v>34193303924322.766</v>
      </c>
      <c r="AA124" s="84">
        <f t="shared" si="6"/>
        <v>35666622021427.078</v>
      </c>
      <c r="AB124" s="84">
        <f t="shared" si="6"/>
        <v>37204534666276.023</v>
      </c>
      <c r="AC124" s="84">
        <f t="shared" si="6"/>
        <v>38809928356622.57</v>
      </c>
      <c r="AD124" s="84">
        <f t="shared" si="6"/>
        <v>40485821258429.047</v>
      </c>
      <c r="AE124" s="84">
        <f t="shared" si="6"/>
        <v>42165641460414.797</v>
      </c>
      <c r="AF124" s="84">
        <f t="shared" si="6"/>
        <v>43916602444282.656</v>
      </c>
      <c r="AG124" s="84">
        <f t="shared" si="6"/>
        <v>45741785133103.609</v>
      </c>
      <c r="AH124" s="84">
        <f t="shared" si="6"/>
        <v>47644407124858.258</v>
      </c>
      <c r="AI124" s="84">
        <f t="shared" si="6"/>
        <v>49627828912971.484</v>
      </c>
      <c r="AJ124" s="84">
        <f t="shared" si="6"/>
        <v>51691827242956.016</v>
      </c>
      <c r="AK124" s="84">
        <f t="shared" si="6"/>
        <v>53843359951341.641</v>
      </c>
      <c r="AL124" s="84">
        <f t="shared" si="6"/>
        <v>56086217187654.562</v>
      </c>
      <c r="AM124" s="84">
        <f t="shared" si="6"/>
        <v>58424356800632.984</v>
      </c>
      <c r="AN124" s="84">
        <f t="shared" si="6"/>
        <v>60861911923021.906</v>
      </c>
    </row>
    <row r="125" spans="1:40" x14ac:dyDescent="0.2">
      <c r="A125" s="85" t="s">
        <v>254</v>
      </c>
      <c r="B125" s="84">
        <f t="shared" si="5"/>
        <v>7782018781532.4756</v>
      </c>
      <c r="C125" s="84">
        <f t="shared" si="6"/>
        <v>8035326751118.8936</v>
      </c>
      <c r="D125" s="84">
        <f t="shared" si="6"/>
        <v>8329605036856.25</v>
      </c>
      <c r="E125" s="84">
        <f t="shared" si="6"/>
        <v>8635127518182.2441</v>
      </c>
      <c r="F125" s="84">
        <f t="shared" si="6"/>
        <v>9021206603643.8203</v>
      </c>
      <c r="G125" s="84">
        <f t="shared" si="6"/>
        <v>9424868792858.3184</v>
      </c>
      <c r="H125" s="84">
        <f t="shared" si="6"/>
        <v>9846932397714.4785</v>
      </c>
      <c r="I125" s="84">
        <f t="shared" si="6"/>
        <v>10288254780822.184</v>
      </c>
      <c r="J125" s="84">
        <f t="shared" si="6"/>
        <v>10749734275935.406</v>
      </c>
      <c r="K125" s="84">
        <f t="shared" si="6"/>
        <v>11283770608028.996</v>
      </c>
      <c r="L125" s="84">
        <f t="shared" si="6"/>
        <v>11844709460399.623</v>
      </c>
      <c r="M125" s="84">
        <f t="shared" si="6"/>
        <v>12433927661348.018</v>
      </c>
      <c r="N125" s="84">
        <f t="shared" si="6"/>
        <v>13052873767767.186</v>
      </c>
      <c r="O125" s="84">
        <f t="shared" si="6"/>
        <v>13703071872485.762</v>
      </c>
      <c r="P125" s="84">
        <f t="shared" si="6"/>
        <v>14372373808280.014</v>
      </c>
      <c r="Q125" s="84">
        <f t="shared" si="6"/>
        <v>15074854887501.164</v>
      </c>
      <c r="R125" s="84">
        <f t="shared" si="6"/>
        <v>15812187775813.84</v>
      </c>
      <c r="S125" s="84">
        <f t="shared" si="6"/>
        <v>16586131068613.332</v>
      </c>
      <c r="T125" s="84">
        <f t="shared" si="6"/>
        <v>17398533803161.25</v>
      </c>
      <c r="U125" s="84">
        <f t="shared" si="6"/>
        <v>18202857447360.395</v>
      </c>
      <c r="V125" s="84">
        <f t="shared" si="6"/>
        <v>19045000258504.578</v>
      </c>
      <c r="W125" s="84">
        <f t="shared" si="6"/>
        <v>19926773971074.504</v>
      </c>
      <c r="X125" s="84">
        <f t="shared" si="6"/>
        <v>20850078886904.672</v>
      </c>
      <c r="Y125" s="84">
        <f t="shared" si="6"/>
        <v>21816908297078.07</v>
      </c>
      <c r="Z125" s="84">
        <f t="shared" si="6"/>
        <v>22756277203109.68</v>
      </c>
      <c r="AA125" s="84">
        <f t="shared" si="6"/>
        <v>23736797690403.531</v>
      </c>
      <c r="AB125" s="84">
        <f t="shared" si="6"/>
        <v>24760307045855.305</v>
      </c>
      <c r="AC125" s="84">
        <f t="shared" si="6"/>
        <v>25828726287192.859</v>
      </c>
      <c r="AD125" s="84">
        <f t="shared" si="6"/>
        <v>26944064059776.578</v>
      </c>
      <c r="AE125" s="84">
        <f t="shared" si="6"/>
        <v>28062015523384.035</v>
      </c>
      <c r="AF125" s="84">
        <f t="shared" si="6"/>
        <v>29227312495238.906</v>
      </c>
      <c r="AG125" s="84">
        <f t="shared" si="6"/>
        <v>30442005386719.98</v>
      </c>
      <c r="AH125" s="84">
        <f t="shared" si="6"/>
        <v>31708235568890.336</v>
      </c>
      <c r="AI125" s="84">
        <f t="shared" si="6"/>
        <v>33028239512378.395</v>
      </c>
      <c r="AJ125" s="84">
        <f t="shared" si="6"/>
        <v>34401868637187.043</v>
      </c>
      <c r="AK125" s="84">
        <f t="shared" si="6"/>
        <v>35833753512422.891</v>
      </c>
      <c r="AL125" s="84">
        <f t="shared" si="6"/>
        <v>37326416552809.336</v>
      </c>
      <c r="AM125" s="84">
        <f t="shared" si="6"/>
        <v>38882491780002.008</v>
      </c>
      <c r="AN125" s="84">
        <f t="shared" si="6"/>
        <v>40504729870410.258</v>
      </c>
    </row>
    <row r="129" spans="1:13" ht="16" x14ac:dyDescent="0.2">
      <c r="A129" s="89" t="s">
        <v>261</v>
      </c>
      <c r="B129" t="str" cm="1">
        <f t="array" ref="B129:M129">TRANSPOSE(A114:A125)</f>
        <v>Traditional Biomass</v>
      </c>
      <c r="C129" t="str">
        <v>Industrial Biomass</v>
      </c>
      <c r="D129" t="str">
        <v>Coal</v>
      </c>
      <c r="E129" t="str">
        <v>Gas</v>
      </c>
      <c r="F129" t="str">
        <v>Kerosene</v>
      </c>
      <c r="G129" t="str">
        <v>Gasoil CN48</v>
      </c>
      <c r="H129" t="str">
        <v>BioGasoil</v>
      </c>
      <c r="I129" t="str">
        <v>MDF</v>
      </c>
      <c r="J129" t="str">
        <v>Fuel Oil</v>
      </c>
      <c r="K129" t="str">
        <v>LPG</v>
      </c>
      <c r="L129" t="str">
        <v>Electricity</v>
      </c>
      <c r="M129" t="str">
        <v>Captive Electricity</v>
      </c>
    </row>
    <row r="130" spans="1:13" x14ac:dyDescent="0.2">
      <c r="A130" s="90">
        <v>2019</v>
      </c>
      <c r="B130" s="91">
        <f>_xlfn.FORECAST.LINEAR($A130,B$133:B$141,$A$133:$A$141)</f>
        <v>961635666072.73438</v>
      </c>
      <c r="C130" s="91">
        <f t="shared" ref="C130:M130" si="7">_xlfn.FORECAST.LINEAR($A130,C$133:C$141,$A$133:$A$141)</f>
        <v>81181581207.503906</v>
      </c>
      <c r="D130" s="91">
        <f t="shared" si="7"/>
        <v>4765044076162.9375</v>
      </c>
      <c r="E130" s="91">
        <f t="shared" si="7"/>
        <v>36888624906725</v>
      </c>
      <c r="F130" s="91">
        <f t="shared" si="7"/>
        <v>24469362899.658691</v>
      </c>
      <c r="G130" s="91">
        <f t="shared" si="7"/>
        <v>196899668705.73828</v>
      </c>
      <c r="H130" s="91">
        <f t="shared" si="7"/>
        <v>10396922143431.75</v>
      </c>
      <c r="I130" s="91">
        <f t="shared" si="7"/>
        <v>9161667296.37146</v>
      </c>
      <c r="J130" s="91">
        <f t="shared" si="7"/>
        <v>60463326063.821289</v>
      </c>
      <c r="K130" s="91">
        <f t="shared" si="7"/>
        <v>12901954954.479736</v>
      </c>
      <c r="L130" s="91">
        <f t="shared" si="7"/>
        <v>9772886110844.25</v>
      </c>
      <c r="M130" s="91">
        <f t="shared" si="7"/>
        <v>6504036752488.125</v>
      </c>
    </row>
    <row r="131" spans="1:13" x14ac:dyDescent="0.2">
      <c r="A131" s="90">
        <v>2020</v>
      </c>
      <c r="B131" s="91">
        <f t="shared" ref="B131:M132" si="8">_xlfn.FORECAST.LINEAR($A131,B$133:B$141,$A$133:$A$141)</f>
        <v>1016966963944.8594</v>
      </c>
      <c r="C131" s="91">
        <f t="shared" si="8"/>
        <v>85852666536.384766</v>
      </c>
      <c r="D131" s="91">
        <f t="shared" si="8"/>
        <v>5039218675186.1875</v>
      </c>
      <c r="E131" s="91">
        <f t="shared" si="8"/>
        <v>39011149647454.5</v>
      </c>
      <c r="F131" s="91">
        <f t="shared" si="8"/>
        <v>25877299039.206543</v>
      </c>
      <c r="G131" s="91">
        <f t="shared" si="8"/>
        <v>208229026179.10938</v>
      </c>
      <c r="H131" s="91">
        <f t="shared" si="8"/>
        <v>10995147871082.5</v>
      </c>
      <c r="I131" s="91">
        <f t="shared" si="8"/>
        <v>9688818025.1407471</v>
      </c>
      <c r="J131" s="91">
        <f t="shared" si="8"/>
        <v>63942309240.931641</v>
      </c>
      <c r="K131" s="91">
        <f t="shared" si="8"/>
        <v>13644317096.30249</v>
      </c>
      <c r="L131" s="91">
        <f t="shared" si="8"/>
        <v>10335205595808.75</v>
      </c>
      <c r="M131" s="91">
        <f t="shared" si="8"/>
        <v>6878270786873.375</v>
      </c>
    </row>
    <row r="132" spans="1:13" x14ac:dyDescent="0.2">
      <c r="A132" s="90">
        <v>2021</v>
      </c>
      <c r="B132" s="91">
        <f t="shared" si="8"/>
        <v>1072298261816.9688</v>
      </c>
      <c r="C132" s="91">
        <f t="shared" si="8"/>
        <v>90523751865.267578</v>
      </c>
      <c r="D132" s="91">
        <f t="shared" si="8"/>
        <v>5313393274209.4375</v>
      </c>
      <c r="E132" s="91">
        <f t="shared" si="8"/>
        <v>41133674388183.5</v>
      </c>
      <c r="F132" s="91">
        <f t="shared" si="8"/>
        <v>27285235178.754395</v>
      </c>
      <c r="G132" s="91">
        <f t="shared" si="8"/>
        <v>219558383652.47656</v>
      </c>
      <c r="H132" s="91">
        <f t="shared" si="8"/>
        <v>11593373598733.5</v>
      </c>
      <c r="I132" s="91">
        <f t="shared" si="8"/>
        <v>10215968753.910034</v>
      </c>
      <c r="J132" s="91">
        <f t="shared" si="8"/>
        <v>67421292418.041992</v>
      </c>
      <c r="K132" s="91">
        <f t="shared" si="8"/>
        <v>14386679238.125244</v>
      </c>
      <c r="L132" s="91">
        <f t="shared" si="8"/>
        <v>10897525080773</v>
      </c>
      <c r="M132" s="91">
        <f t="shared" si="8"/>
        <v>7252504821258.625</v>
      </c>
    </row>
    <row r="133" spans="1:13" x14ac:dyDescent="0.2">
      <c r="A133" s="92">
        <v>2022</v>
      </c>
      <c r="B133" s="84" cm="1">
        <f t="array" ref="B133:M171">TRANSPOSE(B114:AN125)</f>
        <v>1150588026967.4978</v>
      </c>
      <c r="C133">
        <v>97132998122.990234</v>
      </c>
      <c r="D133">
        <v>5701330405512.1992</v>
      </c>
      <c r="E133">
        <v>44136892636595.266</v>
      </c>
      <c r="F133">
        <v>29277362490.983444</v>
      </c>
      <c r="G133">
        <v>235588601088.30151</v>
      </c>
      <c r="H133">
        <v>12439819525829.402</v>
      </c>
      <c r="I133">
        <v>10961848723.139294</v>
      </c>
      <c r="J133">
        <v>72343800769.970566</v>
      </c>
      <c r="K133">
        <v>15437067715.805307</v>
      </c>
      <c r="L133">
        <v>11693166284042.533</v>
      </c>
      <c r="M133">
        <v>7782018781532.4756</v>
      </c>
    </row>
    <row r="134" spans="1:13" x14ac:dyDescent="0.2">
      <c r="A134" s="92">
        <v>2023</v>
      </c>
      <c r="B134">
        <v>1188040148984.1174</v>
      </c>
      <c r="C134">
        <v>100294717880.43483</v>
      </c>
      <c r="D134">
        <v>5886911097297.3232</v>
      </c>
      <c r="E134">
        <v>45573566971558.523</v>
      </c>
      <c r="F134">
        <v>30230352898.181641</v>
      </c>
      <c r="G134">
        <v>243257108692.13831</v>
      </c>
      <c r="H134">
        <v>12844740859813.742</v>
      </c>
      <c r="I134">
        <v>11318661488.685598</v>
      </c>
      <c r="J134">
        <v>74698621774.604156</v>
      </c>
      <c r="K134">
        <v>15939550733.288933</v>
      </c>
      <c r="L134">
        <v>12073783742391.033</v>
      </c>
      <c r="M134">
        <v>8035326751118.8936</v>
      </c>
    </row>
    <row r="135" spans="1:13" x14ac:dyDescent="0.2">
      <c r="A135" s="92">
        <v>2024</v>
      </c>
      <c r="B135">
        <v>1231549819375.7437</v>
      </c>
      <c r="C135">
        <v>103967817750.61198</v>
      </c>
      <c r="D135">
        <v>6102507819080.8691</v>
      </c>
      <c r="E135">
        <v>47242610630730.109</v>
      </c>
      <c r="F135">
        <v>31337481046.626064</v>
      </c>
      <c r="G135">
        <v>252165929348.29642</v>
      </c>
      <c r="H135">
        <v>13315154626178.652</v>
      </c>
      <c r="I135">
        <v>11733185552.597252</v>
      </c>
      <c r="J135">
        <v>77434314179.360748</v>
      </c>
      <c r="K135">
        <v>16523305919.667969</v>
      </c>
      <c r="L135">
        <v>12515962696915.768</v>
      </c>
      <c r="M135">
        <v>8329605036856.25</v>
      </c>
    </row>
    <row r="136" spans="1:13" x14ac:dyDescent="0.2">
      <c r="A136" s="92">
        <v>2025</v>
      </c>
      <c r="B136">
        <v>1276721967998.323</v>
      </c>
      <c r="C136">
        <v>107781264548.70946</v>
      </c>
      <c r="D136">
        <v>6326342361408.7676</v>
      </c>
      <c r="E136">
        <v>48975427440213.07</v>
      </c>
      <c r="F136">
        <v>32486911893.047691</v>
      </c>
      <c r="G136">
        <v>261415150661.84918</v>
      </c>
      <c r="H136">
        <v>13803542618481.918</v>
      </c>
      <c r="I136">
        <v>12163548330.667313</v>
      </c>
      <c r="J136">
        <v>80274535738.867493</v>
      </c>
      <c r="K136">
        <v>17129366039.199253</v>
      </c>
      <c r="L136">
        <v>12975037042268.945</v>
      </c>
      <c r="M136">
        <v>8635127518182.2441</v>
      </c>
    </row>
    <row r="137" spans="1:13" x14ac:dyDescent="0.2">
      <c r="A137" s="92">
        <v>2026</v>
      </c>
      <c r="B137">
        <v>1333804581863.0989</v>
      </c>
      <c r="C137">
        <v>112600196516.91016</v>
      </c>
      <c r="D137">
        <v>6609194984959.1016</v>
      </c>
      <c r="E137">
        <v>51165133173729.289</v>
      </c>
      <c r="F137">
        <v>33939411257.617466</v>
      </c>
      <c r="G137">
        <v>273103098764.62054</v>
      </c>
      <c r="H137">
        <v>14420703059836.379</v>
      </c>
      <c r="I137">
        <v>12707384146.129631</v>
      </c>
      <c r="J137">
        <v>83863633789.667175</v>
      </c>
      <c r="K137">
        <v>17895225021.712902</v>
      </c>
      <c r="L137">
        <v>13555154756172</v>
      </c>
      <c r="M137">
        <v>9021206603643.8203</v>
      </c>
    </row>
    <row r="138" spans="1:13" x14ac:dyDescent="0.2">
      <c r="A138" s="92">
        <v>2027</v>
      </c>
      <c r="B138">
        <v>1393486895011.9529</v>
      </c>
      <c r="C138">
        <v>117638595905.0407</v>
      </c>
      <c r="D138">
        <v>6904929495184.8682</v>
      </c>
      <c r="E138">
        <v>53454564130782.906</v>
      </c>
      <c r="F138">
        <v>35458061439.442062</v>
      </c>
      <c r="G138">
        <v>285323348180.48706</v>
      </c>
      <c r="H138">
        <v>15065970685654.25</v>
      </c>
      <c r="I138">
        <v>13275987740.857674</v>
      </c>
      <c r="J138">
        <v>87616189240.214798</v>
      </c>
      <c r="K138">
        <v>18695963329.361557</v>
      </c>
      <c r="L138">
        <v>14161692626816.441</v>
      </c>
      <c r="M138">
        <v>9424868792858.3184</v>
      </c>
    </row>
    <row r="139" spans="1:13" x14ac:dyDescent="0.2">
      <c r="A139" s="92">
        <v>2028</v>
      </c>
      <c r="B139">
        <v>1455889896597.9514</v>
      </c>
      <c r="C139">
        <v>122906676654.93097</v>
      </c>
      <c r="D139">
        <v>7214145410872.0645</v>
      </c>
      <c r="E139">
        <v>55848361490609.156</v>
      </c>
      <c r="F139">
        <v>37045941075.886673</v>
      </c>
      <c r="G139">
        <v>298100672038.18756</v>
      </c>
      <c r="H139">
        <v>15740653595093.033</v>
      </c>
      <c r="I139">
        <v>13870511799.184992</v>
      </c>
      <c r="J139">
        <v>91539809344.348846</v>
      </c>
      <c r="K139">
        <v>19533204234.511158</v>
      </c>
      <c r="L139">
        <v>14795880239642.23</v>
      </c>
      <c r="M139">
        <v>9846932397714.4785</v>
      </c>
    </row>
    <row r="140" spans="1:13" x14ac:dyDescent="0.2">
      <c r="A140" s="92">
        <v>2029</v>
      </c>
      <c r="B140">
        <v>1521140349506.3286</v>
      </c>
      <c r="C140">
        <v>128415140128.67152</v>
      </c>
      <c r="D140">
        <v>7537470860486.2568</v>
      </c>
      <c r="E140">
        <v>58351387914494.945</v>
      </c>
      <c r="F140">
        <v>38706275720.194054</v>
      </c>
      <c r="G140">
        <v>311461025666.73871</v>
      </c>
      <c r="H140">
        <v>16446122311205.246</v>
      </c>
      <c r="I140">
        <v>14492164012.777998</v>
      </c>
      <c r="J140">
        <v>95642464382.221359</v>
      </c>
      <c r="K140">
        <v>20408648473.826225</v>
      </c>
      <c r="L140">
        <v>15459005857225.502</v>
      </c>
      <c r="M140">
        <v>10288254780822.184</v>
      </c>
    </row>
    <row r="141" spans="1:13" x14ac:dyDescent="0.2">
      <c r="A141" s="92">
        <v>2030</v>
      </c>
      <c r="B141">
        <v>1589371074293.1064</v>
      </c>
      <c r="C141">
        <v>134175199078.79962</v>
      </c>
      <c r="D141">
        <v>7875563989129.5801</v>
      </c>
      <c r="E141">
        <v>60968738437747.148</v>
      </c>
      <c r="F141">
        <v>40442445066.462997</v>
      </c>
      <c r="G141">
        <v>325431604733.27362</v>
      </c>
      <c r="H141">
        <v>17183812850799.248</v>
      </c>
      <c r="I141">
        <v>15142209785.767721</v>
      </c>
      <c r="J141">
        <v>99932505513.081116</v>
      </c>
      <c r="K141">
        <v>21324078057.782528</v>
      </c>
      <c r="L141">
        <v>16152419304882.619</v>
      </c>
      <c r="M141">
        <v>10749734275935.406</v>
      </c>
    </row>
    <row r="142" spans="1:13" x14ac:dyDescent="0.2">
      <c r="A142" s="92">
        <v>2031</v>
      </c>
      <c r="B142">
        <v>1668329481734.9758</v>
      </c>
      <c r="C142">
        <v>140840892326.15518</v>
      </c>
      <c r="D142">
        <v>8266814339879.0322</v>
      </c>
      <c r="E142">
        <v>63997605999669.719</v>
      </c>
      <c r="F142">
        <v>42451586359.614723</v>
      </c>
      <c r="G142">
        <v>341598729992.18762</v>
      </c>
      <c r="H142">
        <v>18037487941798.184</v>
      </c>
      <c r="I142">
        <v>15894460024.351353</v>
      </c>
      <c r="J142">
        <v>104897055085.3062</v>
      </c>
      <c r="K142">
        <v>22383437492.99654</v>
      </c>
      <c r="L142">
        <v>16954855768761.311</v>
      </c>
      <c r="M142">
        <v>11283770608028.996</v>
      </c>
    </row>
    <row r="143" spans="1:13" x14ac:dyDescent="0.2">
      <c r="A143" s="92">
        <v>2032</v>
      </c>
      <c r="B143">
        <v>1751265484013.7361</v>
      </c>
      <c r="C143">
        <v>147842375363.40109</v>
      </c>
      <c r="D143">
        <v>8677774249439.1523</v>
      </c>
      <c r="E143">
        <v>67179055260821.695</v>
      </c>
      <c r="F143">
        <v>44561939800.948494</v>
      </c>
      <c r="G143">
        <v>358580287507.78754</v>
      </c>
      <c r="H143">
        <v>18934167618937.473</v>
      </c>
      <c r="I143">
        <v>16684605488.560486</v>
      </c>
      <c r="J143">
        <v>110111697933.03847</v>
      </c>
      <c r="K143">
        <v>23496163032.675365</v>
      </c>
      <c r="L143">
        <v>17797715630718.371</v>
      </c>
      <c r="M143">
        <v>11844709460399.623</v>
      </c>
    </row>
    <row r="144" spans="1:13" x14ac:dyDescent="0.2">
      <c r="A144" s="92">
        <v>2033</v>
      </c>
      <c r="B144">
        <v>1838382648121.7681</v>
      </c>
      <c r="C144">
        <v>155196833379.1759</v>
      </c>
      <c r="D144">
        <v>9109452421756.1289</v>
      </c>
      <c r="E144">
        <v>70520895110463.609</v>
      </c>
      <c r="F144">
        <v>46778685267.611862</v>
      </c>
      <c r="G144">
        <v>376417958630.6864</v>
      </c>
      <c r="H144">
        <v>19876052788699.105</v>
      </c>
      <c r="I144">
        <v>17514585595.913128</v>
      </c>
      <c r="J144">
        <v>115589233433.28781</v>
      </c>
      <c r="K144">
        <v>24664985869.367893</v>
      </c>
      <c r="L144">
        <v>18683067696126.422</v>
      </c>
      <c r="M144">
        <v>12433927661348.018</v>
      </c>
    </row>
    <row r="145" spans="1:13" x14ac:dyDescent="0.2">
      <c r="A145" s="92">
        <v>2034</v>
      </c>
      <c r="B145">
        <v>1929895146276.3674</v>
      </c>
      <c r="C145">
        <v>162922346858.49524</v>
      </c>
      <c r="D145">
        <v>9562910111202.3711</v>
      </c>
      <c r="E145">
        <v>74031341257379.969</v>
      </c>
      <c r="F145">
        <v>49107272492.692841</v>
      </c>
      <c r="G145">
        <v>395155596183.85968</v>
      </c>
      <c r="H145">
        <v>20865459018139.355</v>
      </c>
      <c r="I145">
        <v>18386440801.717052</v>
      </c>
      <c r="J145">
        <v>121343127771.91333</v>
      </c>
      <c r="K145">
        <v>25892779482.498337</v>
      </c>
      <c r="L145">
        <v>19613088548863.914</v>
      </c>
      <c r="M145">
        <v>13052873767767.186</v>
      </c>
    </row>
    <row r="146" spans="1:13" x14ac:dyDescent="0.2">
      <c r="A146" s="92">
        <v>2035</v>
      </c>
      <c r="B146">
        <v>2026028318843.5547</v>
      </c>
      <c r="C146">
        <v>171037939104.95401</v>
      </c>
      <c r="D146">
        <v>10039263911945.631</v>
      </c>
      <c r="E146">
        <v>77719037823801.031</v>
      </c>
      <c r="F146">
        <v>51553435389.13443</v>
      </c>
      <c r="G146">
        <v>414839339724.08661</v>
      </c>
      <c r="H146">
        <v>21904822621055.598</v>
      </c>
      <c r="I146">
        <v>19302317962.141144</v>
      </c>
      <c r="J146">
        <v>127387549337.7413</v>
      </c>
      <c r="K146">
        <v>27182567190.93309</v>
      </c>
      <c r="L146">
        <v>20590068272182.75</v>
      </c>
      <c r="M146">
        <v>13703071872485.762</v>
      </c>
    </row>
    <row r="147" spans="1:13" x14ac:dyDescent="0.2">
      <c r="A147" s="92">
        <v>2036</v>
      </c>
      <c r="B147">
        <v>2124986033463.6399</v>
      </c>
      <c r="C147">
        <v>179391980067.62747</v>
      </c>
      <c r="D147">
        <v>10529613727865.826</v>
      </c>
      <c r="E147">
        <v>81515084648015.844</v>
      </c>
      <c r="F147">
        <v>54071470354.131821</v>
      </c>
      <c r="G147">
        <v>435101422248.69452</v>
      </c>
      <c r="H147">
        <v>22974724342357.934</v>
      </c>
      <c r="I147">
        <v>20245105017.306293</v>
      </c>
      <c r="J147">
        <v>133609565405.46916</v>
      </c>
      <c r="K147">
        <v>28510250867.268394</v>
      </c>
      <c r="L147">
        <v>21595753178526.883</v>
      </c>
      <c r="M147">
        <v>14372373808280.014</v>
      </c>
    </row>
    <row r="148" spans="1:13" x14ac:dyDescent="0.2">
      <c r="A148" s="92">
        <v>2037</v>
      </c>
      <c r="B148">
        <v>2228849355001.897</v>
      </c>
      <c r="C148">
        <v>188160153887.94135</v>
      </c>
      <c r="D148">
        <v>11044271536937.811</v>
      </c>
      <c r="E148">
        <v>85499311985837.516</v>
      </c>
      <c r="F148">
        <v>56714331259.096725</v>
      </c>
      <c r="G148">
        <v>456367952103.06232</v>
      </c>
      <c r="H148">
        <v>24097664043629.133</v>
      </c>
      <c r="I148">
        <v>21234628627.75605</v>
      </c>
      <c r="J148">
        <v>140140023974.96658</v>
      </c>
      <c r="K148">
        <v>29903751486.252167</v>
      </c>
      <c r="L148">
        <v>22651292660161.102</v>
      </c>
      <c r="M148">
        <v>15074854887501.164</v>
      </c>
    </row>
    <row r="149" spans="1:13" x14ac:dyDescent="0.2">
      <c r="A149" s="92">
        <v>2038</v>
      </c>
      <c r="B149">
        <v>2337865590634.1196</v>
      </c>
      <c r="C149">
        <v>197363338314.38538</v>
      </c>
      <c r="D149">
        <v>11584462782054.979</v>
      </c>
      <c r="E149">
        <v>89681206612732.594</v>
      </c>
      <c r="F149">
        <v>59488310974.859245</v>
      </c>
      <c r="G149">
        <v>478689566657.14246</v>
      </c>
      <c r="H149">
        <v>25276315537356.57</v>
      </c>
      <c r="I149">
        <v>22273244931.20929</v>
      </c>
      <c r="J149">
        <v>146994474609.27032</v>
      </c>
      <c r="K149">
        <v>31366387088.338402</v>
      </c>
      <c r="L149">
        <v>23759200044064.34</v>
      </c>
      <c r="M149">
        <v>15812187775813.84</v>
      </c>
    </row>
    <row r="150" spans="1:13" x14ac:dyDescent="0.2">
      <c r="A150" s="92">
        <v>2039</v>
      </c>
      <c r="B150">
        <v>2452294752429.5298</v>
      </c>
      <c r="C150">
        <v>207023483646.49292</v>
      </c>
      <c r="D150">
        <v>12151475860698.699</v>
      </c>
      <c r="E150">
        <v>94070742667588.734</v>
      </c>
      <c r="F150">
        <v>62400025655.441666</v>
      </c>
      <c r="G150">
        <v>502119504670.78491</v>
      </c>
      <c r="H150">
        <v>26513489997600.676</v>
      </c>
      <c r="I150">
        <v>23363431107.075298</v>
      </c>
      <c r="J150">
        <v>154189265697.9801</v>
      </c>
      <c r="K150">
        <v>32901646171.43026</v>
      </c>
      <c r="L150">
        <v>24922117774178.293</v>
      </c>
      <c r="M150">
        <v>16586131068613.332</v>
      </c>
    </row>
    <row r="151" spans="1:13" x14ac:dyDescent="0.2">
      <c r="A151" s="92">
        <v>2040</v>
      </c>
      <c r="B151">
        <v>2572410224479.6255</v>
      </c>
      <c r="C151">
        <v>217163669054.06592</v>
      </c>
      <c r="D151">
        <v>12746665430658.484</v>
      </c>
      <c r="E151">
        <v>98678407243972.172</v>
      </c>
      <c r="F151">
        <v>65456431713.529022</v>
      </c>
      <c r="G151">
        <v>526713742891.67529</v>
      </c>
      <c r="H151">
        <v>27812143172795.938</v>
      </c>
      <c r="I151">
        <v>24507791732.304375</v>
      </c>
      <c r="J151">
        <v>161741586403.32022</v>
      </c>
      <c r="K151">
        <v>34513196641.532288</v>
      </c>
      <c r="L151">
        <v>26142824191287.316</v>
      </c>
      <c r="M151">
        <v>17398533803161.25</v>
      </c>
    </row>
    <row r="152" spans="1:13" x14ac:dyDescent="0.2">
      <c r="A152" s="92">
        <v>2041</v>
      </c>
      <c r="B152">
        <v>2691331185839.752</v>
      </c>
      <c r="C152">
        <v>227203013498.68152</v>
      </c>
      <c r="D152">
        <v>13335936027052.746</v>
      </c>
      <c r="E152">
        <v>103240250041542.73</v>
      </c>
      <c r="F152">
        <v>68482442772.146629</v>
      </c>
      <c r="G152">
        <v>551063399128.53772</v>
      </c>
      <c r="H152">
        <v>29097881649544.309</v>
      </c>
      <c r="I152">
        <v>25640772050.095245</v>
      </c>
      <c r="J152">
        <v>169218801648.36765</v>
      </c>
      <c r="K152">
        <v>36108720747.743774</v>
      </c>
      <c r="L152">
        <v>27351391066007.145</v>
      </c>
      <c r="M152">
        <v>18202857447360.395</v>
      </c>
    </row>
    <row r="153" spans="1:13" x14ac:dyDescent="0.2">
      <c r="A153" s="92">
        <v>2042</v>
      </c>
      <c r="B153">
        <v>2815843791463.2041</v>
      </c>
      <c r="C153">
        <v>237714406286.40869</v>
      </c>
      <c r="D153">
        <v>13952914031057.812</v>
      </c>
      <c r="E153">
        <v>108016589945573.62</v>
      </c>
      <c r="F153">
        <v>71650736378.627594</v>
      </c>
      <c r="G153">
        <v>576557972241.73157</v>
      </c>
      <c r="H153">
        <v>30444075340372.863</v>
      </c>
      <c r="I153">
        <v>26827024918.174793</v>
      </c>
      <c r="J153">
        <v>177047594338.23575</v>
      </c>
      <c r="K153">
        <v>37779266137.953087</v>
      </c>
      <c r="L153">
        <v>28616784558629.992</v>
      </c>
      <c r="M153">
        <v>19045000258504.578</v>
      </c>
    </row>
    <row r="154" spans="1:13" x14ac:dyDescent="0.2">
      <c r="A154" s="92">
        <v>2043</v>
      </c>
      <c r="B154">
        <v>2946215910145.9917</v>
      </c>
      <c r="C154">
        <v>248720460984.09344</v>
      </c>
      <c r="D154">
        <v>14598926771374.832</v>
      </c>
      <c r="E154">
        <v>113017702481285.94</v>
      </c>
      <c r="F154">
        <v>74968128605.846832</v>
      </c>
      <c r="G154">
        <v>603252309694.85693</v>
      </c>
      <c r="H154">
        <v>31853620363962.527</v>
      </c>
      <c r="I154">
        <v>28069102368.330856</v>
      </c>
      <c r="J154">
        <v>185244806858.17188</v>
      </c>
      <c r="K154">
        <v>39528426721.227661</v>
      </c>
      <c r="L154">
        <v>29941726959237.664</v>
      </c>
      <c r="M154">
        <v>19926773971074.504</v>
      </c>
    </row>
    <row r="155" spans="1:13" x14ac:dyDescent="0.2">
      <c r="A155" s="92">
        <v>2044</v>
      </c>
      <c r="B155">
        <v>3082728505555.7432</v>
      </c>
      <c r="C155">
        <v>260244896631.70551</v>
      </c>
      <c r="D155">
        <v>15275366463691.373</v>
      </c>
      <c r="E155">
        <v>118254365496999.14</v>
      </c>
      <c r="F155">
        <v>78441768733.086853</v>
      </c>
      <c r="G155">
        <v>631203940191.37769</v>
      </c>
      <c r="H155">
        <v>33329554416896.871</v>
      </c>
      <c r="I155">
        <v>29369681189.430542</v>
      </c>
      <c r="J155">
        <v>193828104940.06088</v>
      </c>
      <c r="K155">
        <v>41359972096.295403</v>
      </c>
      <c r="L155">
        <v>31329073638135.031</v>
      </c>
      <c r="M155">
        <v>20850078886904.672</v>
      </c>
    </row>
    <row r="156" spans="1:13" x14ac:dyDescent="0.2">
      <c r="A156" s="92">
        <v>2045</v>
      </c>
      <c r="B156">
        <v>3225676290018.2334</v>
      </c>
      <c r="C156">
        <v>272312592935.19998</v>
      </c>
      <c r="D156">
        <v>15983693450288.488</v>
      </c>
      <c r="E156">
        <v>123737884243573.36</v>
      </c>
      <c r="F156">
        <v>82079155882.005569</v>
      </c>
      <c r="G156">
        <v>660473207540.65588</v>
      </c>
      <c r="H156">
        <v>34875063842209.859</v>
      </c>
      <c r="I156">
        <v>30731569156.156284</v>
      </c>
      <c r="J156">
        <v>202816018769.58252</v>
      </c>
      <c r="K156">
        <v>43277856323.187454</v>
      </c>
      <c r="L156">
        <v>32781819690134.926</v>
      </c>
      <c r="M156">
        <v>21816908297078.07</v>
      </c>
    </row>
    <row r="157" spans="1:13" x14ac:dyDescent="0.2">
      <c r="A157" s="92">
        <v>2046</v>
      </c>
      <c r="B157">
        <v>3364563980542.7588</v>
      </c>
      <c r="C157">
        <v>284037534849.10217</v>
      </c>
      <c r="D157">
        <v>16671902083074.141</v>
      </c>
      <c r="E157">
        <v>129065656601314.77</v>
      </c>
      <c r="F157">
        <v>85613231646.498917</v>
      </c>
      <c r="G157">
        <v>688911150533.41943</v>
      </c>
      <c r="H157">
        <v>36376676725352.742</v>
      </c>
      <c r="I157">
        <v>32054775914.224731</v>
      </c>
      <c r="J157">
        <v>211548652151.13199</v>
      </c>
      <c r="K157">
        <v>45141267581.837273</v>
      </c>
      <c r="L157">
        <v>34193303924322.766</v>
      </c>
      <c r="M157">
        <v>22756277203109.68</v>
      </c>
    </row>
    <row r="158" spans="1:13" x14ac:dyDescent="0.2">
      <c r="A158" s="92">
        <v>2047</v>
      </c>
      <c r="B158">
        <v>3509536019874.4956</v>
      </c>
      <c r="C158">
        <v>296276119376.53656</v>
      </c>
      <c r="D158">
        <v>17390259545883.453</v>
      </c>
      <c r="E158">
        <v>134626826355668.47</v>
      </c>
      <c r="F158">
        <v>89302127104.379684</v>
      </c>
      <c r="G158">
        <v>718594894099.82715</v>
      </c>
      <c r="H158">
        <v>37944071799271.062</v>
      </c>
      <c r="I158">
        <v>33435949302.955292</v>
      </c>
      <c r="J158">
        <v>220663842023.45615</v>
      </c>
      <c r="K158">
        <v>47086310582.120155</v>
      </c>
      <c r="L158">
        <v>35666622021427.078</v>
      </c>
      <c r="M158">
        <v>23736797690403.531</v>
      </c>
    </row>
    <row r="159" spans="1:13" x14ac:dyDescent="0.2">
      <c r="A159" s="92">
        <v>2048</v>
      </c>
      <c r="B159">
        <v>3660864054788.3525</v>
      </c>
      <c r="C159">
        <v>309051279022.49951</v>
      </c>
      <c r="D159">
        <v>18140111887850.461</v>
      </c>
      <c r="E159">
        <v>140431813956229.05</v>
      </c>
      <c r="F159">
        <v>93152754461.330536</v>
      </c>
      <c r="G159">
        <v>749580059263.3822</v>
      </c>
      <c r="H159">
        <v>39580186029043.023</v>
      </c>
      <c r="I159">
        <v>34877677347.586227</v>
      </c>
      <c r="J159">
        <v>230178668314.12503</v>
      </c>
      <c r="K159">
        <v>49116629921.025398</v>
      </c>
      <c r="L159">
        <v>37204534666276.023</v>
      </c>
      <c r="M159">
        <v>24760307045855.305</v>
      </c>
    </row>
    <row r="160" spans="1:13" x14ac:dyDescent="0.2">
      <c r="A160" s="92">
        <v>2049</v>
      </c>
      <c r="B160">
        <v>3818832111840.8452</v>
      </c>
      <c r="C160">
        <v>322386991396.99103</v>
      </c>
      <c r="D160">
        <v>18922866501721.043</v>
      </c>
      <c r="E160">
        <v>146491514744628.06</v>
      </c>
      <c r="F160">
        <v>97172340933.572556</v>
      </c>
      <c r="G160">
        <v>781924801869.22974</v>
      </c>
      <c r="H160">
        <v>41288090226306.539</v>
      </c>
      <c r="I160">
        <v>36382666017.650467</v>
      </c>
      <c r="J160">
        <v>240110989335.7027</v>
      </c>
      <c r="K160">
        <v>51236036291.071358</v>
      </c>
      <c r="L160">
        <v>38809928356622.57</v>
      </c>
      <c r="M160">
        <v>25828726287192.859</v>
      </c>
    </row>
    <row r="161" spans="1:13" x14ac:dyDescent="0.2">
      <c r="A161" s="92">
        <v>2050</v>
      </c>
      <c r="B161">
        <v>3983737173520.3159</v>
      </c>
      <c r="C161">
        <v>336308327853.79407</v>
      </c>
      <c r="D161">
        <v>19739994978760.723</v>
      </c>
      <c r="E161">
        <v>152817321055824.44</v>
      </c>
      <c r="F161">
        <v>101368443408.33284</v>
      </c>
      <c r="G161">
        <v>815689930553.76831</v>
      </c>
      <c r="H161">
        <v>43070995278425.891</v>
      </c>
      <c r="I161">
        <v>37953744716.057083</v>
      </c>
      <c r="J161">
        <v>250479478011.48163</v>
      </c>
      <c r="K161">
        <v>53448514210.326614</v>
      </c>
      <c r="L161">
        <v>40485821258429.047</v>
      </c>
      <c r="M161">
        <v>26944064059776.578</v>
      </c>
    </row>
    <row r="162" spans="1:13" x14ac:dyDescent="0.2">
      <c r="A162" s="92">
        <v>2051</v>
      </c>
      <c r="B162">
        <v>4149028674976.2183</v>
      </c>
      <c r="C162">
        <v>350262287676.38824</v>
      </c>
      <c r="D162">
        <v>20559038320891.66</v>
      </c>
      <c r="E162">
        <v>159157951309668.44</v>
      </c>
      <c r="F162">
        <v>105574379061.5639</v>
      </c>
      <c r="G162">
        <v>849534184697.8114</v>
      </c>
      <c r="H162">
        <v>44858078403811.898</v>
      </c>
      <c r="I162">
        <v>39528505092.241104</v>
      </c>
      <c r="J162">
        <v>260872264282.52539</v>
      </c>
      <c r="K162">
        <v>55666176867.174309</v>
      </c>
      <c r="L162">
        <v>42165641460414.797</v>
      </c>
      <c r="M162">
        <v>28062015523384.035</v>
      </c>
    </row>
    <row r="163" spans="1:13" x14ac:dyDescent="0.2">
      <c r="A163" s="92">
        <v>2052</v>
      </c>
      <c r="B163">
        <v>4321320310516.793</v>
      </c>
      <c r="C163">
        <v>364807200989.69379</v>
      </c>
      <c r="D163">
        <v>21412768341802.656</v>
      </c>
      <c r="E163">
        <v>165767108750737.94</v>
      </c>
      <c r="F163">
        <v>109958437082.03578</v>
      </c>
      <c r="G163">
        <v>884811750989.89136</v>
      </c>
      <c r="H163">
        <v>46720844921193.062</v>
      </c>
      <c r="I163">
        <v>41169956941.897255</v>
      </c>
      <c r="J163">
        <v>271705187504.1676</v>
      </c>
      <c r="K163">
        <v>57977758060.763268</v>
      </c>
      <c r="L163">
        <v>43916602444282.656</v>
      </c>
      <c r="M163">
        <v>29227312495238.906</v>
      </c>
    </row>
    <row r="164" spans="1:13" x14ac:dyDescent="0.2">
      <c r="A164" s="92">
        <v>2053</v>
      </c>
      <c r="B164">
        <v>4500915237825.0293</v>
      </c>
      <c r="C164">
        <v>379968660459.34137</v>
      </c>
      <c r="D164">
        <v>22302687231743.551</v>
      </c>
      <c r="E164">
        <v>172656422596261.41</v>
      </c>
      <c r="F164">
        <v>114528331488.29279</v>
      </c>
      <c r="G164">
        <v>921584702468.11633</v>
      </c>
      <c r="H164">
        <v>48662572482323.008</v>
      </c>
      <c r="I164">
        <v>42880988500.069115</v>
      </c>
      <c r="J164">
        <v>282997308868.16943</v>
      </c>
      <c r="K164">
        <v>60387325159.752983</v>
      </c>
      <c r="L164">
        <v>45741785133103.609</v>
      </c>
      <c r="M164">
        <v>30442005386719.98</v>
      </c>
    </row>
    <row r="165" spans="1:13" x14ac:dyDescent="0.2">
      <c r="A165" s="92">
        <v>2054</v>
      </c>
      <c r="B165">
        <v>4688130063166.6836</v>
      </c>
      <c r="C165">
        <v>395773394084.49023</v>
      </c>
      <c r="D165">
        <v>23230363820640.633</v>
      </c>
      <c r="E165">
        <v>179838037955028.81</v>
      </c>
      <c r="F165">
        <v>119292118505.66684</v>
      </c>
      <c r="G165">
        <v>959917865834.57043</v>
      </c>
      <c r="H165">
        <v>50686684141078.906</v>
      </c>
      <c r="I165">
        <v>44664616128.746094</v>
      </c>
      <c r="J165">
        <v>294768535152.69611</v>
      </c>
      <c r="K165">
        <v>62899125968.091698</v>
      </c>
      <c r="L165">
        <v>47644407124858.258</v>
      </c>
      <c r="M165">
        <v>31708235568890.336</v>
      </c>
    </row>
    <row r="166" spans="1:13" x14ac:dyDescent="0.2">
      <c r="A166" s="92">
        <v>2055</v>
      </c>
      <c r="B166">
        <v>4883295453480.502</v>
      </c>
      <c r="C166">
        <v>412249316870.67456</v>
      </c>
      <c r="D166">
        <v>24197436611092.383</v>
      </c>
      <c r="E166">
        <v>187324639307350.59</v>
      </c>
      <c r="F166">
        <v>124258212141.25909</v>
      </c>
      <c r="G166">
        <v>999878946783.81946</v>
      </c>
      <c r="H166">
        <v>52796754971201.094</v>
      </c>
      <c r="I166">
        <v>46523990148.351593</v>
      </c>
      <c r="J166">
        <v>307039657207.79749</v>
      </c>
      <c r="K166">
        <v>65517596937.232994</v>
      </c>
      <c r="L166">
        <v>49627828912971.484</v>
      </c>
      <c r="M166">
        <v>33028239512378.395</v>
      </c>
    </row>
    <row r="167" spans="1:13" x14ac:dyDescent="0.2">
      <c r="A167" s="92">
        <v>2056</v>
      </c>
      <c r="B167">
        <v>5086389440897.9199</v>
      </c>
      <c r="C167">
        <v>429394574283.61658</v>
      </c>
      <c r="D167">
        <v>25203796749126.691</v>
      </c>
      <c r="E167">
        <v>195115383959375.25</v>
      </c>
      <c r="F167">
        <v>129426053410.24088</v>
      </c>
      <c r="G167">
        <v>1041463447285.8972</v>
      </c>
      <c r="H167">
        <v>54992547462552.219</v>
      </c>
      <c r="I167">
        <v>48458901267.248344</v>
      </c>
      <c r="J167">
        <v>319809293792.69104</v>
      </c>
      <c r="K167">
        <v>68242443331.383926</v>
      </c>
      <c r="L167">
        <v>51691827242956.016</v>
      </c>
      <c r="M167">
        <v>34401868637187.043</v>
      </c>
    </row>
    <row r="168" spans="1:13" x14ac:dyDescent="0.2">
      <c r="A168" s="92">
        <v>2057</v>
      </c>
      <c r="B168">
        <v>5298096664909.2441</v>
      </c>
      <c r="C168">
        <v>447266963801.44714</v>
      </c>
      <c r="D168">
        <v>26252836722629.25</v>
      </c>
      <c r="E168">
        <v>203236534881836.03</v>
      </c>
      <c r="F168">
        <v>134813063351.30162</v>
      </c>
      <c r="G168">
        <v>1084811550669.6677</v>
      </c>
      <c r="H168">
        <v>57281463736047.922</v>
      </c>
      <c r="I168">
        <v>50475872162.838463</v>
      </c>
      <c r="J168">
        <v>333120491959.60132</v>
      </c>
      <c r="K168">
        <v>71082850737.327042</v>
      </c>
      <c r="L168">
        <v>53843359951341.641</v>
      </c>
      <c r="M168">
        <v>35833753512422.891</v>
      </c>
    </row>
    <row r="169" spans="1:13" x14ac:dyDescent="0.2">
      <c r="A169" s="92">
        <v>2058</v>
      </c>
      <c r="B169">
        <v>5518790069895.7744</v>
      </c>
      <c r="C169">
        <v>465897969504.51501</v>
      </c>
      <c r="D169">
        <v>27346404525052.832</v>
      </c>
      <c r="E169">
        <v>211702398330083.38</v>
      </c>
      <c r="F169">
        <v>140428731744.95734</v>
      </c>
      <c r="G169">
        <v>1129999619145.5962</v>
      </c>
      <c r="H169">
        <v>59667535956709.727</v>
      </c>
      <c r="I169">
        <v>52578455939.964111</v>
      </c>
      <c r="J169">
        <v>346996700774.03833</v>
      </c>
      <c r="K169">
        <v>74043822829.299774</v>
      </c>
      <c r="L169">
        <v>56086217187654.562</v>
      </c>
      <c r="M169">
        <v>37326416552809.336</v>
      </c>
    </row>
    <row r="170" spans="1:13" x14ac:dyDescent="0.2">
      <c r="A170" s="92">
        <v>2059</v>
      </c>
      <c r="B170">
        <v>5748859101561.1094</v>
      </c>
      <c r="C170">
        <v>485320468519.91486</v>
      </c>
      <c r="D170">
        <v>28486429916293.379</v>
      </c>
      <c r="E170">
        <v>220527913555008.56</v>
      </c>
      <c r="F170">
        <v>146282968257.19409</v>
      </c>
      <c r="G170">
        <v>1177107393651.6724</v>
      </c>
      <c r="H170">
        <v>62154974697005.195</v>
      </c>
      <c r="I170">
        <v>54770362914.384399</v>
      </c>
      <c r="J170">
        <v>361462406830.44873</v>
      </c>
      <c r="K170">
        <v>77130584674.447876</v>
      </c>
      <c r="L170">
        <v>58424356800632.984</v>
      </c>
      <c r="M170">
        <v>38882491780002.008</v>
      </c>
    </row>
    <row r="171" spans="1:13" x14ac:dyDescent="0.2">
      <c r="A171" s="92">
        <v>2060</v>
      </c>
      <c r="B171">
        <v>5988710453262.2666</v>
      </c>
      <c r="C171">
        <v>505568794026.99347</v>
      </c>
      <c r="D171">
        <v>29674928120868.938</v>
      </c>
      <c r="E171">
        <v>229728681432523.81</v>
      </c>
      <c r="F171">
        <v>152386121430.28503</v>
      </c>
      <c r="G171">
        <v>1226218146668.4082</v>
      </c>
      <c r="H171">
        <v>64748177005960.672</v>
      </c>
      <c r="I171">
        <v>57055467723.199539</v>
      </c>
      <c r="J171">
        <v>376543181178.16125</v>
      </c>
      <c r="K171">
        <v>80348592746.109116</v>
      </c>
      <c r="L171">
        <v>60861911923021.906</v>
      </c>
      <c r="M171">
        <v>40504729870410.258</v>
      </c>
    </row>
    <row r="175" spans="1:13" x14ac:dyDescent="0.2">
      <c r="A175" s="83" t="s">
        <v>259</v>
      </c>
    </row>
    <row r="176" spans="1:13" x14ac:dyDescent="0.2">
      <c r="A176" s="83" t="s">
        <v>241</v>
      </c>
    </row>
    <row r="177" spans="1:43" x14ac:dyDescent="0.2">
      <c r="A177" s="83"/>
    </row>
    <row r="178" spans="1:43" x14ac:dyDescent="0.2">
      <c r="A178" s="83"/>
    </row>
    <row r="179" spans="1:43" x14ac:dyDescent="0.2">
      <c r="A179" s="83"/>
    </row>
    <row r="180" spans="1:43" x14ac:dyDescent="0.2">
      <c r="A180" s="85" t="s">
        <v>244</v>
      </c>
      <c r="B180" s="85">
        <v>2019</v>
      </c>
      <c r="C180" s="85">
        <v>2020</v>
      </c>
      <c r="D180" s="85">
        <v>2021</v>
      </c>
      <c r="E180" s="85">
        <v>2022</v>
      </c>
      <c r="F180" s="85">
        <v>2023</v>
      </c>
      <c r="G180" s="85">
        <v>2024</v>
      </c>
      <c r="H180" s="85">
        <v>2025</v>
      </c>
      <c r="I180" s="85">
        <v>2026</v>
      </c>
      <c r="J180" s="85">
        <v>2027</v>
      </c>
      <c r="K180" s="85">
        <v>2028</v>
      </c>
      <c r="L180" s="85">
        <v>2029</v>
      </c>
      <c r="M180" s="85">
        <v>2030</v>
      </c>
      <c r="N180" s="85">
        <v>2031</v>
      </c>
      <c r="O180" s="85">
        <v>2032</v>
      </c>
      <c r="P180" s="85">
        <v>2033</v>
      </c>
      <c r="Q180" s="85">
        <v>2034</v>
      </c>
      <c r="R180" s="85">
        <v>2035</v>
      </c>
      <c r="S180" s="85">
        <v>2036</v>
      </c>
      <c r="T180" s="85">
        <v>2037</v>
      </c>
      <c r="U180" s="85">
        <v>2038</v>
      </c>
      <c r="V180" s="85">
        <v>2039</v>
      </c>
      <c r="W180" s="85">
        <v>2040</v>
      </c>
      <c r="X180" s="85">
        <v>2041</v>
      </c>
      <c r="Y180" s="85">
        <v>2042</v>
      </c>
      <c r="Z180" s="85">
        <v>2043</v>
      </c>
      <c r="AA180" s="85">
        <v>2044</v>
      </c>
      <c r="AB180" s="85">
        <v>2045</v>
      </c>
      <c r="AC180" s="85">
        <v>2046</v>
      </c>
      <c r="AD180" s="85">
        <v>2047</v>
      </c>
      <c r="AE180" s="85">
        <v>2048</v>
      </c>
      <c r="AF180" s="85">
        <v>2049</v>
      </c>
      <c r="AG180" s="85">
        <v>2050</v>
      </c>
      <c r="AH180" s="85">
        <v>2051</v>
      </c>
      <c r="AI180" s="85">
        <v>2052</v>
      </c>
      <c r="AJ180" s="85">
        <v>2053</v>
      </c>
      <c r="AK180" s="85">
        <v>2054</v>
      </c>
      <c r="AL180" s="85">
        <v>2055</v>
      </c>
      <c r="AM180" s="85">
        <v>2056</v>
      </c>
      <c r="AN180" s="85">
        <v>2057</v>
      </c>
      <c r="AO180" s="85">
        <v>2058</v>
      </c>
      <c r="AP180" s="85">
        <v>2059</v>
      </c>
      <c r="AQ180" s="85">
        <v>2060</v>
      </c>
    </row>
    <row r="181" spans="1:43" x14ac:dyDescent="0.2">
      <c r="A181" s="85" t="s">
        <v>245</v>
      </c>
      <c r="B181" cm="1">
        <f t="array" ref="B181:AQ192">TRANSPOSE(B130:M171)</f>
        <v>961635666072.73438</v>
      </c>
      <c r="C181">
        <v>1016966963944.8594</v>
      </c>
      <c r="D181">
        <v>1072298261816.9688</v>
      </c>
      <c r="E181">
        <v>1150588026967.4978</v>
      </c>
      <c r="F181">
        <v>1188040148984.1174</v>
      </c>
      <c r="G181">
        <v>1231549819375.7437</v>
      </c>
      <c r="H181">
        <v>1276721967998.323</v>
      </c>
      <c r="I181">
        <v>1333804581863.0989</v>
      </c>
      <c r="J181">
        <v>1393486895011.9529</v>
      </c>
      <c r="K181">
        <v>1455889896597.9514</v>
      </c>
      <c r="L181">
        <v>1521140349506.3286</v>
      </c>
      <c r="M181">
        <v>1589371074293.1064</v>
      </c>
      <c r="N181">
        <v>1668329481734.9758</v>
      </c>
      <c r="O181">
        <v>1751265484013.7361</v>
      </c>
      <c r="P181">
        <v>1838382648121.7681</v>
      </c>
      <c r="Q181">
        <v>1929895146276.3674</v>
      </c>
      <c r="R181">
        <v>2026028318843.5547</v>
      </c>
      <c r="S181">
        <v>2124986033463.6399</v>
      </c>
      <c r="T181">
        <v>2228849355001.897</v>
      </c>
      <c r="U181">
        <v>2337865590634.1196</v>
      </c>
      <c r="V181">
        <v>2452294752429.5298</v>
      </c>
      <c r="W181">
        <v>2572410224479.6255</v>
      </c>
      <c r="X181">
        <v>2691331185839.752</v>
      </c>
      <c r="Y181">
        <v>2815843791463.2041</v>
      </c>
      <c r="Z181">
        <v>2946215910145.9917</v>
      </c>
      <c r="AA181">
        <v>3082728505555.7432</v>
      </c>
      <c r="AB181">
        <v>3225676290018.2334</v>
      </c>
      <c r="AC181">
        <v>3364563980542.7588</v>
      </c>
      <c r="AD181">
        <v>3509536019874.4956</v>
      </c>
      <c r="AE181">
        <v>3660864054788.3525</v>
      </c>
      <c r="AF181">
        <v>3818832111840.8452</v>
      </c>
      <c r="AG181">
        <v>3983737173520.3159</v>
      </c>
      <c r="AH181">
        <v>4149028674976.2183</v>
      </c>
      <c r="AI181">
        <v>4321320310516.793</v>
      </c>
      <c r="AJ181">
        <v>4500915237825.0293</v>
      </c>
      <c r="AK181">
        <v>4688130063166.6836</v>
      </c>
      <c r="AL181">
        <v>4883295453480.502</v>
      </c>
      <c r="AM181">
        <v>5086389440897.9199</v>
      </c>
      <c r="AN181">
        <v>5298096664909.2441</v>
      </c>
      <c r="AO181">
        <v>5518790069895.7744</v>
      </c>
      <c r="AP181">
        <v>5748859101561.1094</v>
      </c>
      <c r="AQ181">
        <v>5988710453262.2666</v>
      </c>
    </row>
    <row r="182" spans="1:43" x14ac:dyDescent="0.2">
      <c r="A182" s="85" t="s">
        <v>246</v>
      </c>
      <c r="B182">
        <v>81181581207.503906</v>
      </c>
      <c r="C182">
        <v>85852666536.384766</v>
      </c>
      <c r="D182">
        <v>90523751865.267578</v>
      </c>
      <c r="E182">
        <v>97132998122.990234</v>
      </c>
      <c r="F182">
        <v>100294717880.43483</v>
      </c>
      <c r="G182">
        <v>103967817750.61198</v>
      </c>
      <c r="H182">
        <v>107781264548.70946</v>
      </c>
      <c r="I182">
        <v>112600196516.91016</v>
      </c>
      <c r="J182">
        <v>117638595905.0407</v>
      </c>
      <c r="K182">
        <v>122906676654.93097</v>
      </c>
      <c r="L182">
        <v>128415140128.67152</v>
      </c>
      <c r="M182">
        <v>134175199078.79962</v>
      </c>
      <c r="N182">
        <v>140840892326.15518</v>
      </c>
      <c r="O182">
        <v>147842375363.40109</v>
      </c>
      <c r="P182">
        <v>155196833379.1759</v>
      </c>
      <c r="Q182">
        <v>162922346858.49524</v>
      </c>
      <c r="R182">
        <v>171037939104.95401</v>
      </c>
      <c r="S182">
        <v>179391980067.62747</v>
      </c>
      <c r="T182">
        <v>188160153887.94135</v>
      </c>
      <c r="U182">
        <v>197363338314.38538</v>
      </c>
      <c r="V182">
        <v>207023483646.49292</v>
      </c>
      <c r="W182">
        <v>217163669054.06592</v>
      </c>
      <c r="X182">
        <v>227203013498.68152</v>
      </c>
      <c r="Y182">
        <v>237714406286.40869</v>
      </c>
      <c r="Z182">
        <v>248720460984.09344</v>
      </c>
      <c r="AA182">
        <v>260244896631.70551</v>
      </c>
      <c r="AB182">
        <v>272312592935.19998</v>
      </c>
      <c r="AC182">
        <v>284037534849.10217</v>
      </c>
      <c r="AD182">
        <v>296276119376.53656</v>
      </c>
      <c r="AE182">
        <v>309051279022.49951</v>
      </c>
      <c r="AF182">
        <v>322386991396.99103</v>
      </c>
      <c r="AG182">
        <v>336308327853.79407</v>
      </c>
      <c r="AH182">
        <v>350262287676.38824</v>
      </c>
      <c r="AI182">
        <v>364807200989.69379</v>
      </c>
      <c r="AJ182">
        <v>379968660459.34137</v>
      </c>
      <c r="AK182">
        <v>395773394084.49023</v>
      </c>
      <c r="AL182">
        <v>412249316870.67456</v>
      </c>
      <c r="AM182">
        <v>429394574283.61658</v>
      </c>
      <c r="AN182">
        <v>447266963801.44714</v>
      </c>
      <c r="AO182">
        <v>465897969504.51501</v>
      </c>
      <c r="AP182">
        <v>485320468519.91486</v>
      </c>
      <c r="AQ182">
        <v>505568794026.99347</v>
      </c>
    </row>
    <row r="183" spans="1:43" x14ac:dyDescent="0.2">
      <c r="A183" s="85" t="s">
        <v>247</v>
      </c>
      <c r="B183">
        <v>4765044076162.9375</v>
      </c>
      <c r="C183">
        <v>5039218675186.1875</v>
      </c>
      <c r="D183">
        <v>5313393274209.4375</v>
      </c>
      <c r="E183">
        <v>5701330405512.1992</v>
      </c>
      <c r="F183">
        <v>5886911097297.3232</v>
      </c>
      <c r="G183">
        <v>6102507819080.8691</v>
      </c>
      <c r="H183">
        <v>6326342361408.7676</v>
      </c>
      <c r="I183">
        <v>6609194984959.1016</v>
      </c>
      <c r="J183">
        <v>6904929495184.8682</v>
      </c>
      <c r="K183">
        <v>7214145410872.0645</v>
      </c>
      <c r="L183">
        <v>7537470860486.2568</v>
      </c>
      <c r="M183">
        <v>7875563989129.5801</v>
      </c>
      <c r="N183">
        <v>8266814339879.0322</v>
      </c>
      <c r="O183">
        <v>8677774249439.1523</v>
      </c>
      <c r="P183">
        <v>9109452421756.1289</v>
      </c>
      <c r="Q183">
        <v>9562910111202.3711</v>
      </c>
      <c r="R183">
        <v>10039263911945.631</v>
      </c>
      <c r="S183">
        <v>10529613727865.826</v>
      </c>
      <c r="T183">
        <v>11044271536937.811</v>
      </c>
      <c r="U183">
        <v>11584462782054.979</v>
      </c>
      <c r="V183">
        <v>12151475860698.699</v>
      </c>
      <c r="W183">
        <v>12746665430658.484</v>
      </c>
      <c r="X183">
        <v>13335936027052.746</v>
      </c>
      <c r="Y183">
        <v>13952914031057.812</v>
      </c>
      <c r="Z183">
        <v>14598926771374.832</v>
      </c>
      <c r="AA183">
        <v>15275366463691.373</v>
      </c>
      <c r="AB183">
        <v>15983693450288.488</v>
      </c>
      <c r="AC183">
        <v>16671902083074.141</v>
      </c>
      <c r="AD183">
        <v>17390259545883.453</v>
      </c>
      <c r="AE183">
        <v>18140111887850.461</v>
      </c>
      <c r="AF183">
        <v>18922866501721.043</v>
      </c>
      <c r="AG183">
        <v>19739994978760.723</v>
      </c>
      <c r="AH183">
        <v>20559038320891.66</v>
      </c>
      <c r="AI183">
        <v>21412768341802.656</v>
      </c>
      <c r="AJ183">
        <v>22302687231743.551</v>
      </c>
      <c r="AK183">
        <v>23230363820640.633</v>
      </c>
      <c r="AL183">
        <v>24197436611092.383</v>
      </c>
      <c r="AM183">
        <v>25203796749126.691</v>
      </c>
      <c r="AN183">
        <v>26252836722629.25</v>
      </c>
      <c r="AO183">
        <v>27346404525052.832</v>
      </c>
      <c r="AP183">
        <v>28486429916293.379</v>
      </c>
      <c r="AQ183">
        <v>29674928120868.938</v>
      </c>
    </row>
    <row r="184" spans="1:43" x14ac:dyDescent="0.2">
      <c r="A184" s="85" t="s">
        <v>180</v>
      </c>
      <c r="B184">
        <v>36888624906725</v>
      </c>
      <c r="C184">
        <v>39011149647454.5</v>
      </c>
      <c r="D184">
        <v>41133674388183.5</v>
      </c>
      <c r="E184">
        <v>44136892636595.266</v>
      </c>
      <c r="F184">
        <v>45573566971558.523</v>
      </c>
      <c r="G184">
        <v>47242610630730.109</v>
      </c>
      <c r="H184">
        <v>48975427440213.07</v>
      </c>
      <c r="I184">
        <v>51165133173729.289</v>
      </c>
      <c r="J184">
        <v>53454564130782.906</v>
      </c>
      <c r="K184">
        <v>55848361490609.156</v>
      </c>
      <c r="L184">
        <v>58351387914494.945</v>
      </c>
      <c r="M184">
        <v>60968738437747.148</v>
      </c>
      <c r="N184">
        <v>63997605999669.719</v>
      </c>
      <c r="O184">
        <v>67179055260821.695</v>
      </c>
      <c r="P184">
        <v>70520895110463.609</v>
      </c>
      <c r="Q184">
        <v>74031341257379.969</v>
      </c>
      <c r="R184">
        <v>77719037823801.031</v>
      </c>
      <c r="S184">
        <v>81515084648015.844</v>
      </c>
      <c r="T184">
        <v>85499311985837.516</v>
      </c>
      <c r="U184">
        <v>89681206612732.594</v>
      </c>
      <c r="V184">
        <v>94070742667588.734</v>
      </c>
      <c r="W184">
        <v>98678407243972.172</v>
      </c>
      <c r="X184">
        <v>103240250041542.73</v>
      </c>
      <c r="Y184">
        <v>108016589945573.62</v>
      </c>
      <c r="Z184">
        <v>113017702481285.94</v>
      </c>
      <c r="AA184">
        <v>118254365496999.14</v>
      </c>
      <c r="AB184">
        <v>123737884243573.36</v>
      </c>
      <c r="AC184">
        <v>129065656601314.77</v>
      </c>
      <c r="AD184">
        <v>134626826355668.47</v>
      </c>
      <c r="AE184">
        <v>140431813956229.05</v>
      </c>
      <c r="AF184">
        <v>146491514744628.06</v>
      </c>
      <c r="AG184">
        <v>152817321055824.44</v>
      </c>
      <c r="AH184">
        <v>159157951309668.44</v>
      </c>
      <c r="AI184">
        <v>165767108750737.94</v>
      </c>
      <c r="AJ184">
        <v>172656422596261.41</v>
      </c>
      <c r="AK184">
        <v>179838037955028.81</v>
      </c>
      <c r="AL184">
        <v>187324639307350.59</v>
      </c>
      <c r="AM184">
        <v>195115383959375.25</v>
      </c>
      <c r="AN184">
        <v>203236534881836.03</v>
      </c>
      <c r="AO184">
        <v>211702398330083.38</v>
      </c>
      <c r="AP184">
        <v>220527913555008.56</v>
      </c>
      <c r="AQ184">
        <v>229728681432523.81</v>
      </c>
    </row>
    <row r="185" spans="1:43" x14ac:dyDescent="0.2">
      <c r="A185" s="85" t="s">
        <v>248</v>
      </c>
      <c r="B185">
        <v>24469362899.658691</v>
      </c>
      <c r="C185">
        <v>25877299039.206543</v>
      </c>
      <c r="D185">
        <v>27285235178.754395</v>
      </c>
      <c r="E185">
        <v>29277362490.983444</v>
      </c>
      <c r="F185">
        <v>30230352898.181641</v>
      </c>
      <c r="G185">
        <v>31337481046.626064</v>
      </c>
      <c r="H185">
        <v>32486911893.047691</v>
      </c>
      <c r="I185">
        <v>33939411257.617466</v>
      </c>
      <c r="J185">
        <v>35458061439.442062</v>
      </c>
      <c r="K185">
        <v>37045941075.886673</v>
      </c>
      <c r="L185">
        <v>38706275720.194054</v>
      </c>
      <c r="M185">
        <v>40442445066.462997</v>
      </c>
      <c r="N185">
        <v>42451586359.614723</v>
      </c>
      <c r="O185">
        <v>44561939800.948494</v>
      </c>
      <c r="P185">
        <v>46778685267.611862</v>
      </c>
      <c r="Q185">
        <v>49107272492.692841</v>
      </c>
      <c r="R185">
        <v>51553435389.13443</v>
      </c>
      <c r="S185">
        <v>54071470354.131821</v>
      </c>
      <c r="T185">
        <v>56714331259.096725</v>
      </c>
      <c r="U185">
        <v>59488310974.859245</v>
      </c>
      <c r="V185">
        <v>62400025655.441666</v>
      </c>
      <c r="W185">
        <v>65456431713.529022</v>
      </c>
      <c r="X185">
        <v>68482442772.146629</v>
      </c>
      <c r="Y185">
        <v>71650736378.627594</v>
      </c>
      <c r="Z185">
        <v>74968128605.846832</v>
      </c>
      <c r="AA185">
        <v>78441768733.086853</v>
      </c>
      <c r="AB185">
        <v>82079155882.005569</v>
      </c>
      <c r="AC185">
        <v>85613231646.498917</v>
      </c>
      <c r="AD185">
        <v>89302127104.379684</v>
      </c>
      <c r="AE185">
        <v>93152754461.330536</v>
      </c>
      <c r="AF185">
        <v>97172340933.572556</v>
      </c>
      <c r="AG185">
        <v>101368443408.33284</v>
      </c>
      <c r="AH185">
        <v>105574379061.5639</v>
      </c>
      <c r="AI185">
        <v>109958437082.03578</v>
      </c>
      <c r="AJ185">
        <v>114528331488.29279</v>
      </c>
      <c r="AK185">
        <v>119292118505.66684</v>
      </c>
      <c r="AL185">
        <v>124258212141.25909</v>
      </c>
      <c r="AM185">
        <v>129426053410.24088</v>
      </c>
      <c r="AN185">
        <v>134813063351.30162</v>
      </c>
      <c r="AO185">
        <v>140428731744.95734</v>
      </c>
      <c r="AP185">
        <v>146282968257.19409</v>
      </c>
      <c r="AQ185">
        <v>152386121430.28503</v>
      </c>
    </row>
    <row r="186" spans="1:43" x14ac:dyDescent="0.2">
      <c r="A186" s="85" t="s">
        <v>249</v>
      </c>
      <c r="B186">
        <v>196899668705.73828</v>
      </c>
      <c r="C186">
        <v>208229026179.10938</v>
      </c>
      <c r="D186">
        <v>219558383652.47656</v>
      </c>
      <c r="E186">
        <v>235588601088.30151</v>
      </c>
      <c r="F186">
        <v>243257108692.13831</v>
      </c>
      <c r="G186">
        <v>252165929348.29642</v>
      </c>
      <c r="H186">
        <v>261415150661.84918</v>
      </c>
      <c r="I186">
        <v>273103098764.62054</v>
      </c>
      <c r="J186">
        <v>285323348180.48706</v>
      </c>
      <c r="K186">
        <v>298100672038.18756</v>
      </c>
      <c r="L186">
        <v>311461025666.73871</v>
      </c>
      <c r="M186">
        <v>325431604733.27362</v>
      </c>
      <c r="N186">
        <v>341598729992.18762</v>
      </c>
      <c r="O186">
        <v>358580287507.78754</v>
      </c>
      <c r="P186">
        <v>376417958630.6864</v>
      </c>
      <c r="Q186">
        <v>395155596183.85968</v>
      </c>
      <c r="R186">
        <v>414839339724.08661</v>
      </c>
      <c r="S186">
        <v>435101422248.69452</v>
      </c>
      <c r="T186">
        <v>456367952103.06232</v>
      </c>
      <c r="U186">
        <v>478689566657.14246</v>
      </c>
      <c r="V186">
        <v>502119504670.78491</v>
      </c>
      <c r="W186">
        <v>526713742891.67529</v>
      </c>
      <c r="X186">
        <v>551063399128.53772</v>
      </c>
      <c r="Y186">
        <v>576557972241.73157</v>
      </c>
      <c r="Z186">
        <v>603252309694.85693</v>
      </c>
      <c r="AA186">
        <v>631203940191.37769</v>
      </c>
      <c r="AB186">
        <v>660473207540.65588</v>
      </c>
      <c r="AC186">
        <v>688911150533.41943</v>
      </c>
      <c r="AD186">
        <v>718594894099.82715</v>
      </c>
      <c r="AE186">
        <v>749580059263.3822</v>
      </c>
      <c r="AF186">
        <v>781924801869.22974</v>
      </c>
      <c r="AG186">
        <v>815689930553.76831</v>
      </c>
      <c r="AH186">
        <v>849534184697.8114</v>
      </c>
      <c r="AI186">
        <v>884811750989.89136</v>
      </c>
      <c r="AJ186">
        <v>921584702468.11633</v>
      </c>
      <c r="AK186">
        <v>959917865834.57043</v>
      </c>
      <c r="AL186">
        <v>999878946783.81946</v>
      </c>
      <c r="AM186">
        <v>1041463447285.8972</v>
      </c>
      <c r="AN186">
        <v>1084811550669.6677</v>
      </c>
      <c r="AO186">
        <v>1129999619145.5962</v>
      </c>
      <c r="AP186">
        <v>1177107393651.6724</v>
      </c>
      <c r="AQ186">
        <v>1226218146668.4082</v>
      </c>
    </row>
    <row r="187" spans="1:43" x14ac:dyDescent="0.2">
      <c r="A187" s="85" t="s">
        <v>250</v>
      </c>
      <c r="B187">
        <v>10396922143431.75</v>
      </c>
      <c r="C187">
        <v>10995147871082.5</v>
      </c>
      <c r="D187">
        <v>11593373598733.5</v>
      </c>
      <c r="E187">
        <v>12439819525829.402</v>
      </c>
      <c r="F187">
        <v>12844740859813.742</v>
      </c>
      <c r="G187">
        <v>13315154626178.652</v>
      </c>
      <c r="H187">
        <v>13803542618481.918</v>
      </c>
      <c r="I187">
        <v>14420703059836.379</v>
      </c>
      <c r="J187">
        <v>15065970685654.25</v>
      </c>
      <c r="K187">
        <v>15740653595093.033</v>
      </c>
      <c r="L187">
        <v>16446122311205.246</v>
      </c>
      <c r="M187">
        <v>17183812850799.248</v>
      </c>
      <c r="N187">
        <v>18037487941798.184</v>
      </c>
      <c r="O187">
        <v>18934167618937.473</v>
      </c>
      <c r="P187">
        <v>19876052788699.105</v>
      </c>
      <c r="Q187">
        <v>20865459018139.355</v>
      </c>
      <c r="R187">
        <v>21904822621055.598</v>
      </c>
      <c r="S187">
        <v>22974724342357.934</v>
      </c>
      <c r="T187">
        <v>24097664043629.133</v>
      </c>
      <c r="U187">
        <v>25276315537356.57</v>
      </c>
      <c r="V187">
        <v>26513489997600.676</v>
      </c>
      <c r="W187">
        <v>27812143172795.938</v>
      </c>
      <c r="X187">
        <v>29097881649544.309</v>
      </c>
      <c r="Y187">
        <v>30444075340372.863</v>
      </c>
      <c r="Z187">
        <v>31853620363962.527</v>
      </c>
      <c r="AA187">
        <v>33329554416896.871</v>
      </c>
      <c r="AB187">
        <v>34875063842209.859</v>
      </c>
      <c r="AC187">
        <v>36376676725352.742</v>
      </c>
      <c r="AD187">
        <v>37944071799271.062</v>
      </c>
      <c r="AE187">
        <v>39580186029043.023</v>
      </c>
      <c r="AF187">
        <v>41288090226306.539</v>
      </c>
      <c r="AG187">
        <v>43070995278425.891</v>
      </c>
      <c r="AH187">
        <v>44858078403811.898</v>
      </c>
      <c r="AI187">
        <v>46720844921193.062</v>
      </c>
      <c r="AJ187">
        <v>48662572482323.008</v>
      </c>
      <c r="AK187">
        <v>50686684141078.906</v>
      </c>
      <c r="AL187">
        <v>52796754971201.094</v>
      </c>
      <c r="AM187">
        <v>54992547462552.219</v>
      </c>
      <c r="AN187">
        <v>57281463736047.922</v>
      </c>
      <c r="AO187">
        <v>59667535956709.727</v>
      </c>
      <c r="AP187">
        <v>62154974697005.195</v>
      </c>
      <c r="AQ187">
        <v>64748177005960.672</v>
      </c>
    </row>
    <row r="188" spans="1:43" x14ac:dyDescent="0.2">
      <c r="A188" s="85" t="s">
        <v>251</v>
      </c>
      <c r="B188">
        <v>9161667296.37146</v>
      </c>
      <c r="C188">
        <v>9688818025.1407471</v>
      </c>
      <c r="D188">
        <v>10215968753.910034</v>
      </c>
      <c r="E188">
        <v>10961848723.139294</v>
      </c>
      <c r="F188">
        <v>11318661488.685598</v>
      </c>
      <c r="G188">
        <v>11733185552.597252</v>
      </c>
      <c r="H188">
        <v>12163548330.667313</v>
      </c>
      <c r="I188">
        <v>12707384146.129631</v>
      </c>
      <c r="J188">
        <v>13275987740.857674</v>
      </c>
      <c r="K188">
        <v>13870511799.184992</v>
      </c>
      <c r="L188">
        <v>14492164012.777998</v>
      </c>
      <c r="M188">
        <v>15142209785.767721</v>
      </c>
      <c r="N188">
        <v>15894460024.351353</v>
      </c>
      <c r="O188">
        <v>16684605488.560486</v>
      </c>
      <c r="P188">
        <v>17514585595.913128</v>
      </c>
      <c r="Q188">
        <v>18386440801.717052</v>
      </c>
      <c r="R188">
        <v>19302317962.141144</v>
      </c>
      <c r="S188">
        <v>20245105017.306293</v>
      </c>
      <c r="T188">
        <v>21234628627.75605</v>
      </c>
      <c r="U188">
        <v>22273244931.20929</v>
      </c>
      <c r="V188">
        <v>23363431107.075298</v>
      </c>
      <c r="W188">
        <v>24507791732.304375</v>
      </c>
      <c r="X188">
        <v>25640772050.095245</v>
      </c>
      <c r="Y188">
        <v>26827024918.174793</v>
      </c>
      <c r="Z188">
        <v>28069102368.330856</v>
      </c>
      <c r="AA188">
        <v>29369681189.430542</v>
      </c>
      <c r="AB188">
        <v>30731569156.156284</v>
      </c>
      <c r="AC188">
        <v>32054775914.224731</v>
      </c>
      <c r="AD188">
        <v>33435949302.955292</v>
      </c>
      <c r="AE188">
        <v>34877677347.586227</v>
      </c>
      <c r="AF188">
        <v>36382666017.650467</v>
      </c>
      <c r="AG188">
        <v>37953744716.057083</v>
      </c>
      <c r="AH188">
        <v>39528505092.241104</v>
      </c>
      <c r="AI188">
        <v>41169956941.897255</v>
      </c>
      <c r="AJ188">
        <v>42880988500.069115</v>
      </c>
      <c r="AK188">
        <v>44664616128.746094</v>
      </c>
      <c r="AL188">
        <v>46523990148.351593</v>
      </c>
      <c r="AM188">
        <v>48458901267.248344</v>
      </c>
      <c r="AN188">
        <v>50475872162.838463</v>
      </c>
      <c r="AO188">
        <v>52578455939.964111</v>
      </c>
      <c r="AP188">
        <v>54770362914.384399</v>
      </c>
      <c r="AQ188">
        <v>57055467723.199539</v>
      </c>
    </row>
    <row r="189" spans="1:43" x14ac:dyDescent="0.2">
      <c r="A189" s="85" t="s">
        <v>252</v>
      </c>
      <c r="B189">
        <v>60463326063.821289</v>
      </c>
      <c r="C189">
        <v>63942309240.931641</v>
      </c>
      <c r="D189">
        <v>67421292418.041992</v>
      </c>
      <c r="E189">
        <v>72343800769.970566</v>
      </c>
      <c r="F189">
        <v>74698621774.604156</v>
      </c>
      <c r="G189">
        <v>77434314179.360748</v>
      </c>
      <c r="H189">
        <v>80274535738.867493</v>
      </c>
      <c r="I189">
        <v>83863633789.667175</v>
      </c>
      <c r="J189">
        <v>87616189240.214798</v>
      </c>
      <c r="K189">
        <v>91539809344.348846</v>
      </c>
      <c r="L189">
        <v>95642464382.221359</v>
      </c>
      <c r="M189">
        <v>99932505513.081116</v>
      </c>
      <c r="N189">
        <v>104897055085.3062</v>
      </c>
      <c r="O189">
        <v>110111697933.03847</v>
      </c>
      <c r="P189">
        <v>115589233433.28781</v>
      </c>
      <c r="Q189">
        <v>121343127771.91333</v>
      </c>
      <c r="R189">
        <v>127387549337.7413</v>
      </c>
      <c r="S189">
        <v>133609565405.46916</v>
      </c>
      <c r="T189">
        <v>140140023974.96658</v>
      </c>
      <c r="U189">
        <v>146994474609.27032</v>
      </c>
      <c r="V189">
        <v>154189265697.9801</v>
      </c>
      <c r="W189">
        <v>161741586403.32022</v>
      </c>
      <c r="X189">
        <v>169218801648.36765</v>
      </c>
      <c r="Y189">
        <v>177047594338.23575</v>
      </c>
      <c r="Z189">
        <v>185244806858.17188</v>
      </c>
      <c r="AA189">
        <v>193828104940.06088</v>
      </c>
      <c r="AB189">
        <v>202816018769.58252</v>
      </c>
      <c r="AC189">
        <v>211548652151.13199</v>
      </c>
      <c r="AD189">
        <v>220663842023.45615</v>
      </c>
      <c r="AE189">
        <v>230178668314.12503</v>
      </c>
      <c r="AF189">
        <v>240110989335.7027</v>
      </c>
      <c r="AG189">
        <v>250479478011.48163</v>
      </c>
      <c r="AH189">
        <v>260872264282.52539</v>
      </c>
      <c r="AI189">
        <v>271705187504.1676</v>
      </c>
      <c r="AJ189">
        <v>282997308868.16943</v>
      </c>
      <c r="AK189">
        <v>294768535152.69611</v>
      </c>
      <c r="AL189">
        <v>307039657207.79749</v>
      </c>
      <c r="AM189">
        <v>319809293792.69104</v>
      </c>
      <c r="AN189">
        <v>333120491959.60132</v>
      </c>
      <c r="AO189">
        <v>346996700774.03833</v>
      </c>
      <c r="AP189">
        <v>361462406830.44873</v>
      </c>
      <c r="AQ189">
        <v>376543181178.16125</v>
      </c>
    </row>
    <row r="190" spans="1:43" x14ac:dyDescent="0.2">
      <c r="A190" s="85" t="s">
        <v>128</v>
      </c>
      <c r="B190">
        <v>12901954954.479736</v>
      </c>
      <c r="C190">
        <v>13644317096.30249</v>
      </c>
      <c r="D190">
        <v>14386679238.125244</v>
      </c>
      <c r="E190">
        <v>15437067715.805307</v>
      </c>
      <c r="F190">
        <v>15939550733.288933</v>
      </c>
      <c r="G190">
        <v>16523305919.667969</v>
      </c>
      <c r="H190">
        <v>17129366039.199253</v>
      </c>
      <c r="I190">
        <v>17895225021.712902</v>
      </c>
      <c r="J190">
        <v>18695963329.361557</v>
      </c>
      <c r="K190">
        <v>19533204234.511158</v>
      </c>
      <c r="L190">
        <v>20408648473.826225</v>
      </c>
      <c r="M190">
        <v>21324078057.782528</v>
      </c>
      <c r="N190">
        <v>22383437492.99654</v>
      </c>
      <c r="O190">
        <v>23496163032.675365</v>
      </c>
      <c r="P190">
        <v>24664985869.367893</v>
      </c>
      <c r="Q190">
        <v>25892779482.498337</v>
      </c>
      <c r="R190">
        <v>27182567190.93309</v>
      </c>
      <c r="S190">
        <v>28510250867.268394</v>
      </c>
      <c r="T190">
        <v>29903751486.252167</v>
      </c>
      <c r="U190">
        <v>31366387088.338402</v>
      </c>
      <c r="V190">
        <v>32901646171.43026</v>
      </c>
      <c r="W190">
        <v>34513196641.532288</v>
      </c>
      <c r="X190">
        <v>36108720747.743774</v>
      </c>
      <c r="Y190">
        <v>37779266137.953087</v>
      </c>
      <c r="Z190">
        <v>39528426721.227661</v>
      </c>
      <c r="AA190">
        <v>41359972096.295403</v>
      </c>
      <c r="AB190">
        <v>43277856323.187454</v>
      </c>
      <c r="AC190">
        <v>45141267581.837273</v>
      </c>
      <c r="AD190">
        <v>47086310582.120155</v>
      </c>
      <c r="AE190">
        <v>49116629921.025398</v>
      </c>
      <c r="AF190">
        <v>51236036291.071358</v>
      </c>
      <c r="AG190">
        <v>53448514210.326614</v>
      </c>
      <c r="AH190">
        <v>55666176867.174309</v>
      </c>
      <c r="AI190">
        <v>57977758060.763268</v>
      </c>
      <c r="AJ190">
        <v>60387325159.752983</v>
      </c>
      <c r="AK190">
        <v>62899125968.091698</v>
      </c>
      <c r="AL190">
        <v>65517596937.232994</v>
      </c>
      <c r="AM190">
        <v>68242443331.383926</v>
      </c>
      <c r="AN190">
        <v>71082850737.327042</v>
      </c>
      <c r="AO190">
        <v>74043822829.299774</v>
      </c>
      <c r="AP190">
        <v>77130584674.447876</v>
      </c>
      <c r="AQ190">
        <v>80348592746.109116</v>
      </c>
    </row>
    <row r="191" spans="1:43" x14ac:dyDescent="0.2">
      <c r="A191" s="85" t="s">
        <v>253</v>
      </c>
      <c r="B191">
        <v>9772886110844.25</v>
      </c>
      <c r="C191">
        <v>10335205595808.75</v>
      </c>
      <c r="D191">
        <v>10897525080773</v>
      </c>
      <c r="E191">
        <v>11693166284042.533</v>
      </c>
      <c r="F191">
        <v>12073783742391.033</v>
      </c>
      <c r="G191">
        <v>12515962696915.768</v>
      </c>
      <c r="H191">
        <v>12975037042268.945</v>
      </c>
      <c r="I191">
        <v>13555154756172</v>
      </c>
      <c r="J191">
        <v>14161692626816.441</v>
      </c>
      <c r="K191">
        <v>14795880239642.23</v>
      </c>
      <c r="L191">
        <v>15459005857225.502</v>
      </c>
      <c r="M191">
        <v>16152419304882.619</v>
      </c>
      <c r="N191">
        <v>16954855768761.311</v>
      </c>
      <c r="O191">
        <v>17797715630718.371</v>
      </c>
      <c r="P191">
        <v>18683067696126.422</v>
      </c>
      <c r="Q191">
        <v>19613088548863.914</v>
      </c>
      <c r="R191">
        <v>20590068272182.75</v>
      </c>
      <c r="S191">
        <v>21595753178526.883</v>
      </c>
      <c r="T191">
        <v>22651292660161.102</v>
      </c>
      <c r="U191">
        <v>23759200044064.34</v>
      </c>
      <c r="V191">
        <v>24922117774178.293</v>
      </c>
      <c r="W191">
        <v>26142824191287.316</v>
      </c>
      <c r="X191">
        <v>27351391066007.145</v>
      </c>
      <c r="Y191">
        <v>28616784558629.992</v>
      </c>
      <c r="Z191">
        <v>29941726959237.664</v>
      </c>
      <c r="AA191">
        <v>31329073638135.031</v>
      </c>
      <c r="AB191">
        <v>32781819690134.926</v>
      </c>
      <c r="AC191">
        <v>34193303924322.766</v>
      </c>
      <c r="AD191">
        <v>35666622021427.078</v>
      </c>
      <c r="AE191">
        <v>37204534666276.023</v>
      </c>
      <c r="AF191">
        <v>38809928356622.57</v>
      </c>
      <c r="AG191">
        <v>40485821258429.047</v>
      </c>
      <c r="AH191">
        <v>42165641460414.797</v>
      </c>
      <c r="AI191">
        <v>43916602444282.656</v>
      </c>
      <c r="AJ191">
        <v>45741785133103.609</v>
      </c>
      <c r="AK191">
        <v>47644407124858.258</v>
      </c>
      <c r="AL191">
        <v>49627828912971.484</v>
      </c>
      <c r="AM191">
        <v>51691827242956.016</v>
      </c>
      <c r="AN191">
        <v>53843359951341.641</v>
      </c>
      <c r="AO191">
        <v>56086217187654.562</v>
      </c>
      <c r="AP191">
        <v>58424356800632.984</v>
      </c>
      <c r="AQ191">
        <v>60861911923021.906</v>
      </c>
    </row>
    <row r="192" spans="1:43" x14ac:dyDescent="0.2">
      <c r="A192" s="85" t="s">
        <v>254</v>
      </c>
      <c r="B192">
        <v>6504036752488.125</v>
      </c>
      <c r="C192">
        <v>6878270786873.375</v>
      </c>
      <c r="D192">
        <v>7252504821258.625</v>
      </c>
      <c r="E192">
        <v>7782018781532.4756</v>
      </c>
      <c r="F192">
        <v>8035326751118.8936</v>
      </c>
      <c r="G192">
        <v>8329605036856.25</v>
      </c>
      <c r="H192">
        <v>8635127518182.2441</v>
      </c>
      <c r="I192">
        <v>9021206603643.8203</v>
      </c>
      <c r="J192">
        <v>9424868792858.3184</v>
      </c>
      <c r="K192">
        <v>9846932397714.4785</v>
      </c>
      <c r="L192">
        <v>10288254780822.184</v>
      </c>
      <c r="M192">
        <v>10749734275935.406</v>
      </c>
      <c r="N192">
        <v>11283770608028.996</v>
      </c>
      <c r="O192">
        <v>11844709460399.623</v>
      </c>
      <c r="P192">
        <v>12433927661348.018</v>
      </c>
      <c r="Q192">
        <v>13052873767767.186</v>
      </c>
      <c r="R192">
        <v>13703071872485.762</v>
      </c>
      <c r="S192">
        <v>14372373808280.014</v>
      </c>
      <c r="T192">
        <v>15074854887501.164</v>
      </c>
      <c r="U192">
        <v>15812187775813.84</v>
      </c>
      <c r="V192">
        <v>16586131068613.332</v>
      </c>
      <c r="W192">
        <v>17398533803161.25</v>
      </c>
      <c r="X192">
        <v>18202857447360.395</v>
      </c>
      <c r="Y192">
        <v>19045000258504.578</v>
      </c>
      <c r="Z192">
        <v>19926773971074.504</v>
      </c>
      <c r="AA192">
        <v>20850078886904.672</v>
      </c>
      <c r="AB192">
        <v>21816908297078.07</v>
      </c>
      <c r="AC192">
        <v>22756277203109.68</v>
      </c>
      <c r="AD192">
        <v>23736797690403.531</v>
      </c>
      <c r="AE192">
        <v>24760307045855.305</v>
      </c>
      <c r="AF192">
        <v>25828726287192.859</v>
      </c>
      <c r="AG192">
        <v>26944064059776.578</v>
      </c>
      <c r="AH192">
        <v>28062015523384.035</v>
      </c>
      <c r="AI192">
        <v>29227312495238.906</v>
      </c>
      <c r="AJ192">
        <v>30442005386719.98</v>
      </c>
      <c r="AK192">
        <v>31708235568890.336</v>
      </c>
      <c r="AL192">
        <v>33028239512378.395</v>
      </c>
      <c r="AM192">
        <v>34401868637187.043</v>
      </c>
      <c r="AN192">
        <v>35833753512422.891</v>
      </c>
      <c r="AO192">
        <v>37326416552809.336</v>
      </c>
      <c r="AP192">
        <v>38882491780002.008</v>
      </c>
      <c r="AQ192">
        <v>40504729870410.258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54C37-A62E-9847-8524-A3CA86D48B9D}">
  <dimension ref="A1:AQ228"/>
  <sheetViews>
    <sheetView topLeftCell="A125" workbookViewId="0">
      <selection activeCell="D156" sqref="D156"/>
    </sheetView>
  </sheetViews>
  <sheetFormatPr baseColWidth="10" defaultRowHeight="15" x14ac:dyDescent="0.2"/>
  <cols>
    <col min="1" max="1" width="23" customWidth="1"/>
    <col min="2" max="2" width="12.1640625" bestFit="1" customWidth="1"/>
  </cols>
  <sheetData>
    <row r="1" spans="1:40" ht="16" x14ac:dyDescent="0.2">
      <c r="A1" s="82" t="s">
        <v>114</v>
      </c>
    </row>
    <row r="4" spans="1:40" x14ac:dyDescent="0.2">
      <c r="A4" s="83" t="s">
        <v>295</v>
      </c>
    </row>
    <row r="5" spans="1:40" x14ac:dyDescent="0.2">
      <c r="A5" s="83" t="s">
        <v>241</v>
      </c>
    </row>
    <row r="6" spans="1:40" x14ac:dyDescent="0.2">
      <c r="A6" s="83" t="s">
        <v>296</v>
      </c>
    </row>
    <row r="7" spans="1:40" x14ac:dyDescent="0.2">
      <c r="A7" s="83" t="s">
        <v>243</v>
      </c>
    </row>
    <row r="8" spans="1:40" x14ac:dyDescent="0.2">
      <c r="A8" s="83"/>
      <c r="B8" s="84">
        <v>1000000</v>
      </c>
    </row>
    <row r="9" spans="1:40" x14ac:dyDescent="0.2">
      <c r="A9" s="85" t="s">
        <v>244</v>
      </c>
      <c r="B9" s="85">
        <v>2022</v>
      </c>
      <c r="C9" s="85">
        <v>2023</v>
      </c>
      <c r="D9" s="85">
        <v>2024</v>
      </c>
      <c r="E9" s="85">
        <v>2025</v>
      </c>
      <c r="F9" s="85">
        <v>2026</v>
      </c>
      <c r="G9" s="85">
        <v>2027</v>
      </c>
      <c r="H9" s="85">
        <v>2028</v>
      </c>
      <c r="I9" s="85">
        <v>2029</v>
      </c>
      <c r="J9" s="85">
        <v>2030</v>
      </c>
      <c r="K9" s="85">
        <v>2031</v>
      </c>
      <c r="L9" s="85">
        <v>2032</v>
      </c>
      <c r="M9" s="85">
        <v>2033</v>
      </c>
      <c r="N9" s="85">
        <v>2034</v>
      </c>
      <c r="O9" s="85">
        <v>2035</v>
      </c>
      <c r="P9" s="85">
        <v>2036</v>
      </c>
      <c r="Q9" s="85">
        <v>2037</v>
      </c>
      <c r="R9" s="85">
        <v>2038</v>
      </c>
      <c r="S9" s="85">
        <v>2039</v>
      </c>
      <c r="T9" s="85">
        <v>2040</v>
      </c>
      <c r="U9" s="85">
        <v>2041</v>
      </c>
      <c r="V9" s="85">
        <v>2042</v>
      </c>
      <c r="W9" s="85">
        <v>2043</v>
      </c>
      <c r="X9" s="85">
        <v>2044</v>
      </c>
      <c r="Y9" s="85">
        <v>2045</v>
      </c>
      <c r="Z9" s="85">
        <v>2046</v>
      </c>
      <c r="AA9" s="85">
        <v>2047</v>
      </c>
      <c r="AB9" s="85">
        <v>2048</v>
      </c>
      <c r="AC9" s="85">
        <v>2049</v>
      </c>
      <c r="AD9" s="85">
        <v>2050</v>
      </c>
      <c r="AE9" s="85">
        <v>2051</v>
      </c>
      <c r="AF9" s="85">
        <v>2052</v>
      </c>
      <c r="AG9" s="85">
        <v>2053</v>
      </c>
      <c r="AH9" s="85">
        <v>2054</v>
      </c>
      <c r="AI9" s="85">
        <v>2055</v>
      </c>
      <c r="AJ9" s="85">
        <v>2056</v>
      </c>
      <c r="AK9" s="85">
        <v>2057</v>
      </c>
      <c r="AL9" s="85">
        <v>2058</v>
      </c>
      <c r="AM9" s="85">
        <v>2059</v>
      </c>
      <c r="AN9" s="85">
        <v>2060</v>
      </c>
    </row>
    <row r="10" spans="1:40" x14ac:dyDescent="0.2">
      <c r="A10" s="85" t="s">
        <v>284</v>
      </c>
      <c r="B10" s="86">
        <v>0.14812886465075742</v>
      </c>
      <c r="C10" s="86">
        <v>0.15812939640749835</v>
      </c>
      <c r="D10" s="86">
        <v>0.16947089866006215</v>
      </c>
      <c r="E10" s="86">
        <v>0.18163566598066316</v>
      </c>
      <c r="F10" s="86">
        <v>0.19618177353243366</v>
      </c>
      <c r="G10" s="86">
        <v>0.2119000172483661</v>
      </c>
      <c r="H10" s="86">
        <v>0.22888550347990413</v>
      </c>
      <c r="I10" s="86">
        <v>0.24724111508376814</v>
      </c>
      <c r="J10" s="86">
        <v>0.26707815281408687</v>
      </c>
      <c r="K10" s="86">
        <v>0.28983880832504583</v>
      </c>
      <c r="L10" s="86">
        <v>0.31454903058031797</v>
      </c>
      <c r="M10" s="86">
        <v>0.34137674019242203</v>
      </c>
      <c r="N10" s="86">
        <v>0.37050440910995053</v>
      </c>
      <c r="O10" s="86">
        <v>0.40213032980606367</v>
      </c>
      <c r="P10" s="86">
        <v>0.43605277086729616</v>
      </c>
      <c r="Q10" s="86">
        <v>0.47285211786272191</v>
      </c>
      <c r="R10" s="86">
        <v>0.51277378390302519</v>
      </c>
      <c r="S10" s="86">
        <v>0.55608425050776555</v>
      </c>
      <c r="T10" s="86">
        <v>0.60307288900259948</v>
      </c>
      <c r="U10" s="86">
        <v>0.6523165150788377</v>
      </c>
      <c r="V10" s="86">
        <v>0.70560466070168437</v>
      </c>
      <c r="W10" s="86">
        <v>0.76327160189618393</v>
      </c>
      <c r="X10" s="86">
        <v>0.82567942800307925</v>
      </c>
      <c r="Y10" s="86">
        <v>0.89322037233510132</v>
      </c>
      <c r="Z10" s="86">
        <v>0.96322618664562343</v>
      </c>
      <c r="AA10" s="86">
        <v>1.0387495430703915</v>
      </c>
      <c r="AB10" s="86">
        <v>1.1202279269978297</v>
      </c>
      <c r="AC10" s="86">
        <v>1.2081337346406695</v>
      </c>
      <c r="AD10" s="86">
        <v>1.3029770777018979</v>
      </c>
      <c r="AE10" s="86">
        <v>1.4029887404533932</v>
      </c>
      <c r="AF10" s="86">
        <v>1.5107265442576028</v>
      </c>
      <c r="AG10" s="86">
        <v>1.6267914733166708</v>
      </c>
      <c r="AH10" s="86">
        <v>1.7518316036152084</v>
      </c>
      <c r="AI10" s="86">
        <v>1.8865458217492541</v>
      </c>
      <c r="AJ10" s="86">
        <v>2.031541123101257</v>
      </c>
      <c r="AK10" s="86">
        <v>2.187749224802725</v>
      </c>
      <c r="AL10" s="86">
        <v>2.3560428612809998</v>
      </c>
      <c r="AM10" s="86">
        <v>2.5373631556777756</v>
      </c>
      <c r="AN10" s="86">
        <v>2.7327250165898049</v>
      </c>
    </row>
    <row r="11" spans="1:40" x14ac:dyDescent="0.2">
      <c r="A11" s="85" t="s">
        <v>246</v>
      </c>
      <c r="B11" s="86">
        <v>1.2505084611561175E-2</v>
      </c>
      <c r="C11" s="86">
        <v>1.3349332598430562E-2</v>
      </c>
      <c r="D11" s="86">
        <v>1.430678572969506E-2</v>
      </c>
      <c r="E11" s="86">
        <v>1.5333739152869705E-2</v>
      </c>
      <c r="F11" s="86">
        <v>1.6561726055575165E-2</v>
      </c>
      <c r="G11" s="86">
        <v>1.7888665056129165E-2</v>
      </c>
      <c r="H11" s="86">
        <v>1.9322585062163614E-2</v>
      </c>
      <c r="I11" s="86">
        <v>2.0872171476293333E-2</v>
      </c>
      <c r="J11" s="86">
        <v>2.2546820342638368E-2</v>
      </c>
      <c r="K11" s="86">
        <v>2.4468281927118838E-2</v>
      </c>
      <c r="L11" s="86">
        <v>2.6554326539701238E-2</v>
      </c>
      <c r="M11" s="86">
        <v>2.8819130090479279E-2</v>
      </c>
      <c r="N11" s="86">
        <v>3.12780969178428E-2</v>
      </c>
      <c r="O11" s="86">
        <v>3.394796693376341E-2</v>
      </c>
      <c r="P11" s="86">
        <v>3.6811709909864307E-2</v>
      </c>
      <c r="Q11" s="86">
        <v>3.9918322175562564E-2</v>
      </c>
      <c r="R11" s="86">
        <v>4.328852158163711E-2</v>
      </c>
      <c r="S11" s="86">
        <v>4.694480458046657E-2</v>
      </c>
      <c r="T11" s="86">
        <v>5.0911599988946434E-2</v>
      </c>
      <c r="U11" s="86">
        <v>5.5068762147147655E-2</v>
      </c>
      <c r="V11" s="86">
        <v>5.9567363897576199E-2</v>
      </c>
      <c r="W11" s="86">
        <v>6.4435624925751514E-2</v>
      </c>
      <c r="X11" s="86">
        <v>6.9704112925914788E-2</v>
      </c>
      <c r="Y11" s="86">
        <v>7.5405940355754347E-2</v>
      </c>
      <c r="Z11" s="86">
        <v>8.1315852872253472E-2</v>
      </c>
      <c r="AA11" s="86">
        <v>8.7691558002158332E-2</v>
      </c>
      <c r="AB11" s="86">
        <v>9.4569988397396443E-2</v>
      </c>
      <c r="AC11" s="86">
        <v>0.10199102389249104</v>
      </c>
      <c r="AD11" s="86">
        <v>0.10999772827532867</v>
      </c>
      <c r="AE11" s="86">
        <v>0.11844074380642741</v>
      </c>
      <c r="AF11" s="86">
        <v>0.12753600255705563</v>
      </c>
      <c r="AG11" s="86">
        <v>0.13733423979961099</v>
      </c>
      <c r="AH11" s="86">
        <v>0.14789016630934573</v>
      </c>
      <c r="AI11" s="86">
        <v>0.15926278230905894</v>
      </c>
      <c r="AJ11" s="86">
        <v>0.17150333053685052</v>
      </c>
      <c r="AK11" s="86">
        <v>0.18469046684140342</v>
      </c>
      <c r="AL11" s="86">
        <v>0.19889786773325505</v>
      </c>
      <c r="AM11" s="86">
        <v>0.21420498311938019</v>
      </c>
      <c r="AN11" s="86">
        <v>0.23069749189771227</v>
      </c>
    </row>
    <row r="12" spans="1:40" x14ac:dyDescent="0.2">
      <c r="A12" s="85" t="s">
        <v>247</v>
      </c>
      <c r="B12" s="86">
        <v>5.3832132663324844E-2</v>
      </c>
      <c r="C12" s="86">
        <v>5.7466467899080116E-2</v>
      </c>
      <c r="D12" s="86">
        <v>6.1588130853163198E-2</v>
      </c>
      <c r="E12" s="86">
        <v>6.6008980022330993E-2</v>
      </c>
      <c r="F12" s="86">
        <v>7.129524204363312E-2</v>
      </c>
      <c r="G12" s="86">
        <v>7.7007474989895838E-2</v>
      </c>
      <c r="H12" s="86">
        <v>8.3180241859627968E-2</v>
      </c>
      <c r="I12" s="86">
        <v>8.985093174377283E-2</v>
      </c>
      <c r="J12" s="86">
        <v>9.7059992916715826E-2</v>
      </c>
      <c r="K12" s="86">
        <v>0.10533153830295067</v>
      </c>
      <c r="L12" s="86">
        <v>0.11431158392553924</v>
      </c>
      <c r="M12" s="86">
        <v>0.12406115451933883</v>
      </c>
      <c r="N12" s="86">
        <v>0.13464656298134703</v>
      </c>
      <c r="O12" s="86">
        <v>0.14613987161182165</v>
      </c>
      <c r="P12" s="86">
        <v>0.1584677683507692</v>
      </c>
      <c r="Q12" s="86">
        <v>0.17184117355475864</v>
      </c>
      <c r="R12" s="86">
        <v>0.18634927383277941</v>
      </c>
      <c r="S12" s="86">
        <v>0.20208891235275214</v>
      </c>
      <c r="T12" s="86">
        <v>0.21916525076314033</v>
      </c>
      <c r="U12" s="86">
        <v>0.23706108367868453</v>
      </c>
      <c r="V12" s="86">
        <v>0.25642675242471163</v>
      </c>
      <c r="W12" s="86">
        <v>0.27738373765503471</v>
      </c>
      <c r="X12" s="86">
        <v>0.30006362777730688</v>
      </c>
      <c r="Y12" s="86">
        <v>0.3246089659466091</v>
      </c>
      <c r="Z12" s="86">
        <v>0.35005007286424622</v>
      </c>
      <c r="AA12" s="86">
        <v>0.37749633292856982</v>
      </c>
      <c r="AB12" s="86">
        <v>0.40710673454149238</v>
      </c>
      <c r="AC12" s="86">
        <v>0.43905295319417048</v>
      </c>
      <c r="AD12" s="86">
        <v>0.47352037072243386</v>
      </c>
      <c r="AE12" s="86">
        <v>0.50986602900997735</v>
      </c>
      <c r="AF12" s="86">
        <v>0.54901947665785822</v>
      </c>
      <c r="AG12" s="86">
        <v>0.59119911985837881</v>
      </c>
      <c r="AH12" s="86">
        <v>0.63664047862623507</v>
      </c>
      <c r="AI12" s="86">
        <v>0.68559753827376513</v>
      </c>
      <c r="AJ12" s="86">
        <v>0.73829088954154509</v>
      </c>
      <c r="AK12" s="86">
        <v>0.79505913166441167</v>
      </c>
      <c r="AL12" s="86">
        <v>0.85621942872502599</v>
      </c>
      <c r="AM12" s="86">
        <v>0.92211379823588024</v>
      </c>
      <c r="AN12" s="86">
        <v>0.99311107239149932</v>
      </c>
    </row>
    <row r="13" spans="1:40" x14ac:dyDescent="0.2">
      <c r="A13" s="85" t="s">
        <v>180</v>
      </c>
      <c r="B13" s="86">
        <v>2.1984875259877614</v>
      </c>
      <c r="C13" s="86">
        <v>2.3469126446996063</v>
      </c>
      <c r="D13" s="86">
        <v>2.5152400755957429</v>
      </c>
      <c r="E13" s="86">
        <v>2.695786178301244</v>
      </c>
      <c r="F13" s="86">
        <v>2.9116754722591875</v>
      </c>
      <c r="G13" s="86">
        <v>3.1449612860766796</v>
      </c>
      <c r="H13" s="86">
        <v>3.3970551618443441</v>
      </c>
      <c r="I13" s="86">
        <v>3.6694840583873303</v>
      </c>
      <c r="J13" s="86">
        <v>3.9638998706294402</v>
      </c>
      <c r="K13" s="86">
        <v>4.3017072071139566</v>
      </c>
      <c r="L13" s="86">
        <v>4.6684494725102583</v>
      </c>
      <c r="M13" s="86">
        <v>5.0666188979770013</v>
      </c>
      <c r="N13" s="86">
        <v>5.4989236815670663</v>
      </c>
      <c r="O13" s="86">
        <v>5.9683068251711955</v>
      </c>
      <c r="P13" s="86">
        <v>6.4717742871004198</v>
      </c>
      <c r="Q13" s="86">
        <v>7.0179399890024978</v>
      </c>
      <c r="R13" s="86">
        <v>7.6104462842015073</v>
      </c>
      <c r="S13" s="86">
        <v>8.2532482175027919</v>
      </c>
      <c r="T13" s="86">
        <v>8.9506405578653556</v>
      </c>
      <c r="U13" s="86">
        <v>9.6815007984961259</v>
      </c>
      <c r="V13" s="86">
        <v>10.472388676500588</v>
      </c>
      <c r="W13" s="86">
        <v>11.328265423931855</v>
      </c>
      <c r="X13" s="86">
        <v>12.254505070360697</v>
      </c>
      <c r="Y13" s="86">
        <v>13.256929033829756</v>
      </c>
      <c r="Z13" s="86">
        <v>14.295935913894381</v>
      </c>
      <c r="AA13" s="86">
        <v>15.416832623742554</v>
      </c>
      <c r="AB13" s="86">
        <v>16.626112200173839</v>
      </c>
      <c r="AC13" s="86">
        <v>17.930785816759709</v>
      </c>
      <c r="AD13" s="86">
        <v>19.338424409917742</v>
      </c>
      <c r="AE13" s="86">
        <v>20.822769770498571</v>
      </c>
      <c r="AF13" s="86">
        <v>22.421784373758484</v>
      </c>
      <c r="AG13" s="86">
        <v>24.144387860544274</v>
      </c>
      <c r="AH13" s="86">
        <v>26.000198794877342</v>
      </c>
      <c r="AI13" s="86">
        <v>27.999589857781707</v>
      </c>
      <c r="AJ13" s="86">
        <v>30.151569906375062</v>
      </c>
      <c r="AK13" s="86">
        <v>32.469967227913891</v>
      </c>
      <c r="AL13" s="86">
        <v>34.967734704718175</v>
      </c>
      <c r="AM13" s="86">
        <v>37.658840225438858</v>
      </c>
      <c r="AN13" s="86">
        <v>40.558346781986664</v>
      </c>
    </row>
    <row r="14" spans="1:40" x14ac:dyDescent="0.2">
      <c r="A14" s="85" t="s">
        <v>248</v>
      </c>
      <c r="B14" s="86">
        <v>6.1565379498956579E-3</v>
      </c>
      <c r="C14" s="86">
        <v>6.5721804610610023E-3</v>
      </c>
      <c r="D14" s="86">
        <v>7.0435564429897155E-3</v>
      </c>
      <c r="E14" s="86">
        <v>7.549149001452273E-3</v>
      </c>
      <c r="F14" s="86">
        <v>8.1537149203019139E-3</v>
      </c>
      <c r="G14" s="86">
        <v>8.8069972104956647E-3</v>
      </c>
      <c r="H14" s="86">
        <v>9.5129486861141553E-3</v>
      </c>
      <c r="I14" s="86">
        <v>1.0275845368669373E-2</v>
      </c>
      <c r="J14" s="86">
        <v>1.1100313144670755E-2</v>
      </c>
      <c r="K14" s="86">
        <v>1.2046292442818331E-2</v>
      </c>
      <c r="L14" s="86">
        <v>1.3073299713977896E-2</v>
      </c>
      <c r="M14" s="86">
        <v>1.4188314081536237E-2</v>
      </c>
      <c r="N14" s="86">
        <v>1.5398919452107022E-2</v>
      </c>
      <c r="O14" s="86">
        <v>1.6713357265595089E-2</v>
      </c>
      <c r="P14" s="86">
        <v>1.8123243152717551E-2</v>
      </c>
      <c r="Q14" s="86">
        <v>1.9652699122307736E-2</v>
      </c>
      <c r="R14" s="86">
        <v>2.1311925044140458E-2</v>
      </c>
      <c r="S14" s="86">
        <v>2.3111996434064589E-2</v>
      </c>
      <c r="T14" s="86">
        <v>2.5064940154989109E-2</v>
      </c>
      <c r="U14" s="86">
        <v>2.7111605762287282E-2</v>
      </c>
      <c r="V14" s="86">
        <v>2.9326369856916043E-2</v>
      </c>
      <c r="W14" s="86">
        <v>3.1723125632742627E-2</v>
      </c>
      <c r="X14" s="86">
        <v>3.4316922261802434E-2</v>
      </c>
      <c r="Y14" s="86">
        <v>3.7124061761131318E-2</v>
      </c>
      <c r="Z14" s="86">
        <v>4.0033646287632819E-2</v>
      </c>
      <c r="AA14" s="86">
        <v>4.3172551125854719E-2</v>
      </c>
      <c r="AB14" s="86">
        <v>4.6558959061459432E-2</v>
      </c>
      <c r="AC14" s="86">
        <v>5.0212503845221503E-2</v>
      </c>
      <c r="AD14" s="86">
        <v>5.4154386760668791E-2</v>
      </c>
      <c r="AE14" s="86">
        <v>5.8311075591123536E-2</v>
      </c>
      <c r="AF14" s="86">
        <v>6.2788878612991497E-2</v>
      </c>
      <c r="AG14" s="86">
        <v>6.7612773956338718E-2</v>
      </c>
      <c r="AH14" s="86">
        <v>7.2809696981826225E-2</v>
      </c>
      <c r="AI14" s="86">
        <v>7.8408694842831805E-2</v>
      </c>
      <c r="AJ14" s="86">
        <v>8.4434995506343952E-2</v>
      </c>
      <c r="AK14" s="86">
        <v>9.092732303800799E-2</v>
      </c>
      <c r="AL14" s="86">
        <v>9.792195006189873E-2</v>
      </c>
      <c r="AM14" s="86">
        <v>0.10545799157664272</v>
      </c>
      <c r="AN14" s="86">
        <v>0.11357762925497686</v>
      </c>
    </row>
    <row r="15" spans="1:40" x14ac:dyDescent="0.2">
      <c r="A15" s="85" t="s">
        <v>249</v>
      </c>
      <c r="B15" s="86">
        <v>4.9540328772228755E-2</v>
      </c>
      <c r="C15" s="86">
        <v>5.2884914125624467E-2</v>
      </c>
      <c r="D15" s="86">
        <v>5.6677974659016687E-2</v>
      </c>
      <c r="E15" s="86">
        <v>6.074636858022233E-2</v>
      </c>
      <c r="F15" s="86">
        <v>6.5611179717267848E-2</v>
      </c>
      <c r="G15" s="86">
        <v>7.0868000953596216E-2</v>
      </c>
      <c r="H15" s="86">
        <v>7.6548639728830734E-2</v>
      </c>
      <c r="I15" s="86">
        <v>8.2687504262861394E-2</v>
      </c>
      <c r="J15" s="86">
        <v>8.9321818063511138E-2</v>
      </c>
      <c r="K15" s="86">
        <v>9.6933908791019319E-2</v>
      </c>
      <c r="L15" s="86">
        <v>0.10519801408506313</v>
      </c>
      <c r="M15" s="86">
        <v>0.1141702934414399</v>
      </c>
      <c r="N15" s="86">
        <v>0.12391177291571474</v>
      </c>
      <c r="O15" s="86">
        <v>0.1344887695915741</v>
      </c>
      <c r="P15" s="86">
        <v>0.14583381626355241</v>
      </c>
      <c r="Q15" s="86">
        <v>0.15814101751737233</v>
      </c>
      <c r="R15" s="86">
        <v>0.17149244949813203</v>
      </c>
      <c r="S15" s="86">
        <v>0.18597723448542114</v>
      </c>
      <c r="T15" s="86">
        <v>0.20169215004277591</v>
      </c>
      <c r="U15" s="86">
        <v>0.21816122534086341</v>
      </c>
      <c r="V15" s="86">
        <v>0.23598295279447162</v>
      </c>
      <c r="W15" s="86">
        <v>0.25526912792853373</v>
      </c>
      <c r="X15" s="86">
        <v>0.27614084817417911</v>
      </c>
      <c r="Y15" s="86">
        <v>0.29872929233517376</v>
      </c>
      <c r="Z15" s="86">
        <v>0.32214208946345529</v>
      </c>
      <c r="AA15" s="86">
        <v>0.34740017752135288</v>
      </c>
      <c r="AB15" s="86">
        <v>0.37464986945082207</v>
      </c>
      <c r="AC15" s="86">
        <v>0.40404915379612544</v>
      </c>
      <c r="AD15" s="86">
        <v>0.43576863269841998</v>
      </c>
      <c r="AE15" s="86">
        <v>0.46921660832050954</v>
      </c>
      <c r="AF15" s="86">
        <v>0.50524852036035606</v>
      </c>
      <c r="AG15" s="86">
        <v>0.54406536242600034</v>
      </c>
      <c r="AH15" s="86">
        <v>0.58588387753658777</v>
      </c>
      <c r="AI15" s="86">
        <v>0.63093780185032045</v>
      </c>
      <c r="AJ15" s="86">
        <v>0.67943013935889596</v>
      </c>
      <c r="AK15" s="86">
        <v>0.73167249423970671</v>
      </c>
      <c r="AL15" s="86">
        <v>0.78795674445025499</v>
      </c>
      <c r="AM15" s="86">
        <v>0.8485976399210462</v>
      </c>
      <c r="AN15" s="86">
        <v>0.91393460744560562</v>
      </c>
    </row>
    <row r="16" spans="1:40" x14ac:dyDescent="0.2">
      <c r="A16" s="85" t="s">
        <v>250</v>
      </c>
      <c r="B16" s="86">
        <v>0.27278746249879054</v>
      </c>
      <c r="C16" s="86">
        <v>0.29120399251130202</v>
      </c>
      <c r="D16" s="86">
        <v>0.31208999354624872</v>
      </c>
      <c r="E16" s="86">
        <v>0.33449208254557178</v>
      </c>
      <c r="F16" s="86">
        <v>0.36127954073366558</v>
      </c>
      <c r="G16" s="86">
        <v>0.39022555222383642</v>
      </c>
      <c r="H16" s="86">
        <v>0.42150526060028021</v>
      </c>
      <c r="I16" s="86">
        <v>0.45530813030995371</v>
      </c>
      <c r="J16" s="86">
        <v>0.49183912782150957</v>
      </c>
      <c r="K16" s="86">
        <v>0.53375412849529535</v>
      </c>
      <c r="L16" s="86">
        <v>0.57925936370174336</v>
      </c>
      <c r="M16" s="86">
        <v>0.62866406849708834</v>
      </c>
      <c r="N16" s="86">
        <v>0.68230427502436386</v>
      </c>
      <c r="O16" s="86">
        <v>0.74054514979391606</v>
      </c>
      <c r="P16" s="86">
        <v>0.8030151932974261</v>
      </c>
      <c r="Q16" s="86">
        <v>0.87078321752526422</v>
      </c>
      <c r="R16" s="86">
        <v>0.94430116423696042</v>
      </c>
      <c r="S16" s="86">
        <v>1.0240597738273387</v>
      </c>
      <c r="T16" s="86">
        <v>1.1105919395298134</v>
      </c>
      <c r="U16" s="86">
        <v>1.2012767890576033</v>
      </c>
      <c r="V16" s="86">
        <v>1.2994098440836752</v>
      </c>
      <c r="W16" s="86">
        <v>1.4056066923185073</v>
      </c>
      <c r="X16" s="86">
        <v>1.5205341412252642</v>
      </c>
      <c r="Y16" s="86">
        <v>1.6449145100517129</v>
      </c>
      <c r="Z16" s="86">
        <v>1.7738340726970694</v>
      </c>
      <c r="AA16" s="86">
        <v>1.9129144930261994</v>
      </c>
      <c r="AB16" s="86">
        <v>2.0629614244765344</v>
      </c>
      <c r="AC16" s="86">
        <v>2.2248448106911902</v>
      </c>
      <c r="AD16" s="86">
        <v>2.3995040504657825</v>
      </c>
      <c r="AE16" s="86">
        <v>2.5836810355968551</v>
      </c>
      <c r="AF16" s="86">
        <v>2.7820861349961818</v>
      </c>
      <c r="AG16" s="86">
        <v>2.9958260941714063</v>
      </c>
      <c r="AH16" s="86">
        <v>3.2260943807411824</v>
      </c>
      <c r="AI16" s="86">
        <v>3.4741780328635175</v>
      </c>
      <c r="AJ16" s="86">
        <v>3.741194865965654</v>
      </c>
      <c r="AK16" s="86">
        <v>4.0288606884598828</v>
      </c>
      <c r="AL16" s="86">
        <v>4.3387826888602792</v>
      </c>
      <c r="AM16" s="86">
        <v>4.6726939972649317</v>
      </c>
      <c r="AN16" s="86">
        <v>5.032463623751176</v>
      </c>
    </row>
    <row r="17" spans="1:40" x14ac:dyDescent="0.2">
      <c r="A17" s="85" t="s">
        <v>251</v>
      </c>
      <c r="B17" s="86">
        <v>4.9540597703946173E-3</v>
      </c>
      <c r="C17" s="86">
        <v>5.2885201213561384E-3</v>
      </c>
      <c r="D17" s="86">
        <v>5.6678282337739106E-3</v>
      </c>
      <c r="E17" s="86">
        <v>6.0746698344388917E-3</v>
      </c>
      <c r="F17" s="86">
        <v>6.5611535890262255E-3</v>
      </c>
      <c r="G17" s="86">
        <v>7.0868385663461477E-3</v>
      </c>
      <c r="H17" s="86">
        <v>7.6549055276277801E-3</v>
      </c>
      <c r="I17" s="86">
        <v>8.2687953135387685E-3</v>
      </c>
      <c r="J17" s="86">
        <v>8.9322302950683458E-3</v>
      </c>
      <c r="K17" s="86">
        <v>9.6934435000740025E-3</v>
      </c>
      <c r="L17" s="86">
        <v>1.0519858515682018E-2</v>
      </c>
      <c r="M17" s="86">
        <v>1.1417091321958539E-2</v>
      </c>
      <c r="N17" s="86">
        <v>1.2391244557588322E-2</v>
      </c>
      <c r="O17" s="86">
        <v>1.3448949966940514E-2</v>
      </c>
      <c r="P17" s="86">
        <v>1.4583460792843714E-2</v>
      </c>
      <c r="Q17" s="86">
        <v>1.5814187599240651E-2</v>
      </c>
      <c r="R17" s="86">
        <v>1.714933804519652E-2</v>
      </c>
      <c r="S17" s="86">
        <v>1.8597824407050684E-2</v>
      </c>
      <c r="T17" s="86">
        <v>2.0169324493692867E-2</v>
      </c>
      <c r="U17" s="86">
        <v>2.1816240963807049E-2</v>
      </c>
      <c r="V17" s="86">
        <v>2.3598423383766109E-2</v>
      </c>
      <c r="W17" s="86">
        <v>2.5527051366752006E-2</v>
      </c>
      <c r="X17" s="86">
        <v>2.7614234721615945E-2</v>
      </c>
      <c r="Y17" s="86">
        <v>2.987309139994546E-2</v>
      </c>
      <c r="Z17" s="86">
        <v>3.2214383822507082E-2</v>
      </c>
      <c r="AA17" s="86">
        <v>3.4740206339754075E-2</v>
      </c>
      <c r="AB17" s="86">
        <v>3.7465190325308616E-2</v>
      </c>
      <c r="AC17" s="86">
        <v>4.0405134719361684E-2</v>
      </c>
      <c r="AD17" s="86">
        <v>4.3577099828641032E-2</v>
      </c>
      <c r="AE17" s="86">
        <v>4.6921915548221484E-2</v>
      </c>
      <c r="AF17" s="86">
        <v>5.0525126312278158E-2</v>
      </c>
      <c r="AG17" s="86">
        <v>5.4406831590725346E-2</v>
      </c>
      <c r="AH17" s="86">
        <v>5.8588705803137457E-2</v>
      </c>
      <c r="AI17" s="86">
        <v>6.3094122692219312E-2</v>
      </c>
      <c r="AJ17" s="86">
        <v>6.79433827673422E-2</v>
      </c>
      <c r="AK17" s="86">
        <v>7.3167646615401039E-2</v>
      </c>
      <c r="AL17" s="86">
        <v>7.8796102190593173E-2</v>
      </c>
      <c r="AM17" s="86">
        <v>8.4860224656832448E-2</v>
      </c>
      <c r="AN17" s="86">
        <v>9.1393956877730609E-2</v>
      </c>
    </row>
    <row r="18" spans="1:40" x14ac:dyDescent="0.2">
      <c r="A18" s="85" t="s">
        <v>252</v>
      </c>
      <c r="B18" s="86">
        <v>10.87643182322703</v>
      </c>
      <c r="C18" s="86">
        <v>11.610725589027881</v>
      </c>
      <c r="D18" s="86">
        <v>12.443480746598421</v>
      </c>
      <c r="E18" s="86">
        <v>13.336684530478633</v>
      </c>
      <c r="F18" s="86">
        <v>14.404739345137276</v>
      </c>
      <c r="G18" s="86">
        <v>15.558858811051458</v>
      </c>
      <c r="H18" s="86">
        <v>16.806026156978589</v>
      </c>
      <c r="I18" s="86">
        <v>18.15379560524757</v>
      </c>
      <c r="J18" s="86">
        <v>19.610339466278848</v>
      </c>
      <c r="K18" s="86">
        <v>21.281551343184542</v>
      </c>
      <c r="L18" s="86">
        <v>23.095911078742542</v>
      </c>
      <c r="M18" s="86">
        <v>25.065748323207579</v>
      </c>
      <c r="N18" s="86">
        <v>27.204461165555738</v>
      </c>
      <c r="O18" s="86">
        <v>29.526609324248867</v>
      </c>
      <c r="P18" s="86">
        <v>32.017380575009575</v>
      </c>
      <c r="Q18" s="86">
        <v>34.719390002265229</v>
      </c>
      <c r="R18" s="86">
        <v>37.65065717953496</v>
      </c>
      <c r="S18" s="86">
        <v>40.83074863820665</v>
      </c>
      <c r="T18" s="86">
        <v>44.280911604487869</v>
      </c>
      <c r="U18" s="86">
        <v>47.896648098583455</v>
      </c>
      <c r="V18" s="86">
        <v>51.809355349932254</v>
      </c>
      <c r="W18" s="86">
        <v>56.043577733495297</v>
      </c>
      <c r="X18" s="86">
        <v>60.625901830070255</v>
      </c>
      <c r="Y18" s="86">
        <v>65.585127555829928</v>
      </c>
      <c r="Z18" s="86">
        <v>70.725337523502773</v>
      </c>
      <c r="AA18" s="86">
        <v>76.270675625917391</v>
      </c>
      <c r="AB18" s="86">
        <v>82.253264434269326</v>
      </c>
      <c r="AC18" s="86">
        <v>88.707789863511294</v>
      </c>
      <c r="AD18" s="86">
        <v>95.671707106274738</v>
      </c>
      <c r="AE18" s="86">
        <v>103.01511066242055</v>
      </c>
      <c r="AF18" s="86">
        <v>110.92580977311346</v>
      </c>
      <c r="AG18" s="86">
        <v>119.44793198713923</v>
      </c>
      <c r="AH18" s="86">
        <v>128.62906258964472</v>
      </c>
      <c r="AI18" s="86">
        <v>138.52051765891031</v>
      </c>
      <c r="AJ18" s="86">
        <v>149.16686611747357</v>
      </c>
      <c r="AK18" s="86">
        <v>160.63651973560809</v>
      </c>
      <c r="AL18" s="86">
        <v>172.99355945068669</v>
      </c>
      <c r="AM18" s="86">
        <v>186.30708767372164</v>
      </c>
      <c r="AN18" s="86">
        <v>200.65162454759948</v>
      </c>
    </row>
    <row r="19" spans="1:40" x14ac:dyDescent="0.2">
      <c r="A19" s="85" t="s">
        <v>128</v>
      </c>
      <c r="B19" s="86">
        <v>0.11481579177003647</v>
      </c>
      <c r="C19" s="86">
        <v>0.12256727879100804</v>
      </c>
      <c r="D19" s="86">
        <v>0.13135816208077009</v>
      </c>
      <c r="E19" s="86">
        <v>0.14078716428709956</v>
      </c>
      <c r="F19" s="86">
        <v>0.15206196113149767</v>
      </c>
      <c r="G19" s="86">
        <v>0.16424528949045136</v>
      </c>
      <c r="H19" s="86">
        <v>0.17741086700885786</v>
      </c>
      <c r="I19" s="86">
        <v>0.19163843895906343</v>
      </c>
      <c r="J19" s="86">
        <v>0.20701427538870548</v>
      </c>
      <c r="K19" s="86">
        <v>0.2246562298440854</v>
      </c>
      <c r="L19" s="86">
        <v>0.243809308075946</v>
      </c>
      <c r="M19" s="86">
        <v>0.26460366660797568</v>
      </c>
      <c r="N19" s="86">
        <v>0.28718074081337369</v>
      </c>
      <c r="O19" s="86">
        <v>0.31169422867235225</v>
      </c>
      <c r="P19" s="86">
        <v>0.33798776665632729</v>
      </c>
      <c r="Q19" s="86">
        <v>0.36651121596421016</v>
      </c>
      <c r="R19" s="86">
        <v>0.39745479813506673</v>
      </c>
      <c r="S19" s="86">
        <v>0.43102506498938409</v>
      </c>
      <c r="T19" s="86">
        <v>0.46744631040769097</v>
      </c>
      <c r="U19" s="86">
        <v>0.50561541357945416</v>
      </c>
      <c r="V19" s="86">
        <v>0.54691945412596921</v>
      </c>
      <c r="W19" s="86">
        <v>0.59161753189638255</v>
      </c>
      <c r="X19" s="86">
        <v>0.63999030504902765</v>
      </c>
      <c r="Y19" s="86">
        <v>0.69234179656056016</v>
      </c>
      <c r="Z19" s="86">
        <v>0.74660382724255681</v>
      </c>
      <c r="AA19" s="86">
        <v>0.8051425461174001</v>
      </c>
      <c r="AB19" s="86">
        <v>0.86829705138433844</v>
      </c>
      <c r="AC19" s="86">
        <v>0.93643350088385569</v>
      </c>
      <c r="AD19" s="86">
        <v>1.0099472860152428</v>
      </c>
      <c r="AE19" s="86">
        <v>1.0874670744246391</v>
      </c>
      <c r="AF19" s="86">
        <v>1.170975452595969</v>
      </c>
      <c r="AG19" s="86">
        <v>1.2609382478828219</v>
      </c>
      <c r="AH19" s="86">
        <v>1.3578577888318701</v>
      </c>
      <c r="AI19" s="86">
        <v>1.4622757876750334</v>
      </c>
      <c r="AJ19" s="86">
        <v>1.5746627310767503</v>
      </c>
      <c r="AK19" s="86">
        <v>1.6957407999597731</v>
      </c>
      <c r="AL19" s="86">
        <v>1.8261864573113564</v>
      </c>
      <c r="AM19" s="86">
        <v>1.966729174723155</v>
      </c>
      <c r="AN19" s="86">
        <v>2.1181556154453394</v>
      </c>
    </row>
    <row r="20" spans="1:40" x14ac:dyDescent="0.2">
      <c r="A20" s="85" t="s">
        <v>253</v>
      </c>
      <c r="B20" s="86">
        <v>2.7542556460974978</v>
      </c>
      <c r="C20" s="86">
        <v>2.9402019916657389</v>
      </c>
      <c r="D20" s="86">
        <v>3.1510818676980006</v>
      </c>
      <c r="E20" s="86">
        <v>3.3772692428272295</v>
      </c>
      <c r="F20" s="86">
        <v>3.6477344148088235</v>
      </c>
      <c r="G20" s="86">
        <v>3.9399938714880669</v>
      </c>
      <c r="H20" s="86">
        <v>4.2558159866796155</v>
      </c>
      <c r="I20" s="86">
        <v>4.5971137277830181</v>
      </c>
      <c r="J20" s="86">
        <v>4.9659565816008424</v>
      </c>
      <c r="K20" s="86">
        <v>5.3891601489659164</v>
      </c>
      <c r="L20" s="86">
        <v>5.8486132698911861</v>
      </c>
      <c r="M20" s="86">
        <v>6.3474382007729062</v>
      </c>
      <c r="N20" s="86">
        <v>6.8890277603965986</v>
      </c>
      <c r="O20" s="86">
        <v>7.4770689287784036</v>
      </c>
      <c r="P20" s="86">
        <v>8.1078107834641244</v>
      </c>
      <c r="Q20" s="86">
        <v>8.7920448081683311</v>
      </c>
      <c r="R20" s="86">
        <v>9.5343341273524285</v>
      </c>
      <c r="S20" s="86">
        <v>10.339633604010595</v>
      </c>
      <c r="T20" s="86">
        <v>11.21332370608463</v>
      </c>
      <c r="U20" s="86">
        <v>12.128942248591965</v>
      </c>
      <c r="V20" s="86">
        <v>13.119763155090018</v>
      </c>
      <c r="W20" s="86">
        <v>14.192001835596979</v>
      </c>
      <c r="X20" s="86">
        <v>15.352390851072423</v>
      </c>
      <c r="Y20" s="86">
        <v>16.60822324881488</v>
      </c>
      <c r="Z20" s="86">
        <v>17.909886565947602</v>
      </c>
      <c r="AA20" s="86">
        <v>19.314141106989119</v>
      </c>
      <c r="AB20" s="86">
        <v>20.829121320306367</v>
      </c>
      <c r="AC20" s="86">
        <v>22.46361077376897</v>
      </c>
      <c r="AD20" s="86">
        <v>24.227094303714559</v>
      </c>
      <c r="AE20" s="86">
        <v>26.086675739502574</v>
      </c>
      <c r="AF20" s="86">
        <v>28.089914305635556</v>
      </c>
      <c r="AG20" s="86">
        <v>30.247984489515886</v>
      </c>
      <c r="AH20" s="86">
        <v>32.572936386470509</v>
      </c>
      <c r="AI20" s="86">
        <v>35.077764846339548</v>
      </c>
      <c r="AJ20" s="86">
        <v>37.773756126282969</v>
      </c>
      <c r="AK20" s="86">
        <v>40.678234244655144</v>
      </c>
      <c r="AL20" s="86">
        <v>43.807426516299273</v>
      </c>
      <c r="AM20" s="86">
        <v>47.178831851591745</v>
      </c>
      <c r="AN20" s="86">
        <v>50.81132110152754</v>
      </c>
    </row>
    <row r="21" spans="1:40" x14ac:dyDescent="0.2">
      <c r="A21" s="85" t="s">
        <v>254</v>
      </c>
      <c r="B21" s="86">
        <v>8.6314420958147037E-2</v>
      </c>
      <c r="C21" s="86">
        <v>9.2141712687492244E-2</v>
      </c>
      <c r="D21" s="86">
        <v>9.8750385494332377E-2</v>
      </c>
      <c r="E21" s="86">
        <v>0.10583877336420387</v>
      </c>
      <c r="F21" s="86">
        <v>0.11431476387075487</v>
      </c>
      <c r="G21" s="86">
        <v>0.1234737559957432</v>
      </c>
      <c r="H21" s="86">
        <v>0.1333711680377809</v>
      </c>
      <c r="I21" s="86">
        <v>0.14406694965101063</v>
      </c>
      <c r="J21" s="86">
        <v>0.15562595558313785</v>
      </c>
      <c r="K21" s="86">
        <v>0.16888854829717875</v>
      </c>
      <c r="L21" s="86">
        <v>0.18328715001966905</v>
      </c>
      <c r="M21" s="86">
        <v>0.19891960778717846</v>
      </c>
      <c r="N21" s="86">
        <v>0.21589224767343326</v>
      </c>
      <c r="O21" s="86">
        <v>0.23432061434315193</v>
      </c>
      <c r="P21" s="86">
        <v>0.25408715926733311</v>
      </c>
      <c r="Q21" s="86">
        <v>0.27553007206516544</v>
      </c>
      <c r="R21" s="86">
        <v>0.29879235451144948</v>
      </c>
      <c r="S21" s="86">
        <v>0.32402928490465227</v>
      </c>
      <c r="T21" s="86">
        <v>0.35140947939176753</v>
      </c>
      <c r="U21" s="86">
        <v>0.38010365105554977</v>
      </c>
      <c r="V21" s="86">
        <v>0.4111545569287145</v>
      </c>
      <c r="W21" s="86">
        <v>0.44475697904520162</v>
      </c>
      <c r="X21" s="86">
        <v>0.48112190620759898</v>
      </c>
      <c r="Y21" s="86">
        <v>0.52047789205633765</v>
      </c>
      <c r="Z21" s="86">
        <v>0.56127015317413309</v>
      </c>
      <c r="AA21" s="86">
        <v>0.60527747608171645</v>
      </c>
      <c r="AB21" s="86">
        <v>0.65275478272200926</v>
      </c>
      <c r="AC21" s="86">
        <v>0.70397733751198255</v>
      </c>
      <c r="AD21" s="86">
        <v>0.75924238161642299</v>
      </c>
      <c r="AE21" s="86">
        <v>0.81751899623714175</v>
      </c>
      <c r="AF21" s="86">
        <v>0.88029761924615346</v>
      </c>
      <c r="AG21" s="86">
        <v>0.94792844304880297</v>
      </c>
      <c r="AH21" s="86">
        <v>1.0207891003467275</v>
      </c>
      <c r="AI21" s="86">
        <v>1.0992868310927537</v>
      </c>
      <c r="AJ21" s="86">
        <v>1.1837753303960943</v>
      </c>
      <c r="AK21" s="86">
        <v>1.2747975081406031</v>
      </c>
      <c r="AL21" s="86">
        <v>1.3728619050953184</v>
      </c>
      <c r="AM21" s="86">
        <v>1.4785169120091812</v>
      </c>
      <c r="AN21" s="86">
        <v>1.5923539142820644</v>
      </c>
    </row>
    <row r="24" spans="1:40" x14ac:dyDescent="0.2">
      <c r="A24" s="83" t="s">
        <v>297</v>
      </c>
    </row>
    <row r="25" spans="1:40" x14ac:dyDescent="0.2">
      <c r="A25" s="83" t="s">
        <v>241</v>
      </c>
    </row>
    <row r="26" spans="1:40" x14ac:dyDescent="0.2">
      <c r="A26" s="83" t="s">
        <v>298</v>
      </c>
    </row>
    <row r="27" spans="1:40" x14ac:dyDescent="0.2">
      <c r="A27" s="83" t="s">
        <v>243</v>
      </c>
    </row>
    <row r="28" spans="1:40" x14ac:dyDescent="0.2">
      <c r="A28" s="83"/>
      <c r="B28" s="84">
        <v>1000000</v>
      </c>
    </row>
    <row r="29" spans="1:40" x14ac:dyDescent="0.2">
      <c r="A29" s="85" t="s">
        <v>244</v>
      </c>
      <c r="B29" s="85">
        <v>2022</v>
      </c>
      <c r="C29" s="85">
        <v>2023</v>
      </c>
      <c r="D29" s="85">
        <v>2024</v>
      </c>
      <c r="E29" s="85">
        <v>2025</v>
      </c>
      <c r="F29" s="85">
        <v>2026</v>
      </c>
      <c r="G29" s="85">
        <v>2027</v>
      </c>
      <c r="H29" s="85">
        <v>2028</v>
      </c>
      <c r="I29" s="85">
        <v>2029</v>
      </c>
      <c r="J29" s="85">
        <v>2030</v>
      </c>
      <c r="K29" s="85">
        <v>2031</v>
      </c>
      <c r="L29" s="85">
        <v>2032</v>
      </c>
      <c r="M29" s="85">
        <v>2033</v>
      </c>
      <c r="N29" s="85">
        <v>2034</v>
      </c>
      <c r="O29" s="85">
        <v>2035</v>
      </c>
      <c r="P29" s="85">
        <v>2036</v>
      </c>
      <c r="Q29" s="85">
        <v>2037</v>
      </c>
      <c r="R29" s="85">
        <v>2038</v>
      </c>
      <c r="S29" s="85">
        <v>2039</v>
      </c>
      <c r="T29" s="85">
        <v>2040</v>
      </c>
      <c r="U29" s="85">
        <v>2041</v>
      </c>
      <c r="V29" s="85">
        <v>2042</v>
      </c>
      <c r="W29" s="85">
        <v>2043</v>
      </c>
      <c r="X29" s="85">
        <v>2044</v>
      </c>
      <c r="Y29" s="85">
        <v>2045</v>
      </c>
      <c r="Z29" s="85">
        <v>2046</v>
      </c>
      <c r="AA29" s="85">
        <v>2047</v>
      </c>
      <c r="AB29" s="85">
        <v>2048</v>
      </c>
      <c r="AC29" s="85">
        <v>2049</v>
      </c>
      <c r="AD29" s="85">
        <v>2050</v>
      </c>
      <c r="AE29" s="85">
        <v>2051</v>
      </c>
      <c r="AF29" s="85">
        <v>2052</v>
      </c>
      <c r="AG29" s="85">
        <v>2053</v>
      </c>
      <c r="AH29" s="85">
        <v>2054</v>
      </c>
      <c r="AI29" s="85">
        <v>2055</v>
      </c>
      <c r="AJ29" s="85">
        <v>2056</v>
      </c>
      <c r="AK29" s="85">
        <v>2057</v>
      </c>
      <c r="AL29" s="85">
        <v>2058</v>
      </c>
      <c r="AM29" s="85">
        <v>2059</v>
      </c>
      <c r="AN29" s="85">
        <v>2060</v>
      </c>
    </row>
    <row r="30" spans="1:40" x14ac:dyDescent="0.2">
      <c r="A30" s="85" t="s">
        <v>284</v>
      </c>
      <c r="B30" s="86">
        <v>-1.77320234825052E-10</v>
      </c>
      <c r="C30" s="86">
        <v>-1.8929154537051237E-10</v>
      </c>
      <c r="D30" s="86">
        <v>-2.0286808798045525E-10</v>
      </c>
      <c r="E30" s="86">
        <v>-2.1743013436464097E-10</v>
      </c>
      <c r="F30" s="86">
        <v>-2.3484280550710635E-10</v>
      </c>
      <c r="G30" s="86">
        <v>-2.5365860263967607E-10</v>
      </c>
      <c r="H30" s="86">
        <v>-2.7399137447516597E-10</v>
      </c>
      <c r="I30" s="86">
        <v>-2.9596427872734191E-10</v>
      </c>
      <c r="J30" s="86">
        <v>-3.1971054990053127E-10</v>
      </c>
      <c r="K30" s="86">
        <v>-3.4695658860805E-10</v>
      </c>
      <c r="L30" s="86">
        <v>-3.765363901086867E-10</v>
      </c>
      <c r="M30" s="86">
        <v>-4.0865096669342177E-10</v>
      </c>
      <c r="N30" s="86">
        <v>-4.4351874958327116E-10</v>
      </c>
      <c r="O30" s="86">
        <v>-4.8137710823345747E-10</v>
      </c>
      <c r="P30" s="86">
        <v>-5.2198455654542941E-10</v>
      </c>
      <c r="Q30" s="86">
        <v>-5.6603585516317025E-10</v>
      </c>
      <c r="R30" s="86">
        <v>-6.1382478012093468E-10</v>
      </c>
      <c r="S30" s="86">
        <v>-6.6567032775840429E-10</v>
      </c>
      <c r="T30" s="86">
        <v>-7.2191889505592502E-10</v>
      </c>
      <c r="U30" s="86">
        <v>-7.8086683447382801E-10</v>
      </c>
      <c r="V30" s="86">
        <v>-8.4465633638834518E-10</v>
      </c>
      <c r="W30" s="86">
        <v>-9.1368755173155126E-10</v>
      </c>
      <c r="X30" s="86">
        <v>-9.8839392584902247E-10</v>
      </c>
      <c r="Y30" s="86">
        <v>-1.0692449884524965E-9</v>
      </c>
      <c r="Z30" s="86">
        <v>-1.1530466665516831E-9</v>
      </c>
      <c r="AA30" s="86">
        <v>-1.2434532144421955E-9</v>
      </c>
      <c r="AB30" s="86">
        <v>-1.3409883316203531E-9</v>
      </c>
      <c r="AC30" s="86">
        <v>-1.4462175081921491E-9</v>
      </c>
      <c r="AD30" s="86">
        <v>-1.5597513822474237E-9</v>
      </c>
      <c r="AE30" s="86">
        <v>-1.6794720833150429E-9</v>
      </c>
      <c r="AF30" s="86">
        <v>-1.8084414959621957E-9</v>
      </c>
      <c r="AG30" s="86">
        <v>-1.9473790387849943E-9</v>
      </c>
      <c r="AH30" s="86">
        <v>-2.0970605024171284E-9</v>
      </c>
      <c r="AI30" s="86">
        <v>-2.258322501218792E-9</v>
      </c>
      <c r="AJ30" s="86">
        <v>-2.4318916495740711E-9</v>
      </c>
      <c r="AK30" s="86">
        <v>-2.6188832756868161E-9</v>
      </c>
      <c r="AL30" s="86">
        <v>-2.8203421014885761E-9</v>
      </c>
      <c r="AM30" s="86">
        <v>-3.0373947148113602E-9</v>
      </c>
      <c r="AN30" s="86">
        <v>-3.2712560296499951E-9</v>
      </c>
    </row>
    <row r="31" spans="1:40" x14ac:dyDescent="0.2">
      <c r="A31" s="85" t="s">
        <v>246</v>
      </c>
      <c r="B31" s="86">
        <v>0</v>
      </c>
      <c r="C31" s="86">
        <v>0</v>
      </c>
      <c r="D31" s="86">
        <v>0</v>
      </c>
      <c r="E31" s="86">
        <v>0</v>
      </c>
      <c r="F31" s="86">
        <v>0</v>
      </c>
      <c r="G31" s="86">
        <v>0</v>
      </c>
      <c r="H31" s="86">
        <v>0</v>
      </c>
      <c r="I31" s="86">
        <v>0</v>
      </c>
      <c r="J31" s="86">
        <v>0</v>
      </c>
      <c r="K31" s="86">
        <v>0</v>
      </c>
      <c r="L31" s="86">
        <v>0</v>
      </c>
      <c r="M31" s="86">
        <v>0</v>
      </c>
      <c r="N31" s="86">
        <v>0</v>
      </c>
      <c r="O31" s="86">
        <v>0</v>
      </c>
      <c r="P31" s="86">
        <v>0</v>
      </c>
      <c r="Q31" s="86">
        <v>0</v>
      </c>
      <c r="R31" s="86">
        <v>0</v>
      </c>
      <c r="S31" s="86">
        <v>0</v>
      </c>
      <c r="T31" s="86">
        <v>0</v>
      </c>
      <c r="U31" s="86">
        <v>0</v>
      </c>
      <c r="V31" s="86">
        <v>0</v>
      </c>
      <c r="W31" s="86">
        <v>0</v>
      </c>
      <c r="X31" s="86">
        <v>0</v>
      </c>
      <c r="Y31" s="86">
        <v>0</v>
      </c>
      <c r="Z31" s="86">
        <v>0</v>
      </c>
      <c r="AA31" s="86">
        <v>0</v>
      </c>
      <c r="AB31" s="86">
        <v>0</v>
      </c>
      <c r="AC31" s="86">
        <v>0</v>
      </c>
      <c r="AD31" s="86">
        <v>0</v>
      </c>
      <c r="AE31" s="86">
        <v>0</v>
      </c>
      <c r="AF31" s="86">
        <v>0</v>
      </c>
      <c r="AG31" s="86">
        <v>0</v>
      </c>
      <c r="AH31" s="86">
        <v>0</v>
      </c>
      <c r="AI31" s="86">
        <v>0</v>
      </c>
      <c r="AJ31" s="86">
        <v>0</v>
      </c>
      <c r="AK31" s="86">
        <v>0</v>
      </c>
      <c r="AL31" s="86">
        <v>0</v>
      </c>
      <c r="AM31" s="86">
        <v>0</v>
      </c>
      <c r="AN31" s="86">
        <v>0</v>
      </c>
    </row>
    <row r="32" spans="1:40" x14ac:dyDescent="0.2">
      <c r="A32" s="85" t="s">
        <v>247</v>
      </c>
      <c r="B32" s="86">
        <v>0.82794494119733286</v>
      </c>
      <c r="C32" s="86">
        <v>0.8838414722130693</v>
      </c>
      <c r="D32" s="86">
        <v>0.9472331645596449</v>
      </c>
      <c r="E32" s="86">
        <v>1.015226378358187</v>
      </c>
      <c r="F32" s="86">
        <v>1.096529750189162</v>
      </c>
      <c r="G32" s="86">
        <v>1.1843846081859184</v>
      </c>
      <c r="H32" s="86">
        <v>1.2793225355934847</v>
      </c>
      <c r="I32" s="86">
        <v>1.3819185813124146</v>
      </c>
      <c r="J32" s="86">
        <v>1.4927948448676698</v>
      </c>
      <c r="K32" s="86">
        <v>1.6200122486671475</v>
      </c>
      <c r="L32" s="86">
        <v>1.7581264748198266</v>
      </c>
      <c r="M32" s="86">
        <v>1.9080760913893007</v>
      </c>
      <c r="N32" s="86">
        <v>2.0708809990350652</v>
      </c>
      <c r="O32" s="86">
        <v>2.2476495249586921</v>
      </c>
      <c r="P32" s="86">
        <v>2.4372541204973817</v>
      </c>
      <c r="Q32" s="86">
        <v>2.6429387671465121</v>
      </c>
      <c r="R32" s="86">
        <v>2.8660751661202517</v>
      </c>
      <c r="S32" s="86">
        <v>3.1081527774678754</v>
      </c>
      <c r="T32" s="86">
        <v>3.370789000511047</v>
      </c>
      <c r="U32" s="86">
        <v>3.6460291516602514</v>
      </c>
      <c r="V32" s="86">
        <v>3.9438755619344628</v>
      </c>
      <c r="W32" s="86">
        <v>4.2661966190010778</v>
      </c>
      <c r="X32" s="86">
        <v>4.615016169047248</v>
      </c>
      <c r="Y32" s="86">
        <v>4.9925265436473012</v>
      </c>
      <c r="Z32" s="86">
        <v>5.3838139537645047</v>
      </c>
      <c r="AA32" s="86">
        <v>5.8059408703621207</v>
      </c>
      <c r="AB32" s="86">
        <v>6.2613525549700162</v>
      </c>
      <c r="AC32" s="86">
        <v>6.7526893981393119</v>
      </c>
      <c r="AD32" s="86">
        <v>7.2828025957184943</v>
      </c>
      <c r="AE32" s="86">
        <v>7.8418033713678668</v>
      </c>
      <c r="AF32" s="86">
        <v>8.4439882989693515</v>
      </c>
      <c r="AG32" s="86">
        <v>9.0927164931092772</v>
      </c>
      <c r="AH32" s="86">
        <v>9.7916102811053722</v>
      </c>
      <c r="AI32" s="86">
        <v>10.544575988865333</v>
      </c>
      <c r="AJ32" s="86">
        <v>11.355006329601492</v>
      </c>
      <c r="AK32" s="86">
        <v>12.228109001944885</v>
      </c>
      <c r="AL32" s="86">
        <v>13.16876202920197</v>
      </c>
      <c r="AM32" s="86">
        <v>14.182225683542169</v>
      </c>
      <c r="AN32" s="86">
        <v>15.274172650302269</v>
      </c>
    </row>
    <row r="33" spans="1:40" x14ac:dyDescent="0.2">
      <c r="A33" s="85" t="s">
        <v>180</v>
      </c>
      <c r="B33" s="86">
        <v>0</v>
      </c>
      <c r="C33" s="86">
        <v>0</v>
      </c>
      <c r="D33" s="86">
        <v>0</v>
      </c>
      <c r="E33" s="86">
        <v>0</v>
      </c>
      <c r="F33" s="86">
        <v>0</v>
      </c>
      <c r="G33" s="86">
        <v>0</v>
      </c>
      <c r="H33" s="86">
        <v>0</v>
      </c>
      <c r="I33" s="86">
        <v>0</v>
      </c>
      <c r="J33" s="86">
        <v>0</v>
      </c>
      <c r="K33" s="86">
        <v>0</v>
      </c>
      <c r="L33" s="86">
        <v>0</v>
      </c>
      <c r="M33" s="86">
        <v>0</v>
      </c>
      <c r="N33" s="86">
        <v>0</v>
      </c>
      <c r="O33" s="86">
        <v>0</v>
      </c>
      <c r="P33" s="86">
        <v>0</v>
      </c>
      <c r="Q33" s="86">
        <v>0</v>
      </c>
      <c r="R33" s="86">
        <v>0</v>
      </c>
      <c r="S33" s="86">
        <v>0</v>
      </c>
      <c r="T33" s="86">
        <v>0</v>
      </c>
      <c r="U33" s="86">
        <v>0</v>
      </c>
      <c r="V33" s="86">
        <v>0</v>
      </c>
      <c r="W33" s="86">
        <v>0</v>
      </c>
      <c r="X33" s="86">
        <v>0</v>
      </c>
      <c r="Y33" s="86">
        <v>0</v>
      </c>
      <c r="Z33" s="86">
        <v>0</v>
      </c>
      <c r="AA33" s="86">
        <v>0</v>
      </c>
      <c r="AB33" s="86">
        <v>0</v>
      </c>
      <c r="AC33" s="86">
        <v>0</v>
      </c>
      <c r="AD33" s="86">
        <v>0</v>
      </c>
      <c r="AE33" s="86">
        <v>0</v>
      </c>
      <c r="AF33" s="86">
        <v>0</v>
      </c>
      <c r="AG33" s="86">
        <v>0</v>
      </c>
      <c r="AH33" s="86">
        <v>0</v>
      </c>
      <c r="AI33" s="86">
        <v>0</v>
      </c>
      <c r="AJ33" s="86">
        <v>0</v>
      </c>
      <c r="AK33" s="86">
        <v>0</v>
      </c>
      <c r="AL33" s="86">
        <v>0</v>
      </c>
      <c r="AM33" s="86">
        <v>0</v>
      </c>
      <c r="AN33" s="86">
        <v>0</v>
      </c>
    </row>
    <row r="34" spans="1:40" x14ac:dyDescent="0.2">
      <c r="A34" s="85" t="s">
        <v>248</v>
      </c>
      <c r="B34" s="86">
        <v>4.759865915932275E-4</v>
      </c>
      <c r="C34" s="86">
        <v>5.0812157781778163E-4</v>
      </c>
      <c r="D34" s="86">
        <v>5.4456554175062169E-4</v>
      </c>
      <c r="E34" s="86">
        <v>5.8365492617349745E-4</v>
      </c>
      <c r="F34" s="86">
        <v>6.3039633724715823E-4</v>
      </c>
      <c r="G34" s="86">
        <v>6.8090420598575859E-4</v>
      </c>
      <c r="H34" s="86">
        <v>7.3548414026774426E-4</v>
      </c>
      <c r="I34" s="86">
        <v>7.9446673643177729E-4</v>
      </c>
      <c r="J34" s="86">
        <v>8.5820964027987217E-4</v>
      </c>
      <c r="K34" s="86">
        <v>9.3134708627752865E-4</v>
      </c>
      <c r="L34" s="86">
        <v>1.0107491291982563E-3</v>
      </c>
      <c r="M34" s="86">
        <v>1.0969553530063248E-3</v>
      </c>
      <c r="N34" s="86">
        <v>1.1905520998780322E-3</v>
      </c>
      <c r="O34" s="86">
        <v>1.2921765485203155E-3</v>
      </c>
      <c r="P34" s="86">
        <v>1.4011804697839194E-3</v>
      </c>
      <c r="Q34" s="86">
        <v>1.5194288327245687E-3</v>
      </c>
      <c r="R34" s="86">
        <v>1.6477102301014298E-3</v>
      </c>
      <c r="S34" s="86">
        <v>1.7868809543765871E-3</v>
      </c>
      <c r="T34" s="86">
        <v>1.9378708504612869E-3</v>
      </c>
      <c r="U34" s="86">
        <v>2.0961067607207949E-3</v>
      </c>
      <c r="V34" s="86">
        <v>2.2673390378812512E-3</v>
      </c>
      <c r="W34" s="86">
        <v>2.4526418203706228E-3</v>
      </c>
      <c r="X34" s="86">
        <v>2.6531786199160733E-3</v>
      </c>
      <c r="Y34" s="86">
        <v>2.870209810706494E-3</v>
      </c>
      <c r="Z34" s="86">
        <v>3.0951614366028818E-3</v>
      </c>
      <c r="AA34" s="86">
        <v>3.3378427336955207E-3</v>
      </c>
      <c r="AB34" s="86">
        <v>3.5996594859239485E-3</v>
      </c>
      <c r="AC34" s="86">
        <v>3.88212965714828E-3</v>
      </c>
      <c r="AD34" s="86">
        <v>4.1868924034601301E-3</v>
      </c>
      <c r="AE34" s="86">
        <v>4.5082626548617853E-3</v>
      </c>
      <c r="AF34" s="86">
        <v>4.8544595297207952E-3</v>
      </c>
      <c r="AG34" s="86">
        <v>5.2274141872521804E-3</v>
      </c>
      <c r="AH34" s="86">
        <v>5.6292091080024165E-3</v>
      </c>
      <c r="AI34" s="86">
        <v>6.062090043665775E-3</v>
      </c>
      <c r="AJ34" s="86">
        <v>6.5280074693497645E-3</v>
      </c>
      <c r="AK34" s="86">
        <v>7.0299552975696808E-3</v>
      </c>
      <c r="AL34" s="86">
        <v>7.5707379100806698E-3</v>
      </c>
      <c r="AM34" s="86">
        <v>8.1533794439916027E-3</v>
      </c>
      <c r="AN34" s="86">
        <v>8.7811411332617412E-3</v>
      </c>
    </row>
    <row r="35" spans="1:40" x14ac:dyDescent="0.2">
      <c r="A35" s="85" t="s">
        <v>249</v>
      </c>
      <c r="B35" s="86">
        <v>3.8301611112070652E-3</v>
      </c>
      <c r="C35" s="86">
        <v>4.0887443921656316E-3</v>
      </c>
      <c r="D35" s="86">
        <v>4.382001084390034E-3</v>
      </c>
      <c r="E35" s="86">
        <v>4.6965449028963102E-3</v>
      </c>
      <c r="F35" s="86">
        <v>5.0726629241582902E-3</v>
      </c>
      <c r="G35" s="86">
        <v>5.4790888152847798E-3</v>
      </c>
      <c r="H35" s="86">
        <v>5.9182817367478928E-3</v>
      </c>
      <c r="I35" s="86">
        <v>6.3929019257522347E-3</v>
      </c>
      <c r="J35" s="86">
        <v>6.9058272806811994E-3</v>
      </c>
      <c r="K35" s="86">
        <v>7.4943484835486643E-3</v>
      </c>
      <c r="L35" s="86">
        <v>8.1332795423572791E-3</v>
      </c>
      <c r="M35" s="86">
        <v>8.8269623725153352E-3</v>
      </c>
      <c r="N35" s="86">
        <v>9.5801151426460254E-3</v>
      </c>
      <c r="O35" s="86">
        <v>1.0397865091934876E-2</v>
      </c>
      <c r="P35" s="86">
        <v>1.1274996060678054E-2</v>
      </c>
      <c r="Q35" s="86">
        <v>1.222651505133531E-2</v>
      </c>
      <c r="R35" s="86">
        <v>1.3258767699208307E-2</v>
      </c>
      <c r="S35" s="86">
        <v>1.4378644404459627E-2</v>
      </c>
      <c r="T35" s="86">
        <v>1.5593627427895367E-2</v>
      </c>
      <c r="U35" s="86">
        <v>1.6866917559543355E-2</v>
      </c>
      <c r="V35" s="86">
        <v>1.8244786643561359E-2</v>
      </c>
      <c r="W35" s="86">
        <v>1.973587803946308E-2</v>
      </c>
      <c r="X35" s="86">
        <v>2.1349554274362807E-2</v>
      </c>
      <c r="Y35" s="86">
        <v>2.3095957306645744E-2</v>
      </c>
      <c r="Z35" s="86">
        <v>2.4906094366446488E-2</v>
      </c>
      <c r="AA35" s="86">
        <v>2.685889825411537E-2</v>
      </c>
      <c r="AB35" s="86">
        <v>2.8965681008838097E-2</v>
      </c>
      <c r="AC35" s="86">
        <v>3.123865735734839E-2</v>
      </c>
      <c r="AD35" s="86">
        <v>3.3691017234043961E-2</v>
      </c>
      <c r="AE35" s="86">
        <v>3.6277014110757184E-2</v>
      </c>
      <c r="AF35" s="86">
        <v>3.9062785454584394E-2</v>
      </c>
      <c r="AG35" s="86">
        <v>4.2063870885875314E-2</v>
      </c>
      <c r="AH35" s="86">
        <v>4.5297027674991844E-2</v>
      </c>
      <c r="AI35" s="86">
        <v>4.878032689989447E-2</v>
      </c>
      <c r="AJ35" s="86">
        <v>5.2529463611740247E-2</v>
      </c>
      <c r="AK35" s="86">
        <v>5.6568529176733634E-2</v>
      </c>
      <c r="AL35" s="86">
        <v>6.0920089848061632E-2</v>
      </c>
      <c r="AM35" s="86">
        <v>6.5608480202693276E-2</v>
      </c>
      <c r="AN35" s="86">
        <v>7.0659942684651034E-2</v>
      </c>
    </row>
    <row r="36" spans="1:40" x14ac:dyDescent="0.2">
      <c r="A36" s="85" t="s">
        <v>250</v>
      </c>
      <c r="B36" s="86">
        <v>0</v>
      </c>
      <c r="C36" s="86">
        <v>0</v>
      </c>
      <c r="D36" s="86">
        <v>0</v>
      </c>
      <c r="E36" s="86">
        <v>0</v>
      </c>
      <c r="F36" s="86">
        <v>0</v>
      </c>
      <c r="G36" s="86">
        <v>0</v>
      </c>
      <c r="H36" s="86">
        <v>0</v>
      </c>
      <c r="I36" s="86">
        <v>0</v>
      </c>
      <c r="J36" s="86">
        <v>0</v>
      </c>
      <c r="K36" s="86">
        <v>0</v>
      </c>
      <c r="L36" s="86">
        <v>0</v>
      </c>
      <c r="M36" s="86">
        <v>0</v>
      </c>
      <c r="N36" s="86">
        <v>0</v>
      </c>
      <c r="O36" s="86">
        <v>0</v>
      </c>
      <c r="P36" s="86">
        <v>0</v>
      </c>
      <c r="Q36" s="86">
        <v>0</v>
      </c>
      <c r="R36" s="86">
        <v>0</v>
      </c>
      <c r="S36" s="86">
        <v>0</v>
      </c>
      <c r="T36" s="86">
        <v>0</v>
      </c>
      <c r="U36" s="86">
        <v>0</v>
      </c>
      <c r="V36" s="86">
        <v>0</v>
      </c>
      <c r="W36" s="86">
        <v>0</v>
      </c>
      <c r="X36" s="86">
        <v>0</v>
      </c>
      <c r="Y36" s="86">
        <v>0</v>
      </c>
      <c r="Z36" s="86">
        <v>0</v>
      </c>
      <c r="AA36" s="86">
        <v>0</v>
      </c>
      <c r="AB36" s="86">
        <v>0</v>
      </c>
      <c r="AC36" s="86">
        <v>0</v>
      </c>
      <c r="AD36" s="86">
        <v>0</v>
      </c>
      <c r="AE36" s="86">
        <v>0</v>
      </c>
      <c r="AF36" s="86">
        <v>0</v>
      </c>
      <c r="AG36" s="86">
        <v>0</v>
      </c>
      <c r="AH36" s="86">
        <v>0</v>
      </c>
      <c r="AI36" s="86">
        <v>0</v>
      </c>
      <c r="AJ36" s="86">
        <v>0</v>
      </c>
      <c r="AK36" s="86">
        <v>0</v>
      </c>
      <c r="AL36" s="86">
        <v>0</v>
      </c>
      <c r="AM36" s="86">
        <v>0</v>
      </c>
      <c r="AN36" s="86">
        <v>0</v>
      </c>
    </row>
    <row r="37" spans="1:40" x14ac:dyDescent="0.2">
      <c r="A37" s="85" t="s">
        <v>251</v>
      </c>
      <c r="B37" s="86">
        <v>0</v>
      </c>
      <c r="C37" s="86">
        <v>0</v>
      </c>
      <c r="D37" s="86">
        <v>0</v>
      </c>
      <c r="E37" s="86">
        <v>0</v>
      </c>
      <c r="F37" s="86">
        <v>0</v>
      </c>
      <c r="G37" s="86">
        <v>0</v>
      </c>
      <c r="H37" s="86">
        <v>0</v>
      </c>
      <c r="I37" s="86">
        <v>0</v>
      </c>
      <c r="J37" s="86">
        <v>0</v>
      </c>
      <c r="K37" s="86">
        <v>0</v>
      </c>
      <c r="L37" s="86">
        <v>0</v>
      </c>
      <c r="M37" s="86">
        <v>0</v>
      </c>
      <c r="N37" s="86">
        <v>0</v>
      </c>
      <c r="O37" s="86">
        <v>0</v>
      </c>
      <c r="P37" s="86">
        <v>0</v>
      </c>
      <c r="Q37" s="86">
        <v>0</v>
      </c>
      <c r="R37" s="86">
        <v>0</v>
      </c>
      <c r="S37" s="86">
        <v>0</v>
      </c>
      <c r="T37" s="86">
        <v>0</v>
      </c>
      <c r="U37" s="86">
        <v>0</v>
      </c>
      <c r="V37" s="86">
        <v>0</v>
      </c>
      <c r="W37" s="86">
        <v>0</v>
      </c>
      <c r="X37" s="86">
        <v>0</v>
      </c>
      <c r="Y37" s="86">
        <v>0</v>
      </c>
      <c r="Z37" s="86">
        <v>0</v>
      </c>
      <c r="AA37" s="86">
        <v>0</v>
      </c>
      <c r="AB37" s="86">
        <v>0</v>
      </c>
      <c r="AC37" s="86">
        <v>0</v>
      </c>
      <c r="AD37" s="86">
        <v>0</v>
      </c>
      <c r="AE37" s="86">
        <v>0</v>
      </c>
      <c r="AF37" s="86">
        <v>0</v>
      </c>
      <c r="AG37" s="86">
        <v>0</v>
      </c>
      <c r="AH37" s="86">
        <v>0</v>
      </c>
      <c r="AI37" s="86">
        <v>0</v>
      </c>
      <c r="AJ37" s="86">
        <v>0</v>
      </c>
      <c r="AK37" s="86">
        <v>0</v>
      </c>
      <c r="AL37" s="86">
        <v>0</v>
      </c>
      <c r="AM37" s="86">
        <v>0</v>
      </c>
      <c r="AN37" s="86">
        <v>0</v>
      </c>
    </row>
    <row r="38" spans="1:40" x14ac:dyDescent="0.2">
      <c r="A38" s="85" t="s">
        <v>252</v>
      </c>
      <c r="B38" s="86">
        <v>0</v>
      </c>
      <c r="C38" s="86">
        <v>0</v>
      </c>
      <c r="D38" s="86">
        <v>0</v>
      </c>
      <c r="E38" s="86">
        <v>0</v>
      </c>
      <c r="F38" s="86">
        <v>0</v>
      </c>
      <c r="G38" s="86">
        <v>0</v>
      </c>
      <c r="H38" s="86">
        <v>0</v>
      </c>
      <c r="I38" s="86">
        <v>0</v>
      </c>
      <c r="J38" s="86">
        <v>0</v>
      </c>
      <c r="K38" s="86">
        <v>0</v>
      </c>
      <c r="L38" s="86">
        <v>0</v>
      </c>
      <c r="M38" s="86">
        <v>0</v>
      </c>
      <c r="N38" s="86">
        <v>0</v>
      </c>
      <c r="O38" s="86">
        <v>0</v>
      </c>
      <c r="P38" s="86">
        <v>0</v>
      </c>
      <c r="Q38" s="86">
        <v>0</v>
      </c>
      <c r="R38" s="86">
        <v>0</v>
      </c>
      <c r="S38" s="86">
        <v>0</v>
      </c>
      <c r="T38" s="86">
        <v>0</v>
      </c>
      <c r="U38" s="86">
        <v>0</v>
      </c>
      <c r="V38" s="86">
        <v>0</v>
      </c>
      <c r="W38" s="86">
        <v>0</v>
      </c>
      <c r="X38" s="86">
        <v>0</v>
      </c>
      <c r="Y38" s="86">
        <v>0</v>
      </c>
      <c r="Z38" s="86">
        <v>0</v>
      </c>
      <c r="AA38" s="86">
        <v>0</v>
      </c>
      <c r="AB38" s="86">
        <v>0</v>
      </c>
      <c r="AC38" s="86">
        <v>0</v>
      </c>
      <c r="AD38" s="86">
        <v>0</v>
      </c>
      <c r="AE38" s="86">
        <v>0</v>
      </c>
      <c r="AF38" s="86">
        <v>0</v>
      </c>
      <c r="AG38" s="86">
        <v>0</v>
      </c>
      <c r="AH38" s="86">
        <v>0</v>
      </c>
      <c r="AI38" s="86">
        <v>0</v>
      </c>
      <c r="AJ38" s="86">
        <v>0</v>
      </c>
      <c r="AK38" s="86">
        <v>0</v>
      </c>
      <c r="AL38" s="86">
        <v>0</v>
      </c>
      <c r="AM38" s="86">
        <v>0</v>
      </c>
      <c r="AN38" s="86">
        <v>0</v>
      </c>
    </row>
    <row r="39" spans="1:40" x14ac:dyDescent="0.2">
      <c r="A39" s="85" t="s">
        <v>128</v>
      </c>
      <c r="B39" s="86">
        <v>2.1874301575885045E-3</v>
      </c>
      <c r="C39" s="86">
        <v>2.3351087670762118E-3</v>
      </c>
      <c r="D39" s="86">
        <v>2.5025895893866202E-3</v>
      </c>
      <c r="E39" s="86">
        <v>2.6822276292775421E-3</v>
      </c>
      <c r="F39" s="86">
        <v>2.8970311006285667E-3</v>
      </c>
      <c r="G39" s="86">
        <v>3.1291435954459686E-3</v>
      </c>
      <c r="H39" s="86">
        <v>3.3799695564210269E-3</v>
      </c>
      <c r="I39" s="86">
        <v>3.6510282624871199E-3</v>
      </c>
      <c r="J39" s="86">
        <v>3.9439633003058852E-3</v>
      </c>
      <c r="K39" s="86">
        <v>4.2800716232079591E-3</v>
      </c>
      <c r="L39" s="86">
        <v>4.6449693458046641E-3</v>
      </c>
      <c r="M39" s="86">
        <v>5.0411361644925792E-3</v>
      </c>
      <c r="N39" s="86">
        <v>5.4712666563496186E-3</v>
      </c>
      <c r="O39" s="86">
        <v>5.9382890213375943E-3</v>
      </c>
      <c r="P39" s="86">
        <v>6.439224276402881E-3</v>
      </c>
      <c r="Q39" s="86">
        <v>6.9826430191789277E-3</v>
      </c>
      <c r="R39" s="86">
        <v>7.5721692836488814E-3</v>
      </c>
      <c r="S39" s="86">
        <v>8.2117382225846084E-3</v>
      </c>
      <c r="T39" s="86">
        <v>8.9056230042573667E-3</v>
      </c>
      <c r="U39" s="86">
        <v>9.6328073582462991E-3</v>
      </c>
      <c r="V39" s="86">
        <v>1.0419717438548371E-2</v>
      </c>
      <c r="W39" s="86">
        <v>1.1271289524529965E-2</v>
      </c>
      <c r="X39" s="86">
        <v>1.2192870616895845E-2</v>
      </c>
      <c r="Y39" s="86">
        <v>1.3190252854666988E-2</v>
      </c>
      <c r="Z39" s="86">
        <v>1.422403401400023E-2</v>
      </c>
      <c r="AA39" s="86">
        <v>1.5339293135410085E-2</v>
      </c>
      <c r="AB39" s="86">
        <v>1.654249059874487E-2</v>
      </c>
      <c r="AC39" s="86">
        <v>1.7840602314638177E-2</v>
      </c>
      <c r="AD39" s="86">
        <v>1.9241161141223241E-2</v>
      </c>
      <c r="AE39" s="86">
        <v>2.0718040935914044E-2</v>
      </c>
      <c r="AF39" s="86">
        <v>2.2309013240395796E-2</v>
      </c>
      <c r="AG39" s="86">
        <v>2.402295283387583E-2</v>
      </c>
      <c r="AH39" s="86">
        <v>2.5869429903477924E-2</v>
      </c>
      <c r="AI39" s="86">
        <v>2.7858764960471225E-2</v>
      </c>
      <c r="AJ39" s="86">
        <v>2.9999921551617639E-2</v>
      </c>
      <c r="AK39" s="86">
        <v>3.2306658414328719E-2</v>
      </c>
      <c r="AL39" s="86">
        <v>3.4791863283958648E-2</v>
      </c>
      <c r="AM39" s="86">
        <v>3.7469433797183427E-2</v>
      </c>
      <c r="AN39" s="86">
        <v>4.0354357186079465E-2</v>
      </c>
    </row>
    <row r="40" spans="1:40" x14ac:dyDescent="0.2">
      <c r="A40" s="85" t="s">
        <v>253</v>
      </c>
      <c r="B40" s="86">
        <v>9.8539050349963322</v>
      </c>
      <c r="C40" s="86">
        <v>10.519165586764737</v>
      </c>
      <c r="D40" s="86">
        <v>11.273630872206923</v>
      </c>
      <c r="E40" s="86">
        <v>12.082861822789358</v>
      </c>
      <c r="F40" s="86">
        <v>13.050505521280748</v>
      </c>
      <c r="G40" s="86">
        <v>14.096122668613242</v>
      </c>
      <c r="H40" s="86">
        <v>15.226039978743369</v>
      </c>
      <c r="I40" s="86">
        <v>16.447101478338332</v>
      </c>
      <c r="J40" s="86">
        <v>17.766711173795489</v>
      </c>
      <c r="K40" s="86">
        <v>19.280807285097239</v>
      </c>
      <c r="L40" s="86">
        <v>20.92459348484423</v>
      </c>
      <c r="M40" s="86">
        <v>22.709240274971233</v>
      </c>
      <c r="N40" s="86">
        <v>24.646886148925972</v>
      </c>
      <c r="O40" s="86">
        <v>26.750722021283277</v>
      </c>
      <c r="P40" s="86">
        <v>29.007328210500674</v>
      </c>
      <c r="Q40" s="86">
        <v>31.455313425926057</v>
      </c>
      <c r="R40" s="86">
        <v>34.111003165582581</v>
      </c>
      <c r="S40" s="86">
        <v>36.992124451097752</v>
      </c>
      <c r="T40" s="86">
        <v>40.117926991632515</v>
      </c>
      <c r="U40" s="86">
        <v>43.39373698368351</v>
      </c>
      <c r="V40" s="86">
        <v>46.938598599254533</v>
      </c>
      <c r="W40" s="86">
        <v>50.774748721170745</v>
      </c>
      <c r="X40" s="86">
        <v>54.926274444045923</v>
      </c>
      <c r="Y40" s="86">
        <v>59.419268115406751</v>
      </c>
      <c r="Z40" s="86">
        <v>64.076231143779921</v>
      </c>
      <c r="AA40" s="86">
        <v>69.100234965644347</v>
      </c>
      <c r="AB40" s="86">
        <v>74.520382210537463</v>
      </c>
      <c r="AC40" s="86">
        <v>80.368097863927972</v>
      </c>
      <c r="AD40" s="86">
        <v>86.677315840656334</v>
      </c>
      <c r="AE40" s="86">
        <v>93.330343455961696</v>
      </c>
      <c r="AF40" s="86">
        <v>100.4973334269492</v>
      </c>
      <c r="AG40" s="86">
        <v>108.21826473590194</v>
      </c>
      <c r="AH40" s="86">
        <v>116.53624902903984</v>
      </c>
      <c r="AI40" s="86">
        <v>125.49777800238621</v>
      </c>
      <c r="AJ40" s="86">
        <v>135.14323051707277</v>
      </c>
      <c r="AK40" s="86">
        <v>145.53458674256208</v>
      </c>
      <c r="AL40" s="86">
        <v>156.72990317032915</v>
      </c>
      <c r="AM40" s="86">
        <v>168.79178568131664</v>
      </c>
      <c r="AN40" s="86">
        <v>181.7877485507145</v>
      </c>
    </row>
    <row r="41" spans="1:40" x14ac:dyDescent="0.2">
      <c r="A41" s="85" t="s">
        <v>254</v>
      </c>
      <c r="B41" s="86">
        <v>0.18347382486319311</v>
      </c>
      <c r="C41" s="86">
        <v>0.1958605788992891</v>
      </c>
      <c r="D41" s="86">
        <v>0.20990827178398411</v>
      </c>
      <c r="E41" s="86">
        <v>0.22497566863566207</v>
      </c>
      <c r="F41" s="86">
        <v>0.24299261621496737</v>
      </c>
      <c r="G41" s="86">
        <v>0.26246138282904558</v>
      </c>
      <c r="H41" s="86">
        <v>0.283499768112082</v>
      </c>
      <c r="I41" s="86">
        <v>0.3062352037518834</v>
      </c>
      <c r="J41" s="86">
        <v>0.33080554792429084</v>
      </c>
      <c r="K41" s="86">
        <v>0.35899711297027187</v>
      </c>
      <c r="L41" s="86">
        <v>0.38960342998406516</v>
      </c>
      <c r="M41" s="86">
        <v>0.42283248703825094</v>
      </c>
      <c r="N41" s="86">
        <v>0.45891029562908575</v>
      </c>
      <c r="O41" s="86">
        <v>0.49808246270547885</v>
      </c>
      <c r="P41" s="86">
        <v>0.54009912181425257</v>
      </c>
      <c r="Q41" s="86">
        <v>0.58567914405797317</v>
      </c>
      <c r="R41" s="86">
        <v>0.63512650045670482</v>
      </c>
      <c r="S41" s="86">
        <v>0.68877125756273105</v>
      </c>
      <c r="T41" s="86">
        <v>0.74697183346052931</v>
      </c>
      <c r="U41" s="86">
        <v>0.80796545848858758</v>
      </c>
      <c r="V41" s="86">
        <v>0.87396866401062823</v>
      </c>
      <c r="W41" s="86">
        <v>0.94539548750016811</v>
      </c>
      <c r="X41" s="86">
        <v>1.0226944162688809</v>
      </c>
      <c r="Y41" s="86">
        <v>1.1063512742397066</v>
      </c>
      <c r="Z41" s="86">
        <v>1.1930611436800531</v>
      </c>
      <c r="AA41" s="86">
        <v>1.2866050934188697</v>
      </c>
      <c r="AB41" s="86">
        <v>1.3875249970317429</v>
      </c>
      <c r="AC41" s="86">
        <v>1.4964059689742861</v>
      </c>
      <c r="AD41" s="86">
        <v>1.6138798384681383</v>
      </c>
      <c r="AE41" s="86">
        <v>1.7377552380346386</v>
      </c>
      <c r="AF41" s="86">
        <v>1.871200309614194</v>
      </c>
      <c r="AG41" s="86">
        <v>2.0149594379727986</v>
      </c>
      <c r="AH41" s="86">
        <v>2.1698353362074458</v>
      </c>
      <c r="AI41" s="86">
        <v>2.33669365192317</v>
      </c>
      <c r="AJ41" s="86">
        <v>2.5162862153912338</v>
      </c>
      <c r="AK41" s="86">
        <v>2.709767060339034</v>
      </c>
      <c r="AL41" s="86">
        <v>2.9182171639539134</v>
      </c>
      <c r="AM41" s="86">
        <v>3.142802210337218</v>
      </c>
      <c r="AN41" s="86">
        <v>3.3847792749588228</v>
      </c>
    </row>
    <row r="45" spans="1:40" x14ac:dyDescent="0.2">
      <c r="A45" s="83" t="s">
        <v>299</v>
      </c>
    </row>
    <row r="46" spans="1:40" x14ac:dyDescent="0.2">
      <c r="A46" s="83" t="s">
        <v>241</v>
      </c>
    </row>
    <row r="47" spans="1:40" x14ac:dyDescent="0.2">
      <c r="A47" s="83" t="s">
        <v>300</v>
      </c>
    </row>
    <row r="48" spans="1:40" x14ac:dyDescent="0.2">
      <c r="A48" s="83" t="s">
        <v>243</v>
      </c>
    </row>
    <row r="49" spans="1:40" x14ac:dyDescent="0.2">
      <c r="A49" s="83"/>
      <c r="B49" s="84">
        <v>1000000</v>
      </c>
    </row>
    <row r="50" spans="1:40" x14ac:dyDescent="0.2">
      <c r="A50" s="85" t="s">
        <v>244</v>
      </c>
      <c r="B50" s="85">
        <v>2022</v>
      </c>
      <c r="C50" s="85">
        <v>2023</v>
      </c>
      <c r="D50" s="85">
        <v>2024</v>
      </c>
      <c r="E50" s="85">
        <v>2025</v>
      </c>
      <c r="F50" s="85">
        <v>2026</v>
      </c>
      <c r="G50" s="85">
        <v>2027</v>
      </c>
      <c r="H50" s="85">
        <v>2028</v>
      </c>
      <c r="I50" s="85">
        <v>2029</v>
      </c>
      <c r="J50" s="85">
        <v>2030</v>
      </c>
      <c r="K50" s="85">
        <v>2031</v>
      </c>
      <c r="L50" s="85">
        <v>2032</v>
      </c>
      <c r="M50" s="85">
        <v>2033</v>
      </c>
      <c r="N50" s="85">
        <v>2034</v>
      </c>
      <c r="O50" s="85">
        <v>2035</v>
      </c>
      <c r="P50" s="85">
        <v>2036</v>
      </c>
      <c r="Q50" s="85">
        <v>2037</v>
      </c>
      <c r="R50" s="85">
        <v>2038</v>
      </c>
      <c r="S50" s="85">
        <v>2039</v>
      </c>
      <c r="T50" s="85">
        <v>2040</v>
      </c>
      <c r="U50" s="85">
        <v>2041</v>
      </c>
      <c r="V50" s="85">
        <v>2042</v>
      </c>
      <c r="W50" s="85">
        <v>2043</v>
      </c>
      <c r="X50" s="85">
        <v>2044</v>
      </c>
      <c r="Y50" s="85">
        <v>2045</v>
      </c>
      <c r="Z50" s="85">
        <v>2046</v>
      </c>
      <c r="AA50" s="85">
        <v>2047</v>
      </c>
      <c r="AB50" s="85">
        <v>2048</v>
      </c>
      <c r="AC50" s="85">
        <v>2049</v>
      </c>
      <c r="AD50" s="85">
        <v>2050</v>
      </c>
      <c r="AE50" s="85">
        <v>2051</v>
      </c>
      <c r="AF50" s="85">
        <v>2052</v>
      </c>
      <c r="AG50" s="85">
        <v>2053</v>
      </c>
      <c r="AH50" s="85">
        <v>2054</v>
      </c>
      <c r="AI50" s="85">
        <v>2055</v>
      </c>
      <c r="AJ50" s="85">
        <v>2056</v>
      </c>
      <c r="AK50" s="85">
        <v>2057</v>
      </c>
      <c r="AL50" s="85">
        <v>2058</v>
      </c>
      <c r="AM50" s="85">
        <v>2059</v>
      </c>
      <c r="AN50" s="85">
        <v>2060</v>
      </c>
    </row>
    <row r="51" spans="1:40" x14ac:dyDescent="0.2">
      <c r="A51" s="85" t="s">
        <v>284</v>
      </c>
      <c r="B51" s="86">
        <v>8.7689779481978355E-2</v>
      </c>
      <c r="C51" s="86">
        <v>9.3609924934511854E-2</v>
      </c>
      <c r="D51" s="86">
        <v>0.10032390221278566</v>
      </c>
      <c r="E51" s="86">
        <v>0.1075252384702942</v>
      </c>
      <c r="F51" s="86">
        <v>0.11613628781940818</v>
      </c>
      <c r="G51" s="86">
        <v>0.12544122192893364</v>
      </c>
      <c r="H51" s="86">
        <v>0.13549634214840889</v>
      </c>
      <c r="I51" s="86">
        <v>0.1463625533868102</v>
      </c>
      <c r="J51" s="86">
        <v>0.15810574380583184</v>
      </c>
      <c r="K51" s="86">
        <v>0.17157966644290146</v>
      </c>
      <c r="L51" s="86">
        <v>0.18620769957894298</v>
      </c>
      <c r="M51" s="86">
        <v>0.20208924937302583</v>
      </c>
      <c r="N51" s="86">
        <v>0.2193323361287649</v>
      </c>
      <c r="O51" s="86">
        <v>0.23805434563241717</v>
      </c>
      <c r="P51" s="86">
        <v>0.25813585630329949</v>
      </c>
      <c r="Q51" s="86">
        <v>0.27992044657014448</v>
      </c>
      <c r="R51" s="86">
        <v>0.30355339683868948</v>
      </c>
      <c r="S51" s="86">
        <v>0.32919245965595684</v>
      </c>
      <c r="T51" s="86">
        <v>0.35700893794656618</v>
      </c>
      <c r="U51" s="86">
        <v>0.38616033069975603</v>
      </c>
      <c r="V51" s="86">
        <v>0.4177060105352699</v>
      </c>
      <c r="W51" s="86">
        <v>0.45184386319935566</v>
      </c>
      <c r="X51" s="86">
        <v>0.48878823945016864</v>
      </c>
      <c r="Y51" s="86">
        <v>0.52877133476682669</v>
      </c>
      <c r="Z51" s="86">
        <v>0.57021359137103012</v>
      </c>
      <c r="AA51" s="86">
        <v>0.61492213947366281</v>
      </c>
      <c r="AB51" s="86">
        <v>0.66315596301636226</v>
      </c>
      <c r="AC51" s="86">
        <v>0.71519471255758083</v>
      </c>
      <c r="AD51" s="86">
        <v>0.7713403655873341</v>
      </c>
      <c r="AE51" s="86">
        <v>0.8305455763541999</v>
      </c>
      <c r="AF51" s="86">
        <v>0.89432453179099547</v>
      </c>
      <c r="AG51" s="86">
        <v>0.96303300436841754</v>
      </c>
      <c r="AH51" s="86">
        <v>1.0370546440949358</v>
      </c>
      <c r="AI51" s="86">
        <v>1.1168031800005687</v>
      </c>
      <c r="AJ51" s="86">
        <v>1.2026379430729606</v>
      </c>
      <c r="AK51" s="86">
        <v>1.2951104940764095</v>
      </c>
      <c r="AL51" s="86">
        <v>1.394737477013152</v>
      </c>
      <c r="AM51" s="86">
        <v>1.5020760208462387</v>
      </c>
      <c r="AN51" s="86">
        <v>1.6177269342786411</v>
      </c>
    </row>
    <row r="52" spans="1:40" x14ac:dyDescent="0.2">
      <c r="A52" s="85" t="s">
        <v>246</v>
      </c>
      <c r="B52" s="86">
        <v>7.4027981892239763E-3</v>
      </c>
      <c r="C52" s="86">
        <v>7.9025786915225878E-3</v>
      </c>
      <c r="D52" s="86">
        <v>8.4693747210223616E-3</v>
      </c>
      <c r="E52" s="86">
        <v>9.0773137456384902E-3</v>
      </c>
      <c r="F52" s="86">
        <v>9.8042611835897995E-3</v>
      </c>
      <c r="G52" s="86">
        <v>1.0589786586707041E-2</v>
      </c>
      <c r="H52" s="86">
        <v>1.1438642932257079E-2</v>
      </c>
      <c r="I52" s="86">
        <v>1.2355971831412243E-2</v>
      </c>
      <c r="J52" s="86">
        <v>1.3347335583073999E-2</v>
      </c>
      <c r="K52" s="86">
        <v>1.4484808281587764E-2</v>
      </c>
      <c r="L52" s="86">
        <v>1.5719711343850012E-2</v>
      </c>
      <c r="M52" s="86">
        <v>1.7060436668422975E-2</v>
      </c>
      <c r="N52" s="86">
        <v>1.8516103362604258E-2</v>
      </c>
      <c r="O52" s="86">
        <v>2.009662117062035E-2</v>
      </c>
      <c r="P52" s="86">
        <v>2.1791908485852357E-2</v>
      </c>
      <c r="Q52" s="86">
        <v>2.3630970305063902E-2</v>
      </c>
      <c r="R52" s="86">
        <v>2.5626071244848569E-2</v>
      </c>
      <c r="S52" s="86">
        <v>2.7790528823808201E-2</v>
      </c>
      <c r="T52" s="86">
        <v>3.0138804487594428E-2</v>
      </c>
      <c r="U52" s="86">
        <v>3.2599774041418214E-2</v>
      </c>
      <c r="V52" s="86">
        <v>3.5262870048087668E-2</v>
      </c>
      <c r="W52" s="86">
        <v>3.8144798083242844E-2</v>
      </c>
      <c r="X52" s="86">
        <v>4.12636537038997E-2</v>
      </c>
      <c r="Y52" s="86">
        <v>4.4639038923913354E-2</v>
      </c>
      <c r="Z52" s="86">
        <v>4.8137606989191714E-2</v>
      </c>
      <c r="AA52" s="86">
        <v>5.1911916388669932E-2</v>
      </c>
      <c r="AB52" s="86">
        <v>5.5983830626458911E-2</v>
      </c>
      <c r="AC52" s="86">
        <v>6.0376957888825716E-2</v>
      </c>
      <c r="AD52" s="86">
        <v>6.5116791208475883E-2</v>
      </c>
      <c r="AE52" s="86">
        <v>7.0114913334528794E-2</v>
      </c>
      <c r="AF52" s="86">
        <v>7.5499152394169045E-2</v>
      </c>
      <c r="AG52" s="86">
        <v>8.1299542808938141E-2</v>
      </c>
      <c r="AH52" s="86">
        <v>8.7548472430701824E-2</v>
      </c>
      <c r="AI52" s="86">
        <v>9.4280868391588155E-2</v>
      </c>
      <c r="AJ52" s="86">
        <v>0.10152706552423527</v>
      </c>
      <c r="AK52" s="86">
        <v>0.10933362675822653</v>
      </c>
      <c r="AL52" s="86">
        <v>0.11774416733933883</v>
      </c>
      <c r="AM52" s="86">
        <v>0.12680572026620887</v>
      </c>
      <c r="AN52" s="86">
        <v>0.1365690059945695</v>
      </c>
    </row>
    <row r="53" spans="1:40" x14ac:dyDescent="0.2">
      <c r="A53" s="85" t="s">
        <v>247</v>
      </c>
      <c r="B53" s="86">
        <v>23.573765724123849</v>
      </c>
      <c r="C53" s="86">
        <v>25.165286683296113</v>
      </c>
      <c r="D53" s="86">
        <v>26.970214559385074</v>
      </c>
      <c r="E53" s="86">
        <v>28.906159829609351</v>
      </c>
      <c r="F53" s="86">
        <v>31.221080236457912</v>
      </c>
      <c r="G53" s="86">
        <v>33.722538651248911</v>
      </c>
      <c r="H53" s="86">
        <v>36.42567064430547</v>
      </c>
      <c r="I53" s="86">
        <v>39.346849367255253</v>
      </c>
      <c r="J53" s="86">
        <v>42.503787626504561</v>
      </c>
      <c r="K53" s="86">
        <v>46.126001041883562</v>
      </c>
      <c r="L53" s="86">
        <v>50.058475592405543</v>
      </c>
      <c r="M53" s="86">
        <v>54.327934774460594</v>
      </c>
      <c r="N53" s="86">
        <v>58.963417836931697</v>
      </c>
      <c r="O53" s="86">
        <v>63.996481764462992</v>
      </c>
      <c r="P53" s="86">
        <v>69.395022286955268</v>
      </c>
      <c r="Q53" s="86">
        <v>75.251404072613354</v>
      </c>
      <c r="R53" s="86">
        <v>81.604683055542552</v>
      </c>
      <c r="S53" s="86">
        <v>88.497268072985477</v>
      </c>
      <c r="T53" s="86">
        <v>95.97521072909359</v>
      </c>
      <c r="U53" s="86">
        <v>103.81202030205931</v>
      </c>
      <c r="V53" s="86">
        <v>112.29248941081619</v>
      </c>
      <c r="W53" s="86">
        <v>121.46981595653074</v>
      </c>
      <c r="X53" s="86">
        <v>131.4016241524852</v>
      </c>
      <c r="Y53" s="86">
        <v>142.15033543318719</v>
      </c>
      <c r="Z53" s="86">
        <v>153.29131507799622</v>
      </c>
      <c r="AA53" s="86">
        <v>165.31037642201284</v>
      </c>
      <c r="AB53" s="86">
        <v>178.27714247948714</v>
      </c>
      <c r="AC53" s="86">
        <v>192.26679210009272</v>
      </c>
      <c r="AD53" s="86">
        <v>207.3605063136558</v>
      </c>
      <c r="AE53" s="86">
        <v>223.27672570102811</v>
      </c>
      <c r="AF53" s="86">
        <v>240.42251124728276</v>
      </c>
      <c r="AG53" s="86">
        <v>258.89350576193317</v>
      </c>
      <c r="AH53" s="86">
        <v>278.79284641185529</v>
      </c>
      <c r="AI53" s="86">
        <v>300.23175654924063</v>
      </c>
      <c r="AJ53" s="86">
        <v>323.30683562467721</v>
      </c>
      <c r="AK53" s="86">
        <v>348.16636048772477</v>
      </c>
      <c r="AL53" s="86">
        <v>374.94922126609771</v>
      </c>
      <c r="AM53" s="86">
        <v>403.80519171599281</v>
      </c>
      <c r="AN53" s="86">
        <v>434.89578807901245</v>
      </c>
    </row>
    <row r="54" spans="1:40" x14ac:dyDescent="0.2">
      <c r="A54" s="85" t="s">
        <v>180</v>
      </c>
      <c r="B54" s="86">
        <v>0.37245704016405512</v>
      </c>
      <c r="C54" s="86">
        <v>0.39760250028058425</v>
      </c>
      <c r="D54" s="86">
        <v>0.4261197131139054</v>
      </c>
      <c r="E54" s="86">
        <v>0.45670695376546805</v>
      </c>
      <c r="F54" s="86">
        <v>0.49328186559925524</v>
      </c>
      <c r="G54" s="86">
        <v>0.53280401102861696</v>
      </c>
      <c r="H54" s="86">
        <v>0.57551252663400931</v>
      </c>
      <c r="I54" s="86">
        <v>0.62166610233645592</v>
      </c>
      <c r="J54" s="86">
        <v>0.67154459412181389</v>
      </c>
      <c r="K54" s="86">
        <v>0.72877426643309839</v>
      </c>
      <c r="L54" s="86">
        <v>0.79090595335781544</v>
      </c>
      <c r="M54" s="86">
        <v>0.85836187655052687</v>
      </c>
      <c r="N54" s="86">
        <v>0.93160084572428892</v>
      </c>
      <c r="O54" s="86">
        <v>1.0111214499138197</v>
      </c>
      <c r="P54" s="86">
        <v>1.0964164531705776</v>
      </c>
      <c r="Q54" s="86">
        <v>1.1889451841117162</v>
      </c>
      <c r="R54" s="86">
        <v>1.2893247124828142</v>
      </c>
      <c r="S54" s="86">
        <v>1.3982250826959957</v>
      </c>
      <c r="T54" s="86">
        <v>1.5163738935735196</v>
      </c>
      <c r="U54" s="86">
        <v>1.6401926729757921</v>
      </c>
      <c r="V54" s="86">
        <v>1.7741810420982518</v>
      </c>
      <c r="W54" s="86">
        <v>1.919179508691899</v>
      </c>
      <c r="X54" s="86">
        <v>2.0760985146510031</v>
      </c>
      <c r="Y54" s="86">
        <v>2.2459242962439454</v>
      </c>
      <c r="Z54" s="86">
        <v>2.4219477772437252</v>
      </c>
      <c r="AA54" s="86">
        <v>2.6118446340348989</v>
      </c>
      <c r="AB54" s="86">
        <v>2.8167148852618538</v>
      </c>
      <c r="AC54" s="86">
        <v>3.0377463297752265</v>
      </c>
      <c r="AD54" s="86">
        <v>3.2762215987184864</v>
      </c>
      <c r="AE54" s="86">
        <v>3.5276921542927284</v>
      </c>
      <c r="AF54" s="86">
        <v>3.7985894140084531</v>
      </c>
      <c r="AG54" s="86">
        <v>4.0904244999392949</v>
      </c>
      <c r="AH54" s="86">
        <v>4.4048269423162312</v>
      </c>
      <c r="AI54" s="86">
        <v>4.7435540301969041</v>
      </c>
      <c r="AJ54" s="86">
        <v>5.1081320002406798</v>
      </c>
      <c r="AK54" s="86">
        <v>5.5009035734688077</v>
      </c>
      <c r="AL54" s="86">
        <v>5.9240631640653385</v>
      </c>
      <c r="AM54" s="86">
        <v>6.3799771436392909</v>
      </c>
      <c r="AN54" s="86">
        <v>6.8711974108558902</v>
      </c>
    </row>
    <row r="55" spans="1:40" x14ac:dyDescent="0.2">
      <c r="A55" s="85" t="s">
        <v>248</v>
      </c>
      <c r="B55" s="86">
        <v>2.07185795824694E-2</v>
      </c>
      <c r="C55" s="86">
        <v>2.2117340138405318E-2</v>
      </c>
      <c r="D55" s="86">
        <v>2.3703660384351365E-2</v>
      </c>
      <c r="E55" s="86">
        <v>2.5405129577599557E-2</v>
      </c>
      <c r="F55" s="86">
        <v>2.7439673537934809E-2</v>
      </c>
      <c r="G55" s="86">
        <v>2.9638162563642271E-2</v>
      </c>
      <c r="H55" s="86">
        <v>3.2013899048660012E-2</v>
      </c>
      <c r="I55" s="86">
        <v>3.4581273075971912E-2</v>
      </c>
      <c r="J55" s="86">
        <v>3.7355852128238727E-2</v>
      </c>
      <c r="K55" s="86">
        <v>4.0539353559001644E-2</v>
      </c>
      <c r="L55" s="86">
        <v>4.399553819596224E-2</v>
      </c>
      <c r="M55" s="86">
        <v>4.7747892863124787E-2</v>
      </c>
      <c r="N55" s="86">
        <v>5.1821939659760015E-2</v>
      </c>
      <c r="O55" s="86">
        <v>5.6245413480045844E-2</v>
      </c>
      <c r="P55" s="86">
        <v>6.0990098429976547E-2</v>
      </c>
      <c r="Q55" s="86">
        <v>6.6137172236997291E-2</v>
      </c>
      <c r="R55" s="86">
        <v>7.1720960493734998E-2</v>
      </c>
      <c r="S55" s="86">
        <v>7.7778735602049162E-2</v>
      </c>
      <c r="T55" s="86">
        <v>8.435097152934401E-2</v>
      </c>
      <c r="U55" s="86">
        <v>9.1238609453224456E-2</v>
      </c>
      <c r="V55" s="86">
        <v>9.8691948736504498E-2</v>
      </c>
      <c r="W55" s="86">
        <v>0.10675774410483287</v>
      </c>
      <c r="X55" s="86">
        <v>0.11548664049388661</v>
      </c>
      <c r="Y55" s="86">
        <v>0.12493349903504519</v>
      </c>
      <c r="Z55" s="86">
        <v>0.13472511553361066</v>
      </c>
      <c r="AA55" s="86">
        <v>0.14528846302237275</v>
      </c>
      <c r="AB55" s="86">
        <v>0.15668473197799923</v>
      </c>
      <c r="AC55" s="86">
        <v>0.16897999580590645</v>
      </c>
      <c r="AD55" s="86">
        <v>0.18224560312500945</v>
      </c>
      <c r="AE55" s="86">
        <v>0.19623409617649759</v>
      </c>
      <c r="AF55" s="86">
        <v>0.21130323389939026</v>
      </c>
      <c r="AG55" s="86">
        <v>0.22753707512347263</v>
      </c>
      <c r="AH55" s="86">
        <v>0.24502626534106159</v>
      </c>
      <c r="AI55" s="86">
        <v>0.26386855685447391</v>
      </c>
      <c r="AJ55" s="86">
        <v>0.28414884926897627</v>
      </c>
      <c r="AK55" s="86">
        <v>0.30599746057210619</v>
      </c>
      <c r="AL55" s="86">
        <v>0.32953645892208422</v>
      </c>
      <c r="AM55" s="86">
        <v>0.35489747791209347</v>
      </c>
      <c r="AN55" s="86">
        <v>0.38222247140494348</v>
      </c>
    </row>
    <row r="56" spans="1:40" x14ac:dyDescent="0.2">
      <c r="A56" s="85" t="s">
        <v>249</v>
      </c>
      <c r="B56" s="86">
        <v>0.16671792690928353</v>
      </c>
      <c r="C56" s="86">
        <v>0.17797345044553162</v>
      </c>
      <c r="D56" s="86">
        <v>0.19073822622398914</v>
      </c>
      <c r="E56" s="86">
        <v>0.20442958066598804</v>
      </c>
      <c r="F56" s="86">
        <v>0.22080111568955207</v>
      </c>
      <c r="G56" s="86">
        <v>0.23849188118048797</v>
      </c>
      <c r="H56" s="86">
        <v>0.25760891862450458</v>
      </c>
      <c r="I56" s="86">
        <v>0.27826802190571343</v>
      </c>
      <c r="J56" s="86">
        <v>0.30059445918866512</v>
      </c>
      <c r="K56" s="86">
        <v>0.32621140637063373</v>
      </c>
      <c r="L56" s="86">
        <v>0.35402257631093853</v>
      </c>
      <c r="M56" s="86">
        <v>0.38421696240037095</v>
      </c>
      <c r="N56" s="86">
        <v>0.41699993544940855</v>
      </c>
      <c r="O56" s="86">
        <v>0.45259467215035204</v>
      </c>
      <c r="P56" s="86">
        <v>0.4907741253093626</v>
      </c>
      <c r="Q56" s="86">
        <v>0.53219151453432878</v>
      </c>
      <c r="R56" s="86">
        <v>0.57712305044190559</v>
      </c>
      <c r="S56" s="86">
        <v>0.62586865598502583</v>
      </c>
      <c r="T56" s="86">
        <v>0.67875401642182065</v>
      </c>
      <c r="U56" s="86">
        <v>0.7341773484799079</v>
      </c>
      <c r="V56" s="86">
        <v>0.79415275697322851</v>
      </c>
      <c r="W56" s="86">
        <v>0.85905646706250527</v>
      </c>
      <c r="X56" s="86">
        <v>0.92929600758681419</v>
      </c>
      <c r="Y56" s="86">
        <v>1.0053128341997659</v>
      </c>
      <c r="Z56" s="86">
        <v>1.0841038534988314</v>
      </c>
      <c r="AA56" s="86">
        <v>1.169104825092411</v>
      </c>
      <c r="AB56" s="86">
        <v>1.2608081355061369</v>
      </c>
      <c r="AC56" s="86">
        <v>1.3597454631367352</v>
      </c>
      <c r="AD56" s="86">
        <v>1.4664909348825288</v>
      </c>
      <c r="AE56" s="86">
        <v>1.5790533117021399</v>
      </c>
      <c r="AF56" s="86">
        <v>1.7003114023676256</v>
      </c>
      <c r="AG56" s="86">
        <v>1.8309416100940039</v>
      </c>
      <c r="AH56" s="86">
        <v>1.9716733395444941</v>
      </c>
      <c r="AI56" s="86">
        <v>2.1232931823446481</v>
      </c>
      <c r="AJ56" s="86">
        <v>2.2864843072478602</v>
      </c>
      <c r="AK56" s="86">
        <v>2.4622953549022388</v>
      </c>
      <c r="AL56" s="86">
        <v>2.6517085813644385</v>
      </c>
      <c r="AM56" s="86">
        <v>2.8557832136765331</v>
      </c>
      <c r="AN56" s="86">
        <v>3.0756615238572285</v>
      </c>
    </row>
    <row r="57" spans="1:40" x14ac:dyDescent="0.2">
      <c r="A57" s="85" t="s">
        <v>250</v>
      </c>
      <c r="B57" s="86">
        <v>0.51582805115483998</v>
      </c>
      <c r="C57" s="86">
        <v>0.55065282901804768</v>
      </c>
      <c r="D57" s="86">
        <v>0.59014725853319538</v>
      </c>
      <c r="E57" s="86">
        <v>0.63250853791336248</v>
      </c>
      <c r="F57" s="86">
        <v>0.68316234078972249</v>
      </c>
      <c r="G57" s="86">
        <v>0.73789786477204855</v>
      </c>
      <c r="H57" s="86">
        <v>0.7970462980054277</v>
      </c>
      <c r="I57" s="86">
        <v>0.86096590870182943</v>
      </c>
      <c r="J57" s="86">
        <v>0.93004427865518347</v>
      </c>
      <c r="K57" s="86">
        <v>1.0093035412094824</v>
      </c>
      <c r="L57" s="86">
        <v>1.0953517656361782</v>
      </c>
      <c r="M57" s="86">
        <v>1.1887737006438253</v>
      </c>
      <c r="N57" s="86">
        <v>1.2902047669510988</v>
      </c>
      <c r="O57" s="86">
        <v>1.4003354769725109</v>
      </c>
      <c r="P57" s="86">
        <v>1.5184633428971279</v>
      </c>
      <c r="Q57" s="86">
        <v>1.6466094371048656</v>
      </c>
      <c r="R57" s="86">
        <v>1.7856283598582081</v>
      </c>
      <c r="S57" s="86">
        <v>1.9364480777842359</v>
      </c>
      <c r="T57" s="86">
        <v>2.1000762665127155</v>
      </c>
      <c r="U57" s="86">
        <v>2.2715569818384695</v>
      </c>
      <c r="V57" s="86">
        <v>2.4571218977047691</v>
      </c>
      <c r="W57" s="86">
        <v>2.6579350610443502</v>
      </c>
      <c r="X57" s="86">
        <v>2.8752573728937554</v>
      </c>
      <c r="Y57" s="86">
        <v>3.1104547044204995</v>
      </c>
      <c r="Z57" s="86">
        <v>3.354235434465537</v>
      </c>
      <c r="AA57" s="86">
        <v>3.6172298606572806</v>
      </c>
      <c r="AB57" s="86">
        <v>3.9009614351321646</v>
      </c>
      <c r="AC57" s="86">
        <v>4.2070751797322208</v>
      </c>
      <c r="AD57" s="86">
        <v>4.5373474526725994</v>
      </c>
      <c r="AE57" s="86">
        <v>4.885617327092346</v>
      </c>
      <c r="AF57" s="86">
        <v>5.260791885427448</v>
      </c>
      <c r="AG57" s="86">
        <v>5.6649639305256008</v>
      </c>
      <c r="AH57" s="86">
        <v>6.1003902526007154</v>
      </c>
      <c r="AI57" s="86">
        <v>6.5695045792835494</v>
      </c>
      <c r="AJ57" s="86">
        <v>7.0744206461105694</v>
      </c>
      <c r="AK57" s="86">
        <v>7.6183829647662895</v>
      </c>
      <c r="AL57" s="86">
        <v>8.2044306519002035</v>
      </c>
      <c r="AM57" s="86">
        <v>8.835840973676623</v>
      </c>
      <c r="AN57" s="86">
        <v>9.5161481388049598</v>
      </c>
    </row>
    <row r="58" spans="1:40" x14ac:dyDescent="0.2">
      <c r="A58" s="85" t="s">
        <v>251</v>
      </c>
      <c r="B58" s="86">
        <v>7.4051588199933571E-2</v>
      </c>
      <c r="C58" s="86">
        <v>7.9050986940864584E-2</v>
      </c>
      <c r="D58" s="86">
        <v>8.4720754655317781E-2</v>
      </c>
      <c r="E58" s="86">
        <v>9.0802083519189197E-2</v>
      </c>
      <c r="F58" s="86">
        <v>9.8073876014698261E-2</v>
      </c>
      <c r="G58" s="86">
        <v>0.10593163495737759</v>
      </c>
      <c r="H58" s="86">
        <v>0.11442290527635968</v>
      </c>
      <c r="I58" s="86">
        <v>0.12359911947912149</v>
      </c>
      <c r="J58" s="86">
        <v>0.13351591829193543</v>
      </c>
      <c r="K58" s="86">
        <v>0.14489427249070608</v>
      </c>
      <c r="L58" s="86">
        <v>0.15724724101639104</v>
      </c>
      <c r="M58" s="86">
        <v>0.17065876961499876</v>
      </c>
      <c r="N58" s="86">
        <v>0.18522007843884114</v>
      </c>
      <c r="O58" s="86">
        <v>0.20103029653072974</v>
      </c>
      <c r="P58" s="86">
        <v>0.21798857567588792</v>
      </c>
      <c r="Q58" s="86">
        <v>0.23638505833412315</v>
      </c>
      <c r="R58" s="86">
        <v>0.25634242978121935</v>
      </c>
      <c r="S58" s="86">
        <v>0.27799390767057486</v>
      </c>
      <c r="T58" s="86">
        <v>0.30148415257388117</v>
      </c>
      <c r="U58" s="86">
        <v>0.32610169573987119</v>
      </c>
      <c r="V58" s="86">
        <v>0.35274114798238149</v>
      </c>
      <c r="W58" s="86">
        <v>0.38156961832914993</v>
      </c>
      <c r="X58" s="86">
        <v>0.41276812005409563</v>
      </c>
      <c r="Y58" s="86">
        <v>0.44653273580337288</v>
      </c>
      <c r="Z58" s="86">
        <v>0.48152957281516118</v>
      </c>
      <c r="AA58" s="86">
        <v>0.51928470246277858</v>
      </c>
      <c r="AB58" s="86">
        <v>0.5600168295064587</v>
      </c>
      <c r="AC58" s="86">
        <v>0.60396211109150089</v>
      </c>
      <c r="AD58" s="86">
        <v>0.6513755588380552</v>
      </c>
      <c r="AE58" s="86">
        <v>0.70137271828922298</v>
      </c>
      <c r="AF58" s="86">
        <v>0.75523227833975481</v>
      </c>
      <c r="AG58" s="86">
        <v>0.81325467897990378</v>
      </c>
      <c r="AH58" s="86">
        <v>0.87576390200786791</v>
      </c>
      <c r="AI58" s="86">
        <v>0.9431093301218163</v>
      </c>
      <c r="AJ58" s="86">
        <v>1.0155944083809301</v>
      </c>
      <c r="AK58" s="86">
        <v>1.0936849145625775</v>
      </c>
      <c r="AL58" s="86">
        <v>1.1778171402063846</v>
      </c>
      <c r="AM58" s="86">
        <v>1.2684615652792268</v>
      </c>
      <c r="AN58" s="86">
        <v>1.3661255560776357</v>
      </c>
    </row>
    <row r="59" spans="1:40" x14ac:dyDescent="0.2">
      <c r="A59" s="85" t="s">
        <v>252</v>
      </c>
      <c r="B59" s="86">
        <v>16.247956358861209</v>
      </c>
      <c r="C59" s="86">
        <v>17.34489451424389</v>
      </c>
      <c r="D59" s="86">
        <v>18.588921018315528</v>
      </c>
      <c r="E59" s="86">
        <v>19.923249807014681</v>
      </c>
      <c r="F59" s="86">
        <v>21.518783002045218</v>
      </c>
      <c r="G59" s="86">
        <v>23.242885448496452</v>
      </c>
      <c r="H59" s="86">
        <v>25.105989170210258</v>
      </c>
      <c r="I59" s="86">
        <v>27.11937918020562</v>
      </c>
      <c r="J59" s="86">
        <v>29.295263833687667</v>
      </c>
      <c r="K59" s="86">
        <v>31.791834224023425</v>
      </c>
      <c r="L59" s="86">
        <v>34.502248657888259</v>
      </c>
      <c r="M59" s="86">
        <v>37.444926008540861</v>
      </c>
      <c r="N59" s="86">
        <v>40.639881255940978</v>
      </c>
      <c r="O59" s="86">
        <v>44.108864701475184</v>
      </c>
      <c r="P59" s="86">
        <v>47.82974883333182</v>
      </c>
      <c r="Q59" s="86">
        <v>51.8661949738323</v>
      </c>
      <c r="R59" s="86">
        <v>56.245121992041668</v>
      </c>
      <c r="S59" s="86">
        <v>60.995759708295445</v>
      </c>
      <c r="T59" s="86">
        <v>66.149848679586725</v>
      </c>
      <c r="U59" s="86">
        <v>71.551282689934482</v>
      </c>
      <c r="V59" s="86">
        <v>77.3963518907685</v>
      </c>
      <c r="W59" s="86">
        <v>83.721722344976229</v>
      </c>
      <c r="X59" s="86">
        <v>90.567110901939401</v>
      </c>
      <c r="Y59" s="86">
        <v>97.975540842520559</v>
      </c>
      <c r="Z59" s="86">
        <v>105.65433739892208</v>
      </c>
      <c r="AA59" s="86">
        <v>113.93834201988155</v>
      </c>
      <c r="AB59" s="86">
        <v>122.87554159516222</v>
      </c>
      <c r="AC59" s="86">
        <v>132.51775231242368</v>
      </c>
      <c r="AD59" s="86">
        <v>142.92092729537228</v>
      </c>
      <c r="AE59" s="86">
        <v>153.89100483964199</v>
      </c>
      <c r="AF59" s="86">
        <v>165.70854721085732</v>
      </c>
      <c r="AG59" s="86">
        <v>178.43947515384977</v>
      </c>
      <c r="AH59" s="86">
        <v>192.15487481607599</v>
      </c>
      <c r="AI59" s="86">
        <v>206.93140565846565</v>
      </c>
      <c r="AJ59" s="86">
        <v>222.8356477800921</v>
      </c>
      <c r="AK59" s="86">
        <v>239.96979935365596</v>
      </c>
      <c r="AL59" s="86">
        <v>258.42958885801755</v>
      </c>
      <c r="AM59" s="86">
        <v>278.31824619216133</v>
      </c>
      <c r="AN59" s="86">
        <v>299.74709463279743</v>
      </c>
    </row>
    <row r="60" spans="1:40" x14ac:dyDescent="0.2">
      <c r="A60" s="85" t="s">
        <v>128</v>
      </c>
      <c r="B60" s="86">
        <v>9.7252721102249626E-2</v>
      </c>
      <c r="C60" s="86">
        <v>0.1038184834747998</v>
      </c>
      <c r="D60" s="86">
        <v>0.1112646483937684</v>
      </c>
      <c r="E60" s="86">
        <v>0.11925132085151964</v>
      </c>
      <c r="F60" s="86">
        <v>0.12880144158046047</v>
      </c>
      <c r="G60" s="86">
        <v>0.13912111813996719</v>
      </c>
      <c r="H60" s="86">
        <v>0.15027279178005415</v>
      </c>
      <c r="I60" s="86">
        <v>0.16232400934781591</v>
      </c>
      <c r="J60" s="86">
        <v>0.17534784438786682</v>
      </c>
      <c r="K60" s="86">
        <v>0.19029115532007781</v>
      </c>
      <c r="L60" s="86">
        <v>0.20651443738621969</v>
      </c>
      <c r="M60" s="86">
        <v>0.2241279374077684</v>
      </c>
      <c r="N60" s="86">
        <v>0.24325145575966967</v>
      </c>
      <c r="O60" s="86">
        <v>0.26401517964503485</v>
      </c>
      <c r="P60" s="86">
        <v>0.28628666405432729</v>
      </c>
      <c r="Q60" s="86">
        <v>0.31044695609820983</v>
      </c>
      <c r="R60" s="86">
        <v>0.33665717962559921</v>
      </c>
      <c r="S60" s="86">
        <v>0.36509229076649574</v>
      </c>
      <c r="T60" s="86">
        <v>0.3959422737545289</v>
      </c>
      <c r="U60" s="86">
        <v>0.42827274927762865</v>
      </c>
      <c r="V60" s="86">
        <v>0.46325861902376703</v>
      </c>
      <c r="W60" s="86">
        <v>0.5011193490174185</v>
      </c>
      <c r="X60" s="86">
        <v>0.54209266587420568</v>
      </c>
      <c r="Y60" s="86">
        <v>0.58643608697306637</v>
      </c>
      <c r="Z60" s="86">
        <v>0.63239779707412513</v>
      </c>
      <c r="AA60" s="86">
        <v>0.68198200158686928</v>
      </c>
      <c r="AB60" s="86">
        <v>0.73547592774798265</v>
      </c>
      <c r="AC60" s="86">
        <v>0.7931897231930044</v>
      </c>
      <c r="AD60" s="86">
        <v>0.85545829733542711</v>
      </c>
      <c r="AE60" s="86">
        <v>0.92112008693649727</v>
      </c>
      <c r="AF60" s="86">
        <v>0.99185440742321096</v>
      </c>
      <c r="AG60" s="86">
        <v>1.0680558297600846</v>
      </c>
      <c r="AH60" s="86">
        <v>1.1501498426129024</v>
      </c>
      <c r="AI60" s="86">
        <v>1.2385952939136118</v>
      </c>
      <c r="AJ60" s="86">
        <v>1.3337907012150132</v>
      </c>
      <c r="AK60" s="86">
        <v>1.4363477753173632</v>
      </c>
      <c r="AL60" s="86">
        <v>1.5468395024381603</v>
      </c>
      <c r="AM60" s="86">
        <v>1.6658837688120551</v>
      </c>
      <c r="AN60" s="86">
        <v>1.7941469038741455</v>
      </c>
    </row>
    <row r="61" spans="1:40" x14ac:dyDescent="0.2">
      <c r="A61" s="85" t="s">
        <v>253</v>
      </c>
      <c r="B61" s="86">
        <v>19.85610527688878</v>
      </c>
      <c r="C61" s="86">
        <v>21.196638142342717</v>
      </c>
      <c r="D61" s="86">
        <v>22.716922951491327</v>
      </c>
      <c r="E61" s="86">
        <v>24.347563280479189</v>
      </c>
      <c r="F61" s="86">
        <v>26.297413119657207</v>
      </c>
      <c r="G61" s="86">
        <v>28.404383308939327</v>
      </c>
      <c r="H61" s="86">
        <v>30.68122248939029</v>
      </c>
      <c r="I61" s="86">
        <v>33.141721712734217</v>
      </c>
      <c r="J61" s="86">
        <v>35.800800417505819</v>
      </c>
      <c r="K61" s="86">
        <v>38.85177885484233</v>
      </c>
      <c r="L61" s="86">
        <v>42.164089225091935</v>
      </c>
      <c r="M61" s="86">
        <v>45.760240641304215</v>
      </c>
      <c r="N61" s="86">
        <v>49.664692767231244</v>
      </c>
      <c r="O61" s="86">
        <v>53.904025947169636</v>
      </c>
      <c r="P61" s="86">
        <v>58.451198860085363</v>
      </c>
      <c r="Q61" s="86">
        <v>63.384009961991012</v>
      </c>
      <c r="R61" s="86">
        <v>68.735355937631709</v>
      </c>
      <c r="S61" s="86">
        <v>74.540957611029157</v>
      </c>
      <c r="T61" s="86">
        <v>80.839604096782267</v>
      </c>
      <c r="U61" s="86">
        <v>87.440523005401843</v>
      </c>
      <c r="V61" s="86">
        <v>94.583594222426868</v>
      </c>
      <c r="W61" s="86">
        <v>102.3136261649101</v>
      </c>
      <c r="X61" s="86">
        <v>110.67915551803036</v>
      </c>
      <c r="Y61" s="86">
        <v>119.73275965061463</v>
      </c>
      <c r="Z61" s="86">
        <v>129.11677013514341</v>
      </c>
      <c r="AA61" s="86">
        <v>139.24038594472776</v>
      </c>
      <c r="AB61" s="86">
        <v>150.16225031510797</v>
      </c>
      <c r="AC61" s="86">
        <v>161.94568614391443</v>
      </c>
      <c r="AD61" s="86">
        <v>174.65907194536433</v>
      </c>
      <c r="AE61" s="86">
        <v>188.06525114745565</v>
      </c>
      <c r="AF61" s="86">
        <v>202.50708987808304</v>
      </c>
      <c r="AG61" s="86">
        <v>218.06514776089364</v>
      </c>
      <c r="AH61" s="86">
        <v>234.82629689207309</v>
      </c>
      <c r="AI61" s="86">
        <v>252.88422033508309</v>
      </c>
      <c r="AJ61" s="86">
        <v>272.32028348919886</v>
      </c>
      <c r="AK61" s="86">
        <v>293.25937945675469</v>
      </c>
      <c r="AL61" s="86">
        <v>315.81849493517046</v>
      </c>
      <c r="AM61" s="86">
        <v>340.12378386631354</v>
      </c>
      <c r="AN61" s="86">
        <v>366.31129084885856</v>
      </c>
    </row>
    <row r="62" spans="1:40" x14ac:dyDescent="0.2">
      <c r="A62" s="85" t="s">
        <v>254</v>
      </c>
      <c r="B62" s="86">
        <v>0.3708810035612955</v>
      </c>
      <c r="C62" s="86">
        <v>0.39592006170051358</v>
      </c>
      <c r="D62" s="86">
        <v>0.4243166051239769</v>
      </c>
      <c r="E62" s="86">
        <v>0.45477441712835104</v>
      </c>
      <c r="F62" s="86">
        <v>0.49119456373131498</v>
      </c>
      <c r="G62" s="86">
        <v>0.5305494728324579</v>
      </c>
      <c r="H62" s="86">
        <v>0.57307726911565959</v>
      </c>
      <c r="I62" s="86">
        <v>0.61903554786621273</v>
      </c>
      <c r="J62" s="86">
        <v>0.66870298087091362</v>
      </c>
      <c r="K62" s="86">
        <v>0.72569048818435866</v>
      </c>
      <c r="L62" s="86">
        <v>0.78755926743859261</v>
      </c>
      <c r="M62" s="86">
        <v>0.85472975367466142</v>
      </c>
      <c r="N62" s="86">
        <v>0.92765881517124427</v>
      </c>
      <c r="O62" s="86">
        <v>1.0068429312041245</v>
      </c>
      <c r="P62" s="86">
        <v>1.091777012172755</v>
      </c>
      <c r="Q62" s="86">
        <v>1.1839142116054389</v>
      </c>
      <c r="R62" s="86">
        <v>1.283868988142578</v>
      </c>
      <c r="S62" s="86">
        <v>1.392308550931004</v>
      </c>
      <c r="T62" s="86">
        <v>1.5099574199885708</v>
      </c>
      <c r="U62" s="86">
        <v>1.6332522653329422</v>
      </c>
      <c r="V62" s="86">
        <v>1.7666736681980637</v>
      </c>
      <c r="W62" s="86">
        <v>1.9110585797610558</v>
      </c>
      <c r="X62" s="86">
        <v>2.0673135894188648</v>
      </c>
      <c r="Y62" s="86">
        <v>2.2364207602217823</v>
      </c>
      <c r="Z62" s="86">
        <v>2.4116994051221319</v>
      </c>
      <c r="AA62" s="86">
        <v>2.600792721196449</v>
      </c>
      <c r="AB62" s="86">
        <v>2.8047960724055971</v>
      </c>
      <c r="AC62" s="86">
        <v>3.0248922314783719</v>
      </c>
      <c r="AD62" s="86">
        <v>3.2623584021574614</v>
      </c>
      <c r="AE62" s="86">
        <v>3.5127648704481693</v>
      </c>
      <c r="AF62" s="86">
        <v>3.782515839583076</v>
      </c>
      <c r="AG62" s="86">
        <v>4.0731160373850921</v>
      </c>
      <c r="AH62" s="86">
        <v>4.3861880987952331</v>
      </c>
      <c r="AI62" s="86">
        <v>4.7234818769749785</v>
      </c>
      <c r="AJ62" s="86">
        <v>5.0865171503762214</v>
      </c>
      <c r="AK62" s="86">
        <v>5.47762672689284</v>
      </c>
      <c r="AL62" s="86">
        <v>5.8989957351357782</v>
      </c>
      <c r="AM62" s="86">
        <v>6.3529805335101956</v>
      </c>
      <c r="AN62" s="86">
        <v>6.8421222224273777</v>
      </c>
    </row>
    <row r="66" spans="1:40" x14ac:dyDescent="0.2">
      <c r="A66" s="83" t="s">
        <v>301</v>
      </c>
    </row>
    <row r="67" spans="1:40" x14ac:dyDescent="0.2">
      <c r="A67" s="83" t="s">
        <v>241</v>
      </c>
    </row>
    <row r="68" spans="1:40" x14ac:dyDescent="0.2">
      <c r="A68" s="83" t="s">
        <v>302</v>
      </c>
    </row>
    <row r="69" spans="1:40" x14ac:dyDescent="0.2">
      <c r="A69" s="83" t="s">
        <v>243</v>
      </c>
    </row>
    <row r="70" spans="1:40" x14ac:dyDescent="0.2">
      <c r="A70" s="83"/>
      <c r="B70" s="84">
        <v>1000000</v>
      </c>
    </row>
    <row r="71" spans="1:40" x14ac:dyDescent="0.2">
      <c r="A71" s="85" t="s">
        <v>244</v>
      </c>
      <c r="B71" s="85">
        <v>2022</v>
      </c>
      <c r="C71" s="85">
        <v>2023</v>
      </c>
      <c r="D71" s="85">
        <v>2024</v>
      </c>
      <c r="E71" s="85">
        <v>2025</v>
      </c>
      <c r="F71" s="85">
        <v>2026</v>
      </c>
      <c r="G71" s="85">
        <v>2027</v>
      </c>
      <c r="H71" s="85">
        <v>2028</v>
      </c>
      <c r="I71" s="85">
        <v>2029</v>
      </c>
      <c r="J71" s="85">
        <v>2030</v>
      </c>
      <c r="K71" s="85">
        <v>2031</v>
      </c>
      <c r="L71" s="85">
        <v>2032</v>
      </c>
      <c r="M71" s="85">
        <v>2033</v>
      </c>
      <c r="N71" s="85">
        <v>2034</v>
      </c>
      <c r="O71" s="85">
        <v>2035</v>
      </c>
      <c r="P71" s="85">
        <v>2036</v>
      </c>
      <c r="Q71" s="85">
        <v>2037</v>
      </c>
      <c r="R71" s="85">
        <v>2038</v>
      </c>
      <c r="S71" s="85">
        <v>2039</v>
      </c>
      <c r="T71" s="85">
        <v>2040</v>
      </c>
      <c r="U71" s="85">
        <v>2041</v>
      </c>
      <c r="V71" s="85">
        <v>2042</v>
      </c>
      <c r="W71" s="85">
        <v>2043</v>
      </c>
      <c r="X71" s="85">
        <v>2044</v>
      </c>
      <c r="Y71" s="85">
        <v>2045</v>
      </c>
      <c r="Z71" s="85">
        <v>2046</v>
      </c>
      <c r="AA71" s="85">
        <v>2047</v>
      </c>
      <c r="AB71" s="85">
        <v>2048</v>
      </c>
      <c r="AC71" s="85">
        <v>2049</v>
      </c>
      <c r="AD71" s="85">
        <v>2050</v>
      </c>
      <c r="AE71" s="85">
        <v>2051</v>
      </c>
      <c r="AF71" s="85">
        <v>2052</v>
      </c>
      <c r="AG71" s="85">
        <v>2053</v>
      </c>
      <c r="AH71" s="85">
        <v>2054</v>
      </c>
      <c r="AI71" s="85">
        <v>2055</v>
      </c>
      <c r="AJ71" s="85">
        <v>2056</v>
      </c>
      <c r="AK71" s="85">
        <v>2057</v>
      </c>
      <c r="AL71" s="85">
        <v>2058</v>
      </c>
      <c r="AM71" s="85">
        <v>2059</v>
      </c>
      <c r="AN71" s="85">
        <v>2060</v>
      </c>
    </row>
    <row r="72" spans="1:40" x14ac:dyDescent="0.2">
      <c r="A72" s="85" t="s">
        <v>284</v>
      </c>
      <c r="B72" s="86">
        <v>2.5399169524387816E-4</v>
      </c>
      <c r="C72" s="86">
        <v>2.7113927833123614E-4</v>
      </c>
      <c r="D72" s="86">
        <v>2.9058617945028971E-4</v>
      </c>
      <c r="E72" s="86">
        <v>3.1144470612091171E-4</v>
      </c>
      <c r="F72" s="86">
        <v>3.3638643861163642E-4</v>
      </c>
      <c r="G72" s="86">
        <v>3.6333799445511611E-4</v>
      </c>
      <c r="H72" s="86">
        <v>3.9246244938603977E-4</v>
      </c>
      <c r="I72" s="86">
        <v>4.2393621325708265E-4</v>
      </c>
      <c r="J72" s="86">
        <v>4.5795012981291095E-4</v>
      </c>
      <c r="K72" s="86">
        <v>4.9697707767834066E-4</v>
      </c>
      <c r="L72" s="86">
        <v>5.3934688355828796E-4</v>
      </c>
      <c r="M72" s="86">
        <v>5.8534747540751441E-4</v>
      </c>
      <c r="N72" s="86">
        <v>6.3529173187844659E-4</v>
      </c>
      <c r="O72" s="86">
        <v>6.8951965855697055E-4</v>
      </c>
      <c r="P72" s="86">
        <v>7.4768535321929669E-4</v>
      </c>
      <c r="Q72" s="86">
        <v>8.1078398392353231E-4</v>
      </c>
      <c r="R72" s="86">
        <v>8.7923635246387778E-4</v>
      </c>
      <c r="S72" s="86">
        <v>9.5349938594271508E-4</v>
      </c>
      <c r="T72" s="86">
        <v>1.0340692598605576E-3</v>
      </c>
      <c r="U72" s="86">
        <v>1.118505686863142E-3</v>
      </c>
      <c r="V72" s="86">
        <v>1.2098771185895664E-3</v>
      </c>
      <c r="W72" s="86">
        <v>1.3087567271523734E-3</v>
      </c>
      <c r="X72" s="86">
        <v>1.4157653752423158E-3</v>
      </c>
      <c r="Y72" s="86">
        <v>1.5315756124280834E-3</v>
      </c>
      <c r="Z72" s="86">
        <v>1.6516122811460912E-3</v>
      </c>
      <c r="AA72" s="86">
        <v>1.7811096979666442E-3</v>
      </c>
      <c r="AB72" s="86">
        <v>1.9208180047051975E-3</v>
      </c>
      <c r="AC72" s="86">
        <v>2.0715472036201298E-3</v>
      </c>
      <c r="AD72" s="86">
        <v>2.2341719664812618E-3</v>
      </c>
      <c r="AE72" s="86">
        <v>2.4056586772334292E-3</v>
      </c>
      <c r="AF72" s="86">
        <v>2.5903931480916282E-3</v>
      </c>
      <c r="AG72" s="86">
        <v>2.7894058669130201E-3</v>
      </c>
      <c r="AH72" s="86">
        <v>3.0038080682862596E-3</v>
      </c>
      <c r="AI72" s="86">
        <v>3.2347981100852795E-3</v>
      </c>
      <c r="AJ72" s="86">
        <v>3.4834167873405227E-3</v>
      </c>
      <c r="AK72" s="86">
        <v>3.7512616847919862E-3</v>
      </c>
      <c r="AL72" s="86">
        <v>4.0398292514755886E-3</v>
      </c>
      <c r="AM72" s="86">
        <v>4.3507332003078249E-3</v>
      </c>
      <c r="AN72" s="86">
        <v>4.6857137616996541E-3</v>
      </c>
    </row>
    <row r="73" spans="1:40" x14ac:dyDescent="0.2">
      <c r="A73" s="85" t="s">
        <v>246</v>
      </c>
      <c r="B73" s="86">
        <v>2.144215293679567E-5</v>
      </c>
      <c r="C73" s="86">
        <v>2.2889763649825081E-5</v>
      </c>
      <c r="D73" s="86">
        <v>2.4531484366485169E-5</v>
      </c>
      <c r="E73" s="86">
        <v>2.6292375479394452E-5</v>
      </c>
      <c r="F73" s="86">
        <v>2.8397973625275782E-5</v>
      </c>
      <c r="G73" s="86">
        <v>3.0673242435642161E-5</v>
      </c>
      <c r="H73" s="86">
        <v>3.3131948875748623E-5</v>
      </c>
      <c r="I73" s="86">
        <v>3.5788985586226507E-5</v>
      </c>
      <c r="J73" s="86">
        <v>3.8660463726758564E-5</v>
      </c>
      <c r="K73" s="86">
        <v>4.1955145405163015E-5</v>
      </c>
      <c r="L73" s="86">
        <v>4.553203344753719E-5</v>
      </c>
      <c r="M73" s="86">
        <v>4.9415434929098061E-5</v>
      </c>
      <c r="N73" s="86">
        <v>5.3631763280054601E-5</v>
      </c>
      <c r="O73" s="86">
        <v>5.8209722004924656E-5</v>
      </c>
      <c r="P73" s="86">
        <v>6.3120109800978455E-5</v>
      </c>
      <c r="Q73" s="86">
        <v>6.8446939437528245E-5</v>
      </c>
      <c r="R73" s="86">
        <v>7.422573529035588E-5</v>
      </c>
      <c r="S73" s="86">
        <v>8.0495071458511533E-5</v>
      </c>
      <c r="T73" s="86">
        <v>8.72968354177068E-5</v>
      </c>
      <c r="U73" s="86">
        <v>9.4425016437513736E-5</v>
      </c>
      <c r="V73" s="86">
        <v>1.0213865530767754E-4</v>
      </c>
      <c r="W73" s="86">
        <v>1.1048613961065221E-4</v>
      </c>
      <c r="X73" s="86">
        <v>1.1951988300017979E-4</v>
      </c>
      <c r="Y73" s="86">
        <v>1.2929666257165151E-4</v>
      </c>
      <c r="Z73" s="86">
        <v>1.3943024038884605E-4</v>
      </c>
      <c r="AA73" s="86">
        <v>1.5036250104295967E-4</v>
      </c>
      <c r="AB73" s="86">
        <v>1.6215677202001844E-4</v>
      </c>
      <c r="AC73" s="86">
        <v>1.7488143426565368E-4</v>
      </c>
      <c r="AD73" s="86">
        <v>1.8861032816996161E-4</v>
      </c>
      <c r="AE73" s="86">
        <v>2.0308735378706062E-4</v>
      </c>
      <c r="AF73" s="86">
        <v>2.1868276438911252E-4</v>
      </c>
      <c r="AG73" s="86">
        <v>2.354835544670655E-4</v>
      </c>
      <c r="AH73" s="86">
        <v>2.5358353520626439E-4</v>
      </c>
      <c r="AI73" s="86">
        <v>2.7308387279949037E-4</v>
      </c>
      <c r="AJ73" s="86">
        <v>2.9407243187632207E-4</v>
      </c>
      <c r="AK73" s="86">
        <v>3.1668408163510706E-4</v>
      </c>
      <c r="AL73" s="86">
        <v>3.4104515332876093E-4</v>
      </c>
      <c r="AM73" s="86">
        <v>3.6729187770734144E-4</v>
      </c>
      <c r="AN73" s="86">
        <v>3.9557116621447388E-4</v>
      </c>
    </row>
    <row r="74" spans="1:40" x14ac:dyDescent="0.2">
      <c r="A74" s="85" t="s">
        <v>247</v>
      </c>
      <c r="B74" s="86">
        <v>5.1290494756880047</v>
      </c>
      <c r="C74" s="86">
        <v>5.475323797606606</v>
      </c>
      <c r="D74" s="86">
        <v>5.8680300153932388</v>
      </c>
      <c r="E74" s="86">
        <v>6.2892422726713892</v>
      </c>
      <c r="F74" s="86">
        <v>6.7929098427132706</v>
      </c>
      <c r="G74" s="86">
        <v>7.337163320116316</v>
      </c>
      <c r="H74" s="86">
        <v>7.9252958185026134</v>
      </c>
      <c r="I74" s="86">
        <v>8.5608697175850157</v>
      </c>
      <c r="J74" s="86">
        <v>9.2477388717487141</v>
      </c>
      <c r="K74" s="86">
        <v>10.03584001928696</v>
      </c>
      <c r="L74" s="86">
        <v>10.89144606744882</v>
      </c>
      <c r="M74" s="86">
        <v>11.8203713666759</v>
      </c>
      <c r="N74" s="86">
        <v>12.828934116020507</v>
      </c>
      <c r="O74" s="86">
        <v>13.924000309547298</v>
      </c>
      <c r="P74" s="86">
        <v>15.098584877851298</v>
      </c>
      <c r="Q74" s="86">
        <v>16.372784014242121</v>
      </c>
      <c r="R74" s="86">
        <v>17.755095292704773</v>
      </c>
      <c r="S74" s="86">
        <v>19.254745793331971</v>
      </c>
      <c r="T74" s="86">
        <v>20.881755169279344</v>
      </c>
      <c r="U74" s="86">
        <v>22.586844822823885</v>
      </c>
      <c r="V74" s="86">
        <v>24.431978355789564</v>
      </c>
      <c r="W74" s="86">
        <v>26.428730273084874</v>
      </c>
      <c r="X74" s="86">
        <v>28.589638132110753</v>
      </c>
      <c r="Y74" s="86">
        <v>30.928283243111803</v>
      </c>
      <c r="Z74" s="86">
        <v>33.352275933740039</v>
      </c>
      <c r="AA74" s="86">
        <v>35.967316780680548</v>
      </c>
      <c r="AB74" s="86">
        <v>38.788553974040738</v>
      </c>
      <c r="AC74" s="86">
        <v>41.832344511850231</v>
      </c>
      <c r="AD74" s="86">
        <v>45.116351313276844</v>
      </c>
      <c r="AE74" s="86">
        <v>48.579314238211559</v>
      </c>
      <c r="AF74" s="86">
        <v>52.309799362880547</v>
      </c>
      <c r="AG74" s="86">
        <v>56.328616120436351</v>
      </c>
      <c r="AH74" s="86">
        <v>60.658204524828385</v>
      </c>
      <c r="AI74" s="86">
        <v>65.322763937453388</v>
      </c>
      <c r="AJ74" s="86">
        <v>70.343311932134256</v>
      </c>
      <c r="AK74" s="86">
        <v>75.752109765150223</v>
      </c>
      <c r="AL74" s="86">
        <v>81.579376381792756</v>
      </c>
      <c r="AM74" s="86">
        <v>87.857698727002358</v>
      </c>
      <c r="AN74" s="86">
        <v>94.62221861070455</v>
      </c>
    </row>
    <row r="75" spans="1:40" x14ac:dyDescent="0.2">
      <c r="A75" s="85" t="s">
        <v>180</v>
      </c>
      <c r="B75" s="86">
        <v>46.803447309467622</v>
      </c>
      <c r="C75" s="86">
        <v>49.963259289710791</v>
      </c>
      <c r="D75" s="86">
        <v>53.546770203262938</v>
      </c>
      <c r="E75" s="86">
        <v>57.390403567118419</v>
      </c>
      <c r="F75" s="86">
        <v>61.986455659749232</v>
      </c>
      <c r="G75" s="86">
        <v>66.952861047993423</v>
      </c>
      <c r="H75" s="86">
        <v>72.31966995277908</v>
      </c>
      <c r="I75" s="86">
        <v>78.1193896938303</v>
      </c>
      <c r="J75" s="86">
        <v>84.387187346744724</v>
      </c>
      <c r="K75" s="86">
        <v>91.578744127036757</v>
      </c>
      <c r="L75" s="86">
        <v>99.386294586946036</v>
      </c>
      <c r="M75" s="86">
        <v>107.86289566145105</v>
      </c>
      <c r="N75" s="86">
        <v>117.0662019896494</v>
      </c>
      <c r="O75" s="86">
        <v>127.05886693313496</v>
      </c>
      <c r="P75" s="86">
        <v>137.77715054761612</v>
      </c>
      <c r="Q75" s="86">
        <v>149.40443400910729</v>
      </c>
      <c r="R75" s="86">
        <v>162.01825912299569</v>
      </c>
      <c r="S75" s="86">
        <v>175.70282456176182</v>
      </c>
      <c r="T75" s="86">
        <v>190.54956136165364</v>
      </c>
      <c r="U75" s="86">
        <v>206.1087939516035</v>
      </c>
      <c r="V75" s="86">
        <v>222.94595071884393</v>
      </c>
      <c r="W75" s="86">
        <v>241.16665098586046</v>
      </c>
      <c r="X75" s="86">
        <v>260.88530209264587</v>
      </c>
      <c r="Y75" s="86">
        <v>282.22583580110631</v>
      </c>
      <c r="Z75" s="86">
        <v>304.34518066453933</v>
      </c>
      <c r="AA75" s="86">
        <v>328.20787239173671</v>
      </c>
      <c r="AB75" s="86">
        <v>353.95214078938784</v>
      </c>
      <c r="AC75" s="86">
        <v>381.72724624171201</v>
      </c>
      <c r="AD75" s="86">
        <v>411.69436588504249</v>
      </c>
      <c r="AE75" s="86">
        <v>443.29449053973423</v>
      </c>
      <c r="AF75" s="86">
        <v>477.33580068868281</v>
      </c>
      <c r="AG75" s="86">
        <v>514.00818594256816</v>
      </c>
      <c r="AH75" s="86">
        <v>553.51641523869171</v>
      </c>
      <c r="AI75" s="86">
        <v>596.08131185852596</v>
      </c>
      <c r="AJ75" s="86">
        <v>641.89466473170728</v>
      </c>
      <c r="AK75" s="86">
        <v>691.25086329931185</v>
      </c>
      <c r="AL75" s="86">
        <v>744.42566056789622</v>
      </c>
      <c r="AM75" s="86">
        <v>801.71641794286859</v>
      </c>
      <c r="AN75" s="86">
        <v>863.44381040640724</v>
      </c>
    </row>
    <row r="76" spans="1:40" x14ac:dyDescent="0.2">
      <c r="A76" s="85" t="s">
        <v>248</v>
      </c>
      <c r="B76" s="86">
        <v>4.7246897253890013E-3</v>
      </c>
      <c r="C76" s="86">
        <v>5.0436647593967206E-3</v>
      </c>
      <c r="D76" s="86">
        <v>5.4054111299606331E-3</v>
      </c>
      <c r="E76" s="86">
        <v>5.7934162045077137E-3</v>
      </c>
      <c r="F76" s="86">
        <v>6.2573760482308657E-3</v>
      </c>
      <c r="G76" s="86">
        <v>6.7587221211986015E-3</v>
      </c>
      <c r="H76" s="86">
        <v>7.3004879172714433E-3</v>
      </c>
      <c r="I76" s="86">
        <v>7.8859549682238506E-3</v>
      </c>
      <c r="J76" s="86">
        <v>8.518673301464056E-3</v>
      </c>
      <c r="K76" s="86">
        <v>9.2446427841120574E-3</v>
      </c>
      <c r="L76" s="86">
        <v>1.0032795271993602E-2</v>
      </c>
      <c r="M76" s="86">
        <v>1.0888486728610595E-2</v>
      </c>
      <c r="N76" s="86">
        <v>1.181753724407659E-2</v>
      </c>
      <c r="O76" s="86">
        <v>1.2826271516908469E-2</v>
      </c>
      <c r="P76" s="86">
        <v>1.3908255160811997E-2</v>
      </c>
      <c r="Q76" s="86">
        <v>1.5082000042069499E-2</v>
      </c>
      <c r="R76" s="86">
        <v>1.6355333809973102E-2</v>
      </c>
      <c r="S76" s="86">
        <v>1.7736756107724939E-2</v>
      </c>
      <c r="T76" s="86">
        <v>1.9235496667372013E-2</v>
      </c>
      <c r="U76" s="86">
        <v>2.0806161876423895E-2</v>
      </c>
      <c r="V76" s="86">
        <v>2.2505830301635228E-2</v>
      </c>
      <c r="W76" s="86">
        <v>2.4345163946692436E-2</v>
      </c>
      <c r="X76" s="86">
        <v>2.6335711943440386E-2</v>
      </c>
      <c r="Y76" s="86">
        <v>2.8489984890046293E-2</v>
      </c>
      <c r="Z76" s="86">
        <v>3.0722876854554593E-2</v>
      </c>
      <c r="AA76" s="86">
        <v>3.3131755279217294E-2</v>
      </c>
      <c r="AB76" s="86">
        <v>3.5730574113688809E-2</v>
      </c>
      <c r="AC76" s="86">
        <v>3.8534400816548929E-2</v>
      </c>
      <c r="AD76" s="86">
        <v>4.1559505812387688E-2</v>
      </c>
      <c r="AE76" s="86">
        <v>4.4749458537233916E-2</v>
      </c>
      <c r="AF76" s="86">
        <v>4.8185842768422443E-2</v>
      </c>
      <c r="AG76" s="86">
        <v>5.1887827382267118E-2</v>
      </c>
      <c r="AH76" s="86">
        <v>5.5876083285501588E-2</v>
      </c>
      <c r="AI76" s="86">
        <v>6.0172902030331432E-2</v>
      </c>
      <c r="AJ76" s="86">
        <v>6.4797644224519224E-2</v>
      </c>
      <c r="AK76" s="86">
        <v>6.9780027738167993E-2</v>
      </c>
      <c r="AL76" s="86">
        <v>7.5147889140413537E-2</v>
      </c>
      <c r="AM76" s="86">
        <v>8.0931246313647467E-2</v>
      </c>
      <c r="AN76" s="86">
        <v>8.7162470586918936E-2</v>
      </c>
    </row>
    <row r="77" spans="1:40" x14ac:dyDescent="0.2">
      <c r="A77" s="85" t="s">
        <v>249</v>
      </c>
      <c r="B77" s="86">
        <v>3.8018555917005203E-2</v>
      </c>
      <c r="C77" s="86">
        <v>4.0585278997546256E-2</v>
      </c>
      <c r="D77" s="86">
        <v>4.3496173768720982E-2</v>
      </c>
      <c r="E77" s="86">
        <v>4.661836664912973E-2</v>
      </c>
      <c r="F77" s="86">
        <v>5.0351751122409916E-2</v>
      </c>
      <c r="G77" s="86">
        <v>5.4385974492988071E-2</v>
      </c>
      <c r="H77" s="86">
        <v>5.874544662958861E-2</v>
      </c>
      <c r="I77" s="86">
        <v>6.3456573308360228E-2</v>
      </c>
      <c r="J77" s="86">
        <v>6.8547920831720927E-2</v>
      </c>
      <c r="K77" s="86">
        <v>7.4389640177179098E-2</v>
      </c>
      <c r="L77" s="86">
        <v>8.0731732710924084E-2</v>
      </c>
      <c r="M77" s="86">
        <v>8.761729671236089E-2</v>
      </c>
      <c r="N77" s="86">
        <v>9.5093165187313131E-2</v>
      </c>
      <c r="O77" s="86">
        <v>0.10321023161624163</v>
      </c>
      <c r="P77" s="86">
        <v>0.11191671988487485</v>
      </c>
      <c r="Q77" s="86">
        <v>0.12136159097568766</v>
      </c>
      <c r="R77" s="86">
        <v>0.13160783228882877</v>
      </c>
      <c r="S77" s="86">
        <v>0.1427238386140382</v>
      </c>
      <c r="T77" s="86">
        <v>0.15478387960801782</v>
      </c>
      <c r="U77" s="86">
        <v>0.16742268269308547</v>
      </c>
      <c r="V77" s="86">
        <v>0.18109954674555931</v>
      </c>
      <c r="W77" s="86">
        <v>0.1959002666021164</v>
      </c>
      <c r="X77" s="86">
        <v>0.21191777562777284</v>
      </c>
      <c r="Y77" s="86">
        <v>0.2292527438990036</v>
      </c>
      <c r="Z77" s="86">
        <v>0.2472203423961305</v>
      </c>
      <c r="AA77" s="86">
        <v>0.26660406585910695</v>
      </c>
      <c r="AB77" s="86">
        <v>0.28751619870152051</v>
      </c>
      <c r="AC77" s="86">
        <v>0.31007798550234661</v>
      </c>
      <c r="AD77" s="86">
        <v>0.33442035084775312</v>
      </c>
      <c r="AE77" s="86">
        <v>0.3600892101996091</v>
      </c>
      <c r="AF77" s="86">
        <v>0.3877410505614648</v>
      </c>
      <c r="AG77" s="86">
        <v>0.41753011973335802</v>
      </c>
      <c r="AH77" s="86">
        <v>0.44962275202911406</v>
      </c>
      <c r="AI77" s="86">
        <v>0.48419832274600372</v>
      </c>
      <c r="AJ77" s="86">
        <v>0.52141262250554743</v>
      </c>
      <c r="AK77" s="86">
        <v>0.56150478457826947</v>
      </c>
      <c r="AL77" s="86">
        <v>0.60469880381287711</v>
      </c>
      <c r="AM77" s="86">
        <v>0.65123622761386635</v>
      </c>
      <c r="AN77" s="86">
        <v>0.70137754106175976</v>
      </c>
    </row>
    <row r="78" spans="1:40" x14ac:dyDescent="0.2">
      <c r="A78" s="85" t="s">
        <v>250</v>
      </c>
      <c r="B78" s="86">
        <v>0.24897217602399183</v>
      </c>
      <c r="C78" s="86">
        <v>0.26578087943735518</v>
      </c>
      <c r="D78" s="86">
        <v>0.28484346053428916</v>
      </c>
      <c r="E78" s="86">
        <v>0.30528976988646239</v>
      </c>
      <c r="F78" s="86">
        <v>0.3297385905696012</v>
      </c>
      <c r="G78" s="86">
        <v>0.35615751540547136</v>
      </c>
      <c r="H78" s="86">
        <v>0.38470639733919887</v>
      </c>
      <c r="I78" s="86">
        <v>0.41555815991795086</v>
      </c>
      <c r="J78" s="86">
        <v>0.44889987533062098</v>
      </c>
      <c r="K78" s="86">
        <v>0.48715555185697818</v>
      </c>
      <c r="L78" s="86">
        <v>0.52868802305654139</v>
      </c>
      <c r="M78" s="86">
        <v>0.57377952669840881</v>
      </c>
      <c r="N78" s="86">
        <v>0.62273675816036178</v>
      </c>
      <c r="O78" s="86">
        <v>0.675893003656727</v>
      </c>
      <c r="P78" s="86">
        <v>0.73290919686777423</v>
      </c>
      <c r="Q78" s="86">
        <v>0.79476083881017534</v>
      </c>
      <c r="R78" s="86">
        <v>0.86186041516885081</v>
      </c>
      <c r="S78" s="86">
        <v>0.93465582300931394</v>
      </c>
      <c r="T78" s="86">
        <v>1.0136334321474514</v>
      </c>
      <c r="U78" s="86">
        <v>1.0964011814879924</v>
      </c>
      <c r="V78" s="86">
        <v>1.1859668822937308</v>
      </c>
      <c r="W78" s="86">
        <v>1.2828923793445086</v>
      </c>
      <c r="X78" s="86">
        <v>1.3877862655117599</v>
      </c>
      <c r="Y78" s="86">
        <v>1.5013077990812327</v>
      </c>
      <c r="Z78" s="86">
        <v>1.618972239190968</v>
      </c>
      <c r="AA78" s="86">
        <v>1.7459104590581234</v>
      </c>
      <c r="AB78" s="86">
        <v>1.8828577757958873</v>
      </c>
      <c r="AC78" s="86">
        <v>2.0306081839664012</v>
      </c>
      <c r="AD78" s="86">
        <v>2.1900190696099053</v>
      </c>
      <c r="AE78" s="86">
        <v>2.3581167686081685</v>
      </c>
      <c r="AF78" s="86">
        <v>2.5392004184182309</v>
      </c>
      <c r="AG78" s="86">
        <v>2.7342801418471296</v>
      </c>
      <c r="AH78" s="86">
        <v>2.9444452126734606</v>
      </c>
      <c r="AI78" s="86">
        <v>3.1708703061843124</v>
      </c>
      <c r="AJ78" s="86">
        <v>3.4145756486641514</v>
      </c>
      <c r="AK78" s="86">
        <v>3.6771272525320784</v>
      </c>
      <c r="AL78" s="86">
        <v>3.9599919932007861</v>
      </c>
      <c r="AM78" s="86">
        <v>4.2647516925322506</v>
      </c>
      <c r="AN78" s="86">
        <v>4.5931121895767806</v>
      </c>
    </row>
    <row r="79" spans="1:40" x14ac:dyDescent="0.2">
      <c r="A79" s="85" t="s">
        <v>251</v>
      </c>
      <c r="B79" s="86">
        <v>5.2716095796961633E-2</v>
      </c>
      <c r="C79" s="86">
        <v>5.6275084731035104E-2</v>
      </c>
      <c r="D79" s="86">
        <v>6.0311298203927291E-2</v>
      </c>
      <c r="E79" s="86">
        <v>6.4640495223917224E-2</v>
      </c>
      <c r="F79" s="86">
        <v>6.9817163532149729E-2</v>
      </c>
      <c r="G79" s="86">
        <v>7.541097162244112E-2</v>
      </c>
      <c r="H79" s="86">
        <v>8.1455765940218625E-2</v>
      </c>
      <c r="I79" s="86">
        <v>8.7988160433368254E-2</v>
      </c>
      <c r="J79" s="86">
        <v>9.5047764810846883E-2</v>
      </c>
      <c r="K79" s="86">
        <v>0.10314782619419874</v>
      </c>
      <c r="L79" s="86">
        <v>0.1119416993305678</v>
      </c>
      <c r="M79" s="86">
        <v>0.12148914380237362</v>
      </c>
      <c r="N79" s="86">
        <v>0.13185509772107032</v>
      </c>
      <c r="O79" s="86">
        <v>0.14311012940590873</v>
      </c>
      <c r="P79" s="86">
        <v>0.15518244668766798</v>
      </c>
      <c r="Q79" s="86">
        <v>0.16827859716482324</v>
      </c>
      <c r="R79" s="86">
        <v>0.18248591844765857</v>
      </c>
      <c r="S79" s="86">
        <v>0.1978992459711604</v>
      </c>
      <c r="T79" s="86">
        <v>0.2146215611938054</v>
      </c>
      <c r="U79" s="86">
        <v>0.23214638132757975</v>
      </c>
      <c r="V79" s="86">
        <v>0.25111056495323247</v>
      </c>
      <c r="W79" s="86">
        <v>0.27163307421227739</v>
      </c>
      <c r="X79" s="86">
        <v>0.29384276944816418</v>
      </c>
      <c r="Y79" s="86">
        <v>0.31787923864016582</v>
      </c>
      <c r="Z79" s="86">
        <v>0.34279290568432158</v>
      </c>
      <c r="AA79" s="86">
        <v>0.36967015544643117</v>
      </c>
      <c r="AB79" s="86">
        <v>0.39866668021307466</v>
      </c>
      <c r="AC79" s="86">
        <v>0.42995059633391247</v>
      </c>
      <c r="AD79" s="86">
        <v>0.46370344234611766</v>
      </c>
      <c r="AE79" s="86">
        <v>0.49929558981076988</v>
      </c>
      <c r="AF79" s="86">
        <v>0.53763731611568366</v>
      </c>
      <c r="AG79" s="86">
        <v>0.57894249950023824</v>
      </c>
      <c r="AH79" s="86">
        <v>0.62344177722590843</v>
      </c>
      <c r="AI79" s="86">
        <v>0.67138386903300207</v>
      </c>
      <c r="AJ79" s="86">
        <v>0.72298479241955982</v>
      </c>
      <c r="AK79" s="86">
        <v>0.77857612684969224</v>
      </c>
      <c r="AL79" s="86">
        <v>0.83846846102456551</v>
      </c>
      <c r="AM79" s="86">
        <v>0.90299672181890644</v>
      </c>
      <c r="AN79" s="86">
        <v>0.97252209487291918</v>
      </c>
    </row>
    <row r="80" spans="1:40" x14ac:dyDescent="0.2">
      <c r="A80" s="85" t="s">
        <v>252</v>
      </c>
      <c r="B80" s="86">
        <v>0</v>
      </c>
      <c r="C80" s="86">
        <v>0</v>
      </c>
      <c r="D80" s="86">
        <v>0</v>
      </c>
      <c r="E80" s="86">
        <v>0</v>
      </c>
      <c r="F80" s="86">
        <v>0</v>
      </c>
      <c r="G80" s="86">
        <v>0</v>
      </c>
      <c r="H80" s="86">
        <v>0</v>
      </c>
      <c r="I80" s="86">
        <v>0</v>
      </c>
      <c r="J80" s="86">
        <v>0</v>
      </c>
      <c r="K80" s="86">
        <v>0</v>
      </c>
      <c r="L80" s="86">
        <v>0</v>
      </c>
      <c r="M80" s="86">
        <v>0</v>
      </c>
      <c r="N80" s="86">
        <v>0</v>
      </c>
      <c r="O80" s="86">
        <v>0</v>
      </c>
      <c r="P80" s="86">
        <v>0</v>
      </c>
      <c r="Q80" s="86">
        <v>0</v>
      </c>
      <c r="R80" s="86">
        <v>0</v>
      </c>
      <c r="S80" s="86">
        <v>0</v>
      </c>
      <c r="T80" s="86">
        <v>0</v>
      </c>
      <c r="U80" s="86">
        <v>0</v>
      </c>
      <c r="V80" s="86">
        <v>0</v>
      </c>
      <c r="W80" s="86">
        <v>0</v>
      </c>
      <c r="X80" s="86">
        <v>0</v>
      </c>
      <c r="Y80" s="86">
        <v>0</v>
      </c>
      <c r="Z80" s="86">
        <v>0</v>
      </c>
      <c r="AA80" s="86">
        <v>0</v>
      </c>
      <c r="AB80" s="86">
        <v>0</v>
      </c>
      <c r="AC80" s="86">
        <v>0</v>
      </c>
      <c r="AD80" s="86">
        <v>0</v>
      </c>
      <c r="AE80" s="86">
        <v>0</v>
      </c>
      <c r="AF80" s="86">
        <v>0</v>
      </c>
      <c r="AG80" s="86">
        <v>0</v>
      </c>
      <c r="AH80" s="86">
        <v>0</v>
      </c>
      <c r="AI80" s="86">
        <v>0</v>
      </c>
      <c r="AJ80" s="86">
        <v>0</v>
      </c>
      <c r="AK80" s="86">
        <v>0</v>
      </c>
      <c r="AL80" s="86">
        <v>0</v>
      </c>
      <c r="AM80" s="86">
        <v>0</v>
      </c>
      <c r="AN80" s="86">
        <v>0</v>
      </c>
    </row>
    <row r="81" spans="1:40" x14ac:dyDescent="0.2">
      <c r="A81" s="85" t="s">
        <v>128</v>
      </c>
      <c r="B81" s="86">
        <v>2.2976962199626502E-3</v>
      </c>
      <c r="C81" s="86">
        <v>2.4528191534250485E-3</v>
      </c>
      <c r="D81" s="86">
        <v>2.6287425085108635E-3</v>
      </c>
      <c r="E81" s="86">
        <v>2.8174359137777558E-3</v>
      </c>
      <c r="F81" s="86">
        <v>3.0430674030602358E-3</v>
      </c>
      <c r="G81" s="86">
        <v>3.2868804455465843E-3</v>
      </c>
      <c r="H81" s="86">
        <v>3.5503502804126474E-3</v>
      </c>
      <c r="I81" s="86">
        <v>3.8350727718510186E-3</v>
      </c>
      <c r="J81" s="86">
        <v>4.142774358004888E-3</v>
      </c>
      <c r="K81" s="86">
        <v>4.4958255493085068E-3</v>
      </c>
      <c r="L81" s="86">
        <v>4.8791173837814004E-3</v>
      </c>
      <c r="M81" s="86">
        <v>5.2952545567174119E-3</v>
      </c>
      <c r="N81" s="86">
        <v>5.7470674760017179E-3</v>
      </c>
      <c r="O81" s="86">
        <v>6.2376319490882034E-3</v>
      </c>
      <c r="P81" s="86">
        <v>6.76381882550872E-3</v>
      </c>
      <c r="Q81" s="86">
        <v>7.3346307377436179E-3</v>
      </c>
      <c r="R81" s="86">
        <v>7.9538744035320685E-3</v>
      </c>
      <c r="S81" s="86">
        <v>8.6256833425741291E-3</v>
      </c>
      <c r="T81" s="86">
        <v>9.3545461290764232E-3</v>
      </c>
      <c r="U81" s="86">
        <v>1.0118387084445872E-2</v>
      </c>
      <c r="V81" s="86">
        <v>1.0944964477414554E-2</v>
      </c>
      <c r="W81" s="86">
        <v>1.1839463420019741E-2</v>
      </c>
      <c r="X81" s="86">
        <v>1.2807500449669437E-2</v>
      </c>
      <c r="Y81" s="86">
        <v>1.385515968104397E-2</v>
      </c>
      <c r="Z81" s="86">
        <v>1.4941052665479741E-2</v>
      </c>
      <c r="AA81" s="86">
        <v>1.6112530830692244E-2</v>
      </c>
      <c r="AB81" s="86">
        <v>1.7376380217509133E-2</v>
      </c>
      <c r="AC81" s="86">
        <v>1.8739928384910037E-2</v>
      </c>
      <c r="AD81" s="86">
        <v>2.0211087914514182E-2</v>
      </c>
      <c r="AE81" s="86">
        <v>2.1762415672261337E-2</v>
      </c>
      <c r="AF81" s="86">
        <v>2.3433587223678096E-2</v>
      </c>
      <c r="AG81" s="86">
        <v>2.5233924716293113E-2</v>
      </c>
      <c r="AH81" s="86">
        <v>2.7173480760336006E-2</v>
      </c>
      <c r="AI81" s="86">
        <v>2.9263096113235677E-2</v>
      </c>
      <c r="AJ81" s="86">
        <v>3.1512186164754812E-2</v>
      </c>
      <c r="AK81" s="86">
        <v>3.3935203215842216E-2</v>
      </c>
      <c r="AL81" s="86">
        <v>3.6545684659088203E-2</v>
      </c>
      <c r="AM81" s="86">
        <v>3.9358228696472458E-2</v>
      </c>
      <c r="AN81" s="86">
        <v>4.2388578050737515E-2</v>
      </c>
    </row>
    <row r="82" spans="1:40" x14ac:dyDescent="0.2">
      <c r="A82" s="85" t="s">
        <v>253</v>
      </c>
      <c r="B82" s="86">
        <v>4.5717354702958355</v>
      </c>
      <c r="C82" s="86">
        <v>4.8803841989680343</v>
      </c>
      <c r="D82" s="86">
        <v>5.2304196107477257</v>
      </c>
      <c r="E82" s="86">
        <v>5.6058636430678837</v>
      </c>
      <c r="F82" s="86">
        <v>6.0548035306850334</v>
      </c>
      <c r="G82" s="86">
        <v>6.539919328313716</v>
      </c>
      <c r="H82" s="86">
        <v>7.0641463253141055</v>
      </c>
      <c r="I82" s="86">
        <v>7.6306598191305177</v>
      </c>
      <c r="J82" s="86">
        <v>8.2428949107253491</v>
      </c>
      <c r="K82" s="86">
        <v>8.9453622952689837</v>
      </c>
      <c r="L82" s="86">
        <v>9.7079996099454089</v>
      </c>
      <c r="M82" s="86">
        <v>10.535989427525003</v>
      </c>
      <c r="N82" s="86">
        <v>11.434963422034835</v>
      </c>
      <c r="O82" s="86">
        <v>12.411041540017258</v>
      </c>
      <c r="P82" s="86">
        <v>13.457997698118502</v>
      </c>
      <c r="Q82" s="86">
        <v>14.593744470628796</v>
      </c>
      <c r="R82" s="86">
        <v>15.825856099243953</v>
      </c>
      <c r="S82" s="86">
        <v>17.162557064844329</v>
      </c>
      <c r="T82" s="86">
        <v>18.612778301699283</v>
      </c>
      <c r="U82" s="86">
        <v>20.132595742746364</v>
      </c>
      <c r="V82" s="86">
        <v>21.777240127651606</v>
      </c>
      <c r="W82" s="86">
        <v>23.557028294825738</v>
      </c>
      <c r="X82" s="86">
        <v>25.483135491486085</v>
      </c>
      <c r="Y82" s="86">
        <v>27.567667305241546</v>
      </c>
      <c r="Z82" s="86">
        <v>29.728272972239218</v>
      </c>
      <c r="AA82" s="86">
        <v>32.059167819890639</v>
      </c>
      <c r="AB82" s="86">
        <v>34.573854061101549</v>
      </c>
      <c r="AC82" s="86">
        <v>37.286911369636847</v>
      </c>
      <c r="AD82" s="86">
        <v>40.214083441175681</v>
      </c>
      <c r="AE82" s="86">
        <v>43.300766560784275</v>
      </c>
      <c r="AF82" s="86">
        <v>46.625903361803815</v>
      </c>
      <c r="AG82" s="86">
        <v>50.208042158909613</v>
      </c>
      <c r="AH82" s="86">
        <v>54.067184671370072</v>
      </c>
      <c r="AI82" s="86">
        <v>58.224900798126576</v>
      </c>
      <c r="AJ82" s="86">
        <v>62.699924378304921</v>
      </c>
      <c r="AK82" s="86">
        <v>67.521011213608148</v>
      </c>
      <c r="AL82" s="86">
        <v>72.715096708874682</v>
      </c>
      <c r="AM82" s="86">
        <v>78.311226965679325</v>
      </c>
      <c r="AN82" s="86">
        <v>84.340725343191949</v>
      </c>
    </row>
    <row r="83" spans="1:40" x14ac:dyDescent="0.2">
      <c r="A83" s="85" t="s">
        <v>254</v>
      </c>
      <c r="B83" s="86">
        <v>2.8888720254822924</v>
      </c>
      <c r="C83" s="86">
        <v>3.0839066428076229</v>
      </c>
      <c r="D83" s="86">
        <v>3.3050934362230984</v>
      </c>
      <c r="E83" s="86">
        <v>3.5423358946179597</v>
      </c>
      <c r="F83" s="86">
        <v>3.8260202615037868</v>
      </c>
      <c r="G83" s="86">
        <v>4.1325641256434897</v>
      </c>
      <c r="H83" s="86">
        <v>4.4638222914924901</v>
      </c>
      <c r="I83" s="86">
        <v>4.8218012242146324</v>
      </c>
      <c r="J83" s="86">
        <v>5.208671558383914</v>
      </c>
      <c r="K83" s="86">
        <v>5.6525595281072567</v>
      </c>
      <c r="L83" s="86">
        <v>6.1344687764162131</v>
      </c>
      <c r="M83" s="86">
        <v>6.6576741624083065</v>
      </c>
      <c r="N83" s="86">
        <v>7.2257343315167963</v>
      </c>
      <c r="O83" s="86">
        <v>7.8425164677637031</v>
      </c>
      <c r="P83" s="86">
        <v>8.5040863194527354</v>
      </c>
      <c r="Q83" s="86">
        <v>9.2217628124289277</v>
      </c>
      <c r="R83" s="86">
        <v>10.000332097398392</v>
      </c>
      <c r="S83" s="86">
        <v>10.844991210124398</v>
      </c>
      <c r="T83" s="86">
        <v>11.761383593089528</v>
      </c>
      <c r="U83" s="86">
        <v>12.721753701510712</v>
      </c>
      <c r="V83" s="86">
        <v>13.761001747748141</v>
      </c>
      <c r="W83" s="86">
        <v>14.885646924801884</v>
      </c>
      <c r="X83" s="86">
        <v>16.102750852766494</v>
      </c>
      <c r="Y83" s="86">
        <v>17.419963032279664</v>
      </c>
      <c r="Z83" s="86">
        <v>18.785246152889474</v>
      </c>
      <c r="AA83" s="86">
        <v>20.258134722989809</v>
      </c>
      <c r="AB83" s="86">
        <v>21.847160768416124</v>
      </c>
      <c r="AC83" s="86">
        <v>23.561537160725351</v>
      </c>
      <c r="AD83" s="86">
        <v>25.41121231498234</v>
      </c>
      <c r="AE83" s="86">
        <v>27.361682234710354</v>
      </c>
      <c r="AF83" s="86">
        <v>29.462830638370171</v>
      </c>
      <c r="AG83" s="86">
        <v>31.726378175096773</v>
      </c>
      <c r="AH83" s="86">
        <v>34.164963897965613</v>
      </c>
      <c r="AI83" s="86">
        <v>36.792217790174334</v>
      </c>
      <c r="AJ83" s="86">
        <v>39.619977733449069</v>
      </c>
      <c r="AK83" s="86">
        <v>42.666414470968171</v>
      </c>
      <c r="AL83" s="86">
        <v>45.94854844016475</v>
      </c>
      <c r="AM83" s="86">
        <v>49.484733824222374</v>
      </c>
      <c r="AN83" s="86">
        <v>53.294763801604233</v>
      </c>
    </row>
    <row r="87" spans="1:40" x14ac:dyDescent="0.2">
      <c r="A87" s="83" t="s">
        <v>303</v>
      </c>
    </row>
    <row r="88" spans="1:40" x14ac:dyDescent="0.2">
      <c r="A88" s="83" t="s">
        <v>241</v>
      </c>
    </row>
    <row r="89" spans="1:40" x14ac:dyDescent="0.2">
      <c r="A89" s="83" t="s">
        <v>304</v>
      </c>
    </row>
    <row r="90" spans="1:40" x14ac:dyDescent="0.2">
      <c r="A90" s="83" t="s">
        <v>243</v>
      </c>
    </row>
    <row r="91" spans="1:40" x14ac:dyDescent="0.2">
      <c r="A91" s="83"/>
      <c r="B91" s="84">
        <v>1000000</v>
      </c>
    </row>
    <row r="92" spans="1:40" x14ac:dyDescent="0.2">
      <c r="A92" s="85" t="s">
        <v>244</v>
      </c>
      <c r="B92" s="85">
        <v>2022</v>
      </c>
      <c r="C92" s="85">
        <v>2023</v>
      </c>
      <c r="D92" s="85">
        <v>2024</v>
      </c>
      <c r="E92" s="85">
        <v>2025</v>
      </c>
      <c r="F92" s="85">
        <v>2026</v>
      </c>
      <c r="G92" s="85">
        <v>2027</v>
      </c>
      <c r="H92" s="85">
        <v>2028</v>
      </c>
      <c r="I92" s="85">
        <v>2029</v>
      </c>
      <c r="J92" s="85">
        <v>2030</v>
      </c>
      <c r="K92" s="85">
        <v>2031</v>
      </c>
      <c r="L92" s="85">
        <v>2032</v>
      </c>
      <c r="M92" s="85">
        <v>2033</v>
      </c>
      <c r="N92" s="85">
        <v>2034</v>
      </c>
      <c r="O92" s="85">
        <v>2035</v>
      </c>
      <c r="P92" s="85">
        <v>2036</v>
      </c>
      <c r="Q92" s="85">
        <v>2037</v>
      </c>
      <c r="R92" s="85">
        <v>2038</v>
      </c>
      <c r="S92" s="85">
        <v>2039</v>
      </c>
      <c r="T92" s="85">
        <v>2040</v>
      </c>
      <c r="U92" s="85">
        <v>2041</v>
      </c>
      <c r="V92" s="85">
        <v>2042</v>
      </c>
      <c r="W92" s="85">
        <v>2043</v>
      </c>
      <c r="X92" s="85">
        <v>2044</v>
      </c>
      <c r="Y92" s="85">
        <v>2045</v>
      </c>
      <c r="Z92" s="85">
        <v>2046</v>
      </c>
      <c r="AA92" s="85">
        <v>2047</v>
      </c>
      <c r="AB92" s="85">
        <v>2048</v>
      </c>
      <c r="AC92" s="85">
        <v>2049</v>
      </c>
      <c r="AD92" s="85">
        <v>2050</v>
      </c>
      <c r="AE92" s="85">
        <v>2051</v>
      </c>
      <c r="AF92" s="85">
        <v>2052</v>
      </c>
      <c r="AG92" s="85">
        <v>2053</v>
      </c>
      <c r="AH92" s="85">
        <v>2054</v>
      </c>
      <c r="AI92" s="85">
        <v>2055</v>
      </c>
      <c r="AJ92" s="85">
        <v>2056</v>
      </c>
      <c r="AK92" s="85">
        <v>2057</v>
      </c>
      <c r="AL92" s="85">
        <v>2058</v>
      </c>
      <c r="AM92" s="85">
        <v>2059</v>
      </c>
      <c r="AN92" s="85">
        <v>2060</v>
      </c>
    </row>
    <row r="93" spans="1:40" x14ac:dyDescent="0.2">
      <c r="A93" s="85" t="s">
        <v>245</v>
      </c>
      <c r="B93" s="86">
        <v>1.8408478540205373</v>
      </c>
      <c r="C93" s="86">
        <v>1.96512786836389</v>
      </c>
      <c r="D93" s="86">
        <v>2.1060725797962303</v>
      </c>
      <c r="E93" s="86">
        <v>2.2572482866348977</v>
      </c>
      <c r="F93" s="86">
        <v>2.4380177196158432</v>
      </c>
      <c r="G93" s="86">
        <v>2.6333536879408932</v>
      </c>
      <c r="H93" s="86">
        <v>2.8444381106328636</v>
      </c>
      <c r="I93" s="86">
        <v>3.0725495479943388</v>
      </c>
      <c r="J93" s="86">
        <v>3.3190711724061472</v>
      </c>
      <c r="K93" s="86">
        <v>3.6019255907683903</v>
      </c>
      <c r="L93" s="86">
        <v>3.9090079390887826</v>
      </c>
      <c r="M93" s="86">
        <v>4.2424050240132125</v>
      </c>
      <c r="N93" s="86">
        <v>4.6043844865971701</v>
      </c>
      <c r="O93" s="86">
        <v>4.9974105749434568</v>
      </c>
      <c r="P93" s="86">
        <v>5.4189763040667867</v>
      </c>
      <c r="Q93" s="86">
        <v>5.876294323114605</v>
      </c>
      <c r="R93" s="86">
        <v>6.3724144644016052</v>
      </c>
      <c r="S93" s="86">
        <v>6.9106483845355289</v>
      </c>
      <c r="T93" s="86">
        <v>7.4945921995407945</v>
      </c>
      <c r="U93" s="86">
        <v>8.1065595132737265</v>
      </c>
      <c r="V93" s="86">
        <v>8.7687894489842968</v>
      </c>
      <c r="W93" s="86">
        <v>9.4854361686908586</v>
      </c>
      <c r="X93" s="86">
        <v>10.26099947995923</v>
      </c>
      <c r="Y93" s="86">
        <v>11.1003537997622</v>
      </c>
      <c r="Z93" s="86">
        <v>11.970339898327939</v>
      </c>
      <c r="AA93" s="86">
        <v>12.908894372033958</v>
      </c>
      <c r="AB93" s="86">
        <v>13.92145400081067</v>
      </c>
      <c r="AC93" s="86">
        <v>15.013889413292826</v>
      </c>
      <c r="AD93" s="86">
        <v>16.192539941358582</v>
      </c>
      <c r="AE93" s="86">
        <v>17.435418938555934</v>
      </c>
      <c r="AF93" s="86">
        <v>18.774313322155404</v>
      </c>
      <c r="AG93" s="86">
        <v>20.216691727533529</v>
      </c>
      <c r="AH93" s="86">
        <v>21.770608015687124</v>
      </c>
      <c r="AI93" s="86">
        <v>23.444747488387414</v>
      </c>
      <c r="AJ93" s="86">
        <v>25.246653483996031</v>
      </c>
      <c r="AK93" s="86">
        <v>27.18790476865102</v>
      </c>
      <c r="AL93" s="86">
        <v>29.279347110336172</v>
      </c>
      <c r="AM93" s="86">
        <v>31.532676166881878</v>
      </c>
      <c r="AN93" s="86">
        <v>33.960504553099973</v>
      </c>
    </row>
    <row r="94" spans="1:40" x14ac:dyDescent="0.2">
      <c r="A94" s="85" t="s">
        <v>246</v>
      </c>
      <c r="B94" s="86">
        <v>0.15540494647087766</v>
      </c>
      <c r="C94" s="86">
        <v>0.16589670380663257</v>
      </c>
      <c r="D94" s="86">
        <v>0.17779530003643906</v>
      </c>
      <c r="E94" s="86">
        <v>0.19055760006989858</v>
      </c>
      <c r="F94" s="86">
        <v>0.20581821163788824</v>
      </c>
      <c r="G94" s="86">
        <v>0.22230853463502864</v>
      </c>
      <c r="H94" s="86">
        <v>0.24012834703160263</v>
      </c>
      <c r="I94" s="86">
        <v>0.2593855852846883</v>
      </c>
      <c r="J94" s="86">
        <v>0.28019701723543733</v>
      </c>
      <c r="K94" s="86">
        <v>0.30407567491408838</v>
      </c>
      <c r="L94" s="86">
        <v>0.32999966195009112</v>
      </c>
      <c r="M94" s="86">
        <v>0.35814514720736962</v>
      </c>
      <c r="N94" s="86">
        <v>0.38870356564676201</v>
      </c>
      <c r="O94" s="86">
        <v>0.42188294985698549</v>
      </c>
      <c r="P94" s="86">
        <v>0.45747165938845602</v>
      </c>
      <c r="Q94" s="86">
        <v>0.49607858831801055</v>
      </c>
      <c r="R94" s="86">
        <v>0.53796120443505679</v>
      </c>
      <c r="S94" s="86">
        <v>0.58339907881698294</v>
      </c>
      <c r="T94" s="86">
        <v>0.63269579669331033</v>
      </c>
      <c r="U94" s="86">
        <v>0.68435826701908009</v>
      </c>
      <c r="V94" s="86">
        <v>0.74026392347284042</v>
      </c>
      <c r="W94" s="86">
        <v>0.80076346169990664</v>
      </c>
      <c r="X94" s="86">
        <v>0.86623675684985602</v>
      </c>
      <c r="Y94" s="86">
        <v>0.93709530871452618</v>
      </c>
      <c r="Z94" s="86">
        <v>1.0105398048377283</v>
      </c>
      <c r="AA94" s="86">
        <v>1.0897728644454125</v>
      </c>
      <c r="AB94" s="86">
        <v>1.175253462184622</v>
      </c>
      <c r="AC94" s="86">
        <v>1.267477198344507</v>
      </c>
      <c r="AD94" s="86">
        <v>1.3669792412873165</v>
      </c>
      <c r="AE94" s="86">
        <v>1.4719034715040513</v>
      </c>
      <c r="AF94" s="86">
        <v>1.5849333504041427</v>
      </c>
      <c r="AG94" s="86">
        <v>1.7066993825012398</v>
      </c>
      <c r="AH94" s="86">
        <v>1.8378814772372669</v>
      </c>
      <c r="AI94" s="86">
        <v>1.9792128504800606</v>
      </c>
      <c r="AJ94" s="86">
        <v>2.1313303131924273</v>
      </c>
      <c r="AK94" s="86">
        <v>2.295211348400982</v>
      </c>
      <c r="AL94" s="86">
        <v>2.4717715592009357</v>
      </c>
      <c r="AM94" s="86">
        <v>2.6619982966518041</v>
      </c>
      <c r="AN94" s="86">
        <v>2.8669563216057177</v>
      </c>
    </row>
    <row r="95" spans="1:40" x14ac:dyDescent="0.2">
      <c r="A95" s="85" t="s">
        <v>247</v>
      </c>
      <c r="B95" s="86">
        <v>4.1826094779442036</v>
      </c>
      <c r="C95" s="86">
        <v>4.4649873859153804</v>
      </c>
      <c r="D95" s="86">
        <v>4.7852293247673474</v>
      </c>
      <c r="E95" s="86">
        <v>5.1287172142620268</v>
      </c>
      <c r="F95" s="86">
        <v>5.5394453154776446</v>
      </c>
      <c r="G95" s="86">
        <v>5.9832701925392389</v>
      </c>
      <c r="H95" s="86">
        <v>6.4628772959017118</v>
      </c>
      <c r="I95" s="86">
        <v>6.9811716556728136</v>
      </c>
      <c r="J95" s="86">
        <v>7.5412959921469165</v>
      </c>
      <c r="K95" s="86">
        <v>8.1839724461169787</v>
      </c>
      <c r="L95" s="86">
        <v>8.8816974307152474</v>
      </c>
      <c r="M95" s="86">
        <v>9.6392124009384919</v>
      </c>
      <c r="N95" s="86">
        <v>10.461669687518743</v>
      </c>
      <c r="O95" s="86">
        <v>11.354668334096827</v>
      </c>
      <c r="P95" s="86">
        <v>12.312512194118531</v>
      </c>
      <c r="Q95" s="86">
        <v>13.35158920242556</v>
      </c>
      <c r="R95" s="86">
        <v>14.47882891461248</v>
      </c>
      <c r="S95" s="86">
        <v>15.701755779962266</v>
      </c>
      <c r="T95" s="86">
        <v>17.028540570945147</v>
      </c>
      <c r="U95" s="86">
        <v>18.418997843674678</v>
      </c>
      <c r="V95" s="86">
        <v>19.92365734045595</v>
      </c>
      <c r="W95" s="86">
        <v>21.551957775842634</v>
      </c>
      <c r="X95" s="86">
        <v>23.314123209217271</v>
      </c>
      <c r="Y95" s="86">
        <v>25.221228853876465</v>
      </c>
      <c r="Z95" s="86">
        <v>27.197933280368499</v>
      </c>
      <c r="AA95" s="86">
        <v>29.330432622297238</v>
      </c>
      <c r="AB95" s="86">
        <v>31.63107984366065</v>
      </c>
      <c r="AC95" s="86">
        <v>34.113213660591924</v>
      </c>
      <c r="AD95" s="86">
        <v>36.791237734718784</v>
      </c>
      <c r="AE95" s="86">
        <v>39.615195978884159</v>
      </c>
      <c r="AF95" s="86">
        <v>42.657311777090115</v>
      </c>
      <c r="AG95" s="86">
        <v>45.934554693141173</v>
      </c>
      <c r="AH95" s="86">
        <v>49.465223988035852</v>
      </c>
      <c r="AI95" s="86">
        <v>53.2690536258972</v>
      </c>
      <c r="AJ95" s="86">
        <v>57.363182903955938</v>
      </c>
      <c r="AK95" s="86">
        <v>61.773920056695516</v>
      </c>
      <c r="AL95" s="86">
        <v>66.52590786590018</v>
      </c>
      <c r="AM95" s="86">
        <v>71.645720156878355</v>
      </c>
      <c r="AN95" s="86">
        <v>77.162014182394529</v>
      </c>
    </row>
    <row r="96" spans="1:40" x14ac:dyDescent="0.2">
      <c r="A96" s="85" t="s">
        <v>180</v>
      </c>
      <c r="B96" s="86">
        <v>159.74932992876359</v>
      </c>
      <c r="C96" s="86">
        <v>170.53438691841436</v>
      </c>
      <c r="D96" s="86">
        <v>182.76561132902671</v>
      </c>
      <c r="E96" s="86">
        <v>195.88468459531458</v>
      </c>
      <c r="F96" s="86">
        <v>211.57191030885608</v>
      </c>
      <c r="G96" s="86">
        <v>228.52322433666097</v>
      </c>
      <c r="H96" s="86">
        <v>246.8411939666845</v>
      </c>
      <c r="I96" s="86">
        <v>266.63677304617983</v>
      </c>
      <c r="J96" s="86">
        <v>288.02999368998508</v>
      </c>
      <c r="K96" s="86">
        <v>312.57618511045996</v>
      </c>
      <c r="L96" s="86">
        <v>339.22488357296015</v>
      </c>
      <c r="M96" s="86">
        <v>368.15718278528095</v>
      </c>
      <c r="N96" s="86">
        <v>399.56986931962177</v>
      </c>
      <c r="O96" s="86">
        <v>433.67679136682636</v>
      </c>
      <c r="P96" s="86">
        <v>470.26039201654709</v>
      </c>
      <c r="Q96" s="86">
        <v>509.94658712912991</v>
      </c>
      <c r="R96" s="86">
        <v>553.00004206928895</v>
      </c>
      <c r="S96" s="86">
        <v>599.70814339256481</v>
      </c>
      <c r="T96" s="86">
        <v>650.38296312815419</v>
      </c>
      <c r="U96" s="86">
        <v>703.48967050411875</v>
      </c>
      <c r="V96" s="86">
        <v>760.95818331873181</v>
      </c>
      <c r="W96" s="86">
        <v>823.14900100023056</v>
      </c>
      <c r="X96" s="86">
        <v>890.45261820132544</v>
      </c>
      <c r="Y96" s="86">
        <v>963.29203829163043</v>
      </c>
      <c r="Z96" s="86">
        <v>1038.7896933475195</v>
      </c>
      <c r="AA96" s="86">
        <v>1120.2377326022113</v>
      </c>
      <c r="AB96" s="86">
        <v>1208.1079614517664</v>
      </c>
      <c r="AC96" s="86">
        <v>1302.9098348131756</v>
      </c>
      <c r="AD96" s="86">
        <v>1405.1934818117322</v>
      </c>
      <c r="AE96" s="86">
        <v>1513.0508946615594</v>
      </c>
      <c r="AF96" s="86">
        <v>1629.2405515950511</v>
      </c>
      <c r="AG96" s="86">
        <v>1754.4105830344354</v>
      </c>
      <c r="AH96" s="86">
        <v>1889.2599054571231</v>
      </c>
      <c r="AI96" s="86">
        <v>2034.5422319606703</v>
      </c>
      <c r="AJ96" s="86">
        <v>2190.9121757147973</v>
      </c>
      <c r="AK96" s="86">
        <v>2359.3745455242724</v>
      </c>
      <c r="AL96" s="86">
        <v>2540.8705403937761</v>
      </c>
      <c r="AM96" s="86">
        <v>2736.4151130242599</v>
      </c>
      <c r="AN96" s="86">
        <v>2947.102789919064</v>
      </c>
    </row>
    <row r="97" spans="1:40" x14ac:dyDescent="0.2">
      <c r="A97" s="85" t="s">
        <v>248</v>
      </c>
      <c r="B97" s="86">
        <v>1.1164760364093364E-2</v>
      </c>
      <c r="C97" s="86">
        <v>1.1918519875048659E-2</v>
      </c>
      <c r="D97" s="86">
        <v>1.2773350937969745E-2</v>
      </c>
      <c r="E97" s="86">
        <v>1.3690233088789429E-2</v>
      </c>
      <c r="F97" s="86">
        <v>1.478660148011373E-2</v>
      </c>
      <c r="G97" s="86">
        <v>1.5971316051757514E-2</v>
      </c>
      <c r="H97" s="86">
        <v>1.7251545154234195E-2</v>
      </c>
      <c r="I97" s="86">
        <v>1.8635043268370764E-2</v>
      </c>
      <c r="J97" s="86">
        <v>2.0130199348279022E-2</v>
      </c>
      <c r="K97" s="86">
        <v>2.1845714181317592E-2</v>
      </c>
      <c r="L97" s="86">
        <v>2.370817164815938E-2</v>
      </c>
      <c r="M97" s="86">
        <v>2.5730228251663465E-2</v>
      </c>
      <c r="N97" s="86">
        <v>2.7925637257164085E-2</v>
      </c>
      <c r="O97" s="86">
        <v>3.0309344353673714E-2</v>
      </c>
      <c r="P97" s="86">
        <v>3.2866144652566737E-2</v>
      </c>
      <c r="Q97" s="86">
        <v>3.5639782941955647E-2</v>
      </c>
      <c r="R97" s="86">
        <v>3.8648756484865127E-2</v>
      </c>
      <c r="S97" s="86">
        <v>4.1913150511235765E-2</v>
      </c>
      <c r="T97" s="86">
        <v>4.5454775500171705E-2</v>
      </c>
      <c r="U97" s="86">
        <v>4.9166363284878382E-2</v>
      </c>
      <c r="V97" s="86">
        <v>5.3182794366887297E-2</v>
      </c>
      <c r="W97" s="86">
        <v>5.7529263779751705E-2</v>
      </c>
      <c r="X97" s="86">
        <v>6.2233062900674319E-2</v>
      </c>
      <c r="Y97" s="86">
        <v>6.732375511660052E-2</v>
      </c>
      <c r="Z97" s="86">
        <v>7.2600229372397768E-2</v>
      </c>
      <c r="AA97" s="86">
        <v>7.8292571498711577E-2</v>
      </c>
      <c r="AB97" s="86">
        <v>8.4433755619363629E-2</v>
      </c>
      <c r="AC97" s="86">
        <v>9.1059387154840146E-2</v>
      </c>
      <c r="AD97" s="86">
        <v>9.820791421541461E-2</v>
      </c>
      <c r="AE97" s="86">
        <v>0.10574598757382174</v>
      </c>
      <c r="AF97" s="86">
        <v>0.11386639519635836</v>
      </c>
      <c r="AG97" s="86">
        <v>0.12261443443013754</v>
      </c>
      <c r="AH97" s="86">
        <v>0.13203895202142285</v>
      </c>
      <c r="AI97" s="86">
        <v>0.14219262441099334</v>
      </c>
      <c r="AJ97" s="86">
        <v>0.15312120202030224</v>
      </c>
      <c r="AK97" s="86">
        <v>0.16489491018000962</v>
      </c>
      <c r="AL97" s="86">
        <v>0.17757952857975082</v>
      </c>
      <c r="AM97" s="86">
        <v>0.19124599149945104</v>
      </c>
      <c r="AN97" s="86">
        <v>0.20597079457215847</v>
      </c>
    </row>
    <row r="98" spans="1:40" x14ac:dyDescent="0.2">
      <c r="A98" s="85" t="s">
        <v>249</v>
      </c>
      <c r="B98" s="86">
        <v>8.9840410875910964E-2</v>
      </c>
      <c r="C98" s="86">
        <v>9.5905750565926637E-2</v>
      </c>
      <c r="D98" s="86">
        <v>0.10278439116526369</v>
      </c>
      <c r="E98" s="86">
        <v>0.11016234344262264</v>
      </c>
      <c r="F98" s="86">
        <v>0.11898458266100424</v>
      </c>
      <c r="G98" s="86">
        <v>0.12851772447652043</v>
      </c>
      <c r="H98" s="86">
        <v>0.13881945105470159</v>
      </c>
      <c r="I98" s="86">
        <v>0.14995216102488734</v>
      </c>
      <c r="J98" s="86">
        <v>0.16198335848565629</v>
      </c>
      <c r="K98" s="86">
        <v>0.175787735152761</v>
      </c>
      <c r="L98" s="86">
        <v>0.1907745273993818</v>
      </c>
      <c r="M98" s="86">
        <v>0.20704557936547638</v>
      </c>
      <c r="N98" s="86">
        <v>0.2247115606013278</v>
      </c>
      <c r="O98" s="86">
        <v>0.24389273583254734</v>
      </c>
      <c r="P98" s="86">
        <v>0.2644667546103211</v>
      </c>
      <c r="Q98" s="86">
        <v>0.28678562177931599</v>
      </c>
      <c r="R98" s="86">
        <v>0.3109981808127481</v>
      </c>
      <c r="S98" s="86">
        <v>0.33726605321000952</v>
      </c>
      <c r="T98" s="86">
        <v>0.36576474317721125</v>
      </c>
      <c r="U98" s="86">
        <v>0.39563108698629651</v>
      </c>
      <c r="V98" s="86">
        <v>0.42795043884833373</v>
      </c>
      <c r="W98" s="86">
        <v>0.46292553774675305</v>
      </c>
      <c r="X98" s="86">
        <v>0.50077599148873575</v>
      </c>
      <c r="Y98" s="86">
        <v>0.54173969025225588</v>
      </c>
      <c r="Z98" s="86">
        <v>0.58419833689204759</v>
      </c>
      <c r="AA98" s="86">
        <v>0.63000338230251551</v>
      </c>
      <c r="AB98" s="86">
        <v>0.67942016212328005</v>
      </c>
      <c r="AC98" s="86">
        <v>0.73273518546887417</v>
      </c>
      <c r="AD98" s="86">
        <v>0.79025783596346266</v>
      </c>
      <c r="AE98" s="86">
        <v>0.85091508122866821</v>
      </c>
      <c r="AF98" s="86">
        <v>0.91625824431480329</v>
      </c>
      <c r="AG98" s="86">
        <v>0.98665182317287781</v>
      </c>
      <c r="AH98" s="86">
        <v>1.0624888770008643</v>
      </c>
      <c r="AI98" s="86">
        <v>1.144193281719853</v>
      </c>
      <c r="AJ98" s="86">
        <v>1.2321331810720344</v>
      </c>
      <c r="AK98" s="86">
        <v>1.3268736630982303</v>
      </c>
      <c r="AL98" s="86">
        <v>1.4289440427278637</v>
      </c>
      <c r="AM98" s="86">
        <v>1.5389151127630933</v>
      </c>
      <c r="AN98" s="86">
        <v>1.6574024170113242</v>
      </c>
    </row>
    <row r="99" spans="1:40" x14ac:dyDescent="0.2">
      <c r="A99" s="85" t="s">
        <v>250</v>
      </c>
      <c r="B99" s="86">
        <v>1.2441501477685062</v>
      </c>
      <c r="C99" s="86">
        <v>1.3281456816048565</v>
      </c>
      <c r="D99" s="86">
        <v>1.4234041697915609</v>
      </c>
      <c r="E99" s="86">
        <v>1.52557734917276</v>
      </c>
      <c r="F99" s="86">
        <v>1.647751659376651</v>
      </c>
      <c r="G99" s="86">
        <v>1.7797708663552876</v>
      </c>
      <c r="H99" s="86">
        <v>1.9224337785075667</v>
      </c>
      <c r="I99" s="86">
        <v>2.0766045199303931</v>
      </c>
      <c r="J99" s="86">
        <v>2.2432179175396576</v>
      </c>
      <c r="K99" s="86">
        <v>2.434387093000713</v>
      </c>
      <c r="L99" s="86">
        <v>2.6419308876741718</v>
      </c>
      <c r="M99" s="86">
        <v>2.8672596847110245</v>
      </c>
      <c r="N99" s="86">
        <v>3.1119060854873761</v>
      </c>
      <c r="O99" s="86">
        <v>3.3775355696541065</v>
      </c>
      <c r="P99" s="86">
        <v>3.6624537735335894</v>
      </c>
      <c r="Q99" s="86">
        <v>3.9715354174798119</v>
      </c>
      <c r="R99" s="86">
        <v>4.3068417524086007</v>
      </c>
      <c r="S99" s="86">
        <v>4.6706109850511011</v>
      </c>
      <c r="T99" s="86">
        <v>5.0652735760634719</v>
      </c>
      <c r="U99" s="86">
        <v>5.4788760485043184</v>
      </c>
      <c r="V99" s="86">
        <v>5.9264488723917204</v>
      </c>
      <c r="W99" s="86">
        <v>6.4107996677458186</v>
      </c>
      <c r="X99" s="86">
        <v>6.934969661594538</v>
      </c>
      <c r="Y99" s="86">
        <v>7.502253263404552</v>
      </c>
      <c r="Z99" s="86">
        <v>8.0902395713023445</v>
      </c>
      <c r="AA99" s="86">
        <v>8.7245683044454978</v>
      </c>
      <c r="AB99" s="86">
        <v>9.4089139493153482</v>
      </c>
      <c r="AC99" s="86">
        <v>10.147244212133506</v>
      </c>
      <c r="AD99" s="86">
        <v>10.943843575550574</v>
      </c>
      <c r="AE99" s="86">
        <v>11.783852207792597</v>
      </c>
      <c r="AF99" s="86">
        <v>12.688753523544202</v>
      </c>
      <c r="AG99" s="86">
        <v>13.663595253277546</v>
      </c>
      <c r="AH99" s="86">
        <v>14.71382065637304</v>
      </c>
      <c r="AI99" s="86">
        <v>15.845299755960765</v>
      </c>
      <c r="AJ99" s="86">
        <v>17.06313077105801</v>
      </c>
      <c r="AK99" s="86">
        <v>18.375139293318188</v>
      </c>
      <c r="AL99" s="86">
        <v>19.788655512365732</v>
      </c>
      <c r="AM99" s="86">
        <v>21.311584021937787</v>
      </c>
      <c r="AN99" s="86">
        <v>22.952449147685495</v>
      </c>
    </row>
    <row r="100" spans="1:40" x14ac:dyDescent="0.2">
      <c r="A100" s="85" t="s">
        <v>251</v>
      </c>
      <c r="B100" s="86">
        <v>1.6719034577312465E-4</v>
      </c>
      <c r="C100" s="86">
        <v>1.7847776342981616E-4</v>
      </c>
      <c r="D100" s="86">
        <v>1.9127871000875236E-4</v>
      </c>
      <c r="E100" s="86">
        <v>2.0500886084313596E-4</v>
      </c>
      <c r="F100" s="86">
        <v>2.2142678693044788E-4</v>
      </c>
      <c r="G100" s="86">
        <v>2.3916768171154855E-4</v>
      </c>
      <c r="H100" s="86">
        <v>2.5833888998936041E-4</v>
      </c>
      <c r="I100" s="86">
        <v>2.7905653376636972E-4</v>
      </c>
      <c r="J100" s="86">
        <v>3.0144623617221712E-4</v>
      </c>
      <c r="K100" s="86">
        <v>3.2713577260302744E-4</v>
      </c>
      <c r="L100" s="86">
        <v>3.5502574943320204E-4</v>
      </c>
      <c r="M100" s="86">
        <v>3.8530569559307924E-4</v>
      </c>
      <c r="N100" s="86">
        <v>4.181815638404214E-4</v>
      </c>
      <c r="O100" s="86">
        <v>4.5387716327030298E-4</v>
      </c>
      <c r="P100" s="86">
        <v>4.9216480331849713E-4</v>
      </c>
      <c r="Q100" s="86">
        <v>5.3369955458318905E-4</v>
      </c>
      <c r="R100" s="86">
        <v>5.787584103629453E-4</v>
      </c>
      <c r="S100" s="86">
        <v>6.2764214348487403E-4</v>
      </c>
      <c r="T100" s="86">
        <v>6.8067736208242283E-4</v>
      </c>
      <c r="U100" s="86">
        <v>7.3625774400339268E-4</v>
      </c>
      <c r="V100" s="86">
        <v>7.9640310131304107E-4</v>
      </c>
      <c r="W100" s="86">
        <v>8.6149072525938078E-4</v>
      </c>
      <c r="X100" s="86">
        <v>9.3192929947218551E-4</v>
      </c>
      <c r="Y100" s="86">
        <v>1.0081615305322E-3</v>
      </c>
      <c r="Z100" s="86">
        <v>1.0871758153463077E-3</v>
      </c>
      <c r="AA100" s="86">
        <v>1.172417649234483E-3</v>
      </c>
      <c r="AB100" s="86">
        <v>1.2643808139693325E-3</v>
      </c>
      <c r="AC100" s="86">
        <v>1.3635984945336384E-3</v>
      </c>
      <c r="AD100" s="86">
        <v>1.4706464446956242E-3</v>
      </c>
      <c r="AE100" s="86">
        <v>1.583527782956001E-3</v>
      </c>
      <c r="AF100" s="86">
        <v>1.705129475599304E-3</v>
      </c>
      <c r="AG100" s="86">
        <v>1.836129842524884E-3</v>
      </c>
      <c r="AH100" s="86">
        <v>1.977260355267406E-3</v>
      </c>
      <c r="AI100" s="86">
        <v>2.1293098343712212E-3</v>
      </c>
      <c r="AJ100" s="86">
        <v>2.2929633844451691E-3</v>
      </c>
      <c r="AK100" s="86">
        <v>2.469272617609188E-3</v>
      </c>
      <c r="AL100" s="86">
        <v>2.6592225732816215E-3</v>
      </c>
      <c r="AM100" s="86">
        <v>2.863875479974421E-3</v>
      </c>
      <c r="AN100" s="86">
        <v>3.0843768464958732E-3</v>
      </c>
    </row>
    <row r="101" spans="1:40" x14ac:dyDescent="0.2">
      <c r="A101" s="85" t="s">
        <v>252</v>
      </c>
      <c r="B101" s="86">
        <v>1.5280552533889167</v>
      </c>
      <c r="C101" s="86">
        <v>1.6312178957516963</v>
      </c>
      <c r="D101" s="86">
        <v>1.7482136084995952</v>
      </c>
      <c r="E101" s="86">
        <v>1.8737018896278139</v>
      </c>
      <c r="F101" s="86">
        <v>2.0237553995446573</v>
      </c>
      <c r="G101" s="86">
        <v>2.1859003328823001</v>
      </c>
      <c r="H101" s="86">
        <v>2.361117779722659</v>
      </c>
      <c r="I101" s="86">
        <v>2.5504690503651535</v>
      </c>
      <c r="J101" s="86">
        <v>2.755102291745585</v>
      </c>
      <c r="K101" s="86">
        <v>2.9898947429406699</v>
      </c>
      <c r="L101" s="86">
        <v>3.2447983703909942</v>
      </c>
      <c r="M101" s="86">
        <v>3.5215453953939861</v>
      </c>
      <c r="N101" s="86">
        <v>3.8220181466929337</v>
      </c>
      <c r="O101" s="86">
        <v>4.1482621530646515</v>
      </c>
      <c r="P101" s="86">
        <v>4.4981964106018566</v>
      </c>
      <c r="Q101" s="86">
        <v>4.8778080118263611</v>
      </c>
      <c r="R101" s="86">
        <v>5.2896285686148614</v>
      </c>
      <c r="S101" s="86">
        <v>5.7364070285600786</v>
      </c>
      <c r="T101" s="86">
        <v>6.221128463986652</v>
      </c>
      <c r="U101" s="86">
        <v>6.7291117101900486</v>
      </c>
      <c r="V101" s="86">
        <v>7.2788170701435249</v>
      </c>
      <c r="W101" s="86">
        <v>7.8736928402838027</v>
      </c>
      <c r="X101" s="86">
        <v>8.5174742313047869</v>
      </c>
      <c r="Y101" s="86">
        <v>9.2142074105451961</v>
      </c>
      <c r="Z101" s="86">
        <v>9.9363674876994459</v>
      </c>
      <c r="AA101" s="86">
        <v>10.715444960618159</v>
      </c>
      <c r="AB101" s="86">
        <v>11.555952804187356</v>
      </c>
      <c r="AC101" s="86">
        <v>12.462764123431135</v>
      </c>
      <c r="AD101" s="86">
        <v>13.441141085648242</v>
      </c>
      <c r="AE101" s="86">
        <v>14.472832964391079</v>
      </c>
      <c r="AF101" s="86">
        <v>15.584225517623381</v>
      </c>
      <c r="AG101" s="86">
        <v>16.781518327509328</v>
      </c>
      <c r="AH101" s="86">
        <v>18.071396761652437</v>
      </c>
      <c r="AI101" s="86">
        <v>19.461070335477782</v>
      </c>
      <c r="AJ101" s="86">
        <v>20.956800640776549</v>
      </c>
      <c r="AK101" s="86">
        <v>22.568199006581931</v>
      </c>
      <c r="AL101" s="86">
        <v>24.304268313120271</v>
      </c>
      <c r="AM101" s="86">
        <v>26.174716919151646</v>
      </c>
      <c r="AN101" s="86">
        <v>28.190014333212631</v>
      </c>
    </row>
    <row r="102" spans="1:40" x14ac:dyDescent="0.2">
      <c r="A102" s="85" t="s">
        <v>128</v>
      </c>
      <c r="B102" s="86">
        <v>0.14214672891149255</v>
      </c>
      <c r="C102" s="86">
        <v>0.15174339246486404</v>
      </c>
      <c r="D102" s="86">
        <v>0.16262687185927679</v>
      </c>
      <c r="E102" s="86">
        <v>0.17430036903128127</v>
      </c>
      <c r="F102" s="86">
        <v>0.18825903678826367</v>
      </c>
      <c r="G102" s="86">
        <v>0.20334250437387708</v>
      </c>
      <c r="H102" s="86">
        <v>0.21964203730067577</v>
      </c>
      <c r="I102" s="86">
        <v>0.23725636353486906</v>
      </c>
      <c r="J102" s="86">
        <v>0.25629228898604173</v>
      </c>
      <c r="K102" s="86">
        <v>0.27813376287023117</v>
      </c>
      <c r="L102" s="86">
        <v>0.30184607088355619</v>
      </c>
      <c r="M102" s="86">
        <v>0.32759035221953353</v>
      </c>
      <c r="N102" s="86">
        <v>0.35554170975680649</v>
      </c>
      <c r="O102" s="86">
        <v>0.38589042799187706</v>
      </c>
      <c r="P102" s="86">
        <v>0.41844292236841746</v>
      </c>
      <c r="Q102" s="86">
        <v>0.45375613977416485</v>
      </c>
      <c r="R102" s="86">
        <v>0.49206558239161419</v>
      </c>
      <c r="S102" s="86">
        <v>0.53362696997133618</v>
      </c>
      <c r="T102" s="86">
        <v>0.57871798767266669</v>
      </c>
      <c r="U102" s="86">
        <v>0.62597292601963483</v>
      </c>
      <c r="V102" s="86">
        <v>0.67710904731446719</v>
      </c>
      <c r="W102" s="86">
        <v>0.7324471279542929</v>
      </c>
      <c r="X102" s="86">
        <v>0.79233463442028607</v>
      </c>
      <c r="Y102" s="86">
        <v>0.85714795981115932</v>
      </c>
      <c r="Z102" s="86">
        <v>0.92432661221282097</v>
      </c>
      <c r="AA102" s="86">
        <v>0.99679998259548275</v>
      </c>
      <c r="AB102" s="86">
        <v>1.0749878886432787</v>
      </c>
      <c r="AC102" s="86">
        <v>1.1593436490024307</v>
      </c>
      <c r="AD102" s="86">
        <v>1.2503567746816813</v>
      </c>
      <c r="AE102" s="86">
        <v>1.3463294991512993</v>
      </c>
      <c r="AF102" s="86">
        <v>1.4497163469947874</v>
      </c>
      <c r="AG102" s="86">
        <v>1.5610940318638966</v>
      </c>
      <c r="AH102" s="86">
        <v>1.6810844574066137</v>
      </c>
      <c r="AI102" s="86">
        <v>1.8103582859124334</v>
      </c>
      <c r="AJ102" s="86">
        <v>1.9494979994538617</v>
      </c>
      <c r="AK102" s="86">
        <v>2.099397688070856</v>
      </c>
      <c r="AL102" s="86">
        <v>2.2608948410964209</v>
      </c>
      <c r="AM102" s="86">
        <v>2.4348925747220576</v>
      </c>
      <c r="AN102" s="86">
        <v>2.622364810792861</v>
      </c>
    </row>
    <row r="103" spans="1:40" x14ac:dyDescent="0.2">
      <c r="A103" s="85" t="s">
        <v>253</v>
      </c>
      <c r="B103" s="86">
        <v>15.413489798939532</v>
      </c>
      <c r="C103" s="86">
        <v>16.454091133324425</v>
      </c>
      <c r="D103" s="86">
        <v>17.634226616619298</v>
      </c>
      <c r="E103" s="86">
        <v>18.900026617480897</v>
      </c>
      <c r="F103" s="86">
        <v>20.413616024191747</v>
      </c>
      <c r="G103" s="86">
        <v>22.04917159092059</v>
      </c>
      <c r="H103" s="86">
        <v>23.816589571049555</v>
      </c>
      <c r="I103" s="86">
        <v>25.726575399108818</v>
      </c>
      <c r="J103" s="86">
        <v>27.790710430578415</v>
      </c>
      <c r="K103" s="86">
        <v>30.159061341540106</v>
      </c>
      <c r="L103" s="86">
        <v>32.730273640771195</v>
      </c>
      <c r="M103" s="86">
        <v>35.521820240483585</v>
      </c>
      <c r="N103" s="86">
        <v>38.552688186347616</v>
      </c>
      <c r="O103" s="86">
        <v>41.84351072239356</v>
      </c>
      <c r="P103" s="86">
        <v>45.373296767032357</v>
      </c>
      <c r="Q103" s="86">
        <v>49.202438108653581</v>
      </c>
      <c r="R103" s="86">
        <v>53.356471110389265</v>
      </c>
      <c r="S103" s="86">
        <v>57.863124400235208</v>
      </c>
      <c r="T103" s="86">
        <v>62.752508395810686</v>
      </c>
      <c r="U103" s="86">
        <v>67.876534222771696</v>
      </c>
      <c r="V103" s="86">
        <v>73.4214109144189</v>
      </c>
      <c r="W103" s="86">
        <v>79.421921428916491</v>
      </c>
      <c r="X103" s="86">
        <v>85.915742827875746</v>
      </c>
      <c r="Y103" s="86">
        <v>92.943688791863394</v>
      </c>
      <c r="Z103" s="86">
        <v>100.22811581616901</v>
      </c>
      <c r="AA103" s="86">
        <v>108.08666847961766</v>
      </c>
      <c r="AB103" s="86">
        <v>116.56486914942364</v>
      </c>
      <c r="AC103" s="86">
        <v>125.71187282466934</v>
      </c>
      <c r="AD103" s="86">
        <v>135.58075897469959</v>
      </c>
      <c r="AE103" s="86">
        <v>145.98743256414221</v>
      </c>
      <c r="AF103" s="86">
        <v>157.19804667241581</v>
      </c>
      <c r="AG103" s="86">
        <v>169.27513647044015</v>
      </c>
      <c r="AH103" s="86">
        <v>182.28613724573518</v>
      </c>
      <c r="AI103" s="86">
        <v>196.30377136368227</v>
      </c>
      <c r="AJ103" s="86">
        <v>211.39119948616496</v>
      </c>
      <c r="AK103" s="86">
        <v>227.64537106686208</v>
      </c>
      <c r="AL103" s="86">
        <v>245.15709813774836</v>
      </c>
      <c r="AM103" s="86">
        <v>264.02430889113299</v>
      </c>
      <c r="AN103" s="86">
        <v>284.35260923535634</v>
      </c>
    </row>
    <row r="104" spans="1:40" x14ac:dyDescent="0.2">
      <c r="A104" s="85" t="s">
        <v>254</v>
      </c>
      <c r="B104" s="86">
        <v>5.5641251800978608</v>
      </c>
      <c r="C104" s="86">
        <v>5.9397724970015755</v>
      </c>
      <c r="D104" s="86">
        <v>6.365790332299313</v>
      </c>
      <c r="E104" s="86">
        <v>6.8227322545787477</v>
      </c>
      <c r="F104" s="86">
        <v>7.3691238271601032</v>
      </c>
      <c r="G104" s="86">
        <v>7.9595440390002086</v>
      </c>
      <c r="H104" s="86">
        <v>8.5975653447054157</v>
      </c>
      <c r="I104" s="86">
        <v>9.287052305683309</v>
      </c>
      <c r="J104" s="86">
        <v>10.032185682584903</v>
      </c>
      <c r="K104" s="86">
        <v>10.887138137277953</v>
      </c>
      <c r="L104" s="86">
        <v>11.815321649522748</v>
      </c>
      <c r="M104" s="86">
        <v>12.823043776665232</v>
      </c>
      <c r="N104" s="86">
        <v>13.917158664021493</v>
      </c>
      <c r="O104" s="86">
        <v>15.105114719067924</v>
      </c>
      <c r="P104" s="86">
        <v>16.379334358327299</v>
      </c>
      <c r="Q104" s="86">
        <v>17.761618450702947</v>
      </c>
      <c r="R104" s="86">
        <v>19.261185383657043</v>
      </c>
      <c r="S104" s="86">
        <v>20.888044931695791</v>
      </c>
      <c r="T104" s="86">
        <v>22.653066673029198</v>
      </c>
      <c r="U104" s="86">
        <v>24.502791913657518</v>
      </c>
      <c r="V104" s="86">
        <v>26.504440367251373</v>
      </c>
      <c r="W104" s="86">
        <v>28.670568355311225</v>
      </c>
      <c r="X104" s="86">
        <v>31.014776943524222</v>
      </c>
      <c r="Y104" s="86">
        <v>33.551799487586983</v>
      </c>
      <c r="Z104" s="86">
        <v>36.181409287653992</v>
      </c>
      <c r="AA104" s="86">
        <v>39.018273055963483</v>
      </c>
      <c r="AB104" s="86">
        <v>42.078823939906442</v>
      </c>
      <c r="AC104" s="86">
        <v>45.380806432890211</v>
      </c>
      <c r="AD104" s="86">
        <v>48.943381725260437</v>
      </c>
      <c r="AE104" s="86">
        <v>52.700093236761276</v>
      </c>
      <c r="AF104" s="86">
        <v>56.747019731531935</v>
      </c>
      <c r="AG104" s="86">
        <v>61.106735819455992</v>
      </c>
      <c r="AH104" s="86">
        <v>65.803585006527996</v>
      </c>
      <c r="AI104" s="86">
        <v>70.863819384237487</v>
      </c>
      <c r="AJ104" s="86">
        <v>76.310239358836498</v>
      </c>
      <c r="AK104" s="86">
        <v>82.177842773347493</v>
      </c>
      <c r="AL104" s="86">
        <v>88.499411919150148</v>
      </c>
      <c r="AM104" s="86">
        <v>95.310297954728114</v>
      </c>
      <c r="AN104" s="86">
        <v>102.64862362200606</v>
      </c>
    </row>
    <row r="107" spans="1:40" x14ac:dyDescent="0.2">
      <c r="A107" s="83" t="s">
        <v>305</v>
      </c>
    </row>
    <row r="108" spans="1:40" x14ac:dyDescent="0.2">
      <c r="A108" s="83" t="s">
        <v>241</v>
      </c>
    </row>
    <row r="109" spans="1:40" x14ac:dyDescent="0.2">
      <c r="A109" s="83" t="s">
        <v>306</v>
      </c>
    </row>
    <row r="110" spans="1:40" x14ac:dyDescent="0.2">
      <c r="A110" s="83" t="s">
        <v>243</v>
      </c>
    </row>
    <row r="111" spans="1:40" x14ac:dyDescent="0.2">
      <c r="A111" s="83"/>
      <c r="B111" s="84">
        <v>1000000</v>
      </c>
    </row>
    <row r="112" spans="1:40" x14ac:dyDescent="0.2">
      <c r="A112" s="85" t="s">
        <v>244</v>
      </c>
      <c r="B112" s="85">
        <v>2022</v>
      </c>
      <c r="C112" s="85">
        <v>2023</v>
      </c>
      <c r="D112" s="85">
        <v>2024</v>
      </c>
      <c r="E112" s="85">
        <v>2025</v>
      </c>
      <c r="F112" s="85">
        <v>2026</v>
      </c>
      <c r="G112" s="85">
        <v>2027</v>
      </c>
      <c r="H112" s="85">
        <v>2028</v>
      </c>
      <c r="I112" s="85">
        <v>2029</v>
      </c>
      <c r="J112" s="85">
        <v>2030</v>
      </c>
      <c r="K112" s="85">
        <v>2031</v>
      </c>
      <c r="L112" s="85">
        <v>2032</v>
      </c>
      <c r="M112" s="85">
        <v>2033</v>
      </c>
      <c r="N112" s="85">
        <v>2034</v>
      </c>
      <c r="O112" s="85">
        <v>2035</v>
      </c>
      <c r="P112" s="85">
        <v>2036</v>
      </c>
      <c r="Q112" s="85">
        <v>2037</v>
      </c>
      <c r="R112" s="85">
        <v>2038</v>
      </c>
      <c r="S112" s="85">
        <v>2039</v>
      </c>
      <c r="T112" s="85">
        <v>2040</v>
      </c>
      <c r="U112" s="85">
        <v>2041</v>
      </c>
      <c r="V112" s="85">
        <v>2042</v>
      </c>
      <c r="W112" s="85">
        <v>2043</v>
      </c>
      <c r="X112" s="85">
        <v>2044</v>
      </c>
      <c r="Y112" s="85">
        <v>2045</v>
      </c>
      <c r="Z112" s="85">
        <v>2046</v>
      </c>
      <c r="AA112" s="85">
        <v>2047</v>
      </c>
      <c r="AB112" s="85">
        <v>2048</v>
      </c>
      <c r="AC112" s="85">
        <v>2049</v>
      </c>
      <c r="AD112" s="85">
        <v>2050</v>
      </c>
      <c r="AE112" s="85">
        <v>2051</v>
      </c>
      <c r="AF112" s="85">
        <v>2052</v>
      </c>
      <c r="AG112" s="85">
        <v>2053</v>
      </c>
      <c r="AH112" s="85">
        <v>2054</v>
      </c>
      <c r="AI112" s="85">
        <v>2055</v>
      </c>
      <c r="AJ112" s="85">
        <v>2056</v>
      </c>
      <c r="AK112" s="85">
        <v>2057</v>
      </c>
      <c r="AL112" s="85">
        <v>2058</v>
      </c>
      <c r="AM112" s="85">
        <v>2059</v>
      </c>
      <c r="AN112" s="85">
        <v>2060</v>
      </c>
    </row>
    <row r="113" spans="1:40" x14ac:dyDescent="0.2">
      <c r="A113" s="85" t="s">
        <v>307</v>
      </c>
      <c r="B113" s="86">
        <v>0</v>
      </c>
      <c r="C113" s="86">
        <v>0</v>
      </c>
      <c r="D113" s="86">
        <v>0</v>
      </c>
      <c r="E113" s="86">
        <v>0</v>
      </c>
      <c r="F113" s="86">
        <v>0</v>
      </c>
      <c r="G113" s="86">
        <v>0</v>
      </c>
      <c r="H113" s="86">
        <v>0</v>
      </c>
      <c r="I113" s="86">
        <v>0</v>
      </c>
      <c r="J113" s="86">
        <v>0</v>
      </c>
      <c r="K113" s="86">
        <v>0</v>
      </c>
      <c r="L113" s="86">
        <v>0</v>
      </c>
      <c r="M113" s="86">
        <v>0</v>
      </c>
      <c r="N113" s="86">
        <v>0</v>
      </c>
      <c r="O113" s="86">
        <v>0</v>
      </c>
      <c r="P113" s="86">
        <v>0</v>
      </c>
      <c r="Q113" s="86">
        <v>0</v>
      </c>
      <c r="R113" s="86">
        <v>0</v>
      </c>
      <c r="S113" s="86">
        <v>0</v>
      </c>
      <c r="T113" s="86">
        <v>0</v>
      </c>
      <c r="U113" s="86">
        <v>0</v>
      </c>
      <c r="V113" s="86">
        <v>0</v>
      </c>
      <c r="W113" s="86">
        <v>0</v>
      </c>
      <c r="X113" s="86">
        <v>0</v>
      </c>
      <c r="Y113" s="86">
        <v>0</v>
      </c>
      <c r="Z113" s="86">
        <v>0</v>
      </c>
      <c r="AA113" s="86">
        <v>0</v>
      </c>
      <c r="AB113" s="86">
        <v>0</v>
      </c>
      <c r="AC113" s="86">
        <v>0</v>
      </c>
      <c r="AD113" s="86">
        <v>0</v>
      </c>
      <c r="AE113" s="86">
        <v>0</v>
      </c>
      <c r="AF113" s="86">
        <v>0</v>
      </c>
      <c r="AG113" s="86">
        <v>0</v>
      </c>
      <c r="AH113" s="86">
        <v>0</v>
      </c>
      <c r="AI113" s="86">
        <v>0</v>
      </c>
      <c r="AJ113" s="86">
        <v>0</v>
      </c>
      <c r="AK113" s="86">
        <v>0</v>
      </c>
      <c r="AL113" s="86">
        <v>0</v>
      </c>
      <c r="AM113" s="86">
        <v>0</v>
      </c>
      <c r="AN113" s="86">
        <v>0</v>
      </c>
    </row>
    <row r="114" spans="1:40" x14ac:dyDescent="0.2">
      <c r="A114" s="85" t="s">
        <v>308</v>
      </c>
      <c r="B114" s="86">
        <v>189.92133167789126</v>
      </c>
      <c r="C114" s="86">
        <v>202.7433722248521</v>
      </c>
      <c r="D114" s="86">
        <v>217.28471915350897</v>
      </c>
      <c r="E114" s="86">
        <v>232.88160376156517</v>
      </c>
      <c r="F114" s="86">
        <v>251.5316901135769</v>
      </c>
      <c r="G114" s="86">
        <v>271.68461429351845</v>
      </c>
      <c r="H114" s="86">
        <v>293.46231556663543</v>
      </c>
      <c r="I114" s="86">
        <v>316.99670373458122</v>
      </c>
      <c r="J114" s="86">
        <v>342.43048148727826</v>
      </c>
      <c r="K114" s="86">
        <v>371.61273448499577</v>
      </c>
      <c r="L114" s="86">
        <v>403.29459694875391</v>
      </c>
      <c r="M114" s="86">
        <v>437.69136592022602</v>
      </c>
      <c r="N114" s="86">
        <v>475.036995231113</v>
      </c>
      <c r="O114" s="86">
        <v>515.58572277524536</v>
      </c>
      <c r="P114" s="86">
        <v>559.07890147005048</v>
      </c>
      <c r="Q114" s="86">
        <v>606.26066447570076</v>
      </c>
      <c r="R114" s="86">
        <v>657.44566474590738</v>
      </c>
      <c r="S114" s="86">
        <v>712.97556779725778</v>
      </c>
      <c r="T114" s="86">
        <v>773.22138698793549</v>
      </c>
      <c r="U114" s="86">
        <v>836.3584066572447</v>
      </c>
      <c r="V114" s="86">
        <v>904.68104993948145</v>
      </c>
      <c r="W114" s="86">
        <v>978.61790411892741</v>
      </c>
      <c r="X114" s="86">
        <v>1058.63321692976</v>
      </c>
      <c r="Y114" s="86">
        <v>1145.2298847740944</v>
      </c>
      <c r="Z114" s="86">
        <v>1234.9868508481713</v>
      </c>
      <c r="AA114" s="86">
        <v>1331.8180556156785</v>
      </c>
      <c r="AB114" s="86">
        <v>1436.2844147884548</v>
      </c>
      <c r="AC114" s="86">
        <v>1548.9916044986496</v>
      </c>
      <c r="AD114" s="86">
        <v>1670.593657261561</v>
      </c>
      <c r="AE114" s="86">
        <v>1798.8221981193274</v>
      </c>
      <c r="AF114" s="86">
        <v>1936.9567016057977</v>
      </c>
      <c r="AG114" s="86">
        <v>2085.7677111276039</v>
      </c>
      <c r="AH114" s="86">
        <v>2246.0861481551556</v>
      </c>
      <c r="AI114" s="86">
        <v>2418.8080802666709</v>
      </c>
      <c r="AJ114" s="86">
        <v>2604.7117580187091</v>
      </c>
      <c r="AK114" s="86">
        <v>2804.9917693720963</v>
      </c>
      <c r="AL114" s="86">
        <v>3020.7670784465749</v>
      </c>
      <c r="AM114" s="86">
        <v>3253.2443329860871</v>
      </c>
      <c r="AN114" s="86">
        <v>3503.7247837136479</v>
      </c>
    </row>
    <row r="115" spans="1:40" x14ac:dyDescent="0.2">
      <c r="A115" s="85" t="s">
        <v>309</v>
      </c>
      <c r="B115" s="86">
        <v>59.74010892846524</v>
      </c>
      <c r="C115" s="86">
        <v>63.773305685213799</v>
      </c>
      <c r="D115" s="86">
        <v>68.34731346943623</v>
      </c>
      <c r="E115" s="86">
        <v>73.25334259843504</v>
      </c>
      <c r="F115" s="86">
        <v>79.119762027739029</v>
      </c>
      <c r="G115" s="86">
        <v>85.45890189739147</v>
      </c>
      <c r="H115" s="86">
        <v>92.309118430593259</v>
      </c>
      <c r="I115" s="86">
        <v>99.711904101359053</v>
      </c>
      <c r="J115" s="86">
        <v>107.71214630682891</v>
      </c>
      <c r="K115" s="86">
        <v>116.8914783884848</v>
      </c>
      <c r="L115" s="86">
        <v>126.85706728742731</v>
      </c>
      <c r="M115" s="86">
        <v>137.67663508946904</v>
      </c>
      <c r="N115" s="86">
        <v>149.42377240850553</v>
      </c>
      <c r="O115" s="86">
        <v>162.17845024798865</v>
      </c>
      <c r="P115" s="86">
        <v>175.85931068592831</v>
      </c>
      <c r="Q115" s="86">
        <v>190.70042219506101</v>
      </c>
      <c r="R115" s="86">
        <v>206.8007594485494</v>
      </c>
      <c r="S115" s="86">
        <v>224.26779397156477</v>
      </c>
      <c r="T115" s="86">
        <v>243.21822870756279</v>
      </c>
      <c r="U115" s="86">
        <v>263.07809594385725</v>
      </c>
      <c r="V115" s="86">
        <v>284.56911075457879</v>
      </c>
      <c r="W115" s="86">
        <v>307.82608606896531</v>
      </c>
      <c r="X115" s="86">
        <v>332.99505187724822</v>
      </c>
      <c r="Y115" s="86">
        <v>360.23419518020575</v>
      </c>
      <c r="Z115" s="86">
        <v>388.46741618272102</v>
      </c>
      <c r="AA115" s="86">
        <v>418.9258521539702</v>
      </c>
      <c r="AB115" s="86">
        <v>451.7859401767646</v>
      </c>
      <c r="AC115" s="86">
        <v>487.23819680756645</v>
      </c>
      <c r="AD115" s="86">
        <v>525.48834919330272</v>
      </c>
      <c r="AE115" s="86">
        <v>565.82287576229942</v>
      </c>
      <c r="AF115" s="86">
        <v>609.27334134273735</v>
      </c>
      <c r="AG115" s="86">
        <v>656.0821217996114</v>
      </c>
      <c r="AH115" s="86">
        <v>706.51058503043339</v>
      </c>
      <c r="AI115" s="86">
        <v>760.84059076237008</v>
      </c>
      <c r="AJ115" s="86">
        <v>819.31693915879328</v>
      </c>
      <c r="AK115" s="86">
        <v>882.3153900897189</v>
      </c>
      <c r="AL115" s="86">
        <v>950.187915804971</v>
      </c>
      <c r="AM115" s="86">
        <v>1023.3140696018257</v>
      </c>
      <c r="AN115" s="86">
        <v>1102.1031623209851</v>
      </c>
    </row>
    <row r="116" spans="1:40" x14ac:dyDescent="0.2">
      <c r="A116" s="85" t="s">
        <v>310</v>
      </c>
      <c r="B116" s="86">
        <v>2.9987113217840253</v>
      </c>
      <c r="C116" s="86">
        <v>3.2011614510920685</v>
      </c>
      <c r="D116" s="86">
        <v>3.4307581018932969</v>
      </c>
      <c r="E116" s="86">
        <v>3.6770208784099458</v>
      </c>
      <c r="F116" s="86">
        <v>3.9714913552223079</v>
      </c>
      <c r="G116" s="86">
        <v>4.289690482047833</v>
      </c>
      <c r="H116" s="86">
        <v>4.6335435858207381</v>
      </c>
      <c r="I116" s="86">
        <v>5.0051334205538422</v>
      </c>
      <c r="J116" s="86">
        <v>5.4067131516401004</v>
      </c>
      <c r="K116" s="86">
        <v>5.8674784152695567</v>
      </c>
      <c r="L116" s="86">
        <v>6.367710584167809</v>
      </c>
      <c r="M116" s="86">
        <v>6.9108090325426348</v>
      </c>
      <c r="N116" s="86">
        <v>7.5004677109244833</v>
      </c>
      <c r="O116" s="86">
        <v>8.140700839537697</v>
      </c>
      <c r="P116" s="86">
        <v>8.8274245804689624</v>
      </c>
      <c r="Q116" s="86">
        <v>9.5723882222926875</v>
      </c>
      <c r="R116" s="86">
        <v>10.380559892424545</v>
      </c>
      <c r="S116" s="86">
        <v>11.25733422581049</v>
      </c>
      <c r="T116" s="86">
        <v>12.208569237176352</v>
      </c>
      <c r="U116" s="86">
        <v>13.20545407382631</v>
      </c>
      <c r="V116" s="86">
        <v>14.28421590713176</v>
      </c>
      <c r="W116" s="86">
        <v>15.451621799699065</v>
      </c>
      <c r="X116" s="86">
        <v>16.715001865129949</v>
      </c>
      <c r="Y116" s="86">
        <v>18.082296449679259</v>
      </c>
      <c r="Z116" s="86">
        <v>19.499489705420583</v>
      </c>
      <c r="AA116" s="86">
        <v>21.028379733059932</v>
      </c>
      <c r="AB116" s="86">
        <v>22.677822958996561</v>
      </c>
      <c r="AC116" s="86">
        <v>24.45738254213823</v>
      </c>
      <c r="AD116" s="86">
        <v>26.377385151380519</v>
      </c>
      <c r="AE116" s="86">
        <v>28.402014895964346</v>
      </c>
      <c r="AF116" s="86">
        <v>30.583052148990895</v>
      </c>
      <c r="AG116" s="86">
        <v>32.932663196453333</v>
      </c>
      <c r="AH116" s="86">
        <v>35.463967647396181</v>
      </c>
      <c r="AI116" s="86">
        <v>38.19111371765252</v>
      </c>
      <c r="AJ116" s="86">
        <v>41.126389383167549</v>
      </c>
      <c r="AK116" s="86">
        <v>44.288656266337021</v>
      </c>
      <c r="AL116" s="86">
        <v>47.695581947442115</v>
      </c>
      <c r="AM116" s="86">
        <v>51.366218463551014</v>
      </c>
      <c r="AN116" s="86">
        <v>55.321111559794723</v>
      </c>
    </row>
    <row r="117" spans="1:40" x14ac:dyDescent="0.2">
      <c r="A117" s="85" t="s">
        <v>311</v>
      </c>
      <c r="B117" s="86">
        <v>61.39082684821917</v>
      </c>
      <c r="C117" s="86">
        <v>65.535467495507504</v>
      </c>
      <c r="D117" s="86">
        <v>70.235862672554234</v>
      </c>
      <c r="E117" s="86">
        <v>75.277453492740634</v>
      </c>
      <c r="F117" s="86">
        <v>81.305971784106276</v>
      </c>
      <c r="G117" s="86">
        <v>87.820272562674944</v>
      </c>
      <c r="H117" s="86">
        <v>94.859771897471347</v>
      </c>
      <c r="I117" s="86">
        <v>102.46710876812644</v>
      </c>
      <c r="J117" s="86">
        <v>110.68841088473158</v>
      </c>
      <c r="K117" s="86">
        <v>120.12138307904115</v>
      </c>
      <c r="L117" s="86">
        <v>130.36233766565061</v>
      </c>
      <c r="M117" s="86">
        <v>141.48086800350239</v>
      </c>
      <c r="N117" s="86">
        <v>153.55259813674962</v>
      </c>
      <c r="O117" s="86">
        <v>166.65970879980742</v>
      </c>
      <c r="P117" s="86">
        <v>180.71859401687163</v>
      </c>
      <c r="Q117" s="86">
        <v>195.96978995933753</v>
      </c>
      <c r="R117" s="86">
        <v>212.51500613412551</v>
      </c>
      <c r="S117" s="86">
        <v>230.46468368222526</v>
      </c>
      <c r="T117" s="86">
        <v>249.93875024225116</v>
      </c>
      <c r="U117" s="86">
        <v>270.34737842523469</v>
      </c>
      <c r="V117" s="86">
        <v>292.43222548531185</v>
      </c>
      <c r="W117" s="86">
        <v>316.33182945571082</v>
      </c>
      <c r="X117" s="86">
        <v>342.19625537658175</v>
      </c>
      <c r="Y117" s="86">
        <v>370.18806121691057</v>
      </c>
      <c r="Z117" s="86">
        <v>399.20141276617517</v>
      </c>
      <c r="AA117" s="86">
        <v>430.50146565053757</v>
      </c>
      <c r="AB117" s="86">
        <v>464.26953220093833</v>
      </c>
      <c r="AC117" s="86">
        <v>500.70139326109023</v>
      </c>
      <c r="AD117" s="86">
        <v>540.0084605589177</v>
      </c>
      <c r="AE117" s="86">
        <v>581.45749674275203</v>
      </c>
      <c r="AF117" s="86">
        <v>626.10857048145715</v>
      </c>
      <c r="AG117" s="86">
        <v>674.21075488566146</v>
      </c>
      <c r="AH117" s="86">
        <v>726.03263987974844</v>
      </c>
      <c r="AI117" s="86">
        <v>781.86387344087154</v>
      </c>
      <c r="AJ117" s="86">
        <v>841.95601996540563</v>
      </c>
      <c r="AK117" s="86">
        <v>906.69522218945224</v>
      </c>
      <c r="AL117" s="86">
        <v>976.44317793767073</v>
      </c>
      <c r="AM117" s="86">
        <v>1051.5899281920863</v>
      </c>
      <c r="AN117" s="86">
        <v>1132.5560937282439</v>
      </c>
    </row>
    <row r="118" spans="1:40" x14ac:dyDescent="0.2">
      <c r="A118" s="85" t="s">
        <v>312</v>
      </c>
      <c r="B118" s="86">
        <v>10.871817378739927</v>
      </c>
      <c r="C118" s="86">
        <v>11.605799612424864</v>
      </c>
      <c r="D118" s="86">
        <v>12.43820146456321</v>
      </c>
      <c r="E118" s="86">
        <v>13.331026297024126</v>
      </c>
      <c r="F118" s="86">
        <v>14.398627977812069</v>
      </c>
      <c r="G118" s="86">
        <v>15.552257795991265</v>
      </c>
      <c r="H118" s="86">
        <v>16.798896017608381</v>
      </c>
      <c r="I118" s="86">
        <v>18.146093660031337</v>
      </c>
      <c r="J118" s="86">
        <v>19.602019566489005</v>
      </c>
      <c r="K118" s="86">
        <v>21.272522413580734</v>
      </c>
      <c r="L118" s="86">
        <v>23.086112387288946</v>
      </c>
      <c r="M118" s="86">
        <v>25.055113906880148</v>
      </c>
      <c r="N118" s="86">
        <v>27.192919377045474</v>
      </c>
      <c r="O118" s="86">
        <v>29.51408233912786</v>
      </c>
      <c r="P118" s="86">
        <v>32.003796853097185</v>
      </c>
      <c r="Q118" s="86">
        <v>34.704659923467744</v>
      </c>
      <c r="R118" s="86">
        <v>37.634683478758667</v>
      </c>
      <c r="S118" s="86">
        <v>40.813425749044114</v>
      </c>
      <c r="T118" s="86">
        <v>44.262124946164789</v>
      </c>
      <c r="U118" s="86">
        <v>47.876327424729993</v>
      </c>
      <c r="V118" s="86">
        <v>51.787374667474964</v>
      </c>
      <c r="W118" s="86">
        <v>56.019800636142662</v>
      </c>
      <c r="X118" s="86">
        <v>60.600180631884825</v>
      </c>
      <c r="Y118" s="86">
        <v>65.55730235219653</v>
      </c>
      <c r="Z118" s="86">
        <v>70.695331529888477</v>
      </c>
      <c r="AA118" s="86">
        <v>76.238316962305092</v>
      </c>
      <c r="AB118" s="86">
        <v>82.218367592291742</v>
      </c>
      <c r="AC118" s="86">
        <v>88.670154618924499</v>
      </c>
      <c r="AD118" s="86">
        <v>95.631117344061934</v>
      </c>
      <c r="AE118" s="86">
        <v>102.97140538138625</v>
      </c>
      <c r="AF118" s="86">
        <v>110.87874829194901</v>
      </c>
      <c r="AG118" s="86">
        <v>119.39725490294364</v>
      </c>
      <c r="AH118" s="86">
        <v>128.57449031094208</v>
      </c>
      <c r="AI118" s="86">
        <v>138.46174882282043</v>
      </c>
      <c r="AJ118" s="86">
        <v>149.10358045226633</v>
      </c>
      <c r="AK118" s="86">
        <v>160.56836794511574</v>
      </c>
      <c r="AL118" s="86">
        <v>172.92016505170679</v>
      </c>
      <c r="AM118" s="86">
        <v>186.2280448656025</v>
      </c>
      <c r="AN118" s="86">
        <v>200.56649591370834</v>
      </c>
    </row>
    <row r="119" spans="1:40" x14ac:dyDescent="0.2">
      <c r="A119" s="85" t="s">
        <v>313</v>
      </c>
      <c r="B119" s="86">
        <v>16.578209678957425</v>
      </c>
      <c r="C119" s="86">
        <v>17.69744402099608</v>
      </c>
      <c r="D119" s="86">
        <v>18.966756405592218</v>
      </c>
      <c r="E119" s="86">
        <v>20.328206544375959</v>
      </c>
      <c r="F119" s="86">
        <v>21.956170287799445</v>
      </c>
      <c r="G119" s="86">
        <v>23.715316560351066</v>
      </c>
      <c r="H119" s="86">
        <v>25.616289425493733</v>
      </c>
      <c r="I119" s="86">
        <v>27.670603273586845</v>
      </c>
      <c r="J119" s="86">
        <v>29.890714604879175</v>
      </c>
      <c r="K119" s="86">
        <v>32.438029879190005</v>
      </c>
      <c r="L119" s="86">
        <v>35.203535756301619</v>
      </c>
      <c r="M119" s="86">
        <v>38.206025488496898</v>
      </c>
      <c r="N119" s="86">
        <v>41.465920876965122</v>
      </c>
      <c r="O119" s="86">
        <v>45.005414316183646</v>
      </c>
      <c r="P119" s="86">
        <v>48.801928534132252</v>
      </c>
      <c r="Q119" s="86">
        <v>52.920418822822661</v>
      </c>
      <c r="R119" s="86">
        <v>57.38835119987727</v>
      </c>
      <c r="S119" s="86">
        <v>62.235549606208934</v>
      </c>
      <c r="T119" s="86">
        <v>67.494399752213269</v>
      </c>
      <c r="U119" s="86">
        <v>73.005622432335784</v>
      </c>
      <c r="V119" s="86">
        <v>78.969497559720338</v>
      </c>
      <c r="W119" s="86">
        <v>85.423436465689207</v>
      </c>
      <c r="X119" s="86">
        <v>92.407963277849177</v>
      </c>
      <c r="Y119" s="86">
        <v>99.966975761276885</v>
      </c>
      <c r="Z119" s="86">
        <v>107.80185028841423</v>
      </c>
      <c r="AA119" s="86">
        <v>116.25423424086244</v>
      </c>
      <c r="AB119" s="86">
        <v>125.37308988210674</v>
      </c>
      <c r="AC119" s="86">
        <v>135.21128660721504</v>
      </c>
      <c r="AD119" s="86">
        <v>145.82591483399187</v>
      </c>
      <c r="AE119" s="86">
        <v>157.01896839140997</v>
      </c>
      <c r="AF119" s="86">
        <v>169.076712208104</v>
      </c>
      <c r="AG119" s="86">
        <v>182.0664069232501</v>
      </c>
      <c r="AH119" s="86">
        <v>196.06058356978468</v>
      </c>
      <c r="AI119" s="86">
        <v>211.1374597763803</v>
      </c>
      <c r="AJ119" s="86">
        <v>227.36496893838233</v>
      </c>
      <c r="AK119" s="86">
        <v>244.84738649193903</v>
      </c>
      <c r="AL119" s="86">
        <v>263.68238667741315</v>
      </c>
      <c r="AM119" s="86">
        <v>283.9752976279371</v>
      </c>
      <c r="AN119" s="86">
        <v>305.83970535904962</v>
      </c>
    </row>
    <row r="124" spans="1:40" x14ac:dyDescent="0.2">
      <c r="A124" s="83" t="s">
        <v>259</v>
      </c>
    </row>
    <row r="125" spans="1:40" x14ac:dyDescent="0.2">
      <c r="A125" s="83" t="s">
        <v>241</v>
      </c>
    </row>
    <row r="126" spans="1:40" x14ac:dyDescent="0.2">
      <c r="A126" s="83"/>
    </row>
    <row r="127" spans="1:40" x14ac:dyDescent="0.2">
      <c r="A127" s="83"/>
    </row>
    <row r="128" spans="1:40" x14ac:dyDescent="0.2">
      <c r="A128" s="83"/>
    </row>
    <row r="129" spans="1:40" x14ac:dyDescent="0.2">
      <c r="A129" s="85" t="s">
        <v>244</v>
      </c>
      <c r="B129" s="85">
        <v>2022</v>
      </c>
      <c r="C129" s="85">
        <v>2023</v>
      </c>
      <c r="D129" s="85">
        <v>2024</v>
      </c>
      <c r="E129" s="85">
        <v>2025</v>
      </c>
      <c r="F129" s="85">
        <v>2026</v>
      </c>
      <c r="G129" s="85">
        <v>2027</v>
      </c>
      <c r="H129" s="85">
        <v>2028</v>
      </c>
      <c r="I129" s="85">
        <v>2029</v>
      </c>
      <c r="J129" s="85">
        <v>2030</v>
      </c>
      <c r="K129" s="85">
        <v>2031</v>
      </c>
      <c r="L129" s="85">
        <v>2032</v>
      </c>
      <c r="M129" s="85">
        <v>2033</v>
      </c>
      <c r="N129" s="85">
        <v>2034</v>
      </c>
      <c r="O129" s="85">
        <v>2035</v>
      </c>
      <c r="P129" s="85">
        <v>2036</v>
      </c>
      <c r="Q129" s="85">
        <v>2037</v>
      </c>
      <c r="R129" s="85">
        <v>2038</v>
      </c>
      <c r="S129" s="85">
        <v>2039</v>
      </c>
      <c r="T129" s="85">
        <v>2040</v>
      </c>
      <c r="U129" s="85">
        <v>2041</v>
      </c>
      <c r="V129" s="85">
        <v>2042</v>
      </c>
      <c r="W129" s="85">
        <v>2043</v>
      </c>
      <c r="X129" s="85">
        <v>2044</v>
      </c>
      <c r="Y129" s="85">
        <v>2045</v>
      </c>
      <c r="Z129" s="85">
        <v>2046</v>
      </c>
      <c r="AA129" s="85">
        <v>2047</v>
      </c>
      <c r="AB129" s="85">
        <v>2048</v>
      </c>
      <c r="AC129" s="85">
        <v>2049</v>
      </c>
      <c r="AD129" s="85">
        <v>2050</v>
      </c>
      <c r="AE129" s="85">
        <v>2051</v>
      </c>
      <c r="AF129" s="85">
        <v>2052</v>
      </c>
      <c r="AG129" s="85">
        <v>2053</v>
      </c>
      <c r="AH129" s="85">
        <v>2054</v>
      </c>
      <c r="AI129" s="85">
        <v>2055</v>
      </c>
      <c r="AJ129" s="85">
        <v>2056</v>
      </c>
      <c r="AK129" s="85">
        <v>2057</v>
      </c>
      <c r="AL129" s="85">
        <v>2058</v>
      </c>
      <c r="AM129" s="85">
        <v>2059</v>
      </c>
      <c r="AN129" s="85">
        <v>2060</v>
      </c>
    </row>
    <row r="130" spans="1:40" x14ac:dyDescent="0.2">
      <c r="A130" s="85" t="s">
        <v>245</v>
      </c>
      <c r="B130" s="84">
        <f>B10*$B$8+B30*$B$28+B51*$B$49+B72*$B$70+B93*$B$91</f>
        <v>2076920.4896711968</v>
      </c>
      <c r="C130" s="84">
        <f t="shared" ref="C130:AN137" si="0">C10*$B$8+C30*$B$28+C51*$B$49+C72*$B$70+C93*$B$91</f>
        <v>2217138.3287949399</v>
      </c>
      <c r="D130" s="84">
        <f t="shared" si="0"/>
        <v>2376157.9666456603</v>
      </c>
      <c r="E130" s="84">
        <f t="shared" si="0"/>
        <v>2546720.6355745457</v>
      </c>
      <c r="F130" s="84">
        <f t="shared" si="0"/>
        <v>2750672.1671714541</v>
      </c>
      <c r="G130" s="84">
        <f t="shared" si="0"/>
        <v>2971058.2648589895</v>
      </c>
      <c r="H130" s="84">
        <f t="shared" si="0"/>
        <v>3209212.418436571</v>
      </c>
      <c r="I130" s="84">
        <f t="shared" si="0"/>
        <v>3466577.1523822099</v>
      </c>
      <c r="J130" s="84">
        <f t="shared" si="0"/>
        <v>3744713.0188361686</v>
      </c>
      <c r="K130" s="84">
        <f t="shared" si="0"/>
        <v>4063841.0422670594</v>
      </c>
      <c r="L130" s="84">
        <f t="shared" si="0"/>
        <v>4410304.0157550657</v>
      </c>
      <c r="M130" s="84">
        <f t="shared" si="0"/>
        <v>4786456.3606454171</v>
      </c>
      <c r="N130" s="84">
        <f t="shared" si="0"/>
        <v>5194856.523124245</v>
      </c>
      <c r="O130" s="84">
        <f t="shared" si="0"/>
        <v>5638284.769559118</v>
      </c>
      <c r="P130" s="84">
        <f t="shared" si="0"/>
        <v>6113912.6160686165</v>
      </c>
      <c r="Q130" s="84">
        <f t="shared" si="0"/>
        <v>6629877.6709653586</v>
      </c>
      <c r="R130" s="84">
        <f t="shared" si="0"/>
        <v>7189620.8808819596</v>
      </c>
      <c r="S130" s="84">
        <f t="shared" si="0"/>
        <v>7796878.5934195239</v>
      </c>
      <c r="T130" s="84">
        <f t="shared" si="0"/>
        <v>8455708.0950279012</v>
      </c>
      <c r="U130" s="84">
        <f t="shared" si="0"/>
        <v>9146154.8639583159</v>
      </c>
      <c r="V130" s="84">
        <f t="shared" si="0"/>
        <v>9893309.9964951836</v>
      </c>
      <c r="W130" s="84">
        <f t="shared" si="0"/>
        <v>10701860.389599863</v>
      </c>
      <c r="X130" s="84">
        <f t="shared" si="0"/>
        <v>11576882.911799325</v>
      </c>
      <c r="Y130" s="84">
        <f t="shared" si="0"/>
        <v>12523877.081407312</v>
      </c>
      <c r="Z130" s="84">
        <f t="shared" si="0"/>
        <v>13505431.287472691</v>
      </c>
      <c r="AA130" s="84">
        <f t="shared" si="0"/>
        <v>14564347.163032524</v>
      </c>
      <c r="AB130" s="84">
        <f t="shared" si="0"/>
        <v>15706758.707488578</v>
      </c>
      <c r="AC130" s="84">
        <f t="shared" si="0"/>
        <v>16939289.40624848</v>
      </c>
      <c r="AD130" s="84">
        <f t="shared" si="0"/>
        <v>18269091.555054545</v>
      </c>
      <c r="AE130" s="84">
        <f t="shared" si="0"/>
        <v>19671358.912361287</v>
      </c>
      <c r="AF130" s="84">
        <f t="shared" si="0"/>
        <v>21181954.789543655</v>
      </c>
      <c r="AG130" s="84">
        <f t="shared" si="0"/>
        <v>22809305.609138153</v>
      </c>
      <c r="AH130" s="84">
        <f t="shared" si="0"/>
        <v>24562498.069368493</v>
      </c>
      <c r="AI130" s="84">
        <f t="shared" si="0"/>
        <v>26451331.285988998</v>
      </c>
      <c r="AJ130" s="84">
        <f t="shared" si="0"/>
        <v>28484315.964525696</v>
      </c>
      <c r="AK130" s="84">
        <f t="shared" si="0"/>
        <v>30674515.746596064</v>
      </c>
      <c r="AL130" s="84">
        <f t="shared" si="0"/>
        <v>33034167.275061458</v>
      </c>
      <c r="AM130" s="84">
        <f t="shared" si="0"/>
        <v>35576466.073568806</v>
      </c>
      <c r="AN130" s="84">
        <f t="shared" si="0"/>
        <v>38315642.214458868</v>
      </c>
    </row>
    <row r="131" spans="1:40" x14ac:dyDescent="0.2">
      <c r="A131" s="85" t="s">
        <v>246</v>
      </c>
      <c r="B131" s="84">
        <f t="shared" ref="B131:Q141" si="1">B11*$B$8+B31*$B$28+B52*$B$49+B73*$B$70+B94*$B$91</f>
        <v>175334.2714245996</v>
      </c>
      <c r="C131" s="84">
        <f t="shared" si="1"/>
        <v>187171.50486023555</v>
      </c>
      <c r="D131" s="84">
        <f t="shared" si="1"/>
        <v>200595.99197152298</v>
      </c>
      <c r="E131" s="84">
        <f t="shared" si="1"/>
        <v>214994.94534388618</v>
      </c>
      <c r="F131" s="84">
        <f t="shared" si="1"/>
        <v>232212.5968506785</v>
      </c>
      <c r="G131" s="84">
        <f t="shared" si="1"/>
        <v>250817.65952030051</v>
      </c>
      <c r="H131" s="84">
        <f t="shared" si="1"/>
        <v>270922.70697489905</v>
      </c>
      <c r="I131" s="84">
        <f t="shared" si="1"/>
        <v>292649.51757798012</v>
      </c>
      <c r="J131" s="84">
        <f t="shared" si="1"/>
        <v>316129.83362487645</v>
      </c>
      <c r="K131" s="84">
        <f t="shared" si="1"/>
        <v>343070.72026820015</v>
      </c>
      <c r="L131" s="84">
        <f t="shared" si="1"/>
        <v>372319.23186708993</v>
      </c>
      <c r="M131" s="84">
        <f t="shared" si="1"/>
        <v>404074.12940120097</v>
      </c>
      <c r="N131" s="84">
        <f t="shared" si="1"/>
        <v>438551.39769048913</v>
      </c>
      <c r="O131" s="84">
        <f t="shared" si="1"/>
        <v>475985.74768337415</v>
      </c>
      <c r="P131" s="84">
        <f t="shared" si="1"/>
        <v>516138.39789397368</v>
      </c>
      <c r="Q131" s="84">
        <f t="shared" si="1"/>
        <v>559696.32773807459</v>
      </c>
      <c r="R131" s="84">
        <f t="shared" si="0"/>
        <v>606950.02299683285</v>
      </c>
      <c r="S131" s="84">
        <f t="shared" si="0"/>
        <v>658214.90729271621</v>
      </c>
      <c r="T131" s="84">
        <f t="shared" si="0"/>
        <v>713833.49800526898</v>
      </c>
      <c r="U131" s="84">
        <f t="shared" si="0"/>
        <v>772121.22822408355</v>
      </c>
      <c r="V131" s="84">
        <f t="shared" si="0"/>
        <v>835196.29607381206</v>
      </c>
      <c r="W131" s="84">
        <f t="shared" si="0"/>
        <v>903454.37084851158</v>
      </c>
      <c r="X131" s="84">
        <f t="shared" si="0"/>
        <v>977324.04336267069</v>
      </c>
      <c r="Y131" s="84">
        <f t="shared" si="0"/>
        <v>1057269.5846567655</v>
      </c>
      <c r="Z131" s="84">
        <f t="shared" si="0"/>
        <v>1140132.6949395624</v>
      </c>
      <c r="AA131" s="84">
        <f t="shared" si="0"/>
        <v>1229526.7013372837</v>
      </c>
      <c r="AB131" s="84">
        <f t="shared" si="0"/>
        <v>1325969.4379804973</v>
      </c>
      <c r="AC131" s="84">
        <f t="shared" si="0"/>
        <v>1430020.0615600895</v>
      </c>
      <c r="AD131" s="84">
        <f t="shared" si="0"/>
        <v>1542282.3710992909</v>
      </c>
      <c r="AE131" s="84">
        <f t="shared" si="0"/>
        <v>1660662.2159987944</v>
      </c>
      <c r="AF131" s="84">
        <f t="shared" si="0"/>
        <v>1788187.1881197565</v>
      </c>
      <c r="AG131" s="84">
        <f t="shared" si="0"/>
        <v>1925568.6486642559</v>
      </c>
      <c r="AH131" s="84">
        <f t="shared" si="0"/>
        <v>2073573.6995125208</v>
      </c>
      <c r="AI131" s="84">
        <f t="shared" si="0"/>
        <v>2233029.5850535072</v>
      </c>
      <c r="AJ131" s="84">
        <f t="shared" si="0"/>
        <v>2404654.7816853891</v>
      </c>
      <c r="AK131" s="84">
        <f t="shared" si="0"/>
        <v>2589552.1260822471</v>
      </c>
      <c r="AL131" s="84">
        <f t="shared" si="0"/>
        <v>2788754.6394268582</v>
      </c>
      <c r="AM131" s="84">
        <f t="shared" si="0"/>
        <v>3003376.2919151001</v>
      </c>
      <c r="AN131" s="84">
        <f t="shared" si="0"/>
        <v>3234618.3906642138</v>
      </c>
    </row>
    <row r="132" spans="1:40" x14ac:dyDescent="0.2">
      <c r="A132" s="85" t="s">
        <v>247</v>
      </c>
      <c r="B132" s="84">
        <f>B12*$B$8+B32*$B$28+B74*$B$70+B95*$B$91</f>
        <v>10193436.027492866</v>
      </c>
      <c r="C132" s="84">
        <f t="shared" ref="C132:AN132" si="2">C12*$B$8+C32*$B$28+C74*$B$70+C95*$B$91</f>
        <v>10881619.123634135</v>
      </c>
      <c r="D132" s="84">
        <f t="shared" si="2"/>
        <v>11662080.635573395</v>
      </c>
      <c r="E132" s="84">
        <f t="shared" si="2"/>
        <v>12499194.845313933</v>
      </c>
      <c r="F132" s="84">
        <f t="shared" si="2"/>
        <v>13500180.150423709</v>
      </c>
      <c r="G132" s="84">
        <f t="shared" si="2"/>
        <v>14581825.59583137</v>
      </c>
      <c r="H132" s="84">
        <f t="shared" si="2"/>
        <v>15750675.891857438</v>
      </c>
      <c r="I132" s="84">
        <f t="shared" si="2"/>
        <v>17013810.886314016</v>
      </c>
      <c r="J132" s="84">
        <f t="shared" si="2"/>
        <v>18378889.701680016</v>
      </c>
      <c r="K132" s="84">
        <f t="shared" si="2"/>
        <v>19945156.252374038</v>
      </c>
      <c r="L132" s="84">
        <f t="shared" si="2"/>
        <v>21645581.556909434</v>
      </c>
      <c r="M132" s="84">
        <f t="shared" si="2"/>
        <v>23491721.013523035</v>
      </c>
      <c r="N132" s="84">
        <f t="shared" si="2"/>
        <v>25496131.365555666</v>
      </c>
      <c r="O132" s="84">
        <f t="shared" si="2"/>
        <v>27672458.040214635</v>
      </c>
      <c r="P132" s="84">
        <f t="shared" si="2"/>
        <v>30006818.960817978</v>
      </c>
      <c r="Q132" s="84">
        <f t="shared" si="2"/>
        <v>32539153.157368951</v>
      </c>
      <c r="R132" s="84">
        <f t="shared" si="2"/>
        <v>35286348.647270285</v>
      </c>
      <c r="S132" s="84">
        <f t="shared" si="2"/>
        <v>38266743.263114862</v>
      </c>
      <c r="T132" s="84">
        <f t="shared" si="2"/>
        <v>41500249.991498679</v>
      </c>
      <c r="U132" s="84">
        <f t="shared" si="2"/>
        <v>44888932.901837498</v>
      </c>
      <c r="V132" s="84">
        <f t="shared" si="2"/>
        <v>48555938.010604687</v>
      </c>
      <c r="W132" s="84">
        <f t="shared" si="2"/>
        <v>52524268.40558362</v>
      </c>
      <c r="X132" s="84">
        <f t="shared" si="2"/>
        <v>56818841.138152584</v>
      </c>
      <c r="Y132" s="84">
        <f t="shared" si="2"/>
        <v>61466647.60658218</v>
      </c>
      <c r="Z132" s="84">
        <f t="shared" si="2"/>
        <v>66284073.240737289</v>
      </c>
      <c r="AA132" s="84">
        <f t="shared" si="2"/>
        <v>71481186.60626848</v>
      </c>
      <c r="AB132" s="84">
        <f t="shared" si="2"/>
        <v>77088093.107212901</v>
      </c>
      <c r="AC132" s="84">
        <f t="shared" si="2"/>
        <v>83137300.523775637</v>
      </c>
      <c r="AD132" s="84">
        <f t="shared" si="2"/>
        <v>89663912.014436558</v>
      </c>
      <c r="AE132" s="84">
        <f t="shared" si="2"/>
        <v>96546179.617473572</v>
      </c>
      <c r="AF132" s="84">
        <f t="shared" si="2"/>
        <v>103960118.91559789</v>
      </c>
      <c r="AG132" s="84">
        <f t="shared" si="2"/>
        <v>111947086.42654517</v>
      </c>
      <c r="AH132" s="84">
        <f t="shared" si="2"/>
        <v>120551679.27259585</v>
      </c>
      <c r="AI132" s="84">
        <f t="shared" si="2"/>
        <v>129821991.09048969</v>
      </c>
      <c r="AJ132" s="84">
        <f t="shared" si="2"/>
        <v>139799792.05523324</v>
      </c>
      <c r="AK132" s="84">
        <f t="shared" si="2"/>
        <v>150549197.95545503</v>
      </c>
      <c r="AL132" s="84">
        <f t="shared" si="2"/>
        <v>162130265.70561993</v>
      </c>
      <c r="AM132" s="84">
        <f t="shared" si="2"/>
        <v>174607758.36565876</v>
      </c>
      <c r="AN132" s="84">
        <f t="shared" si="2"/>
        <v>188051516.51579285</v>
      </c>
    </row>
    <row r="133" spans="1:40" x14ac:dyDescent="0.2">
      <c r="A133" s="85" t="s">
        <v>180</v>
      </c>
      <c r="B133" s="84">
        <f>B13*$B$8+B33*$B$28+B54*$B$49</f>
        <v>2570944.5661518169</v>
      </c>
      <c r="C133" s="84">
        <f t="shared" ref="C133:AN133" si="3">C13*$B$8+C33*$B$28+C54*$B$49</f>
        <v>2744515.1449801903</v>
      </c>
      <c r="D133" s="84">
        <f t="shared" si="3"/>
        <v>2941359.7887096484</v>
      </c>
      <c r="E133" s="84">
        <f t="shared" si="3"/>
        <v>3152493.1320667122</v>
      </c>
      <c r="F133" s="84">
        <f t="shared" si="3"/>
        <v>3404957.3378584427</v>
      </c>
      <c r="G133" s="84">
        <f t="shared" si="3"/>
        <v>3677765.2971052965</v>
      </c>
      <c r="H133" s="84">
        <f t="shared" si="3"/>
        <v>3972567.6884783534</v>
      </c>
      <c r="I133" s="84">
        <f t="shared" si="3"/>
        <v>4291150.1607237859</v>
      </c>
      <c r="J133" s="84">
        <f t="shared" si="3"/>
        <v>4635444.4647512538</v>
      </c>
      <c r="K133" s="84">
        <f t="shared" si="3"/>
        <v>5030481.4735470554</v>
      </c>
      <c r="L133" s="84">
        <f t="shared" si="3"/>
        <v>5459355.4258680744</v>
      </c>
      <c r="M133" s="84">
        <f t="shared" si="3"/>
        <v>5924980.7745275274</v>
      </c>
      <c r="N133" s="84">
        <f t="shared" si="3"/>
        <v>6430524.5272913557</v>
      </c>
      <c r="O133" s="84">
        <f t="shared" si="3"/>
        <v>6979428.2750850152</v>
      </c>
      <c r="P133" s="84">
        <f t="shared" si="3"/>
        <v>7568190.7402709965</v>
      </c>
      <c r="Q133" s="84">
        <f t="shared" si="3"/>
        <v>8206885.1731142141</v>
      </c>
      <c r="R133" s="84">
        <f t="shared" si="3"/>
        <v>8899770.9966843221</v>
      </c>
      <c r="S133" s="84">
        <f t="shared" si="3"/>
        <v>9651473.3001987878</v>
      </c>
      <c r="T133" s="84">
        <f t="shared" si="3"/>
        <v>10467014.451438874</v>
      </c>
      <c r="U133" s="84">
        <f t="shared" si="3"/>
        <v>11321693.471471917</v>
      </c>
      <c r="V133" s="84">
        <f t="shared" si="3"/>
        <v>12246569.718598839</v>
      </c>
      <c r="W133" s="84">
        <f t="shared" si="3"/>
        <v>13247444.932623755</v>
      </c>
      <c r="X133" s="84">
        <f t="shared" si="3"/>
        <v>14330603.585011698</v>
      </c>
      <c r="Y133" s="84">
        <f t="shared" si="3"/>
        <v>15502853.330073701</v>
      </c>
      <c r="Z133" s="84">
        <f t="shared" si="3"/>
        <v>16717883.691138107</v>
      </c>
      <c r="AA133" s="84">
        <f t="shared" si="3"/>
        <v>18028677.257777452</v>
      </c>
      <c r="AB133" s="84">
        <f t="shared" si="3"/>
        <v>19442827.085435692</v>
      </c>
      <c r="AC133" s="84">
        <f t="shared" si="3"/>
        <v>20968532.146534935</v>
      </c>
      <c r="AD133" s="84">
        <f t="shared" si="3"/>
        <v>22614646.008636229</v>
      </c>
      <c r="AE133" s="84">
        <f t="shared" si="3"/>
        <v>24350461.924791299</v>
      </c>
      <c r="AF133" s="84">
        <f t="shared" si="3"/>
        <v>26220373.787766937</v>
      </c>
      <c r="AG133" s="84">
        <f t="shared" si="3"/>
        <v>28234812.360483572</v>
      </c>
      <c r="AH133" s="84">
        <f t="shared" si="3"/>
        <v>30405025.737193573</v>
      </c>
      <c r="AI133" s="84">
        <f t="shared" si="3"/>
        <v>32743143.887978613</v>
      </c>
      <c r="AJ133" s="84">
        <f t="shared" si="3"/>
        <v>35259701.906615742</v>
      </c>
      <c r="AK133" s="84">
        <f t="shared" si="3"/>
        <v>37970870.801382698</v>
      </c>
      <c r="AL133" s="84">
        <f t="shared" si="3"/>
        <v>40891797.868783511</v>
      </c>
      <c r="AM133" s="84">
        <f t="shared" si="3"/>
        <v>44038817.369078144</v>
      </c>
      <c r="AN133" s="84">
        <f t="shared" si="3"/>
        <v>47429544.192842551</v>
      </c>
    </row>
    <row r="134" spans="1:40" x14ac:dyDescent="0.2">
      <c r="A134" s="85" t="s">
        <v>248</v>
      </c>
      <c r="B134" s="84">
        <f t="shared" si="1"/>
        <v>43240.55421344065</v>
      </c>
      <c r="C134" s="84">
        <f t="shared" si="0"/>
        <v>46159.826811729479</v>
      </c>
      <c r="D134" s="84">
        <f t="shared" si="0"/>
        <v>49470.544437022079</v>
      </c>
      <c r="E134" s="84">
        <f t="shared" si="0"/>
        <v>53021.582798522468</v>
      </c>
      <c r="F134" s="84">
        <f t="shared" si="0"/>
        <v>57267.762323828472</v>
      </c>
      <c r="G134" s="84">
        <f t="shared" si="0"/>
        <v>61856.102153079817</v>
      </c>
      <c r="H134" s="84">
        <f t="shared" si="0"/>
        <v>66814.364946547546</v>
      </c>
      <c r="I134" s="84">
        <f t="shared" si="0"/>
        <v>72172.583417667687</v>
      </c>
      <c r="J134" s="84">
        <f t="shared" si="0"/>
        <v>77963.247562932433</v>
      </c>
      <c r="K134" s="84">
        <f t="shared" si="0"/>
        <v>84607.35005352716</v>
      </c>
      <c r="L134" s="84">
        <f t="shared" si="0"/>
        <v>91820.55395929137</v>
      </c>
      <c r="M134" s="84">
        <f t="shared" si="0"/>
        <v>99651.877277941414</v>
      </c>
      <c r="N134" s="84">
        <f t="shared" si="0"/>
        <v>108154.58571298575</v>
      </c>
      <c r="O134" s="84">
        <f t="shared" si="0"/>
        <v>117386.56316474343</v>
      </c>
      <c r="P134" s="84">
        <f t="shared" si="0"/>
        <v>127288.92186585674</v>
      </c>
      <c r="Q134" s="84">
        <f t="shared" si="0"/>
        <v>138031.08317605473</v>
      </c>
      <c r="R134" s="84">
        <f t="shared" si="0"/>
        <v>149684.68606281513</v>
      </c>
      <c r="S134" s="84">
        <f t="shared" si="0"/>
        <v>162327.51960945103</v>
      </c>
      <c r="T134" s="84">
        <f t="shared" si="0"/>
        <v>176044.05470233812</v>
      </c>
      <c r="U134" s="84">
        <f t="shared" si="0"/>
        <v>190418.84713753482</v>
      </c>
      <c r="V134" s="84">
        <f t="shared" si="0"/>
        <v>205974.28229982432</v>
      </c>
      <c r="W134" s="84">
        <f t="shared" si="0"/>
        <v>222807.93928439022</v>
      </c>
      <c r="X134" s="84">
        <f t="shared" si="0"/>
        <v>241025.51621971981</v>
      </c>
      <c r="Y134" s="84">
        <f t="shared" si="0"/>
        <v>260741.51061352983</v>
      </c>
      <c r="Z134" s="84">
        <f t="shared" si="0"/>
        <v>281177.02948479872</v>
      </c>
      <c r="AA134" s="84">
        <f t="shared" si="0"/>
        <v>303223.18365985184</v>
      </c>
      <c r="AB134" s="84">
        <f t="shared" si="0"/>
        <v>327007.68025843508</v>
      </c>
      <c r="AC134" s="84">
        <f t="shared" si="0"/>
        <v>352668.4172796653</v>
      </c>
      <c r="AD134" s="84">
        <f t="shared" si="0"/>
        <v>380354.30231694068</v>
      </c>
      <c r="AE134" s="84">
        <f t="shared" si="0"/>
        <v>409548.88053353858</v>
      </c>
      <c r="AF134" s="84">
        <f t="shared" si="0"/>
        <v>440998.81000688334</v>
      </c>
      <c r="AG134" s="84">
        <f t="shared" si="0"/>
        <v>474879.52507946815</v>
      </c>
      <c r="AH134" s="84">
        <f t="shared" si="0"/>
        <v>511380.20673781465</v>
      </c>
      <c r="AI134" s="84">
        <f t="shared" si="0"/>
        <v>550704.86818229617</v>
      </c>
      <c r="AJ134" s="84">
        <f t="shared" si="0"/>
        <v>593030.69848949136</v>
      </c>
      <c r="AK134" s="84">
        <f t="shared" si="0"/>
        <v>638629.67682586145</v>
      </c>
      <c r="AL134" s="84">
        <f t="shared" si="0"/>
        <v>687756.56461422809</v>
      </c>
      <c r="AM134" s="84">
        <f t="shared" si="0"/>
        <v>740686.08674582629</v>
      </c>
      <c r="AN134" s="84">
        <f t="shared" si="0"/>
        <v>797714.50695225946</v>
      </c>
    </row>
    <row r="135" spans="1:40" x14ac:dyDescent="0.2">
      <c r="A135" s="85" t="s">
        <v>249</v>
      </c>
      <c r="B135" s="84">
        <f t="shared" si="1"/>
        <v>347947.38358563551</v>
      </c>
      <c r="C135" s="84">
        <f t="shared" si="0"/>
        <v>371438.13852679462</v>
      </c>
      <c r="D135" s="84">
        <f t="shared" si="0"/>
        <v>398078.7669013805</v>
      </c>
      <c r="E135" s="84">
        <f t="shared" si="0"/>
        <v>426653.20424085902</v>
      </c>
      <c r="F135" s="84">
        <f t="shared" si="0"/>
        <v>460821.29211439239</v>
      </c>
      <c r="G135" s="84">
        <f t="shared" si="0"/>
        <v>497742.66991887748</v>
      </c>
      <c r="H135" s="84">
        <f t="shared" si="0"/>
        <v>537640.73777437338</v>
      </c>
      <c r="I135" s="84">
        <f t="shared" si="0"/>
        <v>580757.16242757463</v>
      </c>
      <c r="J135" s="84">
        <f t="shared" si="0"/>
        <v>627353.38385023468</v>
      </c>
      <c r="K135" s="84">
        <f t="shared" si="0"/>
        <v>680817.03897514183</v>
      </c>
      <c r="L135" s="84">
        <f t="shared" si="0"/>
        <v>738860.13004866475</v>
      </c>
      <c r="M135" s="84">
        <f t="shared" si="0"/>
        <v>801877.0942921635</v>
      </c>
      <c r="N135" s="84">
        <f t="shared" si="0"/>
        <v>870296.54929641017</v>
      </c>
      <c r="O135" s="84">
        <f t="shared" si="0"/>
        <v>944584.27428264997</v>
      </c>
      <c r="P135" s="84">
        <f t="shared" si="0"/>
        <v>1024266.4121287891</v>
      </c>
      <c r="Q135" s="84">
        <f t="shared" si="0"/>
        <v>1110706.2598580401</v>
      </c>
      <c r="R135" s="84">
        <f t="shared" si="0"/>
        <v>1204480.2807408229</v>
      </c>
      <c r="S135" s="84">
        <f t="shared" si="0"/>
        <v>1306214.4266989543</v>
      </c>
      <c r="T135" s="84">
        <f t="shared" si="0"/>
        <v>1416588.4166777208</v>
      </c>
      <c r="U135" s="84">
        <f t="shared" si="0"/>
        <v>1532259.2610596966</v>
      </c>
      <c r="V135" s="84">
        <f t="shared" si="0"/>
        <v>1657430.4820051545</v>
      </c>
      <c r="W135" s="84">
        <f t="shared" si="0"/>
        <v>1792887.2773793717</v>
      </c>
      <c r="X135" s="84">
        <f t="shared" si="0"/>
        <v>1939480.1771518649</v>
      </c>
      <c r="Y135" s="84">
        <f t="shared" si="0"/>
        <v>2098130.5179928448</v>
      </c>
      <c r="Z135" s="84">
        <f t="shared" si="0"/>
        <v>2262570.7166169113</v>
      </c>
      <c r="AA135" s="84">
        <f t="shared" si="0"/>
        <v>2439971.3490295019</v>
      </c>
      <c r="AB135" s="84">
        <f t="shared" si="0"/>
        <v>2631360.0467905975</v>
      </c>
      <c r="AC135" s="84">
        <f t="shared" si="0"/>
        <v>2837846.44526143</v>
      </c>
      <c r="AD135" s="84">
        <f t="shared" si="0"/>
        <v>3060628.7716262089</v>
      </c>
      <c r="AE135" s="84">
        <f t="shared" si="0"/>
        <v>3295551.225561684</v>
      </c>
      <c r="AF135" s="84">
        <f t="shared" si="0"/>
        <v>3548622.003058834</v>
      </c>
      <c r="AG135" s="84">
        <f t="shared" si="0"/>
        <v>3821252.7863121154</v>
      </c>
      <c r="AH135" s="84">
        <f t="shared" si="0"/>
        <v>4114965.8737860518</v>
      </c>
      <c r="AI135" s="84">
        <f t="shared" si="0"/>
        <v>4431402.9155607196</v>
      </c>
      <c r="AJ135" s="84">
        <f t="shared" si="0"/>
        <v>4771989.7137960792</v>
      </c>
      <c r="AK135" s="84">
        <f t="shared" si="0"/>
        <v>5138914.8259951789</v>
      </c>
      <c r="AL135" s="84">
        <f t="shared" si="0"/>
        <v>5534228.2622034959</v>
      </c>
      <c r="AM135" s="84">
        <f t="shared" si="0"/>
        <v>5960140.6741772331</v>
      </c>
      <c r="AN135" s="84">
        <f t="shared" si="0"/>
        <v>6419036.0320605692</v>
      </c>
    </row>
    <row r="136" spans="1:40" x14ac:dyDescent="0.2">
      <c r="A136" s="85" t="s">
        <v>250</v>
      </c>
      <c r="B136" s="84">
        <f t="shared" si="1"/>
        <v>2281737.8374461285</v>
      </c>
      <c r="C136" s="84">
        <f t="shared" si="0"/>
        <v>2435783.3825715613</v>
      </c>
      <c r="D136" s="84">
        <f t="shared" si="0"/>
        <v>2610484.8824052941</v>
      </c>
      <c r="E136" s="84">
        <f t="shared" si="0"/>
        <v>2797867.7395181563</v>
      </c>
      <c r="F136" s="84">
        <f t="shared" si="0"/>
        <v>3021932.1314696404</v>
      </c>
      <c r="G136" s="84">
        <f t="shared" si="0"/>
        <v>3264051.7987566441</v>
      </c>
      <c r="H136" s="84">
        <f t="shared" si="0"/>
        <v>3525691.7344524739</v>
      </c>
      <c r="I136" s="84">
        <f t="shared" si="0"/>
        <v>3808436.718860127</v>
      </c>
      <c r="J136" s="84">
        <f t="shared" si="0"/>
        <v>4114001.1993469717</v>
      </c>
      <c r="K136" s="84">
        <f t="shared" si="0"/>
        <v>4464600.3145624688</v>
      </c>
      <c r="L136" s="84">
        <f t="shared" si="0"/>
        <v>4845230.0400686348</v>
      </c>
      <c r="M136" s="84">
        <f t="shared" si="0"/>
        <v>5258476.9805503469</v>
      </c>
      <c r="N136" s="84">
        <f t="shared" si="0"/>
        <v>5707151.8856232008</v>
      </c>
      <c r="O136" s="84">
        <f t="shared" si="0"/>
        <v>6194309.2000772599</v>
      </c>
      <c r="P136" s="84">
        <f t="shared" si="0"/>
        <v>6716841.506595917</v>
      </c>
      <c r="Q136" s="84">
        <f t="shared" si="0"/>
        <v>7283688.9109201171</v>
      </c>
      <c r="R136" s="84">
        <f t="shared" si="0"/>
        <v>7898631.6916726194</v>
      </c>
      <c r="S136" s="84">
        <f t="shared" si="0"/>
        <v>8565774.6596719902</v>
      </c>
      <c r="T136" s="84">
        <f t="shared" si="0"/>
        <v>9289575.2142534517</v>
      </c>
      <c r="U136" s="84">
        <f t="shared" si="0"/>
        <v>10048111.000888383</v>
      </c>
      <c r="V136" s="84">
        <f t="shared" si="0"/>
        <v>10868947.496473895</v>
      </c>
      <c r="W136" s="84">
        <f t="shared" si="0"/>
        <v>11757233.800453186</v>
      </c>
      <c r="X136" s="84">
        <f t="shared" si="0"/>
        <v>12718547.441225316</v>
      </c>
      <c r="Y136" s="84">
        <f t="shared" si="0"/>
        <v>13758930.276957996</v>
      </c>
      <c r="Z136" s="84">
        <f t="shared" si="0"/>
        <v>14837281.317655917</v>
      </c>
      <c r="AA136" s="84">
        <f t="shared" si="0"/>
        <v>16000623.117187101</v>
      </c>
      <c r="AB136" s="84">
        <f t="shared" si="0"/>
        <v>17255694.584719934</v>
      </c>
      <c r="AC136" s="84">
        <f t="shared" si="0"/>
        <v>18609772.386523321</v>
      </c>
      <c r="AD136" s="84">
        <f t="shared" si="0"/>
        <v>20070714.14829886</v>
      </c>
      <c r="AE136" s="84">
        <f t="shared" si="0"/>
        <v>21611267.339089967</v>
      </c>
      <c r="AF136" s="84">
        <f t="shared" si="0"/>
        <v>23270831.962386064</v>
      </c>
      <c r="AG136" s="84">
        <f t="shared" si="0"/>
        <v>25058665.419821683</v>
      </c>
      <c r="AH136" s="84">
        <f t="shared" si="0"/>
        <v>26984750.502388395</v>
      </c>
      <c r="AI136" s="84">
        <f t="shared" si="0"/>
        <v>29059852.674292143</v>
      </c>
      <c r="AJ136" s="84">
        <f t="shared" si="0"/>
        <v>31293321.931798384</v>
      </c>
      <c r="AK136" s="84">
        <f t="shared" si="0"/>
        <v>33699510.199076444</v>
      </c>
      <c r="AL136" s="84">
        <f t="shared" si="0"/>
        <v>36291860.846327007</v>
      </c>
      <c r="AM136" s="84">
        <f t="shared" si="0"/>
        <v>39084870.685411595</v>
      </c>
      <c r="AN136" s="84">
        <f t="shared" si="0"/>
        <v>42094173.099818408</v>
      </c>
    </row>
    <row r="137" spans="1:40" x14ac:dyDescent="0.2">
      <c r="A137" s="85" t="s">
        <v>251</v>
      </c>
      <c r="B137" s="84">
        <f t="shared" si="1"/>
        <v>131888.93411306295</v>
      </c>
      <c r="C137" s="84">
        <f t="shared" si="0"/>
        <v>140793.06955668563</v>
      </c>
      <c r="D137" s="84">
        <f t="shared" si="0"/>
        <v>150891.15980302772</v>
      </c>
      <c r="E137" s="84">
        <f t="shared" si="0"/>
        <v>161722.25743838845</v>
      </c>
      <c r="F137" s="84">
        <f t="shared" si="0"/>
        <v>174673.61992280468</v>
      </c>
      <c r="G137" s="84">
        <f t="shared" ref="C137:AN141" si="4">G17*$B$8+G37*$B$28+G58*$B$49+G79*$B$70+G100*$B$91</f>
        <v>188668.61282787641</v>
      </c>
      <c r="H137" s="84">
        <f t="shared" si="4"/>
        <v>203791.91563419544</v>
      </c>
      <c r="I137" s="84">
        <f t="shared" si="4"/>
        <v>220135.13175979487</v>
      </c>
      <c r="J137" s="84">
        <f t="shared" si="4"/>
        <v>237797.3596340229</v>
      </c>
      <c r="K137" s="84">
        <f t="shared" si="4"/>
        <v>258062.67795758188</v>
      </c>
      <c r="L137" s="84">
        <f t="shared" si="4"/>
        <v>280063.82461207407</v>
      </c>
      <c r="M137" s="84">
        <f t="shared" si="4"/>
        <v>303950.31043492403</v>
      </c>
      <c r="N137" s="84">
        <f t="shared" si="4"/>
        <v>329884.60228134022</v>
      </c>
      <c r="O137" s="84">
        <f t="shared" si="4"/>
        <v>358043.25306684925</v>
      </c>
      <c r="P137" s="84">
        <f t="shared" si="4"/>
        <v>388246.64795971813</v>
      </c>
      <c r="Q137" s="84">
        <f t="shared" si="4"/>
        <v>421011.54265277024</v>
      </c>
      <c r="R137" s="84">
        <f t="shared" si="4"/>
        <v>456556.4446844373</v>
      </c>
      <c r="S137" s="84">
        <f t="shared" si="4"/>
        <v>495118.62019227078</v>
      </c>
      <c r="T137" s="84">
        <f t="shared" si="4"/>
        <v>536955.71562346187</v>
      </c>
      <c r="U137" s="84">
        <f t="shared" si="4"/>
        <v>580800.57577526139</v>
      </c>
      <c r="V137" s="84">
        <f t="shared" si="4"/>
        <v>628246.53942069307</v>
      </c>
      <c r="W137" s="84">
        <f t="shared" si="4"/>
        <v>679591.23463343864</v>
      </c>
      <c r="X137" s="84">
        <f t="shared" si="4"/>
        <v>735157.05352334795</v>
      </c>
      <c r="Y137" s="84">
        <f t="shared" si="4"/>
        <v>795293.22737401631</v>
      </c>
      <c r="Z137" s="84">
        <f t="shared" si="4"/>
        <v>857624.03813733615</v>
      </c>
      <c r="AA137" s="84">
        <f t="shared" si="4"/>
        <v>924867.48189819849</v>
      </c>
      <c r="AB137" s="84">
        <f t="shared" si="4"/>
        <v>997413.08085881127</v>
      </c>
      <c r="AC137" s="84">
        <f t="shared" si="4"/>
        <v>1075681.4406393087</v>
      </c>
      <c r="AD137" s="84">
        <f t="shared" si="4"/>
        <v>1160126.7474575094</v>
      </c>
      <c r="AE137" s="84">
        <f t="shared" si="4"/>
        <v>1249173.7514311702</v>
      </c>
      <c r="AF137" s="84">
        <f t="shared" si="4"/>
        <v>1345099.850243316</v>
      </c>
      <c r="AG137" s="84">
        <f t="shared" si="4"/>
        <v>1448440.1399133923</v>
      </c>
      <c r="AH137" s="84">
        <f t="shared" si="4"/>
        <v>1559771.6453921814</v>
      </c>
      <c r="AI137" s="84">
        <f t="shared" si="4"/>
        <v>1679716.631681409</v>
      </c>
      <c r="AJ137" s="84">
        <f t="shared" si="4"/>
        <v>1808815.5469522772</v>
      </c>
      <c r="AK137" s="84">
        <f t="shared" si="4"/>
        <v>1947897.9606452803</v>
      </c>
      <c r="AL137" s="84">
        <f t="shared" si="4"/>
        <v>2097740.9259948251</v>
      </c>
      <c r="AM137" s="84">
        <f t="shared" si="4"/>
        <v>2259182.3872349397</v>
      </c>
      <c r="AN137" s="84">
        <f t="shared" si="4"/>
        <v>2433125.9846747816</v>
      </c>
    </row>
    <row r="138" spans="1:40" x14ac:dyDescent="0.2">
      <c r="A138" s="85" t="s">
        <v>252</v>
      </c>
      <c r="B138" s="84">
        <f t="shared" si="1"/>
        <v>28652443.435477156</v>
      </c>
      <c r="C138" s="84">
        <f t="shared" si="4"/>
        <v>30586837.999023467</v>
      </c>
      <c r="D138" s="84">
        <f t="shared" si="4"/>
        <v>32780615.37341354</v>
      </c>
      <c r="E138" s="84">
        <f t="shared" si="4"/>
        <v>35133636.22712113</v>
      </c>
      <c r="F138" s="84">
        <f t="shared" si="4"/>
        <v>37947277.746727154</v>
      </c>
      <c r="G138" s="84">
        <f t="shared" si="4"/>
        <v>40987644.592430212</v>
      </c>
      <c r="H138" s="84">
        <f t="shared" si="4"/>
        <v>44273133.10691151</v>
      </c>
      <c r="I138" s="84">
        <f t="shared" si="4"/>
        <v>47823643.835818335</v>
      </c>
      <c r="J138" s="84">
        <f t="shared" si="4"/>
        <v>51660705.591712102</v>
      </c>
      <c r="K138" s="84">
        <f t="shared" si="4"/>
        <v>56063280.310148634</v>
      </c>
      <c r="L138" s="84">
        <f t="shared" si="4"/>
        <v>60842958.107021794</v>
      </c>
      <c r="M138" s="84">
        <f t="shared" si="4"/>
        <v>66032219.727142423</v>
      </c>
      <c r="N138" s="84">
        <f t="shared" si="4"/>
        <v>71666360.568189651</v>
      </c>
      <c r="O138" s="84">
        <f t="shared" si="4"/>
        <v>77783736.178788707</v>
      </c>
      <c r="P138" s="84">
        <f t="shared" si="4"/>
        <v>84345325.818943262</v>
      </c>
      <c r="Q138" s="84">
        <f t="shared" si="4"/>
        <v>91463392.98792389</v>
      </c>
      <c r="R138" s="84">
        <f t="shared" si="4"/>
        <v>99185407.740191475</v>
      </c>
      <c r="S138" s="84">
        <f t="shared" si="4"/>
        <v>107562915.37506217</v>
      </c>
      <c r="T138" s="84">
        <f t="shared" si="4"/>
        <v>116651888.74806124</v>
      </c>
      <c r="U138" s="84">
        <f t="shared" si="4"/>
        <v>126177042.49870797</v>
      </c>
      <c r="V138" s="84">
        <f t="shared" si="4"/>
        <v>136484524.31084427</v>
      </c>
      <c r="W138" s="84">
        <f t="shared" si="4"/>
        <v>147638992.91875535</v>
      </c>
      <c r="X138" s="84">
        <f t="shared" si="4"/>
        <v>159710486.96331444</v>
      </c>
      <c r="Y138" s="84">
        <f t="shared" si="4"/>
        <v>172774875.80889568</v>
      </c>
      <c r="Z138" s="84">
        <f t="shared" si="4"/>
        <v>186316042.4101243</v>
      </c>
      <c r="AA138" s="84">
        <f t="shared" si="4"/>
        <v>200924462.60641709</v>
      </c>
      <c r="AB138" s="84">
        <f t="shared" si="4"/>
        <v>216684758.83361888</v>
      </c>
      <c r="AC138" s="84">
        <f t="shared" si="4"/>
        <v>233688306.29936612</v>
      </c>
      <c r="AD138" s="84">
        <f t="shared" si="4"/>
        <v>252033775.48729527</v>
      </c>
      <c r="AE138" s="84">
        <f t="shared" si="4"/>
        <v>271378948.46645361</v>
      </c>
      <c r="AF138" s="84">
        <f t="shared" si="4"/>
        <v>292218582.50159413</v>
      </c>
      <c r="AG138" s="84">
        <f t="shared" si="4"/>
        <v>314668925.46849835</v>
      </c>
      <c r="AH138" s="84">
        <f t="shared" si="4"/>
        <v>338855334.16737312</v>
      </c>
      <c r="AI138" s="84">
        <f t="shared" si="4"/>
        <v>364912993.65285373</v>
      </c>
      <c r="AJ138" s="84">
        <f t="shared" si="4"/>
        <v>392959314.53834224</v>
      </c>
      <c r="AK138" s="84">
        <f t="shared" si="4"/>
        <v>423174518.09584594</v>
      </c>
      <c r="AL138" s="84">
        <f t="shared" si="4"/>
        <v>455727416.6218245</v>
      </c>
      <c r="AM138" s="84">
        <f t="shared" si="4"/>
        <v>490800050.78503466</v>
      </c>
      <c r="AN138" s="84">
        <f t="shared" si="4"/>
        <v>528588733.51360953</v>
      </c>
    </row>
    <row r="139" spans="1:40" x14ac:dyDescent="0.2">
      <c r="A139" s="85" t="s">
        <v>128</v>
      </c>
      <c r="B139" s="84">
        <f t="shared" si="1"/>
        <v>358700.36816132977</v>
      </c>
      <c r="C139" s="84">
        <f t="shared" si="4"/>
        <v>382917.08265117311</v>
      </c>
      <c r="D139" s="84">
        <f t="shared" si="4"/>
        <v>410381.0144317128</v>
      </c>
      <c r="E139" s="84">
        <f t="shared" si="4"/>
        <v>439838.51771295571</v>
      </c>
      <c r="F139" s="84">
        <f t="shared" si="4"/>
        <v>475062.53800391057</v>
      </c>
      <c r="G139" s="84">
        <f t="shared" si="4"/>
        <v>513124.93604528822</v>
      </c>
      <c r="H139" s="84">
        <f t="shared" si="4"/>
        <v>554256.0159264215</v>
      </c>
      <c r="I139" s="84">
        <f t="shared" si="4"/>
        <v>598704.91287608654</v>
      </c>
      <c r="J139" s="84">
        <f t="shared" si="4"/>
        <v>646741.14642092492</v>
      </c>
      <c r="K139" s="84">
        <f t="shared" si="4"/>
        <v>701857.04520691093</v>
      </c>
      <c r="L139" s="84">
        <f t="shared" si="4"/>
        <v>761693.90307530796</v>
      </c>
      <c r="M139" s="84">
        <f t="shared" si="4"/>
        <v>826658.34695648751</v>
      </c>
      <c r="N139" s="84">
        <f t="shared" si="4"/>
        <v>897192.24046220118</v>
      </c>
      <c r="O139" s="84">
        <f t="shared" si="4"/>
        <v>973775.75727969001</v>
      </c>
      <c r="P139" s="84">
        <f t="shared" si="4"/>
        <v>1055920.3961809836</v>
      </c>
      <c r="Q139" s="84">
        <f t="shared" si="4"/>
        <v>1145031.5855935074</v>
      </c>
      <c r="R139" s="84">
        <f t="shared" si="4"/>
        <v>1241703.6038394612</v>
      </c>
      <c r="S139" s="84">
        <f t="shared" si="4"/>
        <v>1346581.7472923747</v>
      </c>
      <c r="T139" s="84">
        <f t="shared" si="4"/>
        <v>1460366.7409682204</v>
      </c>
      <c r="U139" s="84">
        <f t="shared" si="4"/>
        <v>1579612.2833194099</v>
      </c>
      <c r="V139" s="84">
        <f t="shared" si="4"/>
        <v>1708651.8023801662</v>
      </c>
      <c r="W139" s="84">
        <f t="shared" si="4"/>
        <v>1848294.7618126436</v>
      </c>
      <c r="X139" s="84">
        <f t="shared" si="4"/>
        <v>1999417.9764100849</v>
      </c>
      <c r="Y139" s="84">
        <f t="shared" si="4"/>
        <v>2162971.2558804969</v>
      </c>
      <c r="Z139" s="84">
        <f t="shared" si="4"/>
        <v>2332493.3232089831</v>
      </c>
      <c r="AA139" s="84">
        <f t="shared" si="4"/>
        <v>2515376.3542658542</v>
      </c>
      <c r="AB139" s="84">
        <f t="shared" si="4"/>
        <v>2712679.7385918535</v>
      </c>
      <c r="AC139" s="84">
        <f t="shared" si="4"/>
        <v>2925547.4037788389</v>
      </c>
      <c r="AD139" s="84">
        <f t="shared" si="4"/>
        <v>3155214.607088089</v>
      </c>
      <c r="AE139" s="84">
        <f t="shared" si="4"/>
        <v>3397397.117120611</v>
      </c>
      <c r="AF139" s="84">
        <f t="shared" si="4"/>
        <v>3658288.8074780409</v>
      </c>
      <c r="AG139" s="84">
        <f t="shared" si="4"/>
        <v>3939344.987056972</v>
      </c>
      <c r="AH139" s="84">
        <f t="shared" si="4"/>
        <v>4242134.9995152</v>
      </c>
      <c r="AI139" s="84">
        <f t="shared" si="4"/>
        <v>4568351.2285747854</v>
      </c>
      <c r="AJ139" s="84">
        <f t="shared" si="4"/>
        <v>4919463.5394619973</v>
      </c>
      <c r="AK139" s="84">
        <f t="shared" si="4"/>
        <v>5297728.1249781633</v>
      </c>
      <c r="AL139" s="84">
        <f t="shared" si="4"/>
        <v>5705258.3487889841</v>
      </c>
      <c r="AM139" s="84">
        <f t="shared" si="4"/>
        <v>6144333.1807509242</v>
      </c>
      <c r="AN139" s="84">
        <f t="shared" si="4"/>
        <v>6617410.2653491637</v>
      </c>
    </row>
    <row r="140" spans="1:40" x14ac:dyDescent="0.2">
      <c r="A140" s="85" t="s">
        <v>253</v>
      </c>
      <c r="B140" s="84">
        <f>B20*$B$8</f>
        <v>2754255.646097498</v>
      </c>
      <c r="C140" s="84">
        <f t="shared" ref="C140:AN140" si="5">C20*$B$8</f>
        <v>2940201.9916657391</v>
      </c>
      <c r="D140" s="84">
        <f t="shared" si="5"/>
        <v>3151081.8676980007</v>
      </c>
      <c r="E140" s="84">
        <f t="shared" si="5"/>
        <v>3377269.2428272297</v>
      </c>
      <c r="F140" s="84">
        <f t="shared" si="5"/>
        <v>3647734.4148088237</v>
      </c>
      <c r="G140" s="84">
        <f t="shared" si="5"/>
        <v>3939993.8714880669</v>
      </c>
      <c r="H140" s="84">
        <f t="shared" si="5"/>
        <v>4255815.9866796155</v>
      </c>
      <c r="I140" s="84">
        <f t="shared" si="5"/>
        <v>4597113.7277830178</v>
      </c>
      <c r="J140" s="84">
        <f t="shared" si="5"/>
        <v>4965956.5816008421</v>
      </c>
      <c r="K140" s="84">
        <f t="shared" si="5"/>
        <v>5389160.1489659166</v>
      </c>
      <c r="L140" s="84">
        <f t="shared" si="5"/>
        <v>5848613.2698911857</v>
      </c>
      <c r="M140" s="84">
        <f t="shared" si="5"/>
        <v>6347438.2007729067</v>
      </c>
      <c r="N140" s="84">
        <f t="shared" si="5"/>
        <v>6889027.7603965988</v>
      </c>
      <c r="O140" s="84">
        <f t="shared" si="5"/>
        <v>7477068.9287784034</v>
      </c>
      <c r="P140" s="84">
        <f t="shared" si="5"/>
        <v>8107810.7834641244</v>
      </c>
      <c r="Q140" s="84">
        <f t="shared" si="5"/>
        <v>8792044.8081683312</v>
      </c>
      <c r="R140" s="84">
        <f t="shared" si="5"/>
        <v>9534334.1273524277</v>
      </c>
      <c r="S140" s="84">
        <f t="shared" si="5"/>
        <v>10339633.604010595</v>
      </c>
      <c r="T140" s="84">
        <f t="shared" si="5"/>
        <v>11213323.70608463</v>
      </c>
      <c r="U140" s="84">
        <f t="shared" si="5"/>
        <v>12128942.248591965</v>
      </c>
      <c r="V140" s="84">
        <f t="shared" si="5"/>
        <v>13119763.155090017</v>
      </c>
      <c r="W140" s="84">
        <f t="shared" si="5"/>
        <v>14192001.835596979</v>
      </c>
      <c r="X140" s="84">
        <f t="shared" si="5"/>
        <v>15352390.851072423</v>
      </c>
      <c r="Y140" s="84">
        <f t="shared" si="5"/>
        <v>16608223.248814881</v>
      </c>
      <c r="Z140" s="84">
        <f t="shared" si="5"/>
        <v>17909886.565947603</v>
      </c>
      <c r="AA140" s="84">
        <f t="shared" si="5"/>
        <v>19314141.106989119</v>
      </c>
      <c r="AB140" s="84">
        <f t="shared" si="5"/>
        <v>20829121.320306368</v>
      </c>
      <c r="AC140" s="84">
        <f t="shared" si="5"/>
        <v>22463610.773768969</v>
      </c>
      <c r="AD140" s="84">
        <f t="shared" si="5"/>
        <v>24227094.303714558</v>
      </c>
      <c r="AE140" s="84">
        <f t="shared" si="5"/>
        <v>26086675.739502575</v>
      </c>
      <c r="AF140" s="84">
        <f t="shared" si="5"/>
        <v>28089914.305635557</v>
      </c>
      <c r="AG140" s="84">
        <f t="shared" si="5"/>
        <v>30247984.489515886</v>
      </c>
      <c r="AH140" s="84">
        <f t="shared" si="5"/>
        <v>32572936.386470508</v>
      </c>
      <c r="AI140" s="84">
        <f t="shared" si="5"/>
        <v>35077764.846339546</v>
      </c>
      <c r="AJ140" s="84">
        <f t="shared" si="5"/>
        <v>37773756.126282968</v>
      </c>
      <c r="AK140" s="84">
        <f t="shared" si="5"/>
        <v>40678234.244655147</v>
      </c>
      <c r="AL140" s="84">
        <f t="shared" si="5"/>
        <v>43807426.51629927</v>
      </c>
      <c r="AM140" s="84">
        <f t="shared" si="5"/>
        <v>47178831.851591744</v>
      </c>
      <c r="AN140" s="84">
        <f t="shared" si="5"/>
        <v>50811321.101527542</v>
      </c>
    </row>
    <row r="141" spans="1:40" x14ac:dyDescent="0.2">
      <c r="A141" s="85" t="s">
        <v>254</v>
      </c>
      <c r="B141" s="84">
        <f t="shared" si="1"/>
        <v>9093666.45496279</v>
      </c>
      <c r="C141" s="84">
        <f t="shared" si="4"/>
        <v>9707601.4930964932</v>
      </c>
      <c r="D141" s="84">
        <f t="shared" si="4"/>
        <v>10403859.030924704</v>
      </c>
      <c r="E141" s="84">
        <f t="shared" si="4"/>
        <v>11150657.008324925</v>
      </c>
      <c r="F141" s="84">
        <f t="shared" si="4"/>
        <v>12043646.032480927</v>
      </c>
      <c r="G141" s="84">
        <f t="shared" si="4"/>
        <v>13008592.776300944</v>
      </c>
      <c r="H141" s="84">
        <f t="shared" si="4"/>
        <v>14051335.841463428</v>
      </c>
      <c r="I141" s="84">
        <f t="shared" si="4"/>
        <v>15178191.231167048</v>
      </c>
      <c r="J141" s="84">
        <f t="shared" si="4"/>
        <v>16395991.725347158</v>
      </c>
      <c r="K141" s="84">
        <f t="shared" si="4"/>
        <v>17793273.81483702</v>
      </c>
      <c r="L141" s="84">
        <f t="shared" si="4"/>
        <v>19310240.273381289</v>
      </c>
      <c r="M141" s="84">
        <f t="shared" si="4"/>
        <v>20957199.787573628</v>
      </c>
      <c r="N141" s="84">
        <f t="shared" si="4"/>
        <v>22745354.35401205</v>
      </c>
      <c r="O141" s="84">
        <f t="shared" si="4"/>
        <v>24686877.195084382</v>
      </c>
      <c r="P141" s="84">
        <f t="shared" si="4"/>
        <v>26769383.971034374</v>
      </c>
      <c r="Q141" s="84">
        <f t="shared" si="4"/>
        <v>29028504.69086045</v>
      </c>
      <c r="R141" s="84">
        <f t="shared" si="4"/>
        <v>31479305.324166164</v>
      </c>
      <c r="S141" s="84">
        <f t="shared" si="4"/>
        <v>34138145.235218577</v>
      </c>
      <c r="T141" s="84">
        <f t="shared" si="4"/>
        <v>37022788.998959593</v>
      </c>
      <c r="U141" s="84">
        <f t="shared" si="4"/>
        <v>40045866.990045309</v>
      </c>
      <c r="V141" s="84">
        <f t="shared" si="4"/>
        <v>43317239.00413692</v>
      </c>
      <c r="W141" s="84">
        <f t="shared" si="4"/>
        <v>46857426.326419532</v>
      </c>
      <c r="X141" s="84">
        <f t="shared" si="4"/>
        <v>50688657.70818606</v>
      </c>
      <c r="Y141" s="84">
        <f t="shared" si="4"/>
        <v>54835012.446384475</v>
      </c>
      <c r="Z141" s="84">
        <f t="shared" si="4"/>
        <v>59132686.142519787</v>
      </c>
      <c r="AA141" s="84">
        <f t="shared" si="4"/>
        <v>63769083.06965033</v>
      </c>
      <c r="AB141" s="84">
        <f t="shared" si="4"/>
        <v>68771060.560481906</v>
      </c>
      <c r="AC141" s="84">
        <f t="shared" si="4"/>
        <v>74167619.131580204</v>
      </c>
      <c r="AD141" s="84">
        <f t="shared" si="4"/>
        <v>79990074.662484795</v>
      </c>
      <c r="AE141" s="84">
        <f t="shared" si="4"/>
        <v>86129814.576191574</v>
      </c>
      <c r="AF141" s="84">
        <f t="shared" si="4"/>
        <v>92743864.138345525</v>
      </c>
      <c r="AG141" s="84">
        <f t="shared" si="4"/>
        <v>99869117.912959456</v>
      </c>
      <c r="AH141" s="84">
        <f t="shared" si="4"/>
        <v>107545361.43984301</v>
      </c>
      <c r="AI141" s="84">
        <f t="shared" si="4"/>
        <v>115815499.53440273</v>
      </c>
      <c r="AJ141" s="84">
        <f t="shared" si="4"/>
        <v>124716795.78844912</v>
      </c>
      <c r="AK141" s="84">
        <f t="shared" si="4"/>
        <v>134306448.53968814</v>
      </c>
      <c r="AL141" s="84">
        <f t="shared" si="4"/>
        <v>144638035.16349989</v>
      </c>
      <c r="AM141" s="84">
        <f t="shared" si="4"/>
        <v>155769331.43480706</v>
      </c>
      <c r="AN141" s="84">
        <f t="shared" si="4"/>
        <v>167762642.83527857</v>
      </c>
    </row>
    <row r="144" spans="1:40" x14ac:dyDescent="0.2">
      <c r="A144" s="83" t="s">
        <v>259</v>
      </c>
    </row>
    <row r="145" spans="1:40" x14ac:dyDescent="0.2">
      <c r="A145" s="83" t="s">
        <v>241</v>
      </c>
    </row>
    <row r="146" spans="1:40" x14ac:dyDescent="0.2">
      <c r="A146" s="83"/>
    </row>
    <row r="147" spans="1:40" x14ac:dyDescent="0.2">
      <c r="A147" s="83"/>
    </row>
    <row r="148" spans="1:40" x14ac:dyDescent="0.2">
      <c r="A148" s="83" t="s">
        <v>260</v>
      </c>
      <c r="B148" s="88">
        <v>947817</v>
      </c>
    </row>
    <row r="149" spans="1:40" x14ac:dyDescent="0.2">
      <c r="A149" s="85" t="s">
        <v>244</v>
      </c>
      <c r="B149" s="85">
        <v>2022</v>
      </c>
      <c r="C149" s="85">
        <v>2023</v>
      </c>
      <c r="D149" s="85">
        <v>2024</v>
      </c>
      <c r="E149" s="85">
        <v>2025</v>
      </c>
      <c r="F149" s="85">
        <v>2026</v>
      </c>
      <c r="G149" s="85">
        <v>2027</v>
      </c>
      <c r="H149" s="85">
        <v>2028</v>
      </c>
      <c r="I149" s="85">
        <v>2029</v>
      </c>
      <c r="J149" s="85">
        <v>2030</v>
      </c>
      <c r="K149" s="85">
        <v>2031</v>
      </c>
      <c r="L149" s="85">
        <v>2032</v>
      </c>
      <c r="M149" s="85">
        <v>2033</v>
      </c>
      <c r="N149" s="85">
        <v>2034</v>
      </c>
      <c r="O149" s="85">
        <v>2035</v>
      </c>
      <c r="P149" s="85">
        <v>2036</v>
      </c>
      <c r="Q149" s="85">
        <v>2037</v>
      </c>
      <c r="R149" s="85">
        <v>2038</v>
      </c>
      <c r="S149" s="85">
        <v>2039</v>
      </c>
      <c r="T149" s="85">
        <v>2040</v>
      </c>
      <c r="U149" s="85">
        <v>2041</v>
      </c>
      <c r="V149" s="85">
        <v>2042</v>
      </c>
      <c r="W149" s="85">
        <v>2043</v>
      </c>
      <c r="X149" s="85">
        <v>2044</v>
      </c>
      <c r="Y149" s="85">
        <v>2045</v>
      </c>
      <c r="Z149" s="85">
        <v>2046</v>
      </c>
      <c r="AA149" s="85">
        <v>2047</v>
      </c>
      <c r="AB149" s="85">
        <v>2048</v>
      </c>
      <c r="AC149" s="85">
        <v>2049</v>
      </c>
      <c r="AD149" s="85">
        <v>2050</v>
      </c>
      <c r="AE149" s="85">
        <v>2051</v>
      </c>
      <c r="AF149" s="85">
        <v>2052</v>
      </c>
      <c r="AG149" s="85">
        <v>2053</v>
      </c>
      <c r="AH149" s="85">
        <v>2054</v>
      </c>
      <c r="AI149" s="85">
        <v>2055</v>
      </c>
      <c r="AJ149" s="85">
        <v>2056</v>
      </c>
      <c r="AK149" s="85">
        <v>2057</v>
      </c>
      <c r="AL149" s="85">
        <v>2058</v>
      </c>
      <c r="AM149" s="85">
        <v>2059</v>
      </c>
      <c r="AN149" s="85">
        <v>2060</v>
      </c>
    </row>
    <row r="150" spans="1:40" x14ac:dyDescent="0.2">
      <c r="A150" s="85" t="s">
        <v>245</v>
      </c>
      <c r="B150" s="84">
        <f>B130*$B$148</f>
        <v>1968540547758.6848</v>
      </c>
      <c r="C150" s="84">
        <f t="shared" ref="C150:AN157" si="6">C130*$B$148</f>
        <v>2101441399383.4336</v>
      </c>
      <c r="D150" s="84">
        <f t="shared" si="6"/>
        <v>2252162915472.1899</v>
      </c>
      <c r="E150" s="84">
        <f t="shared" si="6"/>
        <v>2413825112648.3594</v>
      </c>
      <c r="F150" s="84">
        <f t="shared" si="6"/>
        <v>2607133841471.9463</v>
      </c>
      <c r="G150" s="84">
        <f t="shared" si="6"/>
        <v>2816019531423.853</v>
      </c>
      <c r="H150" s="84">
        <f t="shared" si="6"/>
        <v>3041746086805.2954</v>
      </c>
      <c r="I150" s="84">
        <f t="shared" si="6"/>
        <v>3285680756839.4492</v>
      </c>
      <c r="J150" s="84">
        <f t="shared" si="6"/>
        <v>3549302659374.2407</v>
      </c>
      <c r="K150" s="84">
        <f t="shared" si="6"/>
        <v>3851777625158.4375</v>
      </c>
      <c r="L150" s="84">
        <f t="shared" si="6"/>
        <v>4180161121300.9189</v>
      </c>
      <c r="M150" s="84">
        <f t="shared" si="6"/>
        <v>4536684708377.8574</v>
      </c>
      <c r="N150" s="84">
        <f t="shared" si="6"/>
        <v>4923773325178.0527</v>
      </c>
      <c r="O150" s="84">
        <f t="shared" si="6"/>
        <v>5344062155429.2148</v>
      </c>
      <c r="P150" s="84">
        <f t="shared" si="6"/>
        <v>5794870314024.3076</v>
      </c>
      <c r="Q150" s="84">
        <f t="shared" si="6"/>
        <v>6283910764461.373</v>
      </c>
      <c r="R150" s="84">
        <f t="shared" si="6"/>
        <v>6814444894454.8965</v>
      </c>
      <c r="S150" s="84">
        <f t="shared" si="6"/>
        <v>7390014077779.1133</v>
      </c>
      <c r="T150" s="84">
        <f t="shared" si="6"/>
        <v>8014463879505.0605</v>
      </c>
      <c r="U150" s="84">
        <f t="shared" si="6"/>
        <v>8668881064692.3789</v>
      </c>
      <c r="V150" s="84">
        <f t="shared" si="6"/>
        <v>9377047400948.0762</v>
      </c>
      <c r="W150" s="84">
        <f t="shared" si="6"/>
        <v>10143405208889.373</v>
      </c>
      <c r="X150" s="84">
        <f t="shared" si="6"/>
        <v>10972766430812.9</v>
      </c>
      <c r="Y150" s="84">
        <f t="shared" si="6"/>
        <v>11870343603668.234</v>
      </c>
      <c r="Z150" s="84">
        <f t="shared" si="6"/>
        <v>12800677366598.504</v>
      </c>
      <c r="AA150" s="84">
        <f t="shared" si="6"/>
        <v>13804335835023.998</v>
      </c>
      <c r="AB150" s="84">
        <f t="shared" si="6"/>
        <v>14887132917855.701</v>
      </c>
      <c r="AC150" s="84">
        <f t="shared" si="6"/>
        <v>16055346467162.215</v>
      </c>
      <c r="AD150" s="84">
        <f t="shared" si="6"/>
        <v>17315755550437.135</v>
      </c>
      <c r="AE150" s="84">
        <f t="shared" si="6"/>
        <v>18644848390237.539</v>
      </c>
      <c r="AF150" s="84">
        <f t="shared" si="6"/>
        <v>20076616842760.898</v>
      </c>
      <c r="AG150" s="84">
        <f t="shared" si="6"/>
        <v>21619047614536.496</v>
      </c>
      <c r="AH150" s="84">
        <f t="shared" si="6"/>
        <v>23280753232614.637</v>
      </c>
      <c r="AI150" s="84">
        <f t="shared" si="6"/>
        <v>25071021465492.234</v>
      </c>
      <c r="AJ150" s="84">
        <f t="shared" si="6"/>
        <v>26997918904548.852</v>
      </c>
      <c r="AK150" s="84">
        <f t="shared" si="6"/>
        <v>29073827491391.441</v>
      </c>
      <c r="AL150" s="84">
        <f t="shared" si="6"/>
        <v>31310345324146.926</v>
      </c>
      <c r="AM150" s="84">
        <f t="shared" si="6"/>
        <v>33719979344451.766</v>
      </c>
      <c r="AN150" s="84">
        <f t="shared" si="6"/>
        <v>36316217056781.758</v>
      </c>
    </row>
    <row r="151" spans="1:40" x14ac:dyDescent="0.2">
      <c r="A151" s="85" t="s">
        <v>246</v>
      </c>
      <c r="B151" s="84">
        <f t="shared" ref="B151:Q161" si="7">B131*$B$148</f>
        <v>166184803138.84973</v>
      </c>
      <c r="C151" s="84">
        <f t="shared" si="7"/>
        <v>177404334222.11389</v>
      </c>
      <c r="D151" s="84">
        <f t="shared" si="7"/>
        <v>190128291322.47299</v>
      </c>
      <c r="E151" s="84">
        <f t="shared" si="7"/>
        <v>203775864111.00616</v>
      </c>
      <c r="F151" s="84">
        <f t="shared" si="7"/>
        <v>220095046909.21954</v>
      </c>
      <c r="G151" s="84">
        <f t="shared" si="7"/>
        <v>237729241593.55267</v>
      </c>
      <c r="H151" s="84">
        <f t="shared" si="7"/>
        <v>256785147356.82788</v>
      </c>
      <c r="I151" s="84">
        <f t="shared" si="7"/>
        <v>277378187802.20837</v>
      </c>
      <c r="J151" s="84">
        <f t="shared" si="7"/>
        <v>299633230516.82953</v>
      </c>
      <c r="K151" s="84">
        <f t="shared" si="7"/>
        <v>325168260872.44464</v>
      </c>
      <c r="L151" s="84">
        <f t="shared" si="7"/>
        <v>352890497390.56958</v>
      </c>
      <c r="M151" s="84">
        <f t="shared" si="7"/>
        <v>382988329106.65808</v>
      </c>
      <c r="N151" s="84">
        <f t="shared" si="7"/>
        <v>415666470104.80634</v>
      </c>
      <c r="O151" s="84">
        <f t="shared" si="7"/>
        <v>451147383412.01263</v>
      </c>
      <c r="P151" s="84">
        <f t="shared" si="7"/>
        <v>489204747876.67249</v>
      </c>
      <c r="Q151" s="84">
        <f t="shared" si="7"/>
        <v>530489694267.71863</v>
      </c>
      <c r="R151" s="84">
        <f t="shared" si="6"/>
        <v>575277549946.78906</v>
      </c>
      <c r="S151" s="84">
        <f t="shared" si="6"/>
        <v>623867278785.46045</v>
      </c>
      <c r="T151" s="84">
        <f t="shared" si="6"/>
        <v>676583524578.85999</v>
      </c>
      <c r="U151" s="84">
        <f t="shared" si="6"/>
        <v>731829626171.66614</v>
      </c>
      <c r="V151" s="84">
        <f t="shared" si="6"/>
        <v>791613247755.79236</v>
      </c>
      <c r="W151" s="84">
        <f t="shared" si="6"/>
        <v>856309411414.52368</v>
      </c>
      <c r="X151" s="84">
        <f t="shared" si="6"/>
        <v>926324342807.87646</v>
      </c>
      <c r="Y151" s="84">
        <f t="shared" si="6"/>
        <v>1002098085920.6215</v>
      </c>
      <c r="Z151" s="84">
        <f t="shared" si="6"/>
        <v>1080637150519.5311</v>
      </c>
      <c r="AA151" s="84">
        <f t="shared" si="6"/>
        <v>1165366309481.4001</v>
      </c>
      <c r="AB151" s="84">
        <f t="shared" si="6"/>
        <v>1256776374798.3611</v>
      </c>
      <c r="AC151" s="84">
        <f t="shared" si="6"/>
        <v>1355397324687.6992</v>
      </c>
      <c r="AD151" s="84">
        <f t="shared" si="6"/>
        <v>1461801450128.2166</v>
      </c>
      <c r="AE151" s="84">
        <f t="shared" si="6"/>
        <v>1574003879581.3293</v>
      </c>
      <c r="AF151" s="84">
        <f t="shared" si="6"/>
        <v>1694874216082.1033</v>
      </c>
      <c r="AG151" s="84">
        <f t="shared" si="6"/>
        <v>1825086699871.009</v>
      </c>
      <c r="AH151" s="84">
        <f t="shared" si="6"/>
        <v>1965368403150.8589</v>
      </c>
      <c r="AI151" s="84">
        <f t="shared" si="6"/>
        <v>2116503402216.6602</v>
      </c>
      <c r="AJ151" s="84">
        <f t="shared" si="6"/>
        <v>2279172681212.7007</v>
      </c>
      <c r="AK151" s="84">
        <f t="shared" si="6"/>
        <v>2454421527486.8975</v>
      </c>
      <c r="AL151" s="84">
        <f t="shared" si="6"/>
        <v>2643229056077.6465</v>
      </c>
      <c r="AM151" s="84">
        <f t="shared" si="6"/>
        <v>2846651106874.0942</v>
      </c>
      <c r="AN151" s="84">
        <f t="shared" si="6"/>
        <v>3065826299184.1831</v>
      </c>
    </row>
    <row r="152" spans="1:40" x14ac:dyDescent="0.2">
      <c r="A152" s="85" t="s">
        <v>247</v>
      </c>
      <c r="B152" s="84">
        <f t="shared" si="7"/>
        <v>9661511955270.2051</v>
      </c>
      <c r="C152" s="84">
        <f t="shared" si="6"/>
        <v>10313783592905.535</v>
      </c>
      <c r="D152" s="84">
        <f t="shared" si="6"/>
        <v>11053518281767.268</v>
      </c>
      <c r="E152" s="84">
        <f t="shared" si="6"/>
        <v>11846949360700.916</v>
      </c>
      <c r="F152" s="84">
        <f t="shared" si="6"/>
        <v>12795700249634.148</v>
      </c>
      <c r="G152" s="84">
        <f t="shared" si="6"/>
        <v>13820902190764.102</v>
      </c>
      <c r="H152" s="84">
        <f t="shared" si="6"/>
        <v>14928758371792.641</v>
      </c>
      <c r="I152" s="84">
        <f t="shared" si="6"/>
        <v>16125979192833.492</v>
      </c>
      <c r="J152" s="84">
        <f t="shared" si="6"/>
        <v>17419824100377.248</v>
      </c>
      <c r="K152" s="84">
        <f t="shared" si="6"/>
        <v>18904358163656.402</v>
      </c>
      <c r="L152" s="84">
        <f t="shared" si="6"/>
        <v>20516050174525.23</v>
      </c>
      <c r="M152" s="84">
        <f t="shared" si="6"/>
        <v>22265852535874.363</v>
      </c>
      <c r="N152" s="84">
        <f t="shared" si="6"/>
        <v>24165666742506.875</v>
      </c>
      <c r="O152" s="84">
        <f t="shared" si="6"/>
        <v>26228426162302.113</v>
      </c>
      <c r="P152" s="84">
        <f t="shared" si="6"/>
        <v>28440973126985.613</v>
      </c>
      <c r="Q152" s="84">
        <f t="shared" si="6"/>
        <v>30841162528157.965</v>
      </c>
      <c r="R152" s="84">
        <f t="shared" si="6"/>
        <v>33445001115809.781</v>
      </c>
      <c r="S152" s="84">
        <f t="shared" si="6"/>
        <v>36269869799415.742</v>
      </c>
      <c r="T152" s="84">
        <f t="shared" si="6"/>
        <v>39334642446192.305</v>
      </c>
      <c r="U152" s="84">
        <f t="shared" si="6"/>
        <v>42546493716220.914</v>
      </c>
      <c r="V152" s="84">
        <f t="shared" si="6"/>
        <v>46022143497397.305</v>
      </c>
      <c r="W152" s="84">
        <f t="shared" si="6"/>
        <v>49783394507375.047</v>
      </c>
      <c r="X152" s="84">
        <f t="shared" si="6"/>
        <v>53853863551040.367</v>
      </c>
      <c r="Y152" s="84">
        <f t="shared" si="6"/>
        <v>58259133534527.898</v>
      </c>
      <c r="Z152" s="84">
        <f t="shared" si="6"/>
        <v>62825171446815.898</v>
      </c>
      <c r="AA152" s="84">
        <f t="shared" si="6"/>
        <v>67751083845593.57</v>
      </c>
      <c r="AB152" s="84">
        <f t="shared" si="6"/>
        <v>73065405144599.203</v>
      </c>
      <c r="AC152" s="84">
        <f t="shared" si="6"/>
        <v>78798946770543.453</v>
      </c>
      <c r="AD152" s="84">
        <f t="shared" si="6"/>
        <v>84984980093787.219</v>
      </c>
      <c r="AE152" s="84">
        <f t="shared" si="6"/>
        <v>91508110326494.953</v>
      </c>
      <c r="AF152" s="84">
        <f t="shared" si="6"/>
        <v>98535168030225.234</v>
      </c>
      <c r="AG152" s="84">
        <f t="shared" si="6"/>
        <v>106105351615548.77</v>
      </c>
      <c r="AH152" s="84">
        <f t="shared" si="6"/>
        <v>114260930993113.98</v>
      </c>
      <c r="AI152" s="84">
        <f t="shared" si="6"/>
        <v>123047490129414.66</v>
      </c>
      <c r="AJ152" s="84">
        <f t="shared" si="6"/>
        <v>132504619506415</v>
      </c>
      <c r="AK152" s="84">
        <f t="shared" si="6"/>
        <v>142693089158545.53</v>
      </c>
      <c r="AL152" s="84">
        <f t="shared" si="6"/>
        <v>153669822050303.56</v>
      </c>
      <c r="AM152" s="84">
        <f t="shared" si="6"/>
        <v>165496201710863.59</v>
      </c>
      <c r="AN152" s="84">
        <f t="shared" si="6"/>
        <v>178238424229449.22</v>
      </c>
    </row>
    <row r="153" spans="1:40" x14ac:dyDescent="0.2">
      <c r="A153" s="85" t="s">
        <v>180</v>
      </c>
      <c r="B153" s="84">
        <f t="shared" si="7"/>
        <v>2436784965856.3164</v>
      </c>
      <c r="C153" s="84">
        <f t="shared" si="6"/>
        <v>2601298111169.689</v>
      </c>
      <c r="D153" s="84">
        <f t="shared" si="6"/>
        <v>2787870810855.4126</v>
      </c>
      <c r="E153" s="84">
        <f t="shared" si="6"/>
        <v>2987986582956.0752</v>
      </c>
      <c r="F153" s="84">
        <f t="shared" si="6"/>
        <v>3227276449096.9756</v>
      </c>
      <c r="G153" s="84">
        <f t="shared" si="6"/>
        <v>3485848470606.4507</v>
      </c>
      <c r="H153" s="84">
        <f t="shared" si="6"/>
        <v>3765267188790.4873</v>
      </c>
      <c r="I153" s="84">
        <f t="shared" si="6"/>
        <v>4067225071886.7363</v>
      </c>
      <c r="J153" s="84">
        <f t="shared" si="6"/>
        <v>4393553066247.1392</v>
      </c>
      <c r="K153" s="84">
        <f t="shared" si="6"/>
        <v>4767975858812.9492</v>
      </c>
      <c r="L153" s="84">
        <f t="shared" si="6"/>
        <v>5174469881680.001</v>
      </c>
      <c r="M153" s="84">
        <f t="shared" si="6"/>
        <v>5615797502770.3574</v>
      </c>
      <c r="N153" s="84">
        <f t="shared" si="6"/>
        <v>6094960465883.7109</v>
      </c>
      <c r="O153" s="84">
        <f t="shared" si="6"/>
        <v>6615220769406.2539</v>
      </c>
      <c r="P153" s="84">
        <f t="shared" si="6"/>
        <v>7173259842871.4346</v>
      </c>
      <c r="Q153" s="84">
        <f t="shared" si="6"/>
        <v>7778625284125.5947</v>
      </c>
      <c r="R153" s="84">
        <f t="shared" si="6"/>
        <v>8435354246764.3438</v>
      </c>
      <c r="S153" s="84">
        <f t="shared" si="6"/>
        <v>9147830468974.5137</v>
      </c>
      <c r="T153" s="84">
        <f t="shared" si="6"/>
        <v>9920814236319.4395</v>
      </c>
      <c r="U153" s="84">
        <f t="shared" si="6"/>
        <v>10730893541050.098</v>
      </c>
      <c r="V153" s="84">
        <f t="shared" si="6"/>
        <v>11607506970973.195</v>
      </c>
      <c r="W153" s="84">
        <f t="shared" si="6"/>
        <v>12556153513704.65</v>
      </c>
      <c r="X153" s="84">
        <f t="shared" si="6"/>
        <v>13582789698135.033</v>
      </c>
      <c r="Y153" s="84">
        <f t="shared" si="6"/>
        <v>14693867934750.465</v>
      </c>
      <c r="Z153" s="84">
        <f t="shared" si="6"/>
        <v>15845494366483.447</v>
      </c>
      <c r="AA153" s="84">
        <f t="shared" si="6"/>
        <v>17087886792434.852</v>
      </c>
      <c r="AB153" s="84">
        <f t="shared" si="6"/>
        <v>18428242039636.402</v>
      </c>
      <c r="AC153" s="84">
        <f t="shared" si="6"/>
        <v>19874331233532.301</v>
      </c>
      <c r="AD153" s="84">
        <f t="shared" si="6"/>
        <v>21434545935967.562</v>
      </c>
      <c r="AE153" s="84">
        <f t="shared" si="6"/>
        <v>23079781770169.914</v>
      </c>
      <c r="AF153" s="84">
        <f t="shared" si="6"/>
        <v>24852116022399.895</v>
      </c>
      <c r="AG153" s="84">
        <f t="shared" si="6"/>
        <v>26761435147076.457</v>
      </c>
      <c r="AH153" s="84">
        <f t="shared" si="6"/>
        <v>28818400279149.602</v>
      </c>
      <c r="AI153" s="84">
        <f t="shared" si="6"/>
        <v>31034508410472.227</v>
      </c>
      <c r="AJ153" s="84">
        <f t="shared" si="6"/>
        <v>33419744882022.812</v>
      </c>
      <c r="AK153" s="84">
        <f t="shared" si="6"/>
        <v>35989436850354.148</v>
      </c>
      <c r="AL153" s="84">
        <f t="shared" si="6"/>
        <v>38757941180596.781</v>
      </c>
      <c r="AM153" s="84">
        <f t="shared" si="6"/>
        <v>41740739762307.539</v>
      </c>
      <c r="AN153" s="84">
        <f t="shared" si="6"/>
        <v>44954528288227.445</v>
      </c>
    </row>
    <row r="154" spans="1:40" x14ac:dyDescent="0.2">
      <c r="A154" s="85" t="s">
        <v>248</v>
      </c>
      <c r="B154" s="84">
        <f t="shared" si="7"/>
        <v>40984132372.920677</v>
      </c>
      <c r="C154" s="84">
        <f t="shared" si="6"/>
        <v>43751068569.212997</v>
      </c>
      <c r="D154" s="84">
        <f t="shared" si="6"/>
        <v>46889023016.664955</v>
      </c>
      <c r="E154" s="84">
        <f t="shared" si="6"/>
        <v>50254757543.347168</v>
      </c>
      <c r="F154" s="84">
        <f t="shared" si="6"/>
        <v>54279358682.484131</v>
      </c>
      <c r="G154" s="84">
        <f t="shared" si="6"/>
        <v>58628265174.425652</v>
      </c>
      <c r="H154" s="84">
        <f t="shared" si="6"/>
        <v>63327790940.541855</v>
      </c>
      <c r="I154" s="84">
        <f t="shared" si="6"/>
        <v>68406401497.183533</v>
      </c>
      <c r="J154" s="84">
        <f t="shared" si="6"/>
        <v>73894891415.355927</v>
      </c>
      <c r="K154" s="84">
        <f t="shared" si="6"/>
        <v>80192284705.683945</v>
      </c>
      <c r="L154" s="84">
        <f t="shared" si="6"/>
        <v>87029081992.033676</v>
      </c>
      <c r="M154" s="84">
        <f t="shared" si="6"/>
        <v>94451743365.946594</v>
      </c>
      <c r="N154" s="84">
        <f t="shared" si="6"/>
        <v>102510754966.72501</v>
      </c>
      <c r="O154" s="84">
        <f t="shared" si="6"/>
        <v>111260980139.11763</v>
      </c>
      <c r="P154" s="84">
        <f t="shared" si="6"/>
        <v>120646604056.13074</v>
      </c>
      <c r="Q154" s="84">
        <f t="shared" si="6"/>
        <v>130828207162.67867</v>
      </c>
      <c r="R154" s="84">
        <f t="shared" si="6"/>
        <v>141873690089.99924</v>
      </c>
      <c r="S154" s="84">
        <f t="shared" si="6"/>
        <v>153856782653.67105</v>
      </c>
      <c r="T154" s="84">
        <f t="shared" si="6"/>
        <v>166857547795.806</v>
      </c>
      <c r="U154" s="84">
        <f t="shared" si="6"/>
        <v>180482220437.35684</v>
      </c>
      <c r="V154" s="84">
        <f t="shared" si="6"/>
        <v>195225926326.5726</v>
      </c>
      <c r="W154" s="84">
        <f t="shared" si="6"/>
        <v>211181152588.71289</v>
      </c>
      <c r="X154" s="84">
        <f t="shared" si="6"/>
        <v>228448081706.82617</v>
      </c>
      <c r="Y154" s="84">
        <f t="shared" si="6"/>
        <v>247135236365.18399</v>
      </c>
      <c r="Z154" s="84">
        <f t="shared" si="6"/>
        <v>266504368555.19348</v>
      </c>
      <c r="AA154" s="84">
        <f t="shared" si="6"/>
        <v>287400088266.92981</v>
      </c>
      <c r="AB154" s="84">
        <f t="shared" si="6"/>
        <v>309943438479.50916</v>
      </c>
      <c r="AC154" s="84">
        <f t="shared" si="6"/>
        <v>334265121260.7605</v>
      </c>
      <c r="AD154" s="84">
        <f t="shared" si="6"/>
        <v>360506273759.13574</v>
      </c>
      <c r="AE154" s="84">
        <f t="shared" si="6"/>
        <v>388177391300.65692</v>
      </c>
      <c r="AF154" s="84">
        <f t="shared" si="6"/>
        <v>417986169104.29413</v>
      </c>
      <c r="AG154" s="84">
        <f t="shared" si="6"/>
        <v>450098886822.24628</v>
      </c>
      <c r="AH154" s="84">
        <f t="shared" si="6"/>
        <v>484694853409.61523</v>
      </c>
      <c r="AI154" s="84">
        <f t="shared" si="6"/>
        <v>521967436045.93939</v>
      </c>
      <c r="AJ154" s="84">
        <f t="shared" si="6"/>
        <v>562084577550.21423</v>
      </c>
      <c r="AK154" s="84">
        <f t="shared" si="6"/>
        <v>605304064400.0575</v>
      </c>
      <c r="AL154" s="84">
        <f t="shared" si="6"/>
        <v>651867363802.96387</v>
      </c>
      <c r="AM154" s="84">
        <f t="shared" si="6"/>
        <v>702034864681.16882</v>
      </c>
      <c r="AN154" s="84">
        <f t="shared" si="6"/>
        <v>756087370835.96973</v>
      </c>
    </row>
    <row r="155" spans="1:40" x14ac:dyDescent="0.2">
      <c r="A155" s="85" t="s">
        <v>249</v>
      </c>
      <c r="B155" s="84">
        <f t="shared" si="7"/>
        <v>329790445267.98627</v>
      </c>
      <c r="C155" s="84">
        <f t="shared" si="6"/>
        <v>352055382144.0509</v>
      </c>
      <c r="D155" s="84">
        <f t="shared" si="6"/>
        <v>377305822608.16577</v>
      </c>
      <c r="E155" s="84">
        <f t="shared" si="6"/>
        <v>404389160083.95825</v>
      </c>
      <c r="F155" s="84">
        <f t="shared" si="6"/>
        <v>436774254627.98706</v>
      </c>
      <c r="G155" s="84">
        <f t="shared" si="6"/>
        <v>471768964174.50067</v>
      </c>
      <c r="H155" s="84">
        <f t="shared" si="6"/>
        <v>509585031155.09326</v>
      </c>
      <c r="I155" s="84">
        <f t="shared" si="6"/>
        <v>550451511420.61646</v>
      </c>
      <c r="J155" s="84">
        <f t="shared" si="6"/>
        <v>594616202220.77783</v>
      </c>
      <c r="K155" s="84">
        <f t="shared" si="6"/>
        <v>645289963430.302</v>
      </c>
      <c r="L155" s="84">
        <f t="shared" si="6"/>
        <v>700304191882.33533</v>
      </c>
      <c r="M155" s="84">
        <f t="shared" si="6"/>
        <v>760032741880.71558</v>
      </c>
      <c r="N155" s="84">
        <f t="shared" si="6"/>
        <v>824881864464.47559</v>
      </c>
      <c r="O155" s="84">
        <f t="shared" si="6"/>
        <v>895293033097.75842</v>
      </c>
      <c r="P155" s="84">
        <f t="shared" si="6"/>
        <v>970817117944.67249</v>
      </c>
      <c r="Q155" s="84">
        <f t="shared" si="6"/>
        <v>1052746275099.868</v>
      </c>
      <c r="R155" s="84">
        <f t="shared" si="6"/>
        <v>1141626886250.9246</v>
      </c>
      <c r="S155" s="84">
        <f t="shared" si="6"/>
        <v>1238052239270.5227</v>
      </c>
      <c r="T155" s="84">
        <f t="shared" si="6"/>
        <v>1342666583330.2273</v>
      </c>
      <c r="U155" s="84">
        <f t="shared" si="6"/>
        <v>1452301376039.8184</v>
      </c>
      <c r="V155" s="84">
        <f t="shared" si="6"/>
        <v>1570940787162.6794</v>
      </c>
      <c r="W155" s="84">
        <f t="shared" si="6"/>
        <v>1699329040583.884</v>
      </c>
      <c r="X155" s="84">
        <f t="shared" si="6"/>
        <v>1838272283067.5491</v>
      </c>
      <c r="Y155" s="84">
        <f t="shared" si="6"/>
        <v>1988643773172.4241</v>
      </c>
      <c r="Z155" s="84">
        <f t="shared" si="6"/>
        <v>2144502988911.6912</v>
      </c>
      <c r="AA155" s="84">
        <f t="shared" si="6"/>
        <v>2312646324123.0952</v>
      </c>
      <c r="AB155" s="84">
        <f t="shared" si="6"/>
        <v>2494047785468.9238</v>
      </c>
      <c r="AC155" s="84">
        <f t="shared" si="6"/>
        <v>2689759104208.353</v>
      </c>
      <c r="AD155" s="84">
        <f t="shared" si="6"/>
        <v>2900915980436.4385</v>
      </c>
      <c r="AE155" s="84">
        <f t="shared" si="6"/>
        <v>3123579475958.1987</v>
      </c>
      <c r="AF155" s="84">
        <f t="shared" si="6"/>
        <v>3363444261073.2148</v>
      </c>
      <c r="AG155" s="84">
        <f t="shared" si="6"/>
        <v>3621848352163.9902</v>
      </c>
      <c r="AH155" s="84">
        <f t="shared" si="6"/>
        <v>3900234609594.2744</v>
      </c>
      <c r="AI155" s="84">
        <f t="shared" si="6"/>
        <v>4200159017218.0146</v>
      </c>
      <c r="AJ155" s="84">
        <f t="shared" si="6"/>
        <v>4522972974561.0586</v>
      </c>
      <c r="AK155" s="84">
        <f t="shared" si="6"/>
        <v>4870750833630.2725</v>
      </c>
      <c r="AL155" s="84">
        <f t="shared" si="6"/>
        <v>5245435628796.9307</v>
      </c>
      <c r="AM155" s="84">
        <f t="shared" si="6"/>
        <v>5649122653376.6426</v>
      </c>
      <c r="AN155" s="84">
        <f t="shared" si="6"/>
        <v>6084071474799.5527</v>
      </c>
    </row>
    <row r="156" spans="1:40" x14ac:dyDescent="0.2">
      <c r="A156" s="85" t="s">
        <v>250</v>
      </c>
      <c r="B156" s="84">
        <f t="shared" si="7"/>
        <v>2162669911874.6772</v>
      </c>
      <c r="C156" s="84">
        <f t="shared" si="6"/>
        <v>2308676898318.8296</v>
      </c>
      <c r="D156" s="84">
        <f t="shared" si="6"/>
        <v>2474261949786.7388</v>
      </c>
      <c r="E156" s="84">
        <f t="shared" si="6"/>
        <v>2651866607266.8804</v>
      </c>
      <c r="F156" s="84">
        <f t="shared" si="6"/>
        <v>2864238647053.1602</v>
      </c>
      <c r="G156" s="84">
        <f t="shared" si="6"/>
        <v>3093723783742.126</v>
      </c>
      <c r="H156" s="84">
        <f t="shared" si="6"/>
        <v>3341710562673.5405</v>
      </c>
      <c r="I156" s="84">
        <f t="shared" si="6"/>
        <v>3609701065559.8491</v>
      </c>
      <c r="J156" s="84">
        <f t="shared" si="6"/>
        <v>3899320274761.4487</v>
      </c>
      <c r="K156" s="84">
        <f t="shared" si="6"/>
        <v>4231624076347.6553</v>
      </c>
      <c r="L156" s="84">
        <f t="shared" si="6"/>
        <v>4592391400887.7334</v>
      </c>
      <c r="M156" s="84">
        <f t="shared" si="6"/>
        <v>4984073876274.2881</v>
      </c>
      <c r="N156" s="84">
        <f t="shared" si="6"/>
        <v>5409335578775.7256</v>
      </c>
      <c r="O156" s="84">
        <f t="shared" si="6"/>
        <v>5871071563089.6279</v>
      </c>
      <c r="P156" s="84">
        <f t="shared" si="6"/>
        <v>6366336566257.2227</v>
      </c>
      <c r="Q156" s="84">
        <f t="shared" si="6"/>
        <v>6903604172481.5723</v>
      </c>
      <c r="R156" s="84">
        <f t="shared" si="6"/>
        <v>7486457394106.0674</v>
      </c>
      <c r="S156" s="84">
        <f t="shared" si="6"/>
        <v>8118786840606.3271</v>
      </c>
      <c r="T156" s="84">
        <f t="shared" si="6"/>
        <v>8804817310848.0645</v>
      </c>
      <c r="U156" s="84">
        <f t="shared" si="6"/>
        <v>9523770424529.0254</v>
      </c>
      <c r="V156" s="84">
        <f t="shared" si="6"/>
        <v>10301773209265.398</v>
      </c>
      <c r="W156" s="84">
        <f t="shared" si="6"/>
        <v>11143706069044.137</v>
      </c>
      <c r="X156" s="84">
        <f t="shared" si="6"/>
        <v>12054855480099.855</v>
      </c>
      <c r="Y156" s="84">
        <f t="shared" si="6"/>
        <v>13040948018315.498</v>
      </c>
      <c r="Z156" s="84">
        <f t="shared" si="6"/>
        <v>14063027466656.678</v>
      </c>
      <c r="AA156" s="84">
        <f t="shared" si="6"/>
        <v>15165662601062.928</v>
      </c>
      <c r="AB156" s="84">
        <f t="shared" si="6"/>
        <v>16355240674205.494</v>
      </c>
      <c r="AC156" s="84">
        <f t="shared" si="6"/>
        <v>17638658634077.375</v>
      </c>
      <c r="AD156" s="84">
        <f t="shared" si="6"/>
        <v>19023364071898.18</v>
      </c>
      <c r="AE156" s="84">
        <f t="shared" si="6"/>
        <v>20483526575534.234</v>
      </c>
      <c r="AF156" s="84">
        <f t="shared" si="6"/>
        <v>22056490138092.871</v>
      </c>
      <c r="AG156" s="84">
        <f t="shared" si="6"/>
        <v>23751029082219.129</v>
      </c>
      <c r="AH156" s="84">
        <f t="shared" si="6"/>
        <v>25576605266922.262</v>
      </c>
      <c r="AI156" s="84">
        <f t="shared" si="6"/>
        <v>27543422382189.555</v>
      </c>
      <c r="AJ156" s="84">
        <f t="shared" si="6"/>
        <v>29660342513431.348</v>
      </c>
      <c r="AK156" s="84">
        <f t="shared" si="6"/>
        <v>31940968658358.039</v>
      </c>
      <c r="AL156" s="84">
        <f t="shared" si="6"/>
        <v>34398042671783.125</v>
      </c>
      <c r="AM156" s="84">
        <f t="shared" si="6"/>
        <v>37045304878434.758</v>
      </c>
      <c r="AN156" s="84">
        <f t="shared" si="6"/>
        <v>39897572864950.586</v>
      </c>
    </row>
    <row r="157" spans="1:40" x14ac:dyDescent="0.2">
      <c r="A157" s="85" t="s">
        <v>251</v>
      </c>
      <c r="B157" s="84">
        <f t="shared" si="7"/>
        <v>125006573864.24098</v>
      </c>
      <c r="C157" s="84">
        <f t="shared" si="6"/>
        <v>133446064808.00911</v>
      </c>
      <c r="D157" s="84">
        <f t="shared" si="6"/>
        <v>143017206411.02634</v>
      </c>
      <c r="E157" s="84">
        <f t="shared" si="6"/>
        <v>153283104878.48102</v>
      </c>
      <c r="F157" s="84">
        <f t="shared" si="6"/>
        <v>165558626414.37296</v>
      </c>
      <c r="G157" s="84">
        <f t="shared" ref="C157:AN161" si="8">G137*$B$148</f>
        <v>178823318604.67932</v>
      </c>
      <c r="H157" s="84">
        <f t="shared" si="8"/>
        <v>193157442100.65622</v>
      </c>
      <c r="I157" s="84">
        <f t="shared" si="8"/>
        <v>208647820179.17349</v>
      </c>
      <c r="J157" s="84">
        <f t="shared" si="8"/>
        <v>225388380016.24069</v>
      </c>
      <c r="K157" s="84">
        <f t="shared" si="8"/>
        <v>244596193233.72137</v>
      </c>
      <c r="L157" s="84">
        <f t="shared" si="8"/>
        <v>265449254052.34219</v>
      </c>
      <c r="M157" s="84">
        <f t="shared" si="8"/>
        <v>288089271385.49841</v>
      </c>
      <c r="N157" s="84">
        <f t="shared" si="8"/>
        <v>312670234080.49304</v>
      </c>
      <c r="O157" s="84">
        <f t="shared" si="8"/>
        <v>339359481992.06189</v>
      </c>
      <c r="P157" s="84">
        <f t="shared" si="8"/>
        <v>367986773129.23615</v>
      </c>
      <c r="Q157" s="84">
        <f t="shared" si="8"/>
        <v>399041897322.52075</v>
      </c>
      <c r="R157" s="84">
        <f t="shared" si="8"/>
        <v>432731959731.4693</v>
      </c>
      <c r="S157" s="84">
        <f t="shared" si="8"/>
        <v>469281845234.77753</v>
      </c>
      <c r="T157" s="84">
        <f t="shared" si="8"/>
        <v>508935755515.08276</v>
      </c>
      <c r="U157" s="84">
        <f t="shared" si="8"/>
        <v>550492659329.58093</v>
      </c>
      <c r="V157" s="84">
        <f t="shared" si="8"/>
        <v>595462750254.10303</v>
      </c>
      <c r="W157" s="84">
        <f t="shared" si="8"/>
        <v>644128125236.56189</v>
      </c>
      <c r="X157" s="84">
        <f t="shared" si="8"/>
        <v>696794352999.33911</v>
      </c>
      <c r="Y157" s="84">
        <f t="shared" si="8"/>
        <v>753792440889.95801</v>
      </c>
      <c r="Z157" s="84">
        <f t="shared" si="8"/>
        <v>812870642955.21558</v>
      </c>
      <c r="AA157" s="84">
        <f t="shared" si="8"/>
        <v>876605122090.30481</v>
      </c>
      <c r="AB157" s="84">
        <f t="shared" si="8"/>
        <v>945365074060.35596</v>
      </c>
      <c r="AC157" s="84">
        <f t="shared" si="8"/>
        <v>1019549156022.4276</v>
      </c>
      <c r="AD157" s="84">
        <f t="shared" si="8"/>
        <v>1099587853394.9341</v>
      </c>
      <c r="AE157" s="84">
        <f t="shared" si="8"/>
        <v>1183988117560.2373</v>
      </c>
      <c r="AF157" s="84">
        <f t="shared" si="8"/>
        <v>1274908504758.0691</v>
      </c>
      <c r="AG157" s="84">
        <f t="shared" si="8"/>
        <v>1372856188092.2917</v>
      </c>
      <c r="AH157" s="84">
        <f t="shared" si="8"/>
        <v>1478378081620.6812</v>
      </c>
      <c r="AI157" s="84">
        <f t="shared" si="8"/>
        <v>1592063978690.3779</v>
      </c>
      <c r="AJ157" s="84">
        <f t="shared" si="8"/>
        <v>1714426125265.6665</v>
      </c>
      <c r="AK157" s="84">
        <f t="shared" si="8"/>
        <v>1846250801364.9277</v>
      </c>
      <c r="AL157" s="84">
        <f t="shared" si="8"/>
        <v>1988274511253.6372</v>
      </c>
      <c r="AM157" s="84">
        <f t="shared" si="8"/>
        <v>2141291472721.8589</v>
      </c>
      <c r="AN157" s="84">
        <f t="shared" si="8"/>
        <v>2306158171416.4976</v>
      </c>
    </row>
    <row r="158" spans="1:40" x14ac:dyDescent="0.2">
      <c r="A158" s="85" t="s">
        <v>252</v>
      </c>
      <c r="B158" s="84">
        <f t="shared" si="7"/>
        <v>27157272979683.652</v>
      </c>
      <c r="C158" s="84">
        <f t="shared" si="8"/>
        <v>28990725031720.426</v>
      </c>
      <c r="D158" s="84">
        <f t="shared" si="8"/>
        <v>31070024521382.703</v>
      </c>
      <c r="E158" s="84">
        <f t="shared" si="8"/>
        <v>33300257687881.27</v>
      </c>
      <c r="F158" s="84">
        <f t="shared" si="8"/>
        <v>35967074952069.688</v>
      </c>
      <c r="G158" s="84">
        <f t="shared" si="8"/>
        <v>38848786334663.43</v>
      </c>
      <c r="H158" s="84">
        <f t="shared" si="8"/>
        <v>41962828201993.547</v>
      </c>
      <c r="I158" s="84">
        <f t="shared" si="8"/>
        <v>45328062629533.828</v>
      </c>
      <c r="J158" s="84">
        <f t="shared" si="8"/>
        <v>48964894991819.789</v>
      </c>
      <c r="K158" s="84">
        <f t="shared" si="8"/>
        <v>53137730153724.148</v>
      </c>
      <c r="L158" s="84">
        <f t="shared" si="8"/>
        <v>57667990024123.078</v>
      </c>
      <c r="M158" s="84">
        <f t="shared" si="8"/>
        <v>62586460405120.953</v>
      </c>
      <c r="N158" s="84">
        <f t="shared" si="8"/>
        <v>67926594874659.812</v>
      </c>
      <c r="O158" s="84">
        <f t="shared" si="8"/>
        <v>73724747473770.969</v>
      </c>
      <c r="P158" s="84">
        <f t="shared" si="8"/>
        <v>79943933681733.344</v>
      </c>
      <c r="Q158" s="84">
        <f t="shared" si="8"/>
        <v>86690558751635.062</v>
      </c>
      <c r="R158" s="84">
        <f t="shared" si="8"/>
        <v>94009615608085.062</v>
      </c>
      <c r="S158" s="84">
        <f t="shared" si="8"/>
        <v>101949959762045.3</v>
      </c>
      <c r="T158" s="84">
        <f t="shared" si="8"/>
        <v>110564643237521.16</v>
      </c>
      <c r="U158" s="84">
        <f t="shared" si="8"/>
        <v>119592745889997.89</v>
      </c>
      <c r="V158" s="84">
        <f t="shared" si="8"/>
        <v>129362352378731.48</v>
      </c>
      <c r="W158" s="84">
        <f t="shared" si="8"/>
        <v>139934747351275.94</v>
      </c>
      <c r="X158" s="84">
        <f t="shared" si="8"/>
        <v>151376314622107.81</v>
      </c>
      <c r="Y158" s="84">
        <f t="shared" si="8"/>
        <v>163758964464560.06</v>
      </c>
      <c r="Z158" s="84">
        <f t="shared" si="8"/>
        <v>176593512369036.78</v>
      </c>
      <c r="AA158" s="84">
        <f t="shared" si="8"/>
        <v>190439621374226.44</v>
      </c>
      <c r="AB158" s="84">
        <f t="shared" si="8"/>
        <v>205377498063404.16</v>
      </c>
      <c r="AC158" s="84">
        <f t="shared" si="8"/>
        <v>221493749411746.28</v>
      </c>
      <c r="AD158" s="84">
        <f t="shared" si="8"/>
        <v>238881896981041.75</v>
      </c>
      <c r="AE158" s="84">
        <f t="shared" si="8"/>
        <v>257217580798628.66</v>
      </c>
      <c r="AF158" s="84">
        <f t="shared" si="8"/>
        <v>276969740210913.44</v>
      </c>
      <c r="AG158" s="84">
        <f t="shared" si="8"/>
        <v>298248556930775.69</v>
      </c>
      <c r="AH158" s="84">
        <f t="shared" si="8"/>
        <v>321172846264517.06</v>
      </c>
      <c r="AI158" s="84">
        <f t="shared" si="8"/>
        <v>345870738905066.88</v>
      </c>
      <c r="AJ158" s="84">
        <f t="shared" si="8"/>
        <v>372453518627787.94</v>
      </c>
      <c r="AK158" s="84">
        <f t="shared" si="8"/>
        <v>401092002218050.44</v>
      </c>
      <c r="AL158" s="84">
        <f t="shared" si="8"/>
        <v>431946192840247.81</v>
      </c>
      <c r="AM158" s="84">
        <f t="shared" si="8"/>
        <v>465188631734919.19</v>
      </c>
      <c r="AN158" s="84">
        <f t="shared" si="8"/>
        <v>501005387632668.81</v>
      </c>
    </row>
    <row r="159" spans="1:40" x14ac:dyDescent="0.2">
      <c r="A159" s="85" t="s">
        <v>128</v>
      </c>
      <c r="B159" s="84">
        <f t="shared" si="7"/>
        <v>339982306849.56708</v>
      </c>
      <c r="C159" s="84">
        <f t="shared" si="8"/>
        <v>362935320527.18695</v>
      </c>
      <c r="D159" s="84">
        <f t="shared" si="8"/>
        <v>388966101955.62274</v>
      </c>
      <c r="E159" s="84">
        <f t="shared" si="8"/>
        <v>416886424343.14056</v>
      </c>
      <c r="F159" s="84">
        <f t="shared" si="8"/>
        <v>450272349583.2525</v>
      </c>
      <c r="G159" s="84">
        <f t="shared" si="8"/>
        <v>486348537507.63696</v>
      </c>
      <c r="H159" s="84">
        <f t="shared" si="8"/>
        <v>525333274247.33307</v>
      </c>
      <c r="I159" s="84">
        <f t="shared" si="8"/>
        <v>567462694407.47375</v>
      </c>
      <c r="J159" s="84">
        <f t="shared" si="8"/>
        <v>612992253177.24182</v>
      </c>
      <c r="K159" s="84">
        <f t="shared" si="8"/>
        <v>665232039016.87866</v>
      </c>
      <c r="L159" s="84">
        <f t="shared" si="8"/>
        <v>721946430131.12915</v>
      </c>
      <c r="M159" s="84">
        <f t="shared" si="8"/>
        <v>783520834437.25708</v>
      </c>
      <c r="N159" s="84">
        <f t="shared" si="8"/>
        <v>850374057778.16211</v>
      </c>
      <c r="O159" s="84">
        <f t="shared" si="8"/>
        <v>922961216937.56396</v>
      </c>
      <c r="P159" s="84">
        <f t="shared" si="8"/>
        <v>1000819302147.0714</v>
      </c>
      <c r="Q159" s="84">
        <f t="shared" si="8"/>
        <v>1085280402362.4814</v>
      </c>
      <c r="R159" s="84">
        <f t="shared" si="8"/>
        <v>1176907784680.3066</v>
      </c>
      <c r="S159" s="84">
        <f t="shared" si="8"/>
        <v>1276313071973.4167</v>
      </c>
      <c r="T159" s="84">
        <f t="shared" si="8"/>
        <v>1384160423324.2756</v>
      </c>
      <c r="U159" s="84">
        <f t="shared" si="8"/>
        <v>1497183375538.9531</v>
      </c>
      <c r="V159" s="84">
        <f t="shared" si="8"/>
        <v>1619489225376.562</v>
      </c>
      <c r="W159" s="84">
        <f t="shared" si="8"/>
        <v>1751845196256.9744</v>
      </c>
      <c r="X159" s="84">
        <f t="shared" si="8"/>
        <v>1895082348147.0774</v>
      </c>
      <c r="Y159" s="84">
        <f t="shared" si="8"/>
        <v>2050100926834.885</v>
      </c>
      <c r="Z159" s="84">
        <f t="shared" si="8"/>
        <v>2210776824123.9688</v>
      </c>
      <c r="AA159" s="84">
        <f t="shared" si="8"/>
        <v>2384116469971.1992</v>
      </c>
      <c r="AB159" s="84">
        <f t="shared" si="8"/>
        <v>2571123971792.915</v>
      </c>
      <c r="AC159" s="84">
        <f t="shared" si="8"/>
        <v>2772883563607.4478</v>
      </c>
      <c r="AD159" s="84">
        <f t="shared" si="8"/>
        <v>2990566043246.4111</v>
      </c>
      <c r="AE159" s="84">
        <f t="shared" si="8"/>
        <v>3220110743357.9062</v>
      </c>
      <c r="AF159" s="84">
        <f t="shared" si="8"/>
        <v>3467388322637.4146</v>
      </c>
      <c r="AG159" s="84">
        <f t="shared" si="8"/>
        <v>3733778147597.3779</v>
      </c>
      <c r="AH159" s="84">
        <f t="shared" si="8"/>
        <v>4020767668835.4985</v>
      </c>
      <c r="AI159" s="84">
        <f t="shared" si="8"/>
        <v>4329960956414.0674</v>
      </c>
      <c r="AJ159" s="84">
        <f t="shared" si="8"/>
        <v>4662751173582.252</v>
      </c>
      <c r="AK159" s="84">
        <f t="shared" si="8"/>
        <v>5021276778232.4277</v>
      </c>
      <c r="AL159" s="84">
        <f t="shared" si="8"/>
        <v>5407540852374.1289</v>
      </c>
      <c r="AM159" s="84">
        <f t="shared" si="8"/>
        <v>5823703442379.7988</v>
      </c>
      <c r="AN159" s="84">
        <f t="shared" si="8"/>
        <v>6272093945472.4482</v>
      </c>
    </row>
    <row r="160" spans="1:40" x14ac:dyDescent="0.2">
      <c r="A160" s="85" t="s">
        <v>253</v>
      </c>
      <c r="B160" s="84">
        <f t="shared" si="7"/>
        <v>2610530323717.1924</v>
      </c>
      <c r="C160" s="84">
        <f t="shared" si="8"/>
        <v>2786773431134.646</v>
      </c>
      <c r="D160" s="84">
        <f t="shared" si="8"/>
        <v>2986648962595.916</v>
      </c>
      <c r="E160" s="84">
        <f t="shared" si="8"/>
        <v>3201033201928.7764</v>
      </c>
      <c r="F160" s="84">
        <f t="shared" si="8"/>
        <v>3457384689840.855</v>
      </c>
      <c r="G160" s="84">
        <f t="shared" si="8"/>
        <v>3734393171292.2051</v>
      </c>
      <c r="H160" s="84">
        <f t="shared" si="8"/>
        <v>4033734741046.7129</v>
      </c>
      <c r="I160" s="84">
        <f t="shared" si="8"/>
        <v>4357222542126.1167</v>
      </c>
      <c r="J160" s="84">
        <f t="shared" si="8"/>
        <v>4706818069303.165</v>
      </c>
      <c r="K160" s="84">
        <f t="shared" si="8"/>
        <v>5107937604912.4277</v>
      </c>
      <c r="L160" s="84">
        <f t="shared" si="8"/>
        <v>5543415083628.4541</v>
      </c>
      <c r="M160" s="84">
        <f t="shared" si="8"/>
        <v>6016209833141.9736</v>
      </c>
      <c r="N160" s="84">
        <f t="shared" si="8"/>
        <v>6529537624775.8232</v>
      </c>
      <c r="O160" s="84">
        <f t="shared" si="8"/>
        <v>7086893040867.96</v>
      </c>
      <c r="P160" s="84">
        <f t="shared" si="8"/>
        <v>7684720893350.6162</v>
      </c>
      <c r="Q160" s="84">
        <f t="shared" si="8"/>
        <v>8333249533943.6836</v>
      </c>
      <c r="R160" s="84">
        <f t="shared" si="8"/>
        <v>9036803969584.7969</v>
      </c>
      <c r="S160" s="84">
        <f t="shared" si="8"/>
        <v>9800080503652.5098</v>
      </c>
      <c r="T160" s="84">
        <f t="shared" si="8"/>
        <v>10628178835130.016</v>
      </c>
      <c r="U160" s="84">
        <f t="shared" si="8"/>
        <v>11496017655233.691</v>
      </c>
      <c r="V160" s="84">
        <f t="shared" si="8"/>
        <v>12435134554367.955</v>
      </c>
      <c r="W160" s="84">
        <f t="shared" si="8"/>
        <v>13451420603810.021</v>
      </c>
      <c r="X160" s="84">
        <f t="shared" si="8"/>
        <v>14551257039290.91</v>
      </c>
      <c r="Y160" s="84">
        <f t="shared" si="8"/>
        <v>15741556335021.975</v>
      </c>
      <c r="Z160" s="84">
        <f t="shared" si="8"/>
        <v>16975294955276.76</v>
      </c>
      <c r="AA160" s="84">
        <f t="shared" si="8"/>
        <v>18306271281603.105</v>
      </c>
      <c r="AB160" s="84">
        <f t="shared" si="8"/>
        <v>19742195282448.82</v>
      </c>
      <c r="AC160" s="84">
        <f t="shared" si="8"/>
        <v>21291392172761.383</v>
      </c>
      <c r="AD160" s="84">
        <f t="shared" si="8"/>
        <v>22962851841663.82</v>
      </c>
      <c r="AE160" s="84">
        <f t="shared" si="8"/>
        <v>24725394739388.113</v>
      </c>
      <c r="AF160" s="84">
        <f t="shared" si="8"/>
        <v>26624098307424.578</v>
      </c>
      <c r="AG160" s="84">
        <f t="shared" si="8"/>
        <v>28669553914899.477</v>
      </c>
      <c r="AH160" s="84">
        <f t="shared" si="8"/>
        <v>30873182847015.316</v>
      </c>
      <c r="AI160" s="84">
        <f t="shared" si="8"/>
        <v>33247301843363.008</v>
      </c>
      <c r="AJ160" s="84">
        <f t="shared" si="8"/>
        <v>35802608210345.141</v>
      </c>
      <c r="AK160" s="84">
        <f t="shared" si="8"/>
        <v>38555521947066.305</v>
      </c>
      <c r="AL160" s="84">
        <f t="shared" si="8"/>
        <v>41521423578399.227</v>
      </c>
      <c r="AM160" s="84">
        <f t="shared" si="8"/>
        <v>44716898869080.133</v>
      </c>
      <c r="AN160" s="84">
        <f t="shared" si="8"/>
        <v>48159833932486.531</v>
      </c>
    </row>
    <row r="161" spans="1:40" x14ac:dyDescent="0.2">
      <c r="A161" s="85" t="s">
        <v>254</v>
      </c>
      <c r="B161" s="84">
        <f t="shared" si="7"/>
        <v>8619131658343.4668</v>
      </c>
      <c r="C161" s="84">
        <f t="shared" si="8"/>
        <v>9201029724382.2383</v>
      </c>
      <c r="D161" s="84">
        <f t="shared" si="8"/>
        <v>9860954455113.9609</v>
      </c>
      <c r="E161" s="84">
        <f t="shared" si="8"/>
        <v>10568782273659.506</v>
      </c>
      <c r="F161" s="84">
        <f t="shared" si="8"/>
        <v>11415172451567.975</v>
      </c>
      <c r="G161" s="84">
        <f t="shared" si="8"/>
        <v>12329765379455.232</v>
      </c>
      <c r="H161" s="84">
        <f t="shared" si="8"/>
        <v>13318094983248.342</v>
      </c>
      <c r="I161" s="84">
        <f t="shared" si="8"/>
        <v>14386147678151.059</v>
      </c>
      <c r="J161" s="84">
        <f t="shared" si="8"/>
        <v>15540399689143.367</v>
      </c>
      <c r="K161" s="84">
        <f t="shared" si="8"/>
        <v>16864767407357.379</v>
      </c>
      <c r="L161" s="84">
        <f t="shared" si="8"/>
        <v>18302574005195.434</v>
      </c>
      <c r="M161" s="84">
        <f t="shared" si="8"/>
        <v>19863590231058.672</v>
      </c>
      <c r="N161" s="84">
        <f t="shared" si="8"/>
        <v>21558433527756.641</v>
      </c>
      <c r="O161" s="84">
        <f t="shared" si="8"/>
        <v>23398641882413.293</v>
      </c>
      <c r="P161" s="84">
        <f t="shared" si="8"/>
        <v>25372477207273.887</v>
      </c>
      <c r="Q161" s="84">
        <f t="shared" si="8"/>
        <v>27513710230577.281</v>
      </c>
      <c r="R161" s="84">
        <f t="shared" si="8"/>
        <v>29836620734435.199</v>
      </c>
      <c r="S161" s="84">
        <f t="shared" si="8"/>
        <v>32356714402409.168</v>
      </c>
      <c r="T161" s="84">
        <f t="shared" si="8"/>
        <v>35090828800626.887</v>
      </c>
      <c r="U161" s="84">
        <f t="shared" si="8"/>
        <v>37956153512903.773</v>
      </c>
      <c r="V161" s="84">
        <f t="shared" si="8"/>
        <v>41056815521184.047</v>
      </c>
      <c r="W161" s="84">
        <f t="shared" si="8"/>
        <v>44412265248427.984</v>
      </c>
      <c r="X161" s="84">
        <f t="shared" si="8"/>
        <v>48043571482999.789</v>
      </c>
      <c r="Y161" s="84">
        <f t="shared" si="8"/>
        <v>51973556991894.797</v>
      </c>
      <c r="Z161" s="84">
        <f t="shared" si="8"/>
        <v>56046965181544.68</v>
      </c>
      <c r="AA161" s="84">
        <f t="shared" si="8"/>
        <v>60441421007826.766</v>
      </c>
      <c r="AB161" s="84">
        <f t="shared" si="8"/>
        <v>65182380307254.281</v>
      </c>
      <c r="AC161" s="84">
        <f t="shared" si="8"/>
        <v>70297330262436.953</v>
      </c>
      <c r="AD161" s="84">
        <f t="shared" si="8"/>
        <v>75815952596372.344</v>
      </c>
      <c r="AE161" s="84">
        <f t="shared" si="8"/>
        <v>81635302462162.172</v>
      </c>
      <c r="AF161" s="84">
        <f t="shared" si="8"/>
        <v>87904211076014.234</v>
      </c>
      <c r="AG161" s="84">
        <f t="shared" si="8"/>
        <v>94657647732907.5</v>
      </c>
      <c r="AH161" s="84">
        <f t="shared" si="8"/>
        <v>101933321843827.69</v>
      </c>
      <c r="AI161" s="84">
        <f t="shared" si="8"/>
        <v>109771899322198.98</v>
      </c>
      <c r="AJ161" s="84">
        <f t="shared" si="8"/>
        <v>118208699233820.48</v>
      </c>
      <c r="AK161" s="84">
        <f t="shared" si="8"/>
        <v>127297935135541.59</v>
      </c>
      <c r="AL161" s="84">
        <f t="shared" si="8"/>
        <v>137090388574562.98</v>
      </c>
      <c r="AM161" s="84">
        <f t="shared" si="8"/>
        <v>147640820412544.53</v>
      </c>
      <c r="AN161" s="84">
        <f t="shared" si="8"/>
        <v>159008284844205.22</v>
      </c>
    </row>
    <row r="165" spans="1:40" ht="16" x14ac:dyDescent="0.2">
      <c r="A165" s="89" t="s">
        <v>261</v>
      </c>
      <c r="B165" t="str" cm="1">
        <f t="array" ref="B165:M165">TRANSPOSE(A150:A161)</f>
        <v>Traditional Biomass</v>
      </c>
      <c r="C165" t="str">
        <v>Industrial Biomass</v>
      </c>
      <c r="D165" t="str">
        <v>Coal</v>
      </c>
      <c r="E165" t="str">
        <v>Gas</v>
      </c>
      <c r="F165" t="str">
        <v>Kerosene</v>
      </c>
      <c r="G165" t="str">
        <v>Gasoil CN48</v>
      </c>
      <c r="H165" t="str">
        <v>BioGasoil</v>
      </c>
      <c r="I165" t="str">
        <v>MDF</v>
      </c>
      <c r="J165" t="str">
        <v>Fuel Oil</v>
      </c>
      <c r="K165" t="str">
        <v>LPG</v>
      </c>
      <c r="L165" t="str">
        <v>Electricity</v>
      </c>
      <c r="M165" t="str">
        <v>Captive Electricity</v>
      </c>
    </row>
    <row r="166" spans="1:40" x14ac:dyDescent="0.2">
      <c r="A166" s="90">
        <v>2019</v>
      </c>
      <c r="B166" s="91">
        <f>_xlfn.FORECAST.LINEAR($A166,B$169:B$177,$A$169:$A$177)</f>
        <v>1287318800765.8125</v>
      </c>
      <c r="C166" s="91">
        <f t="shared" ref="C166:M166" si="9">_xlfn.FORECAST.LINEAR($A166,C$169:C$177,$A$169:$A$177)</f>
        <v>108675852131.05078</v>
      </c>
      <c r="D166" s="91">
        <f t="shared" si="9"/>
        <v>6318105054022.5</v>
      </c>
      <c r="E166" s="91">
        <f t="shared" si="9"/>
        <v>1593525265985.4375</v>
      </c>
      <c r="F166" s="91">
        <f t="shared" si="9"/>
        <v>26801400762.00293</v>
      </c>
      <c r="G166" s="91">
        <f t="shared" si="9"/>
        <v>215665072781.84375</v>
      </c>
      <c r="H166" s="91">
        <f t="shared" si="9"/>
        <v>1414268880860.25</v>
      </c>
      <c r="I166" s="91">
        <f t="shared" si="9"/>
        <v>81747522517.617188</v>
      </c>
      <c r="J166" s="91">
        <f t="shared" si="9"/>
        <v>17759384293140</v>
      </c>
      <c r="K166" s="91">
        <f t="shared" si="9"/>
        <v>222329997740.44531</v>
      </c>
      <c r="L166" s="91">
        <f t="shared" si="9"/>
        <v>1707145311035.9375</v>
      </c>
      <c r="M166" s="91">
        <f t="shared" si="9"/>
        <v>5636444848796.25</v>
      </c>
    </row>
    <row r="167" spans="1:40" x14ac:dyDescent="0.2">
      <c r="A167" s="90">
        <v>2020</v>
      </c>
      <c r="B167" s="91">
        <f t="shared" ref="B167:M168" si="10">_xlfn.FORECAST.LINEAR($A167,B$169:B$177,$A$169:$A$177)</f>
        <v>1484937588770.3125</v>
      </c>
      <c r="C167" s="91">
        <f t="shared" si="10"/>
        <v>125358891461.10938</v>
      </c>
      <c r="D167" s="91">
        <f t="shared" si="10"/>
        <v>7288009527194.75</v>
      </c>
      <c r="E167" s="91">
        <f t="shared" si="10"/>
        <v>1838150398106</v>
      </c>
      <c r="F167" s="91">
        <f t="shared" si="10"/>
        <v>30915735402.544922</v>
      </c>
      <c r="G167" s="91">
        <f t="shared" si="10"/>
        <v>248772233395.59375</v>
      </c>
      <c r="H167" s="91">
        <f t="shared" si="10"/>
        <v>1631376020118.9375</v>
      </c>
      <c r="I167" s="91">
        <f t="shared" si="10"/>
        <v>94296742114.734375</v>
      </c>
      <c r="J167" s="91">
        <f t="shared" si="10"/>
        <v>20485661573973</v>
      </c>
      <c r="K167" s="91">
        <f t="shared" si="10"/>
        <v>256460303818.77344</v>
      </c>
      <c r="L167" s="91">
        <f t="shared" si="10"/>
        <v>1969212475062.3125</v>
      </c>
      <c r="M167" s="91">
        <f t="shared" si="10"/>
        <v>6501706351239.25</v>
      </c>
    </row>
    <row r="168" spans="1:40" x14ac:dyDescent="0.2">
      <c r="A168" s="90">
        <v>2021</v>
      </c>
      <c r="B168" s="91">
        <f t="shared" si="10"/>
        <v>1682556376774.875</v>
      </c>
      <c r="C168" s="91">
        <f t="shared" si="10"/>
        <v>142041930791.16797</v>
      </c>
      <c r="D168" s="91">
        <f t="shared" si="10"/>
        <v>8257914000366.75</v>
      </c>
      <c r="E168" s="91">
        <f t="shared" si="10"/>
        <v>2082775530226.5625</v>
      </c>
      <c r="F168" s="91">
        <f t="shared" si="10"/>
        <v>35030070043.085938</v>
      </c>
      <c r="G168" s="91">
        <f t="shared" si="10"/>
        <v>281879394009.35156</v>
      </c>
      <c r="H168" s="91">
        <f t="shared" si="10"/>
        <v>1848483159377.5625</v>
      </c>
      <c r="I168" s="91">
        <f t="shared" si="10"/>
        <v>106845961711.84766</v>
      </c>
      <c r="J168" s="91">
        <f t="shared" si="10"/>
        <v>23211938854806</v>
      </c>
      <c r="K168" s="91">
        <f t="shared" si="10"/>
        <v>290590609897.09375</v>
      </c>
      <c r="L168" s="91">
        <f t="shared" si="10"/>
        <v>2231279639088.6875</v>
      </c>
      <c r="M168" s="91">
        <f t="shared" si="10"/>
        <v>7366967853682</v>
      </c>
    </row>
    <row r="169" spans="1:40" x14ac:dyDescent="0.2">
      <c r="A169" s="92">
        <v>2022</v>
      </c>
      <c r="B169" s="84" cm="1">
        <f t="array" ref="B169:M207">TRANSPOSE(B150:AN161)</f>
        <v>1968540547758.6848</v>
      </c>
      <c r="C169">
        <v>166184803138.84973</v>
      </c>
      <c r="D169">
        <v>9661511955270.2051</v>
      </c>
      <c r="E169">
        <v>2436784965856.3164</v>
      </c>
      <c r="F169">
        <v>40984132372.920677</v>
      </c>
      <c r="G169">
        <v>329790445267.98627</v>
      </c>
      <c r="H169">
        <v>2162669911874.6772</v>
      </c>
      <c r="I169">
        <v>125006573864.24098</v>
      </c>
      <c r="J169">
        <v>27157272979683.652</v>
      </c>
      <c r="K169">
        <v>339982306849.56708</v>
      </c>
      <c r="L169">
        <v>2610530323717.1924</v>
      </c>
      <c r="M169">
        <v>8619131658343.4668</v>
      </c>
    </row>
    <row r="170" spans="1:40" x14ac:dyDescent="0.2">
      <c r="A170" s="92">
        <v>2023</v>
      </c>
      <c r="B170">
        <v>2101441399383.4336</v>
      </c>
      <c r="C170">
        <v>177404334222.11389</v>
      </c>
      <c r="D170">
        <v>10313783592905.535</v>
      </c>
      <c r="E170">
        <v>2601298111169.689</v>
      </c>
      <c r="F170">
        <v>43751068569.212997</v>
      </c>
      <c r="G170">
        <v>352055382144.0509</v>
      </c>
      <c r="H170">
        <v>2308676898318.8296</v>
      </c>
      <c r="I170">
        <v>133446064808.00911</v>
      </c>
      <c r="J170">
        <v>28990725031720.426</v>
      </c>
      <c r="K170">
        <v>362935320527.18695</v>
      </c>
      <c r="L170">
        <v>2786773431134.646</v>
      </c>
      <c r="M170">
        <v>9201029724382.2383</v>
      </c>
    </row>
    <row r="171" spans="1:40" x14ac:dyDescent="0.2">
      <c r="A171" s="92">
        <v>2024</v>
      </c>
      <c r="B171">
        <v>2252162915472.1899</v>
      </c>
      <c r="C171">
        <v>190128291322.47299</v>
      </c>
      <c r="D171">
        <v>11053518281767.268</v>
      </c>
      <c r="E171">
        <v>2787870810855.4126</v>
      </c>
      <c r="F171">
        <v>46889023016.664955</v>
      </c>
      <c r="G171">
        <v>377305822608.16577</v>
      </c>
      <c r="H171">
        <v>2474261949786.7388</v>
      </c>
      <c r="I171">
        <v>143017206411.02634</v>
      </c>
      <c r="J171">
        <v>31070024521382.703</v>
      </c>
      <c r="K171">
        <v>388966101955.62274</v>
      </c>
      <c r="L171">
        <v>2986648962595.916</v>
      </c>
      <c r="M171">
        <v>9860954455113.9609</v>
      </c>
    </row>
    <row r="172" spans="1:40" x14ac:dyDescent="0.2">
      <c r="A172" s="92">
        <v>2025</v>
      </c>
      <c r="B172">
        <v>2413825112648.3594</v>
      </c>
      <c r="C172">
        <v>203775864111.00616</v>
      </c>
      <c r="D172">
        <v>11846949360700.916</v>
      </c>
      <c r="E172">
        <v>2987986582956.0752</v>
      </c>
      <c r="F172">
        <v>50254757543.347168</v>
      </c>
      <c r="G172">
        <v>404389160083.95825</v>
      </c>
      <c r="H172">
        <v>2651866607266.8804</v>
      </c>
      <c r="I172">
        <v>153283104878.48102</v>
      </c>
      <c r="J172">
        <v>33300257687881.27</v>
      </c>
      <c r="K172">
        <v>416886424343.14056</v>
      </c>
      <c r="L172">
        <v>3201033201928.7764</v>
      </c>
      <c r="M172">
        <v>10568782273659.506</v>
      </c>
    </row>
    <row r="173" spans="1:40" x14ac:dyDescent="0.2">
      <c r="A173" s="92">
        <v>2026</v>
      </c>
      <c r="B173">
        <v>2607133841471.9463</v>
      </c>
      <c r="C173">
        <v>220095046909.21954</v>
      </c>
      <c r="D173">
        <v>12795700249634.148</v>
      </c>
      <c r="E173">
        <v>3227276449096.9756</v>
      </c>
      <c r="F173">
        <v>54279358682.484131</v>
      </c>
      <c r="G173">
        <v>436774254627.98706</v>
      </c>
      <c r="H173">
        <v>2864238647053.1602</v>
      </c>
      <c r="I173">
        <v>165558626414.37296</v>
      </c>
      <c r="J173">
        <v>35967074952069.688</v>
      </c>
      <c r="K173">
        <v>450272349583.2525</v>
      </c>
      <c r="L173">
        <v>3457384689840.855</v>
      </c>
      <c r="M173">
        <v>11415172451567.975</v>
      </c>
    </row>
    <row r="174" spans="1:40" x14ac:dyDescent="0.2">
      <c r="A174" s="92">
        <v>2027</v>
      </c>
      <c r="B174">
        <v>2816019531423.853</v>
      </c>
      <c r="C174">
        <v>237729241593.55267</v>
      </c>
      <c r="D174">
        <v>13820902190764.102</v>
      </c>
      <c r="E174">
        <v>3485848470606.4507</v>
      </c>
      <c r="F174">
        <v>58628265174.425652</v>
      </c>
      <c r="G174">
        <v>471768964174.50067</v>
      </c>
      <c r="H174">
        <v>3093723783742.126</v>
      </c>
      <c r="I174">
        <v>178823318604.67932</v>
      </c>
      <c r="J174">
        <v>38848786334663.43</v>
      </c>
      <c r="K174">
        <v>486348537507.63696</v>
      </c>
      <c r="L174">
        <v>3734393171292.2051</v>
      </c>
      <c r="M174">
        <v>12329765379455.232</v>
      </c>
    </row>
    <row r="175" spans="1:40" x14ac:dyDescent="0.2">
      <c r="A175" s="92">
        <v>2028</v>
      </c>
      <c r="B175">
        <v>3041746086805.2954</v>
      </c>
      <c r="C175">
        <v>256785147356.82788</v>
      </c>
      <c r="D175">
        <v>14928758371792.641</v>
      </c>
      <c r="E175">
        <v>3765267188790.4873</v>
      </c>
      <c r="F175">
        <v>63327790940.541855</v>
      </c>
      <c r="G175">
        <v>509585031155.09326</v>
      </c>
      <c r="H175">
        <v>3341710562673.5405</v>
      </c>
      <c r="I175">
        <v>193157442100.65622</v>
      </c>
      <c r="J175">
        <v>41962828201993.547</v>
      </c>
      <c r="K175">
        <v>525333274247.33307</v>
      </c>
      <c r="L175">
        <v>4033734741046.7129</v>
      </c>
      <c r="M175">
        <v>13318094983248.342</v>
      </c>
    </row>
    <row r="176" spans="1:40" x14ac:dyDescent="0.2">
      <c r="A176" s="92">
        <v>2029</v>
      </c>
      <c r="B176">
        <v>3285680756839.4492</v>
      </c>
      <c r="C176">
        <v>277378187802.20837</v>
      </c>
      <c r="D176">
        <v>16125979192833.492</v>
      </c>
      <c r="E176">
        <v>4067225071886.7363</v>
      </c>
      <c r="F176">
        <v>68406401497.183533</v>
      </c>
      <c r="G176">
        <v>550451511420.61646</v>
      </c>
      <c r="H176">
        <v>3609701065559.8491</v>
      </c>
      <c r="I176">
        <v>208647820179.17349</v>
      </c>
      <c r="J176">
        <v>45328062629533.828</v>
      </c>
      <c r="K176">
        <v>567462694407.47375</v>
      </c>
      <c r="L176">
        <v>4357222542126.1167</v>
      </c>
      <c r="M176">
        <v>14386147678151.059</v>
      </c>
    </row>
    <row r="177" spans="1:13" x14ac:dyDescent="0.2">
      <c r="A177" s="92">
        <v>2030</v>
      </c>
      <c r="B177">
        <v>3549302659374.2407</v>
      </c>
      <c r="C177">
        <v>299633230516.82953</v>
      </c>
      <c r="D177">
        <v>17419824100377.248</v>
      </c>
      <c r="E177">
        <v>4393553066247.1392</v>
      </c>
      <c r="F177">
        <v>73894891415.355927</v>
      </c>
      <c r="G177">
        <v>594616202220.77783</v>
      </c>
      <c r="H177">
        <v>3899320274761.4487</v>
      </c>
      <c r="I177">
        <v>225388380016.24069</v>
      </c>
      <c r="J177">
        <v>48964894991819.789</v>
      </c>
      <c r="K177">
        <v>612992253177.24182</v>
      </c>
      <c r="L177">
        <v>4706818069303.165</v>
      </c>
      <c r="M177">
        <v>15540399689143.367</v>
      </c>
    </row>
    <row r="178" spans="1:13" x14ac:dyDescent="0.2">
      <c r="A178" s="92">
        <v>2031</v>
      </c>
      <c r="B178">
        <v>3851777625158.4375</v>
      </c>
      <c r="C178">
        <v>325168260872.44464</v>
      </c>
      <c r="D178">
        <v>18904358163656.402</v>
      </c>
      <c r="E178">
        <v>4767975858812.9492</v>
      </c>
      <c r="F178">
        <v>80192284705.683945</v>
      </c>
      <c r="G178">
        <v>645289963430.302</v>
      </c>
      <c r="H178">
        <v>4231624076347.6553</v>
      </c>
      <c r="I178">
        <v>244596193233.72137</v>
      </c>
      <c r="J178">
        <v>53137730153724.148</v>
      </c>
      <c r="K178">
        <v>665232039016.87866</v>
      </c>
      <c r="L178">
        <v>5107937604912.4277</v>
      </c>
      <c r="M178">
        <v>16864767407357.379</v>
      </c>
    </row>
    <row r="179" spans="1:13" x14ac:dyDescent="0.2">
      <c r="A179" s="92">
        <v>2032</v>
      </c>
      <c r="B179">
        <v>4180161121300.9189</v>
      </c>
      <c r="C179">
        <v>352890497390.56958</v>
      </c>
      <c r="D179">
        <v>20516050174525.23</v>
      </c>
      <c r="E179">
        <v>5174469881680.001</v>
      </c>
      <c r="F179">
        <v>87029081992.033676</v>
      </c>
      <c r="G179">
        <v>700304191882.33533</v>
      </c>
      <c r="H179">
        <v>4592391400887.7334</v>
      </c>
      <c r="I179">
        <v>265449254052.34219</v>
      </c>
      <c r="J179">
        <v>57667990024123.078</v>
      </c>
      <c r="K179">
        <v>721946430131.12915</v>
      </c>
      <c r="L179">
        <v>5543415083628.4541</v>
      </c>
      <c r="M179">
        <v>18302574005195.434</v>
      </c>
    </row>
    <row r="180" spans="1:13" x14ac:dyDescent="0.2">
      <c r="A180" s="92">
        <v>2033</v>
      </c>
      <c r="B180">
        <v>4536684708377.8574</v>
      </c>
      <c r="C180">
        <v>382988329106.65808</v>
      </c>
      <c r="D180">
        <v>22265852535874.363</v>
      </c>
      <c r="E180">
        <v>5615797502770.3574</v>
      </c>
      <c r="F180">
        <v>94451743365.946594</v>
      </c>
      <c r="G180">
        <v>760032741880.71558</v>
      </c>
      <c r="H180">
        <v>4984073876274.2881</v>
      </c>
      <c r="I180">
        <v>288089271385.49841</v>
      </c>
      <c r="J180">
        <v>62586460405120.953</v>
      </c>
      <c r="K180">
        <v>783520834437.25708</v>
      </c>
      <c r="L180">
        <v>6016209833141.9736</v>
      </c>
      <c r="M180">
        <v>19863590231058.672</v>
      </c>
    </row>
    <row r="181" spans="1:13" x14ac:dyDescent="0.2">
      <c r="A181" s="92">
        <v>2034</v>
      </c>
      <c r="B181">
        <v>4923773325178.0527</v>
      </c>
      <c r="C181">
        <v>415666470104.80634</v>
      </c>
      <c r="D181">
        <v>24165666742506.875</v>
      </c>
      <c r="E181">
        <v>6094960465883.7109</v>
      </c>
      <c r="F181">
        <v>102510754966.72501</v>
      </c>
      <c r="G181">
        <v>824881864464.47559</v>
      </c>
      <c r="H181">
        <v>5409335578775.7256</v>
      </c>
      <c r="I181">
        <v>312670234080.49304</v>
      </c>
      <c r="J181">
        <v>67926594874659.812</v>
      </c>
      <c r="K181">
        <v>850374057778.16211</v>
      </c>
      <c r="L181">
        <v>6529537624775.8232</v>
      </c>
      <c r="M181">
        <v>21558433527756.641</v>
      </c>
    </row>
    <row r="182" spans="1:13" x14ac:dyDescent="0.2">
      <c r="A182" s="92">
        <v>2035</v>
      </c>
      <c r="B182">
        <v>5344062155429.2148</v>
      </c>
      <c r="C182">
        <v>451147383412.01263</v>
      </c>
      <c r="D182">
        <v>26228426162302.113</v>
      </c>
      <c r="E182">
        <v>6615220769406.2539</v>
      </c>
      <c r="F182">
        <v>111260980139.11763</v>
      </c>
      <c r="G182">
        <v>895293033097.75842</v>
      </c>
      <c r="H182">
        <v>5871071563089.6279</v>
      </c>
      <c r="I182">
        <v>339359481992.06189</v>
      </c>
      <c r="J182">
        <v>73724747473770.969</v>
      </c>
      <c r="K182">
        <v>922961216937.56396</v>
      </c>
      <c r="L182">
        <v>7086893040867.96</v>
      </c>
      <c r="M182">
        <v>23398641882413.293</v>
      </c>
    </row>
    <row r="183" spans="1:13" x14ac:dyDescent="0.2">
      <c r="A183" s="92">
        <v>2036</v>
      </c>
      <c r="B183">
        <v>5794870314024.3076</v>
      </c>
      <c r="C183">
        <v>489204747876.67249</v>
      </c>
      <c r="D183">
        <v>28440973126985.613</v>
      </c>
      <c r="E183">
        <v>7173259842871.4346</v>
      </c>
      <c r="F183">
        <v>120646604056.13074</v>
      </c>
      <c r="G183">
        <v>970817117944.67249</v>
      </c>
      <c r="H183">
        <v>6366336566257.2227</v>
      </c>
      <c r="I183">
        <v>367986773129.23615</v>
      </c>
      <c r="J183">
        <v>79943933681733.344</v>
      </c>
      <c r="K183">
        <v>1000819302147.0714</v>
      </c>
      <c r="L183">
        <v>7684720893350.6162</v>
      </c>
      <c r="M183">
        <v>25372477207273.887</v>
      </c>
    </row>
    <row r="184" spans="1:13" x14ac:dyDescent="0.2">
      <c r="A184" s="92">
        <v>2037</v>
      </c>
      <c r="B184">
        <v>6283910764461.373</v>
      </c>
      <c r="C184">
        <v>530489694267.71863</v>
      </c>
      <c r="D184">
        <v>30841162528157.965</v>
      </c>
      <c r="E184">
        <v>7778625284125.5947</v>
      </c>
      <c r="F184">
        <v>130828207162.67867</v>
      </c>
      <c r="G184">
        <v>1052746275099.868</v>
      </c>
      <c r="H184">
        <v>6903604172481.5723</v>
      </c>
      <c r="I184">
        <v>399041897322.52075</v>
      </c>
      <c r="J184">
        <v>86690558751635.062</v>
      </c>
      <c r="K184">
        <v>1085280402362.4814</v>
      </c>
      <c r="L184">
        <v>8333249533943.6836</v>
      </c>
      <c r="M184">
        <v>27513710230577.281</v>
      </c>
    </row>
    <row r="185" spans="1:13" x14ac:dyDescent="0.2">
      <c r="A185" s="92">
        <v>2038</v>
      </c>
      <c r="B185">
        <v>6814444894454.8965</v>
      </c>
      <c r="C185">
        <v>575277549946.78906</v>
      </c>
      <c r="D185">
        <v>33445001115809.781</v>
      </c>
      <c r="E185">
        <v>8435354246764.3438</v>
      </c>
      <c r="F185">
        <v>141873690089.99924</v>
      </c>
      <c r="G185">
        <v>1141626886250.9246</v>
      </c>
      <c r="H185">
        <v>7486457394106.0674</v>
      </c>
      <c r="I185">
        <v>432731959731.4693</v>
      </c>
      <c r="J185">
        <v>94009615608085.062</v>
      </c>
      <c r="K185">
        <v>1176907784680.3066</v>
      </c>
      <c r="L185">
        <v>9036803969584.7969</v>
      </c>
      <c r="M185">
        <v>29836620734435.199</v>
      </c>
    </row>
    <row r="186" spans="1:13" x14ac:dyDescent="0.2">
      <c r="A186" s="92">
        <v>2039</v>
      </c>
      <c r="B186">
        <v>7390014077779.1133</v>
      </c>
      <c r="C186">
        <v>623867278785.46045</v>
      </c>
      <c r="D186">
        <v>36269869799415.742</v>
      </c>
      <c r="E186">
        <v>9147830468974.5137</v>
      </c>
      <c r="F186">
        <v>153856782653.67105</v>
      </c>
      <c r="G186">
        <v>1238052239270.5227</v>
      </c>
      <c r="H186">
        <v>8118786840606.3271</v>
      </c>
      <c r="I186">
        <v>469281845234.77753</v>
      </c>
      <c r="J186">
        <v>101949959762045.3</v>
      </c>
      <c r="K186">
        <v>1276313071973.4167</v>
      </c>
      <c r="L186">
        <v>9800080503652.5098</v>
      </c>
      <c r="M186">
        <v>32356714402409.168</v>
      </c>
    </row>
    <row r="187" spans="1:13" x14ac:dyDescent="0.2">
      <c r="A187" s="92">
        <v>2040</v>
      </c>
      <c r="B187">
        <v>8014463879505.0605</v>
      </c>
      <c r="C187">
        <v>676583524578.85999</v>
      </c>
      <c r="D187">
        <v>39334642446192.305</v>
      </c>
      <c r="E187">
        <v>9920814236319.4395</v>
      </c>
      <c r="F187">
        <v>166857547795.806</v>
      </c>
      <c r="G187">
        <v>1342666583330.2273</v>
      </c>
      <c r="H187">
        <v>8804817310848.0645</v>
      </c>
      <c r="I187">
        <v>508935755515.08276</v>
      </c>
      <c r="J187">
        <v>110564643237521.16</v>
      </c>
      <c r="K187">
        <v>1384160423324.2756</v>
      </c>
      <c r="L187">
        <v>10628178835130.016</v>
      </c>
      <c r="M187">
        <v>35090828800626.887</v>
      </c>
    </row>
    <row r="188" spans="1:13" x14ac:dyDescent="0.2">
      <c r="A188" s="92">
        <v>2041</v>
      </c>
      <c r="B188">
        <v>8668881064692.3789</v>
      </c>
      <c r="C188">
        <v>731829626171.66614</v>
      </c>
      <c r="D188">
        <v>42546493716220.914</v>
      </c>
      <c r="E188">
        <v>10730893541050.098</v>
      </c>
      <c r="F188">
        <v>180482220437.35684</v>
      </c>
      <c r="G188">
        <v>1452301376039.8184</v>
      </c>
      <c r="H188">
        <v>9523770424529.0254</v>
      </c>
      <c r="I188">
        <v>550492659329.58093</v>
      </c>
      <c r="J188">
        <v>119592745889997.89</v>
      </c>
      <c r="K188">
        <v>1497183375538.9531</v>
      </c>
      <c r="L188">
        <v>11496017655233.691</v>
      </c>
      <c r="M188">
        <v>37956153512903.773</v>
      </c>
    </row>
    <row r="189" spans="1:13" x14ac:dyDescent="0.2">
      <c r="A189" s="92">
        <v>2042</v>
      </c>
      <c r="B189">
        <v>9377047400948.0762</v>
      </c>
      <c r="C189">
        <v>791613247755.79236</v>
      </c>
      <c r="D189">
        <v>46022143497397.305</v>
      </c>
      <c r="E189">
        <v>11607506970973.195</v>
      </c>
      <c r="F189">
        <v>195225926326.5726</v>
      </c>
      <c r="G189">
        <v>1570940787162.6794</v>
      </c>
      <c r="H189">
        <v>10301773209265.398</v>
      </c>
      <c r="I189">
        <v>595462750254.10303</v>
      </c>
      <c r="J189">
        <v>129362352378731.48</v>
      </c>
      <c r="K189">
        <v>1619489225376.562</v>
      </c>
      <c r="L189">
        <v>12435134554367.955</v>
      </c>
      <c r="M189">
        <v>41056815521184.047</v>
      </c>
    </row>
    <row r="190" spans="1:13" x14ac:dyDescent="0.2">
      <c r="A190" s="92">
        <v>2043</v>
      </c>
      <c r="B190">
        <v>10143405208889.373</v>
      </c>
      <c r="C190">
        <v>856309411414.52368</v>
      </c>
      <c r="D190">
        <v>49783394507375.047</v>
      </c>
      <c r="E190">
        <v>12556153513704.65</v>
      </c>
      <c r="F190">
        <v>211181152588.71289</v>
      </c>
      <c r="G190">
        <v>1699329040583.884</v>
      </c>
      <c r="H190">
        <v>11143706069044.137</v>
      </c>
      <c r="I190">
        <v>644128125236.56189</v>
      </c>
      <c r="J190">
        <v>139934747351275.94</v>
      </c>
      <c r="K190">
        <v>1751845196256.9744</v>
      </c>
      <c r="L190">
        <v>13451420603810.021</v>
      </c>
      <c r="M190">
        <v>44412265248427.984</v>
      </c>
    </row>
    <row r="191" spans="1:13" x14ac:dyDescent="0.2">
      <c r="A191" s="92">
        <v>2044</v>
      </c>
      <c r="B191">
        <v>10972766430812.9</v>
      </c>
      <c r="C191">
        <v>926324342807.87646</v>
      </c>
      <c r="D191">
        <v>53853863551040.367</v>
      </c>
      <c r="E191">
        <v>13582789698135.033</v>
      </c>
      <c r="F191">
        <v>228448081706.82617</v>
      </c>
      <c r="G191">
        <v>1838272283067.5491</v>
      </c>
      <c r="H191">
        <v>12054855480099.855</v>
      </c>
      <c r="I191">
        <v>696794352999.33911</v>
      </c>
      <c r="J191">
        <v>151376314622107.81</v>
      </c>
      <c r="K191">
        <v>1895082348147.0774</v>
      </c>
      <c r="L191">
        <v>14551257039290.91</v>
      </c>
      <c r="M191">
        <v>48043571482999.789</v>
      </c>
    </row>
    <row r="192" spans="1:13" x14ac:dyDescent="0.2">
      <c r="A192" s="92">
        <v>2045</v>
      </c>
      <c r="B192">
        <v>11870343603668.234</v>
      </c>
      <c r="C192">
        <v>1002098085920.6215</v>
      </c>
      <c r="D192">
        <v>58259133534527.898</v>
      </c>
      <c r="E192">
        <v>14693867934750.465</v>
      </c>
      <c r="F192">
        <v>247135236365.18399</v>
      </c>
      <c r="G192">
        <v>1988643773172.4241</v>
      </c>
      <c r="H192">
        <v>13040948018315.498</v>
      </c>
      <c r="I192">
        <v>753792440889.95801</v>
      </c>
      <c r="J192">
        <v>163758964464560.06</v>
      </c>
      <c r="K192">
        <v>2050100926834.885</v>
      </c>
      <c r="L192">
        <v>15741556335021.975</v>
      </c>
      <c r="M192">
        <v>51973556991894.797</v>
      </c>
    </row>
    <row r="193" spans="1:13" x14ac:dyDescent="0.2">
      <c r="A193" s="92">
        <v>2046</v>
      </c>
      <c r="B193">
        <v>12800677366598.504</v>
      </c>
      <c r="C193">
        <v>1080637150519.5311</v>
      </c>
      <c r="D193">
        <v>62825171446815.898</v>
      </c>
      <c r="E193">
        <v>15845494366483.447</v>
      </c>
      <c r="F193">
        <v>266504368555.19348</v>
      </c>
      <c r="G193">
        <v>2144502988911.6912</v>
      </c>
      <c r="H193">
        <v>14063027466656.678</v>
      </c>
      <c r="I193">
        <v>812870642955.21558</v>
      </c>
      <c r="J193">
        <v>176593512369036.78</v>
      </c>
      <c r="K193">
        <v>2210776824123.9688</v>
      </c>
      <c r="L193">
        <v>16975294955276.76</v>
      </c>
      <c r="M193">
        <v>56046965181544.68</v>
      </c>
    </row>
    <row r="194" spans="1:13" x14ac:dyDescent="0.2">
      <c r="A194" s="92">
        <v>2047</v>
      </c>
      <c r="B194">
        <v>13804335835023.998</v>
      </c>
      <c r="C194">
        <v>1165366309481.4001</v>
      </c>
      <c r="D194">
        <v>67751083845593.57</v>
      </c>
      <c r="E194">
        <v>17087886792434.852</v>
      </c>
      <c r="F194">
        <v>287400088266.92981</v>
      </c>
      <c r="G194">
        <v>2312646324123.0952</v>
      </c>
      <c r="H194">
        <v>15165662601062.928</v>
      </c>
      <c r="I194">
        <v>876605122090.30481</v>
      </c>
      <c r="J194">
        <v>190439621374226.44</v>
      </c>
      <c r="K194">
        <v>2384116469971.1992</v>
      </c>
      <c r="L194">
        <v>18306271281603.105</v>
      </c>
      <c r="M194">
        <v>60441421007826.766</v>
      </c>
    </row>
    <row r="195" spans="1:13" x14ac:dyDescent="0.2">
      <c r="A195" s="92">
        <v>2048</v>
      </c>
      <c r="B195">
        <v>14887132917855.701</v>
      </c>
      <c r="C195">
        <v>1256776374798.3611</v>
      </c>
      <c r="D195">
        <v>73065405144599.203</v>
      </c>
      <c r="E195">
        <v>18428242039636.402</v>
      </c>
      <c r="F195">
        <v>309943438479.50916</v>
      </c>
      <c r="G195">
        <v>2494047785468.9238</v>
      </c>
      <c r="H195">
        <v>16355240674205.494</v>
      </c>
      <c r="I195">
        <v>945365074060.35596</v>
      </c>
      <c r="J195">
        <v>205377498063404.16</v>
      </c>
      <c r="K195">
        <v>2571123971792.915</v>
      </c>
      <c r="L195">
        <v>19742195282448.82</v>
      </c>
      <c r="M195">
        <v>65182380307254.281</v>
      </c>
    </row>
    <row r="196" spans="1:13" x14ac:dyDescent="0.2">
      <c r="A196" s="92">
        <v>2049</v>
      </c>
      <c r="B196">
        <v>16055346467162.215</v>
      </c>
      <c r="C196">
        <v>1355397324687.6992</v>
      </c>
      <c r="D196">
        <v>78798946770543.453</v>
      </c>
      <c r="E196">
        <v>19874331233532.301</v>
      </c>
      <c r="F196">
        <v>334265121260.7605</v>
      </c>
      <c r="G196">
        <v>2689759104208.353</v>
      </c>
      <c r="H196">
        <v>17638658634077.375</v>
      </c>
      <c r="I196">
        <v>1019549156022.4276</v>
      </c>
      <c r="J196">
        <v>221493749411746.28</v>
      </c>
      <c r="K196">
        <v>2772883563607.4478</v>
      </c>
      <c r="L196">
        <v>21291392172761.383</v>
      </c>
      <c r="M196">
        <v>70297330262436.953</v>
      </c>
    </row>
    <row r="197" spans="1:13" x14ac:dyDescent="0.2">
      <c r="A197" s="92">
        <v>2050</v>
      </c>
      <c r="B197">
        <v>17315755550437.135</v>
      </c>
      <c r="C197">
        <v>1461801450128.2166</v>
      </c>
      <c r="D197">
        <v>84984980093787.219</v>
      </c>
      <c r="E197">
        <v>21434545935967.562</v>
      </c>
      <c r="F197">
        <v>360506273759.13574</v>
      </c>
      <c r="G197">
        <v>2900915980436.4385</v>
      </c>
      <c r="H197">
        <v>19023364071898.18</v>
      </c>
      <c r="I197">
        <v>1099587853394.9341</v>
      </c>
      <c r="J197">
        <v>238881896981041.75</v>
      </c>
      <c r="K197">
        <v>2990566043246.4111</v>
      </c>
      <c r="L197">
        <v>22962851841663.82</v>
      </c>
      <c r="M197">
        <v>75815952596372.344</v>
      </c>
    </row>
    <row r="198" spans="1:13" x14ac:dyDescent="0.2">
      <c r="A198" s="92">
        <v>2051</v>
      </c>
      <c r="B198">
        <v>18644848390237.539</v>
      </c>
      <c r="C198">
        <v>1574003879581.3293</v>
      </c>
      <c r="D198">
        <v>91508110326494.953</v>
      </c>
      <c r="E198">
        <v>23079781770169.914</v>
      </c>
      <c r="F198">
        <v>388177391300.65692</v>
      </c>
      <c r="G198">
        <v>3123579475958.1987</v>
      </c>
      <c r="H198">
        <v>20483526575534.234</v>
      </c>
      <c r="I198">
        <v>1183988117560.2373</v>
      </c>
      <c r="J198">
        <v>257217580798628.66</v>
      </c>
      <c r="K198">
        <v>3220110743357.9062</v>
      </c>
      <c r="L198">
        <v>24725394739388.113</v>
      </c>
      <c r="M198">
        <v>81635302462162.172</v>
      </c>
    </row>
    <row r="199" spans="1:13" x14ac:dyDescent="0.2">
      <c r="A199" s="92">
        <v>2052</v>
      </c>
      <c r="B199">
        <v>20076616842760.898</v>
      </c>
      <c r="C199">
        <v>1694874216082.1033</v>
      </c>
      <c r="D199">
        <v>98535168030225.234</v>
      </c>
      <c r="E199">
        <v>24852116022399.895</v>
      </c>
      <c r="F199">
        <v>417986169104.29413</v>
      </c>
      <c r="G199">
        <v>3363444261073.2148</v>
      </c>
      <c r="H199">
        <v>22056490138092.871</v>
      </c>
      <c r="I199">
        <v>1274908504758.0691</v>
      </c>
      <c r="J199">
        <v>276969740210913.44</v>
      </c>
      <c r="K199">
        <v>3467388322637.4146</v>
      </c>
      <c r="L199">
        <v>26624098307424.578</v>
      </c>
      <c r="M199">
        <v>87904211076014.234</v>
      </c>
    </row>
    <row r="200" spans="1:13" x14ac:dyDescent="0.2">
      <c r="A200" s="92">
        <v>2053</v>
      </c>
      <c r="B200">
        <v>21619047614536.496</v>
      </c>
      <c r="C200">
        <v>1825086699871.009</v>
      </c>
      <c r="D200">
        <v>106105351615548.77</v>
      </c>
      <c r="E200">
        <v>26761435147076.457</v>
      </c>
      <c r="F200">
        <v>450098886822.24628</v>
      </c>
      <c r="G200">
        <v>3621848352163.9902</v>
      </c>
      <c r="H200">
        <v>23751029082219.129</v>
      </c>
      <c r="I200">
        <v>1372856188092.2917</v>
      </c>
      <c r="J200">
        <v>298248556930775.69</v>
      </c>
      <c r="K200">
        <v>3733778147597.3779</v>
      </c>
      <c r="L200">
        <v>28669553914899.477</v>
      </c>
      <c r="M200">
        <v>94657647732907.5</v>
      </c>
    </row>
    <row r="201" spans="1:13" x14ac:dyDescent="0.2">
      <c r="A201" s="92">
        <v>2054</v>
      </c>
      <c r="B201">
        <v>23280753232614.637</v>
      </c>
      <c r="C201">
        <v>1965368403150.8589</v>
      </c>
      <c r="D201">
        <v>114260930993113.98</v>
      </c>
      <c r="E201">
        <v>28818400279149.602</v>
      </c>
      <c r="F201">
        <v>484694853409.61523</v>
      </c>
      <c r="G201">
        <v>3900234609594.2744</v>
      </c>
      <c r="H201">
        <v>25576605266922.262</v>
      </c>
      <c r="I201">
        <v>1478378081620.6812</v>
      </c>
      <c r="J201">
        <v>321172846264517.06</v>
      </c>
      <c r="K201">
        <v>4020767668835.4985</v>
      </c>
      <c r="L201">
        <v>30873182847015.316</v>
      </c>
      <c r="M201">
        <v>101933321843827.69</v>
      </c>
    </row>
    <row r="202" spans="1:13" x14ac:dyDescent="0.2">
      <c r="A202" s="92">
        <v>2055</v>
      </c>
      <c r="B202">
        <v>25071021465492.234</v>
      </c>
      <c r="C202">
        <v>2116503402216.6602</v>
      </c>
      <c r="D202">
        <v>123047490129414.66</v>
      </c>
      <c r="E202">
        <v>31034508410472.227</v>
      </c>
      <c r="F202">
        <v>521967436045.93939</v>
      </c>
      <c r="G202">
        <v>4200159017218.0146</v>
      </c>
      <c r="H202">
        <v>27543422382189.555</v>
      </c>
      <c r="I202">
        <v>1592063978690.3779</v>
      </c>
      <c r="J202">
        <v>345870738905066.88</v>
      </c>
      <c r="K202">
        <v>4329960956414.0674</v>
      </c>
      <c r="L202">
        <v>33247301843363.008</v>
      </c>
      <c r="M202">
        <v>109771899322198.98</v>
      </c>
    </row>
    <row r="203" spans="1:13" x14ac:dyDescent="0.2">
      <c r="A203" s="92">
        <v>2056</v>
      </c>
      <c r="B203">
        <v>26997918904548.852</v>
      </c>
      <c r="C203">
        <v>2279172681212.7007</v>
      </c>
      <c r="D203">
        <v>132504619506415</v>
      </c>
      <c r="E203">
        <v>33419744882022.812</v>
      </c>
      <c r="F203">
        <v>562084577550.21423</v>
      </c>
      <c r="G203">
        <v>4522972974561.0586</v>
      </c>
      <c r="H203">
        <v>29660342513431.348</v>
      </c>
      <c r="I203">
        <v>1714426125265.6665</v>
      </c>
      <c r="J203">
        <v>372453518627787.94</v>
      </c>
      <c r="K203">
        <v>4662751173582.252</v>
      </c>
      <c r="L203">
        <v>35802608210345.141</v>
      </c>
      <c r="M203">
        <v>118208699233820.48</v>
      </c>
    </row>
    <row r="204" spans="1:13" x14ac:dyDescent="0.2">
      <c r="A204" s="92">
        <v>2057</v>
      </c>
      <c r="B204">
        <v>29073827491391.441</v>
      </c>
      <c r="C204">
        <v>2454421527486.8975</v>
      </c>
      <c r="D204">
        <v>142693089158545.53</v>
      </c>
      <c r="E204">
        <v>35989436850354.148</v>
      </c>
      <c r="F204">
        <v>605304064400.0575</v>
      </c>
      <c r="G204">
        <v>4870750833630.2725</v>
      </c>
      <c r="H204">
        <v>31940968658358.039</v>
      </c>
      <c r="I204">
        <v>1846250801364.9277</v>
      </c>
      <c r="J204">
        <v>401092002218050.44</v>
      </c>
      <c r="K204">
        <v>5021276778232.4277</v>
      </c>
      <c r="L204">
        <v>38555521947066.305</v>
      </c>
      <c r="M204">
        <v>127297935135541.59</v>
      </c>
    </row>
    <row r="205" spans="1:13" x14ac:dyDescent="0.2">
      <c r="A205" s="92">
        <v>2058</v>
      </c>
      <c r="B205">
        <v>31310345324146.926</v>
      </c>
      <c r="C205">
        <v>2643229056077.6465</v>
      </c>
      <c r="D205">
        <v>153669822050303.56</v>
      </c>
      <c r="E205">
        <v>38757941180596.781</v>
      </c>
      <c r="F205">
        <v>651867363802.96387</v>
      </c>
      <c r="G205">
        <v>5245435628796.9307</v>
      </c>
      <c r="H205">
        <v>34398042671783.125</v>
      </c>
      <c r="I205">
        <v>1988274511253.6372</v>
      </c>
      <c r="J205">
        <v>431946192840247.81</v>
      </c>
      <c r="K205">
        <v>5407540852374.1289</v>
      </c>
      <c r="L205">
        <v>41521423578399.227</v>
      </c>
      <c r="M205">
        <v>137090388574562.98</v>
      </c>
    </row>
    <row r="206" spans="1:13" x14ac:dyDescent="0.2">
      <c r="A206" s="92">
        <v>2059</v>
      </c>
      <c r="B206">
        <v>33719979344451.766</v>
      </c>
      <c r="C206">
        <v>2846651106874.0942</v>
      </c>
      <c r="D206">
        <v>165496201710863.59</v>
      </c>
      <c r="E206">
        <v>41740739762307.539</v>
      </c>
      <c r="F206">
        <v>702034864681.16882</v>
      </c>
      <c r="G206">
        <v>5649122653376.6426</v>
      </c>
      <c r="H206">
        <v>37045304878434.758</v>
      </c>
      <c r="I206">
        <v>2141291472721.8589</v>
      </c>
      <c r="J206">
        <v>465188631734919.19</v>
      </c>
      <c r="K206">
        <v>5823703442379.7988</v>
      </c>
      <c r="L206">
        <v>44716898869080.133</v>
      </c>
      <c r="M206">
        <v>147640820412544.53</v>
      </c>
    </row>
    <row r="207" spans="1:13" x14ac:dyDescent="0.2">
      <c r="A207" s="92">
        <v>2060</v>
      </c>
      <c r="B207">
        <v>36316217056781.758</v>
      </c>
      <c r="C207">
        <v>3065826299184.1831</v>
      </c>
      <c r="D207">
        <v>178238424229449.22</v>
      </c>
      <c r="E207">
        <v>44954528288227.445</v>
      </c>
      <c r="F207">
        <v>756087370835.96973</v>
      </c>
      <c r="G207">
        <v>6084071474799.5527</v>
      </c>
      <c r="H207">
        <v>39897572864950.586</v>
      </c>
      <c r="I207">
        <v>2306158171416.4976</v>
      </c>
      <c r="J207">
        <v>501005387632668.81</v>
      </c>
      <c r="K207">
        <v>6272093945472.4482</v>
      </c>
      <c r="L207">
        <v>48159833932486.531</v>
      </c>
      <c r="M207">
        <v>159008284844205.22</v>
      </c>
    </row>
    <row r="211" spans="1:43" x14ac:dyDescent="0.2">
      <c r="A211" s="83" t="s">
        <v>259</v>
      </c>
    </row>
    <row r="212" spans="1:43" x14ac:dyDescent="0.2">
      <c r="A212" s="83" t="s">
        <v>241</v>
      </c>
    </row>
    <row r="213" spans="1:43" x14ac:dyDescent="0.2">
      <c r="A213" s="83"/>
    </row>
    <row r="214" spans="1:43" x14ac:dyDescent="0.2">
      <c r="A214" s="83"/>
    </row>
    <row r="215" spans="1:43" x14ac:dyDescent="0.2">
      <c r="A215" s="83"/>
    </row>
    <row r="216" spans="1:43" x14ac:dyDescent="0.2">
      <c r="A216" s="85" t="s">
        <v>244</v>
      </c>
      <c r="B216" s="85">
        <v>2019</v>
      </c>
      <c r="C216" s="85">
        <v>2020</v>
      </c>
      <c r="D216" s="85">
        <v>2021</v>
      </c>
      <c r="E216" s="85">
        <v>2022</v>
      </c>
      <c r="F216" s="85">
        <v>2023</v>
      </c>
      <c r="G216" s="85">
        <v>2024</v>
      </c>
      <c r="H216" s="85">
        <v>2025</v>
      </c>
      <c r="I216" s="85">
        <v>2026</v>
      </c>
      <c r="J216" s="85">
        <v>2027</v>
      </c>
      <c r="K216" s="85">
        <v>2028</v>
      </c>
      <c r="L216" s="85">
        <v>2029</v>
      </c>
      <c r="M216" s="85">
        <v>2030</v>
      </c>
      <c r="N216" s="85">
        <v>2031</v>
      </c>
      <c r="O216" s="85">
        <v>2032</v>
      </c>
      <c r="P216" s="85">
        <v>2033</v>
      </c>
      <c r="Q216" s="85">
        <v>2034</v>
      </c>
      <c r="R216" s="85">
        <v>2035</v>
      </c>
      <c r="S216" s="85">
        <v>2036</v>
      </c>
      <c r="T216" s="85">
        <v>2037</v>
      </c>
      <c r="U216" s="85">
        <v>2038</v>
      </c>
      <c r="V216" s="85">
        <v>2039</v>
      </c>
      <c r="W216" s="85">
        <v>2040</v>
      </c>
      <c r="X216" s="85">
        <v>2041</v>
      </c>
      <c r="Y216" s="85">
        <v>2042</v>
      </c>
      <c r="Z216" s="85">
        <v>2043</v>
      </c>
      <c r="AA216" s="85">
        <v>2044</v>
      </c>
      <c r="AB216" s="85">
        <v>2045</v>
      </c>
      <c r="AC216" s="85">
        <v>2046</v>
      </c>
      <c r="AD216" s="85">
        <v>2047</v>
      </c>
      <c r="AE216" s="85">
        <v>2048</v>
      </c>
      <c r="AF216" s="85">
        <v>2049</v>
      </c>
      <c r="AG216" s="85">
        <v>2050</v>
      </c>
      <c r="AH216" s="85">
        <v>2051</v>
      </c>
      <c r="AI216" s="85">
        <v>2052</v>
      </c>
      <c r="AJ216" s="85">
        <v>2053</v>
      </c>
      <c r="AK216" s="85">
        <v>2054</v>
      </c>
      <c r="AL216" s="85">
        <v>2055</v>
      </c>
      <c r="AM216" s="85">
        <v>2056</v>
      </c>
      <c r="AN216" s="85">
        <v>2057</v>
      </c>
      <c r="AO216" s="85">
        <v>2058</v>
      </c>
      <c r="AP216" s="85">
        <v>2059</v>
      </c>
      <c r="AQ216" s="85">
        <v>2060</v>
      </c>
    </row>
    <row r="217" spans="1:43" x14ac:dyDescent="0.2">
      <c r="A217" s="85" t="s">
        <v>245</v>
      </c>
      <c r="B217" cm="1">
        <f t="array" ref="B217:AQ228">TRANSPOSE(B166:M207)</f>
        <v>1287318800765.8125</v>
      </c>
      <c r="C217">
        <v>1484937588770.3125</v>
      </c>
      <c r="D217">
        <v>1682556376774.875</v>
      </c>
      <c r="E217">
        <v>1968540547758.6848</v>
      </c>
      <c r="F217">
        <v>2101441399383.4336</v>
      </c>
      <c r="G217">
        <v>2252162915472.1899</v>
      </c>
      <c r="H217">
        <v>2413825112648.3594</v>
      </c>
      <c r="I217">
        <v>2607133841471.9463</v>
      </c>
      <c r="J217">
        <v>2816019531423.853</v>
      </c>
      <c r="K217">
        <v>3041746086805.2954</v>
      </c>
      <c r="L217">
        <v>3285680756839.4492</v>
      </c>
      <c r="M217">
        <v>3549302659374.2407</v>
      </c>
      <c r="N217">
        <v>3851777625158.4375</v>
      </c>
      <c r="O217">
        <v>4180161121300.9189</v>
      </c>
      <c r="P217">
        <v>4536684708377.8574</v>
      </c>
      <c r="Q217">
        <v>4923773325178.0527</v>
      </c>
      <c r="R217">
        <v>5344062155429.2148</v>
      </c>
      <c r="S217">
        <v>5794870314024.3076</v>
      </c>
      <c r="T217">
        <v>6283910764461.373</v>
      </c>
      <c r="U217">
        <v>6814444894454.8965</v>
      </c>
      <c r="V217">
        <v>7390014077779.1133</v>
      </c>
      <c r="W217">
        <v>8014463879505.0605</v>
      </c>
      <c r="X217">
        <v>8668881064692.3789</v>
      </c>
      <c r="Y217">
        <v>9377047400948.0762</v>
      </c>
      <c r="Z217">
        <v>10143405208889.373</v>
      </c>
      <c r="AA217">
        <v>10972766430812.9</v>
      </c>
      <c r="AB217">
        <v>11870343603668.234</v>
      </c>
      <c r="AC217">
        <v>12800677366598.504</v>
      </c>
      <c r="AD217">
        <v>13804335835023.998</v>
      </c>
      <c r="AE217">
        <v>14887132917855.701</v>
      </c>
      <c r="AF217">
        <v>16055346467162.215</v>
      </c>
      <c r="AG217">
        <v>17315755550437.135</v>
      </c>
      <c r="AH217">
        <v>18644848390237.539</v>
      </c>
      <c r="AI217">
        <v>20076616842760.898</v>
      </c>
      <c r="AJ217">
        <v>21619047614536.496</v>
      </c>
      <c r="AK217">
        <v>23280753232614.637</v>
      </c>
      <c r="AL217">
        <v>25071021465492.234</v>
      </c>
      <c r="AM217">
        <v>26997918904548.852</v>
      </c>
      <c r="AN217">
        <v>29073827491391.441</v>
      </c>
      <c r="AO217">
        <v>31310345324146.926</v>
      </c>
      <c r="AP217">
        <v>33719979344451.766</v>
      </c>
      <c r="AQ217">
        <v>36316217056781.758</v>
      </c>
    </row>
    <row r="218" spans="1:43" x14ac:dyDescent="0.2">
      <c r="A218" s="85" t="s">
        <v>246</v>
      </c>
      <c r="B218">
        <v>108675852131.05078</v>
      </c>
      <c r="C218">
        <v>125358891461.10938</v>
      </c>
      <c r="D218">
        <v>142041930791.16797</v>
      </c>
      <c r="E218">
        <v>166184803138.84973</v>
      </c>
      <c r="F218">
        <v>177404334222.11389</v>
      </c>
      <c r="G218">
        <v>190128291322.47299</v>
      </c>
      <c r="H218">
        <v>203775864111.00616</v>
      </c>
      <c r="I218">
        <v>220095046909.21954</v>
      </c>
      <c r="J218">
        <v>237729241593.55267</v>
      </c>
      <c r="K218">
        <v>256785147356.82788</v>
      </c>
      <c r="L218">
        <v>277378187802.20837</v>
      </c>
      <c r="M218">
        <v>299633230516.82953</v>
      </c>
      <c r="N218">
        <v>325168260872.44464</v>
      </c>
      <c r="O218">
        <v>352890497390.56958</v>
      </c>
      <c r="P218">
        <v>382988329106.65808</v>
      </c>
      <c r="Q218">
        <v>415666470104.80634</v>
      </c>
      <c r="R218">
        <v>451147383412.01263</v>
      </c>
      <c r="S218">
        <v>489204747876.67249</v>
      </c>
      <c r="T218">
        <v>530489694267.71863</v>
      </c>
      <c r="U218">
        <v>575277549946.78906</v>
      </c>
      <c r="V218">
        <v>623867278785.46045</v>
      </c>
      <c r="W218">
        <v>676583524578.85999</v>
      </c>
      <c r="X218">
        <v>731829626171.66614</v>
      </c>
      <c r="Y218">
        <v>791613247755.79236</v>
      </c>
      <c r="Z218">
        <v>856309411414.52368</v>
      </c>
      <c r="AA218">
        <v>926324342807.87646</v>
      </c>
      <c r="AB218">
        <v>1002098085920.6215</v>
      </c>
      <c r="AC218">
        <v>1080637150519.5311</v>
      </c>
      <c r="AD218">
        <v>1165366309481.4001</v>
      </c>
      <c r="AE218">
        <v>1256776374798.3611</v>
      </c>
      <c r="AF218">
        <v>1355397324687.6992</v>
      </c>
      <c r="AG218">
        <v>1461801450128.2166</v>
      </c>
      <c r="AH218">
        <v>1574003879581.3293</v>
      </c>
      <c r="AI218">
        <v>1694874216082.1033</v>
      </c>
      <c r="AJ218">
        <v>1825086699871.009</v>
      </c>
      <c r="AK218">
        <v>1965368403150.8589</v>
      </c>
      <c r="AL218">
        <v>2116503402216.6602</v>
      </c>
      <c r="AM218">
        <v>2279172681212.7007</v>
      </c>
      <c r="AN218">
        <v>2454421527486.8975</v>
      </c>
      <c r="AO218">
        <v>2643229056077.6465</v>
      </c>
      <c r="AP218">
        <v>2846651106874.0942</v>
      </c>
      <c r="AQ218">
        <v>3065826299184.1831</v>
      </c>
    </row>
    <row r="219" spans="1:43" x14ac:dyDescent="0.2">
      <c r="A219" s="85" t="s">
        <v>247</v>
      </c>
      <c r="B219">
        <v>6318105054022.5</v>
      </c>
      <c r="C219">
        <v>7288009527194.75</v>
      </c>
      <c r="D219">
        <v>8257914000366.75</v>
      </c>
      <c r="E219">
        <v>9661511955270.2051</v>
      </c>
      <c r="F219">
        <v>10313783592905.535</v>
      </c>
      <c r="G219">
        <v>11053518281767.268</v>
      </c>
      <c r="H219">
        <v>11846949360700.916</v>
      </c>
      <c r="I219">
        <v>12795700249634.148</v>
      </c>
      <c r="J219">
        <v>13820902190764.102</v>
      </c>
      <c r="K219">
        <v>14928758371792.641</v>
      </c>
      <c r="L219">
        <v>16125979192833.492</v>
      </c>
      <c r="M219">
        <v>17419824100377.248</v>
      </c>
      <c r="N219">
        <v>18904358163656.402</v>
      </c>
      <c r="O219">
        <v>20516050174525.23</v>
      </c>
      <c r="P219">
        <v>22265852535874.363</v>
      </c>
      <c r="Q219">
        <v>24165666742506.875</v>
      </c>
      <c r="R219">
        <v>26228426162302.113</v>
      </c>
      <c r="S219">
        <v>28440973126985.613</v>
      </c>
      <c r="T219">
        <v>30841162528157.965</v>
      </c>
      <c r="U219">
        <v>33445001115809.781</v>
      </c>
      <c r="V219">
        <v>36269869799415.742</v>
      </c>
      <c r="W219">
        <v>39334642446192.305</v>
      </c>
      <c r="X219">
        <v>42546493716220.914</v>
      </c>
      <c r="Y219">
        <v>46022143497397.305</v>
      </c>
      <c r="Z219">
        <v>49783394507375.047</v>
      </c>
      <c r="AA219">
        <v>53853863551040.367</v>
      </c>
      <c r="AB219">
        <v>58259133534527.898</v>
      </c>
      <c r="AC219">
        <v>62825171446815.898</v>
      </c>
      <c r="AD219">
        <v>67751083845593.57</v>
      </c>
      <c r="AE219">
        <v>73065405144599.203</v>
      </c>
      <c r="AF219">
        <v>78798946770543.453</v>
      </c>
      <c r="AG219">
        <v>84984980093787.219</v>
      </c>
      <c r="AH219">
        <v>91508110326494.953</v>
      </c>
      <c r="AI219">
        <v>98535168030225.234</v>
      </c>
      <c r="AJ219">
        <v>106105351615548.77</v>
      </c>
      <c r="AK219">
        <v>114260930993113.98</v>
      </c>
      <c r="AL219">
        <v>123047490129414.66</v>
      </c>
      <c r="AM219">
        <v>132504619506415</v>
      </c>
      <c r="AN219">
        <v>142693089158545.53</v>
      </c>
      <c r="AO219">
        <v>153669822050303.56</v>
      </c>
      <c r="AP219">
        <v>165496201710863.59</v>
      </c>
      <c r="AQ219">
        <v>178238424229449.22</v>
      </c>
    </row>
    <row r="220" spans="1:43" x14ac:dyDescent="0.2">
      <c r="A220" s="85" t="s">
        <v>180</v>
      </c>
      <c r="B220">
        <v>1593525265985.4375</v>
      </c>
      <c r="C220">
        <v>1838150398106</v>
      </c>
      <c r="D220">
        <v>2082775530226.5625</v>
      </c>
      <c r="E220">
        <v>2436784965856.3164</v>
      </c>
      <c r="F220">
        <v>2601298111169.689</v>
      </c>
      <c r="G220">
        <v>2787870810855.4126</v>
      </c>
      <c r="H220">
        <v>2987986582956.0752</v>
      </c>
      <c r="I220">
        <v>3227276449096.9756</v>
      </c>
      <c r="J220">
        <v>3485848470606.4507</v>
      </c>
      <c r="K220">
        <v>3765267188790.4873</v>
      </c>
      <c r="L220">
        <v>4067225071886.7363</v>
      </c>
      <c r="M220">
        <v>4393553066247.1392</v>
      </c>
      <c r="N220">
        <v>4767975858812.9492</v>
      </c>
      <c r="O220">
        <v>5174469881680.001</v>
      </c>
      <c r="P220">
        <v>5615797502770.3574</v>
      </c>
      <c r="Q220">
        <v>6094960465883.7109</v>
      </c>
      <c r="R220">
        <v>6615220769406.2539</v>
      </c>
      <c r="S220">
        <v>7173259842871.4346</v>
      </c>
      <c r="T220">
        <v>7778625284125.5947</v>
      </c>
      <c r="U220">
        <v>8435354246764.3438</v>
      </c>
      <c r="V220">
        <v>9147830468974.5137</v>
      </c>
      <c r="W220">
        <v>9920814236319.4395</v>
      </c>
      <c r="X220">
        <v>10730893541050.098</v>
      </c>
      <c r="Y220">
        <v>11607506970973.195</v>
      </c>
      <c r="Z220">
        <v>12556153513704.65</v>
      </c>
      <c r="AA220">
        <v>13582789698135.033</v>
      </c>
      <c r="AB220">
        <v>14693867934750.465</v>
      </c>
      <c r="AC220">
        <v>15845494366483.447</v>
      </c>
      <c r="AD220">
        <v>17087886792434.852</v>
      </c>
      <c r="AE220">
        <v>18428242039636.402</v>
      </c>
      <c r="AF220">
        <v>19874331233532.301</v>
      </c>
      <c r="AG220">
        <v>21434545935967.562</v>
      </c>
      <c r="AH220">
        <v>23079781770169.914</v>
      </c>
      <c r="AI220">
        <v>24852116022399.895</v>
      </c>
      <c r="AJ220">
        <v>26761435147076.457</v>
      </c>
      <c r="AK220">
        <v>28818400279149.602</v>
      </c>
      <c r="AL220">
        <v>31034508410472.227</v>
      </c>
      <c r="AM220">
        <v>33419744882022.812</v>
      </c>
      <c r="AN220">
        <v>35989436850354.148</v>
      </c>
      <c r="AO220">
        <v>38757941180596.781</v>
      </c>
      <c r="AP220">
        <v>41740739762307.539</v>
      </c>
      <c r="AQ220">
        <v>44954528288227.445</v>
      </c>
    </row>
    <row r="221" spans="1:43" x14ac:dyDescent="0.2">
      <c r="A221" s="85" t="s">
        <v>248</v>
      </c>
      <c r="B221">
        <v>26801400762.00293</v>
      </c>
      <c r="C221">
        <v>30915735402.544922</v>
      </c>
      <c r="D221">
        <v>35030070043.085938</v>
      </c>
      <c r="E221">
        <v>40984132372.920677</v>
      </c>
      <c r="F221">
        <v>43751068569.212997</v>
      </c>
      <c r="G221">
        <v>46889023016.664955</v>
      </c>
      <c r="H221">
        <v>50254757543.347168</v>
      </c>
      <c r="I221">
        <v>54279358682.484131</v>
      </c>
      <c r="J221">
        <v>58628265174.425652</v>
      </c>
      <c r="K221">
        <v>63327790940.541855</v>
      </c>
      <c r="L221">
        <v>68406401497.183533</v>
      </c>
      <c r="M221">
        <v>73894891415.355927</v>
      </c>
      <c r="N221">
        <v>80192284705.683945</v>
      </c>
      <c r="O221">
        <v>87029081992.033676</v>
      </c>
      <c r="P221">
        <v>94451743365.946594</v>
      </c>
      <c r="Q221">
        <v>102510754966.72501</v>
      </c>
      <c r="R221">
        <v>111260980139.11763</v>
      </c>
      <c r="S221">
        <v>120646604056.13074</v>
      </c>
      <c r="T221">
        <v>130828207162.67867</v>
      </c>
      <c r="U221">
        <v>141873690089.99924</v>
      </c>
      <c r="V221">
        <v>153856782653.67105</v>
      </c>
      <c r="W221">
        <v>166857547795.806</v>
      </c>
      <c r="X221">
        <v>180482220437.35684</v>
      </c>
      <c r="Y221">
        <v>195225926326.5726</v>
      </c>
      <c r="Z221">
        <v>211181152588.71289</v>
      </c>
      <c r="AA221">
        <v>228448081706.82617</v>
      </c>
      <c r="AB221">
        <v>247135236365.18399</v>
      </c>
      <c r="AC221">
        <v>266504368555.19348</v>
      </c>
      <c r="AD221">
        <v>287400088266.92981</v>
      </c>
      <c r="AE221">
        <v>309943438479.50916</v>
      </c>
      <c r="AF221">
        <v>334265121260.7605</v>
      </c>
      <c r="AG221">
        <v>360506273759.13574</v>
      </c>
      <c r="AH221">
        <v>388177391300.65692</v>
      </c>
      <c r="AI221">
        <v>417986169104.29413</v>
      </c>
      <c r="AJ221">
        <v>450098886822.24628</v>
      </c>
      <c r="AK221">
        <v>484694853409.61523</v>
      </c>
      <c r="AL221">
        <v>521967436045.93939</v>
      </c>
      <c r="AM221">
        <v>562084577550.21423</v>
      </c>
      <c r="AN221">
        <v>605304064400.0575</v>
      </c>
      <c r="AO221">
        <v>651867363802.96387</v>
      </c>
      <c r="AP221">
        <v>702034864681.16882</v>
      </c>
      <c r="AQ221">
        <v>756087370835.96973</v>
      </c>
    </row>
    <row r="222" spans="1:43" x14ac:dyDescent="0.2">
      <c r="A222" s="85" t="s">
        <v>249</v>
      </c>
      <c r="B222">
        <v>215665072781.84375</v>
      </c>
      <c r="C222">
        <v>248772233395.59375</v>
      </c>
      <c r="D222">
        <v>281879394009.35156</v>
      </c>
      <c r="E222">
        <v>329790445267.98627</v>
      </c>
      <c r="F222">
        <v>352055382144.0509</v>
      </c>
      <c r="G222">
        <v>377305822608.16577</v>
      </c>
      <c r="H222">
        <v>404389160083.95825</v>
      </c>
      <c r="I222">
        <v>436774254627.98706</v>
      </c>
      <c r="J222">
        <v>471768964174.50067</v>
      </c>
      <c r="K222">
        <v>509585031155.09326</v>
      </c>
      <c r="L222">
        <v>550451511420.61646</v>
      </c>
      <c r="M222">
        <v>594616202220.77783</v>
      </c>
      <c r="N222">
        <v>645289963430.302</v>
      </c>
      <c r="O222">
        <v>700304191882.33533</v>
      </c>
      <c r="P222">
        <v>760032741880.71558</v>
      </c>
      <c r="Q222">
        <v>824881864464.47559</v>
      </c>
      <c r="R222">
        <v>895293033097.75842</v>
      </c>
      <c r="S222">
        <v>970817117944.67249</v>
      </c>
      <c r="T222">
        <v>1052746275099.868</v>
      </c>
      <c r="U222">
        <v>1141626886250.9246</v>
      </c>
      <c r="V222">
        <v>1238052239270.5227</v>
      </c>
      <c r="W222">
        <v>1342666583330.2273</v>
      </c>
      <c r="X222">
        <v>1452301376039.8184</v>
      </c>
      <c r="Y222">
        <v>1570940787162.6794</v>
      </c>
      <c r="Z222">
        <v>1699329040583.884</v>
      </c>
      <c r="AA222">
        <v>1838272283067.5491</v>
      </c>
      <c r="AB222">
        <v>1988643773172.4241</v>
      </c>
      <c r="AC222">
        <v>2144502988911.6912</v>
      </c>
      <c r="AD222">
        <v>2312646324123.0952</v>
      </c>
      <c r="AE222">
        <v>2494047785468.9238</v>
      </c>
      <c r="AF222">
        <v>2689759104208.353</v>
      </c>
      <c r="AG222">
        <v>2900915980436.4385</v>
      </c>
      <c r="AH222">
        <v>3123579475958.1987</v>
      </c>
      <c r="AI222">
        <v>3363444261073.2148</v>
      </c>
      <c r="AJ222">
        <v>3621848352163.9902</v>
      </c>
      <c r="AK222">
        <v>3900234609594.2744</v>
      </c>
      <c r="AL222">
        <v>4200159017218.0146</v>
      </c>
      <c r="AM222">
        <v>4522972974561.0586</v>
      </c>
      <c r="AN222">
        <v>4870750833630.2725</v>
      </c>
      <c r="AO222">
        <v>5245435628796.9307</v>
      </c>
      <c r="AP222">
        <v>5649122653376.6426</v>
      </c>
      <c r="AQ222">
        <v>6084071474799.5527</v>
      </c>
    </row>
    <row r="223" spans="1:43" x14ac:dyDescent="0.2">
      <c r="A223" s="85" t="s">
        <v>250</v>
      </c>
      <c r="B223">
        <v>1414268880860.25</v>
      </c>
      <c r="C223">
        <v>1631376020118.9375</v>
      </c>
      <c r="D223">
        <v>1848483159377.5625</v>
      </c>
      <c r="E223">
        <v>2162669911874.6772</v>
      </c>
      <c r="F223">
        <v>2308676898318.8296</v>
      </c>
      <c r="G223">
        <v>2474261949786.7388</v>
      </c>
      <c r="H223">
        <v>2651866607266.8804</v>
      </c>
      <c r="I223">
        <v>2864238647053.1602</v>
      </c>
      <c r="J223">
        <v>3093723783742.126</v>
      </c>
      <c r="K223">
        <v>3341710562673.5405</v>
      </c>
      <c r="L223">
        <v>3609701065559.8491</v>
      </c>
      <c r="M223">
        <v>3899320274761.4487</v>
      </c>
      <c r="N223">
        <v>4231624076347.6553</v>
      </c>
      <c r="O223">
        <v>4592391400887.7334</v>
      </c>
      <c r="P223">
        <v>4984073876274.2881</v>
      </c>
      <c r="Q223">
        <v>5409335578775.7256</v>
      </c>
      <c r="R223">
        <v>5871071563089.6279</v>
      </c>
      <c r="S223">
        <v>6366336566257.2227</v>
      </c>
      <c r="T223">
        <v>6903604172481.5723</v>
      </c>
      <c r="U223">
        <v>7486457394106.0674</v>
      </c>
      <c r="V223">
        <v>8118786840606.3271</v>
      </c>
      <c r="W223">
        <v>8804817310848.0645</v>
      </c>
      <c r="X223">
        <v>9523770424529.0254</v>
      </c>
      <c r="Y223">
        <v>10301773209265.398</v>
      </c>
      <c r="Z223">
        <v>11143706069044.137</v>
      </c>
      <c r="AA223">
        <v>12054855480099.855</v>
      </c>
      <c r="AB223">
        <v>13040948018315.498</v>
      </c>
      <c r="AC223">
        <v>14063027466656.678</v>
      </c>
      <c r="AD223">
        <v>15165662601062.928</v>
      </c>
      <c r="AE223">
        <v>16355240674205.494</v>
      </c>
      <c r="AF223">
        <v>17638658634077.375</v>
      </c>
      <c r="AG223">
        <v>19023364071898.18</v>
      </c>
      <c r="AH223">
        <v>20483526575534.234</v>
      </c>
      <c r="AI223">
        <v>22056490138092.871</v>
      </c>
      <c r="AJ223">
        <v>23751029082219.129</v>
      </c>
      <c r="AK223">
        <v>25576605266922.262</v>
      </c>
      <c r="AL223">
        <v>27543422382189.555</v>
      </c>
      <c r="AM223">
        <v>29660342513431.348</v>
      </c>
      <c r="AN223">
        <v>31940968658358.039</v>
      </c>
      <c r="AO223">
        <v>34398042671783.125</v>
      </c>
      <c r="AP223">
        <v>37045304878434.758</v>
      </c>
      <c r="AQ223">
        <v>39897572864950.586</v>
      </c>
    </row>
    <row r="224" spans="1:43" x14ac:dyDescent="0.2">
      <c r="A224" s="85" t="s">
        <v>251</v>
      </c>
      <c r="B224">
        <v>81747522517.617188</v>
      </c>
      <c r="C224">
        <v>94296742114.734375</v>
      </c>
      <c r="D224">
        <v>106845961711.84766</v>
      </c>
      <c r="E224">
        <v>125006573864.24098</v>
      </c>
      <c r="F224">
        <v>133446064808.00911</v>
      </c>
      <c r="G224">
        <v>143017206411.02634</v>
      </c>
      <c r="H224">
        <v>153283104878.48102</v>
      </c>
      <c r="I224">
        <v>165558626414.37296</v>
      </c>
      <c r="J224">
        <v>178823318604.67932</v>
      </c>
      <c r="K224">
        <v>193157442100.65622</v>
      </c>
      <c r="L224">
        <v>208647820179.17349</v>
      </c>
      <c r="M224">
        <v>225388380016.24069</v>
      </c>
      <c r="N224">
        <v>244596193233.72137</v>
      </c>
      <c r="O224">
        <v>265449254052.34219</v>
      </c>
      <c r="P224">
        <v>288089271385.49841</v>
      </c>
      <c r="Q224">
        <v>312670234080.49304</v>
      </c>
      <c r="R224">
        <v>339359481992.06189</v>
      </c>
      <c r="S224">
        <v>367986773129.23615</v>
      </c>
      <c r="T224">
        <v>399041897322.52075</v>
      </c>
      <c r="U224">
        <v>432731959731.4693</v>
      </c>
      <c r="V224">
        <v>469281845234.77753</v>
      </c>
      <c r="W224">
        <v>508935755515.08276</v>
      </c>
      <c r="X224">
        <v>550492659329.58093</v>
      </c>
      <c r="Y224">
        <v>595462750254.10303</v>
      </c>
      <c r="Z224">
        <v>644128125236.56189</v>
      </c>
      <c r="AA224">
        <v>696794352999.33911</v>
      </c>
      <c r="AB224">
        <v>753792440889.95801</v>
      </c>
      <c r="AC224">
        <v>812870642955.21558</v>
      </c>
      <c r="AD224">
        <v>876605122090.30481</v>
      </c>
      <c r="AE224">
        <v>945365074060.35596</v>
      </c>
      <c r="AF224">
        <v>1019549156022.4276</v>
      </c>
      <c r="AG224">
        <v>1099587853394.9341</v>
      </c>
      <c r="AH224">
        <v>1183988117560.2373</v>
      </c>
      <c r="AI224">
        <v>1274908504758.0691</v>
      </c>
      <c r="AJ224">
        <v>1372856188092.2917</v>
      </c>
      <c r="AK224">
        <v>1478378081620.6812</v>
      </c>
      <c r="AL224">
        <v>1592063978690.3779</v>
      </c>
      <c r="AM224">
        <v>1714426125265.6665</v>
      </c>
      <c r="AN224">
        <v>1846250801364.9277</v>
      </c>
      <c r="AO224">
        <v>1988274511253.6372</v>
      </c>
      <c r="AP224">
        <v>2141291472721.8589</v>
      </c>
      <c r="AQ224">
        <v>2306158171416.4976</v>
      </c>
    </row>
    <row r="225" spans="1:43" x14ac:dyDescent="0.2">
      <c r="A225" s="85" t="s">
        <v>252</v>
      </c>
      <c r="B225">
        <v>17759384293140</v>
      </c>
      <c r="C225">
        <v>20485661573973</v>
      </c>
      <c r="D225">
        <v>23211938854806</v>
      </c>
      <c r="E225">
        <v>27157272979683.652</v>
      </c>
      <c r="F225">
        <v>28990725031720.426</v>
      </c>
      <c r="G225">
        <v>31070024521382.703</v>
      </c>
      <c r="H225">
        <v>33300257687881.27</v>
      </c>
      <c r="I225">
        <v>35967074952069.688</v>
      </c>
      <c r="J225">
        <v>38848786334663.43</v>
      </c>
      <c r="K225">
        <v>41962828201993.547</v>
      </c>
      <c r="L225">
        <v>45328062629533.828</v>
      </c>
      <c r="M225">
        <v>48964894991819.789</v>
      </c>
      <c r="N225">
        <v>53137730153724.148</v>
      </c>
      <c r="O225">
        <v>57667990024123.078</v>
      </c>
      <c r="P225">
        <v>62586460405120.953</v>
      </c>
      <c r="Q225">
        <v>67926594874659.812</v>
      </c>
      <c r="R225">
        <v>73724747473770.969</v>
      </c>
      <c r="S225">
        <v>79943933681733.344</v>
      </c>
      <c r="T225">
        <v>86690558751635.062</v>
      </c>
      <c r="U225">
        <v>94009615608085.062</v>
      </c>
      <c r="V225">
        <v>101949959762045.3</v>
      </c>
      <c r="W225">
        <v>110564643237521.16</v>
      </c>
      <c r="X225">
        <v>119592745889997.89</v>
      </c>
      <c r="Y225">
        <v>129362352378731.48</v>
      </c>
      <c r="Z225">
        <v>139934747351275.94</v>
      </c>
      <c r="AA225">
        <v>151376314622107.81</v>
      </c>
      <c r="AB225">
        <v>163758964464560.06</v>
      </c>
      <c r="AC225">
        <v>176593512369036.78</v>
      </c>
      <c r="AD225">
        <v>190439621374226.44</v>
      </c>
      <c r="AE225">
        <v>205377498063404.16</v>
      </c>
      <c r="AF225">
        <v>221493749411746.28</v>
      </c>
      <c r="AG225">
        <v>238881896981041.75</v>
      </c>
      <c r="AH225">
        <v>257217580798628.66</v>
      </c>
      <c r="AI225">
        <v>276969740210913.44</v>
      </c>
      <c r="AJ225">
        <v>298248556930775.69</v>
      </c>
      <c r="AK225">
        <v>321172846264517.06</v>
      </c>
      <c r="AL225">
        <v>345870738905066.88</v>
      </c>
      <c r="AM225">
        <v>372453518627787.94</v>
      </c>
      <c r="AN225">
        <v>401092002218050.44</v>
      </c>
      <c r="AO225">
        <v>431946192840247.81</v>
      </c>
      <c r="AP225">
        <v>465188631734919.19</v>
      </c>
      <c r="AQ225">
        <v>501005387632668.81</v>
      </c>
    </row>
    <row r="226" spans="1:43" x14ac:dyDescent="0.2">
      <c r="A226" s="85" t="s">
        <v>128</v>
      </c>
      <c r="B226">
        <v>222329997740.44531</v>
      </c>
      <c r="C226">
        <v>256460303818.77344</v>
      </c>
      <c r="D226">
        <v>290590609897.09375</v>
      </c>
      <c r="E226">
        <v>339982306849.56708</v>
      </c>
      <c r="F226">
        <v>362935320527.18695</v>
      </c>
      <c r="G226">
        <v>388966101955.62274</v>
      </c>
      <c r="H226">
        <v>416886424343.14056</v>
      </c>
      <c r="I226">
        <v>450272349583.2525</v>
      </c>
      <c r="J226">
        <v>486348537507.63696</v>
      </c>
      <c r="K226">
        <v>525333274247.33307</v>
      </c>
      <c r="L226">
        <v>567462694407.47375</v>
      </c>
      <c r="M226">
        <v>612992253177.24182</v>
      </c>
      <c r="N226">
        <v>665232039016.87866</v>
      </c>
      <c r="O226">
        <v>721946430131.12915</v>
      </c>
      <c r="P226">
        <v>783520834437.25708</v>
      </c>
      <c r="Q226">
        <v>850374057778.16211</v>
      </c>
      <c r="R226">
        <v>922961216937.56396</v>
      </c>
      <c r="S226">
        <v>1000819302147.0714</v>
      </c>
      <c r="T226">
        <v>1085280402362.4814</v>
      </c>
      <c r="U226">
        <v>1176907784680.3066</v>
      </c>
      <c r="V226">
        <v>1276313071973.4167</v>
      </c>
      <c r="W226">
        <v>1384160423324.2756</v>
      </c>
      <c r="X226">
        <v>1497183375538.9531</v>
      </c>
      <c r="Y226">
        <v>1619489225376.562</v>
      </c>
      <c r="Z226">
        <v>1751845196256.9744</v>
      </c>
      <c r="AA226">
        <v>1895082348147.0774</v>
      </c>
      <c r="AB226">
        <v>2050100926834.885</v>
      </c>
      <c r="AC226">
        <v>2210776824123.9688</v>
      </c>
      <c r="AD226">
        <v>2384116469971.1992</v>
      </c>
      <c r="AE226">
        <v>2571123971792.915</v>
      </c>
      <c r="AF226">
        <v>2772883563607.4478</v>
      </c>
      <c r="AG226">
        <v>2990566043246.4111</v>
      </c>
      <c r="AH226">
        <v>3220110743357.9062</v>
      </c>
      <c r="AI226">
        <v>3467388322637.4146</v>
      </c>
      <c r="AJ226">
        <v>3733778147597.3779</v>
      </c>
      <c r="AK226">
        <v>4020767668835.4985</v>
      </c>
      <c r="AL226">
        <v>4329960956414.0674</v>
      </c>
      <c r="AM226">
        <v>4662751173582.252</v>
      </c>
      <c r="AN226">
        <v>5021276778232.4277</v>
      </c>
      <c r="AO226">
        <v>5407540852374.1289</v>
      </c>
      <c r="AP226">
        <v>5823703442379.7988</v>
      </c>
      <c r="AQ226">
        <v>6272093945472.4482</v>
      </c>
    </row>
    <row r="227" spans="1:43" x14ac:dyDescent="0.2">
      <c r="A227" s="85" t="s">
        <v>253</v>
      </c>
      <c r="B227">
        <v>1707145311035.9375</v>
      </c>
      <c r="C227">
        <v>1969212475062.3125</v>
      </c>
      <c r="D227">
        <v>2231279639088.6875</v>
      </c>
      <c r="E227">
        <v>2610530323717.1924</v>
      </c>
      <c r="F227">
        <v>2786773431134.646</v>
      </c>
      <c r="G227">
        <v>2986648962595.916</v>
      </c>
      <c r="H227">
        <v>3201033201928.7764</v>
      </c>
      <c r="I227">
        <v>3457384689840.855</v>
      </c>
      <c r="J227">
        <v>3734393171292.2051</v>
      </c>
      <c r="K227">
        <v>4033734741046.7129</v>
      </c>
      <c r="L227">
        <v>4357222542126.1167</v>
      </c>
      <c r="M227">
        <v>4706818069303.165</v>
      </c>
      <c r="N227">
        <v>5107937604912.4277</v>
      </c>
      <c r="O227">
        <v>5543415083628.4541</v>
      </c>
      <c r="P227">
        <v>6016209833141.9736</v>
      </c>
      <c r="Q227">
        <v>6529537624775.8232</v>
      </c>
      <c r="R227">
        <v>7086893040867.96</v>
      </c>
      <c r="S227">
        <v>7684720893350.6162</v>
      </c>
      <c r="T227">
        <v>8333249533943.6836</v>
      </c>
      <c r="U227">
        <v>9036803969584.7969</v>
      </c>
      <c r="V227">
        <v>9800080503652.5098</v>
      </c>
      <c r="W227">
        <v>10628178835130.016</v>
      </c>
      <c r="X227">
        <v>11496017655233.691</v>
      </c>
      <c r="Y227">
        <v>12435134554367.955</v>
      </c>
      <c r="Z227">
        <v>13451420603810.021</v>
      </c>
      <c r="AA227">
        <v>14551257039290.91</v>
      </c>
      <c r="AB227">
        <v>15741556335021.975</v>
      </c>
      <c r="AC227">
        <v>16975294955276.76</v>
      </c>
      <c r="AD227">
        <v>18306271281603.105</v>
      </c>
      <c r="AE227">
        <v>19742195282448.82</v>
      </c>
      <c r="AF227">
        <v>21291392172761.383</v>
      </c>
      <c r="AG227">
        <v>22962851841663.82</v>
      </c>
      <c r="AH227">
        <v>24725394739388.113</v>
      </c>
      <c r="AI227">
        <v>26624098307424.578</v>
      </c>
      <c r="AJ227">
        <v>28669553914899.477</v>
      </c>
      <c r="AK227">
        <v>30873182847015.316</v>
      </c>
      <c r="AL227">
        <v>33247301843363.008</v>
      </c>
      <c r="AM227">
        <v>35802608210345.141</v>
      </c>
      <c r="AN227">
        <v>38555521947066.305</v>
      </c>
      <c r="AO227">
        <v>41521423578399.227</v>
      </c>
      <c r="AP227">
        <v>44716898869080.133</v>
      </c>
      <c r="AQ227">
        <v>48159833932486.531</v>
      </c>
    </row>
    <row r="228" spans="1:43" x14ac:dyDescent="0.2">
      <c r="A228" s="85" t="s">
        <v>254</v>
      </c>
      <c r="B228">
        <v>5636444848796.25</v>
      </c>
      <c r="C228">
        <v>6501706351239.25</v>
      </c>
      <c r="D228">
        <v>7366967853682</v>
      </c>
      <c r="E228">
        <v>8619131658343.4668</v>
      </c>
      <c r="F228">
        <v>9201029724382.2383</v>
      </c>
      <c r="G228">
        <v>9860954455113.9609</v>
      </c>
      <c r="H228">
        <v>10568782273659.506</v>
      </c>
      <c r="I228">
        <v>11415172451567.975</v>
      </c>
      <c r="J228">
        <v>12329765379455.232</v>
      </c>
      <c r="K228">
        <v>13318094983248.342</v>
      </c>
      <c r="L228">
        <v>14386147678151.059</v>
      </c>
      <c r="M228">
        <v>15540399689143.367</v>
      </c>
      <c r="N228">
        <v>16864767407357.379</v>
      </c>
      <c r="O228">
        <v>18302574005195.434</v>
      </c>
      <c r="P228">
        <v>19863590231058.672</v>
      </c>
      <c r="Q228">
        <v>21558433527756.641</v>
      </c>
      <c r="R228">
        <v>23398641882413.293</v>
      </c>
      <c r="S228">
        <v>25372477207273.887</v>
      </c>
      <c r="T228">
        <v>27513710230577.281</v>
      </c>
      <c r="U228">
        <v>29836620734435.199</v>
      </c>
      <c r="V228">
        <v>32356714402409.168</v>
      </c>
      <c r="W228">
        <v>35090828800626.887</v>
      </c>
      <c r="X228">
        <v>37956153512903.773</v>
      </c>
      <c r="Y228">
        <v>41056815521184.047</v>
      </c>
      <c r="Z228">
        <v>44412265248427.984</v>
      </c>
      <c r="AA228">
        <v>48043571482999.789</v>
      </c>
      <c r="AB228">
        <v>51973556991894.797</v>
      </c>
      <c r="AC228">
        <v>56046965181544.68</v>
      </c>
      <c r="AD228">
        <v>60441421007826.766</v>
      </c>
      <c r="AE228">
        <v>65182380307254.281</v>
      </c>
      <c r="AF228">
        <v>70297330262436.953</v>
      </c>
      <c r="AG228">
        <v>75815952596372.344</v>
      </c>
      <c r="AH228">
        <v>81635302462162.172</v>
      </c>
      <c r="AI228">
        <v>87904211076014.234</v>
      </c>
      <c r="AJ228">
        <v>94657647732907.5</v>
      </c>
      <c r="AK228">
        <v>101933321843827.69</v>
      </c>
      <c r="AL228">
        <v>109771899322198.98</v>
      </c>
      <c r="AM228">
        <v>118208699233820.48</v>
      </c>
      <c r="AN228">
        <v>127297935135541.59</v>
      </c>
      <c r="AO228">
        <v>137090388574562.98</v>
      </c>
      <c r="AP228">
        <v>147640820412544.53</v>
      </c>
      <c r="AQ228">
        <v>159008284844205.22</v>
      </c>
    </row>
  </sheetData>
  <pageMargins left="0.7" right="0.7" top="0.75" bottom="0.75" header="0.3" footer="0.3"/>
  <ignoredErrors>
    <ignoredError sqref="B140:AN140 B132:AN132" formula="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018EC-CDE8-1041-B78E-4BCC1F0F61EC}">
  <dimension ref="A1:AQ151"/>
  <sheetViews>
    <sheetView workbookViewId="0">
      <selection sqref="A1:XFD1048576"/>
    </sheetView>
  </sheetViews>
  <sheetFormatPr baseColWidth="10" defaultRowHeight="15" x14ac:dyDescent="0.2"/>
  <cols>
    <col min="1" max="1" width="28" customWidth="1"/>
    <col min="2" max="2" width="12.1640625" bestFit="1" customWidth="1"/>
  </cols>
  <sheetData>
    <row r="1" spans="1:40" ht="16" x14ac:dyDescent="0.2">
      <c r="A1" s="82" t="s">
        <v>115</v>
      </c>
    </row>
    <row r="4" spans="1:40" x14ac:dyDescent="0.2">
      <c r="A4" s="83" t="s">
        <v>314</v>
      </c>
    </row>
    <row r="5" spans="1:40" x14ac:dyDescent="0.2">
      <c r="A5" s="83" t="s">
        <v>241</v>
      </c>
    </row>
    <row r="6" spans="1:40" x14ac:dyDescent="0.2">
      <c r="A6" s="83" t="s">
        <v>315</v>
      </c>
    </row>
    <row r="7" spans="1:40" x14ac:dyDescent="0.2">
      <c r="A7" s="83" t="s">
        <v>243</v>
      </c>
    </row>
    <row r="8" spans="1:40" x14ac:dyDescent="0.2">
      <c r="A8" s="83"/>
      <c r="B8" s="84">
        <v>1000000</v>
      </c>
    </row>
    <row r="9" spans="1:40" x14ac:dyDescent="0.2">
      <c r="A9" s="85" t="s">
        <v>244</v>
      </c>
      <c r="B9" s="85">
        <v>2022</v>
      </c>
      <c r="C9" s="85">
        <v>2023</v>
      </c>
      <c r="D9" s="85">
        <v>2024</v>
      </c>
      <c r="E9" s="85">
        <v>2025</v>
      </c>
      <c r="F9" s="85">
        <v>2026</v>
      </c>
      <c r="G9" s="85">
        <v>2027</v>
      </c>
      <c r="H9" s="85">
        <v>2028</v>
      </c>
      <c r="I9" s="85">
        <v>2029</v>
      </c>
      <c r="J9" s="85">
        <v>2030</v>
      </c>
      <c r="K9" s="85">
        <v>2031</v>
      </c>
      <c r="L9" s="85">
        <v>2032</v>
      </c>
      <c r="M9" s="85">
        <v>2033</v>
      </c>
      <c r="N9" s="85">
        <v>2034</v>
      </c>
      <c r="O9" s="85">
        <v>2035</v>
      </c>
      <c r="P9" s="85">
        <v>2036</v>
      </c>
      <c r="Q9" s="85">
        <v>2037</v>
      </c>
      <c r="R9" s="85">
        <v>2038</v>
      </c>
      <c r="S9" s="85">
        <v>2039</v>
      </c>
      <c r="T9" s="85">
        <v>2040</v>
      </c>
      <c r="U9" s="85">
        <v>2041</v>
      </c>
      <c r="V9" s="85">
        <v>2042</v>
      </c>
      <c r="W9" s="85">
        <v>2043</v>
      </c>
      <c r="X9" s="85">
        <v>2044</v>
      </c>
      <c r="Y9" s="85">
        <v>2045</v>
      </c>
      <c r="Z9" s="85">
        <v>2046</v>
      </c>
      <c r="AA9" s="85">
        <v>2047</v>
      </c>
      <c r="AB9" s="85">
        <v>2048</v>
      </c>
      <c r="AC9" s="85">
        <v>2049</v>
      </c>
      <c r="AD9" s="85">
        <v>2050</v>
      </c>
      <c r="AE9" s="85">
        <v>2051</v>
      </c>
      <c r="AF9" s="85">
        <v>2052</v>
      </c>
      <c r="AG9" s="85">
        <v>2053</v>
      </c>
      <c r="AH9" s="85">
        <v>2054</v>
      </c>
      <c r="AI9" s="85">
        <v>2055</v>
      </c>
      <c r="AJ9" s="85">
        <v>2056</v>
      </c>
      <c r="AK9" s="85">
        <v>2057</v>
      </c>
      <c r="AL9" s="85">
        <v>2058</v>
      </c>
      <c r="AM9" s="85">
        <v>2059</v>
      </c>
      <c r="AN9" s="85">
        <v>2060</v>
      </c>
    </row>
    <row r="10" spans="1:40" x14ac:dyDescent="0.2">
      <c r="A10" s="85" t="s">
        <v>245</v>
      </c>
      <c r="B10" s="86">
        <v>47.4825896062897</v>
      </c>
      <c r="C10" s="86">
        <v>47.674164143379876</v>
      </c>
      <c r="D10" s="86">
        <v>48.055309485724244</v>
      </c>
      <c r="E10" s="86">
        <v>48.442120834864681</v>
      </c>
      <c r="F10" s="86">
        <v>49.210349135995131</v>
      </c>
      <c r="G10" s="86">
        <v>49.992465304846185</v>
      </c>
      <c r="H10" s="86">
        <v>50.788761330993545</v>
      </c>
      <c r="I10" s="86">
        <v>51.599536346394245</v>
      </c>
      <c r="J10" s="86">
        <v>52.425096840018107</v>
      </c>
      <c r="K10" s="86">
        <v>53.509782389975939</v>
      </c>
      <c r="L10" s="86">
        <v>54.618626204441377</v>
      </c>
      <c r="M10" s="86">
        <v>55.752214214204201</v>
      </c>
      <c r="N10" s="86">
        <v>56.911147929271785</v>
      </c>
      <c r="O10" s="86">
        <v>58.096044875075783</v>
      </c>
      <c r="P10" s="86">
        <v>59.250846504289264</v>
      </c>
      <c r="Q10" s="86">
        <v>60.430560070516442</v>
      </c>
      <c r="R10" s="86">
        <v>61.6357756906527</v>
      </c>
      <c r="S10" s="86">
        <v>62.867098906200276</v>
      </c>
      <c r="T10" s="86">
        <v>64.125151143581377</v>
      </c>
      <c r="U10" s="86">
        <v>65.236813887005937</v>
      </c>
      <c r="V10" s="86">
        <v>66.36996383631022</v>
      </c>
      <c r="W10" s="86">
        <v>67.525065878147501</v>
      </c>
      <c r="X10" s="86">
        <v>68.702596090296524</v>
      </c>
      <c r="Y10" s="86">
        <v>69.903042029511667</v>
      </c>
      <c r="Z10" s="86">
        <v>70.899228406466932</v>
      </c>
      <c r="AA10" s="86">
        <v>71.91174799112774</v>
      </c>
      <c r="AB10" s="86">
        <v>72.940908274885743</v>
      </c>
      <c r="AC10" s="86">
        <v>73.987023293787047</v>
      </c>
      <c r="AD10" s="86">
        <v>75.050413773178349</v>
      </c>
      <c r="AE10" s="86">
        <v>76.005719217931556</v>
      </c>
      <c r="AF10" s="86">
        <v>76.975712811819619</v>
      </c>
      <c r="AG10" s="86">
        <v>77.960662046310432</v>
      </c>
      <c r="AH10" s="86">
        <v>78.960840015963669</v>
      </c>
      <c r="AI10" s="86">
        <v>79.976525551222949</v>
      </c>
      <c r="AJ10" s="86">
        <v>81.00215342460811</v>
      </c>
      <c r="AK10" s="86">
        <v>82.043514749908752</v>
      </c>
      <c r="AL10" s="86">
        <v>83.100890463154613</v>
      </c>
      <c r="AM10" s="86">
        <v>84.174567145542937</v>
      </c>
      <c r="AN10" s="86">
        <v>85.264837145447828</v>
      </c>
    </row>
    <row r="11" spans="1:40" x14ac:dyDescent="0.2">
      <c r="A11" s="85" t="s">
        <v>246</v>
      </c>
      <c r="B11" s="86">
        <v>4.0084949412128008</v>
      </c>
      <c r="C11" s="86">
        <v>4.0246677230504915</v>
      </c>
      <c r="D11" s="86">
        <v>4.0568441310628263</v>
      </c>
      <c r="E11" s="86">
        <v>4.0894988651261883</v>
      </c>
      <c r="F11" s="86">
        <v>4.1543529365724101</v>
      </c>
      <c r="G11" s="86">
        <v>4.220379426118904</v>
      </c>
      <c r="H11" s="86">
        <v>4.2876029836162139</v>
      </c>
      <c r="I11" s="86">
        <v>4.3560488618769249</v>
      </c>
      <c r="J11" s="86">
        <v>4.4257429347949291</v>
      </c>
      <c r="K11" s="86">
        <v>4.517312425335871</v>
      </c>
      <c r="L11" s="86">
        <v>4.6109213640591937</v>
      </c>
      <c r="M11" s="86">
        <v>4.7066192154238937</v>
      </c>
      <c r="N11" s="86">
        <v>4.8044567590913516</v>
      </c>
      <c r="O11" s="86">
        <v>4.9044861267500321</v>
      </c>
      <c r="P11" s="86">
        <v>5.0019748384481266</v>
      </c>
      <c r="Q11" s="86">
        <v>5.1015666235953168</v>
      </c>
      <c r="R11" s="86">
        <v>5.2033113000429321</v>
      </c>
      <c r="S11" s="86">
        <v>5.3072599877923992</v>
      </c>
      <c r="T11" s="86">
        <v>5.4134651478550175</v>
      </c>
      <c r="U11" s="86">
        <v>5.5073120614353543</v>
      </c>
      <c r="V11" s="86">
        <v>5.6029729316002816</v>
      </c>
      <c r="W11" s="86">
        <v>5.7004870042252502</v>
      </c>
      <c r="X11" s="86">
        <v>5.7998944699439967</v>
      </c>
      <c r="Y11" s="86">
        <v>5.9012364884489426</v>
      </c>
      <c r="Z11" s="86">
        <v>5.9853348513571305</v>
      </c>
      <c r="AA11" s="86">
        <v>6.0708120687255382</v>
      </c>
      <c r="AB11" s="86">
        <v>6.1576940990728186</v>
      </c>
      <c r="AC11" s="86">
        <v>6.2460074534193799</v>
      </c>
      <c r="AD11" s="86">
        <v>6.3357792074984625</v>
      </c>
      <c r="AE11" s="86">
        <v>6.4164263894309972</v>
      </c>
      <c r="AF11" s="86">
        <v>6.4983135494690014</v>
      </c>
      <c r="AG11" s="86">
        <v>6.581463269325158</v>
      </c>
      <c r="AH11" s="86">
        <v>6.6658986037268937</v>
      </c>
      <c r="AI11" s="86">
        <v>6.7516430916267405</v>
      </c>
      <c r="AJ11" s="86">
        <v>6.8382269147947721</v>
      </c>
      <c r="AK11" s="86">
        <v>6.9261389608532138</v>
      </c>
      <c r="AL11" s="86">
        <v>7.0154029465088303</v>
      </c>
      <c r="AM11" s="86">
        <v>7.1060430650351716</v>
      </c>
      <c r="AN11" s="86">
        <v>7.1980839965726542</v>
      </c>
    </row>
    <row r="12" spans="1:40" x14ac:dyDescent="0.2">
      <c r="A12" s="85" t="s">
        <v>247</v>
      </c>
      <c r="B12" s="86">
        <v>3.6206988881564102</v>
      </c>
      <c r="C12" s="86">
        <v>3.6353070575758299</v>
      </c>
      <c r="D12" s="86">
        <v>3.6643706054719085</v>
      </c>
      <c r="E12" s="86">
        <v>3.6938662044561217</v>
      </c>
      <c r="F12" s="86">
        <v>3.7524460624381066</v>
      </c>
      <c r="G12" s="86">
        <v>3.8120849146247413</v>
      </c>
      <c r="H12" s="86">
        <v>3.8728050261523825</v>
      </c>
      <c r="I12" s="86">
        <v>3.9346292067867394</v>
      </c>
      <c r="J12" s="86">
        <v>3.9975808272892115</v>
      </c>
      <c r="K12" s="86">
        <v>4.080291559734424</v>
      </c>
      <c r="L12" s="86">
        <v>4.1648444368934721</v>
      </c>
      <c r="M12" s="86">
        <v>4.2512841378577182</v>
      </c>
      <c r="N12" s="86">
        <v>4.3396565296835492</v>
      </c>
      <c r="O12" s="86">
        <v>4.4300087006545317</v>
      </c>
      <c r="P12" s="86">
        <v>4.5180660077560084</v>
      </c>
      <c r="Q12" s="86">
        <v>4.6080229295035107</v>
      </c>
      <c r="R12" s="86">
        <v>4.6999244641923026</v>
      </c>
      <c r="S12" s="86">
        <v>4.793816786293112</v>
      </c>
      <c r="T12" s="86">
        <v>4.8897472815524745</v>
      </c>
      <c r="U12" s="86">
        <v>4.9745151110347372</v>
      </c>
      <c r="V12" s="86">
        <v>5.0609214084919643</v>
      </c>
      <c r="W12" s="86">
        <v>5.1490016230140769</v>
      </c>
      <c r="X12" s="86">
        <v>5.2387920570500039</v>
      </c>
      <c r="Y12" s="86">
        <v>5.3303298883571735</v>
      </c>
      <c r="Z12" s="86">
        <v>5.4062922766208654</v>
      </c>
      <c r="AA12" s="86">
        <v>5.4835001240616954</v>
      </c>
      <c r="AB12" s="86">
        <v>5.5619768778789256</v>
      </c>
      <c r="AC12" s="86">
        <v>5.6417464843225886</v>
      </c>
      <c r="AD12" s="86">
        <v>5.7228333997232204</v>
      </c>
      <c r="AE12" s="86">
        <v>5.7956784865297237</v>
      </c>
      <c r="AF12" s="86">
        <v>5.8696435915509566</v>
      </c>
      <c r="AG12" s="86">
        <v>5.9447491118644287</v>
      </c>
      <c r="AH12" s="86">
        <v>6.0210158718012599</v>
      </c>
      <c r="AI12" s="86">
        <v>6.0984651330720219</v>
      </c>
      <c r="AJ12" s="86">
        <v>6.1766725293328175</v>
      </c>
      <c r="AK12" s="86">
        <v>6.2560796514790287</v>
      </c>
      <c r="AL12" s="86">
        <v>6.3367079217788822</v>
      </c>
      <c r="AM12" s="86">
        <v>6.4185791929626239</v>
      </c>
      <c r="AN12" s="86">
        <v>6.5017157575261342</v>
      </c>
    </row>
    <row r="13" spans="1:40" x14ac:dyDescent="0.2">
      <c r="A13" s="85" t="s">
        <v>180</v>
      </c>
      <c r="B13" s="86">
        <v>2.1196712714179862</v>
      </c>
      <c r="C13" s="86">
        <v>2.1282233543176825</v>
      </c>
      <c r="D13" s="86">
        <v>2.1452380714824582</v>
      </c>
      <c r="E13" s="86">
        <v>2.1625057249746091</v>
      </c>
      <c r="F13" s="86">
        <v>2.1968002205633832</v>
      </c>
      <c r="G13" s="86">
        <v>2.2317146847442806</v>
      </c>
      <c r="H13" s="86">
        <v>2.2672621522300327</v>
      </c>
      <c r="I13" s="86">
        <v>2.3034559765765605</v>
      </c>
      <c r="J13" s="86">
        <v>2.34030983976435</v>
      </c>
      <c r="K13" s="86">
        <v>2.3887313099881076</v>
      </c>
      <c r="L13" s="86">
        <v>2.4382312298008335</v>
      </c>
      <c r="M13" s="86">
        <v>2.4888357557511172</v>
      </c>
      <c r="N13" s="86">
        <v>2.5405717398597232</v>
      </c>
      <c r="O13" s="86">
        <v>2.5934667490923062</v>
      </c>
      <c r="P13" s="86">
        <v>2.6450182726702507</v>
      </c>
      <c r="Q13" s="86">
        <v>2.6976818905472038</v>
      </c>
      <c r="R13" s="86">
        <v>2.7514839461437801</v>
      </c>
      <c r="S13" s="86">
        <v>2.8064514714507927</v>
      </c>
      <c r="T13" s="86">
        <v>2.8626122075780951</v>
      </c>
      <c r="U13" s="86">
        <v>2.9122379672571888</v>
      </c>
      <c r="V13" s="86">
        <v>2.9628229377414206</v>
      </c>
      <c r="W13" s="86">
        <v>3.0143878720455595</v>
      </c>
      <c r="X13" s="86">
        <v>3.066954022767642</v>
      </c>
      <c r="Y13" s="86">
        <v>3.1205431549388924</v>
      </c>
      <c r="Z13" s="86">
        <v>3.1650139317376871</v>
      </c>
      <c r="AA13" s="86">
        <v>3.2102138396017956</v>
      </c>
      <c r="AB13" s="86">
        <v>3.2561566052608373</v>
      </c>
      <c r="AC13" s="86">
        <v>3.3028562476044865</v>
      </c>
      <c r="AD13" s="86">
        <v>3.350327084139622</v>
      </c>
      <c r="AE13" s="86">
        <v>3.3929728943926576</v>
      </c>
      <c r="AF13" s="86">
        <v>3.4362743986170954</v>
      </c>
      <c r="AG13" s="86">
        <v>3.4802435379051255</v>
      </c>
      <c r="AH13" s="86">
        <v>3.5248925034766723</v>
      </c>
      <c r="AI13" s="86">
        <v>3.5702337426073774</v>
      </c>
      <c r="AJ13" s="86">
        <v>3.6160188178614043</v>
      </c>
      <c r="AK13" s="86">
        <v>3.6625062504700319</v>
      </c>
      <c r="AL13" s="86">
        <v>3.7097085817044149</v>
      </c>
      <c r="AM13" s="86">
        <v>3.7576386048417469</v>
      </c>
      <c r="AN13" s="86">
        <v>3.8063093706118849</v>
      </c>
    </row>
    <row r="14" spans="1:40" x14ac:dyDescent="0.2">
      <c r="A14" s="85" t="s">
        <v>248</v>
      </c>
      <c r="B14" s="86">
        <v>9.0617534484857907E-3</v>
      </c>
      <c r="C14" s="86">
        <v>9.0983142434321769E-3</v>
      </c>
      <c r="D14" s="86">
        <v>9.1710534337122677E-3</v>
      </c>
      <c r="E14" s="86">
        <v>9.2448739457367934E-3</v>
      </c>
      <c r="F14" s="86">
        <v>9.3914854830332156E-3</v>
      </c>
      <c r="G14" s="86">
        <v>9.5407474324965564E-3</v>
      </c>
      <c r="H14" s="86">
        <v>9.6927155185000322E-3</v>
      </c>
      <c r="I14" s="86">
        <v>9.8474468284953948E-3</v>
      </c>
      <c r="J14" s="86">
        <v>1.0004999853973994E-2</v>
      </c>
      <c r="K14" s="86">
        <v>1.021200526594401E-2</v>
      </c>
      <c r="L14" s="86">
        <v>1.0423621130682634E-2</v>
      </c>
      <c r="M14" s="86">
        <v>1.0639959269394214E-2</v>
      </c>
      <c r="N14" s="86">
        <v>1.0861134476478728E-2</v>
      </c>
      <c r="O14" s="86">
        <v>1.1087264602779113E-2</v>
      </c>
      <c r="P14" s="86">
        <v>1.130765122727897E-2</v>
      </c>
      <c r="Q14" s="86">
        <v>1.1532792138202847E-2</v>
      </c>
      <c r="R14" s="86">
        <v>1.1762799955646991E-2</v>
      </c>
      <c r="S14" s="86">
        <v>1.1997790243396816E-2</v>
      </c>
      <c r="T14" s="86">
        <v>1.2237881596774755E-2</v>
      </c>
      <c r="U14" s="86">
        <v>1.2450035436367496E-2</v>
      </c>
      <c r="V14" s="86">
        <v>1.2666289973997E-2</v>
      </c>
      <c r="W14" s="86">
        <v>1.2886733930355802E-2</v>
      </c>
      <c r="X14" s="86">
        <v>1.3111458161892329E-2</v>
      </c>
      <c r="Y14" s="86">
        <v>1.3340555715745259E-2</v>
      </c>
      <c r="Z14" s="86">
        <v>1.3530671617417001E-2</v>
      </c>
      <c r="AA14" s="86">
        <v>1.3723904609004805E-2</v>
      </c>
      <c r="AB14" s="86">
        <v>1.392031337330593E-2</v>
      </c>
      <c r="AC14" s="86">
        <v>1.4119957842123738E-2</v>
      </c>
      <c r="AD14" s="86">
        <v>1.4322899223872525E-2</v>
      </c>
      <c r="AE14" s="86">
        <v>1.4505213256871326E-2</v>
      </c>
      <c r="AF14" s="86">
        <v>1.4690330430709291E-2</v>
      </c>
      <c r="AG14" s="86">
        <v>1.4878301794449916E-2</v>
      </c>
      <c r="AH14" s="86">
        <v>1.5069179466471495E-2</v>
      </c>
      <c r="AI14" s="86">
        <v>1.5263016659809697E-2</v>
      </c>
      <c r="AJ14" s="86">
        <v>1.5458751285818386E-2</v>
      </c>
      <c r="AK14" s="86">
        <v>1.5657488542124488E-2</v>
      </c>
      <c r="AL14" s="86">
        <v>1.5859282043601538E-2</v>
      </c>
      <c r="AM14" s="86">
        <v>1.6064186482467744E-2</v>
      </c>
      <c r="AN14" s="86">
        <v>1.6272257651570747E-2</v>
      </c>
    </row>
    <row r="15" spans="1:40" x14ac:dyDescent="0.2">
      <c r="A15" s="85" t="s">
        <v>249</v>
      </c>
      <c r="B15" s="86">
        <v>7.2917969274055847E-2</v>
      </c>
      <c r="C15" s="86">
        <v>7.3212166080191779E-2</v>
      </c>
      <c r="D15" s="86">
        <v>7.3797482605521603E-2</v>
      </c>
      <c r="E15" s="86">
        <v>7.4391500292959239E-2</v>
      </c>
      <c r="F15" s="86">
        <v>7.5571251610690032E-2</v>
      </c>
      <c r="G15" s="86">
        <v>7.6772330221648283E-2</v>
      </c>
      <c r="H15" s="86">
        <v>7.7995184527808001E-2</v>
      </c>
      <c r="I15" s="86">
        <v>7.9240273899541178E-2</v>
      </c>
      <c r="J15" s="86">
        <v>8.0508069005222727E-2</v>
      </c>
      <c r="K15" s="86">
        <v>8.2173796764800536E-2</v>
      </c>
      <c r="L15" s="86">
        <v>8.3876623840226261E-2</v>
      </c>
      <c r="M15" s="86">
        <v>8.5617450032536013E-2</v>
      </c>
      <c r="N15" s="86">
        <v>8.7397199067427975E-2</v>
      </c>
      <c r="O15" s="86">
        <v>8.9216819265135416E-2</v>
      </c>
      <c r="P15" s="86">
        <v>9.0990222746597266E-2</v>
      </c>
      <c r="Q15" s="86">
        <v>9.2801882942210215E-2</v>
      </c>
      <c r="R15" s="86">
        <v>9.4652706081520779E-2</v>
      </c>
      <c r="S15" s="86">
        <v>9.654362208130518E-2</v>
      </c>
      <c r="T15" s="86">
        <v>9.8475585252462139E-2</v>
      </c>
      <c r="U15" s="86">
        <v>0.10018274129513526</v>
      </c>
      <c r="V15" s="86">
        <v>0.10192289476762663</v>
      </c>
      <c r="W15" s="86">
        <v>0.10369675958615229</v>
      </c>
      <c r="X15" s="86">
        <v>0.10550506685289372</v>
      </c>
      <c r="Y15" s="86">
        <v>0.10734856529804297</v>
      </c>
      <c r="Z15" s="86">
        <v>0.10887838682269788</v>
      </c>
      <c r="AA15" s="86">
        <v>0.11043329089545081</v>
      </c>
      <c r="AB15" s="86">
        <v>0.11201374972407385</v>
      </c>
      <c r="AC15" s="86">
        <v>0.11362024556682102</v>
      </c>
      <c r="AD15" s="86">
        <v>0.11525327095455822</v>
      </c>
      <c r="AE15" s="86">
        <v>0.11672031253012187</v>
      </c>
      <c r="AF15" s="86">
        <v>0.11820991037349204</v>
      </c>
      <c r="AG15" s="86">
        <v>0.11972247526543704</v>
      </c>
      <c r="AH15" s="86">
        <v>0.12125842659126998</v>
      </c>
      <c r="AI15" s="86">
        <v>0.12281819254477495</v>
      </c>
      <c r="AJ15" s="86">
        <v>0.12439322672842461</v>
      </c>
      <c r="AK15" s="86">
        <v>0.1259924224283871</v>
      </c>
      <c r="AL15" s="86">
        <v>0.12761621107194882</v>
      </c>
      <c r="AM15" s="86">
        <v>0.12926503275555579</v>
      </c>
      <c r="AN15" s="86">
        <v>0.13093933643218086</v>
      </c>
    </row>
    <row r="16" spans="1:40" x14ac:dyDescent="0.2">
      <c r="A16" s="85" t="s">
        <v>250</v>
      </c>
      <c r="B16" s="86">
        <v>0.93391787484749966</v>
      </c>
      <c r="C16" s="86">
        <v>0.93768588510215622</v>
      </c>
      <c r="D16" s="86">
        <v>0.9451824949349763</v>
      </c>
      <c r="E16" s="86">
        <v>0.95279054740539759</v>
      </c>
      <c r="F16" s="86">
        <v>0.96790055190048574</v>
      </c>
      <c r="G16" s="86">
        <v>0.98328371184087127</v>
      </c>
      <c r="H16" s="86">
        <v>0.99894577026387144</v>
      </c>
      <c r="I16" s="86">
        <v>1.0148926106877172</v>
      </c>
      <c r="J16" s="86">
        <v>1.0311302613330631</v>
      </c>
      <c r="K16" s="86">
        <v>1.052464548954988</v>
      </c>
      <c r="L16" s="86">
        <v>1.0742739967405861</v>
      </c>
      <c r="M16" s="86">
        <v>1.0965701291505605</v>
      </c>
      <c r="N16" s="86">
        <v>1.1193647770676078</v>
      </c>
      <c r="O16" s="86">
        <v>1.1426700863760113</v>
      </c>
      <c r="P16" s="86">
        <v>1.1653834617914629</v>
      </c>
      <c r="Q16" s="86">
        <v>1.1885868210824171</v>
      </c>
      <c r="R16" s="86">
        <v>1.2122917710445724</v>
      </c>
      <c r="S16" s="86">
        <v>1.2365102218546407</v>
      </c>
      <c r="T16" s="86">
        <v>1.2612543961240756</v>
      </c>
      <c r="U16" s="86">
        <v>1.2831192884034277</v>
      </c>
      <c r="V16" s="86">
        <v>1.3054068047607417</v>
      </c>
      <c r="W16" s="86">
        <v>1.3281260888833959</v>
      </c>
      <c r="X16" s="86">
        <v>1.3512865045729663</v>
      </c>
      <c r="Y16" s="86">
        <v>1.3748976414068472</v>
      </c>
      <c r="Z16" s="86">
        <v>1.3944912708156958</v>
      </c>
      <c r="AA16" s="86">
        <v>1.4144061521772346</v>
      </c>
      <c r="AB16" s="86">
        <v>1.4346483334283897</v>
      </c>
      <c r="AC16" s="86">
        <v>1.4552239912305274</v>
      </c>
      <c r="AD16" s="86">
        <v>1.4761394338144473</v>
      </c>
      <c r="AE16" s="86">
        <v>1.4949289909593253</v>
      </c>
      <c r="AF16" s="86">
        <v>1.5140074439950804</v>
      </c>
      <c r="AG16" s="86">
        <v>1.533380054114611</v>
      </c>
      <c r="AH16" s="86">
        <v>1.5530521927160006</v>
      </c>
      <c r="AI16" s="86">
        <v>1.5730293440143586</v>
      </c>
      <c r="AJ16" s="86">
        <v>1.5932020475639845</v>
      </c>
      <c r="AK16" s="86">
        <v>1.613684206686669</v>
      </c>
      <c r="AL16" s="86">
        <v>1.6344813470115329</v>
      </c>
      <c r="AM16" s="86">
        <v>1.6555991052004544</v>
      </c>
      <c r="AN16" s="86">
        <v>1.6770432313478261</v>
      </c>
    </row>
    <row r="17" spans="1:40" x14ac:dyDescent="0.2">
      <c r="A17" s="85" t="s">
        <v>251</v>
      </c>
      <c r="B17" s="86">
        <v>2.0343635260581749E-2</v>
      </c>
      <c r="C17" s="86">
        <v>2.0425714240268678E-2</v>
      </c>
      <c r="D17" s="86">
        <v>2.0589013712564018E-2</v>
      </c>
      <c r="E17" s="86">
        <v>2.0754740752028693E-2</v>
      </c>
      <c r="F17" s="86">
        <v>2.1083883633338272E-2</v>
      </c>
      <c r="G17" s="86">
        <v>2.1418976689602451E-2</v>
      </c>
      <c r="H17" s="86">
        <v>2.1760145022031534E-2</v>
      </c>
      <c r="I17" s="86">
        <v>2.2107516791946957E-2</v>
      </c>
      <c r="J17" s="86">
        <v>2.2461223312738841E-2</v>
      </c>
      <c r="K17" s="86">
        <v>2.2925950434484591E-2</v>
      </c>
      <c r="L17" s="86">
        <v>2.340102802206943E-2</v>
      </c>
      <c r="M17" s="86">
        <v>2.3886707114081904E-2</v>
      </c>
      <c r="N17" s="86">
        <v>2.4383245423934378E-2</v>
      </c>
      <c r="O17" s="86">
        <v>2.4890907526753235E-2</v>
      </c>
      <c r="P17" s="86">
        <v>2.5385675468810313E-2</v>
      </c>
      <c r="Q17" s="86">
        <v>2.5891116783243316E-2</v>
      </c>
      <c r="R17" s="86">
        <v>2.6407484302153027E-2</v>
      </c>
      <c r="S17" s="86">
        <v>2.6935037466222E-2</v>
      </c>
      <c r="T17" s="86">
        <v>2.747404252193298E-2</v>
      </c>
      <c r="U17" s="86">
        <v>2.7950327862992206E-2</v>
      </c>
      <c r="V17" s="86">
        <v>2.843581927058678E-2</v>
      </c>
      <c r="W17" s="86">
        <v>2.8930715922659396E-2</v>
      </c>
      <c r="X17" s="86">
        <v>2.9435221791924416E-2</v>
      </c>
      <c r="Y17" s="86">
        <v>2.9949545769195535E-2</v>
      </c>
      <c r="Z17" s="86">
        <v>3.0376355942616531E-2</v>
      </c>
      <c r="AA17" s="86">
        <v>3.0810163982475554E-2</v>
      </c>
      <c r="AB17" s="86">
        <v>3.1251101631644469E-2</v>
      </c>
      <c r="AC17" s="86">
        <v>3.1699303437013694E-2</v>
      </c>
      <c r="AD17" s="86">
        <v>3.2154906811464982E-2</v>
      </c>
      <c r="AE17" s="86">
        <v>3.2564201790775321E-2</v>
      </c>
      <c r="AF17" s="86">
        <v>3.2979789820888686E-2</v>
      </c>
      <c r="AG17" s="86">
        <v>3.3401785506945711E-2</v>
      </c>
      <c r="AH17" s="86">
        <v>3.3830305854698588E-2</v>
      </c>
      <c r="AI17" s="86">
        <v>3.4265470327405165E-2</v>
      </c>
      <c r="AJ17" s="86">
        <v>3.4704894536199155E-2</v>
      </c>
      <c r="AK17" s="86">
        <v>3.515105964960287E-2</v>
      </c>
      <c r="AL17" s="86">
        <v>3.5604086033000075E-2</v>
      </c>
      <c r="AM17" s="86">
        <v>3.6064096470413254E-2</v>
      </c>
      <c r="AN17" s="86">
        <v>3.6531216216777754E-2</v>
      </c>
    </row>
    <row r="18" spans="1:40" x14ac:dyDescent="0.2">
      <c r="A18" s="85" t="s">
        <v>252</v>
      </c>
      <c r="B18" s="86">
        <v>1.6806430664013041</v>
      </c>
      <c r="C18" s="86">
        <v>1.6874238342602037</v>
      </c>
      <c r="D18" s="86">
        <v>1.7009144480243983</v>
      </c>
      <c r="E18" s="86">
        <v>1.7146056097181592</v>
      </c>
      <c r="F18" s="86">
        <v>1.7417969987812596</v>
      </c>
      <c r="G18" s="86">
        <v>1.7694799479885148</v>
      </c>
      <c r="H18" s="86">
        <v>1.7976647922913245</v>
      </c>
      <c r="I18" s="86">
        <v>1.8263621194451933</v>
      </c>
      <c r="J18" s="86">
        <v>1.8555827776066005</v>
      </c>
      <c r="K18" s="86">
        <v>1.8939751497134674</v>
      </c>
      <c r="L18" s="86">
        <v>1.9332226019681873</v>
      </c>
      <c r="M18" s="86">
        <v>1.9733458733516669</v>
      </c>
      <c r="N18" s="86">
        <v>2.0143662542701715</v>
      </c>
      <c r="O18" s="86">
        <v>2.0563056019948327</v>
      </c>
      <c r="P18" s="86">
        <v>2.0971797280123714</v>
      </c>
      <c r="Q18" s="86">
        <v>2.13893561036544</v>
      </c>
      <c r="R18" s="86">
        <v>2.1815941362018707</v>
      </c>
      <c r="S18" s="86">
        <v>2.2251767386224195</v>
      </c>
      <c r="T18" s="86">
        <v>2.269705412973515</v>
      </c>
      <c r="U18" s="86">
        <v>2.3090526410291994</v>
      </c>
      <c r="V18" s="86">
        <v>2.3491604072922034</v>
      </c>
      <c r="W18" s="86">
        <v>2.3900451663943625</v>
      </c>
      <c r="X18" s="86">
        <v>2.4317237690766427</v>
      </c>
      <c r="Y18" s="86">
        <v>2.4742134723775822</v>
      </c>
      <c r="Z18" s="86">
        <v>2.5094734222066779</v>
      </c>
      <c r="AA18" s="86">
        <v>2.5453114848242708</v>
      </c>
      <c r="AB18" s="86">
        <v>2.5817385438674951</v>
      </c>
      <c r="AC18" s="86">
        <v>2.6187657146210861</v>
      </c>
      <c r="AD18" s="86">
        <v>2.656404349137123</v>
      </c>
      <c r="AE18" s="86">
        <v>2.6902173211197469</v>
      </c>
      <c r="AF18" s="86">
        <v>2.7245501791533724</v>
      </c>
      <c r="AG18" s="86">
        <v>2.7594123910805211</v>
      </c>
      <c r="AH18" s="86">
        <v>2.7948136230647669</v>
      </c>
      <c r="AI18" s="86">
        <v>2.8307637442909166</v>
      </c>
      <c r="AJ18" s="86">
        <v>2.8670657739065115</v>
      </c>
      <c r="AK18" s="86">
        <v>2.9039246879947433</v>
      </c>
      <c r="AL18" s="86">
        <v>2.941350430267494</v>
      </c>
      <c r="AM18" s="86">
        <v>2.9793531442469705</v>
      </c>
      <c r="AN18" s="86">
        <v>3.0179431775842174</v>
      </c>
    </row>
    <row r="19" spans="1:40" x14ac:dyDescent="0.2">
      <c r="A19" s="85" t="s">
        <v>128</v>
      </c>
      <c r="B19" s="86">
        <v>0.16280203533380846</v>
      </c>
      <c r="C19" s="86">
        <v>0.1634588808179116</v>
      </c>
      <c r="D19" s="86">
        <v>0.1647657016548999</v>
      </c>
      <c r="E19" s="86">
        <v>0.16609194934805305</v>
      </c>
      <c r="F19" s="86">
        <v>0.16872594913749386</v>
      </c>
      <c r="G19" s="86">
        <v>0.17140756581451613</v>
      </c>
      <c r="H19" s="86">
        <v>0.17413780051443323</v>
      </c>
      <c r="I19" s="86">
        <v>0.17691767886141263</v>
      </c>
      <c r="J19" s="86">
        <v>0.17974825170437619</v>
      </c>
      <c r="K19" s="86">
        <v>0.18346727833486384</v>
      </c>
      <c r="L19" s="86">
        <v>0.18726913563369921</v>
      </c>
      <c r="M19" s="86">
        <v>0.19115583256302893</v>
      </c>
      <c r="N19" s="86">
        <v>0.19512943150096429</v>
      </c>
      <c r="O19" s="86">
        <v>0.19919204973718938</v>
      </c>
      <c r="P19" s="86">
        <v>0.20315148112460152</v>
      </c>
      <c r="Q19" s="86">
        <v>0.20719632727316226</v>
      </c>
      <c r="R19" s="86">
        <v>0.21132861149778445</v>
      </c>
      <c r="S19" s="86">
        <v>0.21555040999923689</v>
      </c>
      <c r="T19" s="86">
        <v>0.21986385344240503</v>
      </c>
      <c r="U19" s="86">
        <v>0.22367537591274461</v>
      </c>
      <c r="V19" s="86">
        <v>0.22756057087819995</v>
      </c>
      <c r="W19" s="86">
        <v>0.23152103228076076</v>
      </c>
      <c r="X19" s="86">
        <v>0.23555839243307056</v>
      </c>
      <c r="Y19" s="86">
        <v>0.23967432300536906</v>
      </c>
      <c r="Z19" s="86">
        <v>0.24308991535374103</v>
      </c>
      <c r="AA19" s="86">
        <v>0.24656150884863934</v>
      </c>
      <c r="AB19" s="86">
        <v>0.2500901577759575</v>
      </c>
      <c r="AC19" s="86">
        <v>0.25367693886103626</v>
      </c>
      <c r="AD19" s="86">
        <v>0.25732295176460729</v>
      </c>
      <c r="AE19" s="86">
        <v>0.26059837696910559</v>
      </c>
      <c r="AF19" s="86">
        <v>0.26392416296045795</v>
      </c>
      <c r="AG19" s="86">
        <v>0.26730122687809954</v>
      </c>
      <c r="AH19" s="86">
        <v>0.27073050507260665</v>
      </c>
      <c r="AI19" s="86">
        <v>0.27421295356099779</v>
      </c>
      <c r="AJ19" s="86">
        <v>0.27772949102592309</v>
      </c>
      <c r="AK19" s="86">
        <v>0.28129997327389211</v>
      </c>
      <c r="AL19" s="86">
        <v>0.28492536354127895</v>
      </c>
      <c r="AM19" s="86">
        <v>0.28860664441986261</v>
      </c>
      <c r="AN19" s="86">
        <v>0.29234481827515707</v>
      </c>
    </row>
    <row r="20" spans="1:40" x14ac:dyDescent="0.2">
      <c r="A20" s="85" t="s">
        <v>253</v>
      </c>
      <c r="B20" s="86">
        <v>9.0419533946472281</v>
      </c>
      <c r="C20" s="86">
        <v>9.0784343037621991</v>
      </c>
      <c r="D20" s="86">
        <v>9.151014557927784</v>
      </c>
      <c r="E20" s="86">
        <v>9.2246737711351674</v>
      </c>
      <c r="F20" s="86">
        <v>9.3709649602397835</v>
      </c>
      <c r="G20" s="86">
        <v>9.5199007703248864</v>
      </c>
      <c r="H20" s="86">
        <v>9.6715368040051874</v>
      </c>
      <c r="I20" s="86">
        <v>9.825930023995582</v>
      </c>
      <c r="J20" s="86">
        <v>9.9831387939827199</v>
      </c>
      <c r="K20" s="86">
        <v>10.189691896327982</v>
      </c>
      <c r="L20" s="86">
        <v>10.400845377540206</v>
      </c>
      <c r="M20" s="86">
        <v>10.616710814492883</v>
      </c>
      <c r="N20" s="86">
        <v>10.837402750758681</v>
      </c>
      <c r="O20" s="86">
        <v>11.063038779674855</v>
      </c>
      <c r="P20" s="86">
        <v>11.282943856419614</v>
      </c>
      <c r="Q20" s="86">
        <v>11.507592831408253</v>
      </c>
      <c r="R20" s="86">
        <v>11.737098078660594</v>
      </c>
      <c r="S20" s="86">
        <v>11.971574909453613</v>
      </c>
      <c r="T20" s="86">
        <v>12.211141659977361</v>
      </c>
      <c r="U20" s="86">
        <v>12.422831940561366</v>
      </c>
      <c r="V20" s="86">
        <v>12.638613959101463</v>
      </c>
      <c r="W20" s="86">
        <v>12.85857624243428</v>
      </c>
      <c r="X20" s="86">
        <v>13.082809448485664</v>
      </c>
      <c r="Y20" s="86">
        <v>13.311406421085049</v>
      </c>
      <c r="Z20" s="86">
        <v>13.501106916940458</v>
      </c>
      <c r="AA20" s="86">
        <v>13.693917691828309</v>
      </c>
      <c r="AB20" s="86">
        <v>13.889897300323149</v>
      </c>
      <c r="AC20" s="86">
        <v>14.089105543276544</v>
      </c>
      <c r="AD20" s="86">
        <v>14.291603495361574</v>
      </c>
      <c r="AE20" s="86">
        <v>14.473519169732612</v>
      </c>
      <c r="AF20" s="86">
        <v>14.658231860042164</v>
      </c>
      <c r="AG20" s="86">
        <v>14.845792503810838</v>
      </c>
      <c r="AH20" s="86">
        <v>15.036253105537568</v>
      </c>
      <c r="AI20" s="86">
        <v>15.229666761986822</v>
      </c>
      <c r="AJ20" s="86">
        <v>15.424973705190514</v>
      </c>
      <c r="AK20" s="86">
        <v>15.62327671790381</v>
      </c>
      <c r="AL20" s="86">
        <v>15.824629297851022</v>
      </c>
      <c r="AM20" s="86">
        <v>16.029086017747122</v>
      </c>
      <c r="AN20" s="86">
        <v>16.236702548531625</v>
      </c>
    </row>
    <row r="21" spans="1:40" x14ac:dyDescent="0.2">
      <c r="A21" s="85" t="s">
        <v>254</v>
      </c>
      <c r="B21" s="86">
        <v>2.3199256675318896E-2</v>
      </c>
      <c r="C21" s="86">
        <v>2.3292857022209446E-2</v>
      </c>
      <c r="D21" s="86">
        <v>2.3479078723699757E-2</v>
      </c>
      <c r="E21" s="86">
        <v>2.3668068748212794E-2</v>
      </c>
      <c r="F21" s="86">
        <v>2.4043413178475481E-2</v>
      </c>
      <c r="G21" s="86">
        <v>2.4425543005461351E-2</v>
      </c>
      <c r="H21" s="86">
        <v>2.4814600890747412E-2</v>
      </c>
      <c r="I21" s="86">
        <v>2.5210732985567384E-2</v>
      </c>
      <c r="J21" s="86">
        <v>2.5614089035677294E-2</v>
      </c>
      <c r="K21" s="86">
        <v>2.6144049568456406E-2</v>
      </c>
      <c r="L21" s="86">
        <v>2.6685813454502248E-2</v>
      </c>
      <c r="M21" s="86">
        <v>2.7239666970509051E-2</v>
      </c>
      <c r="N21" s="86">
        <v>2.7805904004935083E-2</v>
      </c>
      <c r="O21" s="86">
        <v>2.8384826271126457E-2</v>
      </c>
      <c r="P21" s="86">
        <v>2.8949044432505996E-2</v>
      </c>
      <c r="Q21" s="86">
        <v>2.952543417984688E-2</v>
      </c>
      <c r="R21" s="86">
        <v>3.0114283835109595E-2</v>
      </c>
      <c r="S21" s="86">
        <v>3.0715889256478258E-2</v>
      </c>
      <c r="T21" s="86">
        <v>3.1330554063262454E-2</v>
      </c>
      <c r="U21" s="86">
        <v>3.1873695234267148E-2</v>
      </c>
      <c r="V21" s="86">
        <v>3.2427334720729624E-2</v>
      </c>
      <c r="W21" s="86">
        <v>3.2991699659056795E-2</v>
      </c>
      <c r="X21" s="86">
        <v>3.3567022653465874E-2</v>
      </c>
      <c r="Y21" s="86">
        <v>3.4153541916623488E-2</v>
      </c>
      <c r="Z21" s="86">
        <v>3.4640263126377809E-2</v>
      </c>
      <c r="AA21" s="86">
        <v>3.5134964488036942E-2</v>
      </c>
      <c r="AB21" s="86">
        <v>3.563779623712468E-2</v>
      </c>
      <c r="AC21" s="86">
        <v>3.6148911806781446E-2</v>
      </c>
      <c r="AD21" s="86">
        <v>3.6668467898436176E-2</v>
      </c>
      <c r="AE21" s="86">
        <v>3.7135215318910134E-2</v>
      </c>
      <c r="AF21" s="86">
        <v>3.7609139141191378E-2</v>
      </c>
      <c r="AG21" s="86">
        <v>3.8090370057461465E-2</v>
      </c>
      <c r="AH21" s="86">
        <v>3.8579041497485679E-2</v>
      </c>
      <c r="AI21" s="86">
        <v>3.9075289693493248E-2</v>
      </c>
      <c r="AJ21" s="86">
        <v>3.9576395561671758E-2</v>
      </c>
      <c r="AK21" s="86">
        <v>4.008518855038018E-2</v>
      </c>
      <c r="AL21" s="86">
        <v>4.0601805920604438E-2</v>
      </c>
      <c r="AM21" s="86">
        <v>4.1126387691471721E-2</v>
      </c>
      <c r="AN21" s="86">
        <v>4.1659076699862345E-2</v>
      </c>
    </row>
    <row r="25" spans="1:40" x14ac:dyDescent="0.2">
      <c r="A25" s="83" t="s">
        <v>316</v>
      </c>
    </row>
    <row r="26" spans="1:40" x14ac:dyDescent="0.2">
      <c r="A26" s="83" t="s">
        <v>241</v>
      </c>
    </row>
    <row r="27" spans="1:40" x14ac:dyDescent="0.2">
      <c r="A27" s="83" t="s">
        <v>317</v>
      </c>
    </row>
    <row r="28" spans="1:40" x14ac:dyDescent="0.2">
      <c r="A28" s="83" t="s">
        <v>243</v>
      </c>
    </row>
    <row r="29" spans="1:40" x14ac:dyDescent="0.2">
      <c r="A29" s="83"/>
      <c r="B29" s="84">
        <v>1000000</v>
      </c>
    </row>
    <row r="30" spans="1:40" x14ac:dyDescent="0.2">
      <c r="A30" s="85" t="s">
        <v>244</v>
      </c>
      <c r="B30" s="85">
        <v>2022</v>
      </c>
      <c r="C30" s="85">
        <v>2023</v>
      </c>
      <c r="D30" s="85">
        <v>2024</v>
      </c>
      <c r="E30" s="85">
        <v>2025</v>
      </c>
      <c r="F30" s="85">
        <v>2026</v>
      </c>
      <c r="G30" s="85">
        <v>2027</v>
      </c>
      <c r="H30" s="85">
        <v>2028</v>
      </c>
      <c r="I30" s="85">
        <v>2029</v>
      </c>
      <c r="J30" s="85">
        <v>2030</v>
      </c>
      <c r="K30" s="85">
        <v>2031</v>
      </c>
      <c r="L30" s="85">
        <v>2032</v>
      </c>
      <c r="M30" s="85">
        <v>2033</v>
      </c>
      <c r="N30" s="85">
        <v>2034</v>
      </c>
      <c r="O30" s="85">
        <v>2035</v>
      </c>
      <c r="P30" s="85">
        <v>2036</v>
      </c>
      <c r="Q30" s="85">
        <v>2037</v>
      </c>
      <c r="R30" s="85">
        <v>2038</v>
      </c>
      <c r="S30" s="85">
        <v>2039</v>
      </c>
      <c r="T30" s="85">
        <v>2040</v>
      </c>
      <c r="U30" s="85">
        <v>2041</v>
      </c>
      <c r="V30" s="85">
        <v>2042</v>
      </c>
      <c r="W30" s="85">
        <v>2043</v>
      </c>
      <c r="X30" s="85">
        <v>2044</v>
      </c>
      <c r="Y30" s="85">
        <v>2045</v>
      </c>
      <c r="Z30" s="85">
        <v>2046</v>
      </c>
      <c r="AA30" s="85">
        <v>2047</v>
      </c>
      <c r="AB30" s="85">
        <v>2048</v>
      </c>
      <c r="AC30" s="85">
        <v>2049</v>
      </c>
      <c r="AD30" s="85">
        <v>2050</v>
      </c>
      <c r="AE30" s="85">
        <v>2051</v>
      </c>
      <c r="AF30" s="85">
        <v>2052</v>
      </c>
      <c r="AG30" s="85">
        <v>2053</v>
      </c>
      <c r="AH30" s="85">
        <v>2054</v>
      </c>
      <c r="AI30" s="85">
        <v>2055</v>
      </c>
      <c r="AJ30" s="85">
        <v>2056</v>
      </c>
      <c r="AK30" s="85">
        <v>2057</v>
      </c>
      <c r="AL30" s="85">
        <v>2058</v>
      </c>
      <c r="AM30" s="85">
        <v>2059</v>
      </c>
      <c r="AN30" s="85">
        <v>2060</v>
      </c>
    </row>
    <row r="31" spans="1:40" x14ac:dyDescent="0.2">
      <c r="A31" s="85" t="s">
        <v>284</v>
      </c>
      <c r="B31" s="86">
        <v>-1.4363857717111387E-10</v>
      </c>
      <c r="C31" s="86">
        <v>-1.5333595894663443E-10</v>
      </c>
      <c r="D31" s="86">
        <v>-1.6433366186147224E-10</v>
      </c>
      <c r="E31" s="86">
        <v>-1.7612967389240531E-10</v>
      </c>
      <c r="F31" s="86">
        <v>-1.9023483966843709E-10</v>
      </c>
      <c r="G31" s="86">
        <v>-2.0547661019242252E-10</v>
      </c>
      <c r="H31" s="86">
        <v>-2.2194720882024502E-10</v>
      </c>
      <c r="I31" s="86">
        <v>-2.3974639968085714E-10</v>
      </c>
      <c r="J31" s="86">
        <v>-2.589821096256449E-10</v>
      </c>
      <c r="K31" s="86">
        <v>-2.8105281259622416E-10</v>
      </c>
      <c r="L31" s="86">
        <v>-3.0501398434149835E-10</v>
      </c>
      <c r="M31" s="86">
        <v>-3.310284552316103E-10</v>
      </c>
      <c r="N31" s="86">
        <v>-3.5927316587250605E-10</v>
      </c>
      <c r="O31" s="86">
        <v>-3.8994039782102933E-10</v>
      </c>
      <c r="P31" s="86">
        <v>-4.2283453482595698E-10</v>
      </c>
      <c r="Q31" s="86">
        <v>-4.5851836900447005E-10</v>
      </c>
      <c r="R31" s="86">
        <v>-4.9722987416485354E-10</v>
      </c>
      <c r="S31" s="86">
        <v>-5.392274538694527E-10</v>
      </c>
      <c r="T31" s="86">
        <v>-5.8479170761917782E-10</v>
      </c>
      <c r="U31" s="86">
        <v>-6.3254259264090421E-10</v>
      </c>
      <c r="V31" s="86">
        <v>-6.8421539412628107E-10</v>
      </c>
      <c r="W31" s="86">
        <v>-7.4013425506211158E-10</v>
      </c>
      <c r="X31" s="86">
        <v>-8.006502886351196E-10</v>
      </c>
      <c r="Y31" s="86">
        <v>-8.6614383823815018E-10</v>
      </c>
      <c r="Z31" s="86">
        <v>-9.3402753926412186E-10</v>
      </c>
      <c r="AA31" s="86">
        <v>-1.0072615270194252E-9</v>
      </c>
      <c r="AB31" s="86">
        <v>-1.0862700252289547E-9</v>
      </c>
      <c r="AC31" s="86">
        <v>-1.1715111101766109E-9</v>
      </c>
      <c r="AD31" s="86">
        <v>-1.2634794303523308E-9</v>
      </c>
      <c r="AE31" s="86">
        <v>-1.3604594009476066E-9</v>
      </c>
      <c r="AF31" s="86">
        <v>-1.4649313070981285E-9</v>
      </c>
      <c r="AG31" s="86">
        <v>-1.5774779151398286E-9</v>
      </c>
      <c r="AH31" s="86">
        <v>-1.6987276556797175E-9</v>
      </c>
      <c r="AI31" s="86">
        <v>-1.8293582296945466E-9</v>
      </c>
      <c r="AJ31" s="86">
        <v>-1.9699582324813237E-9</v>
      </c>
      <c r="AK31" s="86">
        <v>-2.1214311376703309E-9</v>
      </c>
      <c r="AL31" s="86">
        <v>-2.2846232241531752E-9</v>
      </c>
      <c r="AM31" s="86">
        <v>-2.460447086442308E-9</v>
      </c>
      <c r="AN31" s="86">
        <v>-2.6498868678182435E-9</v>
      </c>
    </row>
    <row r="32" spans="1:40" x14ac:dyDescent="0.2">
      <c r="A32" s="85" t="s">
        <v>246</v>
      </c>
      <c r="B32" s="86">
        <v>0</v>
      </c>
      <c r="C32" s="86">
        <v>0</v>
      </c>
      <c r="D32" s="86">
        <v>0</v>
      </c>
      <c r="E32" s="86">
        <v>0</v>
      </c>
      <c r="F32" s="86">
        <v>0</v>
      </c>
      <c r="G32" s="86">
        <v>0</v>
      </c>
      <c r="H32" s="86">
        <v>0</v>
      </c>
      <c r="I32" s="86">
        <v>0</v>
      </c>
      <c r="J32" s="86">
        <v>0</v>
      </c>
      <c r="K32" s="86">
        <v>0</v>
      </c>
      <c r="L32" s="86">
        <v>0</v>
      </c>
      <c r="M32" s="86">
        <v>0</v>
      </c>
      <c r="N32" s="86">
        <v>0</v>
      </c>
      <c r="O32" s="86">
        <v>0</v>
      </c>
      <c r="P32" s="86">
        <v>0</v>
      </c>
      <c r="Q32" s="86">
        <v>0</v>
      </c>
      <c r="R32" s="86">
        <v>0</v>
      </c>
      <c r="S32" s="86">
        <v>0</v>
      </c>
      <c r="T32" s="86">
        <v>0</v>
      </c>
      <c r="U32" s="86">
        <v>0</v>
      </c>
      <c r="V32" s="86">
        <v>0</v>
      </c>
      <c r="W32" s="86">
        <v>0</v>
      </c>
      <c r="X32" s="86">
        <v>0</v>
      </c>
      <c r="Y32" s="86">
        <v>0</v>
      </c>
      <c r="Z32" s="86">
        <v>0</v>
      </c>
      <c r="AA32" s="86">
        <v>0</v>
      </c>
      <c r="AB32" s="86">
        <v>0</v>
      </c>
      <c r="AC32" s="86">
        <v>0</v>
      </c>
      <c r="AD32" s="86">
        <v>0</v>
      </c>
      <c r="AE32" s="86">
        <v>0</v>
      </c>
      <c r="AF32" s="86">
        <v>0</v>
      </c>
      <c r="AG32" s="86">
        <v>0</v>
      </c>
      <c r="AH32" s="86">
        <v>0</v>
      </c>
      <c r="AI32" s="86">
        <v>0</v>
      </c>
      <c r="AJ32" s="86">
        <v>0</v>
      </c>
      <c r="AK32" s="86">
        <v>0</v>
      </c>
      <c r="AL32" s="86">
        <v>0</v>
      </c>
      <c r="AM32" s="86">
        <v>0</v>
      </c>
      <c r="AN32" s="86">
        <v>0</v>
      </c>
    </row>
    <row r="33" spans="1:40" x14ac:dyDescent="0.2">
      <c r="A33" s="85" t="s">
        <v>247</v>
      </c>
      <c r="B33" s="86">
        <v>1.2610423521079899</v>
      </c>
      <c r="C33" s="86">
        <v>1.34617831881228</v>
      </c>
      <c r="D33" s="86">
        <v>1.4427301604181089</v>
      </c>
      <c r="E33" s="86">
        <v>1.5462905760804091</v>
      </c>
      <c r="F33" s="86">
        <v>1.6701236839918776</v>
      </c>
      <c r="G33" s="86">
        <v>1.8039353558309805</v>
      </c>
      <c r="H33" s="86">
        <v>1.9485352456608052</v>
      </c>
      <c r="I33" s="86">
        <v>2.1047992100535082</v>
      </c>
      <c r="J33" s="86">
        <v>2.2736747683538754</v>
      </c>
      <c r="K33" s="86">
        <v>2.4674395057582297</v>
      </c>
      <c r="L33" s="86">
        <v>2.6778011855521502</v>
      </c>
      <c r="M33" s="86">
        <v>2.9061893400869248</v>
      </c>
      <c r="N33" s="86">
        <v>3.1541573793329141</v>
      </c>
      <c r="O33" s="86">
        <v>3.4233933956639375</v>
      </c>
      <c r="P33" s="86">
        <v>3.7121800205122266</v>
      </c>
      <c r="Q33" s="86">
        <v>4.0254581597902108</v>
      </c>
      <c r="R33" s="86">
        <v>4.3653170506432994</v>
      </c>
      <c r="S33" s="86">
        <v>4.7340252886150491</v>
      </c>
      <c r="T33" s="86">
        <v>5.1340463334639512</v>
      </c>
      <c r="U33" s="86">
        <v>5.5532644122625321</v>
      </c>
      <c r="V33" s="86">
        <v>6.006914068284277</v>
      </c>
      <c r="W33" s="86">
        <v>6.497841041458865</v>
      </c>
      <c r="X33" s="86">
        <v>7.0291278504770398</v>
      </c>
      <c r="Y33" s="86">
        <v>7.6041136340031406</v>
      </c>
      <c r="Z33" s="86">
        <v>8.2000832105439052</v>
      </c>
      <c r="AA33" s="86">
        <v>8.8430244175093531</v>
      </c>
      <c r="AB33" s="86">
        <v>9.5366616309995305</v>
      </c>
      <c r="AC33" s="86">
        <v>10.285016427988191</v>
      </c>
      <c r="AD33" s="86">
        <v>11.092431462847875</v>
      </c>
      <c r="AE33" s="86">
        <v>11.943845147356473</v>
      </c>
      <c r="AF33" s="86">
        <v>12.861032583043167</v>
      </c>
      <c r="AG33" s="86">
        <v>13.849110034949474</v>
      </c>
      <c r="AH33" s="86">
        <v>14.913594667241233</v>
      </c>
      <c r="AI33" s="86">
        <v>16.060436202135001</v>
      </c>
      <c r="AJ33" s="86">
        <v>17.294802078715705</v>
      </c>
      <c r="AK33" s="86">
        <v>18.624624139070878</v>
      </c>
      <c r="AL33" s="86">
        <v>20.057332097035268</v>
      </c>
      <c r="AM33" s="86">
        <v>21.600937869415386</v>
      </c>
      <c r="AN33" s="86">
        <v>23.264081519220177</v>
      </c>
    </row>
    <row r="34" spans="1:40" x14ac:dyDescent="0.2">
      <c r="A34" s="85" t="s">
        <v>180</v>
      </c>
      <c r="B34" s="86">
        <v>0.7635892687887651</v>
      </c>
      <c r="C34" s="86">
        <v>0.81514099538595908</v>
      </c>
      <c r="D34" s="86">
        <v>0.87360528884030775</v>
      </c>
      <c r="E34" s="86">
        <v>0.9363134301956304</v>
      </c>
      <c r="F34" s="86">
        <v>1.0112971388426026</v>
      </c>
      <c r="G34" s="86">
        <v>1.092323090496186</v>
      </c>
      <c r="H34" s="86">
        <v>1.1798815487490113</v>
      </c>
      <c r="I34" s="86">
        <v>1.2745028642894423</v>
      </c>
      <c r="J34" s="86">
        <v>1.3767607812129405</v>
      </c>
      <c r="K34" s="86">
        <v>1.4940896511785768</v>
      </c>
      <c r="L34" s="86">
        <v>1.621468339916907</v>
      </c>
      <c r="M34" s="86">
        <v>1.7597624611489986</v>
      </c>
      <c r="N34" s="86">
        <v>1.9099126392570644</v>
      </c>
      <c r="O34" s="86">
        <v>2.072941051822387</v>
      </c>
      <c r="P34" s="86">
        <v>2.2478077938753107</v>
      </c>
      <c r="Q34" s="86">
        <v>2.4375046941411123</v>
      </c>
      <c r="R34" s="86">
        <v>2.6432968323068629</v>
      </c>
      <c r="S34" s="86">
        <v>2.8665578935698806</v>
      </c>
      <c r="T34" s="86">
        <v>3.1087795577556157</v>
      </c>
      <c r="U34" s="86">
        <v>3.3626254541426284</v>
      </c>
      <c r="V34" s="86">
        <v>3.6373204384537132</v>
      </c>
      <c r="W34" s="86">
        <v>3.9345876696838378</v>
      </c>
      <c r="X34" s="86">
        <v>4.2562936816485841</v>
      </c>
      <c r="Y34" s="86">
        <v>4.604460397280854</v>
      </c>
      <c r="Z34" s="86">
        <v>4.9653332675777122</v>
      </c>
      <c r="AA34" s="86">
        <v>5.3546485076885935</v>
      </c>
      <c r="AB34" s="86">
        <v>5.7746613104055333</v>
      </c>
      <c r="AC34" s="86">
        <v>6.2278068302779728</v>
      </c>
      <c r="AD34" s="86">
        <v>6.7167146413811825</v>
      </c>
      <c r="AE34" s="86">
        <v>7.2322646161333344</v>
      </c>
      <c r="AF34" s="86">
        <v>7.7876420641528368</v>
      </c>
      <c r="AG34" s="86">
        <v>8.3859449980286005</v>
      </c>
      <c r="AH34" s="86">
        <v>9.0305141837104266</v>
      </c>
      <c r="AI34" s="86">
        <v>9.7249523106950164</v>
      </c>
      <c r="AJ34" s="86">
        <v>10.472388378595889</v>
      </c>
      <c r="AK34" s="86">
        <v>11.277625294698149</v>
      </c>
      <c r="AL34" s="86">
        <v>12.145161916431045</v>
      </c>
      <c r="AM34" s="86">
        <v>13.079849638107909</v>
      </c>
      <c r="AN34" s="86">
        <v>14.086920210576968</v>
      </c>
    </row>
    <row r="35" spans="1:40" x14ac:dyDescent="0.2">
      <c r="A35" s="85" t="s">
        <v>248</v>
      </c>
      <c r="B35" s="86">
        <v>4.2668612479546657E-3</v>
      </c>
      <c r="C35" s="86">
        <v>4.5549271931867611E-3</v>
      </c>
      <c r="D35" s="86">
        <v>4.8816198777567148E-3</v>
      </c>
      <c r="E35" s="86">
        <v>5.2320267643080611E-3</v>
      </c>
      <c r="F35" s="86">
        <v>5.6510283057535013E-3</v>
      </c>
      <c r="G35" s="86">
        <v>6.1037933030114221E-3</v>
      </c>
      <c r="H35" s="86">
        <v>6.5930613005073203E-3</v>
      </c>
      <c r="I35" s="86">
        <v>7.1217958453895155E-3</v>
      </c>
      <c r="J35" s="86">
        <v>7.693202962869768E-3</v>
      </c>
      <c r="K35" s="86">
        <v>8.3488250741087042E-3</v>
      </c>
      <c r="L35" s="86">
        <v>9.0606045778398054E-3</v>
      </c>
      <c r="M35" s="86">
        <v>9.8333784378511792E-3</v>
      </c>
      <c r="N35" s="86">
        <v>1.0672402770080275E-2</v>
      </c>
      <c r="O35" s="86">
        <v>1.1583389401668169E-2</v>
      </c>
      <c r="P35" s="86">
        <v>1.2560527446582351E-2</v>
      </c>
      <c r="Q35" s="86">
        <v>1.3620534947585068E-2</v>
      </c>
      <c r="R35" s="86">
        <v>1.4770481044740189E-2</v>
      </c>
      <c r="S35" s="86">
        <v>1.6018041754952229E-2</v>
      </c>
      <c r="T35" s="86">
        <v>1.7371552437427665E-2</v>
      </c>
      <c r="U35" s="86">
        <v>1.8790018178786436E-2</v>
      </c>
      <c r="V35" s="86">
        <v>2.0324986559659169E-2</v>
      </c>
      <c r="W35" s="86">
        <v>2.1986086421937983E-2</v>
      </c>
      <c r="X35" s="86">
        <v>2.3783747771820234E-2</v>
      </c>
      <c r="Y35" s="86">
        <v>2.5729268914509246E-2</v>
      </c>
      <c r="Z35" s="86">
        <v>2.774579079170943E-2</v>
      </c>
      <c r="AA35" s="86">
        <v>2.9921245815982187E-2</v>
      </c>
      <c r="AB35" s="86">
        <v>3.2268235781412823E-2</v>
      </c>
      <c r="AC35" s="86">
        <v>3.4800368090572936E-2</v>
      </c>
      <c r="AD35" s="86">
        <v>3.7532336543099357E-2</v>
      </c>
      <c r="AE35" s="86">
        <v>4.0413178768846376E-2</v>
      </c>
      <c r="AF35" s="86">
        <v>4.3516572972776592E-2</v>
      </c>
      <c r="AG35" s="86">
        <v>4.685983054257134E-2</v>
      </c>
      <c r="AH35" s="86">
        <v>5.0461619347662981E-2</v>
      </c>
      <c r="AI35" s="86">
        <v>5.4342070860336697E-2</v>
      </c>
      <c r="AJ35" s="86">
        <v>5.8518669620699938E-2</v>
      </c>
      <c r="AK35" s="86">
        <v>6.3018253799232621E-2</v>
      </c>
      <c r="AL35" s="86">
        <v>6.7865962565917232E-2</v>
      </c>
      <c r="AM35" s="86">
        <v>7.3088905031947787E-2</v>
      </c>
      <c r="AN35" s="86">
        <v>7.8716315703184492E-2</v>
      </c>
    </row>
    <row r="36" spans="1:40" x14ac:dyDescent="0.2">
      <c r="A36" s="85" t="s">
        <v>249</v>
      </c>
      <c r="B36" s="86">
        <v>3.433450923046253E-2</v>
      </c>
      <c r="C36" s="86">
        <v>3.6652513562169933E-2</v>
      </c>
      <c r="D36" s="86">
        <v>3.9281338907561344E-2</v>
      </c>
      <c r="E36" s="86">
        <v>4.2100987305193668E-2</v>
      </c>
      <c r="F36" s="86">
        <v>4.547260204875548E-2</v>
      </c>
      <c r="G36" s="86">
        <v>4.9115904015753872E-2</v>
      </c>
      <c r="H36" s="86">
        <v>5.3052937727418467E-2</v>
      </c>
      <c r="I36" s="86">
        <v>5.7307550206421441E-2</v>
      </c>
      <c r="J36" s="86">
        <v>6.1905539643945844E-2</v>
      </c>
      <c r="K36" s="86">
        <v>6.7181188914429868E-2</v>
      </c>
      <c r="L36" s="86">
        <v>7.2908724571377773E-2</v>
      </c>
      <c r="M36" s="86">
        <v>7.9127068615806026E-2</v>
      </c>
      <c r="N36" s="86">
        <v>8.5878515875383907E-2</v>
      </c>
      <c r="O36" s="86">
        <v>9.3209028187232756E-2</v>
      </c>
      <c r="P36" s="86">
        <v>0.10107184660876553</v>
      </c>
      <c r="Q36" s="86">
        <v>0.10960149761276367</v>
      </c>
      <c r="R36" s="86">
        <v>0.11885486503975302</v>
      </c>
      <c r="S36" s="86">
        <v>0.12889371613688455</v>
      </c>
      <c r="T36" s="86">
        <v>0.13978512373614949</v>
      </c>
      <c r="U36" s="86">
        <v>0.15119921063975417</v>
      </c>
      <c r="V36" s="86">
        <v>0.16355076907554958</v>
      </c>
      <c r="W36" s="86">
        <v>0.17691728025082412</v>
      </c>
      <c r="X36" s="86">
        <v>0.19138267216868052</v>
      </c>
      <c r="Y36" s="86">
        <v>0.20703785984644618</v>
      </c>
      <c r="Z36" s="86">
        <v>0.22326437507221036</v>
      </c>
      <c r="AA36" s="86">
        <v>0.24076979094369053</v>
      </c>
      <c r="AB36" s="86">
        <v>0.25965551137120813</v>
      </c>
      <c r="AC36" s="86">
        <v>0.28003103217898817</v>
      </c>
      <c r="AD36" s="86">
        <v>0.30201459119337243</v>
      </c>
      <c r="AE36" s="86">
        <v>0.32519610524865861</v>
      </c>
      <c r="AF36" s="86">
        <v>0.35016844691823673</v>
      </c>
      <c r="AG36" s="86">
        <v>0.3770709171930684</v>
      </c>
      <c r="AH36" s="86">
        <v>0.40605373237926057</v>
      </c>
      <c r="AI36" s="86">
        <v>0.43727888607839333</v>
      </c>
      <c r="AJ36" s="86">
        <v>0.47088707260153623</v>
      </c>
      <c r="AK36" s="86">
        <v>0.50709425289949617</v>
      </c>
      <c r="AL36" s="86">
        <v>0.54610271643369546</v>
      </c>
      <c r="AM36" s="86">
        <v>0.5881306043562432</v>
      </c>
      <c r="AN36" s="86">
        <v>0.63341316041025075</v>
      </c>
    </row>
    <row r="37" spans="1:40" x14ac:dyDescent="0.2">
      <c r="A37" s="85" t="s">
        <v>250</v>
      </c>
      <c r="B37" s="86">
        <v>0.12923714645097248</v>
      </c>
      <c r="C37" s="86">
        <v>0.13796225340619492</v>
      </c>
      <c r="D37" s="86">
        <v>0.1478573092485819</v>
      </c>
      <c r="E37" s="86">
        <v>0.1584706344736225</v>
      </c>
      <c r="F37" s="86">
        <v>0.17116159404042933</v>
      </c>
      <c r="G37" s="86">
        <v>0.18487520056713441</v>
      </c>
      <c r="H37" s="86">
        <v>0.19969443095023198</v>
      </c>
      <c r="I37" s="86">
        <v>0.21570904680946193</v>
      </c>
      <c r="J37" s="86">
        <v>0.23301615407954773</v>
      </c>
      <c r="K37" s="86">
        <v>0.25287401349489619</v>
      </c>
      <c r="L37" s="86">
        <v>0.274432800298332</v>
      </c>
      <c r="M37" s="86">
        <v>0.29783901922978817</v>
      </c>
      <c r="N37" s="86">
        <v>0.32325187055046312</v>
      </c>
      <c r="O37" s="86">
        <v>0.35084435736447378</v>
      </c>
      <c r="P37" s="86">
        <v>0.38044047621505178</v>
      </c>
      <c r="Q37" s="86">
        <v>0.41254659279240347</v>
      </c>
      <c r="R37" s="86">
        <v>0.44737682127475692</v>
      </c>
      <c r="S37" s="86">
        <v>0.4851636572749759</v>
      </c>
      <c r="T37" s="86">
        <v>0.52615956694461519</v>
      </c>
      <c r="U37" s="86">
        <v>0.56912287277968188</v>
      </c>
      <c r="V37" s="86">
        <v>0.61561487753646971</v>
      </c>
      <c r="W37" s="86">
        <v>0.66592722511372515</v>
      </c>
      <c r="X37" s="86">
        <v>0.72037582553525314</v>
      </c>
      <c r="Y37" s="86">
        <v>0.77930288836432648</v>
      </c>
      <c r="Z37" s="86">
        <v>0.84038046225783758</v>
      </c>
      <c r="AA37" s="86">
        <v>0.90627189467885028</v>
      </c>
      <c r="AB37" s="86">
        <v>0.97735887601125648</v>
      </c>
      <c r="AC37" s="86">
        <v>1.0540535550868961</v>
      </c>
      <c r="AD37" s="86">
        <v>1.1368009861564767</v>
      </c>
      <c r="AE37" s="86">
        <v>1.2240575916553036</v>
      </c>
      <c r="AF37" s="86">
        <v>1.3180549794120968</v>
      </c>
      <c r="AG37" s="86">
        <v>1.4193174866890801</v>
      </c>
      <c r="AH37" s="86">
        <v>1.5284105366475786</v>
      </c>
      <c r="AI37" s="86">
        <v>1.6459438828935351</v>
      </c>
      <c r="AJ37" s="86">
        <v>1.7724471072293995</v>
      </c>
      <c r="AK37" s="86">
        <v>1.9087330995916436</v>
      </c>
      <c r="AL37" s="86">
        <v>2.0555632896129392</v>
      </c>
      <c r="AM37" s="86">
        <v>2.2137587736378661</v>
      </c>
      <c r="AN37" s="86">
        <v>2.3842050231865253</v>
      </c>
    </row>
    <row r="38" spans="1:40" x14ac:dyDescent="0.2">
      <c r="A38" s="85" t="s">
        <v>251</v>
      </c>
      <c r="B38" s="86">
        <v>1.4567527019582482E-3</v>
      </c>
      <c r="C38" s="86">
        <v>1.5551015395868844E-3</v>
      </c>
      <c r="D38" s="86">
        <v>1.6666379649125033E-3</v>
      </c>
      <c r="E38" s="86">
        <v>1.7862706759628432E-3</v>
      </c>
      <c r="F38" s="86">
        <v>1.9293223460676312E-3</v>
      </c>
      <c r="G38" s="86">
        <v>2.0839012261340407E-3</v>
      </c>
      <c r="H38" s="86">
        <v>2.250942626337881E-3</v>
      </c>
      <c r="I38" s="86">
        <v>2.4314583338137254E-3</v>
      </c>
      <c r="J38" s="86">
        <v>2.6265429203365578E-3</v>
      </c>
      <c r="K38" s="86">
        <v>2.8503794189967176E-3</v>
      </c>
      <c r="L38" s="86">
        <v>3.0933886604516199E-3</v>
      </c>
      <c r="M38" s="86">
        <v>3.3572220365928993E-3</v>
      </c>
      <c r="N38" s="86">
        <v>3.6436740424014642E-3</v>
      </c>
      <c r="O38" s="86">
        <v>3.9546947576050932E-3</v>
      </c>
      <c r="P38" s="86">
        <v>4.2883002826962294E-3</v>
      </c>
      <c r="Q38" s="86">
        <v>4.650198338772441E-3</v>
      </c>
      <c r="R38" s="86">
        <v>5.0428024069127109E-3</v>
      </c>
      <c r="S38" s="86">
        <v>5.4687331625306755E-3</v>
      </c>
      <c r="T38" s="86">
        <v>5.9308363876520919E-3</v>
      </c>
      <c r="U38" s="86">
        <v>6.4151159742803446E-3</v>
      </c>
      <c r="V38" s="86">
        <v>6.9391708254496224E-3</v>
      </c>
      <c r="W38" s="86">
        <v>7.5062883322017044E-3</v>
      </c>
      <c r="X38" s="86">
        <v>8.1200294117604079E-3</v>
      </c>
      <c r="Y38" s="86">
        <v>8.7842514280464228E-3</v>
      </c>
      <c r="Z38" s="86">
        <v>9.47271386506085E-3</v>
      </c>
      <c r="AA38" s="86">
        <v>1.0215437802033749E-2</v>
      </c>
      <c r="AB38" s="86">
        <v>1.1016725628125791E-2</v>
      </c>
      <c r="AC38" s="86">
        <v>1.1881223058140175E-2</v>
      </c>
      <c r="AD38" s="86">
        <v>1.281394671461958E-2</v>
      </c>
      <c r="AE38" s="86">
        <v>1.3797497491735679E-2</v>
      </c>
      <c r="AF38" s="86">
        <v>1.4857029927664786E-2</v>
      </c>
      <c r="AG38" s="86">
        <v>1.5998454317894362E-2</v>
      </c>
      <c r="AH38" s="86">
        <v>1.7228144075492023E-2</v>
      </c>
      <c r="AI38" s="86">
        <v>1.8552972303411342E-2</v>
      </c>
      <c r="AJ38" s="86">
        <v>1.9978908413255822E-2</v>
      </c>
      <c r="AK38" s="86">
        <v>2.1515115247473387E-2</v>
      </c>
      <c r="AL38" s="86">
        <v>2.3170175591317396E-2</v>
      </c>
      <c r="AM38" s="86">
        <v>2.4953344789333771E-2</v>
      </c>
      <c r="AN38" s="86">
        <v>2.687460381885632E-2</v>
      </c>
    </row>
    <row r="39" spans="1:40" x14ac:dyDescent="0.2">
      <c r="A39" s="85" t="s">
        <v>252</v>
      </c>
      <c r="B39" s="86">
        <v>0</v>
      </c>
      <c r="C39" s="86">
        <v>0</v>
      </c>
      <c r="D39" s="86">
        <v>0</v>
      </c>
      <c r="E39" s="86">
        <v>0</v>
      </c>
      <c r="F39" s="86">
        <v>0</v>
      </c>
      <c r="G39" s="86">
        <v>0</v>
      </c>
      <c r="H39" s="86">
        <v>0</v>
      </c>
      <c r="I39" s="86">
        <v>0</v>
      </c>
      <c r="J39" s="86">
        <v>0</v>
      </c>
      <c r="K39" s="86">
        <v>0</v>
      </c>
      <c r="L39" s="86">
        <v>0</v>
      </c>
      <c r="M39" s="86">
        <v>0</v>
      </c>
      <c r="N39" s="86">
        <v>0</v>
      </c>
      <c r="O39" s="86">
        <v>0</v>
      </c>
      <c r="P39" s="86">
        <v>0</v>
      </c>
      <c r="Q39" s="86">
        <v>0</v>
      </c>
      <c r="R39" s="86">
        <v>0</v>
      </c>
      <c r="S39" s="86">
        <v>0</v>
      </c>
      <c r="T39" s="86">
        <v>0</v>
      </c>
      <c r="U39" s="86">
        <v>0</v>
      </c>
      <c r="V39" s="86">
        <v>0</v>
      </c>
      <c r="W39" s="86">
        <v>0</v>
      </c>
      <c r="X39" s="86">
        <v>0</v>
      </c>
      <c r="Y39" s="86">
        <v>0</v>
      </c>
      <c r="Z39" s="86">
        <v>0</v>
      </c>
      <c r="AA39" s="86">
        <v>0</v>
      </c>
      <c r="AB39" s="86">
        <v>0</v>
      </c>
      <c r="AC39" s="86">
        <v>0</v>
      </c>
      <c r="AD39" s="86">
        <v>0</v>
      </c>
      <c r="AE39" s="86">
        <v>0</v>
      </c>
      <c r="AF39" s="86">
        <v>0</v>
      </c>
      <c r="AG39" s="86">
        <v>0</v>
      </c>
      <c r="AH39" s="86">
        <v>0</v>
      </c>
      <c r="AI39" s="86">
        <v>0</v>
      </c>
      <c r="AJ39" s="86">
        <v>0</v>
      </c>
      <c r="AK39" s="86">
        <v>0</v>
      </c>
      <c r="AL39" s="86">
        <v>0</v>
      </c>
      <c r="AM39" s="86">
        <v>0</v>
      </c>
      <c r="AN39" s="86">
        <v>0</v>
      </c>
    </row>
    <row r="40" spans="1:40" x14ac:dyDescent="0.2">
      <c r="A40" s="85" t="s">
        <v>128</v>
      </c>
      <c r="B40" s="86">
        <v>7.7290820833035567E-2</v>
      </c>
      <c r="C40" s="86">
        <v>8.2508907868723863E-2</v>
      </c>
      <c r="D40" s="86">
        <v>8.8426687773721577E-2</v>
      </c>
      <c r="E40" s="86">
        <v>9.4774031714208146E-2</v>
      </c>
      <c r="F40" s="86">
        <v>0.10236391364068259</v>
      </c>
      <c r="G40" s="86">
        <v>0.110565393897231</v>
      </c>
      <c r="H40" s="86">
        <v>0.11942809716697543</v>
      </c>
      <c r="I40" s="86">
        <v>0.12900570576540729</v>
      </c>
      <c r="J40" s="86">
        <v>0.13935629430658797</v>
      </c>
      <c r="K40" s="86">
        <v>0.15123237093275804</v>
      </c>
      <c r="L40" s="86">
        <v>0.16412569436151461</v>
      </c>
      <c r="M40" s="86">
        <v>0.17812388237084426</v>
      </c>
      <c r="N40" s="86">
        <v>0.19332214534880302</v>
      </c>
      <c r="O40" s="86">
        <v>0.2098239485319045</v>
      </c>
      <c r="P40" s="86">
        <v>0.22752403231006982</v>
      </c>
      <c r="Q40" s="86">
        <v>0.24672523082125825</v>
      </c>
      <c r="R40" s="86">
        <v>0.26755559595334927</v>
      </c>
      <c r="S40" s="86">
        <v>0.29015417268877863</v>
      </c>
      <c r="T40" s="86">
        <v>0.31467194947492455</v>
      </c>
      <c r="U40" s="86">
        <v>0.34036633584047921</v>
      </c>
      <c r="V40" s="86">
        <v>0.36817107548775024</v>
      </c>
      <c r="W40" s="86">
        <v>0.39826058728115921</v>
      </c>
      <c r="X40" s="86">
        <v>0.43082380254362518</v>
      </c>
      <c r="Y40" s="86">
        <v>0.46606538114863366</v>
      </c>
      <c r="Z40" s="86">
        <v>0.50259308197117325</v>
      </c>
      <c r="AA40" s="86">
        <v>0.54199973120121159</v>
      </c>
      <c r="AB40" s="86">
        <v>0.58451360038361955</v>
      </c>
      <c r="AC40" s="86">
        <v>0.63038117686660211</v>
      </c>
      <c r="AD40" s="86">
        <v>0.67986862722298391</v>
      </c>
      <c r="AE40" s="86">
        <v>0.73205280837609488</v>
      </c>
      <c r="AF40" s="86">
        <v>0.78826834280558489</v>
      </c>
      <c r="AG40" s="86">
        <v>0.84882881262389975</v>
      </c>
      <c r="AH40" s="86">
        <v>0.9140723715388317</v>
      </c>
      <c r="AI40" s="86">
        <v>0.98436368526765661</v>
      </c>
      <c r="AJ40" s="86">
        <v>1.0600194724422352</v>
      </c>
      <c r="AK40" s="86">
        <v>1.1415258853195784</v>
      </c>
      <c r="AL40" s="86">
        <v>1.2293383001048408</v>
      </c>
      <c r="AM40" s="86">
        <v>1.3239477769320349</v>
      </c>
      <c r="AN40" s="86">
        <v>1.4258838757805652</v>
      </c>
    </row>
    <row r="41" spans="1:40" x14ac:dyDescent="0.2">
      <c r="A41" s="85" t="s">
        <v>253</v>
      </c>
      <c r="B41" s="86">
        <v>0.7063059176655484</v>
      </c>
      <c r="C41" s="86">
        <v>0.75399030906517028</v>
      </c>
      <c r="D41" s="86">
        <v>0.80806869665755132</v>
      </c>
      <c r="E41" s="86">
        <v>0.86607256488284523</v>
      </c>
      <c r="F41" s="86">
        <v>0.935431105279668</v>
      </c>
      <c r="G41" s="86">
        <v>1.0103786084421831</v>
      </c>
      <c r="H41" s="86">
        <v>1.0913685591047169</v>
      </c>
      <c r="I41" s="86">
        <v>1.1788915218219855</v>
      </c>
      <c r="J41" s="86">
        <v>1.2734781992458124</v>
      </c>
      <c r="K41" s="86">
        <v>1.3820052288375091</v>
      </c>
      <c r="L41" s="86">
        <v>1.499828154483219</v>
      </c>
      <c r="M41" s="86">
        <v>1.627747652827563</v>
      </c>
      <c r="N41" s="86">
        <v>1.7666337839861197</v>
      </c>
      <c r="O41" s="86">
        <v>1.9174320432717169</v>
      </c>
      <c r="P41" s="86">
        <v>2.0791805378659252</v>
      </c>
      <c r="Q41" s="86">
        <v>2.2546466538749645</v>
      </c>
      <c r="R41" s="86">
        <v>2.4450005665564238</v>
      </c>
      <c r="S41" s="86">
        <v>2.6515129092514638</v>
      </c>
      <c r="T41" s="86">
        <v>2.875563458144796</v>
      </c>
      <c r="U41" s="86">
        <v>3.1103662063259798</v>
      </c>
      <c r="V41" s="86">
        <v>3.3644539743216266</v>
      </c>
      <c r="W41" s="86">
        <v>3.6394206522569243</v>
      </c>
      <c r="X41" s="86">
        <v>3.936992749308148</v>
      </c>
      <c r="Y41" s="86">
        <v>4.2590405067043795</v>
      </c>
      <c r="Z41" s="86">
        <v>4.5928412216095733</v>
      </c>
      <c r="AA41" s="86">
        <v>4.9529506013077391</v>
      </c>
      <c r="AB41" s="86">
        <v>5.3414546573231387</v>
      </c>
      <c r="AC41" s="86">
        <v>5.7606058624693617</v>
      </c>
      <c r="AD41" s="86">
        <v>6.2128365240171135</v>
      </c>
      <c r="AE41" s="86">
        <v>6.6897106930286503</v>
      </c>
      <c r="AF41" s="86">
        <v>7.2034245364622969</v>
      </c>
      <c r="AG41" s="86">
        <v>7.7568436585296245</v>
      </c>
      <c r="AH41" s="86">
        <v>8.3530582058006893</v>
      </c>
      <c r="AI41" s="86">
        <v>8.9954005992707096</v>
      </c>
      <c r="AJ41" s="86">
        <v>9.6867651055745476</v>
      </c>
      <c r="AK41" s="86">
        <v>10.431594324911202</v>
      </c>
      <c r="AL41" s="86">
        <v>11.234049616999689</v>
      </c>
      <c r="AM41" s="86">
        <v>12.098618431641224</v>
      </c>
      <c r="AN41" s="86">
        <v>13.030140041380472</v>
      </c>
    </row>
    <row r="42" spans="1:40" x14ac:dyDescent="0.2">
      <c r="A42" s="85" t="s">
        <v>254</v>
      </c>
      <c r="B42" s="86">
        <v>2.1187692900976857E-2</v>
      </c>
      <c r="C42" s="86">
        <v>2.2618124412133445E-2</v>
      </c>
      <c r="D42" s="86">
        <v>2.4240362369128621E-2</v>
      </c>
      <c r="E42" s="86">
        <v>2.5980356493895688E-2</v>
      </c>
      <c r="F42" s="86">
        <v>2.8060966916706467E-2</v>
      </c>
      <c r="G42" s="86">
        <v>3.0309234474694424E-2</v>
      </c>
      <c r="H42" s="86">
        <v>3.2738762756681139E-2</v>
      </c>
      <c r="I42" s="86">
        <v>3.5364267668159512E-2</v>
      </c>
      <c r="J42" s="86">
        <v>3.8201669173166836E-2</v>
      </c>
      <c r="K42" s="86">
        <v>4.145725194110414E-2</v>
      </c>
      <c r="L42" s="86">
        <v>4.4991692051031165E-2</v>
      </c>
      <c r="M42" s="86">
        <v>4.8829008119293776E-2</v>
      </c>
      <c r="N42" s="86">
        <v>5.2995300120525057E-2</v>
      </c>
      <c r="O42" s="86">
        <v>5.7518930926713563E-2</v>
      </c>
      <c r="P42" s="86">
        <v>6.237104577516963E-2</v>
      </c>
      <c r="Q42" s="86">
        <v>6.7634660432136354E-2</v>
      </c>
      <c r="R42" s="86">
        <v>7.3344877695676131E-2</v>
      </c>
      <c r="S42" s="86">
        <v>7.9539813895199374E-2</v>
      </c>
      <c r="T42" s="86">
        <v>8.626085941600882E-2</v>
      </c>
      <c r="U42" s="86">
        <v>9.3304448314727451E-2</v>
      </c>
      <c r="V42" s="86">
        <v>0.10092654727147951</v>
      </c>
      <c r="W42" s="86">
        <v>0.10917496963972251</v>
      </c>
      <c r="X42" s="86">
        <v>0.11810150706568603</v>
      </c>
      <c r="Y42" s="86">
        <v>0.1277622628550644</v>
      </c>
      <c r="Z42" s="86">
        <v>0.13777558266542841</v>
      </c>
      <c r="AA42" s="86">
        <v>0.14857810711973851</v>
      </c>
      <c r="AB42" s="86">
        <v>0.16023241217900319</v>
      </c>
      <c r="AC42" s="86">
        <v>0.17280606729301545</v>
      </c>
      <c r="AD42" s="86">
        <v>0.18637203656727619</v>
      </c>
      <c r="AE42" s="86">
        <v>0.20067725926570662</v>
      </c>
      <c r="AF42" s="86">
        <v>0.21608759476116349</v>
      </c>
      <c r="AG42" s="86">
        <v>0.23268900515659949</v>
      </c>
      <c r="AH42" s="86">
        <v>0.25057418835374212</v>
      </c>
      <c r="AI42" s="86">
        <v>0.2698431099778219</v>
      </c>
      <c r="AJ42" s="86">
        <v>0.29058259194424313</v>
      </c>
      <c r="AK42" s="86">
        <v>0.31292590292079386</v>
      </c>
      <c r="AL42" s="86">
        <v>0.33699787495201988</v>
      </c>
      <c r="AM42" s="86">
        <v>0.36293312209950374</v>
      </c>
      <c r="AN42" s="86">
        <v>0.39087681236761312</v>
      </c>
    </row>
    <row r="47" spans="1:40" x14ac:dyDescent="0.2">
      <c r="A47" s="83" t="s">
        <v>259</v>
      </c>
    </row>
    <row r="48" spans="1:40" x14ac:dyDescent="0.2">
      <c r="A48" s="83" t="s">
        <v>241</v>
      </c>
    </row>
    <row r="49" spans="1:40" x14ac:dyDescent="0.2">
      <c r="A49" s="83"/>
    </row>
    <row r="50" spans="1:40" x14ac:dyDescent="0.2">
      <c r="A50" s="83"/>
    </row>
    <row r="51" spans="1:40" x14ac:dyDescent="0.2">
      <c r="A51" s="83"/>
    </row>
    <row r="52" spans="1:40" x14ac:dyDescent="0.2">
      <c r="A52" s="85" t="s">
        <v>244</v>
      </c>
      <c r="B52" s="85">
        <v>2022</v>
      </c>
      <c r="C52" s="85">
        <v>2023</v>
      </c>
      <c r="D52" s="85">
        <v>2024</v>
      </c>
      <c r="E52" s="85">
        <v>2025</v>
      </c>
      <c r="F52" s="85">
        <v>2026</v>
      </c>
      <c r="G52" s="85">
        <v>2027</v>
      </c>
      <c r="H52" s="85">
        <v>2028</v>
      </c>
      <c r="I52" s="85">
        <v>2029</v>
      </c>
      <c r="J52" s="85">
        <v>2030</v>
      </c>
      <c r="K52" s="85">
        <v>2031</v>
      </c>
      <c r="L52" s="85">
        <v>2032</v>
      </c>
      <c r="M52" s="85">
        <v>2033</v>
      </c>
      <c r="N52" s="85">
        <v>2034</v>
      </c>
      <c r="O52" s="85">
        <v>2035</v>
      </c>
      <c r="P52" s="85">
        <v>2036</v>
      </c>
      <c r="Q52" s="85">
        <v>2037</v>
      </c>
      <c r="R52" s="85">
        <v>2038</v>
      </c>
      <c r="S52" s="85">
        <v>2039</v>
      </c>
      <c r="T52" s="85">
        <v>2040</v>
      </c>
      <c r="U52" s="85">
        <v>2041</v>
      </c>
      <c r="V52" s="85">
        <v>2042</v>
      </c>
      <c r="W52" s="85">
        <v>2043</v>
      </c>
      <c r="X52" s="85">
        <v>2044</v>
      </c>
      <c r="Y52" s="85">
        <v>2045</v>
      </c>
      <c r="Z52" s="85">
        <v>2046</v>
      </c>
      <c r="AA52" s="85">
        <v>2047</v>
      </c>
      <c r="AB52" s="85">
        <v>2048</v>
      </c>
      <c r="AC52" s="85">
        <v>2049</v>
      </c>
      <c r="AD52" s="85">
        <v>2050</v>
      </c>
      <c r="AE52" s="85">
        <v>2051</v>
      </c>
      <c r="AF52" s="85">
        <v>2052</v>
      </c>
      <c r="AG52" s="85">
        <v>2053</v>
      </c>
      <c r="AH52" s="85">
        <v>2054</v>
      </c>
      <c r="AI52" s="85">
        <v>2055</v>
      </c>
      <c r="AJ52" s="85">
        <v>2056</v>
      </c>
      <c r="AK52" s="85">
        <v>2057</v>
      </c>
      <c r="AL52" s="85">
        <v>2058</v>
      </c>
      <c r="AM52" s="85">
        <v>2059</v>
      </c>
      <c r="AN52" s="85">
        <v>2060</v>
      </c>
    </row>
    <row r="53" spans="1:40" x14ac:dyDescent="0.2">
      <c r="A53" s="85" t="s">
        <v>245</v>
      </c>
      <c r="B53" s="84">
        <f>B10*$B$8+B31*$B$29</f>
        <v>47482589.60614606</v>
      </c>
      <c r="C53" s="84">
        <f t="shared" ref="C53:AN60" si="0">C10*$B$8+C31*$B$29</f>
        <v>47674164.143226542</v>
      </c>
      <c r="D53" s="84">
        <f t="shared" si="0"/>
        <v>48055309.485559911</v>
      </c>
      <c r="E53" s="84">
        <f t="shared" si="0"/>
        <v>48442120.834688552</v>
      </c>
      <c r="F53" s="84">
        <f t="shared" si="0"/>
        <v>49210349.135804892</v>
      </c>
      <c r="G53" s="84">
        <f t="shared" si="0"/>
        <v>49992465.304640703</v>
      </c>
      <c r="H53" s="84">
        <f t="shared" si="0"/>
        <v>50788761.330771603</v>
      </c>
      <c r="I53" s="84">
        <f t="shared" si="0"/>
        <v>51599536.346154504</v>
      </c>
      <c r="J53" s="84">
        <f t="shared" si="0"/>
        <v>52425096.839759126</v>
      </c>
      <c r="K53" s="84">
        <f t="shared" si="0"/>
        <v>53509782.389694892</v>
      </c>
      <c r="L53" s="84">
        <f t="shared" si="0"/>
        <v>54618626.204136364</v>
      </c>
      <c r="M53" s="84">
        <f t="shared" si="0"/>
        <v>55752214.21387317</v>
      </c>
      <c r="N53" s="84">
        <f t="shared" si="0"/>
        <v>56911147.928912513</v>
      </c>
      <c r="O53" s="84">
        <f t="shared" si="0"/>
        <v>58096044.874685839</v>
      </c>
      <c r="P53" s="84">
        <f t="shared" si="0"/>
        <v>59250846.503866427</v>
      </c>
      <c r="Q53" s="84">
        <f t="shared" si="0"/>
        <v>60430560.070057929</v>
      </c>
      <c r="R53" s="84">
        <f t="shared" si="0"/>
        <v>61635775.690155469</v>
      </c>
      <c r="S53" s="84">
        <f t="shared" si="0"/>
        <v>62867098.905661047</v>
      </c>
      <c r="T53" s="84">
        <f t="shared" si="0"/>
        <v>64125151.142996587</v>
      </c>
      <c r="U53" s="84">
        <f t="shared" si="0"/>
        <v>65236813.886373401</v>
      </c>
      <c r="V53" s="84">
        <f t="shared" si="0"/>
        <v>66369963.835626006</v>
      </c>
      <c r="W53" s="84">
        <f t="shared" si="0"/>
        <v>67525065.877407357</v>
      </c>
      <c r="X53" s="84">
        <f t="shared" si="0"/>
        <v>68702596.089495867</v>
      </c>
      <c r="Y53" s="84">
        <f t="shared" si="0"/>
        <v>69903042.028645515</v>
      </c>
      <c r="Z53" s="84">
        <f t="shared" si="0"/>
        <v>70899228.405532897</v>
      </c>
      <c r="AA53" s="84">
        <f t="shared" si="0"/>
        <v>71911747.990120485</v>
      </c>
      <c r="AB53" s="84">
        <f t="shared" si="0"/>
        <v>72940908.273799479</v>
      </c>
      <c r="AC53" s="84">
        <f t="shared" si="0"/>
        <v>73987023.292615533</v>
      </c>
      <c r="AD53" s="84">
        <f t="shared" si="0"/>
        <v>75050413.77191487</v>
      </c>
      <c r="AE53" s="84">
        <f t="shared" si="0"/>
        <v>76005719.216571093</v>
      </c>
      <c r="AF53" s="84">
        <f t="shared" si="0"/>
        <v>76975712.81035468</v>
      </c>
      <c r="AG53" s="84">
        <f t="shared" si="0"/>
        <v>77960662.044732943</v>
      </c>
      <c r="AH53" s="84">
        <f t="shared" si="0"/>
        <v>78960840.014264941</v>
      </c>
      <c r="AI53" s="84">
        <f t="shared" si="0"/>
        <v>79976525.549393594</v>
      </c>
      <c r="AJ53" s="84">
        <f t="shared" si="0"/>
        <v>81002153.422638148</v>
      </c>
      <c r="AK53" s="84">
        <f t="shared" si="0"/>
        <v>82043514.747787312</v>
      </c>
      <c r="AL53" s="84">
        <f t="shared" si="0"/>
        <v>83100890.460869998</v>
      </c>
      <c r="AM53" s="84">
        <f t="shared" si="0"/>
        <v>84174567.143082485</v>
      </c>
      <c r="AN53" s="84">
        <f t="shared" si="0"/>
        <v>85264837.142797947</v>
      </c>
    </row>
    <row r="54" spans="1:40" x14ac:dyDescent="0.2">
      <c r="A54" s="85" t="s">
        <v>246</v>
      </c>
      <c r="B54" s="84">
        <f t="shared" ref="B54:Q64" si="1">B11*$B$8+B32*$B$29</f>
        <v>4008494.9412128008</v>
      </c>
      <c r="C54" s="84">
        <f t="shared" si="1"/>
        <v>4024667.7230504914</v>
      </c>
      <c r="D54" s="84">
        <f t="shared" si="1"/>
        <v>4056844.1310628261</v>
      </c>
      <c r="E54" s="84">
        <f t="shared" si="1"/>
        <v>4089498.8651261884</v>
      </c>
      <c r="F54" s="84">
        <f t="shared" si="1"/>
        <v>4154352.9365724102</v>
      </c>
      <c r="G54" s="84">
        <f t="shared" si="1"/>
        <v>4220379.4261189038</v>
      </c>
      <c r="H54" s="84">
        <f t="shared" si="1"/>
        <v>4287602.9836162142</v>
      </c>
      <c r="I54" s="84">
        <f t="shared" si="1"/>
        <v>4356048.8618769245</v>
      </c>
      <c r="J54" s="84">
        <f t="shared" si="1"/>
        <v>4425742.9347949289</v>
      </c>
      <c r="K54" s="84">
        <f t="shared" si="1"/>
        <v>4517312.4253358711</v>
      </c>
      <c r="L54" s="84">
        <f t="shared" si="1"/>
        <v>4610921.364059194</v>
      </c>
      <c r="M54" s="84">
        <f t="shared" si="1"/>
        <v>4706619.2154238941</v>
      </c>
      <c r="N54" s="84">
        <f t="shared" si="1"/>
        <v>4804456.7590913512</v>
      </c>
      <c r="O54" s="84">
        <f t="shared" si="1"/>
        <v>4904486.1267500324</v>
      </c>
      <c r="P54" s="84">
        <f t="shared" si="1"/>
        <v>5001974.8384481268</v>
      </c>
      <c r="Q54" s="84">
        <f t="shared" si="1"/>
        <v>5101566.6235953169</v>
      </c>
      <c r="R54" s="84">
        <f t="shared" si="0"/>
        <v>5203311.3000429319</v>
      </c>
      <c r="S54" s="84">
        <f t="shared" si="0"/>
        <v>5307259.9877923988</v>
      </c>
      <c r="T54" s="84">
        <f t="shared" si="0"/>
        <v>5413465.1478550173</v>
      </c>
      <c r="U54" s="84">
        <f t="shared" si="0"/>
        <v>5507312.0614353539</v>
      </c>
      <c r="V54" s="84">
        <f t="shared" si="0"/>
        <v>5602972.931600282</v>
      </c>
      <c r="W54" s="84">
        <f t="shared" si="0"/>
        <v>5700487.0042252503</v>
      </c>
      <c r="X54" s="84">
        <f t="shared" si="0"/>
        <v>5799894.4699439965</v>
      </c>
      <c r="Y54" s="84">
        <f t="shared" si="0"/>
        <v>5901236.488448943</v>
      </c>
      <c r="Z54" s="84">
        <f t="shared" si="0"/>
        <v>5985334.8513571303</v>
      </c>
      <c r="AA54" s="84">
        <f t="shared" si="0"/>
        <v>6070812.0687255384</v>
      </c>
      <c r="AB54" s="84">
        <f t="shared" si="0"/>
        <v>6157694.0990728186</v>
      </c>
      <c r="AC54" s="84">
        <f t="shared" si="0"/>
        <v>6246007.4534193799</v>
      </c>
      <c r="AD54" s="84">
        <f t="shared" si="0"/>
        <v>6335779.2074984629</v>
      </c>
      <c r="AE54" s="84">
        <f t="shared" si="0"/>
        <v>6416426.389430997</v>
      </c>
      <c r="AF54" s="84">
        <f t="shared" si="0"/>
        <v>6498313.5494690016</v>
      </c>
      <c r="AG54" s="84">
        <f t="shared" si="0"/>
        <v>6581463.2693251576</v>
      </c>
      <c r="AH54" s="84">
        <f t="shared" si="0"/>
        <v>6665898.6037268937</v>
      </c>
      <c r="AI54" s="84">
        <f t="shared" si="0"/>
        <v>6751643.0916267401</v>
      </c>
      <c r="AJ54" s="84">
        <f t="shared" si="0"/>
        <v>6838226.9147947719</v>
      </c>
      <c r="AK54" s="84">
        <f t="shared" si="0"/>
        <v>6926138.9608532134</v>
      </c>
      <c r="AL54" s="84">
        <f t="shared" si="0"/>
        <v>7015402.9465088304</v>
      </c>
      <c r="AM54" s="84">
        <f t="shared" si="0"/>
        <v>7106043.0650351718</v>
      </c>
      <c r="AN54" s="84">
        <f t="shared" si="0"/>
        <v>7198083.9965726538</v>
      </c>
    </row>
    <row r="55" spans="1:40" x14ac:dyDescent="0.2">
      <c r="A55" s="85" t="s">
        <v>247</v>
      </c>
      <c r="B55" s="84">
        <f t="shared" si="1"/>
        <v>4881741.2402643999</v>
      </c>
      <c r="C55" s="84">
        <f t="shared" si="0"/>
        <v>4981485.3763881102</v>
      </c>
      <c r="D55" s="84">
        <f t="shared" si="0"/>
        <v>5107100.7658900172</v>
      </c>
      <c r="E55" s="84">
        <f t="shared" si="0"/>
        <v>5240156.7805365305</v>
      </c>
      <c r="F55" s="84">
        <f t="shared" si="0"/>
        <v>5422569.7464299845</v>
      </c>
      <c r="G55" s="84">
        <f t="shared" si="0"/>
        <v>5616020.2704557218</v>
      </c>
      <c r="H55" s="84">
        <f t="shared" si="0"/>
        <v>5821340.2718131877</v>
      </c>
      <c r="I55" s="84">
        <f t="shared" si="0"/>
        <v>6039428.4168402478</v>
      </c>
      <c r="J55" s="84">
        <f t="shared" si="0"/>
        <v>6271255.5956430864</v>
      </c>
      <c r="K55" s="84">
        <f t="shared" si="0"/>
        <v>6547731.0654926542</v>
      </c>
      <c r="L55" s="84">
        <f t="shared" si="0"/>
        <v>6842645.6224456225</v>
      </c>
      <c r="M55" s="84">
        <f t="shared" si="0"/>
        <v>7157473.4779446432</v>
      </c>
      <c r="N55" s="84">
        <f t="shared" si="0"/>
        <v>7493813.909016463</v>
      </c>
      <c r="O55" s="84">
        <f t="shared" si="0"/>
        <v>7853402.0963184694</v>
      </c>
      <c r="P55" s="84">
        <f t="shared" si="0"/>
        <v>8230246.0282682348</v>
      </c>
      <c r="Q55" s="84">
        <f t="shared" si="0"/>
        <v>8633481.0892937221</v>
      </c>
      <c r="R55" s="84">
        <f t="shared" si="0"/>
        <v>9065241.5148356035</v>
      </c>
      <c r="S55" s="84">
        <f t="shared" si="0"/>
        <v>9527842.0749081597</v>
      </c>
      <c r="T55" s="84">
        <f t="shared" si="0"/>
        <v>10023793.615016427</v>
      </c>
      <c r="U55" s="84">
        <f t="shared" si="0"/>
        <v>10527779.523297269</v>
      </c>
      <c r="V55" s="84">
        <f t="shared" si="0"/>
        <v>11067835.476776242</v>
      </c>
      <c r="W55" s="84">
        <f t="shared" si="0"/>
        <v>11646842.664472941</v>
      </c>
      <c r="X55" s="84">
        <f t="shared" si="0"/>
        <v>12267919.907527044</v>
      </c>
      <c r="Y55" s="84">
        <f t="shared" si="0"/>
        <v>12934443.522360314</v>
      </c>
      <c r="Z55" s="84">
        <f t="shared" si="0"/>
        <v>13606375.487164771</v>
      </c>
      <c r="AA55" s="84">
        <f t="shared" si="0"/>
        <v>14326524.541571047</v>
      </c>
      <c r="AB55" s="84">
        <f t="shared" si="0"/>
        <v>15098638.508878455</v>
      </c>
      <c r="AC55" s="84">
        <f t="shared" si="0"/>
        <v>15926762.912310781</v>
      </c>
      <c r="AD55" s="84">
        <f t="shared" si="0"/>
        <v>16815264.862571098</v>
      </c>
      <c r="AE55" s="84">
        <f t="shared" si="0"/>
        <v>17739523.633886196</v>
      </c>
      <c r="AF55" s="84">
        <f t="shared" si="0"/>
        <v>18730676.174594123</v>
      </c>
      <c r="AG55" s="84">
        <f t="shared" si="0"/>
        <v>19793859.146813903</v>
      </c>
      <c r="AH55" s="84">
        <f t="shared" si="0"/>
        <v>20934610.539042491</v>
      </c>
      <c r="AI55" s="84">
        <f t="shared" si="0"/>
        <v>22158901.335207023</v>
      </c>
      <c r="AJ55" s="84">
        <f t="shared" si="0"/>
        <v>23471474.608048521</v>
      </c>
      <c r="AK55" s="84">
        <f t="shared" si="0"/>
        <v>24880703.790549908</v>
      </c>
      <c r="AL55" s="84">
        <f t="shared" si="0"/>
        <v>26394040.018814147</v>
      </c>
      <c r="AM55" s="84">
        <f t="shared" si="0"/>
        <v>28019517.062378012</v>
      </c>
      <c r="AN55" s="84">
        <f t="shared" si="0"/>
        <v>29765797.27674631</v>
      </c>
    </row>
    <row r="56" spans="1:40" x14ac:dyDescent="0.2">
      <c r="A56" s="85" t="s">
        <v>180</v>
      </c>
      <c r="B56" s="84">
        <f t="shared" si="1"/>
        <v>2883260.5402067513</v>
      </c>
      <c r="C56" s="84">
        <f t="shared" si="0"/>
        <v>2943364.3497036416</v>
      </c>
      <c r="D56" s="84">
        <f t="shared" si="0"/>
        <v>3018843.360322766</v>
      </c>
      <c r="E56" s="84">
        <f t="shared" si="0"/>
        <v>3098819.1551702395</v>
      </c>
      <c r="F56" s="84">
        <f t="shared" si="0"/>
        <v>3208097.359405986</v>
      </c>
      <c r="G56" s="84">
        <f t="shared" si="0"/>
        <v>3324037.7752404669</v>
      </c>
      <c r="H56" s="84">
        <f t="shared" si="0"/>
        <v>3447143.7009790437</v>
      </c>
      <c r="I56" s="84">
        <f t="shared" si="0"/>
        <v>3577958.8408660032</v>
      </c>
      <c r="J56" s="84">
        <f t="shared" si="0"/>
        <v>3717070.6209772909</v>
      </c>
      <c r="K56" s="84">
        <f t="shared" si="0"/>
        <v>3882820.9611666845</v>
      </c>
      <c r="L56" s="84">
        <f t="shared" si="0"/>
        <v>4059699.5697177406</v>
      </c>
      <c r="M56" s="84">
        <f t="shared" si="0"/>
        <v>4248598.2169001158</v>
      </c>
      <c r="N56" s="84">
        <f t="shared" si="0"/>
        <v>4450484.3791167876</v>
      </c>
      <c r="O56" s="84">
        <f t="shared" si="0"/>
        <v>4666407.8009146927</v>
      </c>
      <c r="P56" s="84">
        <f t="shared" si="0"/>
        <v>4892826.066545561</v>
      </c>
      <c r="Q56" s="84">
        <f t="shared" si="0"/>
        <v>5135186.5846883161</v>
      </c>
      <c r="R56" s="84">
        <f t="shared" si="0"/>
        <v>5394780.7784506427</v>
      </c>
      <c r="S56" s="84">
        <f t="shared" si="0"/>
        <v>5673009.3650206737</v>
      </c>
      <c r="T56" s="84">
        <f t="shared" si="0"/>
        <v>5971391.7653337102</v>
      </c>
      <c r="U56" s="84">
        <f t="shared" si="0"/>
        <v>6274863.4213998169</v>
      </c>
      <c r="V56" s="84">
        <f t="shared" si="0"/>
        <v>6600143.3761951346</v>
      </c>
      <c r="W56" s="84">
        <f t="shared" si="0"/>
        <v>6948975.5417293971</v>
      </c>
      <c r="X56" s="84">
        <f t="shared" si="0"/>
        <v>7323247.7044162266</v>
      </c>
      <c r="Y56" s="84">
        <f t="shared" si="0"/>
        <v>7725003.5522197466</v>
      </c>
      <c r="Z56" s="84">
        <f t="shared" si="0"/>
        <v>8130347.1993153989</v>
      </c>
      <c r="AA56" s="84">
        <f t="shared" si="0"/>
        <v>8564862.3472903892</v>
      </c>
      <c r="AB56" s="84">
        <f t="shared" si="0"/>
        <v>9030817.9156663716</v>
      </c>
      <c r="AC56" s="84">
        <f t="shared" si="0"/>
        <v>9530663.0778824594</v>
      </c>
      <c r="AD56" s="84">
        <f t="shared" si="0"/>
        <v>10067041.725520805</v>
      </c>
      <c r="AE56" s="84">
        <f t="shared" si="0"/>
        <v>10625237.510525992</v>
      </c>
      <c r="AF56" s="84">
        <f t="shared" si="0"/>
        <v>11223916.462769933</v>
      </c>
      <c r="AG56" s="84">
        <f t="shared" si="0"/>
        <v>11866188.535933726</v>
      </c>
      <c r="AH56" s="84">
        <f t="shared" si="0"/>
        <v>12555406.687187098</v>
      </c>
      <c r="AI56" s="84">
        <f t="shared" si="0"/>
        <v>13295186.053302394</v>
      </c>
      <c r="AJ56" s="84">
        <f t="shared" si="0"/>
        <v>14088407.196457293</v>
      </c>
      <c r="AK56" s="84">
        <f t="shared" si="0"/>
        <v>14940131.54516818</v>
      </c>
      <c r="AL56" s="84">
        <f t="shared" si="0"/>
        <v>15854870.498135461</v>
      </c>
      <c r="AM56" s="84">
        <f t="shared" si="0"/>
        <v>16837488.242949657</v>
      </c>
      <c r="AN56" s="84">
        <f t="shared" si="0"/>
        <v>17893229.581188854</v>
      </c>
    </row>
    <row r="57" spans="1:40" x14ac:dyDescent="0.2">
      <c r="A57" s="85" t="s">
        <v>248</v>
      </c>
      <c r="B57" s="84">
        <f t="shared" si="1"/>
        <v>13328.614696440458</v>
      </c>
      <c r="C57" s="84">
        <f t="shared" si="0"/>
        <v>13653.241436618937</v>
      </c>
      <c r="D57" s="84">
        <f t="shared" si="0"/>
        <v>14052.673311468983</v>
      </c>
      <c r="E57" s="84">
        <f t="shared" si="0"/>
        <v>14476.900710044854</v>
      </c>
      <c r="F57" s="84">
        <f t="shared" si="0"/>
        <v>15042.513788786717</v>
      </c>
      <c r="G57" s="84">
        <f t="shared" si="0"/>
        <v>15644.540735507979</v>
      </c>
      <c r="H57" s="84">
        <f t="shared" si="0"/>
        <v>16285.776819007351</v>
      </c>
      <c r="I57" s="84">
        <f t="shared" si="0"/>
        <v>16969.24267388491</v>
      </c>
      <c r="J57" s="84">
        <f t="shared" si="0"/>
        <v>17698.202816843761</v>
      </c>
      <c r="K57" s="84">
        <f t="shared" si="0"/>
        <v>18560.830340052715</v>
      </c>
      <c r="L57" s="84">
        <f t="shared" si="0"/>
        <v>19484.225708522441</v>
      </c>
      <c r="M57" s="84">
        <f t="shared" si="0"/>
        <v>20473.337707245395</v>
      </c>
      <c r="N57" s="84">
        <f t="shared" si="0"/>
        <v>21533.537246559004</v>
      </c>
      <c r="O57" s="84">
        <f t="shared" si="0"/>
        <v>22670.654004447279</v>
      </c>
      <c r="P57" s="84">
        <f t="shared" si="0"/>
        <v>23868.178673861323</v>
      </c>
      <c r="Q57" s="84">
        <f t="shared" si="0"/>
        <v>25153.327085787914</v>
      </c>
      <c r="R57" s="84">
        <f t="shared" si="0"/>
        <v>26533.281000387178</v>
      </c>
      <c r="S57" s="84">
        <f t="shared" si="0"/>
        <v>28015.831998349044</v>
      </c>
      <c r="T57" s="84">
        <f t="shared" si="0"/>
        <v>29609.434034202422</v>
      </c>
      <c r="U57" s="84">
        <f t="shared" si="0"/>
        <v>31240.053615153931</v>
      </c>
      <c r="V57" s="84">
        <f t="shared" si="0"/>
        <v>32991.276533656172</v>
      </c>
      <c r="W57" s="84">
        <f t="shared" si="0"/>
        <v>34872.820352293784</v>
      </c>
      <c r="X57" s="84">
        <f t="shared" si="0"/>
        <v>36895.205933712568</v>
      </c>
      <c r="Y57" s="84">
        <f t="shared" si="0"/>
        <v>39069.824630254501</v>
      </c>
      <c r="Z57" s="84">
        <f t="shared" si="0"/>
        <v>41276.462409126427</v>
      </c>
      <c r="AA57" s="84">
        <f t="shared" si="0"/>
        <v>43645.15042498699</v>
      </c>
      <c r="AB57" s="84">
        <f t="shared" si="0"/>
        <v>46188.549154718756</v>
      </c>
      <c r="AC57" s="84">
        <f t="shared" si="0"/>
        <v>48920.325932696673</v>
      </c>
      <c r="AD57" s="84">
        <f t="shared" si="0"/>
        <v>51855.235766971884</v>
      </c>
      <c r="AE57" s="84">
        <f t="shared" si="0"/>
        <v>54918.392025717701</v>
      </c>
      <c r="AF57" s="84">
        <f t="shared" si="0"/>
        <v>58206.903403485885</v>
      </c>
      <c r="AG57" s="84">
        <f t="shared" si="0"/>
        <v>61738.132337021256</v>
      </c>
      <c r="AH57" s="84">
        <f t="shared" si="0"/>
        <v>65530.798814134476</v>
      </c>
      <c r="AI57" s="84">
        <f t="shared" si="0"/>
        <v>69605.087520146393</v>
      </c>
      <c r="AJ57" s="84">
        <f t="shared" si="0"/>
        <v>73977.420906518324</v>
      </c>
      <c r="AK57" s="84">
        <f t="shared" si="0"/>
        <v>78675.742341357109</v>
      </c>
      <c r="AL57" s="84">
        <f t="shared" si="0"/>
        <v>83725.244609518762</v>
      </c>
      <c r="AM57" s="84">
        <f t="shared" si="0"/>
        <v>89153.09151441553</v>
      </c>
      <c r="AN57" s="84">
        <f t="shared" si="0"/>
        <v>94988.573354755237</v>
      </c>
    </row>
    <row r="58" spans="1:40" x14ac:dyDescent="0.2">
      <c r="A58" s="85" t="s">
        <v>249</v>
      </c>
      <c r="B58" s="84">
        <f t="shared" si="1"/>
        <v>107252.47850451838</v>
      </c>
      <c r="C58" s="84">
        <f t="shared" si="0"/>
        <v>109864.67964236171</v>
      </c>
      <c r="D58" s="84">
        <f t="shared" si="0"/>
        <v>113078.82151308295</v>
      </c>
      <c r="E58" s="84">
        <f t="shared" si="0"/>
        <v>116492.48759815292</v>
      </c>
      <c r="F58" s="84">
        <f t="shared" si="0"/>
        <v>121043.85365944551</v>
      </c>
      <c r="G58" s="84">
        <f t="shared" si="0"/>
        <v>125888.23423740215</v>
      </c>
      <c r="H58" s="84">
        <f t="shared" si="0"/>
        <v>131048.12225522647</v>
      </c>
      <c r="I58" s="84">
        <f t="shared" si="0"/>
        <v>136547.82410596262</v>
      </c>
      <c r="J58" s="84">
        <f t="shared" si="0"/>
        <v>142413.60864916857</v>
      </c>
      <c r="K58" s="84">
        <f t="shared" si="0"/>
        <v>149354.98567923039</v>
      </c>
      <c r="L58" s="84">
        <f t="shared" si="0"/>
        <v>156785.34841160403</v>
      </c>
      <c r="M58" s="84">
        <f t="shared" si="0"/>
        <v>164744.51864834205</v>
      </c>
      <c r="N58" s="84">
        <f t="shared" si="0"/>
        <v>173275.71494281187</v>
      </c>
      <c r="O58" s="84">
        <f t="shared" si="0"/>
        <v>182425.84745236818</v>
      </c>
      <c r="P58" s="84">
        <f t="shared" si="0"/>
        <v>192062.06935536279</v>
      </c>
      <c r="Q58" s="84">
        <f t="shared" si="0"/>
        <v>202403.38055497388</v>
      </c>
      <c r="R58" s="84">
        <f t="shared" si="0"/>
        <v>213507.5711212738</v>
      </c>
      <c r="S58" s="84">
        <f t="shared" si="0"/>
        <v>225437.33821818972</v>
      </c>
      <c r="T58" s="84">
        <f t="shared" si="0"/>
        <v>238260.70898861164</v>
      </c>
      <c r="U58" s="84">
        <f t="shared" si="0"/>
        <v>251381.95193488942</v>
      </c>
      <c r="V58" s="84">
        <f t="shared" si="0"/>
        <v>265473.66384317621</v>
      </c>
      <c r="W58" s="84">
        <f t="shared" si="0"/>
        <v>280614.03983697639</v>
      </c>
      <c r="X58" s="84">
        <f t="shared" si="0"/>
        <v>296887.73902157426</v>
      </c>
      <c r="Y58" s="84">
        <f t="shared" si="0"/>
        <v>314386.42514448916</v>
      </c>
      <c r="Z58" s="84">
        <f t="shared" si="0"/>
        <v>332142.76189490827</v>
      </c>
      <c r="AA58" s="84">
        <f t="shared" si="0"/>
        <v>351203.08183914132</v>
      </c>
      <c r="AB58" s="84">
        <f t="shared" si="0"/>
        <v>371669.26109528198</v>
      </c>
      <c r="AC58" s="84">
        <f t="shared" si="0"/>
        <v>393651.27774580917</v>
      </c>
      <c r="AD58" s="84">
        <f t="shared" si="0"/>
        <v>417267.86214793066</v>
      </c>
      <c r="AE58" s="84">
        <f t="shared" si="0"/>
        <v>441916.41777878051</v>
      </c>
      <c r="AF58" s="84">
        <f t="shared" si="0"/>
        <v>468378.35729172878</v>
      </c>
      <c r="AG58" s="84">
        <f t="shared" si="0"/>
        <v>496793.39245850546</v>
      </c>
      <c r="AH58" s="84">
        <f t="shared" si="0"/>
        <v>527312.15897053061</v>
      </c>
      <c r="AI58" s="84">
        <f t="shared" si="0"/>
        <v>560097.07862316829</v>
      </c>
      <c r="AJ58" s="84">
        <f t="shared" si="0"/>
        <v>595280.29932996084</v>
      </c>
      <c r="AK58" s="84">
        <f t="shared" si="0"/>
        <v>633086.67532788333</v>
      </c>
      <c r="AL58" s="84">
        <f t="shared" si="0"/>
        <v>673718.92750564427</v>
      </c>
      <c r="AM58" s="84">
        <f t="shared" si="0"/>
        <v>717395.63711179898</v>
      </c>
      <c r="AN58" s="84">
        <f t="shared" si="0"/>
        <v>764352.4968424316</v>
      </c>
    </row>
    <row r="59" spans="1:40" x14ac:dyDescent="0.2">
      <c r="A59" s="85" t="s">
        <v>250</v>
      </c>
      <c r="B59" s="84">
        <f t="shared" si="1"/>
        <v>1063155.0212984721</v>
      </c>
      <c r="C59" s="84">
        <f t="shared" si="0"/>
        <v>1075648.1385083511</v>
      </c>
      <c r="D59" s="84">
        <f t="shared" si="0"/>
        <v>1093039.8041835583</v>
      </c>
      <c r="E59" s="84">
        <f t="shared" si="0"/>
        <v>1111261.1818790201</v>
      </c>
      <c r="F59" s="84">
        <f t="shared" si="0"/>
        <v>1139062.1459409152</v>
      </c>
      <c r="G59" s="84">
        <f t="shared" si="0"/>
        <v>1168158.9124080057</v>
      </c>
      <c r="H59" s="84">
        <f t="shared" si="0"/>
        <v>1198640.2012141035</v>
      </c>
      <c r="I59" s="84">
        <f t="shared" si="0"/>
        <v>1230601.6574971792</v>
      </c>
      <c r="J59" s="84">
        <f t="shared" si="0"/>
        <v>1264146.4154126109</v>
      </c>
      <c r="K59" s="84">
        <f t="shared" si="0"/>
        <v>1305338.5624498841</v>
      </c>
      <c r="L59" s="84">
        <f t="shared" si="0"/>
        <v>1348706.7970389181</v>
      </c>
      <c r="M59" s="84">
        <f t="shared" si="0"/>
        <v>1394409.1483803487</v>
      </c>
      <c r="N59" s="84">
        <f t="shared" si="0"/>
        <v>1442616.6476180707</v>
      </c>
      <c r="O59" s="84">
        <f t="shared" si="0"/>
        <v>1493514.4437404852</v>
      </c>
      <c r="P59" s="84">
        <f t="shared" si="0"/>
        <v>1545823.9380065147</v>
      </c>
      <c r="Q59" s="84">
        <f t="shared" si="0"/>
        <v>1601133.4138748206</v>
      </c>
      <c r="R59" s="84">
        <f t="shared" si="0"/>
        <v>1659668.5923193293</v>
      </c>
      <c r="S59" s="84">
        <f t="shared" si="0"/>
        <v>1721673.8791296165</v>
      </c>
      <c r="T59" s="84">
        <f t="shared" si="0"/>
        <v>1787413.9630686908</v>
      </c>
      <c r="U59" s="84">
        <f t="shared" si="0"/>
        <v>1852242.1611831095</v>
      </c>
      <c r="V59" s="84">
        <f t="shared" si="0"/>
        <v>1921021.6822972116</v>
      </c>
      <c r="W59" s="84">
        <f t="shared" si="0"/>
        <v>1994053.3139971211</v>
      </c>
      <c r="X59" s="84">
        <f t="shared" si="0"/>
        <v>2071662.3301082195</v>
      </c>
      <c r="Y59" s="84">
        <f t="shared" si="0"/>
        <v>2154200.5297711734</v>
      </c>
      <c r="Z59" s="84">
        <f t="shared" si="0"/>
        <v>2234871.7330735335</v>
      </c>
      <c r="AA59" s="84">
        <f t="shared" si="0"/>
        <v>2320678.0468560848</v>
      </c>
      <c r="AB59" s="84">
        <f t="shared" si="0"/>
        <v>2412007.209439646</v>
      </c>
      <c r="AC59" s="84">
        <f t="shared" si="0"/>
        <v>2509277.5463174237</v>
      </c>
      <c r="AD59" s="84">
        <f t="shared" si="0"/>
        <v>2612940.419970924</v>
      </c>
      <c r="AE59" s="84">
        <f t="shared" si="0"/>
        <v>2718986.5826146286</v>
      </c>
      <c r="AF59" s="84">
        <f t="shared" si="0"/>
        <v>2832062.4234071774</v>
      </c>
      <c r="AG59" s="84">
        <f t="shared" si="0"/>
        <v>2952697.5408036909</v>
      </c>
      <c r="AH59" s="84">
        <f t="shared" si="0"/>
        <v>3081462.7293635793</v>
      </c>
      <c r="AI59" s="84">
        <f t="shared" si="0"/>
        <v>3218973.2269078935</v>
      </c>
      <c r="AJ59" s="84">
        <f t="shared" si="0"/>
        <v>3365649.154793384</v>
      </c>
      <c r="AK59" s="84">
        <f t="shared" si="0"/>
        <v>3522417.3062783126</v>
      </c>
      <c r="AL59" s="84">
        <f t="shared" si="0"/>
        <v>3690044.6366244722</v>
      </c>
      <c r="AM59" s="84">
        <f t="shared" si="0"/>
        <v>3869357.8788383203</v>
      </c>
      <c r="AN59" s="84">
        <f t="shared" si="0"/>
        <v>4061248.2545343516</v>
      </c>
    </row>
    <row r="60" spans="1:40" x14ac:dyDescent="0.2">
      <c r="A60" s="85" t="s">
        <v>251</v>
      </c>
      <c r="B60" s="84">
        <f t="shared" si="1"/>
        <v>21800.387962539997</v>
      </c>
      <c r="C60" s="84">
        <f t="shared" si="0"/>
        <v>21980.815779855562</v>
      </c>
      <c r="D60" s="84">
        <f t="shared" si="0"/>
        <v>22255.651677476522</v>
      </c>
      <c r="E60" s="84">
        <f t="shared" si="0"/>
        <v>22541.011427991536</v>
      </c>
      <c r="F60" s="84">
        <f t="shared" si="0"/>
        <v>23013.205979405902</v>
      </c>
      <c r="G60" s="84">
        <f t="shared" ref="C60:AN64" si="2">G17*$B$8+G38*$B$29</f>
        <v>23502.877915736492</v>
      </c>
      <c r="H60" s="84">
        <f t="shared" si="2"/>
        <v>24011.087648369416</v>
      </c>
      <c r="I60" s="84">
        <f t="shared" si="2"/>
        <v>24538.975125760684</v>
      </c>
      <c r="J60" s="84">
        <f t="shared" si="2"/>
        <v>25087.766233075396</v>
      </c>
      <c r="K60" s="84">
        <f t="shared" si="2"/>
        <v>25776.329853481308</v>
      </c>
      <c r="L60" s="84">
        <f t="shared" si="2"/>
        <v>26494.416682521049</v>
      </c>
      <c r="M60" s="84">
        <f t="shared" si="2"/>
        <v>27243.929150674801</v>
      </c>
      <c r="N60" s="84">
        <f t="shared" si="2"/>
        <v>28026.919466335843</v>
      </c>
      <c r="O60" s="84">
        <f t="shared" si="2"/>
        <v>28845.602284358327</v>
      </c>
      <c r="P60" s="84">
        <f t="shared" si="2"/>
        <v>29673.975751506543</v>
      </c>
      <c r="Q60" s="84">
        <f t="shared" si="2"/>
        <v>30541.31512201576</v>
      </c>
      <c r="R60" s="84">
        <f t="shared" si="2"/>
        <v>31450.286709065735</v>
      </c>
      <c r="S60" s="84">
        <f t="shared" si="2"/>
        <v>32403.770628752678</v>
      </c>
      <c r="T60" s="84">
        <f t="shared" si="2"/>
        <v>33404.878909585073</v>
      </c>
      <c r="U60" s="84">
        <f t="shared" si="2"/>
        <v>34365.443837272549</v>
      </c>
      <c r="V60" s="84">
        <f t="shared" si="2"/>
        <v>35374.990096036403</v>
      </c>
      <c r="W60" s="84">
        <f t="shared" si="2"/>
        <v>36437.004254861102</v>
      </c>
      <c r="X60" s="84">
        <f t="shared" si="2"/>
        <v>37555.251203684827</v>
      </c>
      <c r="Y60" s="84">
        <f t="shared" si="2"/>
        <v>38733.797197241955</v>
      </c>
      <c r="Z60" s="84">
        <f t="shared" si="2"/>
        <v>39849.069807677384</v>
      </c>
      <c r="AA60" s="84">
        <f t="shared" si="2"/>
        <v>41025.601784509301</v>
      </c>
      <c r="AB60" s="84">
        <f t="shared" si="2"/>
        <v>42267.82725977026</v>
      </c>
      <c r="AC60" s="84">
        <f t="shared" si="2"/>
        <v>43580.52649515387</v>
      </c>
      <c r="AD60" s="84">
        <f t="shared" si="2"/>
        <v>44968.85352608456</v>
      </c>
      <c r="AE60" s="84">
        <f t="shared" si="2"/>
        <v>46361.699282510999</v>
      </c>
      <c r="AF60" s="84">
        <f t="shared" si="2"/>
        <v>47836.819748553469</v>
      </c>
      <c r="AG60" s="84">
        <f t="shared" si="2"/>
        <v>49400.239824840071</v>
      </c>
      <c r="AH60" s="84">
        <f t="shared" si="2"/>
        <v>51058.449930190603</v>
      </c>
      <c r="AI60" s="84">
        <f t="shared" si="2"/>
        <v>52818.442630816506</v>
      </c>
      <c r="AJ60" s="84">
        <f t="shared" si="2"/>
        <v>54683.802949454985</v>
      </c>
      <c r="AK60" s="84">
        <f t="shared" si="2"/>
        <v>56666.174897076256</v>
      </c>
      <c r="AL60" s="84">
        <f t="shared" si="2"/>
        <v>58774.261624317471</v>
      </c>
      <c r="AM60" s="84">
        <f t="shared" si="2"/>
        <v>61017.441259747029</v>
      </c>
      <c r="AN60" s="84">
        <f t="shared" si="2"/>
        <v>63405.820035634082</v>
      </c>
    </row>
    <row r="61" spans="1:40" x14ac:dyDescent="0.2">
      <c r="A61" s="85" t="s">
        <v>252</v>
      </c>
      <c r="B61" s="84">
        <f t="shared" si="1"/>
        <v>1680643.0664013042</v>
      </c>
      <c r="C61" s="84">
        <f t="shared" si="2"/>
        <v>1687423.8342602036</v>
      </c>
      <c r="D61" s="84">
        <f t="shared" si="2"/>
        <v>1700914.4480243982</v>
      </c>
      <c r="E61" s="84">
        <f t="shared" si="2"/>
        <v>1714605.6097181593</v>
      </c>
      <c r="F61" s="84">
        <f t="shared" si="2"/>
        <v>1741796.9987812596</v>
      </c>
      <c r="G61" s="84">
        <f t="shared" si="2"/>
        <v>1769479.9479885148</v>
      </c>
      <c r="H61" s="84">
        <f t="shared" si="2"/>
        <v>1797664.7922913246</v>
      </c>
      <c r="I61" s="84">
        <f t="shared" si="2"/>
        <v>1826362.1194451933</v>
      </c>
      <c r="J61" s="84">
        <f t="shared" si="2"/>
        <v>1855582.7776066004</v>
      </c>
      <c r="K61" s="84">
        <f t="shared" si="2"/>
        <v>1893975.1497134673</v>
      </c>
      <c r="L61" s="84">
        <f t="shared" si="2"/>
        <v>1933222.6019681874</v>
      </c>
      <c r="M61" s="84">
        <f t="shared" si="2"/>
        <v>1973345.8733516668</v>
      </c>
      <c r="N61" s="84">
        <f t="shared" si="2"/>
        <v>2014366.2542701715</v>
      </c>
      <c r="O61" s="84">
        <f t="shared" si="2"/>
        <v>2056305.6019948327</v>
      </c>
      <c r="P61" s="84">
        <f t="shared" si="2"/>
        <v>2097179.7280123713</v>
      </c>
      <c r="Q61" s="84">
        <f t="shared" si="2"/>
        <v>2138935.6103654401</v>
      </c>
      <c r="R61" s="84">
        <f t="shared" si="2"/>
        <v>2181594.1362018706</v>
      </c>
      <c r="S61" s="84">
        <f t="shared" si="2"/>
        <v>2225176.7386224195</v>
      </c>
      <c r="T61" s="84">
        <f t="shared" si="2"/>
        <v>2269705.4129735152</v>
      </c>
      <c r="U61" s="84">
        <f t="shared" si="2"/>
        <v>2309052.6410291996</v>
      </c>
      <c r="V61" s="84">
        <f t="shared" si="2"/>
        <v>2349160.4072922035</v>
      </c>
      <c r="W61" s="84">
        <f t="shared" si="2"/>
        <v>2390045.1663943627</v>
      </c>
      <c r="X61" s="84">
        <f t="shared" si="2"/>
        <v>2431723.7690766426</v>
      </c>
      <c r="Y61" s="84">
        <f t="shared" si="2"/>
        <v>2474213.472377582</v>
      </c>
      <c r="Z61" s="84">
        <f t="shared" si="2"/>
        <v>2509473.422206678</v>
      </c>
      <c r="AA61" s="84">
        <f t="shared" si="2"/>
        <v>2545311.4848242709</v>
      </c>
      <c r="AB61" s="84">
        <f t="shared" si="2"/>
        <v>2581738.5438674949</v>
      </c>
      <c r="AC61" s="84">
        <f t="shared" si="2"/>
        <v>2618765.7146210861</v>
      </c>
      <c r="AD61" s="84">
        <f t="shared" si="2"/>
        <v>2656404.3491371232</v>
      </c>
      <c r="AE61" s="84">
        <f t="shared" si="2"/>
        <v>2690217.3211197467</v>
      </c>
      <c r="AF61" s="84">
        <f t="shared" si="2"/>
        <v>2724550.1791533725</v>
      </c>
      <c r="AG61" s="84">
        <f t="shared" si="2"/>
        <v>2759412.391080521</v>
      </c>
      <c r="AH61" s="84">
        <f t="shared" si="2"/>
        <v>2794813.6230647671</v>
      </c>
      <c r="AI61" s="84">
        <f t="shared" si="2"/>
        <v>2830763.7442909167</v>
      </c>
      <c r="AJ61" s="84">
        <f t="shared" si="2"/>
        <v>2867065.7739065117</v>
      </c>
      <c r="AK61" s="84">
        <f t="shared" si="2"/>
        <v>2903924.6879947432</v>
      </c>
      <c r="AL61" s="84">
        <f t="shared" si="2"/>
        <v>2941350.4302674942</v>
      </c>
      <c r="AM61" s="84">
        <f t="shared" si="2"/>
        <v>2979353.1442469703</v>
      </c>
      <c r="AN61" s="84">
        <f t="shared" si="2"/>
        <v>3017943.1775842174</v>
      </c>
    </row>
    <row r="62" spans="1:40" x14ac:dyDescent="0.2">
      <c r="A62" s="85" t="s">
        <v>128</v>
      </c>
      <c r="B62" s="84">
        <f t="shared" si="1"/>
        <v>240092.85616684402</v>
      </c>
      <c r="C62" s="84">
        <f t="shared" si="2"/>
        <v>245967.78868663544</v>
      </c>
      <c r="D62" s="84">
        <f t="shared" si="2"/>
        <v>253192.38942862148</v>
      </c>
      <c r="E62" s="84">
        <f t="shared" si="2"/>
        <v>260865.98106226121</v>
      </c>
      <c r="F62" s="84">
        <f t="shared" si="2"/>
        <v>271089.86277817644</v>
      </c>
      <c r="G62" s="84">
        <f t="shared" si="2"/>
        <v>281972.95971174713</v>
      </c>
      <c r="H62" s="84">
        <f t="shared" si="2"/>
        <v>293565.89768140868</v>
      </c>
      <c r="I62" s="84">
        <f t="shared" si="2"/>
        <v>305923.38462681993</v>
      </c>
      <c r="J62" s="84">
        <f t="shared" si="2"/>
        <v>319104.5460109642</v>
      </c>
      <c r="K62" s="84">
        <f t="shared" si="2"/>
        <v>334699.64926762186</v>
      </c>
      <c r="L62" s="84">
        <f t="shared" si="2"/>
        <v>351394.82999521383</v>
      </c>
      <c r="M62" s="84">
        <f t="shared" si="2"/>
        <v>369279.71493387315</v>
      </c>
      <c r="N62" s="84">
        <f t="shared" si="2"/>
        <v>388451.57684976736</v>
      </c>
      <c r="O62" s="84">
        <f t="shared" si="2"/>
        <v>409015.99826909386</v>
      </c>
      <c r="P62" s="84">
        <f t="shared" si="2"/>
        <v>430675.51343467133</v>
      </c>
      <c r="Q62" s="84">
        <f t="shared" si="2"/>
        <v>453921.55809442047</v>
      </c>
      <c r="R62" s="84">
        <f t="shared" si="2"/>
        <v>478884.2074511337</v>
      </c>
      <c r="S62" s="84">
        <f t="shared" si="2"/>
        <v>505704.58268801548</v>
      </c>
      <c r="T62" s="84">
        <f t="shared" si="2"/>
        <v>534535.80291732959</v>
      </c>
      <c r="U62" s="84">
        <f t="shared" si="2"/>
        <v>564041.71175322379</v>
      </c>
      <c r="V62" s="84">
        <f t="shared" si="2"/>
        <v>595731.64636595012</v>
      </c>
      <c r="W62" s="84">
        <f t="shared" si="2"/>
        <v>629781.61956191994</v>
      </c>
      <c r="X62" s="84">
        <f t="shared" si="2"/>
        <v>666382.1949766957</v>
      </c>
      <c r="Y62" s="84">
        <f t="shared" si="2"/>
        <v>705739.70415400271</v>
      </c>
      <c r="Z62" s="84">
        <f t="shared" si="2"/>
        <v>745682.99732491421</v>
      </c>
      <c r="AA62" s="84">
        <f t="shared" si="2"/>
        <v>788561.24004985089</v>
      </c>
      <c r="AB62" s="84">
        <f t="shared" si="2"/>
        <v>834603.75815957703</v>
      </c>
      <c r="AC62" s="84">
        <f t="shared" si="2"/>
        <v>884058.11572763836</v>
      </c>
      <c r="AD62" s="84">
        <f t="shared" si="2"/>
        <v>937191.5789875912</v>
      </c>
      <c r="AE62" s="84">
        <f t="shared" si="2"/>
        <v>992651.18534520047</v>
      </c>
      <c r="AF62" s="84">
        <f t="shared" si="2"/>
        <v>1052192.505766043</v>
      </c>
      <c r="AG62" s="84">
        <f t="shared" si="2"/>
        <v>1116130.0395019993</v>
      </c>
      <c r="AH62" s="84">
        <f t="shared" si="2"/>
        <v>1184802.8766114383</v>
      </c>
      <c r="AI62" s="84">
        <f t="shared" si="2"/>
        <v>1258576.6388286543</v>
      </c>
      <c r="AJ62" s="84">
        <f t="shared" si="2"/>
        <v>1337748.9634681582</v>
      </c>
      <c r="AK62" s="84">
        <f t="shared" si="2"/>
        <v>1422825.8585934706</v>
      </c>
      <c r="AL62" s="84">
        <f t="shared" si="2"/>
        <v>1514263.6636461199</v>
      </c>
      <c r="AM62" s="84">
        <f t="shared" si="2"/>
        <v>1612554.4213518975</v>
      </c>
      <c r="AN62" s="84">
        <f t="shared" si="2"/>
        <v>1718228.6940557223</v>
      </c>
    </row>
    <row r="63" spans="1:40" x14ac:dyDescent="0.2">
      <c r="A63" s="85" t="s">
        <v>253</v>
      </c>
      <c r="B63" s="84">
        <f t="shared" si="1"/>
        <v>9748259.3123127762</v>
      </c>
      <c r="C63" s="84">
        <f t="shared" si="2"/>
        <v>9832424.6128273699</v>
      </c>
      <c r="D63" s="84">
        <f t="shared" si="2"/>
        <v>9959083.254585335</v>
      </c>
      <c r="E63" s="84">
        <f t="shared" si="2"/>
        <v>10090746.336018013</v>
      </c>
      <c r="F63" s="84">
        <f t="shared" si="2"/>
        <v>10306396.06551945</v>
      </c>
      <c r="G63" s="84">
        <f t="shared" si="2"/>
        <v>10530279.378767069</v>
      </c>
      <c r="H63" s="84">
        <f t="shared" si="2"/>
        <v>10762905.363109903</v>
      </c>
      <c r="I63" s="84">
        <f t="shared" si="2"/>
        <v>11004821.545817567</v>
      </c>
      <c r="J63" s="84">
        <f t="shared" si="2"/>
        <v>11256616.993228532</v>
      </c>
      <c r="K63" s="84">
        <f t="shared" si="2"/>
        <v>11571697.12516549</v>
      </c>
      <c r="L63" s="84">
        <f t="shared" si="2"/>
        <v>11900673.532023426</v>
      </c>
      <c r="M63" s="84">
        <f t="shared" si="2"/>
        <v>12244458.467320446</v>
      </c>
      <c r="N63" s="84">
        <f t="shared" si="2"/>
        <v>12604036.534744801</v>
      </c>
      <c r="O63" s="84">
        <f t="shared" si="2"/>
        <v>12980470.822946571</v>
      </c>
      <c r="P63" s="84">
        <f t="shared" si="2"/>
        <v>13362124.394285539</v>
      </c>
      <c r="Q63" s="84">
        <f t="shared" si="2"/>
        <v>13762239.485283218</v>
      </c>
      <c r="R63" s="84">
        <f t="shared" si="2"/>
        <v>14182098.645217018</v>
      </c>
      <c r="S63" s="84">
        <f t="shared" si="2"/>
        <v>14623087.818705078</v>
      </c>
      <c r="T63" s="84">
        <f t="shared" si="2"/>
        <v>15086705.118122157</v>
      </c>
      <c r="U63" s="84">
        <f t="shared" si="2"/>
        <v>15533198.146887345</v>
      </c>
      <c r="V63" s="84">
        <f t="shared" si="2"/>
        <v>16003067.933423089</v>
      </c>
      <c r="W63" s="84">
        <f t="shared" si="2"/>
        <v>16497996.894691205</v>
      </c>
      <c r="X63" s="84">
        <f t="shared" si="2"/>
        <v>17019802.197793812</v>
      </c>
      <c r="Y63" s="84">
        <f t="shared" si="2"/>
        <v>17570446.927789427</v>
      </c>
      <c r="Z63" s="84">
        <f t="shared" si="2"/>
        <v>18093948.138550032</v>
      </c>
      <c r="AA63" s="84">
        <f t="shared" si="2"/>
        <v>18646868.293136049</v>
      </c>
      <c r="AB63" s="84">
        <f t="shared" si="2"/>
        <v>19231351.957646288</v>
      </c>
      <c r="AC63" s="84">
        <f t="shared" si="2"/>
        <v>19849711.405745909</v>
      </c>
      <c r="AD63" s="84">
        <f t="shared" si="2"/>
        <v>20504440.019378688</v>
      </c>
      <c r="AE63" s="84">
        <f t="shared" si="2"/>
        <v>21163229.862761263</v>
      </c>
      <c r="AF63" s="84">
        <f t="shared" si="2"/>
        <v>21861656.396504462</v>
      </c>
      <c r="AG63" s="84">
        <f t="shared" si="2"/>
        <v>22602636.162340462</v>
      </c>
      <c r="AH63" s="84">
        <f t="shared" si="2"/>
        <v>23389311.311338257</v>
      </c>
      <c r="AI63" s="84">
        <f t="shared" si="2"/>
        <v>24225067.361257531</v>
      </c>
      <c r="AJ63" s="84">
        <f t="shared" si="2"/>
        <v>25111738.810765062</v>
      </c>
      <c r="AK63" s="84">
        <f t="shared" si="2"/>
        <v>26054871.042815015</v>
      </c>
      <c r="AL63" s="84">
        <f t="shared" si="2"/>
        <v>27058678.914850712</v>
      </c>
      <c r="AM63" s="84">
        <f t="shared" si="2"/>
        <v>28127704.449388348</v>
      </c>
      <c r="AN63" s="84">
        <f t="shared" si="2"/>
        <v>29266842.589912098</v>
      </c>
    </row>
    <row r="64" spans="1:40" x14ac:dyDescent="0.2">
      <c r="A64" s="85" t="s">
        <v>254</v>
      </c>
      <c r="B64" s="84">
        <f t="shared" si="1"/>
        <v>44386.949576295752</v>
      </c>
      <c r="C64" s="84">
        <f t="shared" si="2"/>
        <v>45910.981434342888</v>
      </c>
      <c r="D64" s="84">
        <f t="shared" si="2"/>
        <v>47719.441092828376</v>
      </c>
      <c r="E64" s="84">
        <f t="shared" si="2"/>
        <v>49648.425242108482</v>
      </c>
      <c r="F64" s="84">
        <f t="shared" si="2"/>
        <v>52104.380095181943</v>
      </c>
      <c r="G64" s="84">
        <f t="shared" si="2"/>
        <v>54734.777480155768</v>
      </c>
      <c r="H64" s="84">
        <f t="shared" si="2"/>
        <v>57553.363647428552</v>
      </c>
      <c r="I64" s="84">
        <f t="shared" si="2"/>
        <v>60575.000653726893</v>
      </c>
      <c r="J64" s="84">
        <f t="shared" si="2"/>
        <v>63815.758208844127</v>
      </c>
      <c r="K64" s="84">
        <f t="shared" si="2"/>
        <v>67601.301509560551</v>
      </c>
      <c r="L64" s="84">
        <f t="shared" si="2"/>
        <v>71677.505505533423</v>
      </c>
      <c r="M64" s="84">
        <f t="shared" si="2"/>
        <v>76068.675089802826</v>
      </c>
      <c r="N64" s="84">
        <f t="shared" si="2"/>
        <v>80801.204125460135</v>
      </c>
      <c r="O64" s="84">
        <f t="shared" si="2"/>
        <v>85903.757197840023</v>
      </c>
      <c r="P64" s="84">
        <f t="shared" si="2"/>
        <v>91320.090207675632</v>
      </c>
      <c r="Q64" s="84">
        <f t="shared" si="2"/>
        <v>97160.094611983237</v>
      </c>
      <c r="R64" s="84">
        <f t="shared" si="2"/>
        <v>103459.16153078573</v>
      </c>
      <c r="S64" s="84">
        <f t="shared" si="2"/>
        <v>110255.70315167763</v>
      </c>
      <c r="T64" s="84">
        <f t="shared" si="2"/>
        <v>117591.41347927129</v>
      </c>
      <c r="U64" s="84">
        <f t="shared" si="2"/>
        <v>125178.14354899459</v>
      </c>
      <c r="V64" s="84">
        <f t="shared" si="2"/>
        <v>133353.88199220915</v>
      </c>
      <c r="W64" s="84">
        <f t="shared" si="2"/>
        <v>142166.66929877931</v>
      </c>
      <c r="X64" s="84">
        <f t="shared" si="2"/>
        <v>151668.52971915191</v>
      </c>
      <c r="Y64" s="84">
        <f t="shared" si="2"/>
        <v>161915.80477168789</v>
      </c>
      <c r="Z64" s="84">
        <f t="shared" si="2"/>
        <v>172415.8457918062</v>
      </c>
      <c r="AA64" s="84">
        <f t="shared" si="2"/>
        <v>183713.07160777546</v>
      </c>
      <c r="AB64" s="84">
        <f t="shared" si="2"/>
        <v>195870.20841612786</v>
      </c>
      <c r="AC64" s="84">
        <f t="shared" si="2"/>
        <v>208954.97909979691</v>
      </c>
      <c r="AD64" s="84">
        <f t="shared" si="2"/>
        <v>223040.50446571238</v>
      </c>
      <c r="AE64" s="84">
        <f t="shared" si="2"/>
        <v>237812.47458461675</v>
      </c>
      <c r="AF64" s="84">
        <f t="shared" si="2"/>
        <v>253696.73390235487</v>
      </c>
      <c r="AG64" s="84">
        <f t="shared" si="2"/>
        <v>270779.37521406094</v>
      </c>
      <c r="AH64" s="84">
        <f t="shared" si="2"/>
        <v>289153.22985122778</v>
      </c>
      <c r="AI64" s="84">
        <f t="shared" si="2"/>
        <v>308918.3996713151</v>
      </c>
      <c r="AJ64" s="84">
        <f t="shared" si="2"/>
        <v>330158.98750591488</v>
      </c>
      <c r="AK64" s="84">
        <f t="shared" si="2"/>
        <v>353011.09147117403</v>
      </c>
      <c r="AL64" s="84">
        <f t="shared" si="2"/>
        <v>377599.68087262433</v>
      </c>
      <c r="AM64" s="84">
        <f t="shared" si="2"/>
        <v>404059.50979097548</v>
      </c>
      <c r="AN64" s="84">
        <f t="shared" si="2"/>
        <v>432535.88906747545</v>
      </c>
    </row>
    <row r="67" spans="1:40" x14ac:dyDescent="0.2">
      <c r="A67" s="83" t="s">
        <v>259</v>
      </c>
    </row>
    <row r="68" spans="1:40" x14ac:dyDescent="0.2">
      <c r="A68" s="83" t="s">
        <v>241</v>
      </c>
    </row>
    <row r="69" spans="1:40" x14ac:dyDescent="0.2">
      <c r="A69" s="83"/>
    </row>
    <row r="70" spans="1:40" x14ac:dyDescent="0.2">
      <c r="A70" s="83"/>
    </row>
    <row r="71" spans="1:40" x14ac:dyDescent="0.2">
      <c r="A71" s="83" t="s">
        <v>260</v>
      </c>
      <c r="B71" s="88">
        <v>947817</v>
      </c>
    </row>
    <row r="72" spans="1:40" x14ac:dyDescent="0.2">
      <c r="A72" s="85" t="s">
        <v>244</v>
      </c>
      <c r="B72" s="85">
        <v>2022</v>
      </c>
      <c r="C72" s="85">
        <v>2023</v>
      </c>
      <c r="D72" s="85">
        <v>2024</v>
      </c>
      <c r="E72" s="85">
        <v>2025</v>
      </c>
      <c r="F72" s="85">
        <v>2026</v>
      </c>
      <c r="G72" s="85">
        <v>2027</v>
      </c>
      <c r="H72" s="85">
        <v>2028</v>
      </c>
      <c r="I72" s="85">
        <v>2029</v>
      </c>
      <c r="J72" s="85">
        <v>2030</v>
      </c>
      <c r="K72" s="85">
        <v>2031</v>
      </c>
      <c r="L72" s="85">
        <v>2032</v>
      </c>
      <c r="M72" s="85">
        <v>2033</v>
      </c>
      <c r="N72" s="85">
        <v>2034</v>
      </c>
      <c r="O72" s="85">
        <v>2035</v>
      </c>
      <c r="P72" s="85">
        <v>2036</v>
      </c>
      <c r="Q72" s="85">
        <v>2037</v>
      </c>
      <c r="R72" s="85">
        <v>2038</v>
      </c>
      <c r="S72" s="85">
        <v>2039</v>
      </c>
      <c r="T72" s="85">
        <v>2040</v>
      </c>
      <c r="U72" s="85">
        <v>2041</v>
      </c>
      <c r="V72" s="85">
        <v>2042</v>
      </c>
      <c r="W72" s="85">
        <v>2043</v>
      </c>
      <c r="X72" s="85">
        <v>2044</v>
      </c>
      <c r="Y72" s="85">
        <v>2045</v>
      </c>
      <c r="Z72" s="85">
        <v>2046</v>
      </c>
      <c r="AA72" s="85">
        <v>2047</v>
      </c>
      <c r="AB72" s="85">
        <v>2048</v>
      </c>
      <c r="AC72" s="85">
        <v>2049</v>
      </c>
      <c r="AD72" s="85">
        <v>2050</v>
      </c>
      <c r="AE72" s="85">
        <v>2051</v>
      </c>
      <c r="AF72" s="85">
        <v>2052</v>
      </c>
      <c r="AG72" s="85">
        <v>2053</v>
      </c>
      <c r="AH72" s="85">
        <v>2054</v>
      </c>
      <c r="AI72" s="85">
        <v>2055</v>
      </c>
      <c r="AJ72" s="85">
        <v>2056</v>
      </c>
      <c r="AK72" s="85">
        <v>2057</v>
      </c>
      <c r="AL72" s="85">
        <v>2058</v>
      </c>
      <c r="AM72" s="85">
        <v>2059</v>
      </c>
      <c r="AN72" s="85">
        <v>2060</v>
      </c>
    </row>
    <row r="73" spans="1:40" x14ac:dyDescent="0.2">
      <c r="A73" s="85" t="s">
        <v>245</v>
      </c>
      <c r="B73" s="84">
        <f>B53*$B$71</f>
        <v>45004805632728.539</v>
      </c>
      <c r="C73" s="84">
        <f t="shared" ref="C73:AN80" si="3">C53*$B$71</f>
        <v>45186383235740.555</v>
      </c>
      <c r="D73" s="84">
        <f t="shared" si="3"/>
        <v>45547639270674.938</v>
      </c>
      <c r="E73" s="84">
        <f t="shared" si="3"/>
        <v>45914265643172</v>
      </c>
      <c r="F73" s="84">
        <f t="shared" si="3"/>
        <v>46642405486851.188</v>
      </c>
      <c r="G73" s="84">
        <f t="shared" si="3"/>
        <v>47383708487648.641</v>
      </c>
      <c r="H73" s="84">
        <f t="shared" si="3"/>
        <v>48138451398247.945</v>
      </c>
      <c r="I73" s="84">
        <f t="shared" si="3"/>
        <v>48906917741003.125</v>
      </c>
      <c r="J73" s="84">
        <f t="shared" si="3"/>
        <v>49689398011369.977</v>
      </c>
      <c r="K73" s="84">
        <f t="shared" si="3"/>
        <v>50717481415253.445</v>
      </c>
      <c r="L73" s="84">
        <f t="shared" si="3"/>
        <v>51768462432925.914</v>
      </c>
      <c r="M73" s="84">
        <f t="shared" si="3"/>
        <v>52842896419550.625</v>
      </c>
      <c r="N73" s="84">
        <f t="shared" si="3"/>
        <v>53941353496538.07</v>
      </c>
      <c r="O73" s="84">
        <f t="shared" si="3"/>
        <v>55064418964990.109</v>
      </c>
      <c r="P73" s="84">
        <f t="shared" si="3"/>
        <v>56158959580755.164</v>
      </c>
      <c r="Q73" s="84">
        <f t="shared" si="3"/>
        <v>57277112153922.094</v>
      </c>
      <c r="R73" s="84">
        <f t="shared" si="3"/>
        <v>58419436007316.086</v>
      </c>
      <c r="S73" s="84">
        <f t="shared" si="3"/>
        <v>59586505083466.938</v>
      </c>
      <c r="T73" s="84">
        <f t="shared" si="3"/>
        <v>60778908380901.594</v>
      </c>
      <c r="U73" s="84">
        <f t="shared" si="3"/>
        <v>61832561227340.781</v>
      </c>
      <c r="V73" s="84">
        <f t="shared" si="3"/>
        <v>62906580012791.531</v>
      </c>
      <c r="W73" s="84">
        <f t="shared" si="3"/>
        <v>64001405364726.609</v>
      </c>
      <c r="X73" s="84">
        <f t="shared" si="3"/>
        <v>65117488517757.703</v>
      </c>
      <c r="Y73" s="84">
        <f t="shared" si="3"/>
        <v>66255291586464.703</v>
      </c>
      <c r="Z73" s="84">
        <f t="shared" si="3"/>
        <v>67199493969646.977</v>
      </c>
      <c r="AA73" s="84">
        <f t="shared" si="3"/>
        <v>68159177244752.031</v>
      </c>
      <c r="AB73" s="84">
        <f t="shared" si="3"/>
        <v>69134632857347.805</v>
      </c>
      <c r="AC73" s="84">
        <f t="shared" si="3"/>
        <v>70126158456136.977</v>
      </c>
      <c r="AD73" s="84">
        <f t="shared" si="3"/>
        <v>71134058030055.031</v>
      </c>
      <c r="AE73" s="84">
        <f t="shared" si="3"/>
        <v>72039512770692.766</v>
      </c>
      <c r="AF73" s="84">
        <f t="shared" si="3"/>
        <v>72958889188771.938</v>
      </c>
      <c r="AG73" s="84">
        <f t="shared" si="3"/>
        <v>73892440817252.641</v>
      </c>
      <c r="AH73" s="84">
        <f t="shared" si="3"/>
        <v>74840426499800.547</v>
      </c>
      <c r="AI73" s="84">
        <f t="shared" si="3"/>
        <v>75803110516649.594</v>
      </c>
      <c r="AJ73" s="84">
        <f t="shared" si="3"/>
        <v>76775218050584.625</v>
      </c>
      <c r="AK73" s="84">
        <f t="shared" si="3"/>
        <v>77762238017703.531</v>
      </c>
      <c r="AL73" s="84">
        <f t="shared" si="3"/>
        <v>78764436693950.422</v>
      </c>
      <c r="AM73" s="84">
        <f t="shared" si="3"/>
        <v>79782085705855.016</v>
      </c>
      <c r="AN73" s="84">
        <f t="shared" si="3"/>
        <v>80815462146175.328</v>
      </c>
    </row>
    <row r="74" spans="1:40" x14ac:dyDescent="0.2">
      <c r="A74" s="85" t="s">
        <v>246</v>
      </c>
      <c r="B74" s="84">
        <f t="shared" ref="B74:Q84" si="4">B54*$B$71</f>
        <v>3799319649695.4932</v>
      </c>
      <c r="C74" s="84">
        <f t="shared" si="4"/>
        <v>3814648487258.5479</v>
      </c>
      <c r="D74" s="84">
        <f t="shared" si="4"/>
        <v>3845145833771.5747</v>
      </c>
      <c r="E74" s="84">
        <f t="shared" si="4"/>
        <v>3876096545847.3086</v>
      </c>
      <c r="F74" s="84">
        <f t="shared" si="4"/>
        <v>3937566337283.252</v>
      </c>
      <c r="G74" s="84">
        <f t="shared" si="4"/>
        <v>4000147366525.7412</v>
      </c>
      <c r="H74" s="84">
        <f t="shared" si="4"/>
        <v>4063862997122.1694</v>
      </c>
      <c r="I74" s="84">
        <f t="shared" si="4"/>
        <v>4128737164117.6011</v>
      </c>
      <c r="J74" s="84">
        <f t="shared" si="4"/>
        <v>4194794391228.5249</v>
      </c>
      <c r="K74" s="84">
        <f t="shared" si="4"/>
        <v>4281585511044.5693</v>
      </c>
      <c r="L74" s="84">
        <f t="shared" si="4"/>
        <v>4370309654518.4932</v>
      </c>
      <c r="M74" s="84">
        <f t="shared" si="4"/>
        <v>4461013704905.4287</v>
      </c>
      <c r="N74" s="84">
        <f t="shared" si="4"/>
        <v>4553745792031.6875</v>
      </c>
      <c r="O74" s="84">
        <f t="shared" si="4"/>
        <v>4648555327197.8359</v>
      </c>
      <c r="P74" s="84">
        <f t="shared" si="4"/>
        <v>4740956785453.3887</v>
      </c>
      <c r="Q74" s="84">
        <f t="shared" si="4"/>
        <v>4835351572476.2422</v>
      </c>
      <c r="R74" s="84">
        <f t="shared" si="3"/>
        <v>4931786906472.792</v>
      </c>
      <c r="S74" s="84">
        <f t="shared" si="3"/>
        <v>5030311239849.4277</v>
      </c>
      <c r="T74" s="84">
        <f t="shared" si="3"/>
        <v>5130974296044.499</v>
      </c>
      <c r="U74" s="84">
        <f t="shared" si="3"/>
        <v>5219923996133.4727</v>
      </c>
      <c r="V74" s="84">
        <f t="shared" si="3"/>
        <v>5310592995110.584</v>
      </c>
      <c r="W74" s="84">
        <f t="shared" si="3"/>
        <v>5403018490883.7637</v>
      </c>
      <c r="X74" s="84">
        <f t="shared" si="3"/>
        <v>5497238576818.9092</v>
      </c>
      <c r="Y74" s="84">
        <f t="shared" si="3"/>
        <v>5593292264772.2119</v>
      </c>
      <c r="Z74" s="84">
        <f t="shared" si="3"/>
        <v>5673002122808.7607</v>
      </c>
      <c r="AA74" s="84">
        <f t="shared" si="3"/>
        <v>5754018882543.2334</v>
      </c>
      <c r="AB74" s="84">
        <f t="shared" si="3"/>
        <v>5836367147900.9014</v>
      </c>
      <c r="AC74" s="84">
        <f t="shared" si="3"/>
        <v>5920072046477.5967</v>
      </c>
      <c r="AD74" s="84">
        <f t="shared" si="3"/>
        <v>6005159241113.5703</v>
      </c>
      <c r="AE74" s="84">
        <f t="shared" si="3"/>
        <v>6081598011151.3193</v>
      </c>
      <c r="AF74" s="84">
        <f t="shared" si="3"/>
        <v>6159212053517.0605</v>
      </c>
      <c r="AG74" s="84">
        <f t="shared" si="3"/>
        <v>6238022771541.9629</v>
      </c>
      <c r="AH74" s="84">
        <f t="shared" si="3"/>
        <v>6318052016888.6133</v>
      </c>
      <c r="AI74" s="84">
        <f t="shared" si="3"/>
        <v>6399322100176.3818</v>
      </c>
      <c r="AJ74" s="84">
        <f t="shared" si="3"/>
        <v>6481387719700.0361</v>
      </c>
      <c r="AK74" s="84">
        <f t="shared" si="3"/>
        <v>6564712251459.0098</v>
      </c>
      <c r="AL74" s="84">
        <f t="shared" si="3"/>
        <v>6649318174551.1602</v>
      </c>
      <c r="AM74" s="84">
        <f t="shared" si="3"/>
        <v>6735228419772.4414</v>
      </c>
      <c r="AN74" s="84">
        <f t="shared" si="3"/>
        <v>6822466379379.5029</v>
      </c>
    </row>
    <row r="75" spans="1:40" x14ac:dyDescent="0.2">
      <c r="A75" s="85" t="s">
        <v>247</v>
      </c>
      <c r="B75" s="84">
        <f t="shared" si="4"/>
        <v>4626997337123.6826</v>
      </c>
      <c r="C75" s="84">
        <f t="shared" si="3"/>
        <v>4721536524992.0498</v>
      </c>
      <c r="D75" s="84">
        <f t="shared" si="3"/>
        <v>4840596926623.5781</v>
      </c>
      <c r="E75" s="84">
        <f t="shared" si="3"/>
        <v>4966709679257.793</v>
      </c>
      <c r="F75" s="84">
        <f t="shared" si="3"/>
        <v>5139603789352.0283</v>
      </c>
      <c r="G75" s="84">
        <f t="shared" si="3"/>
        <v>5322959484682.5312</v>
      </c>
      <c r="H75" s="84">
        <f t="shared" si="3"/>
        <v>5517565272409.1602</v>
      </c>
      <c r="I75" s="84">
        <f t="shared" si="3"/>
        <v>5724272923764.2734</v>
      </c>
      <c r="J75" s="84">
        <f t="shared" si="3"/>
        <v>5944002664895.6436</v>
      </c>
      <c r="K75" s="84">
        <f t="shared" si="3"/>
        <v>6206050815302.0508</v>
      </c>
      <c r="L75" s="84">
        <f t="shared" si="3"/>
        <v>6485575845929.543</v>
      </c>
      <c r="M75" s="84">
        <f t="shared" si="3"/>
        <v>6783975039445.0576</v>
      </c>
      <c r="N75" s="84">
        <f t="shared" si="3"/>
        <v>7102764217802.2568</v>
      </c>
      <c r="O75" s="84">
        <f t="shared" si="3"/>
        <v>7443588014726.2822</v>
      </c>
      <c r="P75" s="84">
        <f t="shared" si="3"/>
        <v>7800767099775.1133</v>
      </c>
      <c r="Q75" s="84">
        <f t="shared" si="3"/>
        <v>8182960145611.1074</v>
      </c>
      <c r="R75" s="84">
        <f t="shared" si="3"/>
        <v>8592190016866.9375</v>
      </c>
      <c r="S75" s="84">
        <f t="shared" si="3"/>
        <v>9030650691913.2266</v>
      </c>
      <c r="T75" s="84">
        <f t="shared" si="3"/>
        <v>9500721992804.0254</v>
      </c>
      <c r="U75" s="84">
        <f t="shared" si="3"/>
        <v>9978408404433.0469</v>
      </c>
      <c r="V75" s="84">
        <f t="shared" si="3"/>
        <v>10490282618091.627</v>
      </c>
      <c r="W75" s="84">
        <f t="shared" si="3"/>
        <v>11039075473712.75</v>
      </c>
      <c r="X75" s="84">
        <f t="shared" si="3"/>
        <v>11627743042992.561</v>
      </c>
      <c r="Y75" s="84">
        <f t="shared" si="3"/>
        <v>12259485456032.986</v>
      </c>
      <c r="Z75" s="84">
        <f t="shared" si="3"/>
        <v>12896353995118.053</v>
      </c>
      <c r="AA75" s="84">
        <f t="shared" si="3"/>
        <v>13578923511418.246</v>
      </c>
      <c r="AB75" s="84">
        <f t="shared" si="3"/>
        <v>14310746255569.65</v>
      </c>
      <c r="AC75" s="84">
        <f t="shared" si="3"/>
        <v>15095656643257.668</v>
      </c>
      <c r="AD75" s="84">
        <f t="shared" si="3"/>
        <v>15937793896247.551</v>
      </c>
      <c r="AE75" s="84">
        <f t="shared" si="3"/>
        <v>16813822072099.113</v>
      </c>
      <c r="AF75" s="84">
        <f t="shared" si="3"/>
        <v>17753253299775.277</v>
      </c>
      <c r="AG75" s="84">
        <f t="shared" si="3"/>
        <v>18760956194955.715</v>
      </c>
      <c r="AH75" s="84">
        <f t="shared" si="3"/>
        <v>19842179757283.637</v>
      </c>
      <c r="AI75" s="84">
        <f t="shared" si="3"/>
        <v>21002583386831.914</v>
      </c>
      <c r="AJ75" s="84">
        <f t="shared" si="3"/>
        <v>22246662648576.727</v>
      </c>
      <c r="AK75" s="84">
        <f t="shared" si="3"/>
        <v>23582354024647.641</v>
      </c>
      <c r="AL75" s="84">
        <f t="shared" si="3"/>
        <v>25016719828512.367</v>
      </c>
      <c r="AM75" s="84">
        <f t="shared" si="3"/>
        <v>26557374603511.941</v>
      </c>
      <c r="AN75" s="84">
        <f t="shared" si="3"/>
        <v>28212528677453.859</v>
      </c>
    </row>
    <row r="76" spans="1:40" x14ac:dyDescent="0.2">
      <c r="A76" s="85" t="s">
        <v>180</v>
      </c>
      <c r="B76" s="84">
        <f t="shared" si="4"/>
        <v>2732803355437.1426</v>
      </c>
      <c r="C76" s="84">
        <f t="shared" si="3"/>
        <v>2789770767843.0566</v>
      </c>
      <c r="D76" s="84">
        <f t="shared" si="3"/>
        <v>2861311057251.043</v>
      </c>
      <c r="E76" s="84">
        <f t="shared" si="3"/>
        <v>2937113475195.9907</v>
      </c>
      <c r="F76" s="84">
        <f t="shared" si="3"/>
        <v>3040689214900.1035</v>
      </c>
      <c r="G76" s="84">
        <f t="shared" si="3"/>
        <v>3150579512015.0938</v>
      </c>
      <c r="H76" s="84">
        <f t="shared" si="3"/>
        <v>3267261401230.8545</v>
      </c>
      <c r="I76" s="84">
        <f t="shared" si="3"/>
        <v>3391250214673.0928</v>
      </c>
      <c r="J76" s="84">
        <f t="shared" si="3"/>
        <v>3523102724762.833</v>
      </c>
      <c r="K76" s="84">
        <f t="shared" si="3"/>
        <v>3680203714950.1235</v>
      </c>
      <c r="L76" s="84">
        <f t="shared" si="3"/>
        <v>3847852267071.1597</v>
      </c>
      <c r="M76" s="84">
        <f t="shared" si="3"/>
        <v>4026893616147.6172</v>
      </c>
      <c r="N76" s="84">
        <f t="shared" si="3"/>
        <v>4218244752761.3364</v>
      </c>
      <c r="O76" s="84">
        <f t="shared" si="3"/>
        <v>4422900642639.5615</v>
      </c>
      <c r="P76" s="84">
        <f t="shared" si="3"/>
        <v>4637503723915.0137</v>
      </c>
      <c r="Q76" s="84">
        <f t="shared" si="3"/>
        <v>4867217143139.5254</v>
      </c>
      <c r="R76" s="84">
        <f t="shared" si="3"/>
        <v>5113264933088.7529</v>
      </c>
      <c r="S76" s="84">
        <f t="shared" si="3"/>
        <v>5376974717325.7998</v>
      </c>
      <c r="T76" s="84">
        <f t="shared" si="3"/>
        <v>5659786628843.3008</v>
      </c>
      <c r="U76" s="84">
        <f t="shared" si="3"/>
        <v>5947422223480.9102</v>
      </c>
      <c r="V76" s="84">
        <f t="shared" si="3"/>
        <v>6255728094395.1436</v>
      </c>
      <c r="W76" s="84">
        <f t="shared" si="3"/>
        <v>6586357151035.332</v>
      </c>
      <c r="X76" s="84">
        <f t="shared" si="3"/>
        <v>6941098669456.6748</v>
      </c>
      <c r="Y76" s="84">
        <f t="shared" si="3"/>
        <v>7321889691854.2637</v>
      </c>
      <c r="Z76" s="84">
        <f t="shared" si="3"/>
        <v>7706081291413.5234</v>
      </c>
      <c r="AA76" s="84">
        <f t="shared" si="3"/>
        <v>8117922135421.7344</v>
      </c>
      <c r="AB76" s="84">
        <f t="shared" si="3"/>
        <v>8559562744373.1533</v>
      </c>
      <c r="AC76" s="84">
        <f t="shared" si="3"/>
        <v>9033324486489.3184</v>
      </c>
      <c r="AD76" s="84">
        <f t="shared" si="3"/>
        <v>9541713287157.9531</v>
      </c>
      <c r="AE76" s="84">
        <f t="shared" si="3"/>
        <v>10070780741514.215</v>
      </c>
      <c r="AF76" s="84">
        <f t="shared" si="3"/>
        <v>10638218829993.209</v>
      </c>
      <c r="AG76" s="84">
        <f t="shared" si="3"/>
        <v>11246975219563.096</v>
      </c>
      <c r="AH76" s="84">
        <f t="shared" si="3"/>
        <v>11900227900029.613</v>
      </c>
      <c r="AI76" s="84">
        <f t="shared" si="3"/>
        <v>12601403359482.916</v>
      </c>
      <c r="AJ76" s="84">
        <f t="shared" si="3"/>
        <v>13353231843724.562</v>
      </c>
      <c r="AK76" s="84">
        <f t="shared" si="3"/>
        <v>14160510660746.668</v>
      </c>
      <c r="AL76" s="84">
        <f t="shared" si="3"/>
        <v>15027515790931.258</v>
      </c>
      <c r="AM76" s="84">
        <f t="shared" si="3"/>
        <v>15958857593967.814</v>
      </c>
      <c r="AN76" s="84">
        <f t="shared" si="3"/>
        <v>16959507181953.676</v>
      </c>
    </row>
    <row r="77" spans="1:40" x14ac:dyDescent="0.2">
      <c r="A77" s="85" t="s">
        <v>248</v>
      </c>
      <c r="B77" s="84">
        <f t="shared" si="4"/>
        <v>12633087595.736105</v>
      </c>
      <c r="C77" s="84">
        <f t="shared" si="3"/>
        <v>12940774338.731852</v>
      </c>
      <c r="D77" s="84">
        <f t="shared" si="3"/>
        <v>13319362660.056597</v>
      </c>
      <c r="E77" s="84">
        <f t="shared" si="3"/>
        <v>13721452600.292583</v>
      </c>
      <c r="F77" s="84">
        <f t="shared" si="3"/>
        <v>14257550291.74646</v>
      </c>
      <c r="G77" s="84">
        <f t="shared" si="3"/>
        <v>14828161666.306967</v>
      </c>
      <c r="H77" s="84">
        <f t="shared" si="3"/>
        <v>15435936127.261091</v>
      </c>
      <c r="I77" s="84">
        <f t="shared" si="3"/>
        <v>16083736683.433573</v>
      </c>
      <c r="J77" s="84">
        <f t="shared" si="3"/>
        <v>16774657499.252403</v>
      </c>
      <c r="K77" s="84">
        <f t="shared" si="3"/>
        <v>17592270530.417744</v>
      </c>
      <c r="L77" s="84">
        <f t="shared" si="3"/>
        <v>18467480358.374615</v>
      </c>
      <c r="M77" s="84">
        <f t="shared" si="3"/>
        <v>19404977525.668209</v>
      </c>
      <c r="N77" s="84">
        <f t="shared" si="3"/>
        <v>20409852672.421818</v>
      </c>
      <c r="O77" s="84">
        <f t="shared" si="3"/>
        <v>21487631266.533207</v>
      </c>
      <c r="P77" s="84">
        <f t="shared" si="3"/>
        <v>22622665506.123219</v>
      </c>
      <c r="Q77" s="84">
        <f t="shared" si="3"/>
        <v>23840751018.470245</v>
      </c>
      <c r="R77" s="84">
        <f t="shared" si="3"/>
        <v>25148694797.943974</v>
      </c>
      <c r="S77" s="84">
        <f t="shared" si="3"/>
        <v>26553881837.179195</v>
      </c>
      <c r="T77" s="84">
        <f t="shared" si="3"/>
        <v>28064324937.995636</v>
      </c>
      <c r="U77" s="84">
        <f t="shared" si="3"/>
        <v>29609853897.354355</v>
      </c>
      <c r="V77" s="84">
        <f t="shared" si="3"/>
        <v>31269692750.300392</v>
      </c>
      <c r="W77" s="84">
        <f t="shared" si="3"/>
        <v>33053051967.850037</v>
      </c>
      <c r="X77" s="84">
        <f t="shared" si="3"/>
        <v>34969903402.473648</v>
      </c>
      <c r="Y77" s="84">
        <f t="shared" si="3"/>
        <v>37031043971.573929</v>
      </c>
      <c r="Z77" s="84">
        <f t="shared" si="3"/>
        <v>39122532771.23098</v>
      </c>
      <c r="AA77" s="84">
        <f t="shared" si="3"/>
        <v>41367615540.359894</v>
      </c>
      <c r="AB77" s="84">
        <f t="shared" si="3"/>
        <v>43778292094.17807</v>
      </c>
      <c r="AC77" s="84">
        <f t="shared" si="3"/>
        <v>46367516564.550766</v>
      </c>
      <c r="AD77" s="84">
        <f t="shared" si="3"/>
        <v>49149273998.943993</v>
      </c>
      <c r="AE77" s="84">
        <f t="shared" si="3"/>
        <v>52052585574.639671</v>
      </c>
      <c r="AF77" s="84">
        <f t="shared" si="3"/>
        <v>55169492563.181778</v>
      </c>
      <c r="AG77" s="84">
        <f t="shared" si="3"/>
        <v>58516451377.278473</v>
      </c>
      <c r="AH77" s="84">
        <f t="shared" si="3"/>
        <v>62111205139.616493</v>
      </c>
      <c r="AI77" s="84">
        <f t="shared" si="3"/>
        <v>65972885238.082596</v>
      </c>
      <c r="AJ77" s="84">
        <f t="shared" si="3"/>
        <v>70117057151.353485</v>
      </c>
      <c r="AK77" s="84">
        <f t="shared" si="3"/>
        <v>74570206078.758072</v>
      </c>
      <c r="AL77" s="84">
        <f t="shared" si="3"/>
        <v>79356210170.060242</v>
      </c>
      <c r="AM77" s="84">
        <f t="shared" si="3"/>
        <v>84500815739.918777</v>
      </c>
      <c r="AN77" s="84">
        <f t="shared" si="3"/>
        <v>90031784631.384048</v>
      </c>
    </row>
    <row r="78" spans="1:40" x14ac:dyDescent="0.2">
      <c r="A78" s="85" t="s">
        <v>249</v>
      </c>
      <c r="B78" s="84">
        <f t="shared" si="4"/>
        <v>101655722418.7171</v>
      </c>
      <c r="C78" s="84">
        <f t="shared" si="3"/>
        <v>104131611064.58435</v>
      </c>
      <c r="D78" s="84">
        <f t="shared" si="3"/>
        <v>107178029370.06573</v>
      </c>
      <c r="E78" s="84">
        <f t="shared" si="3"/>
        <v>110413560117.81851</v>
      </c>
      <c r="F78" s="84">
        <f t="shared" si="3"/>
        <v>114727422243.93466</v>
      </c>
      <c r="G78" s="84">
        <f t="shared" si="3"/>
        <v>119319008510.1918</v>
      </c>
      <c r="H78" s="84">
        <f t="shared" si="3"/>
        <v>124209638091.58199</v>
      </c>
      <c r="I78" s="84">
        <f t="shared" si="3"/>
        <v>129422349000.64117</v>
      </c>
      <c r="J78" s="84">
        <f t="shared" si="3"/>
        <v>134982039309.02901</v>
      </c>
      <c r="K78" s="84">
        <f t="shared" si="3"/>
        <v>141561194461.5311</v>
      </c>
      <c r="L78" s="84">
        <f t="shared" si="3"/>
        <v>148603818575.44131</v>
      </c>
      <c r="M78" s="84">
        <f t="shared" si="3"/>
        <v>156147655431.71561</v>
      </c>
      <c r="N78" s="84">
        <f t="shared" si="3"/>
        <v>164233668309.95111</v>
      </c>
      <c r="O78" s="84">
        <f t="shared" si="3"/>
        <v>172906319454.76126</v>
      </c>
      <c r="P78" s="84">
        <f t="shared" si="3"/>
        <v>182039694390.19189</v>
      </c>
      <c r="Q78" s="84">
        <f t="shared" si="3"/>
        <v>191841364947.47366</v>
      </c>
      <c r="R78" s="84">
        <f t="shared" si="3"/>
        <v>202366105537.45236</v>
      </c>
      <c r="S78" s="84">
        <f t="shared" si="3"/>
        <v>213673341597.94992</v>
      </c>
      <c r="T78" s="84">
        <f t="shared" si="3"/>
        <v>225827550411.45892</v>
      </c>
      <c r="U78" s="84">
        <f t="shared" si="3"/>
        <v>238264087537.07108</v>
      </c>
      <c r="V78" s="84">
        <f t="shared" si="3"/>
        <v>251620451642.84775</v>
      </c>
      <c r="W78" s="84">
        <f t="shared" si="3"/>
        <v>265970757396.16345</v>
      </c>
      <c r="X78" s="84">
        <f t="shared" si="3"/>
        <v>281395246136.21143</v>
      </c>
      <c r="Y78" s="84">
        <f t="shared" si="3"/>
        <v>297980798321.17426</v>
      </c>
      <c r="Z78" s="84">
        <f t="shared" si="3"/>
        <v>314810556150.94629</v>
      </c>
      <c r="AA78" s="84">
        <f t="shared" si="3"/>
        <v>332876251419.52942</v>
      </c>
      <c r="AB78" s="84">
        <f t="shared" si="3"/>
        <v>352274444043.54688</v>
      </c>
      <c r="AC78" s="84">
        <f t="shared" si="3"/>
        <v>373109373119.19958</v>
      </c>
      <c r="AD78" s="84">
        <f t="shared" si="3"/>
        <v>395493573297.46521</v>
      </c>
      <c r="AE78" s="84">
        <f t="shared" si="3"/>
        <v>418855893349.83038</v>
      </c>
      <c r="AF78" s="84">
        <f t="shared" si="3"/>
        <v>443936969473.1745</v>
      </c>
      <c r="AG78" s="84">
        <f t="shared" si="3"/>
        <v>470869222859.84326</v>
      </c>
      <c r="AH78" s="84">
        <f t="shared" si="3"/>
        <v>499795428578.97144</v>
      </c>
      <c r="AI78" s="84">
        <f t="shared" si="3"/>
        <v>530869532769.37549</v>
      </c>
      <c r="AJ78" s="84">
        <f t="shared" si="3"/>
        <v>564216787470.02551</v>
      </c>
      <c r="AK78" s="84">
        <f t="shared" si="3"/>
        <v>600050313349.24841</v>
      </c>
      <c r="AL78" s="84">
        <f t="shared" si="3"/>
        <v>638562252711.61719</v>
      </c>
      <c r="AM78" s="84">
        <f t="shared" si="3"/>
        <v>679959780580.39392</v>
      </c>
      <c r="AN78" s="84">
        <f t="shared" si="3"/>
        <v>724466290499.703</v>
      </c>
    </row>
    <row r="79" spans="1:40" x14ac:dyDescent="0.2">
      <c r="A79" s="85" t="s">
        <v>250</v>
      </c>
      <c r="B79" s="84">
        <f t="shared" si="4"/>
        <v>1007676402822.054</v>
      </c>
      <c r="C79" s="84">
        <f t="shared" si="3"/>
        <v>1019517591696.5698</v>
      </c>
      <c r="D79" s="84">
        <f t="shared" si="3"/>
        <v>1036001708081.8477</v>
      </c>
      <c r="E79" s="84">
        <f t="shared" si="3"/>
        <v>1053272239625.0271</v>
      </c>
      <c r="F79" s="84">
        <f t="shared" si="3"/>
        <v>1079622465979.2804</v>
      </c>
      <c r="G79" s="84">
        <f t="shared" si="3"/>
        <v>1107200875881.8186</v>
      </c>
      <c r="H79" s="84">
        <f t="shared" si="3"/>
        <v>1136091559594.1479</v>
      </c>
      <c r="I79" s="84">
        <f t="shared" si="3"/>
        <v>1166385171204.0039</v>
      </c>
      <c r="J79" s="84">
        <f t="shared" si="3"/>
        <v>1198179463017.1345</v>
      </c>
      <c r="K79" s="84">
        <f t="shared" si="3"/>
        <v>1237222080245.5618</v>
      </c>
      <c r="L79" s="84">
        <f t="shared" si="3"/>
        <v>1278327230249.0364</v>
      </c>
      <c r="M79" s="84">
        <f t="shared" si="3"/>
        <v>1321644695790.417</v>
      </c>
      <c r="N79" s="84">
        <f t="shared" si="3"/>
        <v>1367336583095.417</v>
      </c>
      <c r="O79" s="84">
        <f t="shared" si="3"/>
        <v>1415578379522.7754</v>
      </c>
      <c r="P79" s="84">
        <f t="shared" si="3"/>
        <v>1465158207449.5208</v>
      </c>
      <c r="Q79" s="84">
        <f t="shared" si="3"/>
        <v>1517581468938.5908</v>
      </c>
      <c r="R79" s="84">
        <f t="shared" si="3"/>
        <v>1573062106166.3296</v>
      </c>
      <c r="S79" s="84">
        <f t="shared" si="3"/>
        <v>1631831771094.9958</v>
      </c>
      <c r="T79" s="84">
        <f t="shared" si="3"/>
        <v>1694141340233.8774</v>
      </c>
      <c r="U79" s="84">
        <f t="shared" si="3"/>
        <v>1755586608486.0913</v>
      </c>
      <c r="V79" s="84">
        <f t="shared" si="3"/>
        <v>1820777007849.8962</v>
      </c>
      <c r="W79" s="84">
        <f t="shared" si="3"/>
        <v>1889997629912.8093</v>
      </c>
      <c r="X79" s="84">
        <f t="shared" si="3"/>
        <v>1963556774736.1824</v>
      </c>
      <c r="Y79" s="84">
        <f t="shared" si="3"/>
        <v>2041787883526.1243</v>
      </c>
      <c r="Z79" s="84">
        <f t="shared" si="3"/>
        <v>2118249421426.5574</v>
      </c>
      <c r="AA79" s="84">
        <f t="shared" si="3"/>
        <v>2199578104336.9937</v>
      </c>
      <c r="AB79" s="84">
        <f t="shared" si="3"/>
        <v>2286141437229.457</v>
      </c>
      <c r="AC79" s="84">
        <f t="shared" si="3"/>
        <v>2378335916117.9414</v>
      </c>
      <c r="AD79" s="84">
        <f t="shared" si="3"/>
        <v>2476589350035.5815</v>
      </c>
      <c r="AE79" s="84">
        <f t="shared" si="3"/>
        <v>2577101705774.0493</v>
      </c>
      <c r="AF79" s="84">
        <f t="shared" si="3"/>
        <v>2684276909966.5205</v>
      </c>
      <c r="AG79" s="84">
        <f t="shared" si="3"/>
        <v>2798616925031.9321</v>
      </c>
      <c r="AH79" s="84">
        <f t="shared" si="3"/>
        <v>2920662759757.1997</v>
      </c>
      <c r="AI79" s="84">
        <f t="shared" si="3"/>
        <v>3050997547008.1592</v>
      </c>
      <c r="AJ79" s="84">
        <f t="shared" si="3"/>
        <v>3190019484948.8008</v>
      </c>
      <c r="AK79" s="84">
        <f t="shared" si="3"/>
        <v>3338607003984.7915</v>
      </c>
      <c r="AL79" s="84">
        <f t="shared" si="3"/>
        <v>3497487037351.4976</v>
      </c>
      <c r="AM79" s="84">
        <f t="shared" si="3"/>
        <v>3667443176646.9004</v>
      </c>
      <c r="AN79" s="84">
        <f t="shared" si="3"/>
        <v>3849320136867.9854</v>
      </c>
    </row>
    <row r="80" spans="1:40" x14ac:dyDescent="0.2">
      <c r="A80" s="85" t="s">
        <v>251</v>
      </c>
      <c r="B80" s="84">
        <f t="shared" si="4"/>
        <v>20662778317.490772</v>
      </c>
      <c r="C80" s="84">
        <f t="shared" si="3"/>
        <v>20833790870.015358</v>
      </c>
      <c r="D80" s="84">
        <f t="shared" si="3"/>
        <v>21094285005.990765</v>
      </c>
      <c r="E80" s="84">
        <f t="shared" si="3"/>
        <v>21364753828.644653</v>
      </c>
      <c r="F80" s="84">
        <f t="shared" si="3"/>
        <v>21812307851.782562</v>
      </c>
      <c r="G80" s="84">
        <f t="shared" ref="C80:AN84" si="5">G60*$B$71</f>
        <v>22276427237.459614</v>
      </c>
      <c r="H80" s="84">
        <f t="shared" si="5"/>
        <v>22758117061.614555</v>
      </c>
      <c r="I80" s="84">
        <f t="shared" si="5"/>
        <v>23258457786.773113</v>
      </c>
      <c r="J80" s="84">
        <f t="shared" si="5"/>
        <v>23778611327.734821</v>
      </c>
      <c r="K80" s="84">
        <f t="shared" si="5"/>
        <v>24431243632.737091</v>
      </c>
      <c r="L80" s="84">
        <f t="shared" si="5"/>
        <v>25111858536.777054</v>
      </c>
      <c r="M80" s="84">
        <f t="shared" si="5"/>
        <v>25822259195.805138</v>
      </c>
      <c r="N80" s="84">
        <f t="shared" si="5"/>
        <v>26564390727.824039</v>
      </c>
      <c r="O80" s="84">
        <f t="shared" si="5"/>
        <v>27340352220.353657</v>
      </c>
      <c r="P80" s="84">
        <f t="shared" si="5"/>
        <v>28125498674.865677</v>
      </c>
      <c r="Q80" s="84">
        <f t="shared" si="5"/>
        <v>28947577675.003613</v>
      </c>
      <c r="R80" s="84">
        <f t="shared" si="5"/>
        <v>29809116397.726559</v>
      </c>
      <c r="S80" s="84">
        <f t="shared" si="5"/>
        <v>30712844666.032478</v>
      </c>
      <c r="T80" s="84">
        <f t="shared" si="5"/>
        <v>31661712113.446194</v>
      </c>
      <c r="U80" s="84">
        <f t="shared" si="5"/>
        <v>32572151881.512157</v>
      </c>
      <c r="V80" s="84">
        <f t="shared" si="5"/>
        <v>33529016987.854935</v>
      </c>
      <c r="W80" s="84">
        <f t="shared" si="5"/>
        <v>34535612061.829681</v>
      </c>
      <c r="X80" s="84">
        <f t="shared" si="5"/>
        <v>35595505530.12294</v>
      </c>
      <c r="Y80" s="84">
        <f t="shared" si="5"/>
        <v>36712551458.098274</v>
      </c>
      <c r="Z80" s="84">
        <f t="shared" si="5"/>
        <v>37769625797.903358</v>
      </c>
      <c r="AA80" s="84">
        <f t="shared" si="5"/>
        <v>38884762806.588249</v>
      </c>
      <c r="AB80" s="84">
        <f t="shared" si="5"/>
        <v>40062165229.873665</v>
      </c>
      <c r="AC80" s="84">
        <f t="shared" si="5"/>
        <v>41306363881.057259</v>
      </c>
      <c r="AD80" s="84">
        <f t="shared" si="5"/>
        <v>42622243842.53289</v>
      </c>
      <c r="AE80" s="84">
        <f t="shared" si="5"/>
        <v>43942406728.85173</v>
      </c>
      <c r="AF80" s="84">
        <f t="shared" si="5"/>
        <v>45340550983.6147</v>
      </c>
      <c r="AG80" s="84">
        <f t="shared" si="5"/>
        <v>46822387110.06044</v>
      </c>
      <c r="AH80" s="84">
        <f t="shared" si="5"/>
        <v>48394066837.483467</v>
      </c>
      <c r="AI80" s="84">
        <f t="shared" si="5"/>
        <v>50062217839.012611</v>
      </c>
      <c r="AJ80" s="84">
        <f t="shared" si="5"/>
        <v>51830238060.143578</v>
      </c>
      <c r="AK80" s="84">
        <f t="shared" si="5"/>
        <v>53709163892.422127</v>
      </c>
      <c r="AL80" s="84">
        <f t="shared" si="5"/>
        <v>55707244329.975716</v>
      </c>
      <c r="AM80" s="84">
        <f t="shared" si="5"/>
        <v>57833368122.489647</v>
      </c>
      <c r="AN80" s="84">
        <f t="shared" si="5"/>
        <v>60097114128.714592</v>
      </c>
    </row>
    <row r="81" spans="1:40" x14ac:dyDescent="0.2">
      <c r="A81" s="85" t="s">
        <v>252</v>
      </c>
      <c r="B81" s="84">
        <f t="shared" si="4"/>
        <v>1592942069267.2849</v>
      </c>
      <c r="C81" s="84">
        <f t="shared" si="5"/>
        <v>1599368996317.0034</v>
      </c>
      <c r="D81" s="84">
        <f t="shared" si="5"/>
        <v>1612155629383.1411</v>
      </c>
      <c r="E81" s="84">
        <f t="shared" si="5"/>
        <v>1625132345186.2366</v>
      </c>
      <c r="F81" s="84">
        <f t="shared" si="5"/>
        <v>1650904805993.8572</v>
      </c>
      <c r="G81" s="84">
        <f t="shared" si="5"/>
        <v>1677143175862.6301</v>
      </c>
      <c r="H81" s="84">
        <f t="shared" si="5"/>
        <v>1703857250435.1863</v>
      </c>
      <c r="I81" s="84">
        <f t="shared" si="5"/>
        <v>1731057064966.1848</v>
      </c>
      <c r="J81" s="84">
        <f t="shared" si="5"/>
        <v>1758752901522.7551</v>
      </c>
      <c r="K81" s="84">
        <f t="shared" si="5"/>
        <v>1795141844475.9695</v>
      </c>
      <c r="L81" s="84">
        <f t="shared" si="5"/>
        <v>1832341246929.6814</v>
      </c>
      <c r="M81" s="84">
        <f t="shared" si="5"/>
        <v>1870370765642.5569</v>
      </c>
      <c r="N81" s="84">
        <f t="shared" si="5"/>
        <v>1909250580023.5911</v>
      </c>
      <c r="O81" s="84">
        <f t="shared" si="5"/>
        <v>1949001406765.9363</v>
      </c>
      <c r="P81" s="84">
        <f t="shared" si="5"/>
        <v>1987742598265.5017</v>
      </c>
      <c r="Q81" s="84">
        <f t="shared" si="5"/>
        <v>2027319533409.7405</v>
      </c>
      <c r="R81" s="84">
        <f t="shared" si="5"/>
        <v>2067752009392.4485</v>
      </c>
      <c r="S81" s="84">
        <f t="shared" si="5"/>
        <v>2109060340870.8857</v>
      </c>
      <c r="T81" s="84">
        <f t="shared" si="5"/>
        <v>2151265375408.3184</v>
      </c>
      <c r="U81" s="84">
        <f t="shared" si="5"/>
        <v>2188559347062.3728</v>
      </c>
      <c r="V81" s="84">
        <f t="shared" si="5"/>
        <v>2226574169758.4746</v>
      </c>
      <c r="W81" s="84">
        <f t="shared" si="5"/>
        <v>2265325439476.4058</v>
      </c>
      <c r="X81" s="84">
        <f t="shared" si="5"/>
        <v>2304829127634.916</v>
      </c>
      <c r="Y81" s="84">
        <f t="shared" si="5"/>
        <v>2345101590748.5024</v>
      </c>
      <c r="Z81" s="84">
        <f t="shared" si="5"/>
        <v>2378521570615.667</v>
      </c>
      <c r="AA81" s="84">
        <f t="shared" si="5"/>
        <v>2412489495611.686</v>
      </c>
      <c r="AB81" s="84">
        <f t="shared" si="5"/>
        <v>2447015681432.8574</v>
      </c>
      <c r="AC81" s="84">
        <f t="shared" si="5"/>
        <v>2482110663335.0142</v>
      </c>
      <c r="AD81" s="84">
        <f t="shared" si="5"/>
        <v>2517785200986.1006</v>
      </c>
      <c r="AE81" s="84">
        <f t="shared" si="5"/>
        <v>2549833710651.7549</v>
      </c>
      <c r="AF81" s="84">
        <f t="shared" si="5"/>
        <v>2582374977154.6123</v>
      </c>
      <c r="AG81" s="84">
        <f t="shared" si="5"/>
        <v>2615417974276.7661</v>
      </c>
      <c r="AH81" s="84">
        <f t="shared" si="5"/>
        <v>2648971863772.3784</v>
      </c>
      <c r="AI81" s="84">
        <f t="shared" si="5"/>
        <v>2683045999822.584</v>
      </c>
      <c r="AJ81" s="84">
        <f t="shared" si="5"/>
        <v>2717453680626.748</v>
      </c>
      <c r="AK81" s="84">
        <f t="shared" si="5"/>
        <v>2752389186001.1138</v>
      </c>
      <c r="AL81" s="84">
        <f t="shared" si="5"/>
        <v>2787861940764.8457</v>
      </c>
      <c r="AM81" s="84">
        <f t="shared" si="5"/>
        <v>2823881559120.7305</v>
      </c>
      <c r="AN81" s="84">
        <f t="shared" si="5"/>
        <v>2860457848748.3403</v>
      </c>
    </row>
    <row r="82" spans="1:40" x14ac:dyDescent="0.2">
      <c r="A82" s="85" t="s">
        <v>128</v>
      </c>
      <c r="B82" s="84">
        <f t="shared" si="4"/>
        <v>227564090653.48959</v>
      </c>
      <c r="C82" s="84">
        <f t="shared" si="5"/>
        <v>233132451569.60074</v>
      </c>
      <c r="D82" s="84">
        <f t="shared" si="5"/>
        <v>239980050971.06772</v>
      </c>
      <c r="E82" s="84">
        <f t="shared" si="5"/>
        <v>247253211572.48923</v>
      </c>
      <c r="F82" s="84">
        <f t="shared" si="5"/>
        <v>256943580468.82285</v>
      </c>
      <c r="G82" s="84">
        <f t="shared" si="5"/>
        <v>267258764755.10904</v>
      </c>
      <c r="H82" s="84">
        <f t="shared" si="5"/>
        <v>278246748442.69971</v>
      </c>
      <c r="I82" s="84">
        <f t="shared" si="5"/>
        <v>289959384646.83856</v>
      </c>
      <c r="J82" s="84">
        <f t="shared" si="5"/>
        <v>302452713486.47406</v>
      </c>
      <c r="K82" s="84">
        <f t="shared" si="5"/>
        <v>317234017469.88953</v>
      </c>
      <c r="L82" s="84">
        <f t="shared" si="5"/>
        <v>333057993581.57361</v>
      </c>
      <c r="M82" s="84">
        <f t="shared" si="5"/>
        <v>350009591569.47888</v>
      </c>
      <c r="N82" s="84">
        <f t="shared" si="5"/>
        <v>368181008215.01593</v>
      </c>
      <c r="O82" s="84">
        <f t="shared" si="5"/>
        <v>387672316431.41772</v>
      </c>
      <c r="P82" s="84">
        <f t="shared" si="5"/>
        <v>408201573117.10986</v>
      </c>
      <c r="Q82" s="84">
        <f t="shared" si="5"/>
        <v>430234569428.37933</v>
      </c>
      <c r="R82" s="84">
        <f t="shared" si="5"/>
        <v>453894592853.71118</v>
      </c>
      <c r="S82" s="84">
        <f t="shared" si="5"/>
        <v>479315400449.60675</v>
      </c>
      <c r="T82" s="84">
        <f t="shared" si="5"/>
        <v>506642121113.69458</v>
      </c>
      <c r="U82" s="84">
        <f t="shared" si="5"/>
        <v>534608323108.8053</v>
      </c>
      <c r="V82" s="84">
        <f t="shared" si="5"/>
        <v>564644581863.63574</v>
      </c>
      <c r="W82" s="84">
        <f t="shared" si="5"/>
        <v>596917725308.32031</v>
      </c>
      <c r="X82" s="84">
        <f t="shared" si="5"/>
        <v>631608372896.22681</v>
      </c>
      <c r="Y82" s="84">
        <f t="shared" si="5"/>
        <v>668912089172.1344</v>
      </c>
      <c r="Z82" s="84">
        <f t="shared" si="5"/>
        <v>706771021475.50818</v>
      </c>
      <c r="AA82" s="84">
        <f t="shared" si="5"/>
        <v>747411748860.32947</v>
      </c>
      <c r="AB82" s="84">
        <f t="shared" si="5"/>
        <v>791051630247.53577</v>
      </c>
      <c r="AC82" s="84">
        <f t="shared" si="5"/>
        <v>837925311074.62305</v>
      </c>
      <c r="AD82" s="84">
        <f t="shared" si="5"/>
        <v>888286110821.28174</v>
      </c>
      <c r="AE82" s="84">
        <f t="shared" si="5"/>
        <v>940851668540.33191</v>
      </c>
      <c r="AF82" s="84">
        <f t="shared" si="5"/>
        <v>997285944237.65356</v>
      </c>
      <c r="AG82" s="84">
        <f t="shared" si="5"/>
        <v>1057887025650.6665</v>
      </c>
      <c r="AH82" s="84">
        <f t="shared" si="5"/>
        <v>1122976308101.2236</v>
      </c>
      <c r="AI82" s="84">
        <f t="shared" si="5"/>
        <v>1192900334084.6587</v>
      </c>
      <c r="AJ82" s="84">
        <f t="shared" si="5"/>
        <v>1267941209307.4993</v>
      </c>
      <c r="AK82" s="84">
        <f t="shared" si="5"/>
        <v>1348578536814.4875</v>
      </c>
      <c r="AL82" s="84">
        <f t="shared" si="5"/>
        <v>1435244842886.0745</v>
      </c>
      <c r="AM82" s="84">
        <f t="shared" si="5"/>
        <v>1528406493982.4915</v>
      </c>
      <c r="AN82" s="84">
        <f t="shared" si="5"/>
        <v>1628566366113.8125</v>
      </c>
    </row>
    <row r="83" spans="1:40" x14ac:dyDescent="0.2">
      <c r="A83" s="85" t="s">
        <v>253</v>
      </c>
      <c r="B83" s="84">
        <f t="shared" si="4"/>
        <v>9239565896618.3594</v>
      </c>
      <c r="C83" s="84">
        <f t="shared" si="5"/>
        <v>9319339199256.1992</v>
      </c>
      <c r="D83" s="84">
        <f t="shared" si="5"/>
        <v>9439388413111.3086</v>
      </c>
      <c r="E83" s="84">
        <f t="shared" si="5"/>
        <v>9564180919965.584</v>
      </c>
      <c r="F83" s="84">
        <f t="shared" si="5"/>
        <v>9768577399632.4492</v>
      </c>
      <c r="G83" s="84">
        <f t="shared" si="5"/>
        <v>9980777809944.8672</v>
      </c>
      <c r="H83" s="84">
        <f t="shared" si="5"/>
        <v>10201264672546.74</v>
      </c>
      <c r="I83" s="84">
        <f t="shared" si="5"/>
        <v>10430556943092.168</v>
      </c>
      <c r="J83" s="84">
        <f t="shared" si="5"/>
        <v>10669212948670.889</v>
      </c>
      <c r="K83" s="84">
        <f t="shared" si="5"/>
        <v>10967851254082.98</v>
      </c>
      <c r="L83" s="84">
        <f t="shared" si="5"/>
        <v>11279660685101.848</v>
      </c>
      <c r="M83" s="84">
        <f t="shared" si="5"/>
        <v>11605505891120.264</v>
      </c>
      <c r="N83" s="84">
        <f t="shared" si="5"/>
        <v>11946320096252.213</v>
      </c>
      <c r="O83" s="84">
        <f t="shared" si="5"/>
        <v>12303110913992.75</v>
      </c>
      <c r="P83" s="84">
        <f t="shared" si="5"/>
        <v>12664848657018.537</v>
      </c>
      <c r="Q83" s="84">
        <f t="shared" si="5"/>
        <v>13044084542222.684</v>
      </c>
      <c r="R83" s="84">
        <f t="shared" si="5"/>
        <v>13442034191613.658</v>
      </c>
      <c r="S83" s="84">
        <f t="shared" si="5"/>
        <v>13860011227061.592</v>
      </c>
      <c r="T83" s="84">
        <f t="shared" si="5"/>
        <v>14299435584943.188</v>
      </c>
      <c r="U83" s="84">
        <f t="shared" si="5"/>
        <v>14722629267988.322</v>
      </c>
      <c r="V83" s="84">
        <f t="shared" si="5"/>
        <v>15167979839453.271</v>
      </c>
      <c r="W83" s="84">
        <f t="shared" si="5"/>
        <v>15637081922735.533</v>
      </c>
      <c r="X83" s="84">
        <f t="shared" si="5"/>
        <v>16131657859706.338</v>
      </c>
      <c r="Y83" s="84">
        <f t="shared" si="5"/>
        <v>16653568295756.592</v>
      </c>
      <c r="Z83" s="84">
        <f t="shared" si="5"/>
        <v>17149751642836.076</v>
      </c>
      <c r="AA83" s="84">
        <f t="shared" si="5"/>
        <v>17673818764995.332</v>
      </c>
      <c r="AB83" s="84">
        <f t="shared" si="5"/>
        <v>18227802318440.434</v>
      </c>
      <c r="AC83" s="84">
        <f t="shared" si="5"/>
        <v>18813893915459.871</v>
      </c>
      <c r="AD83" s="84">
        <f t="shared" si="5"/>
        <v>19434456825847.449</v>
      </c>
      <c r="AE83" s="84">
        <f t="shared" si="5"/>
        <v>20058869038832.793</v>
      </c>
      <c r="AF83" s="84">
        <f t="shared" si="5"/>
        <v>20720849580765.668</v>
      </c>
      <c r="AG83" s="84">
        <f t="shared" si="5"/>
        <v>21423162799481.051</v>
      </c>
      <c r="AH83" s="84">
        <f t="shared" si="5"/>
        <v>22168786879178.691</v>
      </c>
      <c r="AI83" s="84">
        <f t="shared" si="5"/>
        <v>22960930671145.027</v>
      </c>
      <c r="AJ83" s="84">
        <f t="shared" si="5"/>
        <v>23801332944402.91</v>
      </c>
      <c r="AK83" s="84">
        <f t="shared" si="5"/>
        <v>24695249707187.797</v>
      </c>
      <c r="AL83" s="84">
        <f t="shared" si="5"/>
        <v>25646675873037.059</v>
      </c>
      <c r="AM83" s="84">
        <f t="shared" si="5"/>
        <v>26659916448105.914</v>
      </c>
      <c r="AN83" s="84">
        <f t="shared" si="5"/>
        <v>27739610943042.715</v>
      </c>
    </row>
    <row r="84" spans="1:40" x14ac:dyDescent="0.2">
      <c r="A84" s="85" t="s">
        <v>254</v>
      </c>
      <c r="B84" s="84">
        <f t="shared" si="4"/>
        <v>42070705386.555908</v>
      </c>
      <c r="C84" s="84">
        <f t="shared" si="5"/>
        <v>43515208690.154572</v>
      </c>
      <c r="D84" s="84">
        <f t="shared" si="5"/>
        <v>45229297498.281311</v>
      </c>
      <c r="E84" s="84">
        <f t="shared" si="5"/>
        <v>47057621467.699532</v>
      </c>
      <c r="F84" s="84">
        <f t="shared" si="5"/>
        <v>49385417228.675064</v>
      </c>
      <c r="G84" s="84">
        <f t="shared" si="5"/>
        <v>51878552586.908798</v>
      </c>
      <c r="H84" s="84">
        <f t="shared" si="5"/>
        <v>54550056472.21479</v>
      </c>
      <c r="I84" s="84">
        <f t="shared" si="5"/>
        <v>57414015394.613464</v>
      </c>
      <c r="J84" s="84">
        <f t="shared" si="5"/>
        <v>60485660498.232018</v>
      </c>
      <c r="K84" s="84">
        <f t="shared" si="5"/>
        <v>64073662792.887154</v>
      </c>
      <c r="L84" s="84">
        <f t="shared" si="5"/>
        <v>67937158235.738174</v>
      </c>
      <c r="M84" s="84">
        <f t="shared" si="5"/>
        <v>72099183417.591644</v>
      </c>
      <c r="N84" s="84">
        <f t="shared" si="5"/>
        <v>76584754890.581253</v>
      </c>
      <c r="O84" s="84">
        <f t="shared" si="5"/>
        <v>81421041435.985138</v>
      </c>
      <c r="P84" s="84">
        <f t="shared" si="5"/>
        <v>86554733940.3685</v>
      </c>
      <c r="Q84" s="84">
        <f t="shared" si="5"/>
        <v>92089989394.846115</v>
      </c>
      <c r="R84" s="84">
        <f t="shared" si="5"/>
        <v>98060352104.624741</v>
      </c>
      <c r="S84" s="84">
        <f t="shared" si="5"/>
        <v>104502229794.11363</v>
      </c>
      <c r="T84" s="84">
        <f t="shared" si="5"/>
        <v>111455140749.68248</v>
      </c>
      <c r="U84" s="84">
        <f t="shared" si="5"/>
        <v>118645972484.1774</v>
      </c>
      <c r="V84" s="84">
        <f t="shared" si="5"/>
        <v>126395076368.2097</v>
      </c>
      <c r="W84" s="84">
        <f t="shared" si="5"/>
        <v>134747985994.76111</v>
      </c>
      <c r="X84" s="84">
        <f t="shared" si="5"/>
        <v>143754010832.81741</v>
      </c>
      <c r="Y84" s="84">
        <f t="shared" si="5"/>
        <v>153466552331.2869</v>
      </c>
      <c r="Z84" s="84">
        <f t="shared" si="5"/>
        <v>163418669710.85239</v>
      </c>
      <c r="AA84" s="84">
        <f t="shared" si="5"/>
        <v>174126372392.06693</v>
      </c>
      <c r="AB84" s="84">
        <f t="shared" si="5"/>
        <v>185649113330.34906</v>
      </c>
      <c r="AC84" s="84">
        <f t="shared" si="5"/>
        <v>198051081425.43222</v>
      </c>
      <c r="AD84" s="84">
        <f t="shared" si="5"/>
        <v>211401581821.1781</v>
      </c>
      <c r="AE84" s="84">
        <f t="shared" si="5"/>
        <v>225402706223.36771</v>
      </c>
      <c r="AF84" s="84">
        <f t="shared" si="5"/>
        <v>240458077237.1283</v>
      </c>
      <c r="AG84" s="84">
        <f t="shared" si="5"/>
        <v>256649295077.26559</v>
      </c>
      <c r="AH84" s="84">
        <f t="shared" si="5"/>
        <v>274064346857.90115</v>
      </c>
      <c r="AI84" s="84">
        <f t="shared" si="5"/>
        <v>292798110821.26685</v>
      </c>
      <c r="AJ84" s="84">
        <f t="shared" si="5"/>
        <v>312930301060.89374</v>
      </c>
      <c r="AK84" s="84">
        <f t="shared" si="5"/>
        <v>334589913684.93378</v>
      </c>
      <c r="AL84" s="84">
        <f t="shared" si="5"/>
        <v>357895396725.64819</v>
      </c>
      <c r="AM84" s="84">
        <f t="shared" si="5"/>
        <v>382974472391.55304</v>
      </c>
      <c r="AN84" s="84">
        <f t="shared" si="5"/>
        <v>409964868768.2674</v>
      </c>
    </row>
    <row r="88" spans="1:40" ht="16" x14ac:dyDescent="0.2">
      <c r="A88" s="89" t="s">
        <v>261</v>
      </c>
      <c r="B88" t="str" cm="1">
        <f t="array" ref="B88:M88">TRANSPOSE(A73:A84)</f>
        <v>Traditional Biomass</v>
      </c>
      <c r="C88" t="str">
        <v>Industrial Biomass</v>
      </c>
      <c r="D88" t="str">
        <v>Coal</v>
      </c>
      <c r="E88" t="str">
        <v>Gas</v>
      </c>
      <c r="F88" t="str">
        <v>Kerosene</v>
      </c>
      <c r="G88" t="str">
        <v>Gasoil CN48</v>
      </c>
      <c r="H88" t="str">
        <v>BioGasoil</v>
      </c>
      <c r="I88" t="str">
        <v>MDF</v>
      </c>
      <c r="J88" t="str">
        <v>Fuel Oil</v>
      </c>
      <c r="K88" t="str">
        <v>LPG</v>
      </c>
      <c r="L88" t="str">
        <v>Electricity</v>
      </c>
      <c r="M88" t="str">
        <v>Captive Electricity</v>
      </c>
    </row>
    <row r="89" spans="1:40" x14ac:dyDescent="0.2">
      <c r="A89" s="90">
        <v>2019</v>
      </c>
      <c r="B89" s="91">
        <f>_xlfn.FORECAST.LINEAR($A89,B$92:B$100,$A$92:$A$100)</f>
        <v>42670598085662.5</v>
      </c>
      <c r="C89" s="91">
        <f t="shared" ref="C89:M89" si="6">_xlfn.FORECAST.LINEAR($A89,C$92:C$100,$A$92:$A$100)</f>
        <v>3602265124617.4219</v>
      </c>
      <c r="D89" s="91">
        <f t="shared" si="6"/>
        <v>4035389638720</v>
      </c>
      <c r="E89" s="91">
        <f t="shared" si="6"/>
        <v>2378147672623.25</v>
      </c>
      <c r="F89" s="91">
        <f t="shared" si="6"/>
        <v>10788105075.754883</v>
      </c>
      <c r="G89" s="91">
        <f t="shared" si="6"/>
        <v>86809547284.611328</v>
      </c>
      <c r="H89" s="91">
        <f t="shared" si="6"/>
        <v>919376443709.85156</v>
      </c>
      <c r="I89" s="91">
        <f t="shared" si="6"/>
        <v>19184891717.847656</v>
      </c>
      <c r="J89" s="91">
        <f t="shared" si="6"/>
        <v>1510322950088.5391</v>
      </c>
      <c r="K89" s="91">
        <f t="shared" si="6"/>
        <v>194209782882.50781</v>
      </c>
      <c r="L89" s="91">
        <f t="shared" si="6"/>
        <v>8563404867982.4375</v>
      </c>
      <c r="M89" s="91">
        <f t="shared" si="6"/>
        <v>33980767901.646484</v>
      </c>
    </row>
    <row r="90" spans="1:40" x14ac:dyDescent="0.2">
      <c r="A90" s="90">
        <v>2020</v>
      </c>
      <c r="B90" s="91">
        <f t="shared" ref="B90:M91" si="7">_xlfn.FORECAST.LINEAR($A90,B$92:B$100,$A$92:$A$100)</f>
        <v>43279782087828.75</v>
      </c>
      <c r="C90" s="91">
        <f t="shared" si="7"/>
        <v>3653692627018.9062</v>
      </c>
      <c r="D90" s="91">
        <f t="shared" si="7"/>
        <v>4201829922126.6875</v>
      </c>
      <c r="E90" s="91">
        <f t="shared" si="7"/>
        <v>2477997714999.4375</v>
      </c>
      <c r="F90" s="91">
        <f t="shared" si="7"/>
        <v>11310355453.231445</v>
      </c>
      <c r="G90" s="91">
        <f t="shared" si="7"/>
        <v>91011983071.358398</v>
      </c>
      <c r="H90" s="91">
        <f t="shared" si="7"/>
        <v>943655165686.25</v>
      </c>
      <c r="I90" s="91">
        <f t="shared" si="7"/>
        <v>19584502889.702881</v>
      </c>
      <c r="J90" s="91">
        <f t="shared" si="7"/>
        <v>1531884976884.375</v>
      </c>
      <c r="K90" s="91">
        <f t="shared" si="7"/>
        <v>203652686860.66797</v>
      </c>
      <c r="L90" s="91">
        <f t="shared" si="7"/>
        <v>8746614715458.5625</v>
      </c>
      <c r="M90" s="91">
        <f t="shared" si="7"/>
        <v>36294412728.765625</v>
      </c>
    </row>
    <row r="91" spans="1:40" x14ac:dyDescent="0.2">
      <c r="A91" s="90">
        <v>2021</v>
      </c>
      <c r="B91" s="91">
        <f t="shared" si="7"/>
        <v>43888966089995</v>
      </c>
      <c r="C91" s="91">
        <f t="shared" si="7"/>
        <v>3705120129420.375</v>
      </c>
      <c r="D91" s="91">
        <f t="shared" si="7"/>
        <v>4368270205533.375</v>
      </c>
      <c r="E91" s="91">
        <f t="shared" si="7"/>
        <v>2577847757375.625</v>
      </c>
      <c r="F91" s="91">
        <f t="shared" si="7"/>
        <v>11832605830.708008</v>
      </c>
      <c r="G91" s="91">
        <f t="shared" si="7"/>
        <v>95214418858.105469</v>
      </c>
      <c r="H91" s="91">
        <f t="shared" si="7"/>
        <v>967933887662.65625</v>
      </c>
      <c r="I91" s="91">
        <f t="shared" si="7"/>
        <v>19984114061.557983</v>
      </c>
      <c r="J91" s="91">
        <f t="shared" si="7"/>
        <v>1553447003680.2031</v>
      </c>
      <c r="K91" s="91">
        <f t="shared" si="7"/>
        <v>213095590838.82812</v>
      </c>
      <c r="L91" s="91">
        <f t="shared" si="7"/>
        <v>8929824562934.6875</v>
      </c>
      <c r="M91" s="91">
        <f t="shared" si="7"/>
        <v>38608057555.884766</v>
      </c>
    </row>
    <row r="92" spans="1:40" x14ac:dyDescent="0.2">
      <c r="A92" s="92">
        <v>2022</v>
      </c>
      <c r="B92" s="84" cm="1">
        <f t="array" ref="B92:M130">TRANSPOSE(B73:AN84)</f>
        <v>45004805632728.539</v>
      </c>
      <c r="C92">
        <v>3799319649695.4932</v>
      </c>
      <c r="D92">
        <v>4626997337123.6826</v>
      </c>
      <c r="E92">
        <v>2732803355437.1426</v>
      </c>
      <c r="F92">
        <v>12633087595.736105</v>
      </c>
      <c r="G92">
        <v>101655722418.7171</v>
      </c>
      <c r="H92">
        <v>1007676402822.054</v>
      </c>
      <c r="I92">
        <v>20662778317.490772</v>
      </c>
      <c r="J92">
        <v>1592942069267.2849</v>
      </c>
      <c r="K92">
        <v>227564090653.48959</v>
      </c>
      <c r="L92">
        <v>9239565896618.3594</v>
      </c>
      <c r="M92">
        <v>42070705386.555908</v>
      </c>
    </row>
    <row r="93" spans="1:40" x14ac:dyDescent="0.2">
      <c r="A93" s="92">
        <v>2023</v>
      </c>
      <c r="B93">
        <v>45186383235740.555</v>
      </c>
      <c r="C93">
        <v>3814648487258.5479</v>
      </c>
      <c r="D93">
        <v>4721536524992.0498</v>
      </c>
      <c r="E93">
        <v>2789770767843.0566</v>
      </c>
      <c r="F93">
        <v>12940774338.731852</v>
      </c>
      <c r="G93">
        <v>104131611064.58435</v>
      </c>
      <c r="H93">
        <v>1019517591696.5698</v>
      </c>
      <c r="I93">
        <v>20833790870.015358</v>
      </c>
      <c r="J93">
        <v>1599368996317.0034</v>
      </c>
      <c r="K93">
        <v>233132451569.60074</v>
      </c>
      <c r="L93">
        <v>9319339199256.1992</v>
      </c>
      <c r="M93">
        <v>43515208690.154572</v>
      </c>
    </row>
    <row r="94" spans="1:40" x14ac:dyDescent="0.2">
      <c r="A94" s="92">
        <v>2024</v>
      </c>
      <c r="B94">
        <v>45547639270674.938</v>
      </c>
      <c r="C94">
        <v>3845145833771.5747</v>
      </c>
      <c r="D94">
        <v>4840596926623.5781</v>
      </c>
      <c r="E94">
        <v>2861311057251.043</v>
      </c>
      <c r="F94">
        <v>13319362660.056597</v>
      </c>
      <c r="G94">
        <v>107178029370.06573</v>
      </c>
      <c r="H94">
        <v>1036001708081.8477</v>
      </c>
      <c r="I94">
        <v>21094285005.990765</v>
      </c>
      <c r="J94">
        <v>1612155629383.1411</v>
      </c>
      <c r="K94">
        <v>239980050971.06772</v>
      </c>
      <c r="L94">
        <v>9439388413111.3086</v>
      </c>
      <c r="M94">
        <v>45229297498.281311</v>
      </c>
    </row>
    <row r="95" spans="1:40" x14ac:dyDescent="0.2">
      <c r="A95" s="92">
        <v>2025</v>
      </c>
      <c r="B95">
        <v>45914265643172</v>
      </c>
      <c r="C95">
        <v>3876096545847.3086</v>
      </c>
      <c r="D95">
        <v>4966709679257.793</v>
      </c>
      <c r="E95">
        <v>2937113475195.9907</v>
      </c>
      <c r="F95">
        <v>13721452600.292583</v>
      </c>
      <c r="G95">
        <v>110413560117.81851</v>
      </c>
      <c r="H95">
        <v>1053272239625.0271</v>
      </c>
      <c r="I95">
        <v>21364753828.644653</v>
      </c>
      <c r="J95">
        <v>1625132345186.2366</v>
      </c>
      <c r="K95">
        <v>247253211572.48923</v>
      </c>
      <c r="L95">
        <v>9564180919965.584</v>
      </c>
      <c r="M95">
        <v>47057621467.699532</v>
      </c>
    </row>
    <row r="96" spans="1:40" x14ac:dyDescent="0.2">
      <c r="A96" s="92">
        <v>2026</v>
      </c>
      <c r="B96">
        <v>46642405486851.188</v>
      </c>
      <c r="C96">
        <v>3937566337283.252</v>
      </c>
      <c r="D96">
        <v>5139603789352.0283</v>
      </c>
      <c r="E96">
        <v>3040689214900.1035</v>
      </c>
      <c r="F96">
        <v>14257550291.74646</v>
      </c>
      <c r="G96">
        <v>114727422243.93466</v>
      </c>
      <c r="H96">
        <v>1079622465979.2804</v>
      </c>
      <c r="I96">
        <v>21812307851.782562</v>
      </c>
      <c r="J96">
        <v>1650904805993.8572</v>
      </c>
      <c r="K96">
        <v>256943580468.82285</v>
      </c>
      <c r="L96">
        <v>9768577399632.4492</v>
      </c>
      <c r="M96">
        <v>49385417228.675064</v>
      </c>
    </row>
    <row r="97" spans="1:13" x14ac:dyDescent="0.2">
      <c r="A97" s="92">
        <v>2027</v>
      </c>
      <c r="B97">
        <v>47383708487648.641</v>
      </c>
      <c r="C97">
        <v>4000147366525.7412</v>
      </c>
      <c r="D97">
        <v>5322959484682.5312</v>
      </c>
      <c r="E97">
        <v>3150579512015.0938</v>
      </c>
      <c r="F97">
        <v>14828161666.306967</v>
      </c>
      <c r="G97">
        <v>119319008510.1918</v>
      </c>
      <c r="H97">
        <v>1107200875881.8186</v>
      </c>
      <c r="I97">
        <v>22276427237.459614</v>
      </c>
      <c r="J97">
        <v>1677143175862.6301</v>
      </c>
      <c r="K97">
        <v>267258764755.10904</v>
      </c>
      <c r="L97">
        <v>9980777809944.8672</v>
      </c>
      <c r="M97">
        <v>51878552586.908798</v>
      </c>
    </row>
    <row r="98" spans="1:13" x14ac:dyDescent="0.2">
      <c r="A98" s="92">
        <v>2028</v>
      </c>
      <c r="B98">
        <v>48138451398247.945</v>
      </c>
      <c r="C98">
        <v>4063862997122.1694</v>
      </c>
      <c r="D98">
        <v>5517565272409.1602</v>
      </c>
      <c r="E98">
        <v>3267261401230.8545</v>
      </c>
      <c r="F98">
        <v>15435936127.261091</v>
      </c>
      <c r="G98">
        <v>124209638091.58199</v>
      </c>
      <c r="H98">
        <v>1136091559594.1479</v>
      </c>
      <c r="I98">
        <v>22758117061.614555</v>
      </c>
      <c r="J98">
        <v>1703857250435.1863</v>
      </c>
      <c r="K98">
        <v>278246748442.69971</v>
      </c>
      <c r="L98">
        <v>10201264672546.74</v>
      </c>
      <c r="M98">
        <v>54550056472.21479</v>
      </c>
    </row>
    <row r="99" spans="1:13" x14ac:dyDescent="0.2">
      <c r="A99" s="92">
        <v>2029</v>
      </c>
      <c r="B99">
        <v>48906917741003.125</v>
      </c>
      <c r="C99">
        <v>4128737164117.6011</v>
      </c>
      <c r="D99">
        <v>5724272923764.2734</v>
      </c>
      <c r="E99">
        <v>3391250214673.0928</v>
      </c>
      <c r="F99">
        <v>16083736683.433573</v>
      </c>
      <c r="G99">
        <v>129422349000.64117</v>
      </c>
      <c r="H99">
        <v>1166385171204.0039</v>
      </c>
      <c r="I99">
        <v>23258457786.773113</v>
      </c>
      <c r="J99">
        <v>1731057064966.1848</v>
      </c>
      <c r="K99">
        <v>289959384646.83856</v>
      </c>
      <c r="L99">
        <v>10430556943092.168</v>
      </c>
      <c r="M99">
        <v>57414015394.613464</v>
      </c>
    </row>
    <row r="100" spans="1:13" x14ac:dyDescent="0.2">
      <c r="A100" s="92">
        <v>2030</v>
      </c>
      <c r="B100">
        <v>49689398011369.977</v>
      </c>
      <c r="C100">
        <v>4194794391228.5249</v>
      </c>
      <c r="D100">
        <v>5944002664895.6436</v>
      </c>
      <c r="E100">
        <v>3523102724762.833</v>
      </c>
      <c r="F100">
        <v>16774657499.252403</v>
      </c>
      <c r="G100">
        <v>134982039309.02901</v>
      </c>
      <c r="H100">
        <v>1198179463017.1345</v>
      </c>
      <c r="I100">
        <v>23778611327.734821</v>
      </c>
      <c r="J100">
        <v>1758752901522.7551</v>
      </c>
      <c r="K100">
        <v>302452713486.47406</v>
      </c>
      <c r="L100">
        <v>10669212948670.889</v>
      </c>
      <c r="M100">
        <v>60485660498.232018</v>
      </c>
    </row>
    <row r="101" spans="1:13" x14ac:dyDescent="0.2">
      <c r="A101" s="92">
        <v>2031</v>
      </c>
      <c r="B101">
        <v>50717481415253.445</v>
      </c>
      <c r="C101">
        <v>4281585511044.5693</v>
      </c>
      <c r="D101">
        <v>6206050815302.0508</v>
      </c>
      <c r="E101">
        <v>3680203714950.1235</v>
      </c>
      <c r="F101">
        <v>17592270530.417744</v>
      </c>
      <c r="G101">
        <v>141561194461.5311</v>
      </c>
      <c r="H101">
        <v>1237222080245.5618</v>
      </c>
      <c r="I101">
        <v>24431243632.737091</v>
      </c>
      <c r="J101">
        <v>1795141844475.9695</v>
      </c>
      <c r="K101">
        <v>317234017469.88953</v>
      </c>
      <c r="L101">
        <v>10967851254082.98</v>
      </c>
      <c r="M101">
        <v>64073662792.887154</v>
      </c>
    </row>
    <row r="102" spans="1:13" x14ac:dyDescent="0.2">
      <c r="A102" s="92">
        <v>2032</v>
      </c>
      <c r="B102">
        <v>51768462432925.914</v>
      </c>
      <c r="C102">
        <v>4370309654518.4932</v>
      </c>
      <c r="D102">
        <v>6485575845929.543</v>
      </c>
      <c r="E102">
        <v>3847852267071.1597</v>
      </c>
      <c r="F102">
        <v>18467480358.374615</v>
      </c>
      <c r="G102">
        <v>148603818575.44131</v>
      </c>
      <c r="H102">
        <v>1278327230249.0364</v>
      </c>
      <c r="I102">
        <v>25111858536.777054</v>
      </c>
      <c r="J102">
        <v>1832341246929.6814</v>
      </c>
      <c r="K102">
        <v>333057993581.57361</v>
      </c>
      <c r="L102">
        <v>11279660685101.848</v>
      </c>
      <c r="M102">
        <v>67937158235.738174</v>
      </c>
    </row>
    <row r="103" spans="1:13" x14ac:dyDescent="0.2">
      <c r="A103" s="92">
        <v>2033</v>
      </c>
      <c r="B103">
        <v>52842896419550.625</v>
      </c>
      <c r="C103">
        <v>4461013704905.4287</v>
      </c>
      <c r="D103">
        <v>6783975039445.0576</v>
      </c>
      <c r="E103">
        <v>4026893616147.6172</v>
      </c>
      <c r="F103">
        <v>19404977525.668209</v>
      </c>
      <c r="G103">
        <v>156147655431.71561</v>
      </c>
      <c r="H103">
        <v>1321644695790.417</v>
      </c>
      <c r="I103">
        <v>25822259195.805138</v>
      </c>
      <c r="J103">
        <v>1870370765642.5569</v>
      </c>
      <c r="K103">
        <v>350009591569.47888</v>
      </c>
      <c r="L103">
        <v>11605505891120.264</v>
      </c>
      <c r="M103">
        <v>72099183417.591644</v>
      </c>
    </row>
    <row r="104" spans="1:13" x14ac:dyDescent="0.2">
      <c r="A104" s="92">
        <v>2034</v>
      </c>
      <c r="B104">
        <v>53941353496538.07</v>
      </c>
      <c r="C104">
        <v>4553745792031.6875</v>
      </c>
      <c r="D104">
        <v>7102764217802.2568</v>
      </c>
      <c r="E104">
        <v>4218244752761.3364</v>
      </c>
      <c r="F104">
        <v>20409852672.421818</v>
      </c>
      <c r="G104">
        <v>164233668309.95111</v>
      </c>
      <c r="H104">
        <v>1367336583095.417</v>
      </c>
      <c r="I104">
        <v>26564390727.824039</v>
      </c>
      <c r="J104">
        <v>1909250580023.5911</v>
      </c>
      <c r="K104">
        <v>368181008215.01593</v>
      </c>
      <c r="L104">
        <v>11946320096252.213</v>
      </c>
      <c r="M104">
        <v>76584754890.581253</v>
      </c>
    </row>
    <row r="105" spans="1:13" x14ac:dyDescent="0.2">
      <c r="A105" s="92">
        <v>2035</v>
      </c>
      <c r="B105">
        <v>55064418964990.109</v>
      </c>
      <c r="C105">
        <v>4648555327197.8359</v>
      </c>
      <c r="D105">
        <v>7443588014726.2822</v>
      </c>
      <c r="E105">
        <v>4422900642639.5615</v>
      </c>
      <c r="F105">
        <v>21487631266.533207</v>
      </c>
      <c r="G105">
        <v>172906319454.76126</v>
      </c>
      <c r="H105">
        <v>1415578379522.7754</v>
      </c>
      <c r="I105">
        <v>27340352220.353657</v>
      </c>
      <c r="J105">
        <v>1949001406765.9363</v>
      </c>
      <c r="K105">
        <v>387672316431.41772</v>
      </c>
      <c r="L105">
        <v>12303110913992.75</v>
      </c>
      <c r="M105">
        <v>81421041435.985138</v>
      </c>
    </row>
    <row r="106" spans="1:13" x14ac:dyDescent="0.2">
      <c r="A106" s="92">
        <v>2036</v>
      </c>
      <c r="B106">
        <v>56158959580755.164</v>
      </c>
      <c r="C106">
        <v>4740956785453.3887</v>
      </c>
      <c r="D106">
        <v>7800767099775.1133</v>
      </c>
      <c r="E106">
        <v>4637503723915.0137</v>
      </c>
      <c r="F106">
        <v>22622665506.123219</v>
      </c>
      <c r="G106">
        <v>182039694390.19189</v>
      </c>
      <c r="H106">
        <v>1465158207449.5208</v>
      </c>
      <c r="I106">
        <v>28125498674.865677</v>
      </c>
      <c r="J106">
        <v>1987742598265.5017</v>
      </c>
      <c r="K106">
        <v>408201573117.10986</v>
      </c>
      <c r="L106">
        <v>12664848657018.537</v>
      </c>
      <c r="M106">
        <v>86554733940.3685</v>
      </c>
    </row>
    <row r="107" spans="1:13" x14ac:dyDescent="0.2">
      <c r="A107" s="92">
        <v>2037</v>
      </c>
      <c r="B107">
        <v>57277112153922.094</v>
      </c>
      <c r="C107">
        <v>4835351572476.2422</v>
      </c>
      <c r="D107">
        <v>8182960145611.1074</v>
      </c>
      <c r="E107">
        <v>4867217143139.5254</v>
      </c>
      <c r="F107">
        <v>23840751018.470245</v>
      </c>
      <c r="G107">
        <v>191841364947.47366</v>
      </c>
      <c r="H107">
        <v>1517581468938.5908</v>
      </c>
      <c r="I107">
        <v>28947577675.003613</v>
      </c>
      <c r="J107">
        <v>2027319533409.7405</v>
      </c>
      <c r="K107">
        <v>430234569428.37933</v>
      </c>
      <c r="L107">
        <v>13044084542222.684</v>
      </c>
      <c r="M107">
        <v>92089989394.846115</v>
      </c>
    </row>
    <row r="108" spans="1:13" x14ac:dyDescent="0.2">
      <c r="A108" s="92">
        <v>2038</v>
      </c>
      <c r="B108">
        <v>58419436007316.086</v>
      </c>
      <c r="C108">
        <v>4931786906472.792</v>
      </c>
      <c r="D108">
        <v>8592190016866.9375</v>
      </c>
      <c r="E108">
        <v>5113264933088.7529</v>
      </c>
      <c r="F108">
        <v>25148694797.943974</v>
      </c>
      <c r="G108">
        <v>202366105537.45236</v>
      </c>
      <c r="H108">
        <v>1573062106166.3296</v>
      </c>
      <c r="I108">
        <v>29809116397.726559</v>
      </c>
      <c r="J108">
        <v>2067752009392.4485</v>
      </c>
      <c r="K108">
        <v>453894592853.71118</v>
      </c>
      <c r="L108">
        <v>13442034191613.658</v>
      </c>
      <c r="M108">
        <v>98060352104.624741</v>
      </c>
    </row>
    <row r="109" spans="1:13" x14ac:dyDescent="0.2">
      <c r="A109" s="92">
        <v>2039</v>
      </c>
      <c r="B109">
        <v>59586505083466.938</v>
      </c>
      <c r="C109">
        <v>5030311239849.4277</v>
      </c>
      <c r="D109">
        <v>9030650691913.2266</v>
      </c>
      <c r="E109">
        <v>5376974717325.7998</v>
      </c>
      <c r="F109">
        <v>26553881837.179195</v>
      </c>
      <c r="G109">
        <v>213673341597.94992</v>
      </c>
      <c r="H109">
        <v>1631831771094.9958</v>
      </c>
      <c r="I109">
        <v>30712844666.032478</v>
      </c>
      <c r="J109">
        <v>2109060340870.8857</v>
      </c>
      <c r="K109">
        <v>479315400449.60675</v>
      </c>
      <c r="L109">
        <v>13860011227061.592</v>
      </c>
      <c r="M109">
        <v>104502229794.11363</v>
      </c>
    </row>
    <row r="110" spans="1:13" x14ac:dyDescent="0.2">
      <c r="A110" s="92">
        <v>2040</v>
      </c>
      <c r="B110">
        <v>60778908380901.594</v>
      </c>
      <c r="C110">
        <v>5130974296044.499</v>
      </c>
      <c r="D110">
        <v>9500721992804.0254</v>
      </c>
      <c r="E110">
        <v>5659786628843.3008</v>
      </c>
      <c r="F110">
        <v>28064324937.995636</v>
      </c>
      <c r="G110">
        <v>225827550411.45892</v>
      </c>
      <c r="H110">
        <v>1694141340233.8774</v>
      </c>
      <c r="I110">
        <v>31661712113.446194</v>
      </c>
      <c r="J110">
        <v>2151265375408.3184</v>
      </c>
      <c r="K110">
        <v>506642121113.69458</v>
      </c>
      <c r="L110">
        <v>14299435584943.188</v>
      </c>
      <c r="M110">
        <v>111455140749.68248</v>
      </c>
    </row>
    <row r="111" spans="1:13" x14ac:dyDescent="0.2">
      <c r="A111" s="92">
        <v>2041</v>
      </c>
      <c r="B111">
        <v>61832561227340.781</v>
      </c>
      <c r="C111">
        <v>5219923996133.4727</v>
      </c>
      <c r="D111">
        <v>9978408404433.0469</v>
      </c>
      <c r="E111">
        <v>5947422223480.9102</v>
      </c>
      <c r="F111">
        <v>29609853897.354355</v>
      </c>
      <c r="G111">
        <v>238264087537.07108</v>
      </c>
      <c r="H111">
        <v>1755586608486.0913</v>
      </c>
      <c r="I111">
        <v>32572151881.512157</v>
      </c>
      <c r="J111">
        <v>2188559347062.3728</v>
      </c>
      <c r="K111">
        <v>534608323108.8053</v>
      </c>
      <c r="L111">
        <v>14722629267988.322</v>
      </c>
      <c r="M111">
        <v>118645972484.1774</v>
      </c>
    </row>
    <row r="112" spans="1:13" x14ac:dyDescent="0.2">
      <c r="A112" s="92">
        <v>2042</v>
      </c>
      <c r="B112">
        <v>62906580012791.531</v>
      </c>
      <c r="C112">
        <v>5310592995110.584</v>
      </c>
      <c r="D112">
        <v>10490282618091.627</v>
      </c>
      <c r="E112">
        <v>6255728094395.1436</v>
      </c>
      <c r="F112">
        <v>31269692750.300392</v>
      </c>
      <c r="G112">
        <v>251620451642.84775</v>
      </c>
      <c r="H112">
        <v>1820777007849.8962</v>
      </c>
      <c r="I112">
        <v>33529016987.854935</v>
      </c>
      <c r="J112">
        <v>2226574169758.4746</v>
      </c>
      <c r="K112">
        <v>564644581863.63574</v>
      </c>
      <c r="L112">
        <v>15167979839453.271</v>
      </c>
      <c r="M112">
        <v>126395076368.2097</v>
      </c>
    </row>
    <row r="113" spans="1:13" x14ac:dyDescent="0.2">
      <c r="A113" s="92">
        <v>2043</v>
      </c>
      <c r="B113">
        <v>64001405364726.609</v>
      </c>
      <c r="C113">
        <v>5403018490883.7637</v>
      </c>
      <c r="D113">
        <v>11039075473712.75</v>
      </c>
      <c r="E113">
        <v>6586357151035.332</v>
      </c>
      <c r="F113">
        <v>33053051967.850037</v>
      </c>
      <c r="G113">
        <v>265970757396.16345</v>
      </c>
      <c r="H113">
        <v>1889997629912.8093</v>
      </c>
      <c r="I113">
        <v>34535612061.829681</v>
      </c>
      <c r="J113">
        <v>2265325439476.4058</v>
      </c>
      <c r="K113">
        <v>596917725308.32031</v>
      </c>
      <c r="L113">
        <v>15637081922735.533</v>
      </c>
      <c r="M113">
        <v>134747985994.76111</v>
      </c>
    </row>
    <row r="114" spans="1:13" x14ac:dyDescent="0.2">
      <c r="A114" s="92">
        <v>2044</v>
      </c>
      <c r="B114">
        <v>65117488517757.703</v>
      </c>
      <c r="C114">
        <v>5497238576818.9092</v>
      </c>
      <c r="D114">
        <v>11627743042992.561</v>
      </c>
      <c r="E114">
        <v>6941098669456.6748</v>
      </c>
      <c r="F114">
        <v>34969903402.473648</v>
      </c>
      <c r="G114">
        <v>281395246136.21143</v>
      </c>
      <c r="H114">
        <v>1963556774736.1824</v>
      </c>
      <c r="I114">
        <v>35595505530.12294</v>
      </c>
      <c r="J114">
        <v>2304829127634.916</v>
      </c>
      <c r="K114">
        <v>631608372896.22681</v>
      </c>
      <c r="L114">
        <v>16131657859706.338</v>
      </c>
      <c r="M114">
        <v>143754010832.81741</v>
      </c>
    </row>
    <row r="115" spans="1:13" x14ac:dyDescent="0.2">
      <c r="A115" s="92">
        <v>2045</v>
      </c>
      <c r="B115">
        <v>66255291586464.703</v>
      </c>
      <c r="C115">
        <v>5593292264772.2119</v>
      </c>
      <c r="D115">
        <v>12259485456032.986</v>
      </c>
      <c r="E115">
        <v>7321889691854.2637</v>
      </c>
      <c r="F115">
        <v>37031043971.573929</v>
      </c>
      <c r="G115">
        <v>297980798321.17426</v>
      </c>
      <c r="H115">
        <v>2041787883526.1243</v>
      </c>
      <c r="I115">
        <v>36712551458.098274</v>
      </c>
      <c r="J115">
        <v>2345101590748.5024</v>
      </c>
      <c r="K115">
        <v>668912089172.1344</v>
      </c>
      <c r="L115">
        <v>16653568295756.592</v>
      </c>
      <c r="M115">
        <v>153466552331.2869</v>
      </c>
    </row>
    <row r="116" spans="1:13" x14ac:dyDescent="0.2">
      <c r="A116" s="92">
        <v>2046</v>
      </c>
      <c r="B116">
        <v>67199493969646.977</v>
      </c>
      <c r="C116">
        <v>5673002122808.7607</v>
      </c>
      <c r="D116">
        <v>12896353995118.053</v>
      </c>
      <c r="E116">
        <v>7706081291413.5234</v>
      </c>
      <c r="F116">
        <v>39122532771.23098</v>
      </c>
      <c r="G116">
        <v>314810556150.94629</v>
      </c>
      <c r="H116">
        <v>2118249421426.5574</v>
      </c>
      <c r="I116">
        <v>37769625797.903358</v>
      </c>
      <c r="J116">
        <v>2378521570615.667</v>
      </c>
      <c r="K116">
        <v>706771021475.50818</v>
      </c>
      <c r="L116">
        <v>17149751642836.076</v>
      </c>
      <c r="M116">
        <v>163418669710.85239</v>
      </c>
    </row>
    <row r="117" spans="1:13" x14ac:dyDescent="0.2">
      <c r="A117" s="92">
        <v>2047</v>
      </c>
      <c r="B117">
        <v>68159177244752.031</v>
      </c>
      <c r="C117">
        <v>5754018882543.2334</v>
      </c>
      <c r="D117">
        <v>13578923511418.246</v>
      </c>
      <c r="E117">
        <v>8117922135421.7344</v>
      </c>
      <c r="F117">
        <v>41367615540.359894</v>
      </c>
      <c r="G117">
        <v>332876251419.52942</v>
      </c>
      <c r="H117">
        <v>2199578104336.9937</v>
      </c>
      <c r="I117">
        <v>38884762806.588249</v>
      </c>
      <c r="J117">
        <v>2412489495611.686</v>
      </c>
      <c r="K117">
        <v>747411748860.32947</v>
      </c>
      <c r="L117">
        <v>17673818764995.332</v>
      </c>
      <c r="M117">
        <v>174126372392.06693</v>
      </c>
    </row>
    <row r="118" spans="1:13" x14ac:dyDescent="0.2">
      <c r="A118" s="92">
        <v>2048</v>
      </c>
      <c r="B118">
        <v>69134632857347.805</v>
      </c>
      <c r="C118">
        <v>5836367147900.9014</v>
      </c>
      <c r="D118">
        <v>14310746255569.65</v>
      </c>
      <c r="E118">
        <v>8559562744373.1533</v>
      </c>
      <c r="F118">
        <v>43778292094.17807</v>
      </c>
      <c r="G118">
        <v>352274444043.54688</v>
      </c>
      <c r="H118">
        <v>2286141437229.457</v>
      </c>
      <c r="I118">
        <v>40062165229.873665</v>
      </c>
      <c r="J118">
        <v>2447015681432.8574</v>
      </c>
      <c r="K118">
        <v>791051630247.53577</v>
      </c>
      <c r="L118">
        <v>18227802318440.434</v>
      </c>
      <c r="M118">
        <v>185649113330.34906</v>
      </c>
    </row>
    <row r="119" spans="1:13" x14ac:dyDescent="0.2">
      <c r="A119" s="92">
        <v>2049</v>
      </c>
      <c r="B119">
        <v>70126158456136.977</v>
      </c>
      <c r="C119">
        <v>5920072046477.5967</v>
      </c>
      <c r="D119">
        <v>15095656643257.668</v>
      </c>
      <c r="E119">
        <v>9033324486489.3184</v>
      </c>
      <c r="F119">
        <v>46367516564.550766</v>
      </c>
      <c r="G119">
        <v>373109373119.19958</v>
      </c>
      <c r="H119">
        <v>2378335916117.9414</v>
      </c>
      <c r="I119">
        <v>41306363881.057259</v>
      </c>
      <c r="J119">
        <v>2482110663335.0142</v>
      </c>
      <c r="K119">
        <v>837925311074.62305</v>
      </c>
      <c r="L119">
        <v>18813893915459.871</v>
      </c>
      <c r="M119">
        <v>198051081425.43222</v>
      </c>
    </row>
    <row r="120" spans="1:13" x14ac:dyDescent="0.2">
      <c r="A120" s="92">
        <v>2050</v>
      </c>
      <c r="B120">
        <v>71134058030055.031</v>
      </c>
      <c r="C120">
        <v>6005159241113.5703</v>
      </c>
      <c r="D120">
        <v>15937793896247.551</v>
      </c>
      <c r="E120">
        <v>9541713287157.9531</v>
      </c>
      <c r="F120">
        <v>49149273998.943993</v>
      </c>
      <c r="G120">
        <v>395493573297.46521</v>
      </c>
      <c r="H120">
        <v>2476589350035.5815</v>
      </c>
      <c r="I120">
        <v>42622243842.53289</v>
      </c>
      <c r="J120">
        <v>2517785200986.1006</v>
      </c>
      <c r="K120">
        <v>888286110821.28174</v>
      </c>
      <c r="L120">
        <v>19434456825847.449</v>
      </c>
      <c r="M120">
        <v>211401581821.1781</v>
      </c>
    </row>
    <row r="121" spans="1:13" x14ac:dyDescent="0.2">
      <c r="A121" s="92">
        <v>2051</v>
      </c>
      <c r="B121">
        <v>72039512770692.766</v>
      </c>
      <c r="C121">
        <v>6081598011151.3193</v>
      </c>
      <c r="D121">
        <v>16813822072099.113</v>
      </c>
      <c r="E121">
        <v>10070780741514.215</v>
      </c>
      <c r="F121">
        <v>52052585574.639671</v>
      </c>
      <c r="G121">
        <v>418855893349.83038</v>
      </c>
      <c r="H121">
        <v>2577101705774.0493</v>
      </c>
      <c r="I121">
        <v>43942406728.85173</v>
      </c>
      <c r="J121">
        <v>2549833710651.7549</v>
      </c>
      <c r="K121">
        <v>940851668540.33191</v>
      </c>
      <c r="L121">
        <v>20058869038832.793</v>
      </c>
      <c r="M121">
        <v>225402706223.36771</v>
      </c>
    </row>
    <row r="122" spans="1:13" x14ac:dyDescent="0.2">
      <c r="A122" s="92">
        <v>2052</v>
      </c>
      <c r="B122">
        <v>72958889188771.938</v>
      </c>
      <c r="C122">
        <v>6159212053517.0605</v>
      </c>
      <c r="D122">
        <v>17753253299775.277</v>
      </c>
      <c r="E122">
        <v>10638218829993.209</v>
      </c>
      <c r="F122">
        <v>55169492563.181778</v>
      </c>
      <c r="G122">
        <v>443936969473.1745</v>
      </c>
      <c r="H122">
        <v>2684276909966.5205</v>
      </c>
      <c r="I122">
        <v>45340550983.6147</v>
      </c>
      <c r="J122">
        <v>2582374977154.6123</v>
      </c>
      <c r="K122">
        <v>997285944237.65356</v>
      </c>
      <c r="L122">
        <v>20720849580765.668</v>
      </c>
      <c r="M122">
        <v>240458077237.1283</v>
      </c>
    </row>
    <row r="123" spans="1:13" x14ac:dyDescent="0.2">
      <c r="A123" s="92">
        <v>2053</v>
      </c>
      <c r="B123">
        <v>73892440817252.641</v>
      </c>
      <c r="C123">
        <v>6238022771541.9629</v>
      </c>
      <c r="D123">
        <v>18760956194955.715</v>
      </c>
      <c r="E123">
        <v>11246975219563.096</v>
      </c>
      <c r="F123">
        <v>58516451377.278473</v>
      </c>
      <c r="G123">
        <v>470869222859.84326</v>
      </c>
      <c r="H123">
        <v>2798616925031.9321</v>
      </c>
      <c r="I123">
        <v>46822387110.06044</v>
      </c>
      <c r="J123">
        <v>2615417974276.7661</v>
      </c>
      <c r="K123">
        <v>1057887025650.6665</v>
      </c>
      <c r="L123">
        <v>21423162799481.051</v>
      </c>
      <c r="M123">
        <v>256649295077.26559</v>
      </c>
    </row>
    <row r="124" spans="1:13" x14ac:dyDescent="0.2">
      <c r="A124" s="92">
        <v>2054</v>
      </c>
      <c r="B124">
        <v>74840426499800.547</v>
      </c>
      <c r="C124">
        <v>6318052016888.6133</v>
      </c>
      <c r="D124">
        <v>19842179757283.637</v>
      </c>
      <c r="E124">
        <v>11900227900029.613</v>
      </c>
      <c r="F124">
        <v>62111205139.616493</v>
      </c>
      <c r="G124">
        <v>499795428578.97144</v>
      </c>
      <c r="H124">
        <v>2920662759757.1997</v>
      </c>
      <c r="I124">
        <v>48394066837.483467</v>
      </c>
      <c r="J124">
        <v>2648971863772.3784</v>
      </c>
      <c r="K124">
        <v>1122976308101.2236</v>
      </c>
      <c r="L124">
        <v>22168786879178.691</v>
      </c>
      <c r="M124">
        <v>274064346857.90115</v>
      </c>
    </row>
    <row r="125" spans="1:13" x14ac:dyDescent="0.2">
      <c r="A125" s="92">
        <v>2055</v>
      </c>
      <c r="B125">
        <v>75803110516649.594</v>
      </c>
      <c r="C125">
        <v>6399322100176.3818</v>
      </c>
      <c r="D125">
        <v>21002583386831.914</v>
      </c>
      <c r="E125">
        <v>12601403359482.916</v>
      </c>
      <c r="F125">
        <v>65972885238.082596</v>
      </c>
      <c r="G125">
        <v>530869532769.37549</v>
      </c>
      <c r="H125">
        <v>3050997547008.1592</v>
      </c>
      <c r="I125">
        <v>50062217839.012611</v>
      </c>
      <c r="J125">
        <v>2683045999822.584</v>
      </c>
      <c r="K125">
        <v>1192900334084.6587</v>
      </c>
      <c r="L125">
        <v>22960930671145.027</v>
      </c>
      <c r="M125">
        <v>292798110821.26685</v>
      </c>
    </row>
    <row r="126" spans="1:13" x14ac:dyDescent="0.2">
      <c r="A126" s="92">
        <v>2056</v>
      </c>
      <c r="B126">
        <v>76775218050584.625</v>
      </c>
      <c r="C126">
        <v>6481387719700.0361</v>
      </c>
      <c r="D126">
        <v>22246662648576.727</v>
      </c>
      <c r="E126">
        <v>13353231843724.562</v>
      </c>
      <c r="F126">
        <v>70117057151.353485</v>
      </c>
      <c r="G126">
        <v>564216787470.02551</v>
      </c>
      <c r="H126">
        <v>3190019484948.8008</v>
      </c>
      <c r="I126">
        <v>51830238060.143578</v>
      </c>
      <c r="J126">
        <v>2717453680626.748</v>
      </c>
      <c r="K126">
        <v>1267941209307.4993</v>
      </c>
      <c r="L126">
        <v>23801332944402.91</v>
      </c>
      <c r="M126">
        <v>312930301060.89374</v>
      </c>
    </row>
    <row r="127" spans="1:13" x14ac:dyDescent="0.2">
      <c r="A127" s="92">
        <v>2057</v>
      </c>
      <c r="B127">
        <v>77762238017703.531</v>
      </c>
      <c r="C127">
        <v>6564712251459.0098</v>
      </c>
      <c r="D127">
        <v>23582354024647.641</v>
      </c>
      <c r="E127">
        <v>14160510660746.668</v>
      </c>
      <c r="F127">
        <v>74570206078.758072</v>
      </c>
      <c r="G127">
        <v>600050313349.24841</v>
      </c>
      <c r="H127">
        <v>3338607003984.7915</v>
      </c>
      <c r="I127">
        <v>53709163892.422127</v>
      </c>
      <c r="J127">
        <v>2752389186001.1138</v>
      </c>
      <c r="K127">
        <v>1348578536814.4875</v>
      </c>
      <c r="L127">
        <v>24695249707187.797</v>
      </c>
      <c r="M127">
        <v>334589913684.93378</v>
      </c>
    </row>
    <row r="128" spans="1:13" x14ac:dyDescent="0.2">
      <c r="A128" s="92">
        <v>2058</v>
      </c>
      <c r="B128">
        <v>78764436693950.422</v>
      </c>
      <c r="C128">
        <v>6649318174551.1602</v>
      </c>
      <c r="D128">
        <v>25016719828512.367</v>
      </c>
      <c r="E128">
        <v>15027515790931.258</v>
      </c>
      <c r="F128">
        <v>79356210170.060242</v>
      </c>
      <c r="G128">
        <v>638562252711.61719</v>
      </c>
      <c r="H128">
        <v>3497487037351.4976</v>
      </c>
      <c r="I128">
        <v>55707244329.975716</v>
      </c>
      <c r="J128">
        <v>2787861940764.8457</v>
      </c>
      <c r="K128">
        <v>1435244842886.0745</v>
      </c>
      <c r="L128">
        <v>25646675873037.059</v>
      </c>
      <c r="M128">
        <v>357895396725.64819</v>
      </c>
    </row>
    <row r="129" spans="1:43" x14ac:dyDescent="0.2">
      <c r="A129" s="92">
        <v>2059</v>
      </c>
      <c r="B129">
        <v>79782085705855.016</v>
      </c>
      <c r="C129">
        <v>6735228419772.4414</v>
      </c>
      <c r="D129">
        <v>26557374603511.941</v>
      </c>
      <c r="E129">
        <v>15958857593967.814</v>
      </c>
      <c r="F129">
        <v>84500815739.918777</v>
      </c>
      <c r="G129">
        <v>679959780580.39392</v>
      </c>
      <c r="H129">
        <v>3667443176646.9004</v>
      </c>
      <c r="I129">
        <v>57833368122.489647</v>
      </c>
      <c r="J129">
        <v>2823881559120.7305</v>
      </c>
      <c r="K129">
        <v>1528406493982.4915</v>
      </c>
      <c r="L129">
        <v>26659916448105.914</v>
      </c>
      <c r="M129">
        <v>382974472391.55304</v>
      </c>
    </row>
    <row r="130" spans="1:43" x14ac:dyDescent="0.2">
      <c r="A130" s="92">
        <v>2060</v>
      </c>
      <c r="B130">
        <v>80815462146175.328</v>
      </c>
      <c r="C130">
        <v>6822466379379.5029</v>
      </c>
      <c r="D130">
        <v>28212528677453.859</v>
      </c>
      <c r="E130">
        <v>16959507181953.676</v>
      </c>
      <c r="F130">
        <v>90031784631.384048</v>
      </c>
      <c r="G130">
        <v>724466290499.703</v>
      </c>
      <c r="H130">
        <v>3849320136867.9854</v>
      </c>
      <c r="I130">
        <v>60097114128.714592</v>
      </c>
      <c r="J130">
        <v>2860457848748.3403</v>
      </c>
      <c r="K130">
        <v>1628566366113.8125</v>
      </c>
      <c r="L130">
        <v>27739610943042.715</v>
      </c>
      <c r="M130">
        <v>409964868768.2674</v>
      </c>
    </row>
    <row r="134" spans="1:43" x14ac:dyDescent="0.2">
      <c r="A134" s="83" t="s">
        <v>259</v>
      </c>
    </row>
    <row r="135" spans="1:43" x14ac:dyDescent="0.2">
      <c r="A135" s="83" t="s">
        <v>241</v>
      </c>
    </row>
    <row r="136" spans="1:43" x14ac:dyDescent="0.2">
      <c r="A136" s="83"/>
    </row>
    <row r="137" spans="1:43" x14ac:dyDescent="0.2">
      <c r="A137" s="83"/>
    </row>
    <row r="138" spans="1:43" x14ac:dyDescent="0.2">
      <c r="A138" s="83"/>
    </row>
    <row r="139" spans="1:43" x14ac:dyDescent="0.2">
      <c r="A139" s="85" t="s">
        <v>244</v>
      </c>
      <c r="B139" s="85">
        <v>2019</v>
      </c>
      <c r="C139" s="85">
        <v>2020</v>
      </c>
      <c r="D139" s="85">
        <v>2021</v>
      </c>
      <c r="E139" s="85">
        <v>2022</v>
      </c>
      <c r="F139" s="85">
        <v>2023</v>
      </c>
      <c r="G139" s="85">
        <v>2024</v>
      </c>
      <c r="H139" s="85">
        <v>2025</v>
      </c>
      <c r="I139" s="85">
        <v>2026</v>
      </c>
      <c r="J139" s="85">
        <v>2027</v>
      </c>
      <c r="K139" s="85">
        <v>2028</v>
      </c>
      <c r="L139" s="85">
        <v>2029</v>
      </c>
      <c r="M139" s="85">
        <v>2030</v>
      </c>
      <c r="N139" s="85">
        <v>2031</v>
      </c>
      <c r="O139" s="85">
        <v>2032</v>
      </c>
      <c r="P139" s="85">
        <v>2033</v>
      </c>
      <c r="Q139" s="85">
        <v>2034</v>
      </c>
      <c r="R139" s="85">
        <v>2035</v>
      </c>
      <c r="S139" s="85">
        <v>2036</v>
      </c>
      <c r="T139" s="85">
        <v>2037</v>
      </c>
      <c r="U139" s="85">
        <v>2038</v>
      </c>
      <c r="V139" s="85">
        <v>2039</v>
      </c>
      <c r="W139" s="85">
        <v>2040</v>
      </c>
      <c r="X139" s="85">
        <v>2041</v>
      </c>
      <c r="Y139" s="85">
        <v>2042</v>
      </c>
      <c r="Z139" s="85">
        <v>2043</v>
      </c>
      <c r="AA139" s="85">
        <v>2044</v>
      </c>
      <c r="AB139" s="85">
        <v>2045</v>
      </c>
      <c r="AC139" s="85">
        <v>2046</v>
      </c>
      <c r="AD139" s="85">
        <v>2047</v>
      </c>
      <c r="AE139" s="85">
        <v>2048</v>
      </c>
      <c r="AF139" s="85">
        <v>2049</v>
      </c>
      <c r="AG139" s="85">
        <v>2050</v>
      </c>
      <c r="AH139" s="85">
        <v>2051</v>
      </c>
      <c r="AI139" s="85">
        <v>2052</v>
      </c>
      <c r="AJ139" s="85">
        <v>2053</v>
      </c>
      <c r="AK139" s="85">
        <v>2054</v>
      </c>
      <c r="AL139" s="85">
        <v>2055</v>
      </c>
      <c r="AM139" s="85">
        <v>2056</v>
      </c>
      <c r="AN139" s="85">
        <v>2057</v>
      </c>
      <c r="AO139" s="85">
        <v>2058</v>
      </c>
      <c r="AP139" s="85">
        <v>2059</v>
      </c>
      <c r="AQ139" s="85">
        <v>2060</v>
      </c>
    </row>
    <row r="140" spans="1:43" x14ac:dyDescent="0.2">
      <c r="A140" s="85" t="s">
        <v>245</v>
      </c>
      <c r="B140" cm="1">
        <f t="array" ref="B140:AQ151">TRANSPOSE(B89:M130)</f>
        <v>42670598085662.5</v>
      </c>
      <c r="C140">
        <v>43279782087828.75</v>
      </c>
      <c r="D140">
        <v>43888966089995</v>
      </c>
      <c r="E140">
        <v>45004805632728.539</v>
      </c>
      <c r="F140">
        <v>45186383235740.555</v>
      </c>
      <c r="G140">
        <v>45547639270674.938</v>
      </c>
      <c r="H140">
        <v>45914265643172</v>
      </c>
      <c r="I140">
        <v>46642405486851.188</v>
      </c>
      <c r="J140">
        <v>47383708487648.641</v>
      </c>
      <c r="K140">
        <v>48138451398247.945</v>
      </c>
      <c r="L140">
        <v>48906917741003.125</v>
      </c>
      <c r="M140">
        <v>49689398011369.977</v>
      </c>
      <c r="N140">
        <v>50717481415253.445</v>
      </c>
      <c r="O140">
        <v>51768462432925.914</v>
      </c>
      <c r="P140">
        <v>52842896419550.625</v>
      </c>
      <c r="Q140">
        <v>53941353496538.07</v>
      </c>
      <c r="R140">
        <v>55064418964990.109</v>
      </c>
      <c r="S140">
        <v>56158959580755.164</v>
      </c>
      <c r="T140">
        <v>57277112153922.094</v>
      </c>
      <c r="U140">
        <v>58419436007316.086</v>
      </c>
      <c r="V140">
        <v>59586505083466.938</v>
      </c>
      <c r="W140">
        <v>60778908380901.594</v>
      </c>
      <c r="X140">
        <v>61832561227340.781</v>
      </c>
      <c r="Y140">
        <v>62906580012791.531</v>
      </c>
      <c r="Z140">
        <v>64001405364726.609</v>
      </c>
      <c r="AA140">
        <v>65117488517757.703</v>
      </c>
      <c r="AB140">
        <v>66255291586464.703</v>
      </c>
      <c r="AC140">
        <v>67199493969646.977</v>
      </c>
      <c r="AD140">
        <v>68159177244752.031</v>
      </c>
      <c r="AE140">
        <v>69134632857347.805</v>
      </c>
      <c r="AF140">
        <v>70126158456136.977</v>
      </c>
      <c r="AG140">
        <v>71134058030055.031</v>
      </c>
      <c r="AH140">
        <v>72039512770692.766</v>
      </c>
      <c r="AI140">
        <v>72958889188771.938</v>
      </c>
      <c r="AJ140">
        <v>73892440817252.641</v>
      </c>
      <c r="AK140">
        <v>74840426499800.547</v>
      </c>
      <c r="AL140">
        <v>75803110516649.594</v>
      </c>
      <c r="AM140">
        <v>76775218050584.625</v>
      </c>
      <c r="AN140">
        <v>77762238017703.531</v>
      </c>
      <c r="AO140">
        <v>78764436693950.422</v>
      </c>
      <c r="AP140">
        <v>79782085705855.016</v>
      </c>
      <c r="AQ140">
        <v>80815462146175.328</v>
      </c>
    </row>
    <row r="141" spans="1:43" x14ac:dyDescent="0.2">
      <c r="A141" s="85" t="s">
        <v>246</v>
      </c>
      <c r="B141">
        <v>3602265124617.4219</v>
      </c>
      <c r="C141">
        <v>3653692627018.9062</v>
      </c>
      <c r="D141">
        <v>3705120129420.375</v>
      </c>
      <c r="E141">
        <v>3799319649695.4932</v>
      </c>
      <c r="F141">
        <v>3814648487258.5479</v>
      </c>
      <c r="G141">
        <v>3845145833771.5747</v>
      </c>
      <c r="H141">
        <v>3876096545847.3086</v>
      </c>
      <c r="I141">
        <v>3937566337283.252</v>
      </c>
      <c r="J141">
        <v>4000147366525.7412</v>
      </c>
      <c r="K141">
        <v>4063862997122.1694</v>
      </c>
      <c r="L141">
        <v>4128737164117.6011</v>
      </c>
      <c r="M141">
        <v>4194794391228.5249</v>
      </c>
      <c r="N141">
        <v>4281585511044.5693</v>
      </c>
      <c r="O141">
        <v>4370309654518.4932</v>
      </c>
      <c r="P141">
        <v>4461013704905.4287</v>
      </c>
      <c r="Q141">
        <v>4553745792031.6875</v>
      </c>
      <c r="R141">
        <v>4648555327197.8359</v>
      </c>
      <c r="S141">
        <v>4740956785453.3887</v>
      </c>
      <c r="T141">
        <v>4835351572476.2422</v>
      </c>
      <c r="U141">
        <v>4931786906472.792</v>
      </c>
      <c r="V141">
        <v>5030311239849.4277</v>
      </c>
      <c r="W141">
        <v>5130974296044.499</v>
      </c>
      <c r="X141">
        <v>5219923996133.4727</v>
      </c>
      <c r="Y141">
        <v>5310592995110.584</v>
      </c>
      <c r="Z141">
        <v>5403018490883.7637</v>
      </c>
      <c r="AA141">
        <v>5497238576818.9092</v>
      </c>
      <c r="AB141">
        <v>5593292264772.2119</v>
      </c>
      <c r="AC141">
        <v>5673002122808.7607</v>
      </c>
      <c r="AD141">
        <v>5754018882543.2334</v>
      </c>
      <c r="AE141">
        <v>5836367147900.9014</v>
      </c>
      <c r="AF141">
        <v>5920072046477.5967</v>
      </c>
      <c r="AG141">
        <v>6005159241113.5703</v>
      </c>
      <c r="AH141">
        <v>6081598011151.3193</v>
      </c>
      <c r="AI141">
        <v>6159212053517.0605</v>
      </c>
      <c r="AJ141">
        <v>6238022771541.9629</v>
      </c>
      <c r="AK141">
        <v>6318052016888.6133</v>
      </c>
      <c r="AL141">
        <v>6399322100176.3818</v>
      </c>
      <c r="AM141">
        <v>6481387719700.0361</v>
      </c>
      <c r="AN141">
        <v>6564712251459.0098</v>
      </c>
      <c r="AO141">
        <v>6649318174551.1602</v>
      </c>
      <c r="AP141">
        <v>6735228419772.4414</v>
      </c>
      <c r="AQ141">
        <v>6822466379379.5029</v>
      </c>
    </row>
    <row r="142" spans="1:43" x14ac:dyDescent="0.2">
      <c r="A142" s="85" t="s">
        <v>247</v>
      </c>
      <c r="B142">
        <v>4035389638720</v>
      </c>
      <c r="C142">
        <v>4201829922126.6875</v>
      </c>
      <c r="D142">
        <v>4368270205533.375</v>
      </c>
      <c r="E142">
        <v>4626997337123.6826</v>
      </c>
      <c r="F142">
        <v>4721536524992.0498</v>
      </c>
      <c r="G142">
        <v>4840596926623.5781</v>
      </c>
      <c r="H142">
        <v>4966709679257.793</v>
      </c>
      <c r="I142">
        <v>5139603789352.0283</v>
      </c>
      <c r="J142">
        <v>5322959484682.5312</v>
      </c>
      <c r="K142">
        <v>5517565272409.1602</v>
      </c>
      <c r="L142">
        <v>5724272923764.2734</v>
      </c>
      <c r="M142">
        <v>5944002664895.6436</v>
      </c>
      <c r="N142">
        <v>6206050815302.0508</v>
      </c>
      <c r="O142">
        <v>6485575845929.543</v>
      </c>
      <c r="P142">
        <v>6783975039445.0576</v>
      </c>
      <c r="Q142">
        <v>7102764217802.2568</v>
      </c>
      <c r="R142">
        <v>7443588014726.2822</v>
      </c>
      <c r="S142">
        <v>7800767099775.1133</v>
      </c>
      <c r="T142">
        <v>8182960145611.1074</v>
      </c>
      <c r="U142">
        <v>8592190016866.9375</v>
      </c>
      <c r="V142">
        <v>9030650691913.2266</v>
      </c>
      <c r="W142">
        <v>9500721992804.0254</v>
      </c>
      <c r="X142">
        <v>9978408404433.0469</v>
      </c>
      <c r="Y142">
        <v>10490282618091.627</v>
      </c>
      <c r="Z142">
        <v>11039075473712.75</v>
      </c>
      <c r="AA142">
        <v>11627743042992.561</v>
      </c>
      <c r="AB142">
        <v>12259485456032.986</v>
      </c>
      <c r="AC142">
        <v>12896353995118.053</v>
      </c>
      <c r="AD142">
        <v>13578923511418.246</v>
      </c>
      <c r="AE142">
        <v>14310746255569.65</v>
      </c>
      <c r="AF142">
        <v>15095656643257.668</v>
      </c>
      <c r="AG142">
        <v>15937793896247.551</v>
      </c>
      <c r="AH142">
        <v>16813822072099.113</v>
      </c>
      <c r="AI142">
        <v>17753253299775.277</v>
      </c>
      <c r="AJ142">
        <v>18760956194955.715</v>
      </c>
      <c r="AK142">
        <v>19842179757283.637</v>
      </c>
      <c r="AL142">
        <v>21002583386831.914</v>
      </c>
      <c r="AM142">
        <v>22246662648576.727</v>
      </c>
      <c r="AN142">
        <v>23582354024647.641</v>
      </c>
      <c r="AO142">
        <v>25016719828512.367</v>
      </c>
      <c r="AP142">
        <v>26557374603511.941</v>
      </c>
      <c r="AQ142">
        <v>28212528677453.859</v>
      </c>
    </row>
    <row r="143" spans="1:43" x14ac:dyDescent="0.2">
      <c r="A143" s="85" t="s">
        <v>180</v>
      </c>
      <c r="B143">
        <v>2378147672623.25</v>
      </c>
      <c r="C143">
        <v>2477997714999.4375</v>
      </c>
      <c r="D143">
        <v>2577847757375.625</v>
      </c>
      <c r="E143">
        <v>2732803355437.1426</v>
      </c>
      <c r="F143">
        <v>2789770767843.0566</v>
      </c>
      <c r="G143">
        <v>2861311057251.043</v>
      </c>
      <c r="H143">
        <v>2937113475195.9907</v>
      </c>
      <c r="I143">
        <v>3040689214900.1035</v>
      </c>
      <c r="J143">
        <v>3150579512015.0938</v>
      </c>
      <c r="K143">
        <v>3267261401230.8545</v>
      </c>
      <c r="L143">
        <v>3391250214673.0928</v>
      </c>
      <c r="M143">
        <v>3523102724762.833</v>
      </c>
      <c r="N143">
        <v>3680203714950.1235</v>
      </c>
      <c r="O143">
        <v>3847852267071.1597</v>
      </c>
      <c r="P143">
        <v>4026893616147.6172</v>
      </c>
      <c r="Q143">
        <v>4218244752761.3364</v>
      </c>
      <c r="R143">
        <v>4422900642639.5615</v>
      </c>
      <c r="S143">
        <v>4637503723915.0137</v>
      </c>
      <c r="T143">
        <v>4867217143139.5254</v>
      </c>
      <c r="U143">
        <v>5113264933088.7529</v>
      </c>
      <c r="V143">
        <v>5376974717325.7998</v>
      </c>
      <c r="W143">
        <v>5659786628843.3008</v>
      </c>
      <c r="X143">
        <v>5947422223480.9102</v>
      </c>
      <c r="Y143">
        <v>6255728094395.1436</v>
      </c>
      <c r="Z143">
        <v>6586357151035.332</v>
      </c>
      <c r="AA143">
        <v>6941098669456.6748</v>
      </c>
      <c r="AB143">
        <v>7321889691854.2637</v>
      </c>
      <c r="AC143">
        <v>7706081291413.5234</v>
      </c>
      <c r="AD143">
        <v>8117922135421.7344</v>
      </c>
      <c r="AE143">
        <v>8559562744373.1533</v>
      </c>
      <c r="AF143">
        <v>9033324486489.3184</v>
      </c>
      <c r="AG143">
        <v>9541713287157.9531</v>
      </c>
      <c r="AH143">
        <v>10070780741514.215</v>
      </c>
      <c r="AI143">
        <v>10638218829993.209</v>
      </c>
      <c r="AJ143">
        <v>11246975219563.096</v>
      </c>
      <c r="AK143">
        <v>11900227900029.613</v>
      </c>
      <c r="AL143">
        <v>12601403359482.916</v>
      </c>
      <c r="AM143">
        <v>13353231843724.562</v>
      </c>
      <c r="AN143">
        <v>14160510660746.668</v>
      </c>
      <c r="AO143">
        <v>15027515790931.258</v>
      </c>
      <c r="AP143">
        <v>15958857593967.814</v>
      </c>
      <c r="AQ143">
        <v>16959507181953.676</v>
      </c>
    </row>
    <row r="144" spans="1:43" x14ac:dyDescent="0.2">
      <c r="A144" s="85" t="s">
        <v>248</v>
      </c>
      <c r="B144">
        <v>10788105075.754883</v>
      </c>
      <c r="C144">
        <v>11310355453.231445</v>
      </c>
      <c r="D144">
        <v>11832605830.708008</v>
      </c>
      <c r="E144">
        <v>12633087595.736105</v>
      </c>
      <c r="F144">
        <v>12940774338.731852</v>
      </c>
      <c r="G144">
        <v>13319362660.056597</v>
      </c>
      <c r="H144">
        <v>13721452600.292583</v>
      </c>
      <c r="I144">
        <v>14257550291.74646</v>
      </c>
      <c r="J144">
        <v>14828161666.306967</v>
      </c>
      <c r="K144">
        <v>15435936127.261091</v>
      </c>
      <c r="L144">
        <v>16083736683.433573</v>
      </c>
      <c r="M144">
        <v>16774657499.252403</v>
      </c>
      <c r="N144">
        <v>17592270530.417744</v>
      </c>
      <c r="O144">
        <v>18467480358.374615</v>
      </c>
      <c r="P144">
        <v>19404977525.668209</v>
      </c>
      <c r="Q144">
        <v>20409852672.421818</v>
      </c>
      <c r="R144">
        <v>21487631266.533207</v>
      </c>
      <c r="S144">
        <v>22622665506.123219</v>
      </c>
      <c r="T144">
        <v>23840751018.470245</v>
      </c>
      <c r="U144">
        <v>25148694797.943974</v>
      </c>
      <c r="V144">
        <v>26553881837.179195</v>
      </c>
      <c r="W144">
        <v>28064324937.995636</v>
      </c>
      <c r="X144">
        <v>29609853897.354355</v>
      </c>
      <c r="Y144">
        <v>31269692750.300392</v>
      </c>
      <c r="Z144">
        <v>33053051967.850037</v>
      </c>
      <c r="AA144">
        <v>34969903402.473648</v>
      </c>
      <c r="AB144">
        <v>37031043971.573929</v>
      </c>
      <c r="AC144">
        <v>39122532771.23098</v>
      </c>
      <c r="AD144">
        <v>41367615540.359894</v>
      </c>
      <c r="AE144">
        <v>43778292094.17807</v>
      </c>
      <c r="AF144">
        <v>46367516564.550766</v>
      </c>
      <c r="AG144">
        <v>49149273998.943993</v>
      </c>
      <c r="AH144">
        <v>52052585574.639671</v>
      </c>
      <c r="AI144">
        <v>55169492563.181778</v>
      </c>
      <c r="AJ144">
        <v>58516451377.278473</v>
      </c>
      <c r="AK144">
        <v>62111205139.616493</v>
      </c>
      <c r="AL144">
        <v>65972885238.082596</v>
      </c>
      <c r="AM144">
        <v>70117057151.353485</v>
      </c>
      <c r="AN144">
        <v>74570206078.758072</v>
      </c>
      <c r="AO144">
        <v>79356210170.060242</v>
      </c>
      <c r="AP144">
        <v>84500815739.918777</v>
      </c>
      <c r="AQ144">
        <v>90031784631.384048</v>
      </c>
    </row>
    <row r="145" spans="1:43" x14ac:dyDescent="0.2">
      <c r="A145" s="85" t="s">
        <v>249</v>
      </c>
      <c r="B145">
        <v>86809547284.611328</v>
      </c>
      <c r="C145">
        <v>91011983071.358398</v>
      </c>
      <c r="D145">
        <v>95214418858.105469</v>
      </c>
      <c r="E145">
        <v>101655722418.7171</v>
      </c>
      <c r="F145">
        <v>104131611064.58435</v>
      </c>
      <c r="G145">
        <v>107178029370.06573</v>
      </c>
      <c r="H145">
        <v>110413560117.81851</v>
      </c>
      <c r="I145">
        <v>114727422243.93466</v>
      </c>
      <c r="J145">
        <v>119319008510.1918</v>
      </c>
      <c r="K145">
        <v>124209638091.58199</v>
      </c>
      <c r="L145">
        <v>129422349000.64117</v>
      </c>
      <c r="M145">
        <v>134982039309.02901</v>
      </c>
      <c r="N145">
        <v>141561194461.5311</v>
      </c>
      <c r="O145">
        <v>148603818575.44131</v>
      </c>
      <c r="P145">
        <v>156147655431.71561</v>
      </c>
      <c r="Q145">
        <v>164233668309.95111</v>
      </c>
      <c r="R145">
        <v>172906319454.76126</v>
      </c>
      <c r="S145">
        <v>182039694390.19189</v>
      </c>
      <c r="T145">
        <v>191841364947.47366</v>
      </c>
      <c r="U145">
        <v>202366105537.45236</v>
      </c>
      <c r="V145">
        <v>213673341597.94992</v>
      </c>
      <c r="W145">
        <v>225827550411.45892</v>
      </c>
      <c r="X145">
        <v>238264087537.07108</v>
      </c>
      <c r="Y145">
        <v>251620451642.84775</v>
      </c>
      <c r="Z145">
        <v>265970757396.16345</v>
      </c>
      <c r="AA145">
        <v>281395246136.21143</v>
      </c>
      <c r="AB145">
        <v>297980798321.17426</v>
      </c>
      <c r="AC145">
        <v>314810556150.94629</v>
      </c>
      <c r="AD145">
        <v>332876251419.52942</v>
      </c>
      <c r="AE145">
        <v>352274444043.54688</v>
      </c>
      <c r="AF145">
        <v>373109373119.19958</v>
      </c>
      <c r="AG145">
        <v>395493573297.46521</v>
      </c>
      <c r="AH145">
        <v>418855893349.83038</v>
      </c>
      <c r="AI145">
        <v>443936969473.1745</v>
      </c>
      <c r="AJ145">
        <v>470869222859.84326</v>
      </c>
      <c r="AK145">
        <v>499795428578.97144</v>
      </c>
      <c r="AL145">
        <v>530869532769.37549</v>
      </c>
      <c r="AM145">
        <v>564216787470.02551</v>
      </c>
      <c r="AN145">
        <v>600050313349.24841</v>
      </c>
      <c r="AO145">
        <v>638562252711.61719</v>
      </c>
      <c r="AP145">
        <v>679959780580.39392</v>
      </c>
      <c r="AQ145">
        <v>724466290499.703</v>
      </c>
    </row>
    <row r="146" spans="1:43" x14ac:dyDescent="0.2">
      <c r="A146" s="85" t="s">
        <v>250</v>
      </c>
      <c r="B146">
        <v>919376443709.85156</v>
      </c>
      <c r="C146">
        <v>943655165686.25</v>
      </c>
      <c r="D146">
        <v>967933887662.65625</v>
      </c>
      <c r="E146">
        <v>1007676402822.054</v>
      </c>
      <c r="F146">
        <v>1019517591696.5698</v>
      </c>
      <c r="G146">
        <v>1036001708081.8477</v>
      </c>
      <c r="H146">
        <v>1053272239625.0271</v>
      </c>
      <c r="I146">
        <v>1079622465979.2804</v>
      </c>
      <c r="J146">
        <v>1107200875881.8186</v>
      </c>
      <c r="K146">
        <v>1136091559594.1479</v>
      </c>
      <c r="L146">
        <v>1166385171204.0039</v>
      </c>
      <c r="M146">
        <v>1198179463017.1345</v>
      </c>
      <c r="N146">
        <v>1237222080245.5618</v>
      </c>
      <c r="O146">
        <v>1278327230249.0364</v>
      </c>
      <c r="P146">
        <v>1321644695790.417</v>
      </c>
      <c r="Q146">
        <v>1367336583095.417</v>
      </c>
      <c r="R146">
        <v>1415578379522.7754</v>
      </c>
      <c r="S146">
        <v>1465158207449.5208</v>
      </c>
      <c r="T146">
        <v>1517581468938.5908</v>
      </c>
      <c r="U146">
        <v>1573062106166.3296</v>
      </c>
      <c r="V146">
        <v>1631831771094.9958</v>
      </c>
      <c r="W146">
        <v>1694141340233.8774</v>
      </c>
      <c r="X146">
        <v>1755586608486.0913</v>
      </c>
      <c r="Y146">
        <v>1820777007849.8962</v>
      </c>
      <c r="Z146">
        <v>1889997629912.8093</v>
      </c>
      <c r="AA146">
        <v>1963556774736.1824</v>
      </c>
      <c r="AB146">
        <v>2041787883526.1243</v>
      </c>
      <c r="AC146">
        <v>2118249421426.5574</v>
      </c>
      <c r="AD146">
        <v>2199578104336.9937</v>
      </c>
      <c r="AE146">
        <v>2286141437229.457</v>
      </c>
      <c r="AF146">
        <v>2378335916117.9414</v>
      </c>
      <c r="AG146">
        <v>2476589350035.5815</v>
      </c>
      <c r="AH146">
        <v>2577101705774.0493</v>
      </c>
      <c r="AI146">
        <v>2684276909966.5205</v>
      </c>
      <c r="AJ146">
        <v>2798616925031.9321</v>
      </c>
      <c r="AK146">
        <v>2920662759757.1997</v>
      </c>
      <c r="AL146">
        <v>3050997547008.1592</v>
      </c>
      <c r="AM146">
        <v>3190019484948.8008</v>
      </c>
      <c r="AN146">
        <v>3338607003984.7915</v>
      </c>
      <c r="AO146">
        <v>3497487037351.4976</v>
      </c>
      <c r="AP146">
        <v>3667443176646.9004</v>
      </c>
      <c r="AQ146">
        <v>3849320136867.9854</v>
      </c>
    </row>
    <row r="147" spans="1:43" x14ac:dyDescent="0.2">
      <c r="A147" s="85" t="s">
        <v>251</v>
      </c>
      <c r="B147">
        <v>19184891717.847656</v>
      </c>
      <c r="C147">
        <v>19584502889.702881</v>
      </c>
      <c r="D147">
        <v>19984114061.557983</v>
      </c>
      <c r="E147">
        <v>20662778317.490772</v>
      </c>
      <c r="F147">
        <v>20833790870.015358</v>
      </c>
      <c r="G147">
        <v>21094285005.990765</v>
      </c>
      <c r="H147">
        <v>21364753828.644653</v>
      </c>
      <c r="I147">
        <v>21812307851.782562</v>
      </c>
      <c r="J147">
        <v>22276427237.459614</v>
      </c>
      <c r="K147">
        <v>22758117061.614555</v>
      </c>
      <c r="L147">
        <v>23258457786.773113</v>
      </c>
      <c r="M147">
        <v>23778611327.734821</v>
      </c>
      <c r="N147">
        <v>24431243632.737091</v>
      </c>
      <c r="O147">
        <v>25111858536.777054</v>
      </c>
      <c r="P147">
        <v>25822259195.805138</v>
      </c>
      <c r="Q147">
        <v>26564390727.824039</v>
      </c>
      <c r="R147">
        <v>27340352220.353657</v>
      </c>
      <c r="S147">
        <v>28125498674.865677</v>
      </c>
      <c r="T147">
        <v>28947577675.003613</v>
      </c>
      <c r="U147">
        <v>29809116397.726559</v>
      </c>
      <c r="V147">
        <v>30712844666.032478</v>
      </c>
      <c r="W147">
        <v>31661712113.446194</v>
      </c>
      <c r="X147">
        <v>32572151881.512157</v>
      </c>
      <c r="Y147">
        <v>33529016987.854935</v>
      </c>
      <c r="Z147">
        <v>34535612061.829681</v>
      </c>
      <c r="AA147">
        <v>35595505530.12294</v>
      </c>
      <c r="AB147">
        <v>36712551458.098274</v>
      </c>
      <c r="AC147">
        <v>37769625797.903358</v>
      </c>
      <c r="AD147">
        <v>38884762806.588249</v>
      </c>
      <c r="AE147">
        <v>40062165229.873665</v>
      </c>
      <c r="AF147">
        <v>41306363881.057259</v>
      </c>
      <c r="AG147">
        <v>42622243842.53289</v>
      </c>
      <c r="AH147">
        <v>43942406728.85173</v>
      </c>
      <c r="AI147">
        <v>45340550983.6147</v>
      </c>
      <c r="AJ147">
        <v>46822387110.06044</v>
      </c>
      <c r="AK147">
        <v>48394066837.483467</v>
      </c>
      <c r="AL147">
        <v>50062217839.012611</v>
      </c>
      <c r="AM147">
        <v>51830238060.143578</v>
      </c>
      <c r="AN147">
        <v>53709163892.422127</v>
      </c>
      <c r="AO147">
        <v>55707244329.975716</v>
      </c>
      <c r="AP147">
        <v>57833368122.489647</v>
      </c>
      <c r="AQ147">
        <v>60097114128.714592</v>
      </c>
    </row>
    <row r="148" spans="1:43" x14ac:dyDescent="0.2">
      <c r="A148" s="85" t="s">
        <v>252</v>
      </c>
      <c r="B148">
        <v>1510322950088.5391</v>
      </c>
      <c r="C148">
        <v>1531884976884.375</v>
      </c>
      <c r="D148">
        <v>1553447003680.2031</v>
      </c>
      <c r="E148">
        <v>1592942069267.2849</v>
      </c>
      <c r="F148">
        <v>1599368996317.0034</v>
      </c>
      <c r="G148">
        <v>1612155629383.1411</v>
      </c>
      <c r="H148">
        <v>1625132345186.2366</v>
      </c>
      <c r="I148">
        <v>1650904805993.8572</v>
      </c>
      <c r="J148">
        <v>1677143175862.6301</v>
      </c>
      <c r="K148">
        <v>1703857250435.1863</v>
      </c>
      <c r="L148">
        <v>1731057064966.1848</v>
      </c>
      <c r="M148">
        <v>1758752901522.7551</v>
      </c>
      <c r="N148">
        <v>1795141844475.9695</v>
      </c>
      <c r="O148">
        <v>1832341246929.6814</v>
      </c>
      <c r="P148">
        <v>1870370765642.5569</v>
      </c>
      <c r="Q148">
        <v>1909250580023.5911</v>
      </c>
      <c r="R148">
        <v>1949001406765.9363</v>
      </c>
      <c r="S148">
        <v>1987742598265.5017</v>
      </c>
      <c r="T148">
        <v>2027319533409.7405</v>
      </c>
      <c r="U148">
        <v>2067752009392.4485</v>
      </c>
      <c r="V148">
        <v>2109060340870.8857</v>
      </c>
      <c r="W148">
        <v>2151265375408.3184</v>
      </c>
      <c r="X148">
        <v>2188559347062.3728</v>
      </c>
      <c r="Y148">
        <v>2226574169758.4746</v>
      </c>
      <c r="Z148">
        <v>2265325439476.4058</v>
      </c>
      <c r="AA148">
        <v>2304829127634.916</v>
      </c>
      <c r="AB148">
        <v>2345101590748.5024</v>
      </c>
      <c r="AC148">
        <v>2378521570615.667</v>
      </c>
      <c r="AD148">
        <v>2412489495611.686</v>
      </c>
      <c r="AE148">
        <v>2447015681432.8574</v>
      </c>
      <c r="AF148">
        <v>2482110663335.0142</v>
      </c>
      <c r="AG148">
        <v>2517785200986.1006</v>
      </c>
      <c r="AH148">
        <v>2549833710651.7549</v>
      </c>
      <c r="AI148">
        <v>2582374977154.6123</v>
      </c>
      <c r="AJ148">
        <v>2615417974276.7661</v>
      </c>
      <c r="AK148">
        <v>2648971863772.3784</v>
      </c>
      <c r="AL148">
        <v>2683045999822.584</v>
      </c>
      <c r="AM148">
        <v>2717453680626.748</v>
      </c>
      <c r="AN148">
        <v>2752389186001.1138</v>
      </c>
      <c r="AO148">
        <v>2787861940764.8457</v>
      </c>
      <c r="AP148">
        <v>2823881559120.7305</v>
      </c>
      <c r="AQ148">
        <v>2860457848748.3403</v>
      </c>
    </row>
    <row r="149" spans="1:43" x14ac:dyDescent="0.2">
      <c r="A149" s="85" t="s">
        <v>128</v>
      </c>
      <c r="B149">
        <v>194209782882.50781</v>
      </c>
      <c r="C149">
        <v>203652686860.66797</v>
      </c>
      <c r="D149">
        <v>213095590838.82812</v>
      </c>
      <c r="E149">
        <v>227564090653.48959</v>
      </c>
      <c r="F149">
        <v>233132451569.60074</v>
      </c>
      <c r="G149">
        <v>239980050971.06772</v>
      </c>
      <c r="H149">
        <v>247253211572.48923</v>
      </c>
      <c r="I149">
        <v>256943580468.82285</v>
      </c>
      <c r="J149">
        <v>267258764755.10904</v>
      </c>
      <c r="K149">
        <v>278246748442.69971</v>
      </c>
      <c r="L149">
        <v>289959384646.83856</v>
      </c>
      <c r="M149">
        <v>302452713486.47406</v>
      </c>
      <c r="N149">
        <v>317234017469.88953</v>
      </c>
      <c r="O149">
        <v>333057993581.57361</v>
      </c>
      <c r="P149">
        <v>350009591569.47888</v>
      </c>
      <c r="Q149">
        <v>368181008215.01593</v>
      </c>
      <c r="R149">
        <v>387672316431.41772</v>
      </c>
      <c r="S149">
        <v>408201573117.10986</v>
      </c>
      <c r="T149">
        <v>430234569428.37933</v>
      </c>
      <c r="U149">
        <v>453894592853.71118</v>
      </c>
      <c r="V149">
        <v>479315400449.60675</v>
      </c>
      <c r="W149">
        <v>506642121113.69458</v>
      </c>
      <c r="X149">
        <v>534608323108.8053</v>
      </c>
      <c r="Y149">
        <v>564644581863.63574</v>
      </c>
      <c r="Z149">
        <v>596917725308.32031</v>
      </c>
      <c r="AA149">
        <v>631608372896.22681</v>
      </c>
      <c r="AB149">
        <v>668912089172.1344</v>
      </c>
      <c r="AC149">
        <v>706771021475.50818</v>
      </c>
      <c r="AD149">
        <v>747411748860.32947</v>
      </c>
      <c r="AE149">
        <v>791051630247.53577</v>
      </c>
      <c r="AF149">
        <v>837925311074.62305</v>
      </c>
      <c r="AG149">
        <v>888286110821.28174</v>
      </c>
      <c r="AH149">
        <v>940851668540.33191</v>
      </c>
      <c r="AI149">
        <v>997285944237.65356</v>
      </c>
      <c r="AJ149">
        <v>1057887025650.6665</v>
      </c>
      <c r="AK149">
        <v>1122976308101.2236</v>
      </c>
      <c r="AL149">
        <v>1192900334084.6587</v>
      </c>
      <c r="AM149">
        <v>1267941209307.4993</v>
      </c>
      <c r="AN149">
        <v>1348578536814.4875</v>
      </c>
      <c r="AO149">
        <v>1435244842886.0745</v>
      </c>
      <c r="AP149">
        <v>1528406493982.4915</v>
      </c>
      <c r="AQ149">
        <v>1628566366113.8125</v>
      </c>
    </row>
    <row r="150" spans="1:43" x14ac:dyDescent="0.2">
      <c r="A150" s="85" t="s">
        <v>253</v>
      </c>
      <c r="B150">
        <v>8563404867982.4375</v>
      </c>
      <c r="C150">
        <v>8746614715458.5625</v>
      </c>
      <c r="D150">
        <v>8929824562934.6875</v>
      </c>
      <c r="E150">
        <v>9239565896618.3594</v>
      </c>
      <c r="F150">
        <v>9319339199256.1992</v>
      </c>
      <c r="G150">
        <v>9439388413111.3086</v>
      </c>
      <c r="H150">
        <v>9564180919965.584</v>
      </c>
      <c r="I150">
        <v>9768577399632.4492</v>
      </c>
      <c r="J150">
        <v>9980777809944.8672</v>
      </c>
      <c r="K150">
        <v>10201264672546.74</v>
      </c>
      <c r="L150">
        <v>10430556943092.168</v>
      </c>
      <c r="M150">
        <v>10669212948670.889</v>
      </c>
      <c r="N150">
        <v>10967851254082.98</v>
      </c>
      <c r="O150">
        <v>11279660685101.848</v>
      </c>
      <c r="P150">
        <v>11605505891120.264</v>
      </c>
      <c r="Q150">
        <v>11946320096252.213</v>
      </c>
      <c r="R150">
        <v>12303110913992.75</v>
      </c>
      <c r="S150">
        <v>12664848657018.537</v>
      </c>
      <c r="T150">
        <v>13044084542222.684</v>
      </c>
      <c r="U150">
        <v>13442034191613.658</v>
      </c>
      <c r="V150">
        <v>13860011227061.592</v>
      </c>
      <c r="W150">
        <v>14299435584943.188</v>
      </c>
      <c r="X150">
        <v>14722629267988.322</v>
      </c>
      <c r="Y150">
        <v>15167979839453.271</v>
      </c>
      <c r="Z150">
        <v>15637081922735.533</v>
      </c>
      <c r="AA150">
        <v>16131657859706.338</v>
      </c>
      <c r="AB150">
        <v>16653568295756.592</v>
      </c>
      <c r="AC150">
        <v>17149751642836.076</v>
      </c>
      <c r="AD150">
        <v>17673818764995.332</v>
      </c>
      <c r="AE150">
        <v>18227802318440.434</v>
      </c>
      <c r="AF150">
        <v>18813893915459.871</v>
      </c>
      <c r="AG150">
        <v>19434456825847.449</v>
      </c>
      <c r="AH150">
        <v>20058869038832.793</v>
      </c>
      <c r="AI150">
        <v>20720849580765.668</v>
      </c>
      <c r="AJ150">
        <v>21423162799481.051</v>
      </c>
      <c r="AK150">
        <v>22168786879178.691</v>
      </c>
      <c r="AL150">
        <v>22960930671145.027</v>
      </c>
      <c r="AM150">
        <v>23801332944402.91</v>
      </c>
      <c r="AN150">
        <v>24695249707187.797</v>
      </c>
      <c r="AO150">
        <v>25646675873037.059</v>
      </c>
      <c r="AP150">
        <v>26659916448105.914</v>
      </c>
      <c r="AQ150">
        <v>27739610943042.715</v>
      </c>
    </row>
    <row r="151" spans="1:43" x14ac:dyDescent="0.2">
      <c r="A151" s="85" t="s">
        <v>254</v>
      </c>
      <c r="B151">
        <v>33980767901.646484</v>
      </c>
      <c r="C151">
        <v>36294412728.765625</v>
      </c>
      <c r="D151">
        <v>38608057555.884766</v>
      </c>
      <c r="E151">
        <v>42070705386.555908</v>
      </c>
      <c r="F151">
        <v>43515208690.154572</v>
      </c>
      <c r="G151">
        <v>45229297498.281311</v>
      </c>
      <c r="H151">
        <v>47057621467.699532</v>
      </c>
      <c r="I151">
        <v>49385417228.675064</v>
      </c>
      <c r="J151">
        <v>51878552586.908798</v>
      </c>
      <c r="K151">
        <v>54550056472.21479</v>
      </c>
      <c r="L151">
        <v>57414015394.613464</v>
      </c>
      <c r="M151">
        <v>60485660498.232018</v>
      </c>
      <c r="N151">
        <v>64073662792.887154</v>
      </c>
      <c r="O151">
        <v>67937158235.738174</v>
      </c>
      <c r="P151">
        <v>72099183417.591644</v>
      </c>
      <c r="Q151">
        <v>76584754890.581253</v>
      </c>
      <c r="R151">
        <v>81421041435.985138</v>
      </c>
      <c r="S151">
        <v>86554733940.3685</v>
      </c>
      <c r="T151">
        <v>92089989394.846115</v>
      </c>
      <c r="U151">
        <v>98060352104.624741</v>
      </c>
      <c r="V151">
        <v>104502229794.11363</v>
      </c>
      <c r="W151">
        <v>111455140749.68248</v>
      </c>
      <c r="X151">
        <v>118645972484.1774</v>
      </c>
      <c r="Y151">
        <v>126395076368.2097</v>
      </c>
      <c r="Z151">
        <v>134747985994.76111</v>
      </c>
      <c r="AA151">
        <v>143754010832.81741</v>
      </c>
      <c r="AB151">
        <v>153466552331.2869</v>
      </c>
      <c r="AC151">
        <v>163418669710.85239</v>
      </c>
      <c r="AD151">
        <v>174126372392.06693</v>
      </c>
      <c r="AE151">
        <v>185649113330.34906</v>
      </c>
      <c r="AF151">
        <v>198051081425.43222</v>
      </c>
      <c r="AG151">
        <v>211401581821.1781</v>
      </c>
      <c r="AH151">
        <v>225402706223.36771</v>
      </c>
      <c r="AI151">
        <v>240458077237.1283</v>
      </c>
      <c r="AJ151">
        <v>256649295077.26559</v>
      </c>
      <c r="AK151">
        <v>274064346857.90115</v>
      </c>
      <c r="AL151">
        <v>292798110821.26685</v>
      </c>
      <c r="AM151">
        <v>312930301060.89374</v>
      </c>
      <c r="AN151">
        <v>334589913684.93378</v>
      </c>
      <c r="AO151">
        <v>357895396725.64819</v>
      </c>
      <c r="AP151">
        <v>382974472391.55304</v>
      </c>
      <c r="AQ151">
        <v>409964868768.2674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5DF31-E451-BD4A-B892-080E2A741FDC}">
  <dimension ref="A1:AQ130"/>
  <sheetViews>
    <sheetView workbookViewId="0">
      <selection sqref="A1:XFD1048576"/>
    </sheetView>
  </sheetViews>
  <sheetFormatPr baseColWidth="10" defaultRowHeight="15" x14ac:dyDescent="0.2"/>
  <cols>
    <col min="1" max="1" width="26.83203125" customWidth="1"/>
  </cols>
  <sheetData>
    <row r="1" spans="1:40" ht="16" x14ac:dyDescent="0.2">
      <c r="A1" s="82" t="s">
        <v>116</v>
      </c>
    </row>
    <row r="4" spans="1:40" x14ac:dyDescent="0.2">
      <c r="A4" s="83" t="s">
        <v>318</v>
      </c>
    </row>
    <row r="5" spans="1:40" x14ac:dyDescent="0.2">
      <c r="A5" s="83" t="s">
        <v>241</v>
      </c>
    </row>
    <row r="6" spans="1:40" x14ac:dyDescent="0.2">
      <c r="A6" s="83" t="s">
        <v>319</v>
      </c>
    </row>
    <row r="7" spans="1:40" x14ac:dyDescent="0.2">
      <c r="A7" s="83" t="s">
        <v>243</v>
      </c>
    </row>
    <row r="8" spans="1:40" x14ac:dyDescent="0.2">
      <c r="A8" s="83"/>
      <c r="B8" s="84">
        <v>1000000</v>
      </c>
    </row>
    <row r="9" spans="1:40" x14ac:dyDescent="0.2">
      <c r="A9" s="85" t="s">
        <v>244</v>
      </c>
      <c r="B9" s="85">
        <v>2022</v>
      </c>
      <c r="C9" s="85">
        <v>2023</v>
      </c>
      <c r="D9" s="85">
        <v>2024</v>
      </c>
      <c r="E9" s="85">
        <v>2025</v>
      </c>
      <c r="F9" s="85">
        <v>2026</v>
      </c>
      <c r="G9" s="85">
        <v>2027</v>
      </c>
      <c r="H9" s="85">
        <v>2028</v>
      </c>
      <c r="I9" s="85">
        <v>2029</v>
      </c>
      <c r="J9" s="85">
        <v>2030</v>
      </c>
      <c r="K9" s="85">
        <v>2031</v>
      </c>
      <c r="L9" s="85">
        <v>2032</v>
      </c>
      <c r="M9" s="85">
        <v>2033</v>
      </c>
      <c r="N9" s="85">
        <v>2034</v>
      </c>
      <c r="O9" s="85">
        <v>2035</v>
      </c>
      <c r="P9" s="85">
        <v>2036</v>
      </c>
      <c r="Q9" s="85">
        <v>2037</v>
      </c>
      <c r="R9" s="85">
        <v>2038</v>
      </c>
      <c r="S9" s="85">
        <v>2039</v>
      </c>
      <c r="T9" s="85">
        <v>2040</v>
      </c>
      <c r="U9" s="85">
        <v>2041</v>
      </c>
      <c r="V9" s="85">
        <v>2042</v>
      </c>
      <c r="W9" s="85">
        <v>2043</v>
      </c>
      <c r="X9" s="85">
        <v>2044</v>
      </c>
      <c r="Y9" s="85">
        <v>2045</v>
      </c>
      <c r="Z9" s="85">
        <v>2046</v>
      </c>
      <c r="AA9" s="85">
        <v>2047</v>
      </c>
      <c r="AB9" s="85">
        <v>2048</v>
      </c>
      <c r="AC9" s="85">
        <v>2049</v>
      </c>
      <c r="AD9" s="85">
        <v>2050</v>
      </c>
      <c r="AE9" s="85">
        <v>2051</v>
      </c>
      <c r="AF9" s="85">
        <v>2052</v>
      </c>
      <c r="AG9" s="85">
        <v>2053</v>
      </c>
      <c r="AH9" s="85">
        <v>2054</v>
      </c>
      <c r="AI9" s="85">
        <v>2055</v>
      </c>
      <c r="AJ9" s="85">
        <v>2056</v>
      </c>
      <c r="AK9" s="85">
        <v>2057</v>
      </c>
      <c r="AL9" s="85">
        <v>2058</v>
      </c>
      <c r="AM9" s="85">
        <v>2059</v>
      </c>
      <c r="AN9" s="85">
        <v>2060</v>
      </c>
    </row>
    <row r="10" spans="1:40" x14ac:dyDescent="0.2">
      <c r="A10" s="85" t="s">
        <v>245</v>
      </c>
      <c r="B10" s="86">
        <v>1.7895462756846803E-9</v>
      </c>
      <c r="C10" s="86">
        <v>1.8295922215563354E-9</v>
      </c>
      <c r="D10" s="86">
        <v>1.8779121739276394E-9</v>
      </c>
      <c r="E10" s="86">
        <v>1.9276124759211596E-9</v>
      </c>
      <c r="F10" s="86">
        <v>1.9939566266432172E-9</v>
      </c>
      <c r="G10" s="86">
        <v>2.062654533990487E-9</v>
      </c>
      <c r="H10" s="86">
        <v>2.1337927933936658E-9</v>
      </c>
      <c r="I10" s="86">
        <v>2.2074613238004042E-9</v>
      </c>
      <c r="J10" s="86">
        <v>2.2837535020837569E-9</v>
      </c>
      <c r="K10" s="86">
        <v>2.3735908044975077E-9</v>
      </c>
      <c r="L10" s="86">
        <v>2.4670395925653839E-9</v>
      </c>
      <c r="M10" s="86">
        <v>2.5642487249380774E-9</v>
      </c>
      <c r="N10" s="86">
        <v>2.6653733724986415E-9</v>
      </c>
      <c r="O10" s="86">
        <v>2.7705752937497219E-9</v>
      </c>
      <c r="P10" s="86">
        <v>2.8772700860671736E-9</v>
      </c>
      <c r="Q10" s="86">
        <v>2.9881704828190453E-9</v>
      </c>
      <c r="R10" s="86">
        <v>3.1034467582409761E-9</v>
      </c>
      <c r="S10" s="86">
        <v>3.223276292146333E-9</v>
      </c>
      <c r="T10" s="86">
        <v>3.3478438773627131E-9</v>
      </c>
      <c r="U10" s="86">
        <v>3.4681048475050458E-9</v>
      </c>
      <c r="V10" s="86">
        <v>3.592805759829508E-9</v>
      </c>
      <c r="W10" s="86">
        <v>3.7221155805548634E-9</v>
      </c>
      <c r="X10" s="86">
        <v>3.8562099204938511E-9</v>
      </c>
      <c r="Y10" s="86">
        <v>3.9952713050736951E-9</v>
      </c>
      <c r="Z10" s="86">
        <v>4.1262391010031336E-9</v>
      </c>
      <c r="AA10" s="86">
        <v>4.2616267310807206E-9</v>
      </c>
      <c r="AB10" s="86">
        <v>4.4015882164167167E-9</v>
      </c>
      <c r="AC10" s="86">
        <v>4.546283133861707E-9</v>
      </c>
      <c r="AD10" s="86">
        <v>4.6958768231722637E-9</v>
      </c>
      <c r="AE10" s="86">
        <v>4.8425326715130113E-9</v>
      </c>
      <c r="AF10" s="86">
        <v>4.9939327168796461E-9</v>
      </c>
      <c r="AG10" s="86">
        <v>5.150236437209359E-9</v>
      </c>
      <c r="AH10" s="86">
        <v>5.3116088947388551E-9</v>
      </c>
      <c r="AI10" s="86">
        <v>5.4782209400774479E-9</v>
      </c>
      <c r="AJ10" s="86">
        <v>5.6498413956961504E-9</v>
      </c>
      <c r="AK10" s="86">
        <v>5.8270216272551174E-9</v>
      </c>
      <c r="AL10" s="86">
        <v>6.0099482328659328E-9</v>
      </c>
      <c r="AM10" s="86">
        <v>6.1988143040876314E-9</v>
      </c>
      <c r="AN10" s="86">
        <v>6.3938196600006529E-9</v>
      </c>
    </row>
    <row r="11" spans="1:40" x14ac:dyDescent="0.2">
      <c r="A11" s="85" t="s">
        <v>246</v>
      </c>
      <c r="B11" s="86">
        <v>0</v>
      </c>
      <c r="C11" s="86">
        <v>0</v>
      </c>
      <c r="D11" s="86">
        <v>0</v>
      </c>
      <c r="E11" s="86">
        <v>0</v>
      </c>
      <c r="F11" s="86">
        <v>0</v>
      </c>
      <c r="G11" s="86">
        <v>0</v>
      </c>
      <c r="H11" s="86">
        <v>0</v>
      </c>
      <c r="I11" s="86">
        <v>0</v>
      </c>
      <c r="J11" s="86">
        <v>0</v>
      </c>
      <c r="K11" s="86">
        <v>0</v>
      </c>
      <c r="L11" s="86">
        <v>0</v>
      </c>
      <c r="M11" s="86">
        <v>0</v>
      </c>
      <c r="N11" s="86">
        <v>0</v>
      </c>
      <c r="O11" s="86">
        <v>0</v>
      </c>
      <c r="P11" s="86">
        <v>0</v>
      </c>
      <c r="Q11" s="86">
        <v>0</v>
      </c>
      <c r="R11" s="86">
        <v>0</v>
      </c>
      <c r="S11" s="86">
        <v>0</v>
      </c>
      <c r="T11" s="86">
        <v>0</v>
      </c>
      <c r="U11" s="86">
        <v>0</v>
      </c>
      <c r="V11" s="86">
        <v>0</v>
      </c>
      <c r="W11" s="86">
        <v>0</v>
      </c>
      <c r="X11" s="86">
        <v>0</v>
      </c>
      <c r="Y11" s="86">
        <v>0</v>
      </c>
      <c r="Z11" s="86">
        <v>0</v>
      </c>
      <c r="AA11" s="86">
        <v>0</v>
      </c>
      <c r="AB11" s="86">
        <v>0</v>
      </c>
      <c r="AC11" s="86">
        <v>0</v>
      </c>
      <c r="AD11" s="86">
        <v>0</v>
      </c>
      <c r="AE11" s="86">
        <v>0</v>
      </c>
      <c r="AF11" s="86">
        <v>0</v>
      </c>
      <c r="AG11" s="86">
        <v>0</v>
      </c>
      <c r="AH11" s="86">
        <v>0</v>
      </c>
      <c r="AI11" s="86">
        <v>0</v>
      </c>
      <c r="AJ11" s="86">
        <v>0</v>
      </c>
      <c r="AK11" s="86">
        <v>0</v>
      </c>
      <c r="AL11" s="86">
        <v>0</v>
      </c>
      <c r="AM11" s="86">
        <v>0</v>
      </c>
      <c r="AN11" s="86">
        <v>0</v>
      </c>
    </row>
    <row r="12" spans="1:40" x14ac:dyDescent="0.2">
      <c r="A12" s="85" t="s">
        <v>247</v>
      </c>
      <c r="B12" s="86">
        <v>4.235279769642553E-4</v>
      </c>
      <c r="C12" s="86">
        <v>4.3300556280324284E-4</v>
      </c>
      <c r="D12" s="86">
        <v>4.4444133954335405E-4</v>
      </c>
      <c r="E12" s="86">
        <v>4.5620380058939471E-4</v>
      </c>
      <c r="F12" s="86">
        <v>4.7190532466871699E-4</v>
      </c>
      <c r="G12" s="86">
        <v>4.8816390714618625E-4</v>
      </c>
      <c r="H12" s="86">
        <v>5.0500004237172497E-4</v>
      </c>
      <c r="I12" s="86">
        <v>5.2243501126469677E-4</v>
      </c>
      <c r="J12" s="86">
        <v>5.4049091312405599E-4</v>
      </c>
      <c r="K12" s="86">
        <v>5.6175250968861791E-4</v>
      </c>
      <c r="L12" s="86">
        <v>5.8386882861141643E-4</v>
      </c>
      <c r="M12" s="86">
        <v>6.0687509994156435E-4</v>
      </c>
      <c r="N12" s="86">
        <v>6.3080804763030905E-4</v>
      </c>
      <c r="O12" s="86">
        <v>6.5570595470632238E-4</v>
      </c>
      <c r="P12" s="86">
        <v>6.8095717629071103E-4</v>
      </c>
      <c r="Q12" s="86">
        <v>7.0720372901697851E-4</v>
      </c>
      <c r="R12" s="86">
        <v>7.3448591131357495E-4</v>
      </c>
      <c r="S12" s="86">
        <v>7.6284570327038708E-4</v>
      </c>
      <c r="T12" s="86">
        <v>7.9232683939905795E-4</v>
      </c>
      <c r="U12" s="86">
        <v>8.2078873842016792E-4</v>
      </c>
      <c r="V12" s="86">
        <v>8.5030142878195789E-4</v>
      </c>
      <c r="W12" s="86">
        <v>8.8090489934740434E-4</v>
      </c>
      <c r="X12" s="86">
        <v>9.1264071154091011E-4</v>
      </c>
      <c r="Y12" s="86">
        <v>9.4555206325346421E-4</v>
      </c>
      <c r="Z12" s="86">
        <v>9.7654792316004269E-4</v>
      </c>
      <c r="AA12" s="86">
        <v>1.0085898154831719E-3</v>
      </c>
      <c r="AB12" s="86">
        <v>1.0417141920599038E-3</v>
      </c>
      <c r="AC12" s="86">
        <v>1.0759588195921198E-3</v>
      </c>
      <c r="AD12" s="86">
        <v>1.1113628286759749E-3</v>
      </c>
      <c r="AE12" s="86">
        <v>1.1460715454058451E-3</v>
      </c>
      <c r="AF12" s="86">
        <v>1.1819030608003793E-3</v>
      </c>
      <c r="AG12" s="86">
        <v>1.2188951181518455E-3</v>
      </c>
      <c r="AH12" s="86">
        <v>1.2570867823763808E-3</v>
      </c>
      <c r="AI12" s="86">
        <v>1.2965184883115253E-3</v>
      </c>
      <c r="AJ12" s="86">
        <v>1.3371355236804837E-3</v>
      </c>
      <c r="AK12" s="86">
        <v>1.379068378980086E-3</v>
      </c>
      <c r="AL12" s="86">
        <v>1.422361215974561E-3</v>
      </c>
      <c r="AM12" s="86">
        <v>1.4670597332180498E-3</v>
      </c>
      <c r="AN12" s="86">
        <v>1.513211221452372E-3</v>
      </c>
    </row>
    <row r="13" spans="1:40" x14ac:dyDescent="0.2">
      <c r="A13" s="85" t="s">
        <v>180</v>
      </c>
      <c r="B13" s="86">
        <v>11.205134457017396</v>
      </c>
      <c r="C13" s="86">
        <v>11.455879695655417</v>
      </c>
      <c r="D13" s="86">
        <v>11.758432119492563</v>
      </c>
      <c r="E13" s="86">
        <v>12.069627517990259</v>
      </c>
      <c r="F13" s="86">
        <v>12.485037356438198</v>
      </c>
      <c r="G13" s="86">
        <v>12.915185097908237</v>
      </c>
      <c r="H13" s="86">
        <v>13.360612954388683</v>
      </c>
      <c r="I13" s="86">
        <v>13.821883947865821</v>
      </c>
      <c r="J13" s="86">
        <v>14.299582751914146</v>
      </c>
      <c r="K13" s="86">
        <v>14.862093521531811</v>
      </c>
      <c r="L13" s="86">
        <v>15.447217387493449</v>
      </c>
      <c r="M13" s="86">
        <v>16.055886419127901</v>
      </c>
      <c r="N13" s="86">
        <v>16.689072209420519</v>
      </c>
      <c r="O13" s="86">
        <v>17.347787599333476</v>
      </c>
      <c r="P13" s="86">
        <v>18.015850510041485</v>
      </c>
      <c r="Q13" s="86">
        <v>18.710246555466941</v>
      </c>
      <c r="R13" s="86">
        <v>19.43204189731286</v>
      </c>
      <c r="S13" s="86">
        <v>20.182347188422206</v>
      </c>
      <c r="T13" s="86">
        <v>20.962319497772789</v>
      </c>
      <c r="U13" s="86">
        <v>21.715326200469331</v>
      </c>
      <c r="V13" s="86">
        <v>22.496133329345462</v>
      </c>
      <c r="W13" s="86">
        <v>23.305798856036613</v>
      </c>
      <c r="X13" s="86">
        <v>24.145422356896624</v>
      </c>
      <c r="Y13" s="86">
        <v>25.016146703714643</v>
      </c>
      <c r="Z13" s="86">
        <v>25.836193540652172</v>
      </c>
      <c r="AA13" s="86">
        <v>26.683914898545464</v>
      </c>
      <c r="AB13" s="86">
        <v>27.560275171147904</v>
      </c>
      <c r="AC13" s="86">
        <v>28.466273539140836</v>
      </c>
      <c r="AD13" s="86">
        <v>29.402945267288654</v>
      </c>
      <c r="AE13" s="86">
        <v>30.321221884045777</v>
      </c>
      <c r="AF13" s="86">
        <v>31.269204000061535</v>
      </c>
      <c r="AG13" s="86">
        <v>32.24789017667711</v>
      </c>
      <c r="AH13" s="86">
        <v>33.258313940983236</v>
      </c>
      <c r="AI13" s="86">
        <v>34.301545063611414</v>
      </c>
      <c r="AJ13" s="86">
        <v>35.37613604061557</v>
      </c>
      <c r="AK13" s="86">
        <v>36.485539214324568</v>
      </c>
      <c r="AL13" s="86">
        <v>37.630922957391377</v>
      </c>
      <c r="AM13" s="86">
        <v>38.813496300792657</v>
      </c>
      <c r="AN13" s="86">
        <v>40.034510399468552</v>
      </c>
    </row>
    <row r="14" spans="1:40" x14ac:dyDescent="0.2">
      <c r="A14" s="85" t="s">
        <v>248</v>
      </c>
      <c r="B14" s="86">
        <v>2.5847406206792635E-3</v>
      </c>
      <c r="C14" s="86">
        <v>2.6425811942338024E-3</v>
      </c>
      <c r="D14" s="86">
        <v>2.7123723728025777E-3</v>
      </c>
      <c r="E14" s="86">
        <v>2.7841572666430729E-3</v>
      </c>
      <c r="F14" s="86">
        <v>2.8799817913540424E-3</v>
      </c>
      <c r="G14" s="86">
        <v>2.9792059768857702E-3</v>
      </c>
      <c r="H14" s="86">
        <v>3.0819548978062213E-3</v>
      </c>
      <c r="I14" s="86">
        <v>3.1883584290226417E-3</v>
      </c>
      <c r="J14" s="86">
        <v>3.298551439915102E-3</v>
      </c>
      <c r="K14" s="86">
        <v>3.4283084224285766E-3</v>
      </c>
      <c r="L14" s="86">
        <v>3.5632816733325648E-3</v>
      </c>
      <c r="M14" s="86">
        <v>3.7036861974058845E-3</v>
      </c>
      <c r="N14" s="86">
        <v>3.8497461165335192E-3</v>
      </c>
      <c r="O14" s="86">
        <v>4.0016950674636271E-3</v>
      </c>
      <c r="P14" s="86">
        <v>4.1558002546079722E-3</v>
      </c>
      <c r="Q14" s="86">
        <v>4.3159798287429512E-3</v>
      </c>
      <c r="R14" s="86">
        <v>4.4824797263606731E-3</v>
      </c>
      <c r="S14" s="86">
        <v>4.6555561469319917E-3</v>
      </c>
      <c r="T14" s="86">
        <v>4.8354759969540416E-3</v>
      </c>
      <c r="U14" s="86">
        <v>5.0091755647342908E-3</v>
      </c>
      <c r="V14" s="86">
        <v>5.1892879864695041E-3</v>
      </c>
      <c r="W14" s="86">
        <v>5.3760573094107063E-3</v>
      </c>
      <c r="X14" s="86">
        <v>5.569737177963348E-3</v>
      </c>
      <c r="Y14" s="86">
        <v>5.7705912236928466E-3</v>
      </c>
      <c r="Z14" s="86">
        <v>5.9597552518821329E-3</v>
      </c>
      <c r="AA14" s="86">
        <v>6.1553030908812383E-3</v>
      </c>
      <c r="AB14" s="86">
        <v>6.3574572018947383E-3</v>
      </c>
      <c r="AC14" s="86">
        <v>6.5664480705901048E-3</v>
      </c>
      <c r="AD14" s="86">
        <v>6.7825145063185321E-3</v>
      </c>
      <c r="AE14" s="86">
        <v>6.9943376559163115E-3</v>
      </c>
      <c r="AF14" s="86">
        <v>7.2130131115605654E-3</v>
      </c>
      <c r="AG14" s="86">
        <v>7.438771216052683E-3</v>
      </c>
      <c r="AH14" s="86">
        <v>7.6718503779065672E-3</v>
      </c>
      <c r="AI14" s="86">
        <v>7.9124973661026943E-3</v>
      </c>
      <c r="AJ14" s="86">
        <v>8.1603782781553454E-3</v>
      </c>
      <c r="AK14" s="86">
        <v>8.4162894819696226E-3</v>
      </c>
      <c r="AL14" s="86">
        <v>8.6805004915141201E-3</v>
      </c>
      <c r="AM14" s="86">
        <v>8.9532901996025888E-3</v>
      </c>
      <c r="AN14" s="86">
        <v>9.2349472159798593E-3</v>
      </c>
    </row>
    <row r="15" spans="1:40" x14ac:dyDescent="0.2">
      <c r="A15" s="85" t="s">
        <v>249</v>
      </c>
      <c r="B15" s="86">
        <v>2.0798848500730088E-2</v>
      </c>
      <c r="C15" s="86">
        <v>2.1264279080855392E-2</v>
      </c>
      <c r="D15" s="86">
        <v>2.1825873593715208E-2</v>
      </c>
      <c r="E15" s="86">
        <v>2.2403511101975936E-2</v>
      </c>
      <c r="F15" s="86">
        <v>2.3174590318270433E-2</v>
      </c>
      <c r="G15" s="86">
        <v>2.3973025869587144E-2</v>
      </c>
      <c r="H15" s="86">
        <v>2.4799824203911441E-2</v>
      </c>
      <c r="I15" s="86">
        <v>2.5656030396520212E-2</v>
      </c>
      <c r="J15" s="86">
        <v>2.65427297121325E-2</v>
      </c>
      <c r="K15" s="86">
        <v>2.7586856074220005E-2</v>
      </c>
      <c r="L15" s="86">
        <v>2.8672956619374645E-2</v>
      </c>
      <c r="M15" s="86">
        <v>2.9802761444529841E-2</v>
      </c>
      <c r="N15" s="86">
        <v>3.0978074009999655E-2</v>
      </c>
      <c r="O15" s="86">
        <v>3.2200774340143276E-2</v>
      </c>
      <c r="P15" s="86">
        <v>3.3440825436546751E-2</v>
      </c>
      <c r="Q15" s="86">
        <v>3.472975581071689E-2</v>
      </c>
      <c r="R15" s="86">
        <v>3.6069544460391151E-2</v>
      </c>
      <c r="S15" s="86">
        <v>3.7462252967276254E-2</v>
      </c>
      <c r="T15" s="86">
        <v>3.891002907020269E-2</v>
      </c>
      <c r="U15" s="86">
        <v>4.0307751907844434E-2</v>
      </c>
      <c r="V15" s="86">
        <v>4.175707759367895E-2</v>
      </c>
      <c r="W15" s="86">
        <v>4.3259969923129464E-2</v>
      </c>
      <c r="X15" s="86">
        <v>4.4818469917844245E-2</v>
      </c>
      <c r="Y15" s="86">
        <v>4.6434698963986866E-2</v>
      </c>
      <c r="Z15" s="86">
        <v>4.7956860968413777E-2</v>
      </c>
      <c r="AA15" s="86">
        <v>4.9530392117128695E-2</v>
      </c>
      <c r="AB15" s="86">
        <v>5.1157082507309742E-2</v>
      </c>
      <c r="AC15" s="86">
        <v>5.2838786807251674E-2</v>
      </c>
      <c r="AD15" s="86">
        <v>5.457742666413111E-2</v>
      </c>
      <c r="AE15" s="86">
        <v>5.6281921715659315E-2</v>
      </c>
      <c r="AF15" s="86">
        <v>5.8041555791274096E-2</v>
      </c>
      <c r="AG15" s="86">
        <v>5.9858182409657797E-2</v>
      </c>
      <c r="AH15" s="86">
        <v>6.1733719992536067E-2</v>
      </c>
      <c r="AI15" s="86">
        <v>6.3670154236500132E-2</v>
      </c>
      <c r="AJ15" s="86">
        <v>6.5664798300495625E-2</v>
      </c>
      <c r="AK15" s="86">
        <v>6.7724060384740561E-2</v>
      </c>
      <c r="AL15" s="86">
        <v>6.9850109209824179E-2</v>
      </c>
      <c r="AM15" s="86">
        <v>7.2045188965873114E-2</v>
      </c>
      <c r="AN15" s="86">
        <v>7.4311622033056079E-2</v>
      </c>
    </row>
    <row r="16" spans="1:40" x14ac:dyDescent="0.2">
      <c r="A16" s="85" t="s">
        <v>250</v>
      </c>
      <c r="B16" s="86">
        <v>0</v>
      </c>
      <c r="C16" s="86">
        <v>0</v>
      </c>
      <c r="D16" s="86">
        <v>0</v>
      </c>
      <c r="E16" s="86">
        <v>0</v>
      </c>
      <c r="F16" s="86">
        <v>0</v>
      </c>
      <c r="G16" s="86">
        <v>0</v>
      </c>
      <c r="H16" s="86">
        <v>0</v>
      </c>
      <c r="I16" s="86">
        <v>0</v>
      </c>
      <c r="J16" s="86">
        <v>0</v>
      </c>
      <c r="K16" s="86">
        <v>0</v>
      </c>
      <c r="L16" s="86">
        <v>0</v>
      </c>
      <c r="M16" s="86">
        <v>0</v>
      </c>
      <c r="N16" s="86">
        <v>0</v>
      </c>
      <c r="O16" s="86">
        <v>0</v>
      </c>
      <c r="P16" s="86">
        <v>0</v>
      </c>
      <c r="Q16" s="86">
        <v>0</v>
      </c>
      <c r="R16" s="86">
        <v>0</v>
      </c>
      <c r="S16" s="86">
        <v>0</v>
      </c>
      <c r="T16" s="86">
        <v>0</v>
      </c>
      <c r="U16" s="86">
        <v>0</v>
      </c>
      <c r="V16" s="86">
        <v>0</v>
      </c>
      <c r="W16" s="86">
        <v>0</v>
      </c>
      <c r="X16" s="86">
        <v>0</v>
      </c>
      <c r="Y16" s="86">
        <v>0</v>
      </c>
      <c r="Z16" s="86">
        <v>0</v>
      </c>
      <c r="AA16" s="86">
        <v>0</v>
      </c>
      <c r="AB16" s="86">
        <v>0</v>
      </c>
      <c r="AC16" s="86">
        <v>0</v>
      </c>
      <c r="AD16" s="86">
        <v>0</v>
      </c>
      <c r="AE16" s="86">
        <v>0</v>
      </c>
      <c r="AF16" s="86">
        <v>0</v>
      </c>
      <c r="AG16" s="86">
        <v>0</v>
      </c>
      <c r="AH16" s="86">
        <v>0</v>
      </c>
      <c r="AI16" s="86">
        <v>0</v>
      </c>
      <c r="AJ16" s="86">
        <v>0</v>
      </c>
      <c r="AK16" s="86">
        <v>0</v>
      </c>
      <c r="AL16" s="86">
        <v>0</v>
      </c>
      <c r="AM16" s="86">
        <v>0</v>
      </c>
      <c r="AN16" s="86">
        <v>0</v>
      </c>
    </row>
    <row r="17" spans="1:40" x14ac:dyDescent="0.2">
      <c r="A17" s="85" t="s">
        <v>251</v>
      </c>
      <c r="B17" s="86">
        <v>0</v>
      </c>
      <c r="C17" s="86">
        <v>0</v>
      </c>
      <c r="D17" s="86">
        <v>0</v>
      </c>
      <c r="E17" s="86">
        <v>0</v>
      </c>
      <c r="F17" s="86">
        <v>0</v>
      </c>
      <c r="G17" s="86">
        <v>0</v>
      </c>
      <c r="H17" s="86">
        <v>0</v>
      </c>
      <c r="I17" s="86">
        <v>0</v>
      </c>
      <c r="J17" s="86">
        <v>0</v>
      </c>
      <c r="K17" s="86">
        <v>0</v>
      </c>
      <c r="L17" s="86">
        <v>0</v>
      </c>
      <c r="M17" s="86">
        <v>0</v>
      </c>
      <c r="N17" s="86">
        <v>0</v>
      </c>
      <c r="O17" s="86">
        <v>0</v>
      </c>
      <c r="P17" s="86">
        <v>0</v>
      </c>
      <c r="Q17" s="86">
        <v>0</v>
      </c>
      <c r="R17" s="86">
        <v>0</v>
      </c>
      <c r="S17" s="86">
        <v>0</v>
      </c>
      <c r="T17" s="86">
        <v>0</v>
      </c>
      <c r="U17" s="86">
        <v>0</v>
      </c>
      <c r="V17" s="86">
        <v>0</v>
      </c>
      <c r="W17" s="86">
        <v>0</v>
      </c>
      <c r="X17" s="86">
        <v>0</v>
      </c>
      <c r="Y17" s="86">
        <v>0</v>
      </c>
      <c r="Z17" s="86">
        <v>0</v>
      </c>
      <c r="AA17" s="86">
        <v>0</v>
      </c>
      <c r="AB17" s="86">
        <v>0</v>
      </c>
      <c r="AC17" s="86">
        <v>0</v>
      </c>
      <c r="AD17" s="86">
        <v>0</v>
      </c>
      <c r="AE17" s="86">
        <v>0</v>
      </c>
      <c r="AF17" s="86">
        <v>0</v>
      </c>
      <c r="AG17" s="86">
        <v>0</v>
      </c>
      <c r="AH17" s="86">
        <v>0</v>
      </c>
      <c r="AI17" s="86">
        <v>0</v>
      </c>
      <c r="AJ17" s="86">
        <v>0</v>
      </c>
      <c r="AK17" s="86">
        <v>0</v>
      </c>
      <c r="AL17" s="86">
        <v>0</v>
      </c>
      <c r="AM17" s="86">
        <v>0</v>
      </c>
      <c r="AN17" s="86">
        <v>0</v>
      </c>
    </row>
    <row r="18" spans="1:40" x14ac:dyDescent="0.2">
      <c r="A18" s="85" t="s">
        <v>252</v>
      </c>
      <c r="B18" s="86">
        <v>17.34802921671146</v>
      </c>
      <c r="C18" s="86">
        <v>17.736238366947894</v>
      </c>
      <c r="D18" s="86">
        <v>18.204656511187707</v>
      </c>
      <c r="E18" s="86">
        <v>18.686455893957557</v>
      </c>
      <c r="F18" s="86">
        <v>19.329602305270008</v>
      </c>
      <c r="G18" s="86">
        <v>19.995566253775007</v>
      </c>
      <c r="H18" s="86">
        <v>20.685187203688784</v>
      </c>
      <c r="I18" s="86">
        <v>21.399336837712273</v>
      </c>
      <c r="J18" s="86">
        <v>22.138920359999098</v>
      </c>
      <c r="K18" s="86">
        <v>23.009811584328023</v>
      </c>
      <c r="L18" s="86">
        <v>23.915712888862622</v>
      </c>
      <c r="M18" s="86">
        <v>24.858067323305761</v>
      </c>
      <c r="N18" s="86">
        <v>25.838379128732033</v>
      </c>
      <c r="O18" s="86">
        <v>26.858216407217419</v>
      </c>
      <c r="P18" s="86">
        <v>27.892525717651957</v>
      </c>
      <c r="Q18" s="86">
        <v>28.967604551397272</v>
      </c>
      <c r="R18" s="86">
        <v>30.085103562842622</v>
      </c>
      <c r="S18" s="86">
        <v>31.246742288513296</v>
      </c>
      <c r="T18" s="86">
        <v>32.454312127388881</v>
      </c>
      <c r="U18" s="86">
        <v>33.62013323635184</v>
      </c>
      <c r="V18" s="86">
        <v>34.828995560701429</v>
      </c>
      <c r="W18" s="86">
        <v>36.082537074788803</v>
      </c>
      <c r="X18" s="86">
        <v>37.382460166281476</v>
      </c>
      <c r="Y18" s="86">
        <v>38.730534253767402</v>
      </c>
      <c r="Z18" s="86">
        <v>40.000148334779588</v>
      </c>
      <c r="AA18" s="86">
        <v>41.31260870201357</v>
      </c>
      <c r="AB18" s="86">
        <v>42.669408450538775</v>
      </c>
      <c r="AC18" s="86">
        <v>44.072094533291768</v>
      </c>
      <c r="AD18" s="86">
        <v>45.522269769359511</v>
      </c>
      <c r="AE18" s="86">
        <v>46.943965299889172</v>
      </c>
      <c r="AF18" s="86">
        <v>48.411651520759271</v>
      </c>
      <c r="AG18" s="86">
        <v>49.926874426030672</v>
      </c>
      <c r="AH18" s="86">
        <v>51.491234144486754</v>
      </c>
      <c r="AI18" s="86">
        <v>53.106386917937165</v>
      </c>
      <c r="AJ18" s="86">
        <v>54.770091689762346</v>
      </c>
      <c r="AK18" s="86">
        <v>56.487693450316236</v>
      </c>
      <c r="AL18" s="86">
        <v>58.261001099170485</v>
      </c>
      <c r="AM18" s="86">
        <v>60.09188648398456</v>
      </c>
      <c r="AN18" s="86">
        <v>61.982286669640544</v>
      </c>
    </row>
    <row r="19" spans="1:40" x14ac:dyDescent="0.2">
      <c r="A19" s="85" t="s">
        <v>128</v>
      </c>
      <c r="B19" s="86">
        <v>0.16262561090871813</v>
      </c>
      <c r="C19" s="86">
        <v>0.16626479951215548</v>
      </c>
      <c r="D19" s="86">
        <v>0.17065589119848637</v>
      </c>
      <c r="E19" s="86">
        <v>0.17517242261422283</v>
      </c>
      <c r="F19" s="86">
        <v>0.18120146929940381</v>
      </c>
      <c r="G19" s="86">
        <v>0.187444414398002</v>
      </c>
      <c r="H19" s="86">
        <v>0.19390912729848198</v>
      </c>
      <c r="I19" s="86">
        <v>0.20060377941501348</v>
      </c>
      <c r="J19" s="86">
        <v>0.20753685640188266</v>
      </c>
      <c r="K19" s="86">
        <v>0.21570085103333628</v>
      </c>
      <c r="L19" s="86">
        <v>0.22419304062055623</v>
      </c>
      <c r="M19" s="86">
        <v>0.23302695274276006</v>
      </c>
      <c r="N19" s="86">
        <v>0.2422166886053734</v>
      </c>
      <c r="O19" s="86">
        <v>0.25177694806593526</v>
      </c>
      <c r="P19" s="86">
        <v>0.26147287267943309</v>
      </c>
      <c r="Q19" s="86">
        <v>0.27155098298976416</v>
      </c>
      <c r="R19" s="86">
        <v>0.28202675272452593</v>
      </c>
      <c r="S19" s="86">
        <v>0.29291630133304664</v>
      </c>
      <c r="T19" s="86">
        <v>0.30423642192477984</v>
      </c>
      <c r="U19" s="86">
        <v>0.31516517744432593</v>
      </c>
      <c r="V19" s="86">
        <v>0.32649741418119432</v>
      </c>
      <c r="W19" s="86">
        <v>0.33824848699651566</v>
      </c>
      <c r="X19" s="86">
        <v>0.35043435458109989</v>
      </c>
      <c r="Y19" s="86">
        <v>0.36307160399363986</v>
      </c>
      <c r="Z19" s="86">
        <v>0.3749733458551317</v>
      </c>
      <c r="AA19" s="86">
        <v>0.38727674160969366</v>
      </c>
      <c r="AB19" s="86">
        <v>0.39999578797676771</v>
      </c>
      <c r="AC19" s="86">
        <v>0.41314498655553877</v>
      </c>
      <c r="AD19" s="86">
        <v>0.42673936265118373</v>
      </c>
      <c r="AE19" s="86">
        <v>0.44006676147501428</v>
      </c>
      <c r="AF19" s="86">
        <v>0.45382529077593242</v>
      </c>
      <c r="AG19" s="86">
        <v>0.46802944316433587</v>
      </c>
      <c r="AH19" s="86">
        <v>0.48269421872569135</v>
      </c>
      <c r="AI19" s="86">
        <v>0.49783514356574504</v>
      </c>
      <c r="AJ19" s="86">
        <v>0.51343120934993136</v>
      </c>
      <c r="AK19" s="86">
        <v>0.52953252161535502</v>
      </c>
      <c r="AL19" s="86">
        <v>0.54615603752725039</v>
      </c>
      <c r="AM19" s="86">
        <v>0.56331930434504007</v>
      </c>
      <c r="AN19" s="86">
        <v>0.58104048069388503</v>
      </c>
    </row>
    <row r="20" spans="1:40" x14ac:dyDescent="0.2">
      <c r="A20" s="85" t="s">
        <v>253</v>
      </c>
      <c r="B20" s="86">
        <v>1.7008322982164799</v>
      </c>
      <c r="C20" s="86">
        <v>1.7388930285125326</v>
      </c>
      <c r="D20" s="86">
        <v>1.7848175942854696</v>
      </c>
      <c r="E20" s="86">
        <v>1.832054080991772</v>
      </c>
      <c r="F20" s="86">
        <v>1.895109323473638</v>
      </c>
      <c r="G20" s="86">
        <v>1.9604016387513838</v>
      </c>
      <c r="H20" s="86">
        <v>2.0280133294217104</v>
      </c>
      <c r="I20" s="86">
        <v>2.0980298568400841</v>
      </c>
      <c r="J20" s="86">
        <v>2.170539968866088</v>
      </c>
      <c r="K20" s="86">
        <v>2.2559237265291801</v>
      </c>
      <c r="L20" s="86">
        <v>2.3447399360536969</v>
      </c>
      <c r="M20" s="86">
        <v>2.4371300766539008</v>
      </c>
      <c r="N20" s="86">
        <v>2.5332416268572957</v>
      </c>
      <c r="O20" s="86">
        <v>2.6332283262399674</v>
      </c>
      <c r="P20" s="86">
        <v>2.7346338899243103</v>
      </c>
      <c r="Q20" s="86">
        <v>2.8400365717345015</v>
      </c>
      <c r="R20" s="86">
        <v>2.9495982048253837</v>
      </c>
      <c r="S20" s="86">
        <v>3.0634873756815426</v>
      </c>
      <c r="T20" s="86">
        <v>3.1818797163131332</v>
      </c>
      <c r="U20" s="86">
        <v>3.2961789356248379</v>
      </c>
      <c r="V20" s="86">
        <v>3.4146979938801811</v>
      </c>
      <c r="W20" s="86">
        <v>3.5375974810600366</v>
      </c>
      <c r="X20" s="86">
        <v>3.6650443023438242</v>
      </c>
      <c r="Y20" s="86">
        <v>3.79721193474417</v>
      </c>
      <c r="Z20" s="86">
        <v>3.9216872055821845</v>
      </c>
      <c r="AA20" s="86">
        <v>4.0503632041544169</v>
      </c>
      <c r="AB20" s="86">
        <v>4.1833863162137783</v>
      </c>
      <c r="AC20" s="86">
        <v>4.3209082078363057</v>
      </c>
      <c r="AD20" s="86">
        <v>4.4630860223169124</v>
      </c>
      <c r="AE20" s="86">
        <v>4.6024716347313479</v>
      </c>
      <c r="AF20" s="86">
        <v>4.7463662579718058</v>
      </c>
      <c r="AG20" s="86">
        <v>4.894921464104411</v>
      </c>
      <c r="AH20" s="86">
        <v>5.0482941326618196</v>
      </c>
      <c r="AI20" s="86">
        <v>5.206646644599723</v>
      </c>
      <c r="AJ20" s="86">
        <v>5.369759282656112</v>
      </c>
      <c r="AK20" s="86">
        <v>5.5381560793948106</v>
      </c>
      <c r="AL20" s="86">
        <v>5.7120143826158021</v>
      </c>
      <c r="AM20" s="86">
        <v>5.8915177116639521</v>
      </c>
      <c r="AN20" s="86">
        <v>6.0768559798991051</v>
      </c>
    </row>
    <row r="21" spans="1:40" x14ac:dyDescent="0.2">
      <c r="A21" s="85" t="s">
        <v>254</v>
      </c>
      <c r="B21" s="86">
        <v>2.2746764012467196E-4</v>
      </c>
      <c r="C21" s="86">
        <v>2.3255784479149491E-4</v>
      </c>
      <c r="D21" s="86">
        <v>2.3869975108706238E-4</v>
      </c>
      <c r="E21" s="86">
        <v>2.4501711239900952E-4</v>
      </c>
      <c r="F21" s="86">
        <v>2.5345005856300195E-4</v>
      </c>
      <c r="G21" s="86">
        <v>2.6218218864430321E-4</v>
      </c>
      <c r="H21" s="86">
        <v>2.7122450971131594E-4</v>
      </c>
      <c r="I21" s="86">
        <v>2.8058845128173574E-4</v>
      </c>
      <c r="J21" s="86">
        <v>2.9028588240708901E-4</v>
      </c>
      <c r="K21" s="86">
        <v>3.0170502224878114E-4</v>
      </c>
      <c r="L21" s="86">
        <v>3.1358321482928726E-4</v>
      </c>
      <c r="M21" s="86">
        <v>3.2593938143968883E-4</v>
      </c>
      <c r="N21" s="86">
        <v>3.3879324571332425E-4</v>
      </c>
      <c r="O21" s="86">
        <v>3.5216536863001674E-4</v>
      </c>
      <c r="P21" s="86">
        <v>3.6572724906407101E-4</v>
      </c>
      <c r="Q21" s="86">
        <v>3.7982370014823561E-4</v>
      </c>
      <c r="R21" s="86">
        <v>3.9447636528960287E-4</v>
      </c>
      <c r="S21" s="86">
        <v>4.0970779107894832E-4</v>
      </c>
      <c r="T21" s="86">
        <v>4.2554146636871305E-4</v>
      </c>
      <c r="U21" s="86">
        <v>4.4082773163554102E-4</v>
      </c>
      <c r="V21" s="86">
        <v>4.566783540157789E-4</v>
      </c>
      <c r="W21" s="86">
        <v>4.7311481065565389E-4</v>
      </c>
      <c r="X21" s="86">
        <v>4.9015942328984089E-4</v>
      </c>
      <c r="Y21" s="86">
        <v>5.0783539256352953E-4</v>
      </c>
      <c r="Z21" s="86">
        <v>5.2448259296129557E-4</v>
      </c>
      <c r="AA21" s="86">
        <v>5.4169159455810442E-4</v>
      </c>
      <c r="AB21" s="86">
        <v>5.5948197484069441E-4</v>
      </c>
      <c r="AC21" s="86">
        <v>5.7787401748102978E-4</v>
      </c>
      <c r="AD21" s="86">
        <v>5.9688873866894465E-4</v>
      </c>
      <c r="AE21" s="86">
        <v>6.1553003349647771E-4</v>
      </c>
      <c r="AF21" s="86">
        <v>6.3477435900079605E-4</v>
      </c>
      <c r="AG21" s="86">
        <v>6.5464198628107056E-4</v>
      </c>
      <c r="AH21" s="86">
        <v>6.7515389625183062E-4</v>
      </c>
      <c r="AI21" s="86">
        <v>6.963318055825152E-4</v>
      </c>
      <c r="AJ21" s="86">
        <v>7.1814632950242406E-4</v>
      </c>
      <c r="AK21" s="86">
        <v>7.4066755161166593E-4</v>
      </c>
      <c r="AL21" s="86">
        <v>7.6391919023072793E-4</v>
      </c>
      <c r="AM21" s="86">
        <v>7.8792578905644505E-4</v>
      </c>
      <c r="AN21" s="86">
        <v>8.1271274691493089E-4</v>
      </c>
    </row>
    <row r="26" spans="1:40" x14ac:dyDescent="0.2">
      <c r="A26" s="83" t="s">
        <v>259</v>
      </c>
    </row>
    <row r="27" spans="1:40" x14ac:dyDescent="0.2">
      <c r="A27" s="83" t="s">
        <v>241</v>
      </c>
    </row>
    <row r="28" spans="1:40" x14ac:dyDescent="0.2">
      <c r="A28" s="83"/>
    </row>
    <row r="29" spans="1:40" x14ac:dyDescent="0.2">
      <c r="A29" s="83"/>
    </row>
    <row r="30" spans="1:40" x14ac:dyDescent="0.2">
      <c r="A30" s="83"/>
    </row>
    <row r="31" spans="1:40" x14ac:dyDescent="0.2">
      <c r="A31" s="85" t="s">
        <v>244</v>
      </c>
      <c r="B31" s="85">
        <v>2022</v>
      </c>
      <c r="C31" s="85">
        <v>2023</v>
      </c>
      <c r="D31" s="85">
        <v>2024</v>
      </c>
      <c r="E31" s="85">
        <v>2025</v>
      </c>
      <c r="F31" s="85">
        <v>2026</v>
      </c>
      <c r="G31" s="85">
        <v>2027</v>
      </c>
      <c r="H31" s="85">
        <v>2028</v>
      </c>
      <c r="I31" s="85">
        <v>2029</v>
      </c>
      <c r="J31" s="85">
        <v>2030</v>
      </c>
      <c r="K31" s="85">
        <v>2031</v>
      </c>
      <c r="L31" s="85">
        <v>2032</v>
      </c>
      <c r="M31" s="85">
        <v>2033</v>
      </c>
      <c r="N31" s="85">
        <v>2034</v>
      </c>
      <c r="O31" s="85">
        <v>2035</v>
      </c>
      <c r="P31" s="85">
        <v>2036</v>
      </c>
      <c r="Q31" s="85">
        <v>2037</v>
      </c>
      <c r="R31" s="85">
        <v>2038</v>
      </c>
      <c r="S31" s="85">
        <v>2039</v>
      </c>
      <c r="T31" s="85">
        <v>2040</v>
      </c>
      <c r="U31" s="85">
        <v>2041</v>
      </c>
      <c r="V31" s="85">
        <v>2042</v>
      </c>
      <c r="W31" s="85">
        <v>2043</v>
      </c>
      <c r="X31" s="85">
        <v>2044</v>
      </c>
      <c r="Y31" s="85">
        <v>2045</v>
      </c>
      <c r="Z31" s="85">
        <v>2046</v>
      </c>
      <c r="AA31" s="85">
        <v>2047</v>
      </c>
      <c r="AB31" s="85">
        <v>2048</v>
      </c>
      <c r="AC31" s="85">
        <v>2049</v>
      </c>
      <c r="AD31" s="85">
        <v>2050</v>
      </c>
      <c r="AE31" s="85">
        <v>2051</v>
      </c>
      <c r="AF31" s="85">
        <v>2052</v>
      </c>
      <c r="AG31" s="85">
        <v>2053</v>
      </c>
      <c r="AH31" s="85">
        <v>2054</v>
      </c>
      <c r="AI31" s="85">
        <v>2055</v>
      </c>
      <c r="AJ31" s="85">
        <v>2056</v>
      </c>
      <c r="AK31" s="85">
        <v>2057</v>
      </c>
      <c r="AL31" s="85">
        <v>2058</v>
      </c>
      <c r="AM31" s="85">
        <v>2059</v>
      </c>
      <c r="AN31" s="85">
        <v>2060</v>
      </c>
    </row>
    <row r="32" spans="1:40" x14ac:dyDescent="0.2">
      <c r="A32" s="85" t="s">
        <v>245</v>
      </c>
      <c r="B32" s="84">
        <f>B10*$B$8</f>
        <v>1.7895462756846803E-3</v>
      </c>
      <c r="C32" s="84">
        <f t="shared" ref="C32:AN39" si="0">C10*$B$8</f>
        <v>1.8295922215563355E-3</v>
      </c>
      <c r="D32" s="84">
        <f t="shared" si="0"/>
        <v>1.8779121739276395E-3</v>
      </c>
      <c r="E32" s="84">
        <f t="shared" si="0"/>
        <v>1.9276124759211597E-3</v>
      </c>
      <c r="F32" s="84">
        <f t="shared" si="0"/>
        <v>1.9939566266432172E-3</v>
      </c>
      <c r="G32" s="84">
        <f t="shared" si="0"/>
        <v>2.0626545339904869E-3</v>
      </c>
      <c r="H32" s="84">
        <f t="shared" si="0"/>
        <v>2.1337927933936657E-3</v>
      </c>
      <c r="I32" s="84">
        <f t="shared" si="0"/>
        <v>2.2074613238004044E-3</v>
      </c>
      <c r="J32" s="84">
        <f t="shared" si="0"/>
        <v>2.2837535020837569E-3</v>
      </c>
      <c r="K32" s="84">
        <f t="shared" si="0"/>
        <v>2.3735908044975077E-3</v>
      </c>
      <c r="L32" s="84">
        <f t="shared" si="0"/>
        <v>2.4670395925653838E-3</v>
      </c>
      <c r="M32" s="84">
        <f t="shared" si="0"/>
        <v>2.5642487249380773E-3</v>
      </c>
      <c r="N32" s="84">
        <f t="shared" si="0"/>
        <v>2.6653733724986417E-3</v>
      </c>
      <c r="O32" s="84">
        <f t="shared" si="0"/>
        <v>2.770575293749722E-3</v>
      </c>
      <c r="P32" s="84">
        <f t="shared" si="0"/>
        <v>2.8772700860671737E-3</v>
      </c>
      <c r="Q32" s="84">
        <f t="shared" si="0"/>
        <v>2.9881704828190452E-3</v>
      </c>
      <c r="R32" s="84">
        <f t="shared" si="0"/>
        <v>3.1034467582409762E-3</v>
      </c>
      <c r="S32" s="84">
        <f t="shared" si="0"/>
        <v>3.2232762921463329E-3</v>
      </c>
      <c r="T32" s="84">
        <f t="shared" si="0"/>
        <v>3.3478438773627129E-3</v>
      </c>
      <c r="U32" s="84">
        <f t="shared" si="0"/>
        <v>3.4681048475050458E-3</v>
      </c>
      <c r="V32" s="84">
        <f t="shared" si="0"/>
        <v>3.592805759829508E-3</v>
      </c>
      <c r="W32" s="84">
        <f t="shared" si="0"/>
        <v>3.7221155805548635E-3</v>
      </c>
      <c r="X32" s="84">
        <f t="shared" si="0"/>
        <v>3.856209920493851E-3</v>
      </c>
      <c r="Y32" s="84">
        <f t="shared" si="0"/>
        <v>3.9952713050736954E-3</v>
      </c>
      <c r="Z32" s="84">
        <f t="shared" si="0"/>
        <v>4.1262391010031332E-3</v>
      </c>
      <c r="AA32" s="84">
        <f t="shared" si="0"/>
        <v>4.2616267310807204E-3</v>
      </c>
      <c r="AB32" s="84">
        <f t="shared" si="0"/>
        <v>4.4015882164167167E-3</v>
      </c>
      <c r="AC32" s="84">
        <f t="shared" si="0"/>
        <v>4.5462831338617072E-3</v>
      </c>
      <c r="AD32" s="84">
        <f t="shared" si="0"/>
        <v>4.6958768231722637E-3</v>
      </c>
      <c r="AE32" s="84">
        <f t="shared" si="0"/>
        <v>4.8425326715130111E-3</v>
      </c>
      <c r="AF32" s="84">
        <f t="shared" si="0"/>
        <v>4.9939327168796463E-3</v>
      </c>
      <c r="AG32" s="84">
        <f t="shared" si="0"/>
        <v>5.1502364372093589E-3</v>
      </c>
      <c r="AH32" s="84">
        <f t="shared" si="0"/>
        <v>5.3116088947388548E-3</v>
      </c>
      <c r="AI32" s="84">
        <f t="shared" si="0"/>
        <v>5.478220940077448E-3</v>
      </c>
      <c r="AJ32" s="84">
        <f t="shared" si="0"/>
        <v>5.6498413956961504E-3</v>
      </c>
      <c r="AK32" s="84">
        <f t="shared" si="0"/>
        <v>5.8270216272551176E-3</v>
      </c>
      <c r="AL32" s="84">
        <f t="shared" si="0"/>
        <v>6.0099482328659325E-3</v>
      </c>
      <c r="AM32" s="84">
        <f t="shared" si="0"/>
        <v>6.1988143040876314E-3</v>
      </c>
      <c r="AN32" s="84">
        <f t="shared" si="0"/>
        <v>6.3938196600006533E-3</v>
      </c>
    </row>
    <row r="33" spans="1:40" x14ac:dyDescent="0.2">
      <c r="A33" s="85" t="s">
        <v>246</v>
      </c>
      <c r="B33" s="84">
        <f t="shared" ref="B33:Q43" si="1">B11*$B$8</f>
        <v>0</v>
      </c>
      <c r="C33" s="84">
        <f t="shared" si="1"/>
        <v>0</v>
      </c>
      <c r="D33" s="84">
        <f t="shared" si="1"/>
        <v>0</v>
      </c>
      <c r="E33" s="84">
        <f t="shared" si="1"/>
        <v>0</v>
      </c>
      <c r="F33" s="84">
        <f t="shared" si="1"/>
        <v>0</v>
      </c>
      <c r="G33" s="84">
        <f t="shared" si="1"/>
        <v>0</v>
      </c>
      <c r="H33" s="84">
        <f t="shared" si="1"/>
        <v>0</v>
      </c>
      <c r="I33" s="84">
        <f t="shared" si="1"/>
        <v>0</v>
      </c>
      <c r="J33" s="84">
        <f t="shared" si="1"/>
        <v>0</v>
      </c>
      <c r="K33" s="84">
        <f t="shared" si="1"/>
        <v>0</v>
      </c>
      <c r="L33" s="84">
        <f t="shared" si="1"/>
        <v>0</v>
      </c>
      <c r="M33" s="84">
        <f t="shared" si="1"/>
        <v>0</v>
      </c>
      <c r="N33" s="84">
        <f t="shared" si="1"/>
        <v>0</v>
      </c>
      <c r="O33" s="84">
        <f t="shared" si="1"/>
        <v>0</v>
      </c>
      <c r="P33" s="84">
        <f t="shared" si="1"/>
        <v>0</v>
      </c>
      <c r="Q33" s="84">
        <f t="shared" si="1"/>
        <v>0</v>
      </c>
      <c r="R33" s="84">
        <f t="shared" si="0"/>
        <v>0</v>
      </c>
      <c r="S33" s="84">
        <f t="shared" si="0"/>
        <v>0</v>
      </c>
      <c r="T33" s="84">
        <f t="shared" si="0"/>
        <v>0</v>
      </c>
      <c r="U33" s="84">
        <f t="shared" si="0"/>
        <v>0</v>
      </c>
      <c r="V33" s="84">
        <f t="shared" si="0"/>
        <v>0</v>
      </c>
      <c r="W33" s="84">
        <f t="shared" si="0"/>
        <v>0</v>
      </c>
      <c r="X33" s="84">
        <f t="shared" si="0"/>
        <v>0</v>
      </c>
      <c r="Y33" s="84">
        <f t="shared" si="0"/>
        <v>0</v>
      </c>
      <c r="Z33" s="84">
        <f t="shared" si="0"/>
        <v>0</v>
      </c>
      <c r="AA33" s="84">
        <f t="shared" si="0"/>
        <v>0</v>
      </c>
      <c r="AB33" s="84">
        <f t="shared" si="0"/>
        <v>0</v>
      </c>
      <c r="AC33" s="84">
        <f t="shared" si="0"/>
        <v>0</v>
      </c>
      <c r="AD33" s="84">
        <f t="shared" si="0"/>
        <v>0</v>
      </c>
      <c r="AE33" s="84">
        <f t="shared" si="0"/>
        <v>0</v>
      </c>
      <c r="AF33" s="84">
        <f t="shared" si="0"/>
        <v>0</v>
      </c>
      <c r="AG33" s="84">
        <f t="shared" si="0"/>
        <v>0</v>
      </c>
      <c r="AH33" s="84">
        <f t="shared" si="0"/>
        <v>0</v>
      </c>
      <c r="AI33" s="84">
        <f t="shared" si="0"/>
        <v>0</v>
      </c>
      <c r="AJ33" s="84">
        <f t="shared" si="0"/>
        <v>0</v>
      </c>
      <c r="AK33" s="84">
        <f t="shared" si="0"/>
        <v>0</v>
      </c>
      <c r="AL33" s="84">
        <f t="shared" si="0"/>
        <v>0</v>
      </c>
      <c r="AM33" s="84">
        <f t="shared" si="0"/>
        <v>0</v>
      </c>
      <c r="AN33" s="84">
        <f t="shared" si="0"/>
        <v>0</v>
      </c>
    </row>
    <row r="34" spans="1:40" x14ac:dyDescent="0.2">
      <c r="A34" s="85" t="s">
        <v>247</v>
      </c>
      <c r="B34" s="84">
        <f t="shared" si="1"/>
        <v>423.52797696425529</v>
      </c>
      <c r="C34" s="84">
        <f t="shared" si="0"/>
        <v>433.00556280324287</v>
      </c>
      <c r="D34" s="84">
        <f t="shared" si="0"/>
        <v>444.44133954335405</v>
      </c>
      <c r="E34" s="84">
        <f t="shared" si="0"/>
        <v>456.20380058939469</v>
      </c>
      <c r="F34" s="84">
        <f t="shared" si="0"/>
        <v>471.90532466871701</v>
      </c>
      <c r="G34" s="84">
        <f t="shared" si="0"/>
        <v>488.16390714618626</v>
      </c>
      <c r="H34" s="84">
        <f t="shared" si="0"/>
        <v>505.00004237172499</v>
      </c>
      <c r="I34" s="84">
        <f t="shared" si="0"/>
        <v>522.43501126469675</v>
      </c>
      <c r="J34" s="84">
        <f t="shared" si="0"/>
        <v>540.49091312405596</v>
      </c>
      <c r="K34" s="84">
        <f t="shared" si="0"/>
        <v>561.75250968861792</v>
      </c>
      <c r="L34" s="84">
        <f t="shared" si="0"/>
        <v>583.86882861141646</v>
      </c>
      <c r="M34" s="84">
        <f t="shared" si="0"/>
        <v>606.87509994156437</v>
      </c>
      <c r="N34" s="84">
        <f t="shared" si="0"/>
        <v>630.80804763030903</v>
      </c>
      <c r="O34" s="84">
        <f t="shared" si="0"/>
        <v>655.70595470632236</v>
      </c>
      <c r="P34" s="84">
        <f t="shared" si="0"/>
        <v>680.957176290711</v>
      </c>
      <c r="Q34" s="84">
        <f t="shared" si="0"/>
        <v>707.20372901697851</v>
      </c>
      <c r="R34" s="84">
        <f t="shared" si="0"/>
        <v>734.485911313575</v>
      </c>
      <c r="S34" s="84">
        <f t="shared" si="0"/>
        <v>762.84570327038705</v>
      </c>
      <c r="T34" s="84">
        <f t="shared" si="0"/>
        <v>792.32683939905792</v>
      </c>
      <c r="U34" s="84">
        <f t="shared" si="0"/>
        <v>820.78873842016787</v>
      </c>
      <c r="V34" s="84">
        <f t="shared" si="0"/>
        <v>850.30142878195784</v>
      </c>
      <c r="W34" s="84">
        <f t="shared" si="0"/>
        <v>880.90489934740435</v>
      </c>
      <c r="X34" s="84">
        <f t="shared" si="0"/>
        <v>912.64071154091016</v>
      </c>
      <c r="Y34" s="84">
        <f t="shared" si="0"/>
        <v>945.55206325346421</v>
      </c>
      <c r="Z34" s="84">
        <f t="shared" si="0"/>
        <v>976.54792316004273</v>
      </c>
      <c r="AA34" s="84">
        <f t="shared" si="0"/>
        <v>1008.5898154831719</v>
      </c>
      <c r="AB34" s="84">
        <f t="shared" si="0"/>
        <v>1041.7141920599038</v>
      </c>
      <c r="AC34" s="84">
        <f t="shared" si="0"/>
        <v>1075.9588195921199</v>
      </c>
      <c r="AD34" s="84">
        <f t="shared" si="0"/>
        <v>1111.3628286759749</v>
      </c>
      <c r="AE34" s="84">
        <f t="shared" si="0"/>
        <v>1146.071545405845</v>
      </c>
      <c r="AF34" s="84">
        <f t="shared" si="0"/>
        <v>1181.9030608003793</v>
      </c>
      <c r="AG34" s="84">
        <f t="shared" si="0"/>
        <v>1218.8951181518455</v>
      </c>
      <c r="AH34" s="84">
        <f t="shared" si="0"/>
        <v>1257.0867823763808</v>
      </c>
      <c r="AI34" s="84">
        <f t="shared" si="0"/>
        <v>1296.5184883115253</v>
      </c>
      <c r="AJ34" s="84">
        <f t="shared" si="0"/>
        <v>1337.1355236804836</v>
      </c>
      <c r="AK34" s="84">
        <f t="shared" si="0"/>
        <v>1379.068378980086</v>
      </c>
      <c r="AL34" s="84">
        <f t="shared" si="0"/>
        <v>1422.361215974561</v>
      </c>
      <c r="AM34" s="84">
        <f t="shared" si="0"/>
        <v>1467.0597332180498</v>
      </c>
      <c r="AN34" s="84">
        <f t="shared" si="0"/>
        <v>1513.211221452372</v>
      </c>
    </row>
    <row r="35" spans="1:40" x14ac:dyDescent="0.2">
      <c r="A35" s="85" t="s">
        <v>180</v>
      </c>
      <c r="B35" s="84">
        <f t="shared" si="1"/>
        <v>11205134.457017396</v>
      </c>
      <c r="C35" s="84">
        <f t="shared" si="0"/>
        <v>11455879.695655417</v>
      </c>
      <c r="D35" s="84">
        <f t="shared" si="0"/>
        <v>11758432.119492562</v>
      </c>
      <c r="E35" s="84">
        <f t="shared" si="0"/>
        <v>12069627.517990259</v>
      </c>
      <c r="F35" s="84">
        <f t="shared" si="0"/>
        <v>12485037.356438199</v>
      </c>
      <c r="G35" s="84">
        <f t="shared" si="0"/>
        <v>12915185.097908238</v>
      </c>
      <c r="H35" s="84">
        <f t="shared" si="0"/>
        <v>13360612.954388684</v>
      </c>
      <c r="I35" s="84">
        <f t="shared" si="0"/>
        <v>13821883.947865821</v>
      </c>
      <c r="J35" s="84">
        <f t="shared" si="0"/>
        <v>14299582.751914145</v>
      </c>
      <c r="K35" s="84">
        <f t="shared" si="0"/>
        <v>14862093.521531811</v>
      </c>
      <c r="L35" s="84">
        <f t="shared" si="0"/>
        <v>15447217.387493448</v>
      </c>
      <c r="M35" s="84">
        <f t="shared" si="0"/>
        <v>16055886.419127902</v>
      </c>
      <c r="N35" s="84">
        <f t="shared" si="0"/>
        <v>16689072.209420519</v>
      </c>
      <c r="O35" s="84">
        <f t="shared" si="0"/>
        <v>17347787.599333476</v>
      </c>
      <c r="P35" s="84">
        <f t="shared" si="0"/>
        <v>18015850.510041486</v>
      </c>
      <c r="Q35" s="84">
        <f t="shared" si="0"/>
        <v>18710246.555466942</v>
      </c>
      <c r="R35" s="84">
        <f t="shared" si="0"/>
        <v>19432041.897312861</v>
      </c>
      <c r="S35" s="84">
        <f t="shared" si="0"/>
        <v>20182347.188422207</v>
      </c>
      <c r="T35" s="84">
        <f t="shared" si="0"/>
        <v>20962319.49777279</v>
      </c>
      <c r="U35" s="84">
        <f t="shared" si="0"/>
        <v>21715326.20046933</v>
      </c>
      <c r="V35" s="84">
        <f t="shared" si="0"/>
        <v>22496133.329345461</v>
      </c>
      <c r="W35" s="84">
        <f t="shared" si="0"/>
        <v>23305798.856036615</v>
      </c>
      <c r="X35" s="84">
        <f t="shared" si="0"/>
        <v>24145422.356896624</v>
      </c>
      <c r="Y35" s="84">
        <f t="shared" si="0"/>
        <v>25016146.703714643</v>
      </c>
      <c r="Z35" s="84">
        <f t="shared" si="0"/>
        <v>25836193.540652171</v>
      </c>
      <c r="AA35" s="84">
        <f t="shared" si="0"/>
        <v>26683914.898545463</v>
      </c>
      <c r="AB35" s="84">
        <f t="shared" si="0"/>
        <v>27560275.171147905</v>
      </c>
      <c r="AC35" s="84">
        <f t="shared" si="0"/>
        <v>28466273.539140835</v>
      </c>
      <c r="AD35" s="84">
        <f t="shared" si="0"/>
        <v>29402945.267288655</v>
      </c>
      <c r="AE35" s="84">
        <f t="shared" si="0"/>
        <v>30321221.884045776</v>
      </c>
      <c r="AF35" s="84">
        <f t="shared" si="0"/>
        <v>31269204.000061534</v>
      </c>
      <c r="AG35" s="84">
        <f t="shared" si="0"/>
        <v>32247890.176677112</v>
      </c>
      <c r="AH35" s="84">
        <f t="shared" si="0"/>
        <v>33258313.940983236</v>
      </c>
      <c r="AI35" s="84">
        <f t="shared" si="0"/>
        <v>34301545.063611411</v>
      </c>
      <c r="AJ35" s="84">
        <f t="shared" si="0"/>
        <v>35376136.040615574</v>
      </c>
      <c r="AK35" s="84">
        <f t="shared" si="0"/>
        <v>36485539.214324571</v>
      </c>
      <c r="AL35" s="84">
        <f t="shared" si="0"/>
        <v>37630922.957391374</v>
      </c>
      <c r="AM35" s="84">
        <f t="shared" si="0"/>
        <v>38813496.300792657</v>
      </c>
      <c r="AN35" s="84">
        <f t="shared" si="0"/>
        <v>40034510.399468549</v>
      </c>
    </row>
    <row r="36" spans="1:40" x14ac:dyDescent="0.2">
      <c r="A36" s="85" t="s">
        <v>248</v>
      </c>
      <c r="B36" s="84">
        <f t="shared" si="1"/>
        <v>2584.7406206792634</v>
      </c>
      <c r="C36" s="84">
        <f t="shared" si="0"/>
        <v>2642.5811942338023</v>
      </c>
      <c r="D36" s="84">
        <f t="shared" si="0"/>
        <v>2712.3723728025775</v>
      </c>
      <c r="E36" s="84">
        <f t="shared" si="0"/>
        <v>2784.1572666430729</v>
      </c>
      <c r="F36" s="84">
        <f t="shared" si="0"/>
        <v>2879.9817913540423</v>
      </c>
      <c r="G36" s="84">
        <f t="shared" si="0"/>
        <v>2979.2059768857703</v>
      </c>
      <c r="H36" s="84">
        <f t="shared" si="0"/>
        <v>3081.9548978062212</v>
      </c>
      <c r="I36" s="84">
        <f t="shared" si="0"/>
        <v>3188.3584290226418</v>
      </c>
      <c r="J36" s="84">
        <f t="shared" si="0"/>
        <v>3298.551439915102</v>
      </c>
      <c r="K36" s="84">
        <f t="shared" si="0"/>
        <v>3428.3084224285767</v>
      </c>
      <c r="L36" s="84">
        <f t="shared" si="0"/>
        <v>3563.2816733325649</v>
      </c>
      <c r="M36" s="84">
        <f t="shared" si="0"/>
        <v>3703.6861974058843</v>
      </c>
      <c r="N36" s="84">
        <f t="shared" si="0"/>
        <v>3849.7461165335194</v>
      </c>
      <c r="O36" s="84">
        <f t="shared" si="0"/>
        <v>4001.6950674636273</v>
      </c>
      <c r="P36" s="84">
        <f t="shared" si="0"/>
        <v>4155.8002546079724</v>
      </c>
      <c r="Q36" s="84">
        <f t="shared" si="0"/>
        <v>4315.9798287429512</v>
      </c>
      <c r="R36" s="84">
        <f t="shared" si="0"/>
        <v>4482.4797263606733</v>
      </c>
      <c r="S36" s="84">
        <f t="shared" si="0"/>
        <v>4655.5561469319919</v>
      </c>
      <c r="T36" s="84">
        <f t="shared" si="0"/>
        <v>4835.4759969540419</v>
      </c>
      <c r="U36" s="84">
        <f t="shared" si="0"/>
        <v>5009.1755647342907</v>
      </c>
      <c r="V36" s="84">
        <f t="shared" si="0"/>
        <v>5189.2879864695042</v>
      </c>
      <c r="W36" s="84">
        <f t="shared" si="0"/>
        <v>5376.0573094107067</v>
      </c>
      <c r="X36" s="84">
        <f t="shared" si="0"/>
        <v>5569.7371779633477</v>
      </c>
      <c r="Y36" s="84">
        <f t="shared" si="0"/>
        <v>5770.5912236928471</v>
      </c>
      <c r="Z36" s="84">
        <f t="shared" si="0"/>
        <v>5959.7552518821331</v>
      </c>
      <c r="AA36" s="84">
        <f t="shared" si="0"/>
        <v>6155.3030908812379</v>
      </c>
      <c r="AB36" s="84">
        <f t="shared" si="0"/>
        <v>6357.4572018947383</v>
      </c>
      <c r="AC36" s="84">
        <f t="shared" si="0"/>
        <v>6566.4480705901051</v>
      </c>
      <c r="AD36" s="84">
        <f t="shared" si="0"/>
        <v>6782.5145063185319</v>
      </c>
      <c r="AE36" s="84">
        <f t="shared" si="0"/>
        <v>6994.3376559163116</v>
      </c>
      <c r="AF36" s="84">
        <f t="shared" si="0"/>
        <v>7213.0131115605654</v>
      </c>
      <c r="AG36" s="84">
        <f t="shared" si="0"/>
        <v>7438.7712160526826</v>
      </c>
      <c r="AH36" s="84">
        <f t="shared" si="0"/>
        <v>7671.8503779065668</v>
      </c>
      <c r="AI36" s="84">
        <f t="shared" si="0"/>
        <v>7912.4973661026943</v>
      </c>
      <c r="AJ36" s="84">
        <f t="shared" si="0"/>
        <v>8160.3782781553455</v>
      </c>
      <c r="AK36" s="84">
        <f t="shared" si="0"/>
        <v>8416.289481969623</v>
      </c>
      <c r="AL36" s="84">
        <f t="shared" si="0"/>
        <v>8680.5004915141199</v>
      </c>
      <c r="AM36" s="84">
        <f t="shared" si="0"/>
        <v>8953.2901996025885</v>
      </c>
      <c r="AN36" s="84">
        <f t="shared" si="0"/>
        <v>9234.9472159798588</v>
      </c>
    </row>
    <row r="37" spans="1:40" x14ac:dyDescent="0.2">
      <c r="A37" s="85" t="s">
        <v>249</v>
      </c>
      <c r="B37" s="84">
        <f t="shared" si="1"/>
        <v>20798.848500730088</v>
      </c>
      <c r="C37" s="84">
        <f t="shared" si="0"/>
        <v>21264.279080855391</v>
      </c>
      <c r="D37" s="84">
        <f t="shared" si="0"/>
        <v>21825.873593715209</v>
      </c>
      <c r="E37" s="84">
        <f t="shared" si="0"/>
        <v>22403.511101975935</v>
      </c>
      <c r="F37" s="84">
        <f t="shared" si="0"/>
        <v>23174.590318270431</v>
      </c>
      <c r="G37" s="84">
        <f t="shared" si="0"/>
        <v>23973.025869587145</v>
      </c>
      <c r="H37" s="84">
        <f t="shared" si="0"/>
        <v>24799.824203911441</v>
      </c>
      <c r="I37" s="84">
        <f t="shared" si="0"/>
        <v>25656.030396520211</v>
      </c>
      <c r="J37" s="84">
        <f t="shared" si="0"/>
        <v>26542.729712132499</v>
      </c>
      <c r="K37" s="84">
        <f t="shared" si="0"/>
        <v>27586.856074220006</v>
      </c>
      <c r="L37" s="84">
        <f t="shared" si="0"/>
        <v>28672.956619374643</v>
      </c>
      <c r="M37" s="84">
        <f t="shared" si="0"/>
        <v>29802.761444529842</v>
      </c>
      <c r="N37" s="84">
        <f t="shared" si="0"/>
        <v>30978.074009999655</v>
      </c>
      <c r="O37" s="84">
        <f t="shared" si="0"/>
        <v>32200.774340143274</v>
      </c>
      <c r="P37" s="84">
        <f t="shared" si="0"/>
        <v>33440.825436546751</v>
      </c>
      <c r="Q37" s="84">
        <f t="shared" si="0"/>
        <v>34729.755810716888</v>
      </c>
      <c r="R37" s="84">
        <f t="shared" si="0"/>
        <v>36069.544460391153</v>
      </c>
      <c r="S37" s="84">
        <f t="shared" si="0"/>
        <v>37462.252967276254</v>
      </c>
      <c r="T37" s="84">
        <f t="shared" si="0"/>
        <v>38910.02907020269</v>
      </c>
      <c r="U37" s="84">
        <f t="shared" si="0"/>
        <v>40307.751907844431</v>
      </c>
      <c r="V37" s="84">
        <f t="shared" si="0"/>
        <v>41757.077593678951</v>
      </c>
      <c r="W37" s="84">
        <f t="shared" si="0"/>
        <v>43259.969923129465</v>
      </c>
      <c r="X37" s="84">
        <f t="shared" si="0"/>
        <v>44818.469917844246</v>
      </c>
      <c r="Y37" s="84">
        <f t="shared" si="0"/>
        <v>46434.698963986863</v>
      </c>
      <c r="Z37" s="84">
        <f t="shared" si="0"/>
        <v>47956.860968413777</v>
      </c>
      <c r="AA37" s="84">
        <f t="shared" si="0"/>
        <v>49530.392117128693</v>
      </c>
      <c r="AB37" s="84">
        <f t="shared" si="0"/>
        <v>51157.082507309744</v>
      </c>
      <c r="AC37" s="84">
        <f t="shared" si="0"/>
        <v>52838.786807251672</v>
      </c>
      <c r="AD37" s="84">
        <f t="shared" si="0"/>
        <v>54577.426664131111</v>
      </c>
      <c r="AE37" s="84">
        <f t="shared" si="0"/>
        <v>56281.921715659315</v>
      </c>
      <c r="AF37" s="84">
        <f t="shared" si="0"/>
        <v>58041.555791274099</v>
      </c>
      <c r="AG37" s="84">
        <f t="shared" si="0"/>
        <v>59858.182409657798</v>
      </c>
      <c r="AH37" s="84">
        <f t="shared" si="0"/>
        <v>61733.719992536069</v>
      </c>
      <c r="AI37" s="84">
        <f t="shared" si="0"/>
        <v>63670.15423650013</v>
      </c>
      <c r="AJ37" s="84">
        <f t="shared" si="0"/>
        <v>65664.798300495619</v>
      </c>
      <c r="AK37" s="84">
        <f t="shared" si="0"/>
        <v>67724.060384740558</v>
      </c>
      <c r="AL37" s="84">
        <f t="shared" si="0"/>
        <v>69850.109209824179</v>
      </c>
      <c r="AM37" s="84">
        <f t="shared" si="0"/>
        <v>72045.188965873109</v>
      </c>
      <c r="AN37" s="84">
        <f t="shared" si="0"/>
        <v>74311.622033056075</v>
      </c>
    </row>
    <row r="38" spans="1:40" x14ac:dyDescent="0.2">
      <c r="A38" s="85" t="s">
        <v>250</v>
      </c>
      <c r="B38" s="84">
        <f t="shared" si="1"/>
        <v>0</v>
      </c>
      <c r="C38" s="84">
        <f t="shared" si="0"/>
        <v>0</v>
      </c>
      <c r="D38" s="84">
        <f t="shared" si="0"/>
        <v>0</v>
      </c>
      <c r="E38" s="84">
        <f t="shared" si="0"/>
        <v>0</v>
      </c>
      <c r="F38" s="84">
        <f t="shared" si="0"/>
        <v>0</v>
      </c>
      <c r="G38" s="84">
        <f t="shared" si="0"/>
        <v>0</v>
      </c>
      <c r="H38" s="84">
        <f t="shared" si="0"/>
        <v>0</v>
      </c>
      <c r="I38" s="84">
        <f t="shared" si="0"/>
        <v>0</v>
      </c>
      <c r="J38" s="84">
        <f t="shared" si="0"/>
        <v>0</v>
      </c>
      <c r="K38" s="84">
        <f t="shared" si="0"/>
        <v>0</v>
      </c>
      <c r="L38" s="84">
        <f t="shared" si="0"/>
        <v>0</v>
      </c>
      <c r="M38" s="84">
        <f t="shared" si="0"/>
        <v>0</v>
      </c>
      <c r="N38" s="84">
        <f t="shared" si="0"/>
        <v>0</v>
      </c>
      <c r="O38" s="84">
        <f t="shared" si="0"/>
        <v>0</v>
      </c>
      <c r="P38" s="84">
        <f t="shared" si="0"/>
        <v>0</v>
      </c>
      <c r="Q38" s="84">
        <f t="shared" si="0"/>
        <v>0</v>
      </c>
      <c r="R38" s="84">
        <f t="shared" si="0"/>
        <v>0</v>
      </c>
      <c r="S38" s="84">
        <f t="shared" si="0"/>
        <v>0</v>
      </c>
      <c r="T38" s="84">
        <f t="shared" si="0"/>
        <v>0</v>
      </c>
      <c r="U38" s="84">
        <f t="shared" si="0"/>
        <v>0</v>
      </c>
      <c r="V38" s="84">
        <f t="shared" si="0"/>
        <v>0</v>
      </c>
      <c r="W38" s="84">
        <f t="shared" si="0"/>
        <v>0</v>
      </c>
      <c r="X38" s="84">
        <f t="shared" si="0"/>
        <v>0</v>
      </c>
      <c r="Y38" s="84">
        <f t="shared" si="0"/>
        <v>0</v>
      </c>
      <c r="Z38" s="84">
        <f t="shared" si="0"/>
        <v>0</v>
      </c>
      <c r="AA38" s="84">
        <f t="shared" si="0"/>
        <v>0</v>
      </c>
      <c r="AB38" s="84">
        <f t="shared" si="0"/>
        <v>0</v>
      </c>
      <c r="AC38" s="84">
        <f t="shared" si="0"/>
        <v>0</v>
      </c>
      <c r="AD38" s="84">
        <f t="shared" si="0"/>
        <v>0</v>
      </c>
      <c r="AE38" s="84">
        <f t="shared" si="0"/>
        <v>0</v>
      </c>
      <c r="AF38" s="84">
        <f t="shared" si="0"/>
        <v>0</v>
      </c>
      <c r="AG38" s="84">
        <f t="shared" si="0"/>
        <v>0</v>
      </c>
      <c r="AH38" s="84">
        <f t="shared" si="0"/>
        <v>0</v>
      </c>
      <c r="AI38" s="84">
        <f t="shared" si="0"/>
        <v>0</v>
      </c>
      <c r="AJ38" s="84">
        <f t="shared" si="0"/>
        <v>0</v>
      </c>
      <c r="AK38" s="84">
        <f t="shared" si="0"/>
        <v>0</v>
      </c>
      <c r="AL38" s="84">
        <f t="shared" si="0"/>
        <v>0</v>
      </c>
      <c r="AM38" s="84">
        <f t="shared" si="0"/>
        <v>0</v>
      </c>
      <c r="AN38" s="84">
        <f t="shared" si="0"/>
        <v>0</v>
      </c>
    </row>
    <row r="39" spans="1:40" x14ac:dyDescent="0.2">
      <c r="A39" s="85" t="s">
        <v>251</v>
      </c>
      <c r="B39" s="84">
        <f t="shared" si="1"/>
        <v>0</v>
      </c>
      <c r="C39" s="84">
        <f t="shared" si="0"/>
        <v>0</v>
      </c>
      <c r="D39" s="84">
        <f t="shared" si="0"/>
        <v>0</v>
      </c>
      <c r="E39" s="84">
        <f t="shared" si="0"/>
        <v>0</v>
      </c>
      <c r="F39" s="84">
        <f t="shared" si="0"/>
        <v>0</v>
      </c>
      <c r="G39" s="84">
        <f t="shared" ref="C39:AN43" si="2">G17*$B$8</f>
        <v>0</v>
      </c>
      <c r="H39" s="84">
        <f t="shared" si="2"/>
        <v>0</v>
      </c>
      <c r="I39" s="84">
        <f t="shared" si="2"/>
        <v>0</v>
      </c>
      <c r="J39" s="84">
        <f t="shared" si="2"/>
        <v>0</v>
      </c>
      <c r="K39" s="84">
        <f t="shared" si="2"/>
        <v>0</v>
      </c>
      <c r="L39" s="84">
        <f t="shared" si="2"/>
        <v>0</v>
      </c>
      <c r="M39" s="84">
        <f t="shared" si="2"/>
        <v>0</v>
      </c>
      <c r="N39" s="84">
        <f t="shared" si="2"/>
        <v>0</v>
      </c>
      <c r="O39" s="84">
        <f t="shared" si="2"/>
        <v>0</v>
      </c>
      <c r="P39" s="84">
        <f t="shared" si="2"/>
        <v>0</v>
      </c>
      <c r="Q39" s="84">
        <f t="shared" si="2"/>
        <v>0</v>
      </c>
      <c r="R39" s="84">
        <f t="shared" si="2"/>
        <v>0</v>
      </c>
      <c r="S39" s="84">
        <f t="shared" si="2"/>
        <v>0</v>
      </c>
      <c r="T39" s="84">
        <f t="shared" si="2"/>
        <v>0</v>
      </c>
      <c r="U39" s="84">
        <f t="shared" si="2"/>
        <v>0</v>
      </c>
      <c r="V39" s="84">
        <f t="shared" si="2"/>
        <v>0</v>
      </c>
      <c r="W39" s="84">
        <f t="shared" si="2"/>
        <v>0</v>
      </c>
      <c r="X39" s="84">
        <f t="shared" si="2"/>
        <v>0</v>
      </c>
      <c r="Y39" s="84">
        <f t="shared" si="2"/>
        <v>0</v>
      </c>
      <c r="Z39" s="84">
        <f t="shared" si="2"/>
        <v>0</v>
      </c>
      <c r="AA39" s="84">
        <f t="shared" si="2"/>
        <v>0</v>
      </c>
      <c r="AB39" s="84">
        <f t="shared" si="2"/>
        <v>0</v>
      </c>
      <c r="AC39" s="84">
        <f t="shared" si="2"/>
        <v>0</v>
      </c>
      <c r="AD39" s="84">
        <f t="shared" si="2"/>
        <v>0</v>
      </c>
      <c r="AE39" s="84">
        <f t="shared" si="2"/>
        <v>0</v>
      </c>
      <c r="AF39" s="84">
        <f t="shared" si="2"/>
        <v>0</v>
      </c>
      <c r="AG39" s="84">
        <f t="shared" si="2"/>
        <v>0</v>
      </c>
      <c r="AH39" s="84">
        <f t="shared" si="2"/>
        <v>0</v>
      </c>
      <c r="AI39" s="84">
        <f t="shared" si="2"/>
        <v>0</v>
      </c>
      <c r="AJ39" s="84">
        <f t="shared" si="2"/>
        <v>0</v>
      </c>
      <c r="AK39" s="84">
        <f t="shared" si="2"/>
        <v>0</v>
      </c>
      <c r="AL39" s="84">
        <f t="shared" si="2"/>
        <v>0</v>
      </c>
      <c r="AM39" s="84">
        <f t="shared" si="2"/>
        <v>0</v>
      </c>
      <c r="AN39" s="84">
        <f t="shared" si="2"/>
        <v>0</v>
      </c>
    </row>
    <row r="40" spans="1:40" x14ac:dyDescent="0.2">
      <c r="A40" s="85" t="s">
        <v>252</v>
      </c>
      <c r="B40" s="84">
        <f t="shared" si="1"/>
        <v>17348029.216711462</v>
      </c>
      <c r="C40" s="84">
        <f t="shared" si="2"/>
        <v>17736238.366947893</v>
      </c>
      <c r="D40" s="84">
        <f t="shared" si="2"/>
        <v>18204656.511187706</v>
      </c>
      <c r="E40" s="84">
        <f t="shared" si="2"/>
        <v>18686455.893957559</v>
      </c>
      <c r="F40" s="84">
        <f t="shared" si="2"/>
        <v>19329602.305270009</v>
      </c>
      <c r="G40" s="84">
        <f t="shared" si="2"/>
        <v>19995566.253775008</v>
      </c>
      <c r="H40" s="84">
        <f t="shared" si="2"/>
        <v>20685187.203688785</v>
      </c>
      <c r="I40" s="84">
        <f t="shared" si="2"/>
        <v>21399336.837712273</v>
      </c>
      <c r="J40" s="84">
        <f t="shared" si="2"/>
        <v>22138920.359999098</v>
      </c>
      <c r="K40" s="84">
        <f t="shared" si="2"/>
        <v>23009811.584328022</v>
      </c>
      <c r="L40" s="84">
        <f t="shared" si="2"/>
        <v>23915712.888862621</v>
      </c>
      <c r="M40" s="84">
        <f t="shared" si="2"/>
        <v>24858067.32330576</v>
      </c>
      <c r="N40" s="84">
        <f t="shared" si="2"/>
        <v>25838379.128732033</v>
      </c>
      <c r="O40" s="84">
        <f t="shared" si="2"/>
        <v>26858216.407217421</v>
      </c>
      <c r="P40" s="84">
        <f t="shared" si="2"/>
        <v>27892525.717651956</v>
      </c>
      <c r="Q40" s="84">
        <f t="shared" si="2"/>
        <v>28967604.551397271</v>
      </c>
      <c r="R40" s="84">
        <f t="shared" si="2"/>
        <v>30085103.562842622</v>
      </c>
      <c r="S40" s="84">
        <f t="shared" si="2"/>
        <v>31246742.288513295</v>
      </c>
      <c r="T40" s="84">
        <f t="shared" si="2"/>
        <v>32454312.12738888</v>
      </c>
      <c r="U40" s="84">
        <f t="shared" si="2"/>
        <v>33620133.23635184</v>
      </c>
      <c r="V40" s="84">
        <f t="shared" si="2"/>
        <v>34828995.56070143</v>
      </c>
      <c r="W40" s="84">
        <f t="shared" si="2"/>
        <v>36082537.074788801</v>
      </c>
      <c r="X40" s="84">
        <f t="shared" si="2"/>
        <v>37382460.166281477</v>
      </c>
      <c r="Y40" s="84">
        <f t="shared" si="2"/>
        <v>38730534.253767401</v>
      </c>
      <c r="Z40" s="84">
        <f t="shared" si="2"/>
        <v>40000148.33477959</v>
      </c>
      <c r="AA40" s="84">
        <f t="shared" si="2"/>
        <v>41312608.702013567</v>
      </c>
      <c r="AB40" s="84">
        <f t="shared" si="2"/>
        <v>42669408.450538777</v>
      </c>
      <c r="AC40" s="84">
        <f t="shared" si="2"/>
        <v>44072094.533291765</v>
      </c>
      <c r="AD40" s="84">
        <f t="shared" si="2"/>
        <v>45522269.769359514</v>
      </c>
      <c r="AE40" s="84">
        <f t="shared" si="2"/>
        <v>46943965.29988917</v>
      </c>
      <c r="AF40" s="84">
        <f t="shared" si="2"/>
        <v>48411651.52075927</v>
      </c>
      <c r="AG40" s="84">
        <f t="shared" si="2"/>
        <v>49926874.426030673</v>
      </c>
      <c r="AH40" s="84">
        <f t="shared" si="2"/>
        <v>51491234.144486755</v>
      </c>
      <c r="AI40" s="84">
        <f t="shared" si="2"/>
        <v>53106386.917937167</v>
      </c>
      <c r="AJ40" s="84">
        <f t="shared" si="2"/>
        <v>54770091.689762346</v>
      </c>
      <c r="AK40" s="84">
        <f t="shared" si="2"/>
        <v>56487693.450316235</v>
      </c>
      <c r="AL40" s="84">
        <f t="shared" si="2"/>
        <v>58261001.099170484</v>
      </c>
      <c r="AM40" s="84">
        <f t="shared" si="2"/>
        <v>60091886.48398456</v>
      </c>
      <c r="AN40" s="84">
        <f t="shared" si="2"/>
        <v>61982286.669640541</v>
      </c>
    </row>
    <row r="41" spans="1:40" x14ac:dyDescent="0.2">
      <c r="A41" s="85" t="s">
        <v>128</v>
      </c>
      <c r="B41" s="84">
        <f t="shared" si="1"/>
        <v>162625.61090871814</v>
      </c>
      <c r="C41" s="84">
        <f t="shared" si="2"/>
        <v>166264.79951215547</v>
      </c>
      <c r="D41" s="84">
        <f t="shared" si="2"/>
        <v>170655.89119848638</v>
      </c>
      <c r="E41" s="84">
        <f t="shared" si="2"/>
        <v>175172.42261422283</v>
      </c>
      <c r="F41" s="84">
        <f t="shared" si="2"/>
        <v>181201.46929940381</v>
      </c>
      <c r="G41" s="84">
        <f t="shared" si="2"/>
        <v>187444.414398002</v>
      </c>
      <c r="H41" s="84">
        <f t="shared" si="2"/>
        <v>193909.12729848197</v>
      </c>
      <c r="I41" s="84">
        <f t="shared" si="2"/>
        <v>200603.77941501347</v>
      </c>
      <c r="J41" s="84">
        <f t="shared" si="2"/>
        <v>207536.85640188266</v>
      </c>
      <c r="K41" s="84">
        <f t="shared" si="2"/>
        <v>215700.85103333628</v>
      </c>
      <c r="L41" s="84">
        <f t="shared" si="2"/>
        <v>224193.04062055622</v>
      </c>
      <c r="M41" s="84">
        <f t="shared" si="2"/>
        <v>233026.95274276007</v>
      </c>
      <c r="N41" s="84">
        <f t="shared" si="2"/>
        <v>242216.68860537341</v>
      </c>
      <c r="O41" s="84">
        <f t="shared" si="2"/>
        <v>251776.94806593526</v>
      </c>
      <c r="P41" s="84">
        <f t="shared" si="2"/>
        <v>261472.87267943309</v>
      </c>
      <c r="Q41" s="84">
        <f t="shared" si="2"/>
        <v>271550.98298976413</v>
      </c>
      <c r="R41" s="84">
        <f t="shared" si="2"/>
        <v>282026.75272452593</v>
      </c>
      <c r="S41" s="84">
        <f t="shared" si="2"/>
        <v>292916.30133304663</v>
      </c>
      <c r="T41" s="84">
        <f t="shared" si="2"/>
        <v>304236.42192477983</v>
      </c>
      <c r="U41" s="84">
        <f t="shared" si="2"/>
        <v>315165.17744432593</v>
      </c>
      <c r="V41" s="84">
        <f t="shared" si="2"/>
        <v>326497.41418119433</v>
      </c>
      <c r="W41" s="84">
        <f t="shared" si="2"/>
        <v>338248.48699651565</v>
      </c>
      <c r="X41" s="84">
        <f t="shared" si="2"/>
        <v>350434.35458109988</v>
      </c>
      <c r="Y41" s="84">
        <f t="shared" si="2"/>
        <v>363071.60399363987</v>
      </c>
      <c r="Z41" s="84">
        <f t="shared" si="2"/>
        <v>374973.34585513169</v>
      </c>
      <c r="AA41" s="84">
        <f t="shared" si="2"/>
        <v>387276.74160969368</v>
      </c>
      <c r="AB41" s="84">
        <f t="shared" si="2"/>
        <v>399995.78797676769</v>
      </c>
      <c r="AC41" s="84">
        <f t="shared" si="2"/>
        <v>413144.98655553878</v>
      </c>
      <c r="AD41" s="84">
        <f t="shared" si="2"/>
        <v>426739.36265118374</v>
      </c>
      <c r="AE41" s="84">
        <f t="shared" si="2"/>
        <v>440066.76147501427</v>
      </c>
      <c r="AF41" s="84">
        <f t="shared" si="2"/>
        <v>453825.29077593243</v>
      </c>
      <c r="AG41" s="84">
        <f t="shared" si="2"/>
        <v>468029.44316433585</v>
      </c>
      <c r="AH41" s="84">
        <f t="shared" si="2"/>
        <v>482694.21872569137</v>
      </c>
      <c r="AI41" s="84">
        <f t="shared" si="2"/>
        <v>497835.14356574503</v>
      </c>
      <c r="AJ41" s="84">
        <f t="shared" si="2"/>
        <v>513431.20934993133</v>
      </c>
      <c r="AK41" s="84">
        <f t="shared" si="2"/>
        <v>529532.52161535504</v>
      </c>
      <c r="AL41" s="84">
        <f t="shared" si="2"/>
        <v>546156.03752725036</v>
      </c>
      <c r="AM41" s="84">
        <f t="shared" si="2"/>
        <v>563319.30434504012</v>
      </c>
      <c r="AN41" s="84">
        <f t="shared" si="2"/>
        <v>581040.48069388501</v>
      </c>
    </row>
    <row r="42" spans="1:40" x14ac:dyDescent="0.2">
      <c r="A42" s="85" t="s">
        <v>253</v>
      </c>
      <c r="B42" s="84">
        <f t="shared" si="1"/>
        <v>1700832.2982164798</v>
      </c>
      <c r="C42" s="84">
        <f t="shared" si="2"/>
        <v>1738893.0285125326</v>
      </c>
      <c r="D42" s="84">
        <f t="shared" si="2"/>
        <v>1784817.5942854695</v>
      </c>
      <c r="E42" s="84">
        <f t="shared" si="2"/>
        <v>1832054.080991772</v>
      </c>
      <c r="F42" s="84">
        <f t="shared" si="2"/>
        <v>1895109.3234736379</v>
      </c>
      <c r="G42" s="84">
        <f t="shared" si="2"/>
        <v>1960401.6387513839</v>
      </c>
      <c r="H42" s="84">
        <f t="shared" si="2"/>
        <v>2028013.3294217105</v>
      </c>
      <c r="I42" s="84">
        <f t="shared" si="2"/>
        <v>2098029.8568400843</v>
      </c>
      <c r="J42" s="84">
        <f t="shared" si="2"/>
        <v>2170539.968866088</v>
      </c>
      <c r="K42" s="84">
        <f t="shared" si="2"/>
        <v>2255923.7265291801</v>
      </c>
      <c r="L42" s="84">
        <f t="shared" si="2"/>
        <v>2344739.936053697</v>
      </c>
      <c r="M42" s="84">
        <f t="shared" si="2"/>
        <v>2437130.076653901</v>
      </c>
      <c r="N42" s="84">
        <f t="shared" si="2"/>
        <v>2533241.6268572956</v>
      </c>
      <c r="O42" s="84">
        <f t="shared" si="2"/>
        <v>2633228.3262399673</v>
      </c>
      <c r="P42" s="84">
        <f t="shared" si="2"/>
        <v>2734633.8899243101</v>
      </c>
      <c r="Q42" s="84">
        <f t="shared" si="2"/>
        <v>2840036.5717345015</v>
      </c>
      <c r="R42" s="84">
        <f t="shared" si="2"/>
        <v>2949598.2048253836</v>
      </c>
      <c r="S42" s="84">
        <f t="shared" si="2"/>
        <v>3063487.3756815428</v>
      </c>
      <c r="T42" s="84">
        <f t="shared" si="2"/>
        <v>3181879.716313133</v>
      </c>
      <c r="U42" s="84">
        <f t="shared" si="2"/>
        <v>3296178.9356248379</v>
      </c>
      <c r="V42" s="84">
        <f t="shared" si="2"/>
        <v>3414697.9938801811</v>
      </c>
      <c r="W42" s="84">
        <f t="shared" si="2"/>
        <v>3537597.4810600365</v>
      </c>
      <c r="X42" s="84">
        <f t="shared" si="2"/>
        <v>3665044.3023438239</v>
      </c>
      <c r="Y42" s="84">
        <f t="shared" si="2"/>
        <v>3797211.9347441699</v>
      </c>
      <c r="Z42" s="84">
        <f t="shared" si="2"/>
        <v>3921687.2055821847</v>
      </c>
      <c r="AA42" s="84">
        <f t="shared" si="2"/>
        <v>4050363.2041544169</v>
      </c>
      <c r="AB42" s="84">
        <f t="shared" si="2"/>
        <v>4183386.3162137782</v>
      </c>
      <c r="AC42" s="84">
        <f t="shared" si="2"/>
        <v>4320908.2078363057</v>
      </c>
      <c r="AD42" s="84">
        <f t="shared" si="2"/>
        <v>4463086.0223169122</v>
      </c>
      <c r="AE42" s="84">
        <f t="shared" si="2"/>
        <v>4602471.6347313477</v>
      </c>
      <c r="AF42" s="84">
        <f t="shared" si="2"/>
        <v>4746366.2579718055</v>
      </c>
      <c r="AG42" s="84">
        <f t="shared" si="2"/>
        <v>4894921.4641044112</v>
      </c>
      <c r="AH42" s="84">
        <f t="shared" si="2"/>
        <v>5048294.1326618195</v>
      </c>
      <c r="AI42" s="84">
        <f t="shared" si="2"/>
        <v>5206646.6445997227</v>
      </c>
      <c r="AJ42" s="84">
        <f t="shared" si="2"/>
        <v>5369759.2826561118</v>
      </c>
      <c r="AK42" s="84">
        <f t="shared" si="2"/>
        <v>5538156.0793948108</v>
      </c>
      <c r="AL42" s="84">
        <f t="shared" si="2"/>
        <v>5712014.3826158019</v>
      </c>
      <c r="AM42" s="84">
        <f t="shared" si="2"/>
        <v>5891517.7116639521</v>
      </c>
      <c r="AN42" s="84">
        <f t="shared" si="2"/>
        <v>6076855.9798991047</v>
      </c>
    </row>
    <row r="43" spans="1:40" x14ac:dyDescent="0.2">
      <c r="A43" s="85" t="s">
        <v>254</v>
      </c>
      <c r="B43" s="84">
        <f t="shared" si="1"/>
        <v>227.46764012467196</v>
      </c>
      <c r="C43" s="84">
        <f t="shared" si="2"/>
        <v>232.55784479149492</v>
      </c>
      <c r="D43" s="84">
        <f t="shared" si="2"/>
        <v>238.69975108706237</v>
      </c>
      <c r="E43" s="84">
        <f t="shared" si="2"/>
        <v>245.01711239900953</v>
      </c>
      <c r="F43" s="84">
        <f t="shared" si="2"/>
        <v>253.45005856300196</v>
      </c>
      <c r="G43" s="84">
        <f t="shared" si="2"/>
        <v>262.18218864430321</v>
      </c>
      <c r="H43" s="84">
        <f t="shared" si="2"/>
        <v>271.22450971131593</v>
      </c>
      <c r="I43" s="84">
        <f t="shared" si="2"/>
        <v>280.58845128173573</v>
      </c>
      <c r="J43" s="84">
        <f t="shared" si="2"/>
        <v>290.28588240708899</v>
      </c>
      <c r="K43" s="84">
        <f t="shared" si="2"/>
        <v>301.70502224878112</v>
      </c>
      <c r="L43" s="84">
        <f t="shared" si="2"/>
        <v>313.58321482928727</v>
      </c>
      <c r="M43" s="84">
        <f t="shared" si="2"/>
        <v>325.93938143968882</v>
      </c>
      <c r="N43" s="84">
        <f t="shared" si="2"/>
        <v>338.79324571332427</v>
      </c>
      <c r="O43" s="84">
        <f t="shared" si="2"/>
        <v>352.16536863001676</v>
      </c>
      <c r="P43" s="84">
        <f t="shared" si="2"/>
        <v>365.72724906407103</v>
      </c>
      <c r="Q43" s="84">
        <f t="shared" si="2"/>
        <v>379.82370014823562</v>
      </c>
      <c r="R43" s="84">
        <f t="shared" si="2"/>
        <v>394.47636528960288</v>
      </c>
      <c r="S43" s="84">
        <f t="shared" si="2"/>
        <v>409.70779107894833</v>
      </c>
      <c r="T43" s="84">
        <f t="shared" si="2"/>
        <v>425.54146636871303</v>
      </c>
      <c r="U43" s="84">
        <f t="shared" si="2"/>
        <v>440.827731635541</v>
      </c>
      <c r="V43" s="84">
        <f t="shared" si="2"/>
        <v>456.67835401577889</v>
      </c>
      <c r="W43" s="84">
        <f t="shared" si="2"/>
        <v>473.11481065565391</v>
      </c>
      <c r="X43" s="84">
        <f t="shared" si="2"/>
        <v>490.1594232898409</v>
      </c>
      <c r="Y43" s="84">
        <f t="shared" si="2"/>
        <v>507.83539256352952</v>
      </c>
      <c r="Z43" s="84">
        <f t="shared" si="2"/>
        <v>524.48259296129561</v>
      </c>
      <c r="AA43" s="84">
        <f t="shared" si="2"/>
        <v>541.69159455810438</v>
      </c>
      <c r="AB43" s="84">
        <f t="shared" si="2"/>
        <v>559.48197484069442</v>
      </c>
      <c r="AC43" s="84">
        <f t="shared" si="2"/>
        <v>577.8740174810298</v>
      </c>
      <c r="AD43" s="84">
        <f t="shared" si="2"/>
        <v>596.8887386689446</v>
      </c>
      <c r="AE43" s="84">
        <f t="shared" si="2"/>
        <v>615.5300334964777</v>
      </c>
      <c r="AF43" s="84">
        <f t="shared" si="2"/>
        <v>634.77435900079604</v>
      </c>
      <c r="AG43" s="84">
        <f t="shared" si="2"/>
        <v>654.64198628107056</v>
      </c>
      <c r="AH43" s="84">
        <f t="shared" si="2"/>
        <v>675.15389625183059</v>
      </c>
      <c r="AI43" s="84">
        <f t="shared" si="2"/>
        <v>696.33180558251524</v>
      </c>
      <c r="AJ43" s="84">
        <f t="shared" si="2"/>
        <v>718.14632950242401</v>
      </c>
      <c r="AK43" s="84">
        <f t="shared" si="2"/>
        <v>740.66755161166589</v>
      </c>
      <c r="AL43" s="84">
        <f t="shared" si="2"/>
        <v>763.91919023072796</v>
      </c>
      <c r="AM43" s="84">
        <f t="shared" si="2"/>
        <v>787.92578905644507</v>
      </c>
      <c r="AN43" s="84">
        <f t="shared" si="2"/>
        <v>812.7127469149309</v>
      </c>
    </row>
    <row r="46" spans="1:40" x14ac:dyDescent="0.2">
      <c r="A46" s="83" t="s">
        <v>259</v>
      </c>
    </row>
    <row r="47" spans="1:40" x14ac:dyDescent="0.2">
      <c r="A47" s="83" t="s">
        <v>241</v>
      </c>
    </row>
    <row r="48" spans="1:40" x14ac:dyDescent="0.2">
      <c r="A48" s="83"/>
    </row>
    <row r="49" spans="1:40" x14ac:dyDescent="0.2">
      <c r="A49" s="83"/>
    </row>
    <row r="50" spans="1:40" x14ac:dyDescent="0.2">
      <c r="A50" s="83" t="s">
        <v>260</v>
      </c>
      <c r="B50" s="88">
        <v>947817</v>
      </c>
    </row>
    <row r="51" spans="1:40" x14ac:dyDescent="0.2">
      <c r="A51" s="85" t="s">
        <v>244</v>
      </c>
      <c r="B51" s="85">
        <v>2022</v>
      </c>
      <c r="C51" s="85">
        <v>2023</v>
      </c>
      <c r="D51" s="85">
        <v>2024</v>
      </c>
      <c r="E51" s="85">
        <v>2025</v>
      </c>
      <c r="F51" s="85">
        <v>2026</v>
      </c>
      <c r="G51" s="85">
        <v>2027</v>
      </c>
      <c r="H51" s="85">
        <v>2028</v>
      </c>
      <c r="I51" s="85">
        <v>2029</v>
      </c>
      <c r="J51" s="85">
        <v>2030</v>
      </c>
      <c r="K51" s="85">
        <v>2031</v>
      </c>
      <c r="L51" s="85">
        <v>2032</v>
      </c>
      <c r="M51" s="85">
        <v>2033</v>
      </c>
      <c r="N51" s="85">
        <v>2034</v>
      </c>
      <c r="O51" s="85">
        <v>2035</v>
      </c>
      <c r="P51" s="85">
        <v>2036</v>
      </c>
      <c r="Q51" s="85">
        <v>2037</v>
      </c>
      <c r="R51" s="85">
        <v>2038</v>
      </c>
      <c r="S51" s="85">
        <v>2039</v>
      </c>
      <c r="T51" s="85">
        <v>2040</v>
      </c>
      <c r="U51" s="85">
        <v>2041</v>
      </c>
      <c r="V51" s="85">
        <v>2042</v>
      </c>
      <c r="W51" s="85">
        <v>2043</v>
      </c>
      <c r="X51" s="85">
        <v>2044</v>
      </c>
      <c r="Y51" s="85">
        <v>2045</v>
      </c>
      <c r="Z51" s="85">
        <v>2046</v>
      </c>
      <c r="AA51" s="85">
        <v>2047</v>
      </c>
      <c r="AB51" s="85">
        <v>2048</v>
      </c>
      <c r="AC51" s="85">
        <v>2049</v>
      </c>
      <c r="AD51" s="85">
        <v>2050</v>
      </c>
      <c r="AE51" s="85">
        <v>2051</v>
      </c>
      <c r="AF51" s="85">
        <v>2052</v>
      </c>
      <c r="AG51" s="85">
        <v>2053</v>
      </c>
      <c r="AH51" s="85">
        <v>2054</v>
      </c>
      <c r="AI51" s="85">
        <v>2055</v>
      </c>
      <c r="AJ51" s="85">
        <v>2056</v>
      </c>
      <c r="AK51" s="85">
        <v>2057</v>
      </c>
      <c r="AL51" s="85">
        <v>2058</v>
      </c>
      <c r="AM51" s="85">
        <v>2059</v>
      </c>
      <c r="AN51" s="85">
        <v>2060</v>
      </c>
    </row>
    <row r="52" spans="1:40" x14ac:dyDescent="0.2">
      <c r="A52" s="85" t="s">
        <v>245</v>
      </c>
      <c r="B52" s="84">
        <f>B32*$B$50</f>
        <v>1696.1623823806267</v>
      </c>
      <c r="C52" s="84">
        <f t="shared" ref="C52:AN59" si="3">C32*$B$50</f>
        <v>1734.1186106588611</v>
      </c>
      <c r="D52" s="84">
        <f t="shared" si="3"/>
        <v>1779.9170829555735</v>
      </c>
      <c r="E52" s="84">
        <f t="shared" si="3"/>
        <v>1827.0238740901657</v>
      </c>
      <c r="F52" s="84">
        <f t="shared" si="3"/>
        <v>1889.9059879950942</v>
      </c>
      <c r="G52" s="84">
        <f t="shared" si="3"/>
        <v>1955.0190324432613</v>
      </c>
      <c r="H52" s="84">
        <f t="shared" si="3"/>
        <v>2022.4450840560041</v>
      </c>
      <c r="I52" s="84">
        <f t="shared" si="3"/>
        <v>2092.2693695405278</v>
      </c>
      <c r="J52" s="84">
        <f t="shared" si="3"/>
        <v>2164.58039308452</v>
      </c>
      <c r="K52" s="84">
        <f t="shared" si="3"/>
        <v>2249.7297155464144</v>
      </c>
      <c r="L52" s="84">
        <f t="shared" si="3"/>
        <v>2338.3020655065443</v>
      </c>
      <c r="M52" s="84">
        <f t="shared" si="3"/>
        <v>2430.4385337246335</v>
      </c>
      <c r="N52" s="84">
        <f t="shared" si="3"/>
        <v>2526.2861938015449</v>
      </c>
      <c r="O52" s="84">
        <f t="shared" si="3"/>
        <v>2625.9983631959803</v>
      </c>
      <c r="P52" s="84">
        <f t="shared" si="3"/>
        <v>2727.1255011659305</v>
      </c>
      <c r="Q52" s="84">
        <f t="shared" si="3"/>
        <v>2832.2387825140991</v>
      </c>
      <c r="R52" s="84">
        <f t="shared" si="3"/>
        <v>2941.4995960556876</v>
      </c>
      <c r="S52" s="84">
        <f t="shared" si="3"/>
        <v>3055.0760653932607</v>
      </c>
      <c r="T52" s="84">
        <f t="shared" si="3"/>
        <v>3173.1433403102947</v>
      </c>
      <c r="U52" s="84">
        <f t="shared" si="3"/>
        <v>3287.1287322476901</v>
      </c>
      <c r="V52" s="84">
        <f t="shared" si="3"/>
        <v>3405.3223768643247</v>
      </c>
      <c r="W52" s="84">
        <f t="shared" si="3"/>
        <v>3527.884423214769</v>
      </c>
      <c r="X52" s="84">
        <f t="shared" si="3"/>
        <v>3654.9813182127205</v>
      </c>
      <c r="Y52" s="84">
        <f t="shared" si="3"/>
        <v>3786.7860625610347</v>
      </c>
      <c r="Z52" s="84">
        <f t="shared" si="3"/>
        <v>3910.9195659954867</v>
      </c>
      <c r="AA52" s="84">
        <f t="shared" si="3"/>
        <v>4039.2422633727351</v>
      </c>
      <c r="AB52" s="84">
        <f t="shared" si="3"/>
        <v>4171.9001385194433</v>
      </c>
      <c r="AC52" s="84">
        <f t="shared" si="3"/>
        <v>4309.0444410874015</v>
      </c>
      <c r="AD52" s="84">
        <f t="shared" si="3"/>
        <v>4450.8318829086656</v>
      </c>
      <c r="AE52" s="84">
        <f t="shared" si="3"/>
        <v>4589.8347891154481</v>
      </c>
      <c r="AF52" s="84">
        <f t="shared" si="3"/>
        <v>4733.3343259147159</v>
      </c>
      <c r="AG52" s="84">
        <f t="shared" si="3"/>
        <v>4881.4816492064629</v>
      </c>
      <c r="AH52" s="84">
        <f t="shared" si="3"/>
        <v>5034.4332077846975</v>
      </c>
      <c r="AI52" s="84">
        <f t="shared" si="3"/>
        <v>5192.3509367613869</v>
      </c>
      <c r="AJ52" s="84">
        <f t="shared" si="3"/>
        <v>5355.0157221445379</v>
      </c>
      <c r="AK52" s="84">
        <f t="shared" si="3"/>
        <v>5522.950157680064</v>
      </c>
      <c r="AL52" s="84">
        <f t="shared" si="3"/>
        <v>5696.3311042302894</v>
      </c>
      <c r="AM52" s="84">
        <f t="shared" si="3"/>
        <v>5875.3415772574263</v>
      </c>
      <c r="AN52" s="84">
        <f t="shared" si="3"/>
        <v>6060.170968682839</v>
      </c>
    </row>
    <row r="53" spans="1:40" x14ac:dyDescent="0.2">
      <c r="A53" s="85" t="s">
        <v>246</v>
      </c>
      <c r="B53" s="84">
        <f t="shared" ref="B53:Q63" si="4">B33*$B$50</f>
        <v>0</v>
      </c>
      <c r="C53" s="84">
        <f t="shared" si="4"/>
        <v>0</v>
      </c>
      <c r="D53" s="84">
        <f t="shared" si="4"/>
        <v>0</v>
      </c>
      <c r="E53" s="84">
        <f t="shared" si="4"/>
        <v>0</v>
      </c>
      <c r="F53" s="84">
        <f t="shared" si="4"/>
        <v>0</v>
      </c>
      <c r="G53" s="84">
        <f t="shared" si="4"/>
        <v>0</v>
      </c>
      <c r="H53" s="84">
        <f t="shared" si="4"/>
        <v>0</v>
      </c>
      <c r="I53" s="84">
        <f t="shared" si="4"/>
        <v>0</v>
      </c>
      <c r="J53" s="84">
        <f t="shared" si="4"/>
        <v>0</v>
      </c>
      <c r="K53" s="84">
        <f t="shared" si="4"/>
        <v>0</v>
      </c>
      <c r="L53" s="84">
        <f t="shared" si="4"/>
        <v>0</v>
      </c>
      <c r="M53" s="84">
        <f t="shared" si="4"/>
        <v>0</v>
      </c>
      <c r="N53" s="84">
        <f t="shared" si="4"/>
        <v>0</v>
      </c>
      <c r="O53" s="84">
        <f t="shared" si="4"/>
        <v>0</v>
      </c>
      <c r="P53" s="84">
        <f t="shared" si="4"/>
        <v>0</v>
      </c>
      <c r="Q53" s="84">
        <f t="shared" si="4"/>
        <v>0</v>
      </c>
      <c r="R53" s="84">
        <f t="shared" si="3"/>
        <v>0</v>
      </c>
      <c r="S53" s="84">
        <f t="shared" si="3"/>
        <v>0</v>
      </c>
      <c r="T53" s="84">
        <f t="shared" si="3"/>
        <v>0</v>
      </c>
      <c r="U53" s="84">
        <f t="shared" si="3"/>
        <v>0</v>
      </c>
      <c r="V53" s="84">
        <f t="shared" si="3"/>
        <v>0</v>
      </c>
      <c r="W53" s="84">
        <f t="shared" si="3"/>
        <v>0</v>
      </c>
      <c r="X53" s="84">
        <f t="shared" si="3"/>
        <v>0</v>
      </c>
      <c r="Y53" s="84">
        <f t="shared" si="3"/>
        <v>0</v>
      </c>
      <c r="Z53" s="84">
        <f t="shared" si="3"/>
        <v>0</v>
      </c>
      <c r="AA53" s="84">
        <f t="shared" si="3"/>
        <v>0</v>
      </c>
      <c r="AB53" s="84">
        <f t="shared" si="3"/>
        <v>0</v>
      </c>
      <c r="AC53" s="84">
        <f t="shared" si="3"/>
        <v>0</v>
      </c>
      <c r="AD53" s="84">
        <f t="shared" si="3"/>
        <v>0</v>
      </c>
      <c r="AE53" s="84">
        <f t="shared" si="3"/>
        <v>0</v>
      </c>
      <c r="AF53" s="84">
        <f t="shared" si="3"/>
        <v>0</v>
      </c>
      <c r="AG53" s="84">
        <f t="shared" si="3"/>
        <v>0</v>
      </c>
      <c r="AH53" s="84">
        <f t="shared" si="3"/>
        <v>0</v>
      </c>
      <c r="AI53" s="84">
        <f t="shared" si="3"/>
        <v>0</v>
      </c>
      <c r="AJ53" s="84">
        <f t="shared" si="3"/>
        <v>0</v>
      </c>
      <c r="AK53" s="84">
        <f t="shared" si="3"/>
        <v>0</v>
      </c>
      <c r="AL53" s="84">
        <f t="shared" si="3"/>
        <v>0</v>
      </c>
      <c r="AM53" s="84">
        <f t="shared" si="3"/>
        <v>0</v>
      </c>
      <c r="AN53" s="84">
        <f t="shared" si="3"/>
        <v>0</v>
      </c>
    </row>
    <row r="54" spans="1:40" x14ac:dyDescent="0.2">
      <c r="A54" s="85" t="s">
        <v>247</v>
      </c>
      <c r="B54" s="84">
        <f t="shared" si="4"/>
        <v>401427016.54232955</v>
      </c>
      <c r="C54" s="84">
        <f t="shared" si="3"/>
        <v>410410033.51948124</v>
      </c>
      <c r="D54" s="84">
        <f t="shared" si="3"/>
        <v>421249057.1219632</v>
      </c>
      <c r="E54" s="84">
        <f t="shared" si="3"/>
        <v>432397717.66323829</v>
      </c>
      <c r="F54" s="84">
        <f t="shared" si="3"/>
        <v>447279889.11152935</v>
      </c>
      <c r="G54" s="84">
        <f t="shared" si="3"/>
        <v>462690049.97957683</v>
      </c>
      <c r="H54" s="84">
        <f t="shared" si="3"/>
        <v>478647625.16064125</v>
      </c>
      <c r="I54" s="84">
        <f t="shared" si="3"/>
        <v>495172785.0718711</v>
      </c>
      <c r="J54" s="84">
        <f t="shared" si="3"/>
        <v>512286475.80450338</v>
      </c>
      <c r="K54" s="84">
        <f t="shared" si="3"/>
        <v>532438578.47553676</v>
      </c>
      <c r="L54" s="84">
        <f t="shared" si="3"/>
        <v>553400801.52798688</v>
      </c>
      <c r="M54" s="84">
        <f t="shared" si="3"/>
        <v>575206536.60131371</v>
      </c>
      <c r="N54" s="84">
        <f t="shared" si="3"/>
        <v>597890591.28081667</v>
      </c>
      <c r="O54" s="84">
        <f t="shared" si="3"/>
        <v>621489250.87188232</v>
      </c>
      <c r="P54" s="84">
        <f t="shared" si="3"/>
        <v>645422787.96033287</v>
      </c>
      <c r="Q54" s="84">
        <f t="shared" si="3"/>
        <v>670299716.8256855</v>
      </c>
      <c r="R54" s="84">
        <f t="shared" si="3"/>
        <v>696158233.00349867</v>
      </c>
      <c r="S54" s="84">
        <f t="shared" si="3"/>
        <v>723038125.93662846</v>
      </c>
      <c r="T54" s="84">
        <f t="shared" si="3"/>
        <v>750980847.93869686</v>
      </c>
      <c r="U54" s="84">
        <f t="shared" si="3"/>
        <v>777957519.6831882</v>
      </c>
      <c r="V54" s="84">
        <f t="shared" si="3"/>
        <v>805930149.32382894</v>
      </c>
      <c r="W54" s="84">
        <f t="shared" si="3"/>
        <v>834936638.98475873</v>
      </c>
      <c r="X54" s="84">
        <f t="shared" si="3"/>
        <v>865016381.29057086</v>
      </c>
      <c r="Y54" s="84">
        <f t="shared" si="3"/>
        <v>896210319.93670869</v>
      </c>
      <c r="Z54" s="84">
        <f t="shared" si="3"/>
        <v>925588722.88578224</v>
      </c>
      <c r="AA54" s="84">
        <f t="shared" si="3"/>
        <v>955958573.14181364</v>
      </c>
      <c r="AB54" s="84">
        <f t="shared" si="3"/>
        <v>987354420.37564182</v>
      </c>
      <c r="AC54" s="84">
        <f t="shared" si="3"/>
        <v>1019812060.5093443</v>
      </c>
      <c r="AD54" s="84">
        <f t="shared" si="3"/>
        <v>1053368582.1871765</v>
      </c>
      <c r="AE54" s="84">
        <f t="shared" si="3"/>
        <v>1086266093.9519317</v>
      </c>
      <c r="AF54" s="84">
        <f t="shared" si="3"/>
        <v>1120227813.378633</v>
      </c>
      <c r="AG54" s="84">
        <f t="shared" si="3"/>
        <v>1155289514.2013278</v>
      </c>
      <c r="AH54" s="84">
        <f t="shared" si="3"/>
        <v>1191488222.8116341</v>
      </c>
      <c r="AI54" s="84">
        <f t="shared" si="3"/>
        <v>1228862264.035965</v>
      </c>
      <c r="AJ54" s="84">
        <f t="shared" si="3"/>
        <v>1267359780.6482649</v>
      </c>
      <c r="AK54" s="84">
        <f t="shared" si="3"/>
        <v>1307104453.7597682</v>
      </c>
      <c r="AL54" s="84">
        <f t="shared" si="3"/>
        <v>1348138140.6413605</v>
      </c>
      <c r="AM54" s="84">
        <f t="shared" si="3"/>
        <v>1390504155.1595323</v>
      </c>
      <c r="AN54" s="84">
        <f t="shared" si="3"/>
        <v>1434247320.2833228</v>
      </c>
    </row>
    <row r="55" spans="1:40" x14ac:dyDescent="0.2">
      <c r="A55" s="85" t="s">
        <v>180</v>
      </c>
      <c r="B55" s="84">
        <f t="shared" si="4"/>
        <v>10620416925646.857</v>
      </c>
      <c r="C55" s="84">
        <f t="shared" si="3"/>
        <v>10858077525497.029</v>
      </c>
      <c r="D55" s="84">
        <f t="shared" si="3"/>
        <v>11144841856201.082</v>
      </c>
      <c r="E55" s="84">
        <f t="shared" si="3"/>
        <v>11439798145218.975</v>
      </c>
      <c r="F55" s="84">
        <f t="shared" si="3"/>
        <v>11833530652067.184</v>
      </c>
      <c r="G55" s="84">
        <f t="shared" si="3"/>
        <v>12241231993944.092</v>
      </c>
      <c r="H55" s="84">
        <f t="shared" si="3"/>
        <v>12663416088589.818</v>
      </c>
      <c r="I55" s="84">
        <f t="shared" si="3"/>
        <v>13100616577814.34</v>
      </c>
      <c r="J55" s="84">
        <f t="shared" si="3"/>
        <v>13553387625171.01</v>
      </c>
      <c r="K55" s="84">
        <f t="shared" si="3"/>
        <v>14086544895297.717</v>
      </c>
      <c r="L55" s="84">
        <f t="shared" si="3"/>
        <v>14641135242561.877</v>
      </c>
      <c r="M55" s="84">
        <f t="shared" si="3"/>
        <v>15218042098118.551</v>
      </c>
      <c r="N55" s="84">
        <f t="shared" si="3"/>
        <v>15818186354316.328</v>
      </c>
      <c r="O55" s="84">
        <f t="shared" si="3"/>
        <v>16442527999037.457</v>
      </c>
      <c r="P55" s="84">
        <f t="shared" si="3"/>
        <v>17075729382875.992</v>
      </c>
      <c r="Q55" s="84">
        <f t="shared" si="3"/>
        <v>17733889759463.012</v>
      </c>
      <c r="R55" s="84">
        <f t="shared" si="3"/>
        <v>18418019654985.383</v>
      </c>
      <c r="S55" s="84">
        <f t="shared" si="3"/>
        <v>19129171765088.77</v>
      </c>
      <c r="T55" s="84">
        <f t="shared" si="3"/>
        <v>19868442779420.512</v>
      </c>
      <c r="U55" s="84">
        <f t="shared" si="3"/>
        <v>20582155333350.238</v>
      </c>
      <c r="V55" s="84">
        <f t="shared" si="3"/>
        <v>21322217603820.227</v>
      </c>
      <c r="W55" s="84">
        <f t="shared" si="3"/>
        <v>22089632354332.055</v>
      </c>
      <c r="X55" s="84">
        <f t="shared" si="3"/>
        <v>22885441782046.688</v>
      </c>
      <c r="Y55" s="84">
        <f t="shared" si="3"/>
        <v>23710729120274.703</v>
      </c>
      <c r="Z55" s="84">
        <f t="shared" si="3"/>
        <v>24487983453120.32</v>
      </c>
      <c r="AA55" s="84">
        <f t="shared" si="3"/>
        <v>25291468167394.664</v>
      </c>
      <c r="AB55" s="84">
        <f t="shared" si="3"/>
        <v>26122097331891.895</v>
      </c>
      <c r="AC55" s="84">
        <f t="shared" si="3"/>
        <v>26980817987047.848</v>
      </c>
      <c r="AD55" s="84">
        <f t="shared" si="3"/>
        <v>27868611374405.73</v>
      </c>
      <c r="AE55" s="84">
        <f t="shared" si="3"/>
        <v>28738969562470.617</v>
      </c>
      <c r="AF55" s="84">
        <f t="shared" si="3"/>
        <v>29637483127726.324</v>
      </c>
      <c r="AG55" s="84">
        <f t="shared" si="3"/>
        <v>30565098523587.57</v>
      </c>
      <c r="AH55" s="84">
        <f t="shared" si="3"/>
        <v>31522795344600.906</v>
      </c>
      <c r="AI55" s="84">
        <f t="shared" si="3"/>
        <v>32511587537556.977</v>
      </c>
      <c r="AJ55" s="84">
        <f t="shared" si="3"/>
        <v>33530103133608.133</v>
      </c>
      <c r="AK55" s="84">
        <f t="shared" si="3"/>
        <v>34581614321503.473</v>
      </c>
      <c r="AL55" s="84">
        <f t="shared" si="3"/>
        <v>35667228504705.82</v>
      </c>
      <c r="AM55" s="84">
        <f t="shared" si="3"/>
        <v>36788091623328.391</v>
      </c>
      <c r="AN55" s="84">
        <f t="shared" si="3"/>
        <v>37945389543293.078</v>
      </c>
    </row>
    <row r="56" spans="1:40" x14ac:dyDescent="0.2">
      <c r="A56" s="85" t="s">
        <v>248</v>
      </c>
      <c r="B56" s="84">
        <f t="shared" si="4"/>
        <v>2449861100.8703575</v>
      </c>
      <c r="C56" s="84">
        <f t="shared" si="3"/>
        <v>2504683379.7750998</v>
      </c>
      <c r="D56" s="84">
        <f t="shared" si="3"/>
        <v>2570832645.2726207</v>
      </c>
      <c r="E56" s="84">
        <f t="shared" si="3"/>
        <v>2638871587.9978375</v>
      </c>
      <c r="F56" s="84">
        <f t="shared" si="3"/>
        <v>2729695701.5358143</v>
      </c>
      <c r="G56" s="84">
        <f t="shared" si="3"/>
        <v>2823742071.39394</v>
      </c>
      <c r="H56" s="84">
        <f t="shared" si="3"/>
        <v>2921129245.3739991</v>
      </c>
      <c r="I56" s="84">
        <f t="shared" si="3"/>
        <v>3021980321.1209531</v>
      </c>
      <c r="J56" s="84">
        <f t="shared" si="3"/>
        <v>3126423130.1260123</v>
      </c>
      <c r="K56" s="84">
        <f t="shared" si="3"/>
        <v>3249409004.0209861</v>
      </c>
      <c r="L56" s="84">
        <f t="shared" si="3"/>
        <v>3377338945.7730517</v>
      </c>
      <c r="M56" s="84">
        <f t="shared" si="3"/>
        <v>3510416740.5666533</v>
      </c>
      <c r="N56" s="84">
        <f t="shared" si="3"/>
        <v>3648854814.9344506</v>
      </c>
      <c r="O56" s="84">
        <f t="shared" si="3"/>
        <v>3792874613.758173</v>
      </c>
      <c r="P56" s="84">
        <f t="shared" si="3"/>
        <v>3938938129.9217644</v>
      </c>
      <c r="Q56" s="84">
        <f t="shared" si="3"/>
        <v>4090759053.3396578</v>
      </c>
      <c r="R56" s="84">
        <f t="shared" si="3"/>
        <v>4248570486.7999945</v>
      </c>
      <c r="S56" s="84">
        <f t="shared" si="3"/>
        <v>4412615260.5166397</v>
      </c>
      <c r="T56" s="84">
        <f t="shared" si="3"/>
        <v>4583146353.0049887</v>
      </c>
      <c r="U56" s="84">
        <f t="shared" si="3"/>
        <v>4747781756.2397614</v>
      </c>
      <c r="V56" s="84">
        <f t="shared" si="3"/>
        <v>4918495371.4715662</v>
      </c>
      <c r="W56" s="84">
        <f t="shared" si="3"/>
        <v>5095518510.8337278</v>
      </c>
      <c r="X56" s="84">
        <f t="shared" si="3"/>
        <v>5279091582.805686</v>
      </c>
      <c r="Y56" s="84">
        <f t="shared" si="3"/>
        <v>5469464461.8668833</v>
      </c>
      <c r="Z56" s="84">
        <f t="shared" si="3"/>
        <v>5648757343.5731678</v>
      </c>
      <c r="AA56" s="84">
        <f t="shared" si="3"/>
        <v>5834100909.6897821</v>
      </c>
      <c r="AB56" s="84">
        <f t="shared" si="3"/>
        <v>6025706012.7282648</v>
      </c>
      <c r="AC56" s="84">
        <f t="shared" si="3"/>
        <v>6223791110.9225016</v>
      </c>
      <c r="AD56" s="84">
        <f t="shared" si="3"/>
        <v>6428582551.8353119</v>
      </c>
      <c r="AE56" s="84">
        <f t="shared" si="3"/>
        <v>6629352134.0176306</v>
      </c>
      <c r="AF56" s="84">
        <f t="shared" si="3"/>
        <v>6836616448.3600006</v>
      </c>
      <c r="AG56" s="84">
        <f t="shared" si="3"/>
        <v>7050593817.6854057</v>
      </c>
      <c r="AH56" s="84">
        <f t="shared" si="3"/>
        <v>7271510209.6362686</v>
      </c>
      <c r="AI56" s="84">
        <f t="shared" si="3"/>
        <v>7499599516.0473576</v>
      </c>
      <c r="AJ56" s="84">
        <f t="shared" si="3"/>
        <v>7734545258.4663649</v>
      </c>
      <c r="AK56" s="84">
        <f t="shared" si="3"/>
        <v>7977102247.9320021</v>
      </c>
      <c r="AL56" s="84">
        <f t="shared" si="3"/>
        <v>8227525934.3654385</v>
      </c>
      <c r="AM56" s="84">
        <f t="shared" si="3"/>
        <v>8486080657.1167269</v>
      </c>
      <c r="AN56" s="84">
        <f t="shared" si="3"/>
        <v>8753039965.4083824</v>
      </c>
    </row>
    <row r="57" spans="1:40" x14ac:dyDescent="0.2">
      <c r="A57" s="85" t="s">
        <v>249</v>
      </c>
      <c r="B57" s="84">
        <f t="shared" si="4"/>
        <v>19713502189.416489</v>
      </c>
      <c r="C57" s="84">
        <f t="shared" si="3"/>
        <v>20154645205.579113</v>
      </c>
      <c r="D57" s="84">
        <f t="shared" si="3"/>
        <v>20686934031.974369</v>
      </c>
      <c r="E57" s="84">
        <f t="shared" si="3"/>
        <v>21234428682.141525</v>
      </c>
      <c r="F57" s="84">
        <f t="shared" si="3"/>
        <v>21965270671.692127</v>
      </c>
      <c r="G57" s="84">
        <f t="shared" si="3"/>
        <v>22722041460.63448</v>
      </c>
      <c r="H57" s="84">
        <f t="shared" si="3"/>
        <v>23505694977.478729</v>
      </c>
      <c r="I57" s="84">
        <f t="shared" si="3"/>
        <v>24317221762.338596</v>
      </c>
      <c r="J57" s="84">
        <f t="shared" si="3"/>
        <v>25157650447.564289</v>
      </c>
      <c r="K57" s="84">
        <f t="shared" si="3"/>
        <v>26147291163.698982</v>
      </c>
      <c r="L57" s="84">
        <f t="shared" si="3"/>
        <v>27176715724.105816</v>
      </c>
      <c r="M57" s="84">
        <f t="shared" si="3"/>
        <v>28247563944.069942</v>
      </c>
      <c r="N57" s="84">
        <f t="shared" si="3"/>
        <v>29361545173.935844</v>
      </c>
      <c r="O57" s="84">
        <f t="shared" si="3"/>
        <v>30520441332.751579</v>
      </c>
      <c r="P57" s="84">
        <f t="shared" si="3"/>
        <v>31695782842.791431</v>
      </c>
      <c r="Q57" s="84">
        <f t="shared" si="3"/>
        <v>32917452963.24625</v>
      </c>
      <c r="R57" s="84">
        <f t="shared" si="3"/>
        <v>34187327421.81456</v>
      </c>
      <c r="S57" s="84">
        <f t="shared" si="3"/>
        <v>35507360220.684875</v>
      </c>
      <c r="T57" s="84">
        <f t="shared" si="3"/>
        <v>36879587023.2323</v>
      </c>
      <c r="U57" s="84">
        <f t="shared" si="3"/>
        <v>38204372490.037384</v>
      </c>
      <c r="V57" s="84">
        <f t="shared" si="3"/>
        <v>39578068013.608002</v>
      </c>
      <c r="W57" s="84">
        <f t="shared" si="3"/>
        <v>41002534912.630798</v>
      </c>
      <c r="X57" s="84">
        <f t="shared" si="3"/>
        <v>42479707702.121376</v>
      </c>
      <c r="Y57" s="84">
        <f t="shared" si="3"/>
        <v>44011597067.949135</v>
      </c>
      <c r="Z57" s="84">
        <f t="shared" si="3"/>
        <v>45454328092.499039</v>
      </c>
      <c r="AA57" s="84">
        <f t="shared" si="3"/>
        <v>46945747665.280563</v>
      </c>
      <c r="AB57" s="84">
        <f t="shared" si="3"/>
        <v>48487552470.830803</v>
      </c>
      <c r="AC57" s="84">
        <f t="shared" si="3"/>
        <v>50081500395.288857</v>
      </c>
      <c r="AD57" s="84">
        <f t="shared" si="3"/>
        <v>51729412808.516754</v>
      </c>
      <c r="AE57" s="84">
        <f t="shared" si="3"/>
        <v>53344962194.771065</v>
      </c>
      <c r="AF57" s="84">
        <f t="shared" si="3"/>
        <v>55012773285.418045</v>
      </c>
      <c r="AG57" s="84">
        <f t="shared" si="3"/>
        <v>56734602876.974625</v>
      </c>
      <c r="AH57" s="84">
        <f t="shared" si="3"/>
        <v>58512269282.165558</v>
      </c>
      <c r="AI57" s="84">
        <f t="shared" si="3"/>
        <v>60347654577.976845</v>
      </c>
      <c r="AJ57" s="84">
        <f t="shared" si="3"/>
        <v>62238212130.780853</v>
      </c>
      <c r="AK57" s="84">
        <f t="shared" si="3"/>
        <v>64190015741.68364</v>
      </c>
      <c r="AL57" s="84">
        <f t="shared" si="3"/>
        <v>66205120960.927925</v>
      </c>
      <c r="AM57" s="84">
        <f t="shared" si="3"/>
        <v>68285654870.066956</v>
      </c>
      <c r="AN57" s="84">
        <f t="shared" si="3"/>
        <v>70433818660.505112</v>
      </c>
    </row>
    <row r="58" spans="1:40" x14ac:dyDescent="0.2">
      <c r="A58" s="85" t="s">
        <v>250</v>
      </c>
      <c r="B58" s="84">
        <f t="shared" si="4"/>
        <v>0</v>
      </c>
      <c r="C58" s="84">
        <f t="shared" si="3"/>
        <v>0</v>
      </c>
      <c r="D58" s="84">
        <f t="shared" si="3"/>
        <v>0</v>
      </c>
      <c r="E58" s="84">
        <f t="shared" si="3"/>
        <v>0</v>
      </c>
      <c r="F58" s="84">
        <f t="shared" si="3"/>
        <v>0</v>
      </c>
      <c r="G58" s="84">
        <f t="shared" si="3"/>
        <v>0</v>
      </c>
      <c r="H58" s="84">
        <f t="shared" si="3"/>
        <v>0</v>
      </c>
      <c r="I58" s="84">
        <f t="shared" si="3"/>
        <v>0</v>
      </c>
      <c r="J58" s="84">
        <f t="shared" si="3"/>
        <v>0</v>
      </c>
      <c r="K58" s="84">
        <f t="shared" si="3"/>
        <v>0</v>
      </c>
      <c r="L58" s="84">
        <f t="shared" si="3"/>
        <v>0</v>
      </c>
      <c r="M58" s="84">
        <f t="shared" si="3"/>
        <v>0</v>
      </c>
      <c r="N58" s="84">
        <f t="shared" si="3"/>
        <v>0</v>
      </c>
      <c r="O58" s="84">
        <f t="shared" si="3"/>
        <v>0</v>
      </c>
      <c r="P58" s="84">
        <f t="shared" si="3"/>
        <v>0</v>
      </c>
      <c r="Q58" s="84">
        <f t="shared" si="3"/>
        <v>0</v>
      </c>
      <c r="R58" s="84">
        <f t="shared" si="3"/>
        <v>0</v>
      </c>
      <c r="S58" s="84">
        <f t="shared" si="3"/>
        <v>0</v>
      </c>
      <c r="T58" s="84">
        <f t="shared" si="3"/>
        <v>0</v>
      </c>
      <c r="U58" s="84">
        <f t="shared" si="3"/>
        <v>0</v>
      </c>
      <c r="V58" s="84">
        <f t="shared" si="3"/>
        <v>0</v>
      </c>
      <c r="W58" s="84">
        <f t="shared" si="3"/>
        <v>0</v>
      </c>
      <c r="X58" s="84">
        <f t="shared" si="3"/>
        <v>0</v>
      </c>
      <c r="Y58" s="84">
        <f t="shared" si="3"/>
        <v>0</v>
      </c>
      <c r="Z58" s="84">
        <f t="shared" si="3"/>
        <v>0</v>
      </c>
      <c r="AA58" s="84">
        <f t="shared" si="3"/>
        <v>0</v>
      </c>
      <c r="AB58" s="84">
        <f t="shared" si="3"/>
        <v>0</v>
      </c>
      <c r="AC58" s="84">
        <f t="shared" si="3"/>
        <v>0</v>
      </c>
      <c r="AD58" s="84">
        <f t="shared" si="3"/>
        <v>0</v>
      </c>
      <c r="AE58" s="84">
        <f t="shared" si="3"/>
        <v>0</v>
      </c>
      <c r="AF58" s="84">
        <f t="shared" si="3"/>
        <v>0</v>
      </c>
      <c r="AG58" s="84">
        <f t="shared" si="3"/>
        <v>0</v>
      </c>
      <c r="AH58" s="84">
        <f t="shared" si="3"/>
        <v>0</v>
      </c>
      <c r="AI58" s="84">
        <f t="shared" si="3"/>
        <v>0</v>
      </c>
      <c r="AJ58" s="84">
        <f t="shared" si="3"/>
        <v>0</v>
      </c>
      <c r="AK58" s="84">
        <f t="shared" si="3"/>
        <v>0</v>
      </c>
      <c r="AL58" s="84">
        <f t="shared" si="3"/>
        <v>0</v>
      </c>
      <c r="AM58" s="84">
        <f t="shared" si="3"/>
        <v>0</v>
      </c>
      <c r="AN58" s="84">
        <f t="shared" si="3"/>
        <v>0</v>
      </c>
    </row>
    <row r="59" spans="1:40" x14ac:dyDescent="0.2">
      <c r="A59" s="85" t="s">
        <v>251</v>
      </c>
      <c r="B59" s="84">
        <f t="shared" si="4"/>
        <v>0</v>
      </c>
      <c r="C59" s="84">
        <f t="shared" si="3"/>
        <v>0</v>
      </c>
      <c r="D59" s="84">
        <f t="shared" si="3"/>
        <v>0</v>
      </c>
      <c r="E59" s="84">
        <f t="shared" si="3"/>
        <v>0</v>
      </c>
      <c r="F59" s="84">
        <f t="shared" si="3"/>
        <v>0</v>
      </c>
      <c r="G59" s="84">
        <f t="shared" ref="C59:AN63" si="5">G39*$B$50</f>
        <v>0</v>
      </c>
      <c r="H59" s="84">
        <f t="shared" si="5"/>
        <v>0</v>
      </c>
      <c r="I59" s="84">
        <f t="shared" si="5"/>
        <v>0</v>
      </c>
      <c r="J59" s="84">
        <f t="shared" si="5"/>
        <v>0</v>
      </c>
      <c r="K59" s="84">
        <f t="shared" si="5"/>
        <v>0</v>
      </c>
      <c r="L59" s="84">
        <f t="shared" si="5"/>
        <v>0</v>
      </c>
      <c r="M59" s="84">
        <f t="shared" si="5"/>
        <v>0</v>
      </c>
      <c r="N59" s="84">
        <f t="shared" si="5"/>
        <v>0</v>
      </c>
      <c r="O59" s="84">
        <f t="shared" si="5"/>
        <v>0</v>
      </c>
      <c r="P59" s="84">
        <f t="shared" si="5"/>
        <v>0</v>
      </c>
      <c r="Q59" s="84">
        <f t="shared" si="5"/>
        <v>0</v>
      </c>
      <c r="R59" s="84">
        <f t="shared" si="5"/>
        <v>0</v>
      </c>
      <c r="S59" s="84">
        <f t="shared" si="5"/>
        <v>0</v>
      </c>
      <c r="T59" s="84">
        <f t="shared" si="5"/>
        <v>0</v>
      </c>
      <c r="U59" s="84">
        <f t="shared" si="5"/>
        <v>0</v>
      </c>
      <c r="V59" s="84">
        <f t="shared" si="5"/>
        <v>0</v>
      </c>
      <c r="W59" s="84">
        <f t="shared" si="5"/>
        <v>0</v>
      </c>
      <c r="X59" s="84">
        <f t="shared" si="5"/>
        <v>0</v>
      </c>
      <c r="Y59" s="84">
        <f t="shared" si="5"/>
        <v>0</v>
      </c>
      <c r="Z59" s="84">
        <f t="shared" si="5"/>
        <v>0</v>
      </c>
      <c r="AA59" s="84">
        <f t="shared" si="5"/>
        <v>0</v>
      </c>
      <c r="AB59" s="84">
        <f t="shared" si="5"/>
        <v>0</v>
      </c>
      <c r="AC59" s="84">
        <f t="shared" si="5"/>
        <v>0</v>
      </c>
      <c r="AD59" s="84">
        <f t="shared" si="5"/>
        <v>0</v>
      </c>
      <c r="AE59" s="84">
        <f t="shared" si="5"/>
        <v>0</v>
      </c>
      <c r="AF59" s="84">
        <f t="shared" si="5"/>
        <v>0</v>
      </c>
      <c r="AG59" s="84">
        <f t="shared" si="5"/>
        <v>0</v>
      </c>
      <c r="AH59" s="84">
        <f t="shared" si="5"/>
        <v>0</v>
      </c>
      <c r="AI59" s="84">
        <f t="shared" si="5"/>
        <v>0</v>
      </c>
      <c r="AJ59" s="84">
        <f t="shared" si="5"/>
        <v>0</v>
      </c>
      <c r="AK59" s="84">
        <f t="shared" si="5"/>
        <v>0</v>
      </c>
      <c r="AL59" s="84">
        <f t="shared" si="5"/>
        <v>0</v>
      </c>
      <c r="AM59" s="84">
        <f t="shared" si="5"/>
        <v>0</v>
      </c>
      <c r="AN59" s="84">
        <f t="shared" si="5"/>
        <v>0</v>
      </c>
    </row>
    <row r="60" spans="1:40" x14ac:dyDescent="0.2">
      <c r="A60" s="85" t="s">
        <v>252</v>
      </c>
      <c r="B60" s="84">
        <f t="shared" si="4"/>
        <v>16442757008095.807</v>
      </c>
      <c r="C60" s="84">
        <f t="shared" si="5"/>
        <v>16810708240245.451</v>
      </c>
      <c r="D60" s="84">
        <f t="shared" si="5"/>
        <v>17254682920464.398</v>
      </c>
      <c r="E60" s="84">
        <f t="shared" si="5"/>
        <v>17711340566043.172</v>
      </c>
      <c r="F60" s="84">
        <f t="shared" si="5"/>
        <v>18320925668174.105</v>
      </c>
      <c r="G60" s="84">
        <f t="shared" si="5"/>
        <v>18952137619954.266</v>
      </c>
      <c r="H60" s="84">
        <f t="shared" si="5"/>
        <v>19605772079838.695</v>
      </c>
      <c r="I60" s="84">
        <f t="shared" si="5"/>
        <v>20282655243509.934</v>
      </c>
      <c r="J60" s="84">
        <f t="shared" si="5"/>
        <v>20983645078853.266</v>
      </c>
      <c r="K60" s="84">
        <f t="shared" si="5"/>
        <v>21809090586423.031</v>
      </c>
      <c r="L60" s="84">
        <f t="shared" si="5"/>
        <v>22667719243183.102</v>
      </c>
      <c r="M60" s="84">
        <f t="shared" si="5"/>
        <v>23560898796173.695</v>
      </c>
      <c r="N60" s="84">
        <f t="shared" si="5"/>
        <v>24490054990657.41</v>
      </c>
      <c r="O60" s="84">
        <f t="shared" si="5"/>
        <v>25456674100439.594</v>
      </c>
      <c r="P60" s="84">
        <f t="shared" si="5"/>
        <v>26437010048127.723</v>
      </c>
      <c r="Q60" s="84">
        <f t="shared" si="5"/>
        <v>27455988043091.707</v>
      </c>
      <c r="R60" s="84">
        <f t="shared" si="5"/>
        <v>28515172603622.805</v>
      </c>
      <c r="S60" s="84">
        <f t="shared" si="5"/>
        <v>29616193535671.805</v>
      </c>
      <c r="T60" s="84">
        <f t="shared" si="5"/>
        <v>30760748757645.348</v>
      </c>
      <c r="U60" s="84">
        <f t="shared" si="5"/>
        <v>31865733823679.293</v>
      </c>
      <c r="V60" s="84">
        <f t="shared" si="5"/>
        <v>33011514085357.348</v>
      </c>
      <c r="W60" s="84">
        <f t="shared" si="5"/>
        <v>34199642042615.098</v>
      </c>
      <c r="X60" s="84">
        <f t="shared" si="5"/>
        <v>35431731247424.414</v>
      </c>
      <c r="Y60" s="84">
        <f t="shared" si="5"/>
        <v>36709458784803.055</v>
      </c>
      <c r="Z60" s="84">
        <f t="shared" si="5"/>
        <v>37912820594225.789</v>
      </c>
      <c r="AA60" s="84">
        <f t="shared" si="5"/>
        <v>39156792842116.391</v>
      </c>
      <c r="AB60" s="84">
        <f t="shared" si="5"/>
        <v>40442790709364.312</v>
      </c>
      <c r="AC60" s="84">
        <f t="shared" si="5"/>
        <v>41772280424261</v>
      </c>
      <c r="AD60" s="84">
        <f t="shared" si="5"/>
        <v>43146781165985.023</v>
      </c>
      <c r="AE60" s="84">
        <f t="shared" si="5"/>
        <v>44494288358645.055</v>
      </c>
      <c r="AF60" s="84">
        <f t="shared" si="5"/>
        <v>45885386309451.492</v>
      </c>
      <c r="AG60" s="84">
        <f t="shared" si="5"/>
        <v>47321540337857.117</v>
      </c>
      <c r="AH60" s="84">
        <f t="shared" si="5"/>
        <v>48804267073125</v>
      </c>
      <c r="AI60" s="84">
        <f t="shared" si="5"/>
        <v>50335136329398.453</v>
      </c>
      <c r="AJ60" s="84">
        <f t="shared" si="5"/>
        <v>51912023995115.477</v>
      </c>
      <c r="AK60" s="84">
        <f t="shared" si="5"/>
        <v>53539996142998.383</v>
      </c>
      <c r="AL60" s="84">
        <f t="shared" si="5"/>
        <v>55220767278812.469</v>
      </c>
      <c r="AM60" s="84">
        <f t="shared" si="5"/>
        <v>56956111571590.797</v>
      </c>
      <c r="AN60" s="84">
        <f t="shared" si="5"/>
        <v>58747865004358.688</v>
      </c>
    </row>
    <row r="61" spans="1:40" x14ac:dyDescent="0.2">
      <c r="A61" s="85" t="s">
        <v>128</v>
      </c>
      <c r="B61" s="84">
        <f t="shared" si="4"/>
        <v>154139318654.66849</v>
      </c>
      <c r="C61" s="84">
        <f t="shared" si="5"/>
        <v>157588603479.21265</v>
      </c>
      <c r="D61" s="84">
        <f t="shared" si="5"/>
        <v>161750554828.07578</v>
      </c>
      <c r="E61" s="84">
        <f t="shared" si="5"/>
        <v>166031400084.94482</v>
      </c>
      <c r="F61" s="84">
        <f t="shared" si="5"/>
        <v>171745833026.953</v>
      </c>
      <c r="G61" s="84">
        <f t="shared" si="5"/>
        <v>177663002521.47107</v>
      </c>
      <c r="H61" s="84">
        <f t="shared" si="5"/>
        <v>183790367308.66528</v>
      </c>
      <c r="I61" s="84">
        <f t="shared" si="5"/>
        <v>190135672393.79984</v>
      </c>
      <c r="J61" s="84">
        <f t="shared" si="5"/>
        <v>196706960624.26321</v>
      </c>
      <c r="K61" s="84">
        <f t="shared" si="5"/>
        <v>204444933523.86368</v>
      </c>
      <c r="L61" s="84">
        <f t="shared" si="5"/>
        <v>212493975181.85373</v>
      </c>
      <c r="M61" s="84">
        <f t="shared" si="5"/>
        <v>220866907267.78461</v>
      </c>
      <c r="N61" s="84">
        <f t="shared" si="5"/>
        <v>229577095143.87921</v>
      </c>
      <c r="O61" s="84">
        <f t="shared" si="5"/>
        <v>238638471585.01056</v>
      </c>
      <c r="P61" s="84">
        <f t="shared" si="5"/>
        <v>247828433764.40222</v>
      </c>
      <c r="Q61" s="84">
        <f t="shared" si="5"/>
        <v>257380638044.40927</v>
      </c>
      <c r="R61" s="84">
        <f t="shared" si="5"/>
        <v>267309750687.10199</v>
      </c>
      <c r="S61" s="84">
        <f t="shared" si="5"/>
        <v>277631049980.58429</v>
      </c>
      <c r="T61" s="84">
        <f t="shared" si="5"/>
        <v>288360452719.47906</v>
      </c>
      <c r="U61" s="84">
        <f t="shared" si="5"/>
        <v>298718912989.74866</v>
      </c>
      <c r="V61" s="84">
        <f t="shared" si="5"/>
        <v>309459799616.97705</v>
      </c>
      <c r="W61" s="84">
        <f t="shared" si="5"/>
        <v>320597666199.57648</v>
      </c>
      <c r="X61" s="84">
        <f t="shared" si="5"/>
        <v>332147638655.99432</v>
      </c>
      <c r="Y61" s="84">
        <f t="shared" si="5"/>
        <v>344125438482.43976</v>
      </c>
      <c r="Z61" s="84">
        <f t="shared" si="5"/>
        <v>355406111748.37335</v>
      </c>
      <c r="AA61" s="84">
        <f t="shared" si="5"/>
        <v>367067479402.27502</v>
      </c>
      <c r="AB61" s="84">
        <f t="shared" si="5"/>
        <v>379122807772.776</v>
      </c>
      <c r="AC61" s="84">
        <f t="shared" si="5"/>
        <v>391585841722.11108</v>
      </c>
      <c r="AD61" s="84">
        <f t="shared" si="5"/>
        <v>404470822489.95703</v>
      </c>
      <c r="AE61" s="84">
        <f t="shared" si="5"/>
        <v>417102757660.96362</v>
      </c>
      <c r="AF61" s="84">
        <f t="shared" si="5"/>
        <v>430143325627.37195</v>
      </c>
      <c r="AG61" s="84">
        <f t="shared" si="5"/>
        <v>443606262731.69135</v>
      </c>
      <c r="AH61" s="84">
        <f t="shared" si="5"/>
        <v>457505786309.92865</v>
      </c>
      <c r="AI61" s="84">
        <f t="shared" si="5"/>
        <v>471856612269.05377</v>
      </c>
      <c r="AJ61" s="84">
        <f t="shared" si="5"/>
        <v>486638828552.42389</v>
      </c>
      <c r="AK61" s="84">
        <f t="shared" si="5"/>
        <v>501899926039.901</v>
      </c>
      <c r="AL61" s="84">
        <f t="shared" si="5"/>
        <v>517655977020.96588</v>
      </c>
      <c r="AM61" s="84">
        <f t="shared" si="5"/>
        <v>533923613086.40289</v>
      </c>
      <c r="AN61" s="84">
        <f t="shared" si="5"/>
        <v>550720045289.83606</v>
      </c>
    </row>
    <row r="62" spans="1:40" x14ac:dyDescent="0.2">
      <c r="A62" s="85" t="s">
        <v>253</v>
      </c>
      <c r="B62" s="84">
        <f t="shared" si="4"/>
        <v>1612077766398.6492</v>
      </c>
      <c r="C62" s="84">
        <f t="shared" si="5"/>
        <v>1648152373605.6631</v>
      </c>
      <c r="D62" s="84">
        <f t="shared" si="5"/>
        <v>1691680457762.8708</v>
      </c>
      <c r="E62" s="84">
        <f t="shared" si="5"/>
        <v>1736452002883.3784</v>
      </c>
      <c r="F62" s="84">
        <f t="shared" si="5"/>
        <v>1796216833646.813</v>
      </c>
      <c r="G62" s="84">
        <f t="shared" si="5"/>
        <v>1858102000036.4204</v>
      </c>
      <c r="H62" s="84">
        <f t="shared" si="5"/>
        <v>1922185509852.4973</v>
      </c>
      <c r="I62" s="84">
        <f t="shared" si="5"/>
        <v>1988548364820.5981</v>
      </c>
      <c r="J62" s="84">
        <f t="shared" si="5"/>
        <v>2057274681670.7488</v>
      </c>
      <c r="K62" s="84">
        <f t="shared" si="5"/>
        <v>2138202858707.7078</v>
      </c>
      <c r="L62" s="84">
        <f t="shared" si="5"/>
        <v>2222384371970.6069</v>
      </c>
      <c r="M62" s="84">
        <f t="shared" si="5"/>
        <v>2309953317863.8706</v>
      </c>
      <c r="N62" s="84">
        <f t="shared" si="5"/>
        <v>2401049479043.0015</v>
      </c>
      <c r="O62" s="84">
        <f t="shared" si="5"/>
        <v>2495818572491.7871</v>
      </c>
      <c r="P62" s="84">
        <f t="shared" si="5"/>
        <v>2591932489646.3896</v>
      </c>
      <c r="Q62" s="84">
        <f t="shared" si="5"/>
        <v>2691834943311.6802</v>
      </c>
      <c r="R62" s="84">
        <f t="shared" si="5"/>
        <v>2795679321702.9805</v>
      </c>
      <c r="S62" s="84">
        <f t="shared" si="5"/>
        <v>2903625413956.353</v>
      </c>
      <c r="T62" s="84">
        <f t="shared" si="5"/>
        <v>3015839687076.7646</v>
      </c>
      <c r="U62" s="84">
        <f t="shared" si="5"/>
        <v>3124174430227.127</v>
      </c>
      <c r="V62" s="84">
        <f t="shared" si="5"/>
        <v>3236508808465.5317</v>
      </c>
      <c r="W62" s="84">
        <f t="shared" si="5"/>
        <v>3352995031705.8804</v>
      </c>
      <c r="X62" s="84">
        <f t="shared" si="5"/>
        <v>3473791295514.6162</v>
      </c>
      <c r="Y62" s="84">
        <f t="shared" si="5"/>
        <v>3599062024353.415</v>
      </c>
      <c r="Z62" s="84">
        <f t="shared" si="5"/>
        <v>3717041802133.2896</v>
      </c>
      <c r="AA62" s="84">
        <f t="shared" si="5"/>
        <v>3839003101072.0269</v>
      </c>
      <c r="AB62" s="84">
        <f t="shared" si="5"/>
        <v>3965084668074.7944</v>
      </c>
      <c r="AC62" s="84">
        <f t="shared" si="5"/>
        <v>4095430254826.7837</v>
      </c>
      <c r="AD62" s="84">
        <f t="shared" si="5"/>
        <v>4230188804414.3486</v>
      </c>
      <c r="AE62" s="84">
        <f t="shared" si="5"/>
        <v>4362300857416.1616</v>
      </c>
      <c r="AF62" s="84">
        <f t="shared" si="5"/>
        <v>4498686627532.0625</v>
      </c>
      <c r="AG62" s="84">
        <f t="shared" si="5"/>
        <v>4639489777343.0508</v>
      </c>
      <c r="AH62" s="84">
        <f t="shared" si="5"/>
        <v>4784858999937.1279</v>
      </c>
      <c r="AI62" s="84">
        <f t="shared" si="5"/>
        <v>4934948202744.5752</v>
      </c>
      <c r="AJ62" s="84">
        <f t="shared" si="5"/>
        <v>5089549134009.2676</v>
      </c>
      <c r="AK62" s="84">
        <f t="shared" si="5"/>
        <v>5249158480703.751</v>
      </c>
      <c r="AL62" s="84">
        <f t="shared" si="5"/>
        <v>5413944336087.7617</v>
      </c>
      <c r="AM62" s="84">
        <f t="shared" si="5"/>
        <v>5584080642916.1924</v>
      </c>
      <c r="AN62" s="84">
        <f t="shared" si="5"/>
        <v>5759747404300.0293</v>
      </c>
    </row>
    <row r="63" spans="1:40" x14ac:dyDescent="0.2">
      <c r="A63" s="85" t="s">
        <v>254</v>
      </c>
      <c r="B63" s="84">
        <f t="shared" si="4"/>
        <v>215597696.26004621</v>
      </c>
      <c r="C63" s="84">
        <f t="shared" si="5"/>
        <v>220422278.77674034</v>
      </c>
      <c r="D63" s="84">
        <f t="shared" si="5"/>
        <v>226243681.9760862</v>
      </c>
      <c r="E63" s="84">
        <f t="shared" si="5"/>
        <v>232231384.42269203</v>
      </c>
      <c r="F63" s="84">
        <f t="shared" si="5"/>
        <v>240224274.15700883</v>
      </c>
      <c r="G63" s="84">
        <f t="shared" si="5"/>
        <v>248500735.49427754</v>
      </c>
      <c r="H63" s="84">
        <f t="shared" si="5"/>
        <v>257071201.12105033</v>
      </c>
      <c r="I63" s="84">
        <f t="shared" si="5"/>
        <v>265946504.12850091</v>
      </c>
      <c r="J63" s="84">
        <f t="shared" si="5"/>
        <v>275137894.20543987</v>
      </c>
      <c r="K63" s="84">
        <f t="shared" si="5"/>
        <v>285961149.07277298</v>
      </c>
      <c r="L63" s="84">
        <f t="shared" si="5"/>
        <v>297219501.92985058</v>
      </c>
      <c r="M63" s="84">
        <f t="shared" si="5"/>
        <v>308930886.69802153</v>
      </c>
      <c r="N63" s="84">
        <f t="shared" si="5"/>
        <v>321113997.77226585</v>
      </c>
      <c r="O63" s="84">
        <f t="shared" si="5"/>
        <v>333788323.19879657</v>
      </c>
      <c r="P63" s="84">
        <f t="shared" si="5"/>
        <v>346642504.0261606</v>
      </c>
      <c r="Q63" s="84">
        <f t="shared" si="5"/>
        <v>360003360.00340027</v>
      </c>
      <c r="R63" s="84">
        <f t="shared" si="5"/>
        <v>373891405.11969554</v>
      </c>
      <c r="S63" s="84">
        <f t="shared" si="5"/>
        <v>388328009.41707557</v>
      </c>
      <c r="T63" s="84">
        <f t="shared" si="5"/>
        <v>403335436.02919447</v>
      </c>
      <c r="U63" s="84">
        <f t="shared" si="5"/>
        <v>417824018.11560357</v>
      </c>
      <c r="V63" s="84">
        <f t="shared" si="5"/>
        <v>432847507.4681735</v>
      </c>
      <c r="W63" s="84">
        <f t="shared" si="5"/>
        <v>448426260.49120992</v>
      </c>
      <c r="X63" s="84">
        <f t="shared" si="5"/>
        <v>464581434.10430712</v>
      </c>
      <c r="Y63" s="84">
        <f t="shared" si="5"/>
        <v>481335018.27338684</v>
      </c>
      <c r="Z63" s="84">
        <f t="shared" si="5"/>
        <v>497113517.81279629</v>
      </c>
      <c r="AA63" s="84">
        <f t="shared" si="5"/>
        <v>513424502.07927883</v>
      </c>
      <c r="AB63" s="84">
        <f t="shared" si="5"/>
        <v>530286526.94758248</v>
      </c>
      <c r="AC63" s="84">
        <f t="shared" si="5"/>
        <v>547718817.62681723</v>
      </c>
      <c r="AD63" s="84">
        <f t="shared" si="5"/>
        <v>565741293.61898303</v>
      </c>
      <c r="AE63" s="84">
        <f t="shared" si="5"/>
        <v>583409829.75853097</v>
      </c>
      <c r="AF63" s="84">
        <f t="shared" si="5"/>
        <v>601649928.62505746</v>
      </c>
      <c r="AG63" s="84">
        <f t="shared" si="5"/>
        <v>620480803.51096547</v>
      </c>
      <c r="AH63" s="84">
        <f t="shared" si="5"/>
        <v>639922340.48372126</v>
      </c>
      <c r="AI63" s="84">
        <f t="shared" si="5"/>
        <v>659995122.97180283</v>
      </c>
      <c r="AJ63" s="84">
        <f t="shared" si="5"/>
        <v>680671299.58999896</v>
      </c>
      <c r="AK63" s="84">
        <f t="shared" si="5"/>
        <v>702017296.76591432</v>
      </c>
      <c r="AL63" s="84">
        <f t="shared" si="5"/>
        <v>724055595.12691784</v>
      </c>
      <c r="AM63" s="84">
        <f t="shared" si="5"/>
        <v>746809457.6061126</v>
      </c>
      <c r="AN63" s="84">
        <f t="shared" si="5"/>
        <v>770302957.64266908</v>
      </c>
    </row>
    <row r="67" spans="1:13" ht="16" x14ac:dyDescent="0.2">
      <c r="A67" s="89" t="s">
        <v>261</v>
      </c>
      <c r="B67" t="str" cm="1">
        <f t="array" ref="B67:M67">TRANSPOSE(A52:A63)</f>
        <v>Traditional Biomass</v>
      </c>
      <c r="C67" t="str">
        <v>Industrial Biomass</v>
      </c>
      <c r="D67" t="str">
        <v>Coal</v>
      </c>
      <c r="E67" t="str">
        <v>Gas</v>
      </c>
      <c r="F67" t="str">
        <v>Kerosene</v>
      </c>
      <c r="G67" t="str">
        <v>Gasoil CN48</v>
      </c>
      <c r="H67" t="str">
        <v>BioGasoil</v>
      </c>
      <c r="I67" t="str">
        <v>MDF</v>
      </c>
      <c r="J67" t="str">
        <v>Fuel Oil</v>
      </c>
      <c r="K67" t="str">
        <v>LPG</v>
      </c>
      <c r="L67" t="str">
        <v>Electricity</v>
      </c>
      <c r="M67" t="str">
        <v>Captive Electricity</v>
      </c>
    </row>
    <row r="68" spans="1:13" x14ac:dyDescent="0.2">
      <c r="A68" s="90">
        <v>2019</v>
      </c>
      <c r="B68" s="94">
        <f>_xlfn.FORECAST.LINEAR($A68,B$71:B$79,$A$71:$A$79)</f>
        <v>1491.3563959099265</v>
      </c>
      <c r="C68" s="94">
        <f t="shared" ref="C68:M68" si="6">_xlfn.FORECAST.LINEAR($A68,C$71:C$79,$A$71:$A$79)</f>
        <v>0</v>
      </c>
      <c r="D68" s="94">
        <f t="shared" si="6"/>
        <v>352956034.65229034</v>
      </c>
      <c r="E68" s="94">
        <f t="shared" si="6"/>
        <v>9338036778685.75</v>
      </c>
      <c r="F68" s="94">
        <f t="shared" si="6"/>
        <v>2154048491.9527283</v>
      </c>
      <c r="G68" s="94">
        <f t="shared" si="6"/>
        <v>17333162131.980957</v>
      </c>
      <c r="H68" s="94">
        <f t="shared" si="6"/>
        <v>0</v>
      </c>
      <c r="I68" s="94">
        <f t="shared" si="6"/>
        <v>0</v>
      </c>
      <c r="J68" s="94">
        <f t="shared" si="6"/>
        <v>14457348591824.75</v>
      </c>
      <c r="K68" s="94">
        <f t="shared" si="6"/>
        <v>135527506755.69141</v>
      </c>
      <c r="L68" s="94">
        <f t="shared" si="6"/>
        <v>1417424718645.4375</v>
      </c>
      <c r="M68" s="94">
        <f t="shared" si="6"/>
        <v>189564988.94261742</v>
      </c>
    </row>
    <row r="69" spans="1:13" x14ac:dyDescent="0.2">
      <c r="A69" s="90">
        <v>2020</v>
      </c>
      <c r="B69" s="94">
        <f t="shared" ref="B69:M70" si="7">_xlfn.FORECAST.LINEAR($A69,B$71:B$79,$A$71:$A$79)</f>
        <v>1550.7093205768324</v>
      </c>
      <c r="C69" s="94">
        <f t="shared" si="7"/>
        <v>0</v>
      </c>
      <c r="D69" s="94">
        <f t="shared" si="7"/>
        <v>367002960.65394592</v>
      </c>
      <c r="E69" s="94">
        <f t="shared" si="7"/>
        <v>9709671483161.625</v>
      </c>
      <c r="F69" s="94">
        <f t="shared" si="7"/>
        <v>2239775202.363739</v>
      </c>
      <c r="G69" s="94">
        <f t="shared" si="7"/>
        <v>18022986421.520508</v>
      </c>
      <c r="H69" s="94">
        <f t="shared" si="7"/>
        <v>0</v>
      </c>
      <c r="I69" s="94">
        <f t="shared" si="7"/>
        <v>0</v>
      </c>
      <c r="J69" s="94">
        <f t="shared" si="7"/>
        <v>15032721402916</v>
      </c>
      <c r="K69" s="94">
        <f t="shared" si="7"/>
        <v>140921223456.02148</v>
      </c>
      <c r="L69" s="94">
        <f t="shared" si="7"/>
        <v>1473835314246.5312</v>
      </c>
      <c r="M69" s="94">
        <f t="shared" si="7"/>
        <v>197109286.56258965</v>
      </c>
    </row>
    <row r="70" spans="1:13" x14ac:dyDescent="0.2">
      <c r="A70" s="90">
        <v>2021</v>
      </c>
      <c r="B70" s="94">
        <f t="shared" si="7"/>
        <v>1610.0622452437528</v>
      </c>
      <c r="C70" s="94">
        <f t="shared" si="7"/>
        <v>0</v>
      </c>
      <c r="D70" s="94">
        <f t="shared" si="7"/>
        <v>381049886.65560532</v>
      </c>
      <c r="E70" s="94">
        <f t="shared" si="7"/>
        <v>10081306187637.5</v>
      </c>
      <c r="F70" s="94">
        <f t="shared" si="7"/>
        <v>2325501912.7747192</v>
      </c>
      <c r="G70" s="94">
        <f t="shared" si="7"/>
        <v>18712810711.060059</v>
      </c>
      <c r="H70" s="94">
        <f t="shared" si="7"/>
        <v>0</v>
      </c>
      <c r="I70" s="94">
        <f t="shared" si="7"/>
        <v>0</v>
      </c>
      <c r="J70" s="94">
        <f t="shared" si="7"/>
        <v>15608094214007.5</v>
      </c>
      <c r="K70" s="94">
        <f t="shared" si="7"/>
        <v>146314940156.35352</v>
      </c>
      <c r="L70" s="94">
        <f t="shared" si="7"/>
        <v>1530245909847.625</v>
      </c>
      <c r="M70" s="94">
        <f t="shared" si="7"/>
        <v>204653584.18256187</v>
      </c>
    </row>
    <row r="71" spans="1:13" x14ac:dyDescent="0.2">
      <c r="A71" s="92">
        <v>2022</v>
      </c>
      <c r="B71" s="84" cm="1">
        <f t="array" ref="B71:M109">TRANSPOSE(B52:AN63)</f>
        <v>1696.1623823806267</v>
      </c>
      <c r="C71" s="84">
        <v>0</v>
      </c>
      <c r="D71" s="84">
        <v>401427016.54232955</v>
      </c>
      <c r="E71" s="84">
        <v>10620416925646.857</v>
      </c>
      <c r="F71" s="84">
        <v>2449861100.8703575</v>
      </c>
      <c r="G71" s="84">
        <v>19713502189.416489</v>
      </c>
      <c r="H71" s="84">
        <v>0</v>
      </c>
      <c r="I71" s="84">
        <v>0</v>
      </c>
      <c r="J71" s="84">
        <v>16442757008095.807</v>
      </c>
      <c r="K71" s="84">
        <v>154139318654.66849</v>
      </c>
      <c r="L71" s="84">
        <v>1612077766398.6492</v>
      </c>
      <c r="M71" s="84">
        <v>215597696.26004621</v>
      </c>
    </row>
    <row r="72" spans="1:13" x14ac:dyDescent="0.2">
      <c r="A72" s="92">
        <v>2023</v>
      </c>
      <c r="B72" s="84">
        <v>1734.1186106588611</v>
      </c>
      <c r="C72" s="84">
        <v>0</v>
      </c>
      <c r="D72" s="84">
        <v>410410033.51948124</v>
      </c>
      <c r="E72" s="84">
        <v>10858077525497.029</v>
      </c>
      <c r="F72" s="84">
        <v>2504683379.7750998</v>
      </c>
      <c r="G72" s="84">
        <v>20154645205.579113</v>
      </c>
      <c r="H72" s="84">
        <v>0</v>
      </c>
      <c r="I72" s="84">
        <v>0</v>
      </c>
      <c r="J72" s="84">
        <v>16810708240245.451</v>
      </c>
      <c r="K72" s="84">
        <v>157588603479.21265</v>
      </c>
      <c r="L72" s="84">
        <v>1648152373605.6631</v>
      </c>
      <c r="M72" s="84">
        <v>220422278.77674034</v>
      </c>
    </row>
    <row r="73" spans="1:13" x14ac:dyDescent="0.2">
      <c r="A73" s="92">
        <v>2024</v>
      </c>
      <c r="B73" s="84">
        <v>1779.9170829555735</v>
      </c>
      <c r="C73" s="84">
        <v>0</v>
      </c>
      <c r="D73" s="84">
        <v>421249057.1219632</v>
      </c>
      <c r="E73" s="84">
        <v>11144841856201.082</v>
      </c>
      <c r="F73" s="84">
        <v>2570832645.2726207</v>
      </c>
      <c r="G73" s="84">
        <v>20686934031.974369</v>
      </c>
      <c r="H73" s="84">
        <v>0</v>
      </c>
      <c r="I73" s="84">
        <v>0</v>
      </c>
      <c r="J73" s="84">
        <v>17254682920464.398</v>
      </c>
      <c r="K73" s="84">
        <v>161750554828.07578</v>
      </c>
      <c r="L73" s="84">
        <v>1691680457762.8708</v>
      </c>
      <c r="M73" s="84">
        <v>226243681.9760862</v>
      </c>
    </row>
    <row r="74" spans="1:13" x14ac:dyDescent="0.2">
      <c r="A74" s="92">
        <v>2025</v>
      </c>
      <c r="B74" s="84">
        <v>1827.0238740901657</v>
      </c>
      <c r="C74" s="84">
        <v>0</v>
      </c>
      <c r="D74" s="84">
        <v>432397717.66323829</v>
      </c>
      <c r="E74" s="84">
        <v>11439798145218.975</v>
      </c>
      <c r="F74" s="84">
        <v>2638871587.9978375</v>
      </c>
      <c r="G74" s="84">
        <v>21234428682.141525</v>
      </c>
      <c r="H74" s="84">
        <v>0</v>
      </c>
      <c r="I74" s="84">
        <v>0</v>
      </c>
      <c r="J74" s="84">
        <v>17711340566043.172</v>
      </c>
      <c r="K74" s="84">
        <v>166031400084.94482</v>
      </c>
      <c r="L74" s="84">
        <v>1736452002883.3784</v>
      </c>
      <c r="M74" s="84">
        <v>232231384.42269203</v>
      </c>
    </row>
    <row r="75" spans="1:13" x14ac:dyDescent="0.2">
      <c r="A75" s="92">
        <v>2026</v>
      </c>
      <c r="B75" s="84">
        <v>1889.9059879950942</v>
      </c>
      <c r="C75" s="84">
        <v>0</v>
      </c>
      <c r="D75" s="84">
        <v>447279889.11152935</v>
      </c>
      <c r="E75" s="84">
        <v>11833530652067.184</v>
      </c>
      <c r="F75" s="84">
        <v>2729695701.5358143</v>
      </c>
      <c r="G75" s="84">
        <v>21965270671.692127</v>
      </c>
      <c r="H75" s="84">
        <v>0</v>
      </c>
      <c r="I75" s="84">
        <v>0</v>
      </c>
      <c r="J75" s="84">
        <v>18320925668174.105</v>
      </c>
      <c r="K75" s="84">
        <v>171745833026.953</v>
      </c>
      <c r="L75" s="84">
        <v>1796216833646.813</v>
      </c>
      <c r="M75" s="84">
        <v>240224274.15700883</v>
      </c>
    </row>
    <row r="76" spans="1:13" x14ac:dyDescent="0.2">
      <c r="A76" s="92">
        <v>2027</v>
      </c>
      <c r="B76" s="84">
        <v>1955.0190324432613</v>
      </c>
      <c r="C76" s="84">
        <v>0</v>
      </c>
      <c r="D76" s="84">
        <v>462690049.97957683</v>
      </c>
      <c r="E76" s="84">
        <v>12241231993944.092</v>
      </c>
      <c r="F76" s="84">
        <v>2823742071.39394</v>
      </c>
      <c r="G76" s="84">
        <v>22722041460.63448</v>
      </c>
      <c r="H76" s="84">
        <v>0</v>
      </c>
      <c r="I76" s="84">
        <v>0</v>
      </c>
      <c r="J76" s="84">
        <v>18952137619954.266</v>
      </c>
      <c r="K76" s="84">
        <v>177663002521.47107</v>
      </c>
      <c r="L76" s="84">
        <v>1858102000036.4204</v>
      </c>
      <c r="M76" s="84">
        <v>248500735.49427754</v>
      </c>
    </row>
    <row r="77" spans="1:13" x14ac:dyDescent="0.2">
      <c r="A77" s="92">
        <v>2028</v>
      </c>
      <c r="B77" s="84">
        <v>2022.4450840560041</v>
      </c>
      <c r="C77" s="84">
        <v>0</v>
      </c>
      <c r="D77" s="84">
        <v>478647625.16064125</v>
      </c>
      <c r="E77" s="84">
        <v>12663416088589.818</v>
      </c>
      <c r="F77" s="84">
        <v>2921129245.3739991</v>
      </c>
      <c r="G77" s="84">
        <v>23505694977.478729</v>
      </c>
      <c r="H77" s="84">
        <v>0</v>
      </c>
      <c r="I77" s="84">
        <v>0</v>
      </c>
      <c r="J77" s="84">
        <v>19605772079838.695</v>
      </c>
      <c r="K77" s="84">
        <v>183790367308.66528</v>
      </c>
      <c r="L77" s="84">
        <v>1922185509852.4973</v>
      </c>
      <c r="M77" s="84">
        <v>257071201.12105033</v>
      </c>
    </row>
    <row r="78" spans="1:13" x14ac:dyDescent="0.2">
      <c r="A78" s="92">
        <v>2029</v>
      </c>
      <c r="B78" s="84">
        <v>2092.2693695405278</v>
      </c>
      <c r="C78" s="84">
        <v>0</v>
      </c>
      <c r="D78" s="84">
        <v>495172785.0718711</v>
      </c>
      <c r="E78" s="84">
        <v>13100616577814.34</v>
      </c>
      <c r="F78" s="84">
        <v>3021980321.1209531</v>
      </c>
      <c r="G78" s="84">
        <v>24317221762.338596</v>
      </c>
      <c r="H78" s="84">
        <v>0</v>
      </c>
      <c r="I78" s="84">
        <v>0</v>
      </c>
      <c r="J78" s="84">
        <v>20282655243509.934</v>
      </c>
      <c r="K78" s="84">
        <v>190135672393.79984</v>
      </c>
      <c r="L78" s="84">
        <v>1988548364820.5981</v>
      </c>
      <c r="M78" s="84">
        <v>265946504.12850091</v>
      </c>
    </row>
    <row r="79" spans="1:13" x14ac:dyDescent="0.2">
      <c r="A79" s="92">
        <v>2030</v>
      </c>
      <c r="B79" s="84">
        <v>2164.58039308452</v>
      </c>
      <c r="C79" s="84">
        <v>0</v>
      </c>
      <c r="D79" s="84">
        <v>512286475.80450338</v>
      </c>
      <c r="E79" s="84">
        <v>13553387625171.01</v>
      </c>
      <c r="F79" s="84">
        <v>3126423130.1260123</v>
      </c>
      <c r="G79" s="84">
        <v>25157650447.564289</v>
      </c>
      <c r="H79" s="84">
        <v>0</v>
      </c>
      <c r="I79" s="84">
        <v>0</v>
      </c>
      <c r="J79" s="84">
        <v>20983645078853.266</v>
      </c>
      <c r="K79" s="84">
        <v>196706960624.26321</v>
      </c>
      <c r="L79" s="84">
        <v>2057274681670.7488</v>
      </c>
      <c r="M79" s="84">
        <v>275137894.20543987</v>
      </c>
    </row>
    <row r="80" spans="1:13" x14ac:dyDescent="0.2">
      <c r="A80" s="92">
        <v>2031</v>
      </c>
      <c r="B80" s="84">
        <v>2249.7297155464144</v>
      </c>
      <c r="C80" s="84">
        <v>0</v>
      </c>
      <c r="D80" s="84">
        <v>532438578.47553676</v>
      </c>
      <c r="E80" s="84">
        <v>14086544895297.717</v>
      </c>
      <c r="F80" s="84">
        <v>3249409004.0209861</v>
      </c>
      <c r="G80" s="84">
        <v>26147291163.698982</v>
      </c>
      <c r="H80" s="84">
        <v>0</v>
      </c>
      <c r="I80" s="84">
        <v>0</v>
      </c>
      <c r="J80" s="84">
        <v>21809090586423.031</v>
      </c>
      <c r="K80" s="84">
        <v>204444933523.86368</v>
      </c>
      <c r="L80" s="84">
        <v>2138202858707.7078</v>
      </c>
      <c r="M80" s="84">
        <v>285961149.07277298</v>
      </c>
    </row>
    <row r="81" spans="1:13" x14ac:dyDescent="0.2">
      <c r="A81" s="92">
        <v>2032</v>
      </c>
      <c r="B81" s="84">
        <v>2338.3020655065443</v>
      </c>
      <c r="C81" s="84">
        <v>0</v>
      </c>
      <c r="D81" s="84">
        <v>553400801.52798688</v>
      </c>
      <c r="E81" s="84">
        <v>14641135242561.877</v>
      </c>
      <c r="F81" s="84">
        <v>3377338945.7730517</v>
      </c>
      <c r="G81" s="84">
        <v>27176715724.105816</v>
      </c>
      <c r="H81" s="84">
        <v>0</v>
      </c>
      <c r="I81" s="84">
        <v>0</v>
      </c>
      <c r="J81" s="84">
        <v>22667719243183.102</v>
      </c>
      <c r="K81" s="84">
        <v>212493975181.85373</v>
      </c>
      <c r="L81" s="84">
        <v>2222384371970.6069</v>
      </c>
      <c r="M81" s="84">
        <v>297219501.92985058</v>
      </c>
    </row>
    <row r="82" spans="1:13" x14ac:dyDescent="0.2">
      <c r="A82" s="92">
        <v>2033</v>
      </c>
      <c r="B82" s="84">
        <v>2430.4385337246335</v>
      </c>
      <c r="C82" s="84">
        <v>0</v>
      </c>
      <c r="D82" s="84">
        <v>575206536.60131371</v>
      </c>
      <c r="E82" s="84">
        <v>15218042098118.551</v>
      </c>
      <c r="F82" s="84">
        <v>3510416740.5666533</v>
      </c>
      <c r="G82" s="84">
        <v>28247563944.069942</v>
      </c>
      <c r="H82" s="84">
        <v>0</v>
      </c>
      <c r="I82" s="84">
        <v>0</v>
      </c>
      <c r="J82" s="84">
        <v>23560898796173.695</v>
      </c>
      <c r="K82" s="84">
        <v>220866907267.78461</v>
      </c>
      <c r="L82" s="84">
        <v>2309953317863.8706</v>
      </c>
      <c r="M82" s="84">
        <v>308930886.69802153</v>
      </c>
    </row>
    <row r="83" spans="1:13" x14ac:dyDescent="0.2">
      <c r="A83" s="92">
        <v>2034</v>
      </c>
      <c r="B83" s="84">
        <v>2526.2861938015449</v>
      </c>
      <c r="C83" s="84">
        <v>0</v>
      </c>
      <c r="D83" s="84">
        <v>597890591.28081667</v>
      </c>
      <c r="E83" s="84">
        <v>15818186354316.328</v>
      </c>
      <c r="F83" s="84">
        <v>3648854814.9344506</v>
      </c>
      <c r="G83" s="84">
        <v>29361545173.935844</v>
      </c>
      <c r="H83" s="84">
        <v>0</v>
      </c>
      <c r="I83" s="84">
        <v>0</v>
      </c>
      <c r="J83" s="84">
        <v>24490054990657.41</v>
      </c>
      <c r="K83" s="84">
        <v>229577095143.87921</v>
      </c>
      <c r="L83" s="84">
        <v>2401049479043.0015</v>
      </c>
      <c r="M83" s="84">
        <v>321113997.77226585</v>
      </c>
    </row>
    <row r="84" spans="1:13" x14ac:dyDescent="0.2">
      <c r="A84" s="92">
        <v>2035</v>
      </c>
      <c r="B84" s="84">
        <v>2625.9983631959803</v>
      </c>
      <c r="C84" s="84">
        <v>0</v>
      </c>
      <c r="D84" s="84">
        <v>621489250.87188232</v>
      </c>
      <c r="E84" s="84">
        <v>16442527999037.457</v>
      </c>
      <c r="F84" s="84">
        <v>3792874613.758173</v>
      </c>
      <c r="G84" s="84">
        <v>30520441332.751579</v>
      </c>
      <c r="H84" s="84">
        <v>0</v>
      </c>
      <c r="I84" s="84">
        <v>0</v>
      </c>
      <c r="J84" s="84">
        <v>25456674100439.594</v>
      </c>
      <c r="K84" s="84">
        <v>238638471585.01056</v>
      </c>
      <c r="L84" s="84">
        <v>2495818572491.7871</v>
      </c>
      <c r="M84" s="84">
        <v>333788323.19879657</v>
      </c>
    </row>
    <row r="85" spans="1:13" x14ac:dyDescent="0.2">
      <c r="A85" s="92">
        <v>2036</v>
      </c>
      <c r="B85" s="84">
        <v>2727.1255011659305</v>
      </c>
      <c r="C85" s="84">
        <v>0</v>
      </c>
      <c r="D85" s="84">
        <v>645422787.96033287</v>
      </c>
      <c r="E85" s="84">
        <v>17075729382875.992</v>
      </c>
      <c r="F85" s="84">
        <v>3938938129.9217644</v>
      </c>
      <c r="G85" s="84">
        <v>31695782842.791431</v>
      </c>
      <c r="H85" s="84">
        <v>0</v>
      </c>
      <c r="I85" s="84">
        <v>0</v>
      </c>
      <c r="J85" s="84">
        <v>26437010048127.723</v>
      </c>
      <c r="K85" s="84">
        <v>247828433764.40222</v>
      </c>
      <c r="L85" s="84">
        <v>2591932489646.3896</v>
      </c>
      <c r="M85" s="84">
        <v>346642504.0261606</v>
      </c>
    </row>
    <row r="86" spans="1:13" x14ac:dyDescent="0.2">
      <c r="A86" s="92">
        <v>2037</v>
      </c>
      <c r="B86" s="84">
        <v>2832.2387825140991</v>
      </c>
      <c r="C86" s="84">
        <v>0</v>
      </c>
      <c r="D86" s="84">
        <v>670299716.8256855</v>
      </c>
      <c r="E86" s="84">
        <v>17733889759463.012</v>
      </c>
      <c r="F86" s="84">
        <v>4090759053.3396578</v>
      </c>
      <c r="G86" s="84">
        <v>32917452963.24625</v>
      </c>
      <c r="H86" s="84">
        <v>0</v>
      </c>
      <c r="I86" s="84">
        <v>0</v>
      </c>
      <c r="J86" s="84">
        <v>27455988043091.707</v>
      </c>
      <c r="K86" s="84">
        <v>257380638044.40927</v>
      </c>
      <c r="L86" s="84">
        <v>2691834943311.6802</v>
      </c>
      <c r="M86" s="84">
        <v>360003360.00340027</v>
      </c>
    </row>
    <row r="87" spans="1:13" x14ac:dyDescent="0.2">
      <c r="A87" s="92">
        <v>2038</v>
      </c>
      <c r="B87" s="84">
        <v>2941.4995960556876</v>
      </c>
      <c r="C87" s="84">
        <v>0</v>
      </c>
      <c r="D87" s="84">
        <v>696158233.00349867</v>
      </c>
      <c r="E87" s="84">
        <v>18418019654985.383</v>
      </c>
      <c r="F87" s="84">
        <v>4248570486.7999945</v>
      </c>
      <c r="G87" s="84">
        <v>34187327421.81456</v>
      </c>
      <c r="H87" s="84">
        <v>0</v>
      </c>
      <c r="I87" s="84">
        <v>0</v>
      </c>
      <c r="J87" s="84">
        <v>28515172603622.805</v>
      </c>
      <c r="K87" s="84">
        <v>267309750687.10199</v>
      </c>
      <c r="L87" s="84">
        <v>2795679321702.9805</v>
      </c>
      <c r="M87" s="84">
        <v>373891405.11969554</v>
      </c>
    </row>
    <row r="88" spans="1:13" x14ac:dyDescent="0.2">
      <c r="A88" s="92">
        <v>2039</v>
      </c>
      <c r="B88" s="84">
        <v>3055.0760653932607</v>
      </c>
      <c r="C88" s="84">
        <v>0</v>
      </c>
      <c r="D88" s="84">
        <v>723038125.93662846</v>
      </c>
      <c r="E88" s="84">
        <v>19129171765088.77</v>
      </c>
      <c r="F88" s="84">
        <v>4412615260.5166397</v>
      </c>
      <c r="G88" s="84">
        <v>35507360220.684875</v>
      </c>
      <c r="H88" s="84">
        <v>0</v>
      </c>
      <c r="I88" s="84">
        <v>0</v>
      </c>
      <c r="J88" s="84">
        <v>29616193535671.805</v>
      </c>
      <c r="K88" s="84">
        <v>277631049980.58429</v>
      </c>
      <c r="L88" s="84">
        <v>2903625413956.353</v>
      </c>
      <c r="M88" s="84">
        <v>388328009.41707557</v>
      </c>
    </row>
    <row r="89" spans="1:13" x14ac:dyDescent="0.2">
      <c r="A89" s="92">
        <v>2040</v>
      </c>
      <c r="B89" s="84">
        <v>3173.1433403102947</v>
      </c>
      <c r="C89" s="84">
        <v>0</v>
      </c>
      <c r="D89" s="84">
        <v>750980847.93869686</v>
      </c>
      <c r="E89" s="84">
        <v>19868442779420.512</v>
      </c>
      <c r="F89" s="84">
        <v>4583146353.0049887</v>
      </c>
      <c r="G89" s="84">
        <v>36879587023.2323</v>
      </c>
      <c r="H89" s="84">
        <v>0</v>
      </c>
      <c r="I89" s="84">
        <v>0</v>
      </c>
      <c r="J89" s="84">
        <v>30760748757645.348</v>
      </c>
      <c r="K89" s="84">
        <v>288360452719.47906</v>
      </c>
      <c r="L89" s="84">
        <v>3015839687076.7646</v>
      </c>
      <c r="M89" s="84">
        <v>403335436.02919447</v>
      </c>
    </row>
    <row r="90" spans="1:13" x14ac:dyDescent="0.2">
      <c r="A90" s="92">
        <v>2041</v>
      </c>
      <c r="B90" s="84">
        <v>3287.1287322476901</v>
      </c>
      <c r="C90" s="84">
        <v>0</v>
      </c>
      <c r="D90" s="84">
        <v>777957519.6831882</v>
      </c>
      <c r="E90" s="84">
        <v>20582155333350.238</v>
      </c>
      <c r="F90" s="84">
        <v>4747781756.2397614</v>
      </c>
      <c r="G90" s="84">
        <v>38204372490.037384</v>
      </c>
      <c r="H90" s="84">
        <v>0</v>
      </c>
      <c r="I90" s="84">
        <v>0</v>
      </c>
      <c r="J90" s="84">
        <v>31865733823679.293</v>
      </c>
      <c r="K90" s="84">
        <v>298718912989.74866</v>
      </c>
      <c r="L90" s="84">
        <v>3124174430227.127</v>
      </c>
      <c r="M90" s="84">
        <v>417824018.11560357</v>
      </c>
    </row>
    <row r="91" spans="1:13" x14ac:dyDescent="0.2">
      <c r="A91" s="92">
        <v>2042</v>
      </c>
      <c r="B91" s="84">
        <v>3405.3223768643247</v>
      </c>
      <c r="C91" s="84">
        <v>0</v>
      </c>
      <c r="D91" s="84">
        <v>805930149.32382894</v>
      </c>
      <c r="E91" s="84">
        <v>21322217603820.227</v>
      </c>
      <c r="F91" s="84">
        <v>4918495371.4715662</v>
      </c>
      <c r="G91" s="84">
        <v>39578068013.608002</v>
      </c>
      <c r="H91" s="84">
        <v>0</v>
      </c>
      <c r="I91" s="84">
        <v>0</v>
      </c>
      <c r="J91" s="84">
        <v>33011514085357.348</v>
      </c>
      <c r="K91" s="84">
        <v>309459799616.97705</v>
      </c>
      <c r="L91" s="84">
        <v>3236508808465.5317</v>
      </c>
      <c r="M91" s="84">
        <v>432847507.4681735</v>
      </c>
    </row>
    <row r="92" spans="1:13" x14ac:dyDescent="0.2">
      <c r="A92" s="92">
        <v>2043</v>
      </c>
      <c r="B92" s="84">
        <v>3527.884423214769</v>
      </c>
      <c r="C92" s="84">
        <v>0</v>
      </c>
      <c r="D92" s="84">
        <v>834936638.98475873</v>
      </c>
      <c r="E92" s="84">
        <v>22089632354332.055</v>
      </c>
      <c r="F92" s="84">
        <v>5095518510.8337278</v>
      </c>
      <c r="G92" s="84">
        <v>41002534912.630798</v>
      </c>
      <c r="H92" s="84">
        <v>0</v>
      </c>
      <c r="I92" s="84">
        <v>0</v>
      </c>
      <c r="J92" s="84">
        <v>34199642042615.098</v>
      </c>
      <c r="K92" s="84">
        <v>320597666199.57648</v>
      </c>
      <c r="L92" s="84">
        <v>3352995031705.8804</v>
      </c>
      <c r="M92" s="84">
        <v>448426260.49120992</v>
      </c>
    </row>
    <row r="93" spans="1:13" x14ac:dyDescent="0.2">
      <c r="A93" s="92">
        <v>2044</v>
      </c>
      <c r="B93" s="84">
        <v>3654.9813182127205</v>
      </c>
      <c r="C93" s="84">
        <v>0</v>
      </c>
      <c r="D93" s="84">
        <v>865016381.29057086</v>
      </c>
      <c r="E93" s="84">
        <v>22885441782046.688</v>
      </c>
      <c r="F93" s="84">
        <v>5279091582.805686</v>
      </c>
      <c r="G93" s="84">
        <v>42479707702.121376</v>
      </c>
      <c r="H93" s="84">
        <v>0</v>
      </c>
      <c r="I93" s="84">
        <v>0</v>
      </c>
      <c r="J93" s="84">
        <v>35431731247424.414</v>
      </c>
      <c r="K93" s="84">
        <v>332147638655.99432</v>
      </c>
      <c r="L93" s="84">
        <v>3473791295514.6162</v>
      </c>
      <c r="M93" s="84">
        <v>464581434.10430712</v>
      </c>
    </row>
    <row r="94" spans="1:13" x14ac:dyDescent="0.2">
      <c r="A94" s="92">
        <v>2045</v>
      </c>
      <c r="B94" s="84">
        <v>3786.7860625610347</v>
      </c>
      <c r="C94" s="84">
        <v>0</v>
      </c>
      <c r="D94" s="84">
        <v>896210319.93670869</v>
      </c>
      <c r="E94" s="84">
        <v>23710729120274.703</v>
      </c>
      <c r="F94" s="84">
        <v>5469464461.8668833</v>
      </c>
      <c r="G94" s="84">
        <v>44011597067.949135</v>
      </c>
      <c r="H94" s="84">
        <v>0</v>
      </c>
      <c r="I94" s="84">
        <v>0</v>
      </c>
      <c r="J94" s="84">
        <v>36709458784803.055</v>
      </c>
      <c r="K94" s="84">
        <v>344125438482.43976</v>
      </c>
      <c r="L94" s="84">
        <v>3599062024353.415</v>
      </c>
      <c r="M94" s="84">
        <v>481335018.27338684</v>
      </c>
    </row>
    <row r="95" spans="1:13" x14ac:dyDescent="0.2">
      <c r="A95" s="92">
        <v>2046</v>
      </c>
      <c r="B95" s="84">
        <v>3910.9195659954867</v>
      </c>
      <c r="C95" s="84">
        <v>0</v>
      </c>
      <c r="D95" s="84">
        <v>925588722.88578224</v>
      </c>
      <c r="E95" s="84">
        <v>24487983453120.32</v>
      </c>
      <c r="F95" s="84">
        <v>5648757343.5731678</v>
      </c>
      <c r="G95" s="84">
        <v>45454328092.499039</v>
      </c>
      <c r="H95" s="84">
        <v>0</v>
      </c>
      <c r="I95" s="84">
        <v>0</v>
      </c>
      <c r="J95" s="84">
        <v>37912820594225.789</v>
      </c>
      <c r="K95" s="84">
        <v>355406111748.37335</v>
      </c>
      <c r="L95" s="84">
        <v>3717041802133.2896</v>
      </c>
      <c r="M95" s="84">
        <v>497113517.81279629</v>
      </c>
    </row>
    <row r="96" spans="1:13" x14ac:dyDescent="0.2">
      <c r="A96" s="92">
        <v>2047</v>
      </c>
      <c r="B96" s="84">
        <v>4039.2422633727351</v>
      </c>
      <c r="C96" s="84">
        <v>0</v>
      </c>
      <c r="D96" s="84">
        <v>955958573.14181364</v>
      </c>
      <c r="E96" s="84">
        <v>25291468167394.664</v>
      </c>
      <c r="F96" s="84">
        <v>5834100909.6897821</v>
      </c>
      <c r="G96" s="84">
        <v>46945747665.280563</v>
      </c>
      <c r="H96" s="84">
        <v>0</v>
      </c>
      <c r="I96" s="84">
        <v>0</v>
      </c>
      <c r="J96" s="84">
        <v>39156792842116.391</v>
      </c>
      <c r="K96" s="84">
        <v>367067479402.27502</v>
      </c>
      <c r="L96" s="84">
        <v>3839003101072.0269</v>
      </c>
      <c r="M96" s="84">
        <v>513424502.07927883</v>
      </c>
    </row>
    <row r="97" spans="1:13" x14ac:dyDescent="0.2">
      <c r="A97" s="92">
        <v>2048</v>
      </c>
      <c r="B97" s="84">
        <v>4171.9001385194433</v>
      </c>
      <c r="C97" s="84">
        <v>0</v>
      </c>
      <c r="D97" s="84">
        <v>987354420.37564182</v>
      </c>
      <c r="E97" s="84">
        <v>26122097331891.895</v>
      </c>
      <c r="F97" s="84">
        <v>6025706012.7282648</v>
      </c>
      <c r="G97" s="84">
        <v>48487552470.830803</v>
      </c>
      <c r="H97" s="84">
        <v>0</v>
      </c>
      <c r="I97" s="84">
        <v>0</v>
      </c>
      <c r="J97" s="84">
        <v>40442790709364.312</v>
      </c>
      <c r="K97" s="84">
        <v>379122807772.776</v>
      </c>
      <c r="L97" s="84">
        <v>3965084668074.7944</v>
      </c>
      <c r="M97" s="84">
        <v>530286526.94758248</v>
      </c>
    </row>
    <row r="98" spans="1:13" x14ac:dyDescent="0.2">
      <c r="A98" s="92">
        <v>2049</v>
      </c>
      <c r="B98" s="84">
        <v>4309.0444410874015</v>
      </c>
      <c r="C98" s="84">
        <v>0</v>
      </c>
      <c r="D98" s="84">
        <v>1019812060.5093443</v>
      </c>
      <c r="E98" s="84">
        <v>26980817987047.848</v>
      </c>
      <c r="F98" s="84">
        <v>6223791110.9225016</v>
      </c>
      <c r="G98" s="84">
        <v>50081500395.288857</v>
      </c>
      <c r="H98" s="84">
        <v>0</v>
      </c>
      <c r="I98" s="84">
        <v>0</v>
      </c>
      <c r="J98" s="84">
        <v>41772280424261</v>
      </c>
      <c r="K98" s="84">
        <v>391585841722.11108</v>
      </c>
      <c r="L98" s="84">
        <v>4095430254826.7837</v>
      </c>
      <c r="M98" s="84">
        <v>547718817.62681723</v>
      </c>
    </row>
    <row r="99" spans="1:13" x14ac:dyDescent="0.2">
      <c r="A99" s="92">
        <v>2050</v>
      </c>
      <c r="B99" s="84">
        <v>4450.8318829086656</v>
      </c>
      <c r="C99" s="84">
        <v>0</v>
      </c>
      <c r="D99" s="84">
        <v>1053368582.1871765</v>
      </c>
      <c r="E99" s="84">
        <v>27868611374405.73</v>
      </c>
      <c r="F99" s="84">
        <v>6428582551.8353119</v>
      </c>
      <c r="G99" s="84">
        <v>51729412808.516754</v>
      </c>
      <c r="H99" s="84">
        <v>0</v>
      </c>
      <c r="I99" s="84">
        <v>0</v>
      </c>
      <c r="J99" s="84">
        <v>43146781165985.023</v>
      </c>
      <c r="K99" s="84">
        <v>404470822489.95703</v>
      </c>
      <c r="L99" s="84">
        <v>4230188804414.3486</v>
      </c>
      <c r="M99" s="84">
        <v>565741293.61898303</v>
      </c>
    </row>
    <row r="100" spans="1:13" x14ac:dyDescent="0.2">
      <c r="A100" s="92">
        <v>2051</v>
      </c>
      <c r="B100" s="84">
        <v>4589.8347891154481</v>
      </c>
      <c r="C100" s="84">
        <v>0</v>
      </c>
      <c r="D100" s="84">
        <v>1086266093.9519317</v>
      </c>
      <c r="E100" s="84">
        <v>28738969562470.617</v>
      </c>
      <c r="F100" s="84">
        <v>6629352134.0176306</v>
      </c>
      <c r="G100" s="84">
        <v>53344962194.771065</v>
      </c>
      <c r="H100" s="84">
        <v>0</v>
      </c>
      <c r="I100" s="84">
        <v>0</v>
      </c>
      <c r="J100" s="84">
        <v>44494288358645.055</v>
      </c>
      <c r="K100" s="84">
        <v>417102757660.96362</v>
      </c>
      <c r="L100" s="84">
        <v>4362300857416.1616</v>
      </c>
      <c r="M100" s="84">
        <v>583409829.75853097</v>
      </c>
    </row>
    <row r="101" spans="1:13" x14ac:dyDescent="0.2">
      <c r="A101" s="92">
        <v>2052</v>
      </c>
      <c r="B101" s="84">
        <v>4733.3343259147159</v>
      </c>
      <c r="C101" s="84">
        <v>0</v>
      </c>
      <c r="D101" s="84">
        <v>1120227813.378633</v>
      </c>
      <c r="E101" s="84">
        <v>29637483127726.324</v>
      </c>
      <c r="F101" s="84">
        <v>6836616448.3600006</v>
      </c>
      <c r="G101" s="84">
        <v>55012773285.418045</v>
      </c>
      <c r="H101" s="84">
        <v>0</v>
      </c>
      <c r="I101" s="84">
        <v>0</v>
      </c>
      <c r="J101" s="84">
        <v>45885386309451.492</v>
      </c>
      <c r="K101" s="84">
        <v>430143325627.37195</v>
      </c>
      <c r="L101" s="84">
        <v>4498686627532.0625</v>
      </c>
      <c r="M101" s="84">
        <v>601649928.62505746</v>
      </c>
    </row>
    <row r="102" spans="1:13" x14ac:dyDescent="0.2">
      <c r="A102" s="92">
        <v>2053</v>
      </c>
      <c r="B102" s="84">
        <v>4881.4816492064629</v>
      </c>
      <c r="C102" s="84">
        <v>0</v>
      </c>
      <c r="D102" s="84">
        <v>1155289514.2013278</v>
      </c>
      <c r="E102" s="84">
        <v>30565098523587.57</v>
      </c>
      <c r="F102" s="84">
        <v>7050593817.6854057</v>
      </c>
      <c r="G102" s="84">
        <v>56734602876.974625</v>
      </c>
      <c r="H102" s="84">
        <v>0</v>
      </c>
      <c r="I102" s="84">
        <v>0</v>
      </c>
      <c r="J102" s="84">
        <v>47321540337857.117</v>
      </c>
      <c r="K102" s="84">
        <v>443606262731.69135</v>
      </c>
      <c r="L102" s="84">
        <v>4639489777343.0508</v>
      </c>
      <c r="M102" s="84">
        <v>620480803.51096547</v>
      </c>
    </row>
    <row r="103" spans="1:13" x14ac:dyDescent="0.2">
      <c r="A103" s="92">
        <v>2054</v>
      </c>
      <c r="B103" s="84">
        <v>5034.4332077846975</v>
      </c>
      <c r="C103" s="84">
        <v>0</v>
      </c>
      <c r="D103" s="84">
        <v>1191488222.8116341</v>
      </c>
      <c r="E103" s="84">
        <v>31522795344600.906</v>
      </c>
      <c r="F103" s="84">
        <v>7271510209.6362686</v>
      </c>
      <c r="G103" s="84">
        <v>58512269282.165558</v>
      </c>
      <c r="H103" s="84">
        <v>0</v>
      </c>
      <c r="I103" s="84">
        <v>0</v>
      </c>
      <c r="J103" s="84">
        <v>48804267073125</v>
      </c>
      <c r="K103" s="84">
        <v>457505786309.92865</v>
      </c>
      <c r="L103" s="84">
        <v>4784858999937.1279</v>
      </c>
      <c r="M103" s="84">
        <v>639922340.48372126</v>
      </c>
    </row>
    <row r="104" spans="1:13" x14ac:dyDescent="0.2">
      <c r="A104" s="92">
        <v>2055</v>
      </c>
      <c r="B104" s="84">
        <v>5192.3509367613869</v>
      </c>
      <c r="C104" s="84">
        <v>0</v>
      </c>
      <c r="D104" s="84">
        <v>1228862264.035965</v>
      </c>
      <c r="E104" s="84">
        <v>32511587537556.977</v>
      </c>
      <c r="F104" s="84">
        <v>7499599516.0473576</v>
      </c>
      <c r="G104" s="84">
        <v>60347654577.976845</v>
      </c>
      <c r="H104" s="84">
        <v>0</v>
      </c>
      <c r="I104" s="84">
        <v>0</v>
      </c>
      <c r="J104" s="84">
        <v>50335136329398.453</v>
      </c>
      <c r="K104" s="84">
        <v>471856612269.05377</v>
      </c>
      <c r="L104" s="84">
        <v>4934948202744.5752</v>
      </c>
      <c r="M104" s="84">
        <v>659995122.97180283</v>
      </c>
    </row>
    <row r="105" spans="1:13" x14ac:dyDescent="0.2">
      <c r="A105" s="92">
        <v>2056</v>
      </c>
      <c r="B105" s="84">
        <v>5355.0157221445379</v>
      </c>
      <c r="C105" s="84">
        <v>0</v>
      </c>
      <c r="D105" s="84">
        <v>1267359780.6482649</v>
      </c>
      <c r="E105" s="84">
        <v>33530103133608.133</v>
      </c>
      <c r="F105" s="84">
        <v>7734545258.4663649</v>
      </c>
      <c r="G105" s="84">
        <v>62238212130.780853</v>
      </c>
      <c r="H105" s="84">
        <v>0</v>
      </c>
      <c r="I105" s="84">
        <v>0</v>
      </c>
      <c r="J105" s="84">
        <v>51912023995115.477</v>
      </c>
      <c r="K105" s="84">
        <v>486638828552.42389</v>
      </c>
      <c r="L105" s="84">
        <v>5089549134009.2676</v>
      </c>
      <c r="M105" s="84">
        <v>680671299.58999896</v>
      </c>
    </row>
    <row r="106" spans="1:13" x14ac:dyDescent="0.2">
      <c r="A106" s="92">
        <v>2057</v>
      </c>
      <c r="B106" s="84">
        <v>5522.950157680064</v>
      </c>
      <c r="C106" s="84">
        <v>0</v>
      </c>
      <c r="D106" s="84">
        <v>1307104453.7597682</v>
      </c>
      <c r="E106" s="84">
        <v>34581614321503.473</v>
      </c>
      <c r="F106" s="84">
        <v>7977102247.9320021</v>
      </c>
      <c r="G106" s="84">
        <v>64190015741.68364</v>
      </c>
      <c r="H106" s="84">
        <v>0</v>
      </c>
      <c r="I106" s="84">
        <v>0</v>
      </c>
      <c r="J106" s="84">
        <v>53539996142998.383</v>
      </c>
      <c r="K106" s="84">
        <v>501899926039.901</v>
      </c>
      <c r="L106" s="84">
        <v>5249158480703.751</v>
      </c>
      <c r="M106" s="84">
        <v>702017296.76591432</v>
      </c>
    </row>
    <row r="107" spans="1:13" x14ac:dyDescent="0.2">
      <c r="A107" s="92">
        <v>2058</v>
      </c>
      <c r="B107" s="84">
        <v>5696.3311042302894</v>
      </c>
      <c r="C107" s="84">
        <v>0</v>
      </c>
      <c r="D107" s="84">
        <v>1348138140.6413605</v>
      </c>
      <c r="E107" s="84">
        <v>35667228504705.82</v>
      </c>
      <c r="F107" s="84">
        <v>8227525934.3654385</v>
      </c>
      <c r="G107" s="84">
        <v>66205120960.927925</v>
      </c>
      <c r="H107" s="84">
        <v>0</v>
      </c>
      <c r="I107" s="84">
        <v>0</v>
      </c>
      <c r="J107" s="84">
        <v>55220767278812.469</v>
      </c>
      <c r="K107" s="84">
        <v>517655977020.96588</v>
      </c>
      <c r="L107" s="84">
        <v>5413944336087.7617</v>
      </c>
      <c r="M107" s="84">
        <v>724055595.12691784</v>
      </c>
    </row>
    <row r="108" spans="1:13" x14ac:dyDescent="0.2">
      <c r="A108" s="92">
        <v>2059</v>
      </c>
      <c r="B108" s="84">
        <v>5875.3415772574263</v>
      </c>
      <c r="C108" s="84">
        <v>0</v>
      </c>
      <c r="D108" s="84">
        <v>1390504155.1595323</v>
      </c>
      <c r="E108" s="84">
        <v>36788091623328.391</v>
      </c>
      <c r="F108" s="84">
        <v>8486080657.1167269</v>
      </c>
      <c r="G108" s="84">
        <v>68285654870.066956</v>
      </c>
      <c r="H108" s="84">
        <v>0</v>
      </c>
      <c r="I108" s="84">
        <v>0</v>
      </c>
      <c r="J108" s="84">
        <v>56956111571590.797</v>
      </c>
      <c r="K108" s="84">
        <v>533923613086.40289</v>
      </c>
      <c r="L108" s="84">
        <v>5584080642916.1924</v>
      </c>
      <c r="M108" s="84">
        <v>746809457.6061126</v>
      </c>
    </row>
    <row r="109" spans="1:13" x14ac:dyDescent="0.2">
      <c r="A109" s="92">
        <v>2060</v>
      </c>
      <c r="B109" s="84">
        <v>6060.170968682839</v>
      </c>
      <c r="C109" s="84">
        <v>0</v>
      </c>
      <c r="D109" s="84">
        <v>1434247320.2833228</v>
      </c>
      <c r="E109" s="84">
        <v>37945389543293.078</v>
      </c>
      <c r="F109" s="84">
        <v>8753039965.4083824</v>
      </c>
      <c r="G109" s="84">
        <v>70433818660.505112</v>
      </c>
      <c r="H109" s="84">
        <v>0</v>
      </c>
      <c r="I109" s="84">
        <v>0</v>
      </c>
      <c r="J109" s="84">
        <v>58747865004358.688</v>
      </c>
      <c r="K109" s="84">
        <v>550720045289.83606</v>
      </c>
      <c r="L109" s="84">
        <v>5759747404300.0293</v>
      </c>
      <c r="M109" s="84">
        <v>770302957.64266908</v>
      </c>
    </row>
    <row r="113" spans="1:43" x14ac:dyDescent="0.2">
      <c r="A113" s="83" t="s">
        <v>259</v>
      </c>
    </row>
    <row r="114" spans="1:43" x14ac:dyDescent="0.2">
      <c r="A114" s="83" t="s">
        <v>241</v>
      </c>
    </row>
    <row r="115" spans="1:43" x14ac:dyDescent="0.2">
      <c r="A115" s="83"/>
    </row>
    <row r="116" spans="1:43" x14ac:dyDescent="0.2">
      <c r="A116" s="83"/>
    </row>
    <row r="117" spans="1:43" x14ac:dyDescent="0.2">
      <c r="A117" s="83"/>
    </row>
    <row r="118" spans="1:43" x14ac:dyDescent="0.2">
      <c r="A118" s="85" t="s">
        <v>244</v>
      </c>
      <c r="B118" s="85">
        <v>2019</v>
      </c>
      <c r="C118" s="85">
        <v>2020</v>
      </c>
      <c r="D118" s="85">
        <v>2021</v>
      </c>
      <c r="E118" s="85">
        <v>2022</v>
      </c>
      <c r="F118" s="85">
        <v>2023</v>
      </c>
      <c r="G118" s="85">
        <v>2024</v>
      </c>
      <c r="H118" s="85">
        <v>2025</v>
      </c>
      <c r="I118" s="85">
        <v>2026</v>
      </c>
      <c r="J118" s="85">
        <v>2027</v>
      </c>
      <c r="K118" s="85">
        <v>2028</v>
      </c>
      <c r="L118" s="85">
        <v>2029</v>
      </c>
      <c r="M118" s="85">
        <v>2030</v>
      </c>
      <c r="N118" s="85">
        <v>2031</v>
      </c>
      <c r="O118" s="85">
        <v>2032</v>
      </c>
      <c r="P118" s="85">
        <v>2033</v>
      </c>
      <c r="Q118" s="85">
        <v>2034</v>
      </c>
      <c r="R118" s="85">
        <v>2035</v>
      </c>
      <c r="S118" s="85">
        <v>2036</v>
      </c>
      <c r="T118" s="85">
        <v>2037</v>
      </c>
      <c r="U118" s="85">
        <v>2038</v>
      </c>
      <c r="V118" s="85">
        <v>2039</v>
      </c>
      <c r="W118" s="85">
        <v>2040</v>
      </c>
      <c r="X118" s="85">
        <v>2041</v>
      </c>
      <c r="Y118" s="85">
        <v>2042</v>
      </c>
      <c r="Z118" s="85">
        <v>2043</v>
      </c>
      <c r="AA118" s="85">
        <v>2044</v>
      </c>
      <c r="AB118" s="85">
        <v>2045</v>
      </c>
      <c r="AC118" s="85">
        <v>2046</v>
      </c>
      <c r="AD118" s="85">
        <v>2047</v>
      </c>
      <c r="AE118" s="85">
        <v>2048</v>
      </c>
      <c r="AF118" s="85">
        <v>2049</v>
      </c>
      <c r="AG118" s="85">
        <v>2050</v>
      </c>
      <c r="AH118" s="85">
        <v>2051</v>
      </c>
      <c r="AI118" s="85">
        <v>2052</v>
      </c>
      <c r="AJ118" s="85">
        <v>2053</v>
      </c>
      <c r="AK118" s="85">
        <v>2054</v>
      </c>
      <c r="AL118" s="85">
        <v>2055</v>
      </c>
      <c r="AM118" s="85">
        <v>2056</v>
      </c>
      <c r="AN118" s="85">
        <v>2057</v>
      </c>
      <c r="AO118" s="85">
        <v>2058</v>
      </c>
      <c r="AP118" s="85">
        <v>2059</v>
      </c>
      <c r="AQ118" s="85">
        <v>2060</v>
      </c>
    </row>
    <row r="119" spans="1:43" x14ac:dyDescent="0.2">
      <c r="A119" s="85" t="s">
        <v>245</v>
      </c>
      <c r="B119" s="84" cm="1">
        <f t="array" ref="B119:AQ130">TRANSPOSE(B68:M109)</f>
        <v>1491.3563959099265</v>
      </c>
      <c r="C119" s="84">
        <v>1550.7093205768324</v>
      </c>
      <c r="D119" s="84">
        <v>1610.0622452437528</v>
      </c>
      <c r="E119" s="84">
        <v>1696.1623823806267</v>
      </c>
      <c r="F119" s="84">
        <v>1734.1186106588611</v>
      </c>
      <c r="G119" s="84">
        <v>1779.9170829555735</v>
      </c>
      <c r="H119" s="84">
        <v>1827.0238740901657</v>
      </c>
      <c r="I119" s="84">
        <v>1889.9059879950942</v>
      </c>
      <c r="J119" s="84">
        <v>1955.0190324432613</v>
      </c>
      <c r="K119" s="84">
        <v>2022.4450840560041</v>
      </c>
      <c r="L119" s="84">
        <v>2092.2693695405278</v>
      </c>
      <c r="M119" s="84">
        <v>2164.58039308452</v>
      </c>
      <c r="N119" s="84">
        <v>2249.7297155464144</v>
      </c>
      <c r="O119" s="84">
        <v>2338.3020655065443</v>
      </c>
      <c r="P119" s="84">
        <v>2430.4385337246335</v>
      </c>
      <c r="Q119" s="84">
        <v>2526.2861938015449</v>
      </c>
      <c r="R119" s="84">
        <v>2625.9983631959803</v>
      </c>
      <c r="S119" s="84">
        <v>2727.1255011659305</v>
      </c>
      <c r="T119" s="84">
        <v>2832.2387825140991</v>
      </c>
      <c r="U119" s="84">
        <v>2941.4995960556876</v>
      </c>
      <c r="V119" s="84">
        <v>3055.0760653932607</v>
      </c>
      <c r="W119" s="84">
        <v>3173.1433403102947</v>
      </c>
      <c r="X119" s="84">
        <v>3287.1287322476901</v>
      </c>
      <c r="Y119" s="84">
        <v>3405.3223768643247</v>
      </c>
      <c r="Z119" s="84">
        <v>3527.884423214769</v>
      </c>
      <c r="AA119" s="84">
        <v>3654.9813182127205</v>
      </c>
      <c r="AB119" s="84">
        <v>3786.7860625610347</v>
      </c>
      <c r="AC119" s="84">
        <v>3910.9195659954867</v>
      </c>
      <c r="AD119" s="84">
        <v>4039.2422633727351</v>
      </c>
      <c r="AE119" s="84">
        <v>4171.9001385194433</v>
      </c>
      <c r="AF119" s="84">
        <v>4309.0444410874015</v>
      </c>
      <c r="AG119" s="84">
        <v>4450.8318829086656</v>
      </c>
      <c r="AH119" s="84">
        <v>4589.8347891154481</v>
      </c>
      <c r="AI119" s="84">
        <v>4733.3343259147159</v>
      </c>
      <c r="AJ119" s="84">
        <v>4881.4816492064629</v>
      </c>
      <c r="AK119" s="84">
        <v>5034.4332077846975</v>
      </c>
      <c r="AL119" s="84">
        <v>5192.3509367613869</v>
      </c>
      <c r="AM119" s="84">
        <v>5355.0157221445379</v>
      </c>
      <c r="AN119" s="84">
        <v>5522.950157680064</v>
      </c>
      <c r="AO119" s="84">
        <v>5696.3311042302894</v>
      </c>
      <c r="AP119" s="84">
        <v>5875.3415772574263</v>
      </c>
      <c r="AQ119" s="84">
        <v>6060.170968682839</v>
      </c>
    </row>
    <row r="120" spans="1:43" x14ac:dyDescent="0.2">
      <c r="A120" s="85" t="s">
        <v>246</v>
      </c>
      <c r="B120" s="84">
        <v>0</v>
      </c>
      <c r="C120" s="84">
        <v>0</v>
      </c>
      <c r="D120" s="84">
        <v>0</v>
      </c>
      <c r="E120" s="84">
        <v>0</v>
      </c>
      <c r="F120" s="84">
        <v>0</v>
      </c>
      <c r="G120" s="84">
        <v>0</v>
      </c>
      <c r="H120" s="84">
        <v>0</v>
      </c>
      <c r="I120" s="84">
        <v>0</v>
      </c>
      <c r="J120" s="84">
        <v>0</v>
      </c>
      <c r="K120" s="84">
        <v>0</v>
      </c>
      <c r="L120" s="84">
        <v>0</v>
      </c>
      <c r="M120" s="84">
        <v>0</v>
      </c>
      <c r="N120" s="84">
        <v>0</v>
      </c>
      <c r="O120" s="84">
        <v>0</v>
      </c>
      <c r="P120" s="84">
        <v>0</v>
      </c>
      <c r="Q120" s="84">
        <v>0</v>
      </c>
      <c r="R120" s="84">
        <v>0</v>
      </c>
      <c r="S120" s="84">
        <v>0</v>
      </c>
      <c r="T120" s="84">
        <v>0</v>
      </c>
      <c r="U120" s="84">
        <v>0</v>
      </c>
      <c r="V120" s="84">
        <v>0</v>
      </c>
      <c r="W120" s="84">
        <v>0</v>
      </c>
      <c r="X120" s="84">
        <v>0</v>
      </c>
      <c r="Y120" s="84">
        <v>0</v>
      </c>
      <c r="Z120" s="84">
        <v>0</v>
      </c>
      <c r="AA120" s="84">
        <v>0</v>
      </c>
      <c r="AB120" s="84">
        <v>0</v>
      </c>
      <c r="AC120" s="84">
        <v>0</v>
      </c>
      <c r="AD120" s="84">
        <v>0</v>
      </c>
      <c r="AE120" s="84">
        <v>0</v>
      </c>
      <c r="AF120" s="84">
        <v>0</v>
      </c>
      <c r="AG120" s="84">
        <v>0</v>
      </c>
      <c r="AH120" s="84">
        <v>0</v>
      </c>
      <c r="AI120" s="84">
        <v>0</v>
      </c>
      <c r="AJ120" s="84">
        <v>0</v>
      </c>
      <c r="AK120" s="84">
        <v>0</v>
      </c>
      <c r="AL120" s="84">
        <v>0</v>
      </c>
      <c r="AM120" s="84">
        <v>0</v>
      </c>
      <c r="AN120" s="84">
        <v>0</v>
      </c>
      <c r="AO120" s="84">
        <v>0</v>
      </c>
      <c r="AP120" s="84">
        <v>0</v>
      </c>
      <c r="AQ120" s="84">
        <v>0</v>
      </c>
    </row>
    <row r="121" spans="1:43" x14ac:dyDescent="0.2">
      <c r="A121" s="85" t="s">
        <v>247</v>
      </c>
      <c r="B121" s="84">
        <v>352956034.65229034</v>
      </c>
      <c r="C121" s="84">
        <v>367002960.65394592</v>
      </c>
      <c r="D121" s="84">
        <v>381049886.65560532</v>
      </c>
      <c r="E121" s="84">
        <v>401427016.54232955</v>
      </c>
      <c r="F121" s="84">
        <v>410410033.51948124</v>
      </c>
      <c r="G121" s="84">
        <v>421249057.1219632</v>
      </c>
      <c r="H121" s="84">
        <v>432397717.66323829</v>
      </c>
      <c r="I121" s="84">
        <v>447279889.11152935</v>
      </c>
      <c r="J121" s="84">
        <v>462690049.97957683</v>
      </c>
      <c r="K121" s="84">
        <v>478647625.16064125</v>
      </c>
      <c r="L121" s="84">
        <v>495172785.0718711</v>
      </c>
      <c r="M121" s="84">
        <v>512286475.80450338</v>
      </c>
      <c r="N121" s="84">
        <v>532438578.47553676</v>
      </c>
      <c r="O121" s="84">
        <v>553400801.52798688</v>
      </c>
      <c r="P121" s="84">
        <v>575206536.60131371</v>
      </c>
      <c r="Q121" s="84">
        <v>597890591.28081667</v>
      </c>
      <c r="R121" s="84">
        <v>621489250.87188232</v>
      </c>
      <c r="S121" s="84">
        <v>645422787.96033287</v>
      </c>
      <c r="T121" s="84">
        <v>670299716.8256855</v>
      </c>
      <c r="U121" s="84">
        <v>696158233.00349867</v>
      </c>
      <c r="V121" s="84">
        <v>723038125.93662846</v>
      </c>
      <c r="W121" s="84">
        <v>750980847.93869686</v>
      </c>
      <c r="X121" s="84">
        <v>777957519.6831882</v>
      </c>
      <c r="Y121" s="84">
        <v>805930149.32382894</v>
      </c>
      <c r="Z121" s="84">
        <v>834936638.98475873</v>
      </c>
      <c r="AA121" s="84">
        <v>865016381.29057086</v>
      </c>
      <c r="AB121" s="84">
        <v>896210319.93670869</v>
      </c>
      <c r="AC121" s="84">
        <v>925588722.88578224</v>
      </c>
      <c r="AD121" s="84">
        <v>955958573.14181364</v>
      </c>
      <c r="AE121" s="84">
        <v>987354420.37564182</v>
      </c>
      <c r="AF121" s="84">
        <v>1019812060.5093443</v>
      </c>
      <c r="AG121" s="84">
        <v>1053368582.1871765</v>
      </c>
      <c r="AH121" s="84">
        <v>1086266093.9519317</v>
      </c>
      <c r="AI121" s="84">
        <v>1120227813.378633</v>
      </c>
      <c r="AJ121" s="84">
        <v>1155289514.2013278</v>
      </c>
      <c r="AK121" s="84">
        <v>1191488222.8116341</v>
      </c>
      <c r="AL121" s="84">
        <v>1228862264.035965</v>
      </c>
      <c r="AM121" s="84">
        <v>1267359780.6482649</v>
      </c>
      <c r="AN121" s="84">
        <v>1307104453.7597682</v>
      </c>
      <c r="AO121" s="84">
        <v>1348138140.6413605</v>
      </c>
      <c r="AP121" s="84">
        <v>1390504155.1595323</v>
      </c>
      <c r="AQ121" s="84">
        <v>1434247320.2833228</v>
      </c>
    </row>
    <row r="122" spans="1:43" x14ac:dyDescent="0.2">
      <c r="A122" s="85" t="s">
        <v>180</v>
      </c>
      <c r="B122" s="84">
        <v>9338036778685.75</v>
      </c>
      <c r="C122" s="84">
        <v>9709671483161.625</v>
      </c>
      <c r="D122" s="84">
        <v>10081306187637.5</v>
      </c>
      <c r="E122" s="84">
        <v>10620416925646.857</v>
      </c>
      <c r="F122" s="84">
        <v>10858077525497.029</v>
      </c>
      <c r="G122" s="84">
        <v>11144841856201.082</v>
      </c>
      <c r="H122" s="84">
        <v>11439798145218.975</v>
      </c>
      <c r="I122" s="84">
        <v>11833530652067.184</v>
      </c>
      <c r="J122" s="84">
        <v>12241231993944.092</v>
      </c>
      <c r="K122" s="84">
        <v>12663416088589.818</v>
      </c>
      <c r="L122" s="84">
        <v>13100616577814.34</v>
      </c>
      <c r="M122" s="84">
        <v>13553387625171.01</v>
      </c>
      <c r="N122" s="84">
        <v>14086544895297.717</v>
      </c>
      <c r="O122" s="84">
        <v>14641135242561.877</v>
      </c>
      <c r="P122" s="84">
        <v>15218042098118.551</v>
      </c>
      <c r="Q122" s="84">
        <v>15818186354316.328</v>
      </c>
      <c r="R122" s="84">
        <v>16442527999037.457</v>
      </c>
      <c r="S122" s="84">
        <v>17075729382875.992</v>
      </c>
      <c r="T122" s="84">
        <v>17733889759463.012</v>
      </c>
      <c r="U122" s="84">
        <v>18418019654985.383</v>
      </c>
      <c r="V122" s="84">
        <v>19129171765088.77</v>
      </c>
      <c r="W122" s="84">
        <v>19868442779420.512</v>
      </c>
      <c r="X122" s="84">
        <v>20582155333350.238</v>
      </c>
      <c r="Y122" s="84">
        <v>21322217603820.227</v>
      </c>
      <c r="Z122" s="84">
        <v>22089632354332.055</v>
      </c>
      <c r="AA122" s="84">
        <v>22885441782046.688</v>
      </c>
      <c r="AB122" s="84">
        <v>23710729120274.703</v>
      </c>
      <c r="AC122" s="84">
        <v>24487983453120.32</v>
      </c>
      <c r="AD122" s="84">
        <v>25291468167394.664</v>
      </c>
      <c r="AE122" s="84">
        <v>26122097331891.895</v>
      </c>
      <c r="AF122" s="84">
        <v>26980817987047.848</v>
      </c>
      <c r="AG122" s="84">
        <v>27868611374405.73</v>
      </c>
      <c r="AH122" s="84">
        <v>28738969562470.617</v>
      </c>
      <c r="AI122" s="84">
        <v>29637483127726.324</v>
      </c>
      <c r="AJ122" s="84">
        <v>30565098523587.57</v>
      </c>
      <c r="AK122" s="84">
        <v>31522795344600.906</v>
      </c>
      <c r="AL122" s="84">
        <v>32511587537556.977</v>
      </c>
      <c r="AM122" s="84">
        <v>33530103133608.133</v>
      </c>
      <c r="AN122" s="84">
        <v>34581614321503.473</v>
      </c>
      <c r="AO122" s="84">
        <v>35667228504705.82</v>
      </c>
      <c r="AP122" s="84">
        <v>36788091623328.391</v>
      </c>
      <c r="AQ122" s="84">
        <v>37945389543293.078</v>
      </c>
    </row>
    <row r="123" spans="1:43" x14ac:dyDescent="0.2">
      <c r="A123" s="85" t="s">
        <v>248</v>
      </c>
      <c r="B123" s="84">
        <v>2154048491.9527283</v>
      </c>
      <c r="C123" s="84">
        <v>2239775202.363739</v>
      </c>
      <c r="D123" s="84">
        <v>2325501912.7747192</v>
      </c>
      <c r="E123" s="84">
        <v>2449861100.8703575</v>
      </c>
      <c r="F123" s="84">
        <v>2504683379.7750998</v>
      </c>
      <c r="G123" s="84">
        <v>2570832645.2726207</v>
      </c>
      <c r="H123" s="84">
        <v>2638871587.9978375</v>
      </c>
      <c r="I123" s="84">
        <v>2729695701.5358143</v>
      </c>
      <c r="J123" s="84">
        <v>2823742071.39394</v>
      </c>
      <c r="K123" s="84">
        <v>2921129245.3739991</v>
      </c>
      <c r="L123" s="84">
        <v>3021980321.1209531</v>
      </c>
      <c r="M123" s="84">
        <v>3126423130.1260123</v>
      </c>
      <c r="N123" s="84">
        <v>3249409004.0209861</v>
      </c>
      <c r="O123" s="84">
        <v>3377338945.7730517</v>
      </c>
      <c r="P123" s="84">
        <v>3510416740.5666533</v>
      </c>
      <c r="Q123" s="84">
        <v>3648854814.9344506</v>
      </c>
      <c r="R123" s="84">
        <v>3792874613.758173</v>
      </c>
      <c r="S123" s="84">
        <v>3938938129.9217644</v>
      </c>
      <c r="T123" s="84">
        <v>4090759053.3396578</v>
      </c>
      <c r="U123" s="84">
        <v>4248570486.7999945</v>
      </c>
      <c r="V123" s="84">
        <v>4412615260.5166397</v>
      </c>
      <c r="W123" s="84">
        <v>4583146353.0049887</v>
      </c>
      <c r="X123" s="84">
        <v>4747781756.2397614</v>
      </c>
      <c r="Y123" s="84">
        <v>4918495371.4715662</v>
      </c>
      <c r="Z123" s="84">
        <v>5095518510.8337278</v>
      </c>
      <c r="AA123" s="84">
        <v>5279091582.805686</v>
      </c>
      <c r="AB123" s="84">
        <v>5469464461.8668833</v>
      </c>
      <c r="AC123" s="84">
        <v>5648757343.5731678</v>
      </c>
      <c r="AD123" s="84">
        <v>5834100909.6897821</v>
      </c>
      <c r="AE123" s="84">
        <v>6025706012.7282648</v>
      </c>
      <c r="AF123" s="84">
        <v>6223791110.9225016</v>
      </c>
      <c r="AG123" s="84">
        <v>6428582551.8353119</v>
      </c>
      <c r="AH123" s="84">
        <v>6629352134.0176306</v>
      </c>
      <c r="AI123" s="84">
        <v>6836616448.3600006</v>
      </c>
      <c r="AJ123" s="84">
        <v>7050593817.6854057</v>
      </c>
      <c r="AK123" s="84">
        <v>7271510209.6362686</v>
      </c>
      <c r="AL123" s="84">
        <v>7499599516.0473576</v>
      </c>
      <c r="AM123" s="84">
        <v>7734545258.4663649</v>
      </c>
      <c r="AN123" s="84">
        <v>7977102247.9320021</v>
      </c>
      <c r="AO123" s="84">
        <v>8227525934.3654385</v>
      </c>
      <c r="AP123" s="84">
        <v>8486080657.1167269</v>
      </c>
      <c r="AQ123" s="84">
        <v>8753039965.4083824</v>
      </c>
    </row>
    <row r="124" spans="1:43" x14ac:dyDescent="0.2">
      <c r="A124" s="85" t="s">
        <v>249</v>
      </c>
      <c r="B124" s="84">
        <v>17333162131.980957</v>
      </c>
      <c r="C124" s="84">
        <v>18022986421.520508</v>
      </c>
      <c r="D124" s="84">
        <v>18712810711.060059</v>
      </c>
      <c r="E124" s="84">
        <v>19713502189.416489</v>
      </c>
      <c r="F124" s="84">
        <v>20154645205.579113</v>
      </c>
      <c r="G124" s="84">
        <v>20686934031.974369</v>
      </c>
      <c r="H124" s="84">
        <v>21234428682.141525</v>
      </c>
      <c r="I124" s="84">
        <v>21965270671.692127</v>
      </c>
      <c r="J124" s="84">
        <v>22722041460.63448</v>
      </c>
      <c r="K124" s="84">
        <v>23505694977.478729</v>
      </c>
      <c r="L124" s="84">
        <v>24317221762.338596</v>
      </c>
      <c r="M124" s="84">
        <v>25157650447.564289</v>
      </c>
      <c r="N124" s="84">
        <v>26147291163.698982</v>
      </c>
      <c r="O124" s="84">
        <v>27176715724.105816</v>
      </c>
      <c r="P124" s="84">
        <v>28247563944.069942</v>
      </c>
      <c r="Q124" s="84">
        <v>29361545173.935844</v>
      </c>
      <c r="R124" s="84">
        <v>30520441332.751579</v>
      </c>
      <c r="S124" s="84">
        <v>31695782842.791431</v>
      </c>
      <c r="T124" s="84">
        <v>32917452963.24625</v>
      </c>
      <c r="U124" s="84">
        <v>34187327421.81456</v>
      </c>
      <c r="V124" s="84">
        <v>35507360220.684875</v>
      </c>
      <c r="W124" s="84">
        <v>36879587023.2323</v>
      </c>
      <c r="X124" s="84">
        <v>38204372490.037384</v>
      </c>
      <c r="Y124" s="84">
        <v>39578068013.608002</v>
      </c>
      <c r="Z124" s="84">
        <v>41002534912.630798</v>
      </c>
      <c r="AA124" s="84">
        <v>42479707702.121376</v>
      </c>
      <c r="AB124" s="84">
        <v>44011597067.949135</v>
      </c>
      <c r="AC124" s="84">
        <v>45454328092.499039</v>
      </c>
      <c r="AD124" s="84">
        <v>46945747665.280563</v>
      </c>
      <c r="AE124" s="84">
        <v>48487552470.830803</v>
      </c>
      <c r="AF124" s="84">
        <v>50081500395.288857</v>
      </c>
      <c r="AG124" s="84">
        <v>51729412808.516754</v>
      </c>
      <c r="AH124" s="84">
        <v>53344962194.771065</v>
      </c>
      <c r="AI124" s="84">
        <v>55012773285.418045</v>
      </c>
      <c r="AJ124" s="84">
        <v>56734602876.974625</v>
      </c>
      <c r="AK124" s="84">
        <v>58512269282.165558</v>
      </c>
      <c r="AL124" s="84">
        <v>60347654577.976845</v>
      </c>
      <c r="AM124" s="84">
        <v>62238212130.780853</v>
      </c>
      <c r="AN124" s="84">
        <v>64190015741.68364</v>
      </c>
      <c r="AO124" s="84">
        <v>66205120960.927925</v>
      </c>
      <c r="AP124" s="84">
        <v>68285654870.066956</v>
      </c>
      <c r="AQ124" s="84">
        <v>70433818660.505112</v>
      </c>
    </row>
    <row r="125" spans="1:43" x14ac:dyDescent="0.2">
      <c r="A125" s="85" t="s">
        <v>250</v>
      </c>
      <c r="B125" s="84">
        <v>0</v>
      </c>
      <c r="C125" s="84">
        <v>0</v>
      </c>
      <c r="D125" s="84">
        <v>0</v>
      </c>
      <c r="E125" s="84">
        <v>0</v>
      </c>
      <c r="F125" s="84">
        <v>0</v>
      </c>
      <c r="G125" s="84">
        <v>0</v>
      </c>
      <c r="H125" s="84">
        <v>0</v>
      </c>
      <c r="I125" s="84">
        <v>0</v>
      </c>
      <c r="J125" s="84">
        <v>0</v>
      </c>
      <c r="K125" s="84">
        <v>0</v>
      </c>
      <c r="L125" s="84">
        <v>0</v>
      </c>
      <c r="M125" s="84">
        <v>0</v>
      </c>
      <c r="N125" s="84">
        <v>0</v>
      </c>
      <c r="O125" s="84">
        <v>0</v>
      </c>
      <c r="P125" s="84">
        <v>0</v>
      </c>
      <c r="Q125" s="84">
        <v>0</v>
      </c>
      <c r="R125" s="84">
        <v>0</v>
      </c>
      <c r="S125" s="84">
        <v>0</v>
      </c>
      <c r="T125" s="84">
        <v>0</v>
      </c>
      <c r="U125" s="84">
        <v>0</v>
      </c>
      <c r="V125" s="84">
        <v>0</v>
      </c>
      <c r="W125" s="84">
        <v>0</v>
      </c>
      <c r="X125" s="84">
        <v>0</v>
      </c>
      <c r="Y125" s="84">
        <v>0</v>
      </c>
      <c r="Z125" s="84">
        <v>0</v>
      </c>
      <c r="AA125" s="84">
        <v>0</v>
      </c>
      <c r="AB125" s="84">
        <v>0</v>
      </c>
      <c r="AC125" s="84">
        <v>0</v>
      </c>
      <c r="AD125" s="84">
        <v>0</v>
      </c>
      <c r="AE125" s="84">
        <v>0</v>
      </c>
      <c r="AF125" s="84">
        <v>0</v>
      </c>
      <c r="AG125" s="84">
        <v>0</v>
      </c>
      <c r="AH125" s="84">
        <v>0</v>
      </c>
      <c r="AI125" s="84">
        <v>0</v>
      </c>
      <c r="AJ125" s="84">
        <v>0</v>
      </c>
      <c r="AK125" s="84">
        <v>0</v>
      </c>
      <c r="AL125" s="84">
        <v>0</v>
      </c>
      <c r="AM125" s="84">
        <v>0</v>
      </c>
      <c r="AN125" s="84">
        <v>0</v>
      </c>
      <c r="AO125" s="84">
        <v>0</v>
      </c>
      <c r="AP125" s="84">
        <v>0</v>
      </c>
      <c r="AQ125" s="84">
        <v>0</v>
      </c>
    </row>
    <row r="126" spans="1:43" x14ac:dyDescent="0.2">
      <c r="A126" s="85" t="s">
        <v>251</v>
      </c>
      <c r="B126" s="84">
        <v>0</v>
      </c>
      <c r="C126" s="84">
        <v>0</v>
      </c>
      <c r="D126" s="84">
        <v>0</v>
      </c>
      <c r="E126" s="84">
        <v>0</v>
      </c>
      <c r="F126" s="84">
        <v>0</v>
      </c>
      <c r="G126" s="84">
        <v>0</v>
      </c>
      <c r="H126" s="84">
        <v>0</v>
      </c>
      <c r="I126" s="84">
        <v>0</v>
      </c>
      <c r="J126" s="84">
        <v>0</v>
      </c>
      <c r="K126" s="84">
        <v>0</v>
      </c>
      <c r="L126" s="84">
        <v>0</v>
      </c>
      <c r="M126" s="84">
        <v>0</v>
      </c>
      <c r="N126" s="84">
        <v>0</v>
      </c>
      <c r="O126" s="84">
        <v>0</v>
      </c>
      <c r="P126" s="84">
        <v>0</v>
      </c>
      <c r="Q126" s="84">
        <v>0</v>
      </c>
      <c r="R126" s="84">
        <v>0</v>
      </c>
      <c r="S126" s="84">
        <v>0</v>
      </c>
      <c r="T126" s="84">
        <v>0</v>
      </c>
      <c r="U126" s="84">
        <v>0</v>
      </c>
      <c r="V126" s="84">
        <v>0</v>
      </c>
      <c r="W126" s="84">
        <v>0</v>
      </c>
      <c r="X126" s="84">
        <v>0</v>
      </c>
      <c r="Y126" s="84">
        <v>0</v>
      </c>
      <c r="Z126" s="84">
        <v>0</v>
      </c>
      <c r="AA126" s="84">
        <v>0</v>
      </c>
      <c r="AB126" s="84">
        <v>0</v>
      </c>
      <c r="AC126" s="84">
        <v>0</v>
      </c>
      <c r="AD126" s="84">
        <v>0</v>
      </c>
      <c r="AE126" s="84">
        <v>0</v>
      </c>
      <c r="AF126" s="84">
        <v>0</v>
      </c>
      <c r="AG126" s="84">
        <v>0</v>
      </c>
      <c r="AH126" s="84">
        <v>0</v>
      </c>
      <c r="AI126" s="84">
        <v>0</v>
      </c>
      <c r="AJ126" s="84">
        <v>0</v>
      </c>
      <c r="AK126" s="84">
        <v>0</v>
      </c>
      <c r="AL126" s="84">
        <v>0</v>
      </c>
      <c r="AM126" s="84">
        <v>0</v>
      </c>
      <c r="AN126" s="84">
        <v>0</v>
      </c>
      <c r="AO126" s="84">
        <v>0</v>
      </c>
      <c r="AP126" s="84">
        <v>0</v>
      </c>
      <c r="AQ126" s="84">
        <v>0</v>
      </c>
    </row>
    <row r="127" spans="1:43" x14ac:dyDescent="0.2">
      <c r="A127" s="85" t="s">
        <v>252</v>
      </c>
      <c r="B127" s="84">
        <v>14457348591824.75</v>
      </c>
      <c r="C127" s="84">
        <v>15032721402916</v>
      </c>
      <c r="D127" s="84">
        <v>15608094214007.5</v>
      </c>
      <c r="E127" s="84">
        <v>16442757008095.807</v>
      </c>
      <c r="F127" s="84">
        <v>16810708240245.451</v>
      </c>
      <c r="G127" s="84">
        <v>17254682920464.398</v>
      </c>
      <c r="H127" s="84">
        <v>17711340566043.172</v>
      </c>
      <c r="I127" s="84">
        <v>18320925668174.105</v>
      </c>
      <c r="J127" s="84">
        <v>18952137619954.266</v>
      </c>
      <c r="K127" s="84">
        <v>19605772079838.695</v>
      </c>
      <c r="L127" s="84">
        <v>20282655243509.934</v>
      </c>
      <c r="M127" s="84">
        <v>20983645078853.266</v>
      </c>
      <c r="N127" s="84">
        <v>21809090586423.031</v>
      </c>
      <c r="O127" s="84">
        <v>22667719243183.102</v>
      </c>
      <c r="P127" s="84">
        <v>23560898796173.695</v>
      </c>
      <c r="Q127" s="84">
        <v>24490054990657.41</v>
      </c>
      <c r="R127" s="84">
        <v>25456674100439.594</v>
      </c>
      <c r="S127" s="84">
        <v>26437010048127.723</v>
      </c>
      <c r="T127" s="84">
        <v>27455988043091.707</v>
      </c>
      <c r="U127" s="84">
        <v>28515172603622.805</v>
      </c>
      <c r="V127" s="84">
        <v>29616193535671.805</v>
      </c>
      <c r="W127" s="84">
        <v>30760748757645.348</v>
      </c>
      <c r="X127" s="84">
        <v>31865733823679.293</v>
      </c>
      <c r="Y127" s="84">
        <v>33011514085357.348</v>
      </c>
      <c r="Z127" s="84">
        <v>34199642042615.098</v>
      </c>
      <c r="AA127" s="84">
        <v>35431731247424.414</v>
      </c>
      <c r="AB127" s="84">
        <v>36709458784803.055</v>
      </c>
      <c r="AC127" s="84">
        <v>37912820594225.789</v>
      </c>
      <c r="AD127" s="84">
        <v>39156792842116.391</v>
      </c>
      <c r="AE127" s="84">
        <v>40442790709364.312</v>
      </c>
      <c r="AF127" s="84">
        <v>41772280424261</v>
      </c>
      <c r="AG127" s="84">
        <v>43146781165985.023</v>
      </c>
      <c r="AH127" s="84">
        <v>44494288358645.055</v>
      </c>
      <c r="AI127" s="84">
        <v>45885386309451.492</v>
      </c>
      <c r="AJ127" s="84">
        <v>47321540337857.117</v>
      </c>
      <c r="AK127" s="84">
        <v>48804267073125</v>
      </c>
      <c r="AL127" s="84">
        <v>50335136329398.453</v>
      </c>
      <c r="AM127" s="84">
        <v>51912023995115.477</v>
      </c>
      <c r="AN127" s="84">
        <v>53539996142998.383</v>
      </c>
      <c r="AO127" s="84">
        <v>55220767278812.469</v>
      </c>
      <c r="AP127" s="84">
        <v>56956111571590.797</v>
      </c>
      <c r="AQ127" s="84">
        <v>58747865004358.688</v>
      </c>
    </row>
    <row r="128" spans="1:43" x14ac:dyDescent="0.2">
      <c r="A128" s="85" t="s">
        <v>128</v>
      </c>
      <c r="B128" s="84">
        <v>135527506755.69141</v>
      </c>
      <c r="C128" s="84">
        <v>140921223456.02148</v>
      </c>
      <c r="D128" s="84">
        <v>146314940156.35352</v>
      </c>
      <c r="E128" s="84">
        <v>154139318654.66849</v>
      </c>
      <c r="F128" s="84">
        <v>157588603479.21265</v>
      </c>
      <c r="G128" s="84">
        <v>161750554828.07578</v>
      </c>
      <c r="H128" s="84">
        <v>166031400084.94482</v>
      </c>
      <c r="I128" s="84">
        <v>171745833026.953</v>
      </c>
      <c r="J128" s="84">
        <v>177663002521.47107</v>
      </c>
      <c r="K128" s="84">
        <v>183790367308.66528</v>
      </c>
      <c r="L128" s="84">
        <v>190135672393.79984</v>
      </c>
      <c r="M128" s="84">
        <v>196706960624.26321</v>
      </c>
      <c r="N128" s="84">
        <v>204444933523.86368</v>
      </c>
      <c r="O128" s="84">
        <v>212493975181.85373</v>
      </c>
      <c r="P128" s="84">
        <v>220866907267.78461</v>
      </c>
      <c r="Q128" s="84">
        <v>229577095143.87921</v>
      </c>
      <c r="R128" s="84">
        <v>238638471585.01056</v>
      </c>
      <c r="S128" s="84">
        <v>247828433764.40222</v>
      </c>
      <c r="T128" s="84">
        <v>257380638044.40927</v>
      </c>
      <c r="U128" s="84">
        <v>267309750687.10199</v>
      </c>
      <c r="V128" s="84">
        <v>277631049980.58429</v>
      </c>
      <c r="W128" s="84">
        <v>288360452719.47906</v>
      </c>
      <c r="X128" s="84">
        <v>298718912989.74866</v>
      </c>
      <c r="Y128" s="84">
        <v>309459799616.97705</v>
      </c>
      <c r="Z128" s="84">
        <v>320597666199.57648</v>
      </c>
      <c r="AA128" s="84">
        <v>332147638655.99432</v>
      </c>
      <c r="AB128" s="84">
        <v>344125438482.43976</v>
      </c>
      <c r="AC128" s="84">
        <v>355406111748.37335</v>
      </c>
      <c r="AD128" s="84">
        <v>367067479402.27502</v>
      </c>
      <c r="AE128" s="84">
        <v>379122807772.776</v>
      </c>
      <c r="AF128" s="84">
        <v>391585841722.11108</v>
      </c>
      <c r="AG128" s="84">
        <v>404470822489.95703</v>
      </c>
      <c r="AH128" s="84">
        <v>417102757660.96362</v>
      </c>
      <c r="AI128" s="84">
        <v>430143325627.37195</v>
      </c>
      <c r="AJ128" s="84">
        <v>443606262731.69135</v>
      </c>
      <c r="AK128" s="84">
        <v>457505786309.92865</v>
      </c>
      <c r="AL128" s="84">
        <v>471856612269.05377</v>
      </c>
      <c r="AM128" s="84">
        <v>486638828552.42389</v>
      </c>
      <c r="AN128" s="84">
        <v>501899926039.901</v>
      </c>
      <c r="AO128" s="84">
        <v>517655977020.96588</v>
      </c>
      <c r="AP128" s="84">
        <v>533923613086.40289</v>
      </c>
      <c r="AQ128" s="84">
        <v>550720045289.83606</v>
      </c>
    </row>
    <row r="129" spans="1:43" x14ac:dyDescent="0.2">
      <c r="A129" s="85" t="s">
        <v>253</v>
      </c>
      <c r="B129" s="84">
        <v>1417424718645.4375</v>
      </c>
      <c r="C129" s="84">
        <v>1473835314246.5312</v>
      </c>
      <c r="D129" s="84">
        <v>1530245909847.625</v>
      </c>
      <c r="E129" s="84">
        <v>1612077766398.6492</v>
      </c>
      <c r="F129" s="84">
        <v>1648152373605.6631</v>
      </c>
      <c r="G129" s="84">
        <v>1691680457762.8708</v>
      </c>
      <c r="H129" s="84">
        <v>1736452002883.3784</v>
      </c>
      <c r="I129" s="84">
        <v>1796216833646.813</v>
      </c>
      <c r="J129" s="84">
        <v>1858102000036.4204</v>
      </c>
      <c r="K129" s="84">
        <v>1922185509852.4973</v>
      </c>
      <c r="L129" s="84">
        <v>1988548364820.5981</v>
      </c>
      <c r="M129" s="84">
        <v>2057274681670.7488</v>
      </c>
      <c r="N129" s="84">
        <v>2138202858707.7078</v>
      </c>
      <c r="O129" s="84">
        <v>2222384371970.6069</v>
      </c>
      <c r="P129" s="84">
        <v>2309953317863.8706</v>
      </c>
      <c r="Q129" s="84">
        <v>2401049479043.0015</v>
      </c>
      <c r="R129" s="84">
        <v>2495818572491.7871</v>
      </c>
      <c r="S129" s="84">
        <v>2591932489646.3896</v>
      </c>
      <c r="T129" s="84">
        <v>2691834943311.6802</v>
      </c>
      <c r="U129" s="84">
        <v>2795679321702.9805</v>
      </c>
      <c r="V129" s="84">
        <v>2903625413956.353</v>
      </c>
      <c r="W129" s="84">
        <v>3015839687076.7646</v>
      </c>
      <c r="X129" s="84">
        <v>3124174430227.127</v>
      </c>
      <c r="Y129" s="84">
        <v>3236508808465.5317</v>
      </c>
      <c r="Z129" s="84">
        <v>3352995031705.8804</v>
      </c>
      <c r="AA129" s="84">
        <v>3473791295514.6162</v>
      </c>
      <c r="AB129" s="84">
        <v>3599062024353.415</v>
      </c>
      <c r="AC129" s="84">
        <v>3717041802133.2896</v>
      </c>
      <c r="AD129" s="84">
        <v>3839003101072.0269</v>
      </c>
      <c r="AE129" s="84">
        <v>3965084668074.7944</v>
      </c>
      <c r="AF129" s="84">
        <v>4095430254826.7837</v>
      </c>
      <c r="AG129" s="84">
        <v>4230188804414.3486</v>
      </c>
      <c r="AH129" s="84">
        <v>4362300857416.1616</v>
      </c>
      <c r="AI129" s="84">
        <v>4498686627532.0625</v>
      </c>
      <c r="AJ129" s="84">
        <v>4639489777343.0508</v>
      </c>
      <c r="AK129" s="84">
        <v>4784858999937.1279</v>
      </c>
      <c r="AL129" s="84">
        <v>4934948202744.5752</v>
      </c>
      <c r="AM129" s="84">
        <v>5089549134009.2676</v>
      </c>
      <c r="AN129" s="84">
        <v>5249158480703.751</v>
      </c>
      <c r="AO129" s="84">
        <v>5413944336087.7617</v>
      </c>
      <c r="AP129" s="84">
        <v>5584080642916.1924</v>
      </c>
      <c r="AQ129" s="84">
        <v>5759747404300.0293</v>
      </c>
    </row>
    <row r="130" spans="1:43" x14ac:dyDescent="0.2">
      <c r="A130" s="85" t="s">
        <v>254</v>
      </c>
      <c r="B130" s="84">
        <v>189564988.94261742</v>
      </c>
      <c r="C130" s="84">
        <v>197109286.56258965</v>
      </c>
      <c r="D130" s="84">
        <v>204653584.18256187</v>
      </c>
      <c r="E130" s="84">
        <v>215597696.26004621</v>
      </c>
      <c r="F130" s="84">
        <v>220422278.77674034</v>
      </c>
      <c r="G130" s="84">
        <v>226243681.9760862</v>
      </c>
      <c r="H130" s="84">
        <v>232231384.42269203</v>
      </c>
      <c r="I130" s="84">
        <v>240224274.15700883</v>
      </c>
      <c r="J130" s="84">
        <v>248500735.49427754</v>
      </c>
      <c r="K130" s="84">
        <v>257071201.12105033</v>
      </c>
      <c r="L130" s="84">
        <v>265946504.12850091</v>
      </c>
      <c r="M130" s="84">
        <v>275137894.20543987</v>
      </c>
      <c r="N130" s="84">
        <v>285961149.07277298</v>
      </c>
      <c r="O130" s="84">
        <v>297219501.92985058</v>
      </c>
      <c r="P130" s="84">
        <v>308930886.69802153</v>
      </c>
      <c r="Q130" s="84">
        <v>321113997.77226585</v>
      </c>
      <c r="R130" s="84">
        <v>333788323.19879657</v>
      </c>
      <c r="S130" s="84">
        <v>346642504.0261606</v>
      </c>
      <c r="T130" s="84">
        <v>360003360.00340027</v>
      </c>
      <c r="U130" s="84">
        <v>373891405.11969554</v>
      </c>
      <c r="V130" s="84">
        <v>388328009.41707557</v>
      </c>
      <c r="W130" s="84">
        <v>403335436.02919447</v>
      </c>
      <c r="X130" s="84">
        <v>417824018.11560357</v>
      </c>
      <c r="Y130" s="84">
        <v>432847507.4681735</v>
      </c>
      <c r="Z130" s="84">
        <v>448426260.49120992</v>
      </c>
      <c r="AA130" s="84">
        <v>464581434.10430712</v>
      </c>
      <c r="AB130" s="84">
        <v>481335018.27338684</v>
      </c>
      <c r="AC130" s="84">
        <v>497113517.81279629</v>
      </c>
      <c r="AD130" s="84">
        <v>513424502.07927883</v>
      </c>
      <c r="AE130" s="84">
        <v>530286526.94758248</v>
      </c>
      <c r="AF130" s="84">
        <v>547718817.62681723</v>
      </c>
      <c r="AG130" s="84">
        <v>565741293.61898303</v>
      </c>
      <c r="AH130" s="84">
        <v>583409829.75853097</v>
      </c>
      <c r="AI130" s="84">
        <v>601649928.62505746</v>
      </c>
      <c r="AJ130" s="84">
        <v>620480803.51096547</v>
      </c>
      <c r="AK130" s="84">
        <v>639922340.48372126</v>
      </c>
      <c r="AL130" s="84">
        <v>659995122.97180283</v>
      </c>
      <c r="AM130" s="84">
        <v>680671299.58999896</v>
      </c>
      <c r="AN130" s="84">
        <v>702017296.76591432</v>
      </c>
      <c r="AO130" s="84">
        <v>724055595.12691784</v>
      </c>
      <c r="AP130" s="84">
        <v>746809457.6061126</v>
      </c>
      <c r="AQ130" s="84">
        <v>770302957.64266908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A5373-6A7E-9946-A91B-1DCCA1A2201C}">
  <dimension ref="A1:AQ256"/>
  <sheetViews>
    <sheetView topLeftCell="A212" workbookViewId="0">
      <selection activeCell="E180" sqref="E180"/>
    </sheetView>
  </sheetViews>
  <sheetFormatPr baseColWidth="10" defaultRowHeight="15" x14ac:dyDescent="0.2"/>
  <cols>
    <col min="1" max="1" width="39.33203125" customWidth="1"/>
    <col min="2" max="2" width="11.83203125" bestFit="1" customWidth="1"/>
  </cols>
  <sheetData>
    <row r="1" spans="1:40" ht="16" x14ac:dyDescent="0.2">
      <c r="A1" s="82" t="s">
        <v>117</v>
      </c>
    </row>
    <row r="4" spans="1:40" x14ac:dyDescent="0.2">
      <c r="A4" s="83" t="s">
        <v>320</v>
      </c>
    </row>
    <row r="5" spans="1:40" x14ac:dyDescent="0.2">
      <c r="A5" s="83" t="s">
        <v>241</v>
      </c>
    </row>
    <row r="6" spans="1:40" x14ac:dyDescent="0.2">
      <c r="A6" s="83" t="s">
        <v>321</v>
      </c>
    </row>
    <row r="7" spans="1:40" x14ac:dyDescent="0.2">
      <c r="A7" s="83" t="s">
        <v>243</v>
      </c>
    </row>
    <row r="8" spans="1:40" x14ac:dyDescent="0.2">
      <c r="A8" s="83"/>
      <c r="B8">
        <v>1000</v>
      </c>
    </row>
    <row r="9" spans="1:40" x14ac:dyDescent="0.2">
      <c r="A9" s="85" t="s">
        <v>244</v>
      </c>
      <c r="B9" s="85">
        <v>2022</v>
      </c>
      <c r="C9" s="85">
        <v>2023</v>
      </c>
      <c r="D9" s="85">
        <v>2024</v>
      </c>
      <c r="E9" s="85">
        <v>2025</v>
      </c>
      <c r="F9" s="85">
        <v>2026</v>
      </c>
      <c r="G9" s="85">
        <v>2027</v>
      </c>
      <c r="H9" s="85">
        <v>2028</v>
      </c>
      <c r="I9" s="85">
        <v>2029</v>
      </c>
      <c r="J9" s="85">
        <v>2030</v>
      </c>
      <c r="K9" s="85">
        <v>2031</v>
      </c>
      <c r="L9" s="85">
        <v>2032</v>
      </c>
      <c r="M9" s="85">
        <v>2033</v>
      </c>
      <c r="N9" s="85">
        <v>2034</v>
      </c>
      <c r="O9" s="85">
        <v>2035</v>
      </c>
      <c r="P9" s="85">
        <v>2036</v>
      </c>
      <c r="Q9" s="85">
        <v>2037</v>
      </c>
      <c r="R9" s="85">
        <v>2038</v>
      </c>
      <c r="S9" s="85">
        <v>2039</v>
      </c>
      <c r="T9" s="85">
        <v>2040</v>
      </c>
      <c r="U9" s="85">
        <v>2041</v>
      </c>
      <c r="V9" s="85">
        <v>2042</v>
      </c>
      <c r="W9" s="85">
        <v>2043</v>
      </c>
      <c r="X9" s="85">
        <v>2044</v>
      </c>
      <c r="Y9" s="85">
        <v>2045</v>
      </c>
      <c r="Z9" s="85">
        <v>2046</v>
      </c>
      <c r="AA9" s="85">
        <v>2047</v>
      </c>
      <c r="AB9" s="85">
        <v>2048</v>
      </c>
      <c r="AC9" s="85">
        <v>2049</v>
      </c>
      <c r="AD9" s="85">
        <v>2050</v>
      </c>
      <c r="AE9" s="85">
        <v>2051</v>
      </c>
      <c r="AF9" s="85">
        <v>2052</v>
      </c>
      <c r="AG9" s="85">
        <v>2053</v>
      </c>
      <c r="AH9" s="85">
        <v>2054</v>
      </c>
      <c r="AI9" s="85">
        <v>2055</v>
      </c>
      <c r="AJ9" s="85">
        <v>2056</v>
      </c>
      <c r="AK9" s="85">
        <v>2057</v>
      </c>
      <c r="AL9" s="85">
        <v>2058</v>
      </c>
      <c r="AM9" s="85">
        <v>2059</v>
      </c>
      <c r="AN9" s="85">
        <v>2060</v>
      </c>
    </row>
    <row r="10" spans="1:40" x14ac:dyDescent="0.2">
      <c r="A10" s="85" t="s">
        <v>245</v>
      </c>
      <c r="B10" s="86">
        <v>25.439267716738968</v>
      </c>
      <c r="C10" s="86">
        <v>26.008540247905728</v>
      </c>
      <c r="D10" s="86">
        <v>26.695431791944383</v>
      </c>
      <c r="E10" s="86">
        <v>27.401945674929721</v>
      </c>
      <c r="F10" s="86">
        <v>28.345059935002354</v>
      </c>
      <c r="G10" s="86">
        <v>29.321633986387699</v>
      </c>
      <c r="H10" s="86">
        <v>30.3328988251066</v>
      </c>
      <c r="I10" s="86">
        <v>31.380132692584404</v>
      </c>
      <c r="J10" s="86">
        <v>32.46466298633208</v>
      </c>
      <c r="K10" s="86">
        <v>33.741743785027083</v>
      </c>
      <c r="L10" s="86">
        <v>35.070163602812428</v>
      </c>
      <c r="M10" s="86">
        <v>36.452038537560753</v>
      </c>
      <c r="N10" s="86">
        <v>37.889574418587252</v>
      </c>
      <c r="O10" s="86">
        <v>39.385070721412717</v>
      </c>
      <c r="P10" s="86">
        <v>40.901788910053611</v>
      </c>
      <c r="Q10" s="86">
        <v>42.47829180422103</v>
      </c>
      <c r="R10" s="86">
        <v>44.116999934707934</v>
      </c>
      <c r="S10" s="86">
        <v>45.820434841538763</v>
      </c>
      <c r="T10" s="86">
        <v>47.591223444328477</v>
      </c>
      <c r="U10" s="86">
        <v>49.300791426388642</v>
      </c>
      <c r="V10" s="86">
        <v>51.073475338644478</v>
      </c>
      <c r="W10" s="86">
        <v>52.91167711779503</v>
      </c>
      <c r="X10" s="86">
        <v>54.817893156663452</v>
      </c>
      <c r="Y10" s="86">
        <v>56.794718142669211</v>
      </c>
      <c r="Z10" s="86">
        <v>58.656488842980082</v>
      </c>
      <c r="AA10" s="86">
        <v>60.581089628037077</v>
      </c>
      <c r="AB10" s="86">
        <v>62.570709982577853</v>
      </c>
      <c r="AC10" s="86">
        <v>64.627618368881642</v>
      </c>
      <c r="AD10" s="86">
        <v>66.754165171729696</v>
      </c>
      <c r="AE10" s="86">
        <v>68.838949141196139</v>
      </c>
      <c r="AF10" s="86">
        <v>70.991174170937072</v>
      </c>
      <c r="AG10" s="86">
        <v>73.213107317129982</v>
      </c>
      <c r="AH10" s="86">
        <v>75.507095019476637</v>
      </c>
      <c r="AI10" s="86">
        <v>77.875566002201154</v>
      </c>
      <c r="AJ10" s="86">
        <v>80.315233964675343</v>
      </c>
      <c r="AK10" s="86">
        <v>82.833936837009745</v>
      </c>
      <c r="AL10" s="86">
        <v>85.434327201806241</v>
      </c>
      <c r="AM10" s="86">
        <v>88.119149949169497</v>
      </c>
      <c r="AN10" s="86">
        <v>90.891245604182004</v>
      </c>
    </row>
    <row r="11" spans="1:40" x14ac:dyDescent="0.2">
      <c r="A11" s="85" t="s">
        <v>246</v>
      </c>
      <c r="B11" s="86">
        <v>2.147590875886396</v>
      </c>
      <c r="C11" s="86">
        <v>2.195649039644862</v>
      </c>
      <c r="D11" s="86">
        <v>2.253636636973785</v>
      </c>
      <c r="E11" s="86">
        <v>2.3132807582465054</v>
      </c>
      <c r="F11" s="86">
        <v>2.3928987567833744</v>
      </c>
      <c r="G11" s="86">
        <v>2.4753414412873225</v>
      </c>
      <c r="H11" s="86">
        <v>2.5607127328244768</v>
      </c>
      <c r="I11" s="86">
        <v>2.6491205409326755</v>
      </c>
      <c r="J11" s="86">
        <v>2.7406769249217606</v>
      </c>
      <c r="K11" s="86">
        <v>2.8484884822977787</v>
      </c>
      <c r="L11" s="86">
        <v>2.9606340955987975</v>
      </c>
      <c r="M11" s="86">
        <v>3.0772924064639664</v>
      </c>
      <c r="N11" s="86">
        <v>3.1986496316886703</v>
      </c>
      <c r="O11" s="86">
        <v>3.3248998937100298</v>
      </c>
      <c r="P11" s="86">
        <v>3.4529417139182761</v>
      </c>
      <c r="Q11" s="86">
        <v>3.5860305775216363</v>
      </c>
      <c r="R11" s="86">
        <v>3.7243708264808801</v>
      </c>
      <c r="S11" s="86">
        <v>3.8681753299874484</v>
      </c>
      <c r="T11" s="86">
        <v>4.017665853410513</v>
      </c>
      <c r="U11" s="86">
        <v>4.1619881130313798</v>
      </c>
      <c r="V11" s="86">
        <v>4.3116386390677972</v>
      </c>
      <c r="W11" s="86">
        <v>4.4668202037613565</v>
      </c>
      <c r="X11" s="86">
        <v>4.6277435533689548</v>
      </c>
      <c r="Y11" s="86">
        <v>4.7946277322078288</v>
      </c>
      <c r="Z11" s="86">
        <v>4.951798992540505</v>
      </c>
      <c r="AA11" s="86">
        <v>5.1142743881271677</v>
      </c>
      <c r="AB11" s="86">
        <v>5.2822387559488915</v>
      </c>
      <c r="AC11" s="86">
        <v>5.4558836002953184</v>
      </c>
      <c r="AD11" s="86">
        <v>5.635407341379139</v>
      </c>
      <c r="AE11" s="86">
        <v>5.8114054511075226</v>
      </c>
      <c r="AF11" s="86">
        <v>5.9930969560750444</v>
      </c>
      <c r="AG11" s="86">
        <v>6.1806732418677992</v>
      </c>
      <c r="AH11" s="86">
        <v>6.3743323956536466</v>
      </c>
      <c r="AI11" s="86">
        <v>6.5742794510853537</v>
      </c>
      <c r="AJ11" s="86">
        <v>6.780236977643967</v>
      </c>
      <c r="AK11" s="86">
        <v>6.9928666558219685</v>
      </c>
      <c r="AL11" s="86">
        <v>7.2123924174658542</v>
      </c>
      <c r="AM11" s="86">
        <v>7.4390459870501564</v>
      </c>
      <c r="AN11" s="86">
        <v>7.6730671625839113</v>
      </c>
    </row>
    <row r="12" spans="1:40" x14ac:dyDescent="0.2">
      <c r="A12" s="85" t="s">
        <v>247</v>
      </c>
      <c r="B12" s="86">
        <v>0</v>
      </c>
      <c r="C12" s="86">
        <v>0</v>
      </c>
      <c r="D12" s="86">
        <v>0</v>
      </c>
      <c r="E12" s="86">
        <v>0</v>
      </c>
      <c r="F12" s="86">
        <v>0</v>
      </c>
      <c r="G12" s="86">
        <v>0</v>
      </c>
      <c r="H12" s="86">
        <v>0</v>
      </c>
      <c r="I12" s="86">
        <v>0</v>
      </c>
      <c r="J12" s="86">
        <v>0</v>
      </c>
      <c r="K12" s="86">
        <v>0</v>
      </c>
      <c r="L12" s="86">
        <v>0</v>
      </c>
      <c r="M12" s="86">
        <v>0</v>
      </c>
      <c r="N12" s="86">
        <v>0</v>
      </c>
      <c r="O12" s="86">
        <v>0</v>
      </c>
      <c r="P12" s="86">
        <v>0</v>
      </c>
      <c r="Q12" s="86">
        <v>0</v>
      </c>
      <c r="R12" s="86">
        <v>0</v>
      </c>
      <c r="S12" s="86">
        <v>0</v>
      </c>
      <c r="T12" s="86">
        <v>0</v>
      </c>
      <c r="U12" s="86">
        <v>0</v>
      </c>
      <c r="V12" s="86">
        <v>0</v>
      </c>
      <c r="W12" s="86">
        <v>0</v>
      </c>
      <c r="X12" s="86">
        <v>0</v>
      </c>
      <c r="Y12" s="86">
        <v>0</v>
      </c>
      <c r="Z12" s="86">
        <v>0</v>
      </c>
      <c r="AA12" s="86">
        <v>0</v>
      </c>
      <c r="AB12" s="86">
        <v>0</v>
      </c>
      <c r="AC12" s="86">
        <v>0</v>
      </c>
      <c r="AD12" s="86">
        <v>0</v>
      </c>
      <c r="AE12" s="86">
        <v>0</v>
      </c>
      <c r="AF12" s="86">
        <v>0</v>
      </c>
      <c r="AG12" s="86">
        <v>0</v>
      </c>
      <c r="AH12" s="86">
        <v>0</v>
      </c>
      <c r="AI12" s="86">
        <v>0</v>
      </c>
      <c r="AJ12" s="86">
        <v>0</v>
      </c>
      <c r="AK12" s="86">
        <v>0</v>
      </c>
      <c r="AL12" s="86">
        <v>0</v>
      </c>
      <c r="AM12" s="86">
        <v>0</v>
      </c>
      <c r="AN12" s="86">
        <v>0</v>
      </c>
    </row>
    <row r="13" spans="1:40" x14ac:dyDescent="0.2">
      <c r="A13" s="85" t="s">
        <v>180</v>
      </c>
      <c r="B13" s="86">
        <v>37.315190763972886</v>
      </c>
      <c r="C13" s="86">
        <v>38.150219245677171</v>
      </c>
      <c r="D13" s="86">
        <v>39.157775331228208</v>
      </c>
      <c r="E13" s="86">
        <v>40.194114136831715</v>
      </c>
      <c r="F13" s="86">
        <v>41.577506493824636</v>
      </c>
      <c r="G13" s="86">
        <v>43.009978820793862</v>
      </c>
      <c r="H13" s="86">
        <v>44.493336784940929</v>
      </c>
      <c r="I13" s="86">
        <v>46.029455354647794</v>
      </c>
      <c r="J13" s="86">
        <v>47.620281602129488</v>
      </c>
      <c r="K13" s="86">
        <v>49.493547537097974</v>
      </c>
      <c r="L13" s="86">
        <v>51.442119306822526</v>
      </c>
      <c r="M13" s="86">
        <v>53.469100876270623</v>
      </c>
      <c r="N13" s="86">
        <v>55.577727831568708</v>
      </c>
      <c r="O13" s="86">
        <v>57.771373122310649</v>
      </c>
      <c r="P13" s="86">
        <v>59.996147403336131</v>
      </c>
      <c r="Q13" s="86">
        <v>62.308615941772253</v>
      </c>
      <c r="R13" s="86">
        <v>64.712329255239851</v>
      </c>
      <c r="S13" s="86">
        <v>67.210986025166378</v>
      </c>
      <c r="T13" s="86">
        <v>69.808439507378381</v>
      </c>
      <c r="U13" s="86">
        <v>72.316092482490532</v>
      </c>
      <c r="V13" s="86">
        <v>74.916326069659689</v>
      </c>
      <c r="W13" s="86">
        <v>77.612663512051697</v>
      </c>
      <c r="X13" s="86">
        <v>80.408766604316241</v>
      </c>
      <c r="Y13" s="86">
        <v>83.30844132298968</v>
      </c>
      <c r="Z13" s="86">
        <v>86.039350467641</v>
      </c>
      <c r="AA13" s="86">
        <v>88.86242093643591</v>
      </c>
      <c r="AB13" s="86">
        <v>91.780864340713634</v>
      </c>
      <c r="AC13" s="86">
        <v>94.798008138781285</v>
      </c>
      <c r="AD13" s="86">
        <v>97.917299955682864</v>
      </c>
      <c r="AE13" s="86">
        <v>100.97533261560584</v>
      </c>
      <c r="AF13" s="86">
        <v>104.13229013679017</v>
      </c>
      <c r="AG13" s="86">
        <v>107.39149791502457</v>
      </c>
      <c r="AH13" s="86">
        <v>110.75639778857511</v>
      </c>
      <c r="AI13" s="86">
        <v>114.23055229346858</v>
      </c>
      <c r="AJ13" s="86">
        <v>117.80914097118338</v>
      </c>
      <c r="AK13" s="86">
        <v>121.50366076654218</v>
      </c>
      <c r="AL13" s="86">
        <v>125.3180025787214</v>
      </c>
      <c r="AM13" s="86">
        <v>129.25619270670975</v>
      </c>
      <c r="AN13" s="86">
        <v>133.32239773016281</v>
      </c>
    </row>
    <row r="14" spans="1:40" x14ac:dyDescent="0.2">
      <c r="A14" s="85" t="s">
        <v>248</v>
      </c>
      <c r="B14" s="86">
        <v>7.6643161193780625</v>
      </c>
      <c r="C14" s="86">
        <v>7.8358259554913738</v>
      </c>
      <c r="D14" s="86">
        <v>8.0427719254720991</v>
      </c>
      <c r="E14" s="86">
        <v>8.255629693322307</v>
      </c>
      <c r="F14" s="86">
        <v>8.539770176703195</v>
      </c>
      <c r="G14" s="86">
        <v>8.8339913912106436</v>
      </c>
      <c r="H14" s="86">
        <v>9.1386642100455031</v>
      </c>
      <c r="I14" s="86">
        <v>9.4541737404549604</v>
      </c>
      <c r="J14" s="86">
        <v>9.780919899380546</v>
      </c>
      <c r="K14" s="86">
        <v>10.165677474172915</v>
      </c>
      <c r="L14" s="86">
        <v>10.565902415241252</v>
      </c>
      <c r="M14" s="86">
        <v>10.982232258351758</v>
      </c>
      <c r="N14" s="86">
        <v>11.415331573466325</v>
      </c>
      <c r="O14" s="86">
        <v>11.865893144178267</v>
      </c>
      <c r="P14" s="86">
        <v>12.322848422576682</v>
      </c>
      <c r="Q14" s="86">
        <v>12.797815574876553</v>
      </c>
      <c r="R14" s="86">
        <v>13.291523856077683</v>
      </c>
      <c r="S14" s="86">
        <v>13.804732953136098</v>
      </c>
      <c r="T14" s="86">
        <v>14.338234301661233</v>
      </c>
      <c r="U14" s="86">
        <v>14.853291165245981</v>
      </c>
      <c r="V14" s="86">
        <v>15.387363530635836</v>
      </c>
      <c r="W14" s="86">
        <v>15.941175050821338</v>
      </c>
      <c r="X14" s="86">
        <v>16.515477836435831</v>
      </c>
      <c r="Y14" s="86">
        <v>17.111053612206451</v>
      </c>
      <c r="Z14" s="86">
        <v>17.671965952446076</v>
      </c>
      <c r="AA14" s="86">
        <v>18.251807675271063</v>
      </c>
      <c r="AB14" s="86">
        <v>18.851238426365981</v>
      </c>
      <c r="AC14" s="86">
        <v>19.470941645686988</v>
      </c>
      <c r="AD14" s="86">
        <v>20.111625454716432</v>
      </c>
      <c r="AE14" s="86">
        <v>20.739727000740452</v>
      </c>
      <c r="AF14" s="86">
        <v>21.38814711926134</v>
      </c>
      <c r="AG14" s="86">
        <v>22.057568826606371</v>
      </c>
      <c r="AH14" s="86">
        <v>22.748699055688459</v>
      </c>
      <c r="AI14" s="86">
        <v>23.462269530015845</v>
      </c>
      <c r="AJ14" s="86">
        <v>24.197290156353205</v>
      </c>
      <c r="AK14" s="86">
        <v>24.956122338132328</v>
      </c>
      <c r="AL14" s="86">
        <v>25.73956524268069</v>
      </c>
      <c r="AM14" s="86">
        <v>26.548445847634156</v>
      </c>
      <c r="AN14" s="86">
        <v>27.383619943435281</v>
      </c>
    </row>
    <row r="15" spans="1:40" x14ac:dyDescent="0.2">
      <c r="A15" s="85" t="s">
        <v>249</v>
      </c>
      <c r="B15" s="86">
        <v>61.673093453353168</v>
      </c>
      <c r="C15" s="86">
        <v>63.053195994275484</v>
      </c>
      <c r="D15" s="86">
        <v>64.718445436968352</v>
      </c>
      <c r="E15" s="86">
        <v>66.431265837957156</v>
      </c>
      <c r="F15" s="86">
        <v>68.717682827089945</v>
      </c>
      <c r="G15" s="86">
        <v>71.085217278389365</v>
      </c>
      <c r="H15" s="86">
        <v>73.536853528255264</v>
      </c>
      <c r="I15" s="86">
        <v>76.07569045137852</v>
      </c>
      <c r="J15" s="86">
        <v>78.704946092856048</v>
      </c>
      <c r="K15" s="86">
        <v>81.801007045647353</v>
      </c>
      <c r="L15" s="86">
        <v>85.02153054812436</v>
      </c>
      <c r="M15" s="86">
        <v>88.37164671265144</v>
      </c>
      <c r="N15" s="86">
        <v>91.856703189916317</v>
      </c>
      <c r="O15" s="86">
        <v>95.482274659593912</v>
      </c>
      <c r="P15" s="86">
        <v>99.159294911591985</v>
      </c>
      <c r="Q15" s="86">
        <v>102.98125281557257</v>
      </c>
      <c r="R15" s="86">
        <v>106.95401652872728</v>
      </c>
      <c r="S15" s="86">
        <v>111.08369908761462</v>
      </c>
      <c r="T15" s="86">
        <v>115.37666900333757</v>
      </c>
      <c r="U15" s="86">
        <v>119.52122013965354</v>
      </c>
      <c r="V15" s="86">
        <v>123.81878490453366</v>
      </c>
      <c r="W15" s="86">
        <v>128.27518637701303</v>
      </c>
      <c r="X15" s="86">
        <v>132.89647662862106</v>
      </c>
      <c r="Y15" s="86">
        <v>137.68894602909185</v>
      </c>
      <c r="Z15" s="86">
        <v>142.20248626411347</v>
      </c>
      <c r="AA15" s="86">
        <v>146.86834714497189</v>
      </c>
      <c r="AB15" s="86">
        <v>151.69183669776064</v>
      </c>
      <c r="AC15" s="86">
        <v>156.67845441592826</v>
      </c>
      <c r="AD15" s="86">
        <v>161.83389839982411</v>
      </c>
      <c r="AE15" s="86">
        <v>166.88809563579065</v>
      </c>
      <c r="AF15" s="86">
        <v>172.10579202822731</v>
      </c>
      <c r="AG15" s="86">
        <v>177.49248366173262</v>
      </c>
      <c r="AH15" s="86">
        <v>183.05385907249473</v>
      </c>
      <c r="AI15" s="86">
        <v>188.79580628125859</v>
      </c>
      <c r="AJ15" s="86">
        <v>194.71035822198991</v>
      </c>
      <c r="AK15" s="86">
        <v>200.81651659715794</v>
      </c>
      <c r="AL15" s="86">
        <v>207.12071213332777</v>
      </c>
      <c r="AM15" s="86">
        <v>213.6295993405987</v>
      </c>
      <c r="AN15" s="86">
        <v>220.350064579491</v>
      </c>
    </row>
    <row r="16" spans="1:40" x14ac:dyDescent="0.2">
      <c r="A16" s="85" t="s">
        <v>250</v>
      </c>
      <c r="B16" s="86">
        <v>91.033154904675911</v>
      </c>
      <c r="C16" s="86">
        <v>93.070268358165052</v>
      </c>
      <c r="D16" s="86">
        <v>95.528275602219438</v>
      </c>
      <c r="E16" s="86">
        <v>98.056500410742061</v>
      </c>
      <c r="F16" s="86">
        <v>101.43138790695362</v>
      </c>
      <c r="G16" s="86">
        <v>104.92600960304722</v>
      </c>
      <c r="H16" s="86">
        <v>108.54477055708895</v>
      </c>
      <c r="I16" s="86">
        <v>112.29224489247639</v>
      </c>
      <c r="J16" s="86">
        <v>116.17318263521587</v>
      </c>
      <c r="K16" s="86">
        <v>120.74315278796882</v>
      </c>
      <c r="L16" s="86">
        <v>125.49683706840604</v>
      </c>
      <c r="M16" s="86">
        <v>130.44180782757056</v>
      </c>
      <c r="N16" s="86">
        <v>135.58595851601225</v>
      </c>
      <c r="O16" s="86">
        <v>140.93751769257224</v>
      </c>
      <c r="P16" s="86">
        <v>146.36501833255468</v>
      </c>
      <c r="Q16" s="86">
        <v>152.00645556928697</v>
      </c>
      <c r="R16" s="86">
        <v>157.87049115188387</v>
      </c>
      <c r="S16" s="86">
        <v>163.96614828597384</v>
      </c>
      <c r="T16" s="86">
        <v>170.30282727281121</v>
      </c>
      <c r="U16" s="86">
        <v>176.42043131172599</v>
      </c>
      <c r="V16" s="86">
        <v>182.76389256926959</v>
      </c>
      <c r="W16" s="86">
        <v>189.34180625651598</v>
      </c>
      <c r="X16" s="86">
        <v>196.16310559108391</v>
      </c>
      <c r="Y16" s="86">
        <v>203.23707553291857</v>
      </c>
      <c r="Z16" s="86">
        <v>209.89932943289492</v>
      </c>
      <c r="AA16" s="86">
        <v>216.7864176677686</v>
      </c>
      <c r="AB16" s="86">
        <v>223.90617519983104</v>
      </c>
      <c r="AC16" s="86">
        <v>231.26671960858036</v>
      </c>
      <c r="AD16" s="86">
        <v>238.87646162911543</v>
      </c>
      <c r="AE16" s="86">
        <v>246.33675742648012</v>
      </c>
      <c r="AF16" s="86">
        <v>254.03838770545278</v>
      </c>
      <c r="AG16" s="86">
        <v>261.98946501386604</v>
      </c>
      <c r="AH16" s="86">
        <v>270.1983859695481</v>
      </c>
      <c r="AI16" s="86">
        <v>278.67384164139992</v>
      </c>
      <c r="AJ16" s="86">
        <v>287.4040721659897</v>
      </c>
      <c r="AK16" s="86">
        <v>296.41712518658437</v>
      </c>
      <c r="AL16" s="86">
        <v>305.72249283816126</v>
      </c>
      <c r="AM16" s="86">
        <v>315.3299975735078</v>
      </c>
      <c r="AN16" s="86">
        <v>325.24980407042534</v>
      </c>
    </row>
    <row r="17" spans="1:40" x14ac:dyDescent="0.2">
      <c r="A17" s="85" t="s">
        <v>251</v>
      </c>
      <c r="B17" s="86">
        <v>0</v>
      </c>
      <c r="C17" s="86">
        <v>0</v>
      </c>
      <c r="D17" s="86">
        <v>0</v>
      </c>
      <c r="E17" s="86">
        <v>0</v>
      </c>
      <c r="F17" s="86">
        <v>0</v>
      </c>
      <c r="G17" s="86">
        <v>0</v>
      </c>
      <c r="H17" s="86">
        <v>0</v>
      </c>
      <c r="I17" s="86">
        <v>0</v>
      </c>
      <c r="J17" s="86">
        <v>0</v>
      </c>
      <c r="K17" s="86">
        <v>0</v>
      </c>
      <c r="L17" s="86">
        <v>0</v>
      </c>
      <c r="M17" s="86">
        <v>0</v>
      </c>
      <c r="N17" s="86">
        <v>0</v>
      </c>
      <c r="O17" s="86">
        <v>0</v>
      </c>
      <c r="P17" s="86">
        <v>0</v>
      </c>
      <c r="Q17" s="86">
        <v>0</v>
      </c>
      <c r="R17" s="86">
        <v>0</v>
      </c>
      <c r="S17" s="86">
        <v>0</v>
      </c>
      <c r="T17" s="86">
        <v>0</v>
      </c>
      <c r="U17" s="86">
        <v>0</v>
      </c>
      <c r="V17" s="86">
        <v>0</v>
      </c>
      <c r="W17" s="86">
        <v>0</v>
      </c>
      <c r="X17" s="86">
        <v>0</v>
      </c>
      <c r="Y17" s="86">
        <v>0</v>
      </c>
      <c r="Z17" s="86">
        <v>0</v>
      </c>
      <c r="AA17" s="86">
        <v>0</v>
      </c>
      <c r="AB17" s="86">
        <v>0</v>
      </c>
      <c r="AC17" s="86">
        <v>0</v>
      </c>
      <c r="AD17" s="86">
        <v>0</v>
      </c>
      <c r="AE17" s="86">
        <v>0</v>
      </c>
      <c r="AF17" s="86">
        <v>0</v>
      </c>
      <c r="AG17" s="86">
        <v>0</v>
      </c>
      <c r="AH17" s="86">
        <v>0</v>
      </c>
      <c r="AI17" s="86">
        <v>0</v>
      </c>
      <c r="AJ17" s="86">
        <v>0</v>
      </c>
      <c r="AK17" s="86">
        <v>0</v>
      </c>
      <c r="AL17" s="86">
        <v>0</v>
      </c>
      <c r="AM17" s="86">
        <v>0</v>
      </c>
      <c r="AN17" s="86">
        <v>0</v>
      </c>
    </row>
    <row r="18" spans="1:40" x14ac:dyDescent="0.2">
      <c r="A18" s="85" t="s">
        <v>252</v>
      </c>
      <c r="B18" s="86">
        <v>519.56564069933097</v>
      </c>
      <c r="C18" s="86">
        <v>531.19232943430472</v>
      </c>
      <c r="D18" s="86">
        <v>545.22124131743124</v>
      </c>
      <c r="E18" s="86">
        <v>559.65091525158743</v>
      </c>
      <c r="F18" s="86">
        <v>578.91285982654415</v>
      </c>
      <c r="G18" s="86">
        <v>598.85817933605608</v>
      </c>
      <c r="H18" s="86">
        <v>619.51201535429834</v>
      </c>
      <c r="I18" s="86">
        <v>640.90047438451325</v>
      </c>
      <c r="J18" s="86">
        <v>663.05066688231352</v>
      </c>
      <c r="K18" s="86">
        <v>689.13346575793457</v>
      </c>
      <c r="L18" s="86">
        <v>716.26480072522168</v>
      </c>
      <c r="M18" s="86">
        <v>744.48789047109619</v>
      </c>
      <c r="N18" s="86">
        <v>773.84778633643032</v>
      </c>
      <c r="O18" s="86">
        <v>804.39145227024665</v>
      </c>
      <c r="P18" s="86">
        <v>835.3685490253946</v>
      </c>
      <c r="Q18" s="86">
        <v>867.56667459225127</v>
      </c>
      <c r="R18" s="86">
        <v>901.03526532434216</v>
      </c>
      <c r="S18" s="86">
        <v>935.82582056405977</v>
      </c>
      <c r="T18" s="86">
        <v>971.9919919018505</v>
      </c>
      <c r="U18" s="86">
        <v>1006.9078076324148</v>
      </c>
      <c r="V18" s="86">
        <v>1043.1126883264674</v>
      </c>
      <c r="W18" s="86">
        <v>1080.6556905761188</v>
      </c>
      <c r="X18" s="86">
        <v>1119.5878001232156</v>
      </c>
      <c r="Y18" s="86">
        <v>1159.9620102554006</v>
      </c>
      <c r="Z18" s="86">
        <v>1197.9863786261055</v>
      </c>
      <c r="AA18" s="86">
        <v>1237.2939739198412</v>
      </c>
      <c r="AB18" s="86">
        <v>1277.9295136596586</v>
      </c>
      <c r="AC18" s="86">
        <v>1319.9393283874056</v>
      </c>
      <c r="AD18" s="86">
        <v>1363.3714218109069</v>
      </c>
      <c r="AE18" s="86">
        <v>1405.9505609149301</v>
      </c>
      <c r="AF18" s="86">
        <v>1449.9071004253308</v>
      </c>
      <c r="AG18" s="86">
        <v>1495.2873421660622</v>
      </c>
      <c r="AH18" s="86">
        <v>1542.1392092715714</v>
      </c>
      <c r="AI18" s="86">
        <v>1590.5123054361015</v>
      </c>
      <c r="AJ18" s="86">
        <v>1640.3395120259547</v>
      </c>
      <c r="AK18" s="86">
        <v>1691.7809090884414</v>
      </c>
      <c r="AL18" s="86">
        <v>1744.8906723488378</v>
      </c>
      <c r="AM18" s="86">
        <v>1799.7248627992203</v>
      </c>
      <c r="AN18" s="86">
        <v>1856.3414946580335</v>
      </c>
    </row>
    <row r="19" spans="1:40" x14ac:dyDescent="0.2">
      <c r="A19" s="85" t="s">
        <v>128</v>
      </c>
      <c r="B19" s="86">
        <v>22.882280329332328</v>
      </c>
      <c r="C19" s="86">
        <v>23.394333340723662</v>
      </c>
      <c r="D19" s="86">
        <v>24.012183077656072</v>
      </c>
      <c r="E19" s="86">
        <v>24.647682845457876</v>
      </c>
      <c r="F19" s="86">
        <v>25.496001481114707</v>
      </c>
      <c r="G19" s="86">
        <v>26.374416750570269</v>
      </c>
      <c r="H19" s="86">
        <v>27.284035918245319</v>
      </c>
      <c r="I19" s="86">
        <v>28.226008745168716</v>
      </c>
      <c r="J19" s="86">
        <v>29.201529207609482</v>
      </c>
      <c r="K19" s="86">
        <v>30.350246268349334</v>
      </c>
      <c r="L19" s="86">
        <v>31.545142088624999</v>
      </c>
      <c r="M19" s="86">
        <v>32.788120070109215</v>
      </c>
      <c r="N19" s="86">
        <v>34.081164326704616</v>
      </c>
      <c r="O19" s="86">
        <v>35.426343205820523</v>
      </c>
      <c r="P19" s="86">
        <v>36.790610886774317</v>
      </c>
      <c r="Q19" s="86">
        <v>38.208654109009281</v>
      </c>
      <c r="R19" s="86">
        <v>39.68265010752949</v>
      </c>
      <c r="S19" s="86">
        <v>41.214866973788787</v>
      </c>
      <c r="T19" s="86">
        <v>42.807667586770236</v>
      </c>
      <c r="U19" s="86">
        <v>44.34540107199205</v>
      </c>
      <c r="V19" s="86">
        <v>45.939906490433991</v>
      </c>
      <c r="W19" s="86">
        <v>47.593344351961889</v>
      </c>
      <c r="X19" s="86">
        <v>49.307960128459086</v>
      </c>
      <c r="Y19" s="86">
        <v>51.086087706480853</v>
      </c>
      <c r="Z19" s="86">
        <v>52.760725496680251</v>
      </c>
      <c r="AA19" s="86">
        <v>54.491878105949326</v>
      </c>
      <c r="AB19" s="86">
        <v>56.281514946462266</v>
      </c>
      <c r="AC19" s="86">
        <v>58.131676469633312</v>
      </c>
      <c r="AD19" s="86">
        <v>60.04447681506921</v>
      </c>
      <c r="AE19" s="86">
        <v>61.919712051657399</v>
      </c>
      <c r="AF19" s="86">
        <v>63.855609617998624</v>
      </c>
      <c r="AG19" s="86">
        <v>65.854208700737431</v>
      </c>
      <c r="AH19" s="86">
        <v>67.917619890934446</v>
      </c>
      <c r="AI19" s="86">
        <v>70.048027793475256</v>
      </c>
      <c r="AJ19" s="86">
        <v>72.242476424993555</v>
      </c>
      <c r="AK19" s="86">
        <v>74.508015898566057</v>
      </c>
      <c r="AL19" s="86">
        <v>76.847032176688515</v>
      </c>
      <c r="AM19" s="86">
        <v>79.261994251218297</v>
      </c>
      <c r="AN19" s="86">
        <v>81.755457136393332</v>
      </c>
    </row>
    <row r="20" spans="1:40" x14ac:dyDescent="0.2">
      <c r="A20" s="85" t="s">
        <v>253</v>
      </c>
      <c r="B20" s="86">
        <v>243.46367446614514</v>
      </c>
      <c r="C20" s="86">
        <v>248.91183373526226</v>
      </c>
      <c r="D20" s="86">
        <v>255.48565264913518</v>
      </c>
      <c r="E20" s="86">
        <v>262.2472649694368</v>
      </c>
      <c r="F20" s="86">
        <v>271.2732348108413</v>
      </c>
      <c r="G20" s="86">
        <v>280.61942785326619</v>
      </c>
      <c r="H20" s="86">
        <v>290.29762520683676</v>
      </c>
      <c r="I20" s="86">
        <v>300.32006013855346</v>
      </c>
      <c r="J20" s="86">
        <v>310.6994363582516</v>
      </c>
      <c r="K20" s="86">
        <v>322.92159571057681</v>
      </c>
      <c r="L20" s="86">
        <v>335.63508941931508</v>
      </c>
      <c r="M20" s="86">
        <v>348.86016936314985</v>
      </c>
      <c r="N20" s="86">
        <v>362.61794618552864</v>
      </c>
      <c r="O20" s="86">
        <v>376.93042676046463</v>
      </c>
      <c r="P20" s="86">
        <v>391.44600902674085</v>
      </c>
      <c r="Q20" s="86">
        <v>406.53375414952831</v>
      </c>
      <c r="R20" s="86">
        <v>422.21682754882153</v>
      </c>
      <c r="S20" s="86">
        <v>438.5193613421996</v>
      </c>
      <c r="T20" s="86">
        <v>455.46649617085967</v>
      </c>
      <c r="U20" s="86">
        <v>471.82772587670416</v>
      </c>
      <c r="V20" s="86">
        <v>488.79299955322779</v>
      </c>
      <c r="W20" s="86">
        <v>506.38530466772301</v>
      </c>
      <c r="X20" s="86">
        <v>524.62853266928357</v>
      </c>
      <c r="Y20" s="86">
        <v>543.54751572447424</v>
      </c>
      <c r="Z20" s="86">
        <v>561.36538457031531</v>
      </c>
      <c r="AA20" s="86">
        <v>579.78456173484051</v>
      </c>
      <c r="AB20" s="86">
        <v>598.82600143754064</v>
      </c>
      <c r="AC20" s="86">
        <v>618.51141374365977</v>
      </c>
      <c r="AD20" s="86">
        <v>638.86329274861043</v>
      </c>
      <c r="AE20" s="86">
        <v>658.81548521445075</v>
      </c>
      <c r="AF20" s="86">
        <v>679.41311482601202</v>
      </c>
      <c r="AG20" s="86">
        <v>700.67787819159821</v>
      </c>
      <c r="AH20" s="86">
        <v>722.63223165067882</v>
      </c>
      <c r="AI20" s="86">
        <v>745.29941903756765</v>
      </c>
      <c r="AJ20" s="86">
        <v>768.64798917862038</v>
      </c>
      <c r="AK20" s="86">
        <v>792.75295410980345</v>
      </c>
      <c r="AL20" s="86">
        <v>817.6397000770678</v>
      </c>
      <c r="AM20" s="86">
        <v>843.33449674502549</v>
      </c>
      <c r="AN20" s="86">
        <v>869.86452904217776</v>
      </c>
    </row>
    <row r="21" spans="1:40" x14ac:dyDescent="0.2">
      <c r="A21" s="85" t="s">
        <v>254</v>
      </c>
      <c r="B21" s="86">
        <v>25.531261696629091</v>
      </c>
      <c r="C21" s="86">
        <v>26.10259284231131</v>
      </c>
      <c r="D21" s="86">
        <v>26.791968337051401</v>
      </c>
      <c r="E21" s="86">
        <v>27.501037129425921</v>
      </c>
      <c r="F21" s="86">
        <v>28.447561897821405</v>
      </c>
      <c r="G21" s="86">
        <v>29.42766745548456</v>
      </c>
      <c r="H21" s="86">
        <v>30.44258924998821</v>
      </c>
      <c r="I21" s="86">
        <v>31.49361014515949</v>
      </c>
      <c r="J21" s="86">
        <v>32.582062338670326</v>
      </c>
      <c r="K21" s="86">
        <v>33.863761342048782</v>
      </c>
      <c r="L21" s="86">
        <v>35.196985017687425</v>
      </c>
      <c r="M21" s="86">
        <v>36.583857115733579</v>
      </c>
      <c r="N21" s="86">
        <v>38.02659144226579</v>
      </c>
      <c r="O21" s="86">
        <v>39.527495788213393</v>
      </c>
      <c r="P21" s="86">
        <v>41.049698762977009</v>
      </c>
      <c r="Q21" s="86">
        <v>42.63190263789425</v>
      </c>
      <c r="R21" s="86">
        <v>44.276536696929107</v>
      </c>
      <c r="S21" s="86">
        <v>45.986131598548639</v>
      </c>
      <c r="T21" s="86">
        <v>47.763323761886092</v>
      </c>
      <c r="U21" s="86">
        <v>49.479073917282136</v>
      </c>
      <c r="V21" s="86">
        <v>51.258168243941057</v>
      </c>
      <c r="W21" s="86">
        <v>53.103017364492658</v>
      </c>
      <c r="X21" s="86">
        <v>55.016126699264795</v>
      </c>
      <c r="Y21" s="86">
        <v>57.000100318636655</v>
      </c>
      <c r="Z21" s="86">
        <v>58.86860359074447</v>
      </c>
      <c r="AA21" s="86">
        <v>60.800164154985694</v>
      </c>
      <c r="AB21" s="86">
        <v>62.796979413755729</v>
      </c>
      <c r="AC21" s="86">
        <v>64.861326032591705</v>
      </c>
      <c r="AD21" s="86">
        <v>66.995562895782484</v>
      </c>
      <c r="AE21" s="86">
        <v>69.087885902012772</v>
      </c>
      <c r="AF21" s="86">
        <v>71.247893850205216</v>
      </c>
      <c r="AG21" s="86">
        <v>73.477861994710338</v>
      </c>
      <c r="AH21" s="86">
        <v>75.780145260471315</v>
      </c>
      <c r="AI21" s="86">
        <v>78.157181154512529</v>
      </c>
      <c r="AJ21" s="86">
        <v>80.605671492220836</v>
      </c>
      <c r="AK21" s="86">
        <v>83.133482547383707</v>
      </c>
      <c r="AL21" s="86">
        <v>85.743276494924388</v>
      </c>
      <c r="AM21" s="86">
        <v>88.437808151073057</v>
      </c>
      <c r="AN21" s="86">
        <v>91.219928312874828</v>
      </c>
    </row>
    <row r="24" spans="1:40" x14ac:dyDescent="0.2">
      <c r="A24" s="83" t="s">
        <v>322</v>
      </c>
    </row>
    <row r="25" spans="1:40" x14ac:dyDescent="0.2">
      <c r="A25" s="83" t="s">
        <v>241</v>
      </c>
    </row>
    <row r="26" spans="1:40" x14ac:dyDescent="0.2">
      <c r="A26" s="83" t="s">
        <v>323</v>
      </c>
    </row>
    <row r="27" spans="1:40" x14ac:dyDescent="0.2">
      <c r="A27" s="83" t="s">
        <v>243</v>
      </c>
    </row>
    <row r="28" spans="1:40" x14ac:dyDescent="0.2">
      <c r="A28" s="83"/>
      <c r="B28">
        <v>1000</v>
      </c>
    </row>
    <row r="29" spans="1:40" x14ac:dyDescent="0.2">
      <c r="A29" s="85" t="s">
        <v>244</v>
      </c>
      <c r="B29" s="85">
        <v>2022</v>
      </c>
      <c r="C29" s="85">
        <v>2023</v>
      </c>
      <c r="D29" s="85">
        <v>2024</v>
      </c>
      <c r="E29" s="85">
        <v>2025</v>
      </c>
      <c r="F29" s="85">
        <v>2026</v>
      </c>
      <c r="G29" s="85">
        <v>2027</v>
      </c>
      <c r="H29" s="85">
        <v>2028</v>
      </c>
      <c r="I29" s="85">
        <v>2029</v>
      </c>
      <c r="J29" s="85">
        <v>2030</v>
      </c>
      <c r="K29" s="85">
        <v>2031</v>
      </c>
      <c r="L29" s="85">
        <v>2032</v>
      </c>
      <c r="M29" s="85">
        <v>2033</v>
      </c>
      <c r="N29" s="85">
        <v>2034</v>
      </c>
      <c r="O29" s="85">
        <v>2035</v>
      </c>
      <c r="P29" s="85">
        <v>2036</v>
      </c>
      <c r="Q29" s="85">
        <v>2037</v>
      </c>
      <c r="R29" s="85">
        <v>2038</v>
      </c>
      <c r="S29" s="85">
        <v>2039</v>
      </c>
      <c r="T29" s="85">
        <v>2040</v>
      </c>
      <c r="U29" s="85">
        <v>2041</v>
      </c>
      <c r="V29" s="85">
        <v>2042</v>
      </c>
      <c r="W29" s="85">
        <v>2043</v>
      </c>
      <c r="X29" s="85">
        <v>2044</v>
      </c>
      <c r="Y29" s="85">
        <v>2045</v>
      </c>
      <c r="Z29" s="85">
        <v>2046</v>
      </c>
      <c r="AA29" s="85">
        <v>2047</v>
      </c>
      <c r="AB29" s="85">
        <v>2048</v>
      </c>
      <c r="AC29" s="85">
        <v>2049</v>
      </c>
      <c r="AD29" s="85">
        <v>2050</v>
      </c>
      <c r="AE29" s="85">
        <v>2051</v>
      </c>
      <c r="AF29" s="85">
        <v>2052</v>
      </c>
      <c r="AG29" s="85">
        <v>2053</v>
      </c>
      <c r="AH29" s="85">
        <v>2054</v>
      </c>
      <c r="AI29" s="85">
        <v>2055</v>
      </c>
      <c r="AJ29" s="85">
        <v>2056</v>
      </c>
      <c r="AK29" s="85">
        <v>2057</v>
      </c>
      <c r="AL29" s="85">
        <v>2058</v>
      </c>
      <c r="AM29" s="85">
        <v>2059</v>
      </c>
      <c r="AN29" s="85">
        <v>2060</v>
      </c>
    </row>
    <row r="30" spans="1:40" x14ac:dyDescent="0.2">
      <c r="A30" s="85" t="s">
        <v>245</v>
      </c>
      <c r="B30" s="86">
        <v>15.35985042880167</v>
      </c>
      <c r="C30" s="86">
        <v>15.7035686926019</v>
      </c>
      <c r="D30" s="86">
        <v>16.118303562124115</v>
      </c>
      <c r="E30" s="86">
        <v>16.54488610724141</v>
      </c>
      <c r="F30" s="86">
        <v>17.114324431224844</v>
      </c>
      <c r="G30" s="86">
        <v>17.703965278160766</v>
      </c>
      <c r="H30" s="86">
        <v>18.31455190508666</v>
      </c>
      <c r="I30" s="86">
        <v>18.946856095110597</v>
      </c>
      <c r="J30" s="86">
        <v>19.601679311051971</v>
      </c>
      <c r="K30" s="86">
        <v>20.37276165005116</v>
      </c>
      <c r="L30" s="86">
        <v>21.174841723072014</v>
      </c>
      <c r="M30" s="86">
        <v>22.009197198449087</v>
      </c>
      <c r="N30" s="86">
        <v>22.877159923023655</v>
      </c>
      <c r="O30" s="86">
        <v>23.780118285819238</v>
      </c>
      <c r="P30" s="86">
        <v>24.695890106752508</v>
      </c>
      <c r="Q30" s="86">
        <v>25.647759041212886</v>
      </c>
      <c r="R30" s="86">
        <v>26.637186569591702</v>
      </c>
      <c r="S30" s="86">
        <v>27.665695160147759</v>
      </c>
      <c r="T30" s="86">
        <v>28.734870907764883</v>
      </c>
      <c r="U30" s="86">
        <v>29.767082557671543</v>
      </c>
      <c r="V30" s="86">
        <v>30.837402664876382</v>
      </c>
      <c r="W30" s="86">
        <v>31.947281482934162</v>
      </c>
      <c r="X30" s="86">
        <v>33.09822629659859</v>
      </c>
      <c r="Y30" s="86">
        <v>34.291803739434627</v>
      </c>
      <c r="Z30" s="86">
        <v>35.415913120566053</v>
      </c>
      <c r="AA30" s="86">
        <v>36.577958369776518</v>
      </c>
      <c r="AB30" s="86">
        <v>37.77926146529515</v>
      </c>
      <c r="AC30" s="86">
        <v>39.021192070812752</v>
      </c>
      <c r="AD30" s="86">
        <v>40.305169313605006</v>
      </c>
      <c r="AE30" s="86">
        <v>41.563930780480774</v>
      </c>
      <c r="AF30" s="86">
        <v>42.863412153688394</v>
      </c>
      <c r="AG30" s="86">
        <v>44.204982247935376</v>
      </c>
      <c r="AH30" s="86">
        <v>45.590057808517258</v>
      </c>
      <c r="AI30" s="86">
        <v>47.020105262896948</v>
      </c>
      <c r="AJ30" s="86">
        <v>48.493140391769224</v>
      </c>
      <c r="AK30" s="86">
        <v>50.013895620434624</v>
      </c>
      <c r="AL30" s="86">
        <v>51.583972538705709</v>
      </c>
      <c r="AM30" s="86">
        <v>53.205028470288589</v>
      </c>
      <c r="AN30" s="86">
        <v>54.878778481862462</v>
      </c>
    </row>
    <row r="31" spans="1:40" x14ac:dyDescent="0.2">
      <c r="A31" s="85" t="s">
        <v>246</v>
      </c>
      <c r="B31" s="86">
        <v>1.296683346650646</v>
      </c>
      <c r="C31" s="86">
        <v>1.3257001492995639</v>
      </c>
      <c r="D31" s="86">
        <v>1.3607121958736876</v>
      </c>
      <c r="E31" s="86">
        <v>1.3967244269035053</v>
      </c>
      <c r="F31" s="86">
        <v>1.4447965871811477</v>
      </c>
      <c r="G31" s="86">
        <v>1.4945742507248705</v>
      </c>
      <c r="H31" s="86">
        <v>1.5461201635247632</v>
      </c>
      <c r="I31" s="86">
        <v>1.5994994797506583</v>
      </c>
      <c r="J31" s="86">
        <v>1.6547798591428458</v>
      </c>
      <c r="K31" s="86">
        <v>1.7198748698339545</v>
      </c>
      <c r="L31" s="86">
        <v>1.7875867188644805</v>
      </c>
      <c r="M31" s="86">
        <v>1.8580232673922925</v>
      </c>
      <c r="N31" s="86">
        <v>1.9312969503416368</v>
      </c>
      <c r="O31" s="86">
        <v>2.0075249759453544</v>
      </c>
      <c r="P31" s="86">
        <v>2.0848347176671527</v>
      </c>
      <c r="Q31" s="86">
        <v>2.1651917889309749</v>
      </c>
      <c r="R31" s="86">
        <v>2.2487195683656482</v>
      </c>
      <c r="S31" s="86">
        <v>2.3355465832147257</v>
      </c>
      <c r="T31" s="86">
        <v>2.4258067321012167</v>
      </c>
      <c r="U31" s="86">
        <v>2.512946360371489</v>
      </c>
      <c r="V31" s="86">
        <v>2.6033031164500136</v>
      </c>
      <c r="W31" s="86">
        <v>2.6969994311925847</v>
      </c>
      <c r="X31" s="86">
        <v>2.7941625500465377</v>
      </c>
      <c r="Y31" s="86">
        <v>2.8949247287042947</v>
      </c>
      <c r="Z31" s="86">
        <v>2.9898223920040423</v>
      </c>
      <c r="AA31" s="86">
        <v>3.087922613076524</v>
      </c>
      <c r="AB31" s="86">
        <v>3.1893369937346834</v>
      </c>
      <c r="AC31" s="86">
        <v>3.2941811614129528</v>
      </c>
      <c r="AD31" s="86">
        <v>3.4025749192769759</v>
      </c>
      <c r="AE31" s="86">
        <v>3.5088399535017065</v>
      </c>
      <c r="AF31" s="86">
        <v>3.6185425748736826</v>
      </c>
      <c r="AG31" s="86">
        <v>3.7317983391559086</v>
      </c>
      <c r="AH31" s="86">
        <v>3.8487268484265194</v>
      </c>
      <c r="AI31" s="86">
        <v>3.9694518989476637</v>
      </c>
      <c r="AJ31" s="86">
        <v>4.0938059823089477</v>
      </c>
      <c r="AK31" s="86">
        <v>4.2221886113249631</v>
      </c>
      <c r="AL31" s="86">
        <v>4.354734992705418</v>
      </c>
      <c r="AM31" s="86">
        <v>4.4915850382326363</v>
      </c>
      <c r="AN31" s="86">
        <v>4.6328835343686761</v>
      </c>
    </row>
    <row r="32" spans="1:40" x14ac:dyDescent="0.2">
      <c r="A32" s="85" t="s">
        <v>247</v>
      </c>
      <c r="B32" s="86">
        <v>65.625117067670985</v>
      </c>
      <c r="C32" s="86">
        <v>67.093656843155415</v>
      </c>
      <c r="D32" s="86">
        <v>68.865615788367862</v>
      </c>
      <c r="E32" s="86">
        <v>70.688194047974761</v>
      </c>
      <c r="F32" s="86">
        <v>73.121125074709155</v>
      </c>
      <c r="G32" s="86">
        <v>75.64037158608744</v>
      </c>
      <c r="H32" s="86">
        <v>78.249109155356365</v>
      </c>
      <c r="I32" s="86">
        <v>80.950635233689184</v>
      </c>
      <c r="J32" s="86">
        <v>83.748374079127558</v>
      </c>
      <c r="K32" s="86">
        <v>87.042831209435917</v>
      </c>
      <c r="L32" s="86">
        <v>90.469726473398865</v>
      </c>
      <c r="M32" s="86">
        <v>94.034518721961419</v>
      </c>
      <c r="N32" s="86">
        <v>97.74289828428924</v>
      </c>
      <c r="O32" s="86">
        <v>101.60079706659631</v>
      </c>
      <c r="P32" s="86">
        <v>105.51344147902689</v>
      </c>
      <c r="Q32" s="86">
        <v>109.58031117587686</v>
      </c>
      <c r="R32" s="86">
        <v>113.80765034697204</v>
      </c>
      <c r="S32" s="86">
        <v>118.20196375342182</v>
      </c>
      <c r="T32" s="86">
        <v>122.7700280017377</v>
      </c>
      <c r="U32" s="86">
        <v>127.18016276689919</v>
      </c>
      <c r="V32" s="86">
        <v>131.75311630318433</v>
      </c>
      <c r="W32" s="86">
        <v>136.49508483364565</v>
      </c>
      <c r="X32" s="86">
        <v>141.41250824771265</v>
      </c>
      <c r="Y32" s="86">
        <v>146.51208000321427</v>
      </c>
      <c r="Z32" s="86">
        <v>151.31484875904079</v>
      </c>
      <c r="AA32" s="86">
        <v>156.2796988967981</v>
      </c>
      <c r="AB32" s="86">
        <v>161.41227858190615</v>
      </c>
      <c r="AC32" s="86">
        <v>166.71843971640453</v>
      </c>
      <c r="AD32" s="86">
        <v>172.20424553600205</v>
      </c>
      <c r="AE32" s="86">
        <v>177.58231669671454</v>
      </c>
      <c r="AF32" s="86">
        <v>183.13436407108864</v>
      </c>
      <c r="AG32" s="86">
        <v>188.86623593387432</v>
      </c>
      <c r="AH32" s="86">
        <v>194.78398534374588</v>
      </c>
      <c r="AI32" s="86">
        <v>200.89387762694264</v>
      </c>
      <c r="AJ32" s="86">
        <v>207.18743518631641</v>
      </c>
      <c r="AK32" s="86">
        <v>213.68487735706194</v>
      </c>
      <c r="AL32" s="86">
        <v>220.39304694793125</v>
      </c>
      <c r="AM32" s="86">
        <v>227.31902489130292</v>
      </c>
      <c r="AN32" s="86">
        <v>234.47013882699517</v>
      </c>
    </row>
    <row r="33" spans="1:40" x14ac:dyDescent="0.2">
      <c r="A33" s="85" t="s">
        <v>180</v>
      </c>
      <c r="B33" s="86">
        <v>0</v>
      </c>
      <c r="C33" s="86">
        <v>0</v>
      </c>
      <c r="D33" s="86">
        <v>0</v>
      </c>
      <c r="E33" s="86">
        <v>0</v>
      </c>
      <c r="F33" s="86">
        <v>0</v>
      </c>
      <c r="G33" s="86">
        <v>0</v>
      </c>
      <c r="H33" s="86">
        <v>0</v>
      </c>
      <c r="I33" s="86">
        <v>0</v>
      </c>
      <c r="J33" s="86">
        <v>0</v>
      </c>
      <c r="K33" s="86">
        <v>0</v>
      </c>
      <c r="L33" s="86">
        <v>0</v>
      </c>
      <c r="M33" s="86">
        <v>0</v>
      </c>
      <c r="N33" s="86">
        <v>0</v>
      </c>
      <c r="O33" s="86">
        <v>0</v>
      </c>
      <c r="P33" s="86">
        <v>0</v>
      </c>
      <c r="Q33" s="86">
        <v>0</v>
      </c>
      <c r="R33" s="86">
        <v>0</v>
      </c>
      <c r="S33" s="86">
        <v>0</v>
      </c>
      <c r="T33" s="86">
        <v>0</v>
      </c>
      <c r="U33" s="86">
        <v>0</v>
      </c>
      <c r="V33" s="86">
        <v>0</v>
      </c>
      <c r="W33" s="86">
        <v>0</v>
      </c>
      <c r="X33" s="86">
        <v>0</v>
      </c>
      <c r="Y33" s="86">
        <v>0</v>
      </c>
      <c r="Z33" s="86">
        <v>0</v>
      </c>
      <c r="AA33" s="86">
        <v>0</v>
      </c>
      <c r="AB33" s="86">
        <v>0</v>
      </c>
      <c r="AC33" s="86">
        <v>0</v>
      </c>
      <c r="AD33" s="86">
        <v>0</v>
      </c>
      <c r="AE33" s="86">
        <v>0</v>
      </c>
      <c r="AF33" s="86">
        <v>0</v>
      </c>
      <c r="AG33" s="86">
        <v>0</v>
      </c>
      <c r="AH33" s="86">
        <v>0</v>
      </c>
      <c r="AI33" s="86">
        <v>0</v>
      </c>
      <c r="AJ33" s="86">
        <v>0</v>
      </c>
      <c r="AK33" s="86">
        <v>0</v>
      </c>
      <c r="AL33" s="86">
        <v>0</v>
      </c>
      <c r="AM33" s="86">
        <v>0</v>
      </c>
      <c r="AN33" s="86">
        <v>0</v>
      </c>
    </row>
    <row r="34" spans="1:40" x14ac:dyDescent="0.2">
      <c r="A34" s="85" t="s">
        <v>248</v>
      </c>
      <c r="B34" s="86">
        <v>11.138660942312152</v>
      </c>
      <c r="C34" s="86">
        <v>11.387918655979202</v>
      </c>
      <c r="D34" s="86">
        <v>11.688676213090545</v>
      </c>
      <c r="E34" s="86">
        <v>11.998025471144542</v>
      </c>
      <c r="F34" s="86">
        <v>12.410970925777121</v>
      </c>
      <c r="G34" s="86">
        <v>12.838566852065673</v>
      </c>
      <c r="H34" s="86">
        <v>13.281352245371629</v>
      </c>
      <c r="I34" s="86">
        <v>13.739886787600851</v>
      </c>
      <c r="J34" s="86">
        <v>14.214751683801175</v>
      </c>
      <c r="K34" s="86">
        <v>14.773925405741325</v>
      </c>
      <c r="L34" s="86">
        <v>15.355578073739427</v>
      </c>
      <c r="M34" s="86">
        <v>15.960636227701665</v>
      </c>
      <c r="N34" s="86">
        <v>16.590065696719989</v>
      </c>
      <c r="O34" s="86">
        <v>17.244873313163037</v>
      </c>
      <c r="P34" s="86">
        <v>17.908972997022737</v>
      </c>
      <c r="Q34" s="86">
        <v>18.599249596500101</v>
      </c>
      <c r="R34" s="86">
        <v>19.316762948383783</v>
      </c>
      <c r="S34" s="86">
        <v>20.062617116662498</v>
      </c>
      <c r="T34" s="86">
        <v>20.83796230609995</v>
      </c>
      <c r="U34" s="86">
        <v>21.586501860069554</v>
      </c>
      <c r="V34" s="86">
        <v>22.362676916536167</v>
      </c>
      <c r="W34" s="86">
        <v>23.167539170807757</v>
      </c>
      <c r="X34" s="86">
        <v>24.002181676094239</v>
      </c>
      <c r="Y34" s="86">
        <v>24.867740524194282</v>
      </c>
      <c r="Z34" s="86">
        <v>25.682922502465164</v>
      </c>
      <c r="AA34" s="86">
        <v>26.525614824931338</v>
      </c>
      <c r="AB34" s="86">
        <v>27.396776164161651</v>
      </c>
      <c r="AC34" s="86">
        <v>28.297399773282315</v>
      </c>
      <c r="AD34" s="86">
        <v>29.228514775436896</v>
      </c>
      <c r="AE34" s="86">
        <v>30.141343793646978</v>
      </c>
      <c r="AF34" s="86">
        <v>31.083702085747809</v>
      </c>
      <c r="AG34" s="86">
        <v>32.056582289199689</v>
      </c>
      <c r="AH34" s="86">
        <v>33.06101179978107</v>
      </c>
      <c r="AI34" s="86">
        <v>34.098054041799486</v>
      </c>
      <c r="AJ34" s="86">
        <v>35.166270098503844</v>
      </c>
      <c r="AK34" s="86">
        <v>36.269091831493455</v>
      </c>
      <c r="AL34" s="86">
        <v>37.407680682149113</v>
      </c>
      <c r="AM34" s="86">
        <v>38.583238508973224</v>
      </c>
      <c r="AN34" s="86">
        <v>39.797009044534825</v>
      </c>
    </row>
    <row r="35" spans="1:40" x14ac:dyDescent="0.2">
      <c r="A35" s="85" t="s">
        <v>249</v>
      </c>
      <c r="B35" s="86">
        <v>89.630394484088271</v>
      </c>
      <c r="C35" s="86">
        <v>91.636117373032079</v>
      </c>
      <c r="D35" s="86">
        <v>94.056248358935363</v>
      </c>
      <c r="E35" s="86">
        <v>96.545514903301864</v>
      </c>
      <c r="F35" s="86">
        <v>99.868397625993524</v>
      </c>
      <c r="G35" s="86">
        <v>103.3091695241169</v>
      </c>
      <c r="H35" s="86">
        <v>106.87216777672074</v>
      </c>
      <c r="I35" s="86">
        <v>110.56189602300086</v>
      </c>
      <c r="J35" s="86">
        <v>114.38303109421935</v>
      </c>
      <c r="K35" s="86">
        <v>118.88258104391267</v>
      </c>
      <c r="L35" s="86">
        <v>123.56301420867064</v>
      </c>
      <c r="M35" s="86">
        <v>128.43178625463906</v>
      </c>
      <c r="N35" s="86">
        <v>133.49666899954036</v>
      </c>
      <c r="O35" s="86">
        <v>138.76576420559238</v>
      </c>
      <c r="P35" s="86">
        <v>144.10963066758268</v>
      </c>
      <c r="Q35" s="86">
        <v>149.66413710553948</v>
      </c>
      <c r="R35" s="86">
        <v>155.43781179677987</v>
      </c>
      <c r="S35" s="86">
        <v>161.43953890532993</v>
      </c>
      <c r="T35" s="86">
        <v>167.67857388004867</v>
      </c>
      <c r="U35" s="86">
        <v>173.70190970620516</v>
      </c>
      <c r="V35" s="86">
        <v>179.94762244134574</v>
      </c>
      <c r="W35" s="86">
        <v>186.4241748500539</v>
      </c>
      <c r="X35" s="86">
        <v>193.14036249500128</v>
      </c>
      <c r="Y35" s="86">
        <v>200.10532726107095</v>
      </c>
      <c r="Z35" s="86">
        <v>206.66492025587945</v>
      </c>
      <c r="AA35" s="86">
        <v>213.44588303789928</v>
      </c>
      <c r="AB35" s="86">
        <v>220.45592983785966</v>
      </c>
      <c r="AC35" s="86">
        <v>227.7030531487531</v>
      </c>
      <c r="AD35" s="86">
        <v>235.19553410184005</v>
      </c>
      <c r="AE35" s="86">
        <v>242.54087169874055</v>
      </c>
      <c r="AF35" s="86">
        <v>250.12382497326729</v>
      </c>
      <c r="AG35" s="86">
        <v>257.95238146428221</v>
      </c>
      <c r="AH35" s="86">
        <v>266.03480840331264</v>
      </c>
      <c r="AI35" s="86">
        <v>274.37966293566348</v>
      </c>
      <c r="AJ35" s="86">
        <v>282.9753664095835</v>
      </c>
      <c r="AK35" s="86">
        <v>291.84953427279584</v>
      </c>
      <c r="AL35" s="86">
        <v>301.01151239278573</v>
      </c>
      <c r="AM35" s="86">
        <v>310.47097186487127</v>
      </c>
      <c r="AN35" s="86">
        <v>320.23792073592347</v>
      </c>
    </row>
    <row r="36" spans="1:40" x14ac:dyDescent="0.2">
      <c r="A36" s="85" t="s">
        <v>250</v>
      </c>
      <c r="B36" s="86">
        <v>425.24628174117356</v>
      </c>
      <c r="C36" s="86">
        <v>434.76231930450183</v>
      </c>
      <c r="D36" s="86">
        <v>446.24449238881948</v>
      </c>
      <c r="E36" s="86">
        <v>458.0546751772315</v>
      </c>
      <c r="F36" s="86">
        <v>473.81990225918372</v>
      </c>
      <c r="G36" s="86">
        <v>490.14444779330199</v>
      </c>
      <c r="H36" s="86">
        <v>507.04888927759185</v>
      </c>
      <c r="I36" s="86">
        <v>524.55459397070842</v>
      </c>
      <c r="J36" s="86">
        <v>542.68375083116314</v>
      </c>
      <c r="K36" s="86">
        <v>564.03160829212118</v>
      </c>
      <c r="L36" s="86">
        <v>586.23765582440933</v>
      </c>
      <c r="M36" s="86">
        <v>609.33726640975601</v>
      </c>
      <c r="N36" s="86">
        <v>633.36731299296798</v>
      </c>
      <c r="O36" s="86">
        <v>658.36623392164506</v>
      </c>
      <c r="P36" s="86">
        <v>683.71990279884915</v>
      </c>
      <c r="Q36" s="86">
        <v>710.07294099804903</v>
      </c>
      <c r="R36" s="86">
        <v>737.46581044334596</v>
      </c>
      <c r="S36" s="86">
        <v>765.94066154298253</v>
      </c>
      <c r="T36" s="86">
        <v>795.54140624486263</v>
      </c>
      <c r="U36" s="86">
        <v>824.11877866963937</v>
      </c>
      <c r="V36" s="86">
        <v>853.75120562401946</v>
      </c>
      <c r="W36" s="86">
        <v>884.47883821068547</v>
      </c>
      <c r="X36" s="86">
        <v>916.34340647381975</v>
      </c>
      <c r="Y36" s="86">
        <v>949.3882835635352</v>
      </c>
      <c r="Z36" s="86">
        <v>980.50989746285779</v>
      </c>
      <c r="AA36" s="86">
        <v>1012.6817876601179</v>
      </c>
      <c r="AB36" s="86">
        <v>1045.9405538819262</v>
      </c>
      <c r="AC36" s="86">
        <v>1080.3241160542912</v>
      </c>
      <c r="AD36" s="86">
        <v>1115.8717635309788</v>
      </c>
      <c r="AE36" s="86">
        <v>1150.7212977676052</v>
      </c>
      <c r="AF36" s="86">
        <v>1186.6981860003352</v>
      </c>
      <c r="AG36" s="86">
        <v>1223.8403246505875</v>
      </c>
      <c r="AH36" s="86">
        <v>1262.1869371256396</v>
      </c>
      <c r="AI36" s="86">
        <v>1301.7786223121102</v>
      </c>
      <c r="AJ36" s="86">
        <v>1342.5604459588094</v>
      </c>
      <c r="AK36" s="86">
        <v>1384.6634279784635</v>
      </c>
      <c r="AL36" s="86">
        <v>1428.1319093049779</v>
      </c>
      <c r="AM36" s="86">
        <v>1473.0117738971144</v>
      </c>
      <c r="AN36" s="86">
        <v>1519.3505043610132</v>
      </c>
    </row>
    <row r="37" spans="1:40" x14ac:dyDescent="0.2">
      <c r="A37" s="85" t="s">
        <v>251</v>
      </c>
      <c r="B37" s="86">
        <v>45.180063990535828</v>
      </c>
      <c r="C37" s="86">
        <v>46.191090316943992</v>
      </c>
      <c r="D37" s="86">
        <v>47.411007661255134</v>
      </c>
      <c r="E37" s="86">
        <v>48.665774221319133</v>
      </c>
      <c r="F37" s="86">
        <v>50.340742349133258</v>
      </c>
      <c r="G37" s="86">
        <v>52.07513496704869</v>
      </c>
      <c r="H37" s="86">
        <v>53.871138320346297</v>
      </c>
      <c r="I37" s="86">
        <v>55.731022562005151</v>
      </c>
      <c r="J37" s="86">
        <v>57.657145146066526</v>
      </c>
      <c r="K37" s="86">
        <v>59.925236855646645</v>
      </c>
      <c r="L37" s="86">
        <v>62.28450651081625</v>
      </c>
      <c r="M37" s="86">
        <v>64.738712295119001</v>
      </c>
      <c r="N37" s="86">
        <v>67.291771754874304</v>
      </c>
      <c r="O37" s="86">
        <v>69.947768751784935</v>
      </c>
      <c r="P37" s="86">
        <v>72.641455754941703</v>
      </c>
      <c r="Q37" s="86">
        <v>75.441320217741549</v>
      </c>
      <c r="R37" s="86">
        <v>78.351660995691461</v>
      </c>
      <c r="S37" s="86">
        <v>81.376956336393789</v>
      </c>
      <c r="T37" s="86">
        <v>84.521871641291</v>
      </c>
      <c r="U37" s="86">
        <v>87.558059305404754</v>
      </c>
      <c r="V37" s="86">
        <v>90.706340674290729</v>
      </c>
      <c r="W37" s="86">
        <v>93.97098158040032</v>
      </c>
      <c r="X37" s="86">
        <v>97.356415609980957</v>
      </c>
      <c r="Y37" s="86">
        <v>100.86725092019168</v>
      </c>
      <c r="Z37" s="86">
        <v>104.1737501603566</v>
      </c>
      <c r="AA37" s="86">
        <v>107.59183544462347</v>
      </c>
      <c r="AB37" s="86">
        <v>111.12539529139048</v>
      </c>
      <c r="AC37" s="86">
        <v>114.77845848293533</v>
      </c>
      <c r="AD37" s="86">
        <v>118.55519929565635</v>
      </c>
      <c r="AE37" s="86">
        <v>122.25776944019555</v>
      </c>
      <c r="AF37" s="86">
        <v>126.08011470769496</v>
      </c>
      <c r="AG37" s="86">
        <v>130.02626138319985</v>
      </c>
      <c r="AH37" s="86">
        <v>134.10037673665897</v>
      </c>
      <c r="AI37" s="86">
        <v>138.30677417508886</v>
      </c>
      <c r="AJ37" s="86">
        <v>142.63961723832358</v>
      </c>
      <c r="AK37" s="86">
        <v>147.11282606698569</v>
      </c>
      <c r="AL37" s="86">
        <v>151.73111163990615</v>
      </c>
      <c r="AM37" s="86">
        <v>156.49934887376742</v>
      </c>
      <c r="AN37" s="86">
        <v>161.42258253268838</v>
      </c>
    </row>
    <row r="38" spans="1:40" x14ac:dyDescent="0.2">
      <c r="A38" s="85" t="s">
        <v>252</v>
      </c>
      <c r="B38" s="86">
        <v>312.64391499054454</v>
      </c>
      <c r="C38" s="86">
        <v>319.64016955346358</v>
      </c>
      <c r="D38" s="86">
        <v>328.08194012223038</v>
      </c>
      <c r="E38" s="86">
        <v>336.76486562272993</v>
      </c>
      <c r="F38" s="86">
        <v>348.35556618202725</v>
      </c>
      <c r="G38" s="86">
        <v>360.3574814141387</v>
      </c>
      <c r="H38" s="86">
        <v>372.78574003344318</v>
      </c>
      <c r="I38" s="86">
        <v>385.65605139163995</v>
      </c>
      <c r="J38" s="86">
        <v>398.98472895966637</v>
      </c>
      <c r="K38" s="86">
        <v>414.67981677072532</v>
      </c>
      <c r="L38" s="86">
        <v>431.00585167109944</v>
      </c>
      <c r="M38" s="86">
        <v>447.988840113913</v>
      </c>
      <c r="N38" s="86">
        <v>465.65589133519381</v>
      </c>
      <c r="O38" s="86">
        <v>484.03526546558942</v>
      </c>
      <c r="P38" s="86">
        <v>502.67545266413993</v>
      </c>
      <c r="Q38" s="86">
        <v>522.05038288283129</v>
      </c>
      <c r="R38" s="86">
        <v>542.18980399931058</v>
      </c>
      <c r="S38" s="86">
        <v>563.1247052760765</v>
      </c>
      <c r="T38" s="86">
        <v>584.88737107138638</v>
      </c>
      <c r="U38" s="86">
        <v>605.89764671316846</v>
      </c>
      <c r="V38" s="86">
        <v>627.68360551275089</v>
      </c>
      <c r="W38" s="86">
        <v>650.27476682979079</v>
      </c>
      <c r="X38" s="86">
        <v>673.70181087231413</v>
      </c>
      <c r="Y38" s="86">
        <v>697.99662587083333</v>
      </c>
      <c r="Z38" s="86">
        <v>720.87744488815417</v>
      </c>
      <c r="AA38" s="86">
        <v>744.53043407534551</v>
      </c>
      <c r="AB38" s="86">
        <v>768.98250179658748</v>
      </c>
      <c r="AC38" s="86">
        <v>794.26152703550008</v>
      </c>
      <c r="AD38" s="86">
        <v>820.39639558816555</v>
      </c>
      <c r="AE38" s="86">
        <v>846.01800661019331</v>
      </c>
      <c r="AF38" s="86">
        <v>872.46845584211405</v>
      </c>
      <c r="AG38" s="86">
        <v>899.7756049868168</v>
      </c>
      <c r="AH38" s="86">
        <v>927.968291356083</v>
      </c>
      <c r="AI38" s="86">
        <v>957.0763635233202</v>
      </c>
      <c r="AJ38" s="86">
        <v>987.05943345905769</v>
      </c>
      <c r="AK38" s="86">
        <v>1018.0138278808129</v>
      </c>
      <c r="AL38" s="86">
        <v>1049.9721465402258</v>
      </c>
      <c r="AM38" s="86">
        <v>1082.9681236311469</v>
      </c>
      <c r="AN38" s="86">
        <v>1117.036668683688</v>
      </c>
    </row>
    <row r="39" spans="1:40" x14ac:dyDescent="0.2">
      <c r="A39" s="85" t="s">
        <v>128</v>
      </c>
      <c r="B39" s="86">
        <v>5.0098132770971624</v>
      </c>
      <c r="C39" s="86">
        <v>5.1219214209589206</v>
      </c>
      <c r="D39" s="86">
        <v>5.2571925465104767</v>
      </c>
      <c r="E39" s="86">
        <v>5.3963279442288812</v>
      </c>
      <c r="F39" s="86">
        <v>5.5820575962983332</v>
      </c>
      <c r="G39" s="86">
        <v>5.7743765617330034</v>
      </c>
      <c r="H39" s="86">
        <v>5.9735272633996974</v>
      </c>
      <c r="I39" s="86">
        <v>6.179761428310977</v>
      </c>
      <c r="J39" s="86">
        <v>6.3933404638999658</v>
      </c>
      <c r="K39" s="86">
        <v>6.6448389115938129</v>
      </c>
      <c r="L39" s="86">
        <v>6.9064476699434483</v>
      </c>
      <c r="M39" s="86">
        <v>7.1785834669512623</v>
      </c>
      <c r="N39" s="86">
        <v>7.4616807016382243</v>
      </c>
      <c r="O39" s="86">
        <v>7.7561922149871299</v>
      </c>
      <c r="P39" s="86">
        <v>8.0548830029325753</v>
      </c>
      <c r="Q39" s="86">
        <v>8.3653473299141741</v>
      </c>
      <c r="R39" s="86">
        <v>8.6880618766068221</v>
      </c>
      <c r="S39" s="86">
        <v>9.0235232156648113</v>
      </c>
      <c r="T39" s="86">
        <v>9.3722486723866201</v>
      </c>
      <c r="U39" s="86">
        <v>9.7089178120014274</v>
      </c>
      <c r="V39" s="86">
        <v>10.058016516358876</v>
      </c>
      <c r="W39" s="86">
        <v>10.42001780435635</v>
      </c>
      <c r="X39" s="86">
        <v>10.795413296352166</v>
      </c>
      <c r="Y39" s="86">
        <v>11.184713970084715</v>
      </c>
      <c r="Z39" s="86">
        <v>11.551356739726648</v>
      </c>
      <c r="AA39" s="86">
        <v>11.930372781911931</v>
      </c>
      <c r="AB39" s="86">
        <v>12.322193276886416</v>
      </c>
      <c r="AC39" s="86">
        <v>12.727264958124188</v>
      </c>
      <c r="AD39" s="86">
        <v>13.146050692285341</v>
      </c>
      <c r="AE39" s="86">
        <v>13.55661197598298</v>
      </c>
      <c r="AF39" s="86">
        <v>13.980454582199288</v>
      </c>
      <c r="AG39" s="86">
        <v>14.418024967501497</v>
      </c>
      <c r="AH39" s="86">
        <v>14.869785221636166</v>
      </c>
      <c r="AI39" s="86">
        <v>15.336213638829371</v>
      </c>
      <c r="AJ39" s="86">
        <v>15.816663040368924</v>
      </c>
      <c r="AK39" s="86">
        <v>16.312676967789525</v>
      </c>
      <c r="AL39" s="86">
        <v>16.824777800260453</v>
      </c>
      <c r="AM39" s="86">
        <v>17.353506095279052</v>
      </c>
      <c r="AN39" s="86">
        <v>17.899421243957917</v>
      </c>
    </row>
    <row r="40" spans="1:40" x14ac:dyDescent="0.2">
      <c r="A40" s="85" t="s">
        <v>253</v>
      </c>
      <c r="B40" s="86">
        <v>426.51745739247275</v>
      </c>
      <c r="C40" s="86">
        <v>436.06194095466509</v>
      </c>
      <c r="D40" s="86">
        <v>447.57843734638249</v>
      </c>
      <c r="E40" s="86">
        <v>459.42392395152996</v>
      </c>
      <c r="F40" s="86">
        <v>475.23627754267056</v>
      </c>
      <c r="G40" s="86">
        <v>491.6096215394503</v>
      </c>
      <c r="H40" s="86">
        <v>508.56459495155775</v>
      </c>
      <c r="I40" s="86">
        <v>526.12262891013813</v>
      </c>
      <c r="J40" s="86">
        <v>544.30597870247504</v>
      </c>
      <c r="K40" s="86">
        <v>565.71765065817885</v>
      </c>
      <c r="L40" s="86">
        <v>587.99007804643907</v>
      </c>
      <c r="M40" s="86">
        <v>611.15873958835232</v>
      </c>
      <c r="N40" s="86">
        <v>635.26061845188678</v>
      </c>
      <c r="O40" s="86">
        <v>660.33426788721454</v>
      </c>
      <c r="P40" s="86">
        <v>685.76372570821809</v>
      </c>
      <c r="Q40" s="86">
        <v>712.19554023524245</v>
      </c>
      <c r="R40" s="86">
        <v>739.67029434397614</v>
      </c>
      <c r="S40" s="86">
        <v>768.23026444158268</v>
      </c>
      <c r="T40" s="86">
        <v>797.91949374060312</v>
      </c>
      <c r="U40" s="86">
        <v>826.58229162719874</v>
      </c>
      <c r="V40" s="86">
        <v>856.30329788550375</v>
      </c>
      <c r="W40" s="86">
        <v>887.12278364065901</v>
      </c>
      <c r="X40" s="86">
        <v>919.08260367918695</v>
      </c>
      <c r="Y40" s="86">
        <v>952.22626080522502</v>
      </c>
      <c r="Z40" s="86">
        <v>983.44090558927655</v>
      </c>
      <c r="AA40" s="86">
        <v>1015.7089662299503</v>
      </c>
      <c r="AB40" s="86">
        <v>1049.067151860296</v>
      </c>
      <c r="AC40" s="86">
        <v>1083.5534957591922</v>
      </c>
      <c r="AD40" s="86">
        <v>1119.2074047268641</v>
      </c>
      <c r="AE40" s="86">
        <v>1154.1611136060042</v>
      </c>
      <c r="AF40" s="86">
        <v>1190.2455464459294</v>
      </c>
      <c r="AG40" s="86">
        <v>1227.4987129506665</v>
      </c>
      <c r="AH40" s="86">
        <v>1265.9599537768202</v>
      </c>
      <c r="AI40" s="86">
        <v>1305.6699891720143</v>
      </c>
      <c r="AJ40" s="86">
        <v>1346.5737206717884</v>
      </c>
      <c r="AK40" s="86">
        <v>1388.8025598426711</v>
      </c>
      <c r="AL40" s="86">
        <v>1432.4009801655595</v>
      </c>
      <c r="AM40" s="86">
        <v>1477.4150027587248</v>
      </c>
      <c r="AN40" s="86">
        <v>1523.8922521666022</v>
      </c>
    </row>
    <row r="41" spans="1:40" x14ac:dyDescent="0.2">
      <c r="A41" s="85" t="s">
        <v>254</v>
      </c>
      <c r="B41" s="86">
        <v>9.2642168838118319</v>
      </c>
      <c r="C41" s="86">
        <v>9.4715288337252019</v>
      </c>
      <c r="D41" s="86">
        <v>9.7216740938202193</v>
      </c>
      <c r="E41" s="86">
        <v>9.9789652201325367</v>
      </c>
      <c r="F41" s="86">
        <v>10.322419094230476</v>
      </c>
      <c r="G41" s="86">
        <v>10.678058018899033</v>
      </c>
      <c r="H41" s="86">
        <v>11.04633028589909</v>
      </c>
      <c r="I41" s="86">
        <v>11.427701392348185</v>
      </c>
      <c r="J41" s="86">
        <v>11.822654736533147</v>
      </c>
      <c r="K41" s="86">
        <v>12.287729188714696</v>
      </c>
      <c r="L41" s="86">
        <v>12.771499768974737</v>
      </c>
      <c r="M41" s="86">
        <v>13.274737096572345</v>
      </c>
      <c r="N41" s="86">
        <v>13.798244468261661</v>
      </c>
      <c r="O41" s="86">
        <v>14.342859283930967</v>
      </c>
      <c r="P41" s="86">
        <v>14.895202472722749</v>
      </c>
      <c r="Q41" s="86">
        <v>15.469317454810616</v>
      </c>
      <c r="R41" s="86">
        <v>16.066085714775397</v>
      </c>
      <c r="S41" s="86">
        <v>16.686425521724825</v>
      </c>
      <c r="T41" s="86">
        <v>17.331293520846966</v>
      </c>
      <c r="U41" s="86">
        <v>17.95386680950357</v>
      </c>
      <c r="V41" s="86">
        <v>18.599425023381563</v>
      </c>
      <c r="W41" s="86">
        <v>19.268842875651504</v>
      </c>
      <c r="X41" s="86">
        <v>19.963029477566064</v>
      </c>
      <c r="Y41" s="86">
        <v>20.68292973631625</v>
      </c>
      <c r="Z41" s="86">
        <v>21.360930681455759</v>
      </c>
      <c r="AA41" s="86">
        <v>22.061812455493246</v>
      </c>
      <c r="AB41" s="86">
        <v>22.786372402978838</v>
      </c>
      <c r="AC41" s="86">
        <v>23.535436629710148</v>
      </c>
      <c r="AD41" s="86">
        <v>24.309861075198324</v>
      </c>
      <c r="AE41" s="86">
        <v>25.069076751690574</v>
      </c>
      <c r="AF41" s="86">
        <v>25.852852435814086</v>
      </c>
      <c r="AG41" s="86">
        <v>26.662013721306472</v>
      </c>
      <c r="AH41" s="86">
        <v>27.497415110999494</v>
      </c>
      <c r="AI41" s="86">
        <v>28.359941073275422</v>
      </c>
      <c r="AJ41" s="86">
        <v>29.248394836194716</v>
      </c>
      <c r="AK41" s="86">
        <v>30.165630738383534</v>
      </c>
      <c r="AL41" s="86">
        <v>31.112614770718615</v>
      </c>
      <c r="AM41" s="86">
        <v>32.090346539695545</v>
      </c>
      <c r="AN41" s="86">
        <v>33.099860479195073</v>
      </c>
    </row>
    <row r="45" spans="1:40" x14ac:dyDescent="0.2">
      <c r="A45" s="83" t="s">
        <v>324</v>
      </c>
    </row>
    <row r="46" spans="1:40" x14ac:dyDescent="0.2">
      <c r="A46" s="83" t="s">
        <v>241</v>
      </c>
    </row>
    <row r="47" spans="1:40" x14ac:dyDescent="0.2">
      <c r="A47" s="83" t="s">
        <v>325</v>
      </c>
    </row>
    <row r="48" spans="1:40" x14ac:dyDescent="0.2">
      <c r="A48" s="83" t="s">
        <v>243</v>
      </c>
    </row>
    <row r="49" spans="1:40" x14ac:dyDescent="0.2">
      <c r="A49" s="83"/>
      <c r="B49" s="84">
        <v>1000000</v>
      </c>
    </row>
    <row r="50" spans="1:40" x14ac:dyDescent="0.2">
      <c r="A50" s="85" t="s">
        <v>244</v>
      </c>
      <c r="B50" s="85">
        <v>2022</v>
      </c>
      <c r="C50" s="85">
        <v>2023</v>
      </c>
      <c r="D50" s="85">
        <v>2024</v>
      </c>
      <c r="E50" s="85">
        <v>2025</v>
      </c>
      <c r="F50" s="85">
        <v>2026</v>
      </c>
      <c r="G50" s="85">
        <v>2027</v>
      </c>
      <c r="H50" s="85">
        <v>2028</v>
      </c>
      <c r="I50" s="85">
        <v>2029</v>
      </c>
      <c r="J50" s="85">
        <v>2030</v>
      </c>
      <c r="K50" s="85">
        <v>2031</v>
      </c>
      <c r="L50" s="85">
        <v>2032</v>
      </c>
      <c r="M50" s="85">
        <v>2033</v>
      </c>
      <c r="N50" s="85">
        <v>2034</v>
      </c>
      <c r="O50" s="85">
        <v>2035</v>
      </c>
      <c r="P50" s="85">
        <v>2036</v>
      </c>
      <c r="Q50" s="85">
        <v>2037</v>
      </c>
      <c r="R50" s="85">
        <v>2038</v>
      </c>
      <c r="S50" s="85">
        <v>2039</v>
      </c>
      <c r="T50" s="85">
        <v>2040</v>
      </c>
      <c r="U50" s="85">
        <v>2041</v>
      </c>
      <c r="V50" s="85">
        <v>2042</v>
      </c>
      <c r="W50" s="85">
        <v>2043</v>
      </c>
      <c r="X50" s="85">
        <v>2044</v>
      </c>
      <c r="Y50" s="85">
        <v>2045</v>
      </c>
      <c r="Z50" s="85">
        <v>2046</v>
      </c>
      <c r="AA50" s="85">
        <v>2047</v>
      </c>
      <c r="AB50" s="85">
        <v>2048</v>
      </c>
      <c r="AC50" s="85">
        <v>2049</v>
      </c>
      <c r="AD50" s="85">
        <v>2050</v>
      </c>
      <c r="AE50" s="85">
        <v>2051</v>
      </c>
      <c r="AF50" s="85">
        <v>2052</v>
      </c>
      <c r="AG50" s="85">
        <v>2053</v>
      </c>
      <c r="AH50" s="85">
        <v>2054</v>
      </c>
      <c r="AI50" s="85">
        <v>2055</v>
      </c>
      <c r="AJ50" s="85">
        <v>2056</v>
      </c>
      <c r="AK50" s="85">
        <v>2057</v>
      </c>
      <c r="AL50" s="85">
        <v>2058</v>
      </c>
      <c r="AM50" s="85">
        <v>2059</v>
      </c>
      <c r="AN50" s="85">
        <v>2060</v>
      </c>
    </row>
    <row r="51" spans="1:40" x14ac:dyDescent="0.2">
      <c r="A51" s="85" t="s">
        <v>245</v>
      </c>
      <c r="B51" s="86">
        <v>2.1310375014989259E-2</v>
      </c>
      <c r="C51" s="86">
        <v>2.1787252386617117E-2</v>
      </c>
      <c r="D51" s="86">
        <v>2.2362658745050026E-2</v>
      </c>
      <c r="E51" s="86">
        <v>2.2954502660030605E-2</v>
      </c>
      <c r="F51" s="86">
        <v>2.3744545785010479E-2</v>
      </c>
      <c r="G51" s="86">
        <v>2.4562618046235021E-2</v>
      </c>
      <c r="H51" s="86">
        <v>2.5409750644253635E-2</v>
      </c>
      <c r="I51" s="86">
        <v>2.6287014356906224E-2</v>
      </c>
      <c r="J51" s="86">
        <v>2.7195521139893219E-2</v>
      </c>
      <c r="K51" s="86">
        <v>2.8265326727367937E-2</v>
      </c>
      <c r="L51" s="86">
        <v>2.9378138810229982E-2</v>
      </c>
      <c r="M51" s="86">
        <v>3.053573003538634E-2</v>
      </c>
      <c r="N51" s="86">
        <v>3.1739948217422313E-2</v>
      </c>
      <c r="O51" s="86">
        <v>3.2992719617983127E-2</v>
      </c>
      <c r="P51" s="86">
        <v>3.4263268509244056E-2</v>
      </c>
      <c r="Q51" s="86">
        <v>3.558389881436945E-2</v>
      </c>
      <c r="R51" s="86">
        <v>3.6956638202532331E-2</v>
      </c>
      <c r="S51" s="86">
        <v>3.8383598957943632E-2</v>
      </c>
      <c r="T51" s="86">
        <v>3.9866981640884917E-2</v>
      </c>
      <c r="U51" s="86">
        <v>4.1299080049415314E-2</v>
      </c>
      <c r="V51" s="86">
        <v>4.2784050425679454E-2</v>
      </c>
      <c r="W51" s="86">
        <v>4.4323904862650663E-2</v>
      </c>
      <c r="X51" s="86">
        <v>4.592073457882774E-2</v>
      </c>
      <c r="Y51" s="86">
        <v>4.7576713133708252E-2</v>
      </c>
      <c r="Z51" s="86">
        <v>4.9136311163703351E-2</v>
      </c>
      <c r="AA51" s="86">
        <v>5.0748541709817699E-2</v>
      </c>
      <c r="AB51" s="86">
        <v>5.2415238894847949E-2</v>
      </c>
      <c r="AC51" s="86">
        <v>5.4138303000768266E-2</v>
      </c>
      <c r="AD51" s="86">
        <v>5.5919702935712121E-2</v>
      </c>
      <c r="AE51" s="86">
        <v>5.7666118308562449E-2</v>
      </c>
      <c r="AF51" s="86">
        <v>5.9469028793688032E-2</v>
      </c>
      <c r="AG51" s="86">
        <v>6.1330333495177108E-2</v>
      </c>
      <c r="AH51" s="86">
        <v>6.3251998016385577E-2</v>
      </c>
      <c r="AI51" s="86">
        <v>6.523605689009164E-2</v>
      </c>
      <c r="AJ51" s="86">
        <v>6.727975719511925E-2</v>
      </c>
      <c r="AK51" s="86">
        <v>6.9389664734850046E-2</v>
      </c>
      <c r="AL51" s="86">
        <v>7.1568001567349146E-2</v>
      </c>
      <c r="AM51" s="86">
        <v>7.3817067076315745E-2</v>
      </c>
      <c r="AN51" s="86">
        <v>7.6139240758495583E-2</v>
      </c>
    </row>
    <row r="52" spans="1:40" x14ac:dyDescent="0.2">
      <c r="A52" s="85" t="s">
        <v>246</v>
      </c>
      <c r="B52" s="86">
        <v>1.7990284965595758E-3</v>
      </c>
      <c r="C52" s="86">
        <v>1.8392866328110263E-3</v>
      </c>
      <c r="D52" s="86">
        <v>1.8878626168185469E-3</v>
      </c>
      <c r="E52" s="86">
        <v>1.9378262644698212E-3</v>
      </c>
      <c r="F52" s="86">
        <v>2.0045219511646848E-3</v>
      </c>
      <c r="G52" s="86">
        <v>2.0735838662718888E-3</v>
      </c>
      <c r="H52" s="86">
        <v>2.1450990640630163E-3</v>
      </c>
      <c r="I52" s="86">
        <v>2.2191579399368361E-3</v>
      </c>
      <c r="J52" s="86">
        <v>2.2958543655399359E-3</v>
      </c>
      <c r="K52" s="86">
        <v>2.3861676864595318E-3</v>
      </c>
      <c r="L52" s="86">
        <v>2.4801116291154677E-3</v>
      </c>
      <c r="M52" s="86">
        <v>2.5778358409117778E-3</v>
      </c>
      <c r="N52" s="86">
        <v>2.6794963149313136E-3</v>
      </c>
      <c r="O52" s="86">
        <v>2.7852556667821611E-3</v>
      </c>
      <c r="P52" s="86">
        <v>2.8925157999352773E-3</v>
      </c>
      <c r="Q52" s="86">
        <v>3.0040038216462808E-3</v>
      </c>
      <c r="R52" s="86">
        <v>3.1198909083783402E-3</v>
      </c>
      <c r="S52" s="86">
        <v>3.2403553798224819E-3</v>
      </c>
      <c r="T52" s="86">
        <v>3.3655830079631077E-3</v>
      </c>
      <c r="U52" s="86">
        <v>3.4864812016838476E-3</v>
      </c>
      <c r="V52" s="86">
        <v>3.6118428633893276E-3</v>
      </c>
      <c r="W52" s="86">
        <v>3.741837854595084E-3</v>
      </c>
      <c r="X52" s="86">
        <v>3.8766427166181628E-3</v>
      </c>
      <c r="Y52" s="86">
        <v>4.0164409420283733E-3</v>
      </c>
      <c r="Z52" s="86">
        <v>4.1481026935069774E-3</v>
      </c>
      <c r="AA52" s="86">
        <v>4.2842076983904392E-3</v>
      </c>
      <c r="AB52" s="86">
        <v>4.424910793896549E-3</v>
      </c>
      <c r="AC52" s="86">
        <v>4.570372402421469E-3</v>
      </c>
      <c r="AD52" s="86">
        <v>4.7207587398031053E-3</v>
      </c>
      <c r="AE52" s="86">
        <v>4.8681916695557511E-3</v>
      </c>
      <c r="AF52" s="86">
        <v>5.0203939342838757E-3</v>
      </c>
      <c r="AG52" s="86">
        <v>5.1775258569461396E-3</v>
      </c>
      <c r="AH52" s="86">
        <v>5.3397533743901014E-3</v>
      </c>
      <c r="AI52" s="86">
        <v>5.5072482425066157E-3</v>
      </c>
      <c r="AJ52" s="86">
        <v>5.6797780588325195E-3</v>
      </c>
      <c r="AK52" s="86">
        <v>5.8578971105344123E-3</v>
      </c>
      <c r="AL52" s="86">
        <v>6.0417929844462847E-3</v>
      </c>
      <c r="AM52" s="86">
        <v>6.2316597952562407E-3</v>
      </c>
      <c r="AN52" s="86">
        <v>6.4276984208207237E-3</v>
      </c>
    </row>
    <row r="53" spans="1:40" x14ac:dyDescent="0.2">
      <c r="A53" s="85" t="s">
        <v>247</v>
      </c>
      <c r="B53" s="86">
        <v>2.0520907859539945</v>
      </c>
      <c r="C53" s="86">
        <v>2.098011876486618</v>
      </c>
      <c r="D53" s="86">
        <v>2.1534208538269501</v>
      </c>
      <c r="E53" s="86">
        <v>2.2104126920184561</v>
      </c>
      <c r="F53" s="86">
        <v>2.2864901996238904</v>
      </c>
      <c r="G53" s="86">
        <v>2.3652667837207271</v>
      </c>
      <c r="H53" s="86">
        <v>2.4468417441638222</v>
      </c>
      <c r="I53" s="86">
        <v>2.5313181919184924</v>
      </c>
      <c r="J53" s="86">
        <v>2.6188032031880257</v>
      </c>
      <c r="K53" s="86">
        <v>2.721820545082517</v>
      </c>
      <c r="L53" s="86">
        <v>2.828979214046965</v>
      </c>
      <c r="M53" s="86">
        <v>2.9404499077993598</v>
      </c>
      <c r="N53" s="86">
        <v>3.0564105623582836</v>
      </c>
      <c r="O53" s="86">
        <v>3.1770466678322267</v>
      </c>
      <c r="P53" s="86">
        <v>3.2993946636336484</v>
      </c>
      <c r="Q53" s="86">
        <v>3.4265652685100632</v>
      </c>
      <c r="R53" s="86">
        <v>3.5587537376469864</v>
      </c>
      <c r="S53" s="86">
        <v>3.6961634742676619</v>
      </c>
      <c r="T53" s="86">
        <v>3.8390063821736189</v>
      </c>
      <c r="U53" s="86">
        <v>3.9769108510840683</v>
      </c>
      <c r="V53" s="86">
        <v>4.1199066465312573</v>
      </c>
      <c r="W53" s="86">
        <v>4.2681875237845368</v>
      </c>
      <c r="X53" s="86">
        <v>4.4219548575362735</v>
      </c>
      <c r="Y53" s="86">
        <v>4.5814179515370812</v>
      </c>
      <c r="Z53" s="86">
        <v>4.7316000456998459</v>
      </c>
      <c r="AA53" s="86">
        <v>4.886850408313725</v>
      </c>
      <c r="AB53" s="86">
        <v>5.0473456569412285</v>
      </c>
      <c r="AC53" s="86">
        <v>5.2132687799683959</v>
      </c>
      <c r="AD53" s="86">
        <v>5.3848093741637619</v>
      </c>
      <c r="AE53" s="86">
        <v>5.5529811164514404</v>
      </c>
      <c r="AF53" s="86">
        <v>5.7265930773776921</v>
      </c>
      <c r="AG53" s="86">
        <v>5.905828131903573</v>
      </c>
      <c r="AH53" s="86">
        <v>6.0908755585627867</v>
      </c>
      <c r="AI53" s="86">
        <v>6.2819312734743589</v>
      </c>
      <c r="AJ53" s="86">
        <v>6.4787301830312618</v>
      </c>
      <c r="AK53" s="86">
        <v>6.6819045438039364</v>
      </c>
      <c r="AL53" s="86">
        <v>6.891668329731278</v>
      </c>
      <c r="AM53" s="86">
        <v>7.1082429608539597</v>
      </c>
      <c r="AN53" s="86">
        <v>7.3318575717293797</v>
      </c>
    </row>
    <row r="54" spans="1:40" x14ac:dyDescent="0.2">
      <c r="A54" s="85" t="s">
        <v>180</v>
      </c>
      <c r="B54" s="86">
        <v>1.1527907957314756</v>
      </c>
      <c r="C54" s="86">
        <v>1.1785876127428394</v>
      </c>
      <c r="D54" s="86">
        <v>1.2097143833107087</v>
      </c>
      <c r="E54" s="86">
        <v>1.2417303481738045</v>
      </c>
      <c r="F54" s="86">
        <v>1.2844679556568792</v>
      </c>
      <c r="G54" s="86">
        <v>1.3287218072347866</v>
      </c>
      <c r="H54" s="86">
        <v>1.3745476859944548</v>
      </c>
      <c r="I54" s="86">
        <v>1.4220035159675921</v>
      </c>
      <c r="J54" s="86">
        <v>1.4711494487139822</v>
      </c>
      <c r="K54" s="86">
        <v>1.5290208861521084</v>
      </c>
      <c r="L54" s="86">
        <v>1.5892187721864846</v>
      </c>
      <c r="M54" s="86">
        <v>1.6518389986555702</v>
      </c>
      <c r="N54" s="86">
        <v>1.7169815236147565</v>
      </c>
      <c r="O54" s="86">
        <v>1.7847505487354467</v>
      </c>
      <c r="P54" s="86">
        <v>1.8534812522703314</v>
      </c>
      <c r="Q54" s="86">
        <v>1.9249211241281363</v>
      </c>
      <c r="R54" s="86">
        <v>1.9991798516493151</v>
      </c>
      <c r="S54" s="86">
        <v>2.0763716994488561</v>
      </c>
      <c r="T54" s="86">
        <v>2.1566157074608863</v>
      </c>
      <c r="U54" s="86">
        <v>2.2340854780667216</v>
      </c>
      <c r="V54" s="86">
        <v>2.314415372800489</v>
      </c>
      <c r="W54" s="86">
        <v>2.3977142364036919</v>
      </c>
      <c r="X54" s="86">
        <v>2.4840951939356288</v>
      </c>
      <c r="Y54" s="86">
        <v>2.5736758247153411</v>
      </c>
      <c r="Z54" s="86">
        <v>2.6580427235969748</v>
      </c>
      <c r="AA54" s="86">
        <v>2.7452567934033709</v>
      </c>
      <c r="AB54" s="86">
        <v>2.835417251528721</v>
      </c>
      <c r="AC54" s="86">
        <v>2.9286268942667335</v>
      </c>
      <c r="AD54" s="86">
        <v>3.0249922302627206</v>
      </c>
      <c r="AE54" s="86">
        <v>3.1194650664249055</v>
      </c>
      <c r="AF54" s="86">
        <v>3.2169940217491861</v>
      </c>
      <c r="AG54" s="86">
        <v>3.3176818288111969</v>
      </c>
      <c r="AH54" s="86">
        <v>3.4216348174833655</v>
      </c>
      <c r="AI54" s="86">
        <v>3.5289630463948196</v>
      </c>
      <c r="AJ54" s="86">
        <v>3.6395175954917889</v>
      </c>
      <c r="AK54" s="86">
        <v>3.7536536437750914</v>
      </c>
      <c r="AL54" s="86">
        <v>3.8714913941075708</v>
      </c>
      <c r="AM54" s="86">
        <v>3.9931552323042321</v>
      </c>
      <c r="AN54" s="86">
        <v>4.1187738779181107</v>
      </c>
    </row>
    <row r="55" spans="1:40" x14ac:dyDescent="0.2">
      <c r="A55" s="85" t="s">
        <v>248</v>
      </c>
      <c r="B55" s="86">
        <v>0.20523205897624611</v>
      </c>
      <c r="C55" s="86">
        <v>0.2098246822777847</v>
      </c>
      <c r="D55" s="86">
        <v>0.21536620051038957</v>
      </c>
      <c r="E55" s="86">
        <v>0.22106602255381158</v>
      </c>
      <c r="F55" s="86">
        <v>0.22867462526988769</v>
      </c>
      <c r="G55" s="86">
        <v>0.23655316586076763</v>
      </c>
      <c r="H55" s="86">
        <v>0.24471157542394845</v>
      </c>
      <c r="I55" s="86">
        <v>0.25316016621065196</v>
      </c>
      <c r="J55" s="86">
        <v>0.26190964704030223</v>
      </c>
      <c r="K55" s="86">
        <v>0.27221253487157199</v>
      </c>
      <c r="L55" s="86">
        <v>0.28292960178657384</v>
      </c>
      <c r="M55" s="86">
        <v>0.29407791946866862</v>
      </c>
      <c r="N55" s="86">
        <v>0.30567528351233458</v>
      </c>
      <c r="O55" s="86">
        <v>0.31774024500563564</v>
      </c>
      <c r="P55" s="86">
        <v>0.32997641470232369</v>
      </c>
      <c r="Q55" s="86">
        <v>0.34269489931259783</v>
      </c>
      <c r="R55" s="86">
        <v>0.35591522654157881</v>
      </c>
      <c r="S55" s="86">
        <v>0.36965773898940646</v>
      </c>
      <c r="T55" s="86">
        <v>0.38394362940924237</v>
      </c>
      <c r="U55" s="86">
        <v>0.39773562062631701</v>
      </c>
      <c r="V55" s="86">
        <v>0.41203680151239042</v>
      </c>
      <c r="W55" s="86">
        <v>0.42686654976417027</v>
      </c>
      <c r="X55" s="86">
        <v>0.44224500510599146</v>
      </c>
      <c r="Y55" s="86">
        <v>0.45819310025680815</v>
      </c>
      <c r="Z55" s="86">
        <v>0.47321299149035306</v>
      </c>
      <c r="AA55" s="86">
        <v>0.48873976632611787</v>
      </c>
      <c r="AB55" s="86">
        <v>0.50479108849820886</v>
      </c>
      <c r="AC55" s="86">
        <v>0.52138525889442933</v>
      </c>
      <c r="AD55" s="86">
        <v>0.538541239314836</v>
      </c>
      <c r="AE55" s="86">
        <v>0.55536029681831656</v>
      </c>
      <c r="AF55" s="86">
        <v>0.57272343710805473</v>
      </c>
      <c r="AG55" s="86">
        <v>0.59064894972808513</v>
      </c>
      <c r="AH55" s="86">
        <v>0.60915576465141752</v>
      </c>
      <c r="AI55" s="86">
        <v>0.62826347568392515</v>
      </c>
      <c r="AJ55" s="86">
        <v>0.64794557049624935</v>
      </c>
      <c r="AK55" s="86">
        <v>0.66826528182577205</v>
      </c>
      <c r="AL55" s="86">
        <v>0.68924400946257469</v>
      </c>
      <c r="AM55" s="86">
        <v>0.71090389789030106</v>
      </c>
      <c r="AN55" s="86">
        <v>0.73326786313065917</v>
      </c>
    </row>
    <row r="56" spans="1:40" x14ac:dyDescent="0.2">
      <c r="A56" s="85" t="s">
        <v>249</v>
      </c>
      <c r="B56" s="86">
        <v>1.6514579709415809</v>
      </c>
      <c r="C56" s="86">
        <v>1.6884138169078091</v>
      </c>
      <c r="D56" s="86">
        <v>1.7330052150646271</v>
      </c>
      <c r="E56" s="86">
        <v>1.7788704497336776</v>
      </c>
      <c r="F56" s="86">
        <v>1.8400952294580086</v>
      </c>
      <c r="G56" s="86">
        <v>1.9034921408523504</v>
      </c>
      <c r="H56" s="86">
        <v>1.9691410973093944</v>
      </c>
      <c r="I56" s="86">
        <v>2.0371250792833804</v>
      </c>
      <c r="J56" s="86">
        <v>2.1075302583270648</v>
      </c>
      <c r="K56" s="86">
        <v>2.1904353673901507</v>
      </c>
      <c r="L56" s="86">
        <v>2.2766732859209129</v>
      </c>
      <c r="M56" s="86">
        <v>2.3663813860614238</v>
      </c>
      <c r="N56" s="86">
        <v>2.4597028651098811</v>
      </c>
      <c r="O56" s="86">
        <v>2.5567869996578931</v>
      </c>
      <c r="P56" s="86">
        <v>2.6552488095729214</v>
      </c>
      <c r="Q56" s="86">
        <v>2.7575917032353887</v>
      </c>
      <c r="R56" s="86">
        <v>2.8639728158630398</v>
      </c>
      <c r="S56" s="86">
        <v>2.9745558399575134</v>
      </c>
      <c r="T56" s="86">
        <v>3.0895113090178645</v>
      </c>
      <c r="U56" s="86">
        <v>3.2004924780623676</v>
      </c>
      <c r="V56" s="86">
        <v>3.3155709861960161</v>
      </c>
      <c r="W56" s="86">
        <v>3.4349027615513146</v>
      </c>
      <c r="X56" s="86">
        <v>3.5586498641322</v>
      </c>
      <c r="Y56" s="86">
        <v>3.6869807349987216</v>
      </c>
      <c r="Z56" s="86">
        <v>3.8078425497855832</v>
      </c>
      <c r="AA56" s="86">
        <v>3.9327831472412011</v>
      </c>
      <c r="AB56" s="86">
        <v>4.061944663611893</v>
      </c>
      <c r="AC56" s="86">
        <v>4.1954743621819039</v>
      </c>
      <c r="AD56" s="86">
        <v>4.3335248244533835</v>
      </c>
      <c r="AE56" s="86">
        <v>4.4688641409149641</v>
      </c>
      <c r="AF56" s="86">
        <v>4.608581573830179</v>
      </c>
      <c r="AG56" s="86">
        <v>4.7528242952024238</v>
      </c>
      <c r="AH56" s="86">
        <v>4.901744630428488</v>
      </c>
      <c r="AI56" s="86">
        <v>5.0555002466245691</v>
      </c>
      <c r="AJ56" s="86">
        <v>5.213877804812995</v>
      </c>
      <c r="AK56" s="86">
        <v>5.3773861251493225</v>
      </c>
      <c r="AL56" s="86">
        <v>5.5461974071139011</v>
      </c>
      <c r="AM56" s="86">
        <v>5.7204898425750397</v>
      </c>
      <c r="AN56" s="86">
        <v>5.9004478318009088</v>
      </c>
    </row>
    <row r="57" spans="1:40" x14ac:dyDescent="0.2">
      <c r="A57" s="85" t="s">
        <v>250</v>
      </c>
      <c r="B57" s="86">
        <v>1.8804431563977118</v>
      </c>
      <c r="C57" s="86">
        <v>1.9225231662186457</v>
      </c>
      <c r="D57" s="86">
        <v>1.9732974462630761</v>
      </c>
      <c r="E57" s="86">
        <v>2.0255221883803802</v>
      </c>
      <c r="F57" s="86">
        <v>2.0952361744825723</v>
      </c>
      <c r="G57" s="86">
        <v>2.1674234721709733</v>
      </c>
      <c r="H57" s="86">
        <v>2.2421750753400898</v>
      </c>
      <c r="I57" s="86">
        <v>2.3195854702136325</v>
      </c>
      <c r="J57" s="86">
        <v>2.3997527765799989</v>
      </c>
      <c r="K57" s="86">
        <v>2.4941532080237381</v>
      </c>
      <c r="L57" s="86">
        <v>2.5923485642341633</v>
      </c>
      <c r="M57" s="86">
        <v>2.6944952648774048</v>
      </c>
      <c r="N57" s="86">
        <v>2.8007563624707816</v>
      </c>
      <c r="O57" s="86">
        <v>2.9113018317578478</v>
      </c>
      <c r="P57" s="86">
        <v>3.0234159998923746</v>
      </c>
      <c r="Q57" s="86">
        <v>3.1399493888007215</v>
      </c>
      <c r="R57" s="86">
        <v>3.2610809215012395</v>
      </c>
      <c r="S57" s="86">
        <v>3.3869969875054231</v>
      </c>
      <c r="T57" s="86">
        <v>3.5178917658701301</v>
      </c>
      <c r="U57" s="86">
        <v>3.6442611821621869</v>
      </c>
      <c r="V57" s="86">
        <v>3.7752960597528036</v>
      </c>
      <c r="W57" s="86">
        <v>3.9111739472050169</v>
      </c>
      <c r="X57" s="86">
        <v>4.0520793751763966</v>
      </c>
      <c r="Y57" s="86">
        <v>4.1982041401547772</v>
      </c>
      <c r="Z57" s="86">
        <v>4.3358242167687653</v>
      </c>
      <c r="AA57" s="86">
        <v>4.4780886252948289</v>
      </c>
      <c r="AB57" s="86">
        <v>4.6251592100767951</v>
      </c>
      <c r="AC57" s="86">
        <v>4.7772036533929434</v>
      </c>
      <c r="AD57" s="86">
        <v>4.9343956931442987</v>
      </c>
      <c r="AE57" s="86">
        <v>5.0885006694196697</v>
      </c>
      <c r="AF57" s="86">
        <v>5.247590815931285</v>
      </c>
      <c r="AG57" s="86">
        <v>5.4118337110199031</v>
      </c>
      <c r="AH57" s="86">
        <v>5.581402800970551</v>
      </c>
      <c r="AI57" s="86">
        <v>5.7564776144511427</v>
      </c>
      <c r="AJ57" s="86">
        <v>5.9368152316734575</v>
      </c>
      <c r="AK57" s="86">
        <v>6.1229950239543554</v>
      </c>
      <c r="AL57" s="86">
        <v>6.3152130673309141</v>
      </c>
      <c r="AM57" s="86">
        <v>6.513672261111016</v>
      </c>
      <c r="AN57" s="86">
        <v>6.718582573836648</v>
      </c>
    </row>
    <row r="58" spans="1:40" x14ac:dyDescent="0.2">
      <c r="A58" s="85" t="s">
        <v>251</v>
      </c>
      <c r="B58" s="86">
        <v>3.9223296780123977E-2</v>
      </c>
      <c r="C58" s="86">
        <v>4.0101024303075987E-2</v>
      </c>
      <c r="D58" s="86">
        <v>4.1160101599937715E-2</v>
      </c>
      <c r="E58" s="86">
        <v>4.2249433416410458E-2</v>
      </c>
      <c r="F58" s="86">
        <v>4.3703565309368038E-2</v>
      </c>
      <c r="G58" s="86">
        <v>4.5209286868328286E-2</v>
      </c>
      <c r="H58" s="86">
        <v>4.6768496092982031E-2</v>
      </c>
      <c r="I58" s="86">
        <v>4.8383163827904717E-2</v>
      </c>
      <c r="J58" s="86">
        <v>5.0055336708522261E-2</v>
      </c>
      <c r="K58" s="86">
        <v>5.2024391782637146E-2</v>
      </c>
      <c r="L58" s="86">
        <v>5.4072603442727823E-2</v>
      </c>
      <c r="M58" s="86">
        <v>5.6203234374489403E-2</v>
      </c>
      <c r="N58" s="86">
        <v>5.8419685615201736E-2</v>
      </c>
      <c r="O58" s="86">
        <v>6.0725502589670084E-2</v>
      </c>
      <c r="P58" s="86">
        <v>6.3064040330114909E-2</v>
      </c>
      <c r="Q58" s="86">
        <v>6.5494756559103112E-2</v>
      </c>
      <c r="R58" s="86">
        <v>6.8021383349378087E-2</v>
      </c>
      <c r="S58" s="86">
        <v>7.06478085138212E-2</v>
      </c>
      <c r="T58" s="86">
        <v>7.3378082343848947E-2</v>
      </c>
      <c r="U58" s="86">
        <v>7.6013963732919812E-2</v>
      </c>
      <c r="V58" s="86">
        <v>7.8747159828105012E-2</v>
      </c>
      <c r="W58" s="86">
        <v>8.1581374033018322E-2</v>
      </c>
      <c r="X58" s="86">
        <v>8.452045538756417E-2</v>
      </c>
      <c r="Y58" s="86">
        <v>8.7568404486250265E-2</v>
      </c>
      <c r="Z58" s="86">
        <v>9.0438958211614892E-2</v>
      </c>
      <c r="AA58" s="86">
        <v>9.340638591496335E-2</v>
      </c>
      <c r="AB58" s="86">
        <v>9.6474063432841706E-2</v>
      </c>
      <c r="AC58" s="86">
        <v>9.9645488372579E-2</v>
      </c>
      <c r="AD58" s="86">
        <v>0.10292428465294712</v>
      </c>
      <c r="AE58" s="86">
        <v>0.10613868929962732</v>
      </c>
      <c r="AF58" s="86">
        <v>0.10945707731374431</v>
      </c>
      <c r="AG58" s="86">
        <v>0.11288294413464234</v>
      </c>
      <c r="AH58" s="86">
        <v>0.11641990759840952</v>
      </c>
      <c r="AI58" s="86">
        <v>0.1200717124107544</v>
      </c>
      <c r="AJ58" s="86">
        <v>0.12383329161981783</v>
      </c>
      <c r="AK58" s="86">
        <v>0.12771673006476644</v>
      </c>
      <c r="AL58" s="86">
        <v>0.13172611760525268</v>
      </c>
      <c r="AM58" s="86">
        <v>0.13586568642438837</v>
      </c>
      <c r="AN58" s="86">
        <v>0.14013981615918034</v>
      </c>
    </row>
    <row r="59" spans="1:40" x14ac:dyDescent="0.2">
      <c r="A59" s="85" t="s">
        <v>252</v>
      </c>
      <c r="B59" s="86">
        <v>1.4327670218660133</v>
      </c>
      <c r="C59" s="86">
        <v>1.4648290654040528</v>
      </c>
      <c r="D59" s="86">
        <v>1.5035155387277181</v>
      </c>
      <c r="E59" s="86">
        <v>1.543307163365004</v>
      </c>
      <c r="F59" s="86">
        <v>1.5964243766719937</v>
      </c>
      <c r="G59" s="86">
        <v>1.6514260815486768</v>
      </c>
      <c r="H59" s="86">
        <v>1.7083816090199222</v>
      </c>
      <c r="I59" s="86">
        <v>1.767362951022786</v>
      </c>
      <c r="J59" s="86">
        <v>1.8284448680181358</v>
      </c>
      <c r="K59" s="86">
        <v>1.9003714373283258</v>
      </c>
      <c r="L59" s="86">
        <v>1.9751894756189379</v>
      </c>
      <c r="M59" s="86">
        <v>2.0530181638066827</v>
      </c>
      <c r="N59" s="86">
        <v>2.1339817365799916</v>
      </c>
      <c r="O59" s="86">
        <v>2.2182097028826924</v>
      </c>
      <c r="P59" s="86">
        <v>2.303632908705521</v>
      </c>
      <c r="Q59" s="86">
        <v>2.3924232536867613</v>
      </c>
      <c r="R59" s="86">
        <v>2.4847170647338634</v>
      </c>
      <c r="S59" s="86">
        <v>2.5806563577032402</v>
      </c>
      <c r="T59" s="86">
        <v>2.6803890835436093</v>
      </c>
      <c r="U59" s="86">
        <v>2.7766737979311285</v>
      </c>
      <c r="V59" s="86">
        <v>2.876513269646793</v>
      </c>
      <c r="W59" s="86">
        <v>2.9800427783586092</v>
      </c>
      <c r="X59" s="86">
        <v>3.0874029236054641</v>
      </c>
      <c r="Y59" s="86">
        <v>3.1987398409840302</v>
      </c>
      <c r="Z59" s="86">
        <v>3.3035967767804424</v>
      </c>
      <c r="AA59" s="86">
        <v>3.4119923707806836</v>
      </c>
      <c r="AB59" s="86">
        <v>3.5240499371289347</v>
      </c>
      <c r="AC59" s="86">
        <v>3.6398972380697767</v>
      </c>
      <c r="AD59" s="86">
        <v>3.7596666498115492</v>
      </c>
      <c r="AE59" s="86">
        <v>3.8770839336904008</v>
      </c>
      <c r="AF59" s="86">
        <v>3.9982995708928182</v>
      </c>
      <c r="AG59" s="86">
        <v>4.1234412444702162</v>
      </c>
      <c r="AH59" s="86">
        <v>4.2526411084397981</v>
      </c>
      <c r="AI59" s="86">
        <v>4.3860359511719036</v>
      </c>
      <c r="AJ59" s="86">
        <v>4.5234406846672792</v>
      </c>
      <c r="AK59" s="86">
        <v>4.6652967496115343</v>
      </c>
      <c r="AL59" s="86">
        <v>4.8117535423205062</v>
      </c>
      <c r="AM59" s="86">
        <v>4.9629656579682653</v>
      </c>
      <c r="AN59" s="86">
        <v>5.1190930779940595</v>
      </c>
    </row>
    <row r="60" spans="1:40" x14ac:dyDescent="0.2">
      <c r="A60" s="85" t="s">
        <v>128</v>
      </c>
      <c r="B60" s="86">
        <v>0.15617846472619185</v>
      </c>
      <c r="C60" s="86">
        <v>0.15967338096821546</v>
      </c>
      <c r="D60" s="86">
        <v>0.16389039177119435</v>
      </c>
      <c r="E60" s="86">
        <v>0.16822786935824713</v>
      </c>
      <c r="F60" s="86">
        <v>0.17401789990628072</v>
      </c>
      <c r="G60" s="86">
        <v>0.18001334905737565</v>
      </c>
      <c r="H60" s="86">
        <v>0.18622177422516362</v>
      </c>
      <c r="I60" s="86">
        <v>0.19265102287544358</v>
      </c>
      <c r="J60" s="86">
        <v>0.19930924425636434</v>
      </c>
      <c r="K60" s="86">
        <v>0.20714958465815367</v>
      </c>
      <c r="L60" s="86">
        <v>0.21530510902165761</v>
      </c>
      <c r="M60" s="86">
        <v>0.2237888086373738</v>
      </c>
      <c r="N60" s="86">
        <v>0.23261422568111217</v>
      </c>
      <c r="O60" s="86">
        <v>0.24179547724777159</v>
      </c>
      <c r="P60" s="86">
        <v>0.25110701564430965</v>
      </c>
      <c r="Q60" s="86">
        <v>0.26078558832922444</v>
      </c>
      <c r="R60" s="86">
        <v>0.27084605558809022</v>
      </c>
      <c r="S60" s="86">
        <v>0.28130389782915399</v>
      </c>
      <c r="T60" s="86">
        <v>0.29217524241413828</v>
      </c>
      <c r="U60" s="86">
        <v>0.30267073724347754</v>
      </c>
      <c r="V60" s="86">
        <v>0.31355371763991274</v>
      </c>
      <c r="W60" s="86">
        <v>0.32483892973490497</v>
      </c>
      <c r="X60" s="86">
        <v>0.33654169955131036</v>
      </c>
      <c r="Y60" s="86">
        <v>0.34867795656878764</v>
      </c>
      <c r="Z60" s="86">
        <v>0.36010786457103078</v>
      </c>
      <c r="AA60" s="86">
        <v>0.37192350325874507</v>
      </c>
      <c r="AB60" s="86">
        <v>0.3841383144640102</v>
      </c>
      <c r="AC60" s="86">
        <v>0.3967662248831445</v>
      </c>
      <c r="AD60" s="86">
        <v>0.40982166415660537</v>
      </c>
      <c r="AE60" s="86">
        <v>0.42262071023224385</v>
      </c>
      <c r="AF60" s="86">
        <v>0.43583379500468999</v>
      </c>
      <c r="AG60" s="86">
        <v>0.44947483653782749</v>
      </c>
      <c r="AH60" s="86">
        <v>0.46355824025221687</v>
      </c>
      <c r="AI60" s="86">
        <v>0.47809891673509597</v>
      </c>
      <c r="AJ60" s="86">
        <v>0.49307669050844166</v>
      </c>
      <c r="AK60" s="86">
        <v>0.50853968072037314</v>
      </c>
      <c r="AL60" s="86">
        <v>0.52450417228454937</v>
      </c>
      <c r="AM60" s="86">
        <v>0.54098701681506411</v>
      </c>
      <c r="AN60" s="86">
        <v>0.55800565305470406</v>
      </c>
    </row>
    <row r="61" spans="1:40" x14ac:dyDescent="0.2">
      <c r="A61" s="85" t="s">
        <v>253</v>
      </c>
      <c r="B61" s="86">
        <v>3.9389703879223075</v>
      </c>
      <c r="C61" s="86">
        <v>4.0271155211820986</v>
      </c>
      <c r="D61" s="86">
        <v>4.1334725705205191</v>
      </c>
      <c r="E61" s="86">
        <v>4.242867907474503</v>
      </c>
      <c r="F61" s="86">
        <v>4.3888980206136861</v>
      </c>
      <c r="G61" s="86">
        <v>4.5401089875665246</v>
      </c>
      <c r="H61" s="86">
        <v>4.6966914135394111</v>
      </c>
      <c r="I61" s="86">
        <v>4.8588432191320763</v>
      </c>
      <c r="J61" s="86">
        <v>5.0267699361839941</v>
      </c>
      <c r="K61" s="86">
        <v>5.2245108265687339</v>
      </c>
      <c r="L61" s="86">
        <v>5.4302009581892525</v>
      </c>
      <c r="M61" s="86">
        <v>5.6441679838282859</v>
      </c>
      <c r="N61" s="86">
        <v>5.866753450123503</v>
      </c>
      <c r="O61" s="86">
        <v>6.0983134037223525</v>
      </c>
      <c r="P61" s="86">
        <v>6.3331593158925594</v>
      </c>
      <c r="Q61" s="86">
        <v>6.5772621841725778</v>
      </c>
      <c r="R61" s="86">
        <v>6.8309967991901388</v>
      </c>
      <c r="S61" s="86">
        <v>7.0947535916604201</v>
      </c>
      <c r="T61" s="86">
        <v>7.368939309084567</v>
      </c>
      <c r="U61" s="86">
        <v>7.6336457358754668</v>
      </c>
      <c r="V61" s="86">
        <v>7.9081249196032086</v>
      </c>
      <c r="W61" s="86">
        <v>8.1927487718195149</v>
      </c>
      <c r="X61" s="86">
        <v>8.4879038294922093</v>
      </c>
      <c r="Y61" s="86">
        <v>8.7939918493473588</v>
      </c>
      <c r="Z61" s="86">
        <v>9.0822650708599628</v>
      </c>
      <c r="AA61" s="86">
        <v>9.3802667895149092</v>
      </c>
      <c r="AB61" s="86">
        <v>9.6883360211849254</v>
      </c>
      <c r="AC61" s="86">
        <v>10.006824010483005</v>
      </c>
      <c r="AD61" s="86">
        <v>10.336094686754775</v>
      </c>
      <c r="AE61" s="86">
        <v>10.658898881135734</v>
      </c>
      <c r="AF61" s="86">
        <v>10.99214552780381</v>
      </c>
      <c r="AG61" s="86">
        <v>11.336185653653738</v>
      </c>
      <c r="AH61" s="86">
        <v>11.691382577182155</v>
      </c>
      <c r="AI61" s="86">
        <v>12.058112357672908</v>
      </c>
      <c r="AJ61" s="86">
        <v>12.435866150256539</v>
      </c>
      <c r="AK61" s="86">
        <v>12.825857565912429</v>
      </c>
      <c r="AL61" s="86">
        <v>13.22849732575237</v>
      </c>
      <c r="AM61" s="86">
        <v>13.64421044361565</v>
      </c>
      <c r="AN61" s="86">
        <v>14.073436741289205</v>
      </c>
    </row>
    <row r="62" spans="1:40" x14ac:dyDescent="0.2">
      <c r="A62" s="85" t="s">
        <v>254</v>
      </c>
      <c r="B62" s="86">
        <v>2.5596308050565883E-2</v>
      </c>
      <c r="C62" s="86">
        <v>2.6169094784630639E-2</v>
      </c>
      <c r="D62" s="86">
        <v>2.6860226610998947E-2</v>
      </c>
      <c r="E62" s="86">
        <v>2.7571101907892609E-2</v>
      </c>
      <c r="F62" s="86">
        <v>2.852003815073173E-2</v>
      </c>
      <c r="G62" s="86">
        <v>2.9502640737086864E-2</v>
      </c>
      <c r="H62" s="86">
        <v>3.0520148262098003E-2</v>
      </c>
      <c r="I62" s="86">
        <v>3.1573846857962433E-2</v>
      </c>
      <c r="J62" s="86">
        <v>3.2665072116410822E-2</v>
      </c>
      <c r="K62" s="86">
        <v>3.3950036522337926E-2</v>
      </c>
      <c r="L62" s="86">
        <v>3.5286656870656241E-2</v>
      </c>
      <c r="M62" s="86">
        <v>3.667706232222117E-2</v>
      </c>
      <c r="N62" s="86">
        <v>3.8123472323256087E-2</v>
      </c>
      <c r="O62" s="86">
        <v>3.9628200544281705E-2</v>
      </c>
      <c r="P62" s="86">
        <v>4.1154281656939025E-2</v>
      </c>
      <c r="Q62" s="86">
        <v>4.2740516534885843E-2</v>
      </c>
      <c r="R62" s="86">
        <v>4.4389340651207011E-2</v>
      </c>
      <c r="S62" s="86">
        <v>4.6103291111763679E-2</v>
      </c>
      <c r="T62" s="86">
        <v>4.7885011052531179E-2</v>
      </c>
      <c r="U62" s="86">
        <v>4.9605132448690824E-2</v>
      </c>
      <c r="V62" s="86">
        <v>5.1388759398947992E-2</v>
      </c>
      <c r="W62" s="86">
        <v>5.3238308667509539E-2</v>
      </c>
      <c r="X62" s="86">
        <v>5.5156292057797929E-2</v>
      </c>
      <c r="Y62" s="86">
        <v>5.7145320274619008E-2</v>
      </c>
      <c r="Z62" s="86">
        <v>5.9018583958750877E-2</v>
      </c>
      <c r="AA62" s="86">
        <v>6.0955065586964743E-2</v>
      </c>
      <c r="AB62" s="86">
        <v>6.2956968160009022E-2</v>
      </c>
      <c r="AC62" s="86">
        <v>6.5026574143713545E-2</v>
      </c>
      <c r="AD62" s="86">
        <v>6.716624843212983E-2</v>
      </c>
      <c r="AE62" s="86">
        <v>6.9263902079063702E-2</v>
      </c>
      <c r="AF62" s="86">
        <v>7.1429413109836762E-2</v>
      </c>
      <c r="AG62" s="86">
        <v>7.3665062575497042E-2</v>
      </c>
      <c r="AH62" s="86">
        <v>7.5973211400663057E-2</v>
      </c>
      <c r="AI62" s="86">
        <v>7.8356303302430069E-2</v>
      </c>
      <c r="AJ62" s="86">
        <v>8.0811031693353672E-2</v>
      </c>
      <c r="AK62" s="86">
        <v>8.3345282888237573E-2</v>
      </c>
      <c r="AL62" s="86">
        <v>8.5961725844465334E-2</v>
      </c>
      <c r="AM62" s="86">
        <v>8.8663122396751268E-2</v>
      </c>
      <c r="AN62" s="86">
        <v>9.1452330605156021E-2</v>
      </c>
    </row>
    <row r="66" spans="1:40" x14ac:dyDescent="0.2">
      <c r="A66" s="83" t="s">
        <v>326</v>
      </c>
    </row>
    <row r="67" spans="1:40" x14ac:dyDescent="0.2">
      <c r="A67" s="83" t="s">
        <v>241</v>
      </c>
    </row>
    <row r="68" spans="1:40" x14ac:dyDescent="0.2">
      <c r="A68" s="83" t="s">
        <v>327</v>
      </c>
    </row>
    <row r="69" spans="1:40" x14ac:dyDescent="0.2">
      <c r="A69" s="83" t="s">
        <v>243</v>
      </c>
    </row>
    <row r="70" spans="1:40" x14ac:dyDescent="0.2">
      <c r="A70" s="83"/>
      <c r="B70" s="84">
        <v>1000000</v>
      </c>
    </row>
    <row r="71" spans="1:40" x14ac:dyDescent="0.2">
      <c r="A71" s="85" t="s">
        <v>244</v>
      </c>
      <c r="B71" s="85">
        <v>2022</v>
      </c>
      <c r="C71" s="85">
        <v>2023</v>
      </c>
      <c r="D71" s="85">
        <v>2024</v>
      </c>
      <c r="E71" s="85">
        <v>2025</v>
      </c>
      <c r="F71" s="85">
        <v>2026</v>
      </c>
      <c r="G71" s="85">
        <v>2027</v>
      </c>
      <c r="H71" s="85">
        <v>2028</v>
      </c>
      <c r="I71" s="85">
        <v>2029</v>
      </c>
      <c r="J71" s="85">
        <v>2030</v>
      </c>
      <c r="K71" s="85">
        <v>2031</v>
      </c>
      <c r="L71" s="85">
        <v>2032</v>
      </c>
      <c r="M71" s="85">
        <v>2033</v>
      </c>
      <c r="N71" s="85">
        <v>2034</v>
      </c>
      <c r="O71" s="85">
        <v>2035</v>
      </c>
      <c r="P71" s="85">
        <v>2036</v>
      </c>
      <c r="Q71" s="85">
        <v>2037</v>
      </c>
      <c r="R71" s="85">
        <v>2038</v>
      </c>
      <c r="S71" s="85">
        <v>2039</v>
      </c>
      <c r="T71" s="85">
        <v>2040</v>
      </c>
      <c r="U71" s="85">
        <v>2041</v>
      </c>
      <c r="V71" s="85">
        <v>2042</v>
      </c>
      <c r="W71" s="85">
        <v>2043</v>
      </c>
      <c r="X71" s="85">
        <v>2044</v>
      </c>
      <c r="Y71" s="85">
        <v>2045</v>
      </c>
      <c r="Z71" s="85">
        <v>2046</v>
      </c>
      <c r="AA71" s="85">
        <v>2047</v>
      </c>
      <c r="AB71" s="85">
        <v>2048</v>
      </c>
      <c r="AC71" s="85">
        <v>2049</v>
      </c>
      <c r="AD71" s="85">
        <v>2050</v>
      </c>
      <c r="AE71" s="85">
        <v>2051</v>
      </c>
      <c r="AF71" s="85">
        <v>2052</v>
      </c>
      <c r="AG71" s="85">
        <v>2053</v>
      </c>
      <c r="AH71" s="85">
        <v>2054</v>
      </c>
      <c r="AI71" s="85">
        <v>2055</v>
      </c>
      <c r="AJ71" s="85">
        <v>2056</v>
      </c>
      <c r="AK71" s="85">
        <v>2057</v>
      </c>
      <c r="AL71" s="85">
        <v>2058</v>
      </c>
      <c r="AM71" s="85">
        <v>2059</v>
      </c>
      <c r="AN71" s="85">
        <v>2060</v>
      </c>
    </row>
    <row r="72" spans="1:40" x14ac:dyDescent="0.2">
      <c r="A72" s="85" t="s">
        <v>245</v>
      </c>
      <c r="B72" s="86">
        <v>1.6547619959127446</v>
      </c>
      <c r="C72" s="86">
        <v>1.6917917783884393</v>
      </c>
      <c r="D72" s="86">
        <v>1.7364723892867273</v>
      </c>
      <c r="E72" s="86">
        <v>1.7824293852257107</v>
      </c>
      <c r="F72" s="86">
        <v>1.8437766556247193</v>
      </c>
      <c r="G72" s="86">
        <v>1.907300403415765</v>
      </c>
      <c r="H72" s="86">
        <v>1.9730807018719887</v>
      </c>
      <c r="I72" s="86">
        <v>2.0412006974642645</v>
      </c>
      <c r="J72" s="86">
        <v>2.1117467341463216</v>
      </c>
      <c r="K72" s="86">
        <v>2.1948177091020926</v>
      </c>
      <c r="L72" s="86">
        <v>2.2812281613826086</v>
      </c>
      <c r="M72" s="86">
        <v>2.3711157379664769</v>
      </c>
      <c r="N72" s="86">
        <v>2.4646239226426565</v>
      </c>
      <c r="O72" s="86">
        <v>2.5619022906561857</v>
      </c>
      <c r="P72" s="86">
        <v>2.6605610903126364</v>
      </c>
      <c r="Q72" s="86">
        <v>2.7631087384903448</v>
      </c>
      <c r="R72" s="86">
        <v>2.8697026847830149</v>
      </c>
      <c r="S72" s="86">
        <v>2.9805069491872178</v>
      </c>
      <c r="T72" s="86">
        <v>3.0956924063835256</v>
      </c>
      <c r="U72" s="86">
        <v>3.2068956122950301</v>
      </c>
      <c r="V72" s="86">
        <v>3.322204354725407</v>
      </c>
      <c r="W72" s="86">
        <v>3.4417748737681411</v>
      </c>
      <c r="X72" s="86">
        <v>3.5657695536560063</v>
      </c>
      <c r="Y72" s="86">
        <v>3.6943571724442887</v>
      </c>
      <c r="Z72" s="86">
        <v>3.8154607920249402</v>
      </c>
      <c r="AA72" s="86">
        <v>3.9406513545787738</v>
      </c>
      <c r="AB72" s="86">
        <v>4.0700712807200503</v>
      </c>
      <c r="AC72" s="86">
        <v>4.2038681283584785</v>
      </c>
      <c r="AD72" s="86">
        <v>4.3421947842616779</v>
      </c>
      <c r="AE72" s="86">
        <v>4.4778048702426991</v>
      </c>
      <c r="AF72" s="86">
        <v>4.6178018318503664</v>
      </c>
      <c r="AG72" s="86">
        <v>4.762333135530918</v>
      </c>
      <c r="AH72" s="86">
        <v>4.9115514114342238</v>
      </c>
      <c r="AI72" s="86">
        <v>5.0656146421166008</v>
      </c>
      <c r="AJ72" s="86">
        <v>5.2243090617791514</v>
      </c>
      <c r="AK72" s="86">
        <v>5.3881445085594395</v>
      </c>
      <c r="AL72" s="86">
        <v>5.5572935264524137</v>
      </c>
      <c r="AM72" s="86">
        <v>5.7319346638297874</v>
      </c>
      <c r="AN72" s="86">
        <v>5.9122526898840979</v>
      </c>
    </row>
    <row r="73" spans="1:40" x14ac:dyDescent="0.2">
      <c r="A73" s="85" t="s">
        <v>246</v>
      </c>
      <c r="B73" s="86">
        <v>0.13969552632674803</v>
      </c>
      <c r="C73" s="86">
        <v>0.14282159216913756</v>
      </c>
      <c r="D73" s="86">
        <v>0.14659354334486788</v>
      </c>
      <c r="E73" s="86">
        <v>0.15047324734577552</v>
      </c>
      <c r="F73" s="86">
        <v>0.15565220314018377</v>
      </c>
      <c r="G73" s="86">
        <v>0.16101489783817435</v>
      </c>
      <c r="H73" s="86">
        <v>0.16656809125056241</v>
      </c>
      <c r="I73" s="86">
        <v>0.17231880262847862</v>
      </c>
      <c r="J73" s="86">
        <v>0.17827432115555852</v>
      </c>
      <c r="K73" s="86">
        <v>0.18528719889724346</v>
      </c>
      <c r="L73" s="86">
        <v>0.19258199636133472</v>
      </c>
      <c r="M73" s="86">
        <v>0.20017033374890764</v>
      </c>
      <c r="N73" s="86">
        <v>0.20806432400639624</v>
      </c>
      <c r="O73" s="86">
        <v>0.21627659432286631</v>
      </c>
      <c r="P73" s="86">
        <v>0.22460540111128363</v>
      </c>
      <c r="Q73" s="86">
        <v>0.23326250571069976</v>
      </c>
      <c r="R73" s="86">
        <v>0.24226120006516261</v>
      </c>
      <c r="S73" s="86">
        <v>0.25161533079418946</v>
      </c>
      <c r="T73" s="86">
        <v>0.26133932319186948</v>
      </c>
      <c r="U73" s="86">
        <v>0.27072713268797804</v>
      </c>
      <c r="V73" s="86">
        <v>0.28046153286375802</v>
      </c>
      <c r="W73" s="86">
        <v>0.29055571355686954</v>
      </c>
      <c r="X73" s="86">
        <v>0.30102338329513773</v>
      </c>
      <c r="Y73" s="86">
        <v>0.31187879037488764</v>
      </c>
      <c r="Z73" s="86">
        <v>0.32210239589591116</v>
      </c>
      <c r="AA73" s="86">
        <v>0.33267102242365121</v>
      </c>
      <c r="AB73" s="86">
        <v>0.34359669315100078</v>
      </c>
      <c r="AC73" s="86">
        <v>0.35489186496294478</v>
      </c>
      <c r="AD73" s="86">
        <v>0.36656944460832319</v>
      </c>
      <c r="AE73" s="86">
        <v>0.37801769056945012</v>
      </c>
      <c r="AF73" s="86">
        <v>0.38983627794590314</v>
      </c>
      <c r="AG73" s="86">
        <v>0.40203765590129248</v>
      </c>
      <c r="AH73" s="86">
        <v>0.41463470952070702</v>
      </c>
      <c r="AI73" s="86">
        <v>0.42764077574106546</v>
      </c>
      <c r="AJ73" s="86">
        <v>0.44103780838662704</v>
      </c>
      <c r="AK73" s="86">
        <v>0.45486884815275735</v>
      </c>
      <c r="AL73" s="86">
        <v>0.46914846125758825</v>
      </c>
      <c r="AM73" s="86">
        <v>0.48389172081061971</v>
      </c>
      <c r="AN73" s="86">
        <v>0.49911422508499609</v>
      </c>
    </row>
    <row r="74" spans="1:40" x14ac:dyDescent="0.2">
      <c r="A74" s="85" t="s">
        <v>247</v>
      </c>
      <c r="B74" s="86">
        <v>1287.8167658420914</v>
      </c>
      <c r="C74" s="86">
        <v>1316.6351547254917</v>
      </c>
      <c r="D74" s="86">
        <v>1351.4077927030419</v>
      </c>
      <c r="E74" s="86">
        <v>1387.1737759829</v>
      </c>
      <c r="F74" s="86">
        <v>1434.9172240156872</v>
      </c>
      <c r="G74" s="86">
        <v>1484.3545132672502</v>
      </c>
      <c r="H74" s="86">
        <v>1535.5479606773686</v>
      </c>
      <c r="I74" s="86">
        <v>1588.5622748986921</v>
      </c>
      <c r="J74" s="86">
        <v>1643.4646530215068</v>
      </c>
      <c r="K74" s="86">
        <v>1708.1145510534477</v>
      </c>
      <c r="L74" s="86">
        <v>1775.3633937666048</v>
      </c>
      <c r="M74" s="86">
        <v>1845.3183047758887</v>
      </c>
      <c r="N74" s="86">
        <v>1918.0909501876656</v>
      </c>
      <c r="O74" s="86">
        <v>1993.797736777527</v>
      </c>
      <c r="P74" s="86">
        <v>2070.578842827374</v>
      </c>
      <c r="Q74" s="86">
        <v>2150.3864411086515</v>
      </c>
      <c r="R74" s="86">
        <v>2233.3430666004365</v>
      </c>
      <c r="S74" s="86">
        <v>2319.5763676908596</v>
      </c>
      <c r="T74" s="86">
        <v>2409.2193274185943</v>
      </c>
      <c r="U74" s="86">
        <v>2495.7631043133688</v>
      </c>
      <c r="V74" s="86">
        <v>2585.50201064358</v>
      </c>
      <c r="W74" s="86">
        <v>2678.5576400960431</v>
      </c>
      <c r="X74" s="86">
        <v>2775.0563680274504</v>
      </c>
      <c r="Y74" s="86">
        <v>2875.1295457800738</v>
      </c>
      <c r="Z74" s="86">
        <v>2969.3783090979064</v>
      </c>
      <c r="AA74" s="86">
        <v>3066.8077314439893</v>
      </c>
      <c r="AB74" s="86">
        <v>3167.5286515101097</v>
      </c>
      <c r="AC74" s="86">
        <v>3271.6559060827808</v>
      </c>
      <c r="AD74" s="86">
        <v>3379.3084791265255</v>
      </c>
      <c r="AE74" s="86">
        <v>3484.8468845135294</v>
      </c>
      <c r="AF74" s="86">
        <v>3593.7993711977906</v>
      </c>
      <c r="AG74" s="86">
        <v>3706.2807047844758</v>
      </c>
      <c r="AH74" s="86">
        <v>3822.4096695256153</v>
      </c>
      <c r="AI74" s="86">
        <v>3942.3092151778733</v>
      </c>
      <c r="AJ74" s="86">
        <v>4065.8129787352937</v>
      </c>
      <c r="AK74" s="86">
        <v>4193.317741186951</v>
      </c>
      <c r="AL74" s="86">
        <v>4324.9577847136588</v>
      </c>
      <c r="AM74" s="86">
        <v>4460.8720643960733</v>
      </c>
      <c r="AN74" s="86">
        <v>4601.2043766620463</v>
      </c>
    </row>
    <row r="75" spans="1:40" x14ac:dyDescent="0.2">
      <c r="A75" s="85" t="s">
        <v>180</v>
      </c>
      <c r="B75" s="86">
        <v>0.99189265212636613</v>
      </c>
      <c r="C75" s="86">
        <v>1.0140889372949891</v>
      </c>
      <c r="D75" s="86">
        <v>1.0408712599202339</v>
      </c>
      <c r="E75" s="86">
        <v>1.0684186695768929</v>
      </c>
      <c r="F75" s="86">
        <v>1.1051912730613127</v>
      </c>
      <c r="G75" s="86">
        <v>1.1432684943324667</v>
      </c>
      <c r="H75" s="86">
        <v>1.1826983306802723</v>
      </c>
      <c r="I75" s="86">
        <v>1.2235306215219468</v>
      </c>
      <c r="J75" s="86">
        <v>1.2658171229006379</v>
      </c>
      <c r="K75" s="86">
        <v>1.3156112865731928</v>
      </c>
      <c r="L75" s="86">
        <v>1.3674071900902316</v>
      </c>
      <c r="M75" s="86">
        <v>1.4212873414057725</v>
      </c>
      <c r="N75" s="86">
        <v>1.4773377471578204</v>
      </c>
      <c r="O75" s="86">
        <v>1.5356480653073745</v>
      </c>
      <c r="P75" s="86">
        <v>1.5947858378018795</v>
      </c>
      <c r="Q75" s="86">
        <v>1.6562546526354012</v>
      </c>
      <c r="R75" s="86">
        <v>1.7201488877882538</v>
      </c>
      <c r="S75" s="86">
        <v>1.7865668596526445</v>
      </c>
      <c r="T75" s="86">
        <v>1.8556109934356504</v>
      </c>
      <c r="U75" s="86">
        <v>1.9222680976651174</v>
      </c>
      <c r="V75" s="86">
        <v>1.9913861307267453</v>
      </c>
      <c r="W75" s="86">
        <v>2.0630587456057237</v>
      </c>
      <c r="X75" s="86">
        <v>2.137383278189454</v>
      </c>
      <c r="Y75" s="86">
        <v>2.2144608969319428</v>
      </c>
      <c r="Z75" s="86">
        <v>2.2870524785035862</v>
      </c>
      <c r="AA75" s="86">
        <v>2.3620938436179815</v>
      </c>
      <c r="AB75" s="86">
        <v>2.4396703616280306</v>
      </c>
      <c r="AC75" s="86">
        <v>2.5198704812694199</v>
      </c>
      <c r="AD75" s="86">
        <v>2.6027858454864452</v>
      </c>
      <c r="AE75" s="86">
        <v>2.6840728512135774</v>
      </c>
      <c r="AF75" s="86">
        <v>2.7679894252475776</v>
      </c>
      <c r="AG75" s="86">
        <v>2.8546239614993656</v>
      </c>
      <c r="AH75" s="86">
        <v>2.944067949092164</v>
      </c>
      <c r="AI75" s="86">
        <v>3.0364160854731961</v>
      </c>
      <c r="AJ75" s="86">
        <v>3.1315402357652249</v>
      </c>
      <c r="AK75" s="86">
        <v>3.2297460056708664</v>
      </c>
      <c r="AL75" s="86">
        <v>3.3311368210127967</v>
      </c>
      <c r="AM75" s="86">
        <v>3.4358197067398524</v>
      </c>
      <c r="AN75" s="86">
        <v>3.5439054166673079</v>
      </c>
    </row>
    <row r="76" spans="1:40" x14ac:dyDescent="0.2">
      <c r="A76" s="85" t="s">
        <v>248</v>
      </c>
      <c r="B76" s="86">
        <v>3.3066501053668838E-2</v>
      </c>
      <c r="C76" s="86">
        <v>3.3806453593232873E-2</v>
      </c>
      <c r="D76" s="86">
        <v>3.4699289826477318E-2</v>
      </c>
      <c r="E76" s="86">
        <v>3.5617631593083857E-2</v>
      </c>
      <c r="F76" s="86">
        <v>3.6843511560293037E-2</v>
      </c>
      <c r="G76" s="86">
        <v>3.8112883275653819E-2</v>
      </c>
      <c r="H76" s="86">
        <v>3.9427346813966833E-2</v>
      </c>
      <c r="I76" s="86">
        <v>4.0788563660613994E-2</v>
      </c>
      <c r="J76" s="86">
        <v>4.2198259195102457E-2</v>
      </c>
      <c r="K76" s="86">
        <v>4.3858235969822364E-2</v>
      </c>
      <c r="L76" s="86">
        <v>4.5584944293097347E-2</v>
      </c>
      <c r="M76" s="86">
        <v>4.7381134713933529E-2</v>
      </c>
      <c r="N76" s="86">
        <v>4.924967441617395E-2</v>
      </c>
      <c r="O76" s="86">
        <v>5.1193552306990658E-2</v>
      </c>
      <c r="P76" s="86">
        <v>5.3165014856198102E-2</v>
      </c>
      <c r="Q76" s="86">
        <v>5.5214186836757814E-2</v>
      </c>
      <c r="R76" s="86">
        <v>5.7344214506058457E-2</v>
      </c>
      <c r="S76" s="86">
        <v>5.9558375415435419E-2</v>
      </c>
      <c r="T76" s="86">
        <v>6.1860084090856221E-2</v>
      </c>
      <c r="U76" s="86">
        <v>6.4082216901814246E-2</v>
      </c>
      <c r="V76" s="86">
        <v>6.6386389140776131E-2</v>
      </c>
      <c r="W76" s="86">
        <v>6.8775722896131944E-2</v>
      </c>
      <c r="X76" s="86">
        <v>7.1253463032350084E-2</v>
      </c>
      <c r="Y76" s="86">
        <v>7.3822982179305219E-2</v>
      </c>
      <c r="Z76" s="86">
        <v>7.6242951319494434E-2</v>
      </c>
      <c r="AA76" s="86">
        <v>7.8744588339694638E-2</v>
      </c>
      <c r="AB76" s="86">
        <v>8.1330739178719552E-2</v>
      </c>
      <c r="AC76" s="86">
        <v>8.4004352432070425E-2</v>
      </c>
      <c r="AD76" s="86">
        <v>8.6768483179858524E-2</v>
      </c>
      <c r="AE76" s="86">
        <v>8.9478329708879256E-2</v>
      </c>
      <c r="AF76" s="86">
        <v>9.2275837561938787E-2</v>
      </c>
      <c r="AG76" s="86">
        <v>9.516395350685751E-2</v>
      </c>
      <c r="AH76" s="86">
        <v>9.814572749584842E-2</v>
      </c>
      <c r="AI76" s="86">
        <v>0.10122431643629627</v>
      </c>
      <c r="AJ76" s="86">
        <v>0.10439544872477298</v>
      </c>
      <c r="AK76" s="86">
        <v>0.10766931226948202</v>
      </c>
      <c r="AL76" s="86">
        <v>0.1110493549536869</v>
      </c>
      <c r="AM76" s="86">
        <v>0.11453914464390608</v>
      </c>
      <c r="AN76" s="86">
        <v>0.11814237351503541</v>
      </c>
    </row>
    <row r="77" spans="1:40" x14ac:dyDescent="0.2">
      <c r="A77" s="85" t="s">
        <v>249</v>
      </c>
      <c r="B77" s="86">
        <v>0.2660789791675634</v>
      </c>
      <c r="C77" s="86">
        <v>0.27203321714514944</v>
      </c>
      <c r="D77" s="86">
        <v>0.27921767712535461</v>
      </c>
      <c r="E77" s="86">
        <v>0.28660737461372832</v>
      </c>
      <c r="F77" s="86">
        <v>0.29647176545833492</v>
      </c>
      <c r="G77" s="86">
        <v>0.30668612498972853</v>
      </c>
      <c r="H77" s="86">
        <v>0.31726332866361107</v>
      </c>
      <c r="I77" s="86">
        <v>0.32821674609334484</v>
      </c>
      <c r="J77" s="86">
        <v>0.33956026103449233</v>
      </c>
      <c r="K77" s="86">
        <v>0.35291773496082207</v>
      </c>
      <c r="L77" s="86">
        <v>0.36681218321924064</v>
      </c>
      <c r="M77" s="86">
        <v>0.38126573888244619</v>
      </c>
      <c r="N77" s="86">
        <v>0.3963014735584327</v>
      </c>
      <c r="O77" s="86">
        <v>0.41194343833648472</v>
      </c>
      <c r="P77" s="86">
        <v>0.42780737089193699</v>
      </c>
      <c r="Q77" s="86">
        <v>0.4442966144269922</v>
      </c>
      <c r="R77" s="86">
        <v>0.46143648619408068</v>
      </c>
      <c r="S77" s="86">
        <v>0.47925335993961349</v>
      </c>
      <c r="T77" s="86">
        <v>0.49777471161522846</v>
      </c>
      <c r="U77" s="86">
        <v>0.51565573352785254</v>
      </c>
      <c r="V77" s="86">
        <v>0.53419690896622529</v>
      </c>
      <c r="W77" s="86">
        <v>0.55342336070007592</v>
      </c>
      <c r="X77" s="86">
        <v>0.57336119945166852</v>
      </c>
      <c r="Y77" s="86">
        <v>0.59403756404384778</v>
      </c>
      <c r="Z77" s="86">
        <v>0.6135105320906773</v>
      </c>
      <c r="AA77" s="86">
        <v>0.63364066389695151</v>
      </c>
      <c r="AB77" s="86">
        <v>0.65445086011650988</v>
      </c>
      <c r="AC77" s="86">
        <v>0.67596484745934482</v>
      </c>
      <c r="AD77" s="86">
        <v>0.69820720949406423</v>
      </c>
      <c r="AE77" s="86">
        <v>0.72001275816618771</v>
      </c>
      <c r="AF77" s="86">
        <v>0.74252369854500755</v>
      </c>
      <c r="AG77" s="86">
        <v>0.76576374263356295</v>
      </c>
      <c r="AH77" s="86">
        <v>0.78975743273737475</v>
      </c>
      <c r="AI77" s="86">
        <v>0.81453017180708753</v>
      </c>
      <c r="AJ77" s="86">
        <v>0.84004758717418959</v>
      </c>
      <c r="AK77" s="86">
        <v>0.86639165873157109</v>
      </c>
      <c r="AL77" s="86">
        <v>0.89359013084981265</v>
      </c>
      <c r="AM77" s="86">
        <v>0.92167171337878695</v>
      </c>
      <c r="AN77" s="86">
        <v>0.9506661164509802</v>
      </c>
    </row>
    <row r="78" spans="1:40" x14ac:dyDescent="0.2">
      <c r="A78" s="85" t="s">
        <v>250</v>
      </c>
      <c r="B78" s="86">
        <v>26.237584095286245</v>
      </c>
      <c r="C78" s="86">
        <v>26.824721118094345</v>
      </c>
      <c r="D78" s="86">
        <v>27.533168187079607</v>
      </c>
      <c r="E78" s="86">
        <v>28.261853368812169</v>
      </c>
      <c r="F78" s="86">
        <v>29.234563746549856</v>
      </c>
      <c r="G78" s="86">
        <v>30.241783926147935</v>
      </c>
      <c r="H78" s="86">
        <v>31.284783533838464</v>
      </c>
      <c r="I78" s="86">
        <v>32.364880923878545</v>
      </c>
      <c r="J78" s="86">
        <v>33.483445149190992</v>
      </c>
      <c r="K78" s="86">
        <v>34.800602357697734</v>
      </c>
      <c r="L78" s="86">
        <v>36.17070966861116</v>
      </c>
      <c r="M78" s="86">
        <v>37.59594958563008</v>
      </c>
      <c r="N78" s="86">
        <v>39.078597159781999</v>
      </c>
      <c r="O78" s="86">
        <v>40.621024027036285</v>
      </c>
      <c r="P78" s="86">
        <v>42.185338749709324</v>
      </c>
      <c r="Q78" s="86">
        <v>43.81131429754172</v>
      </c>
      <c r="R78" s="86">
        <v>45.501447160642506</v>
      </c>
      <c r="S78" s="86">
        <v>47.258338008149558</v>
      </c>
      <c r="T78" s="86">
        <v>49.084696195736001</v>
      </c>
      <c r="U78" s="86">
        <v>50.847912582125836</v>
      </c>
      <c r="V78" s="86">
        <v>52.676225556385276</v>
      </c>
      <c r="W78" s="86">
        <v>54.572112431023285</v>
      </c>
      <c r="X78" s="86">
        <v>56.538147938825411</v>
      </c>
      <c r="Y78" s="86">
        <v>58.577008191782333</v>
      </c>
      <c r="Z78" s="86">
        <v>60.497203610119982</v>
      </c>
      <c r="AA78" s="86">
        <v>62.482200800686108</v>
      </c>
      <c r="AB78" s="86">
        <v>64.534257957017203</v>
      </c>
      <c r="AC78" s="86">
        <v>66.655714728606355</v>
      </c>
      <c r="AD78" s="86">
        <v>68.848995258280354</v>
      </c>
      <c r="AE78" s="86">
        <v>70.999202384069136</v>
      </c>
      <c r="AF78" s="86">
        <v>73.218966955855578</v>
      </c>
      <c r="AG78" s="86">
        <v>75.510627172905785</v>
      </c>
      <c r="AH78" s="86">
        <v>77.876603109165472</v>
      </c>
      <c r="AI78" s="86">
        <v>80.319399705295112</v>
      </c>
      <c r="AJ78" s="86">
        <v>82.835627532398505</v>
      </c>
      <c r="AK78" s="86">
        <v>85.433370484741047</v>
      </c>
      <c r="AL78" s="86">
        <v>88.115364386319655</v>
      </c>
      <c r="AM78" s="86">
        <v>90.884440265360368</v>
      </c>
      <c r="AN78" s="86">
        <v>93.743527786213434</v>
      </c>
    </row>
    <row r="79" spans="1:40" x14ac:dyDescent="0.2">
      <c r="A79" s="85" t="s">
        <v>251</v>
      </c>
      <c r="B79" s="86">
        <v>0.56929355737984433</v>
      </c>
      <c r="C79" s="86">
        <v>0.58203304296548131</v>
      </c>
      <c r="D79" s="86">
        <v>0.59740466981394558</v>
      </c>
      <c r="E79" s="86">
        <v>0.61321541587242279</v>
      </c>
      <c r="F79" s="86">
        <v>0.6343209318845493</v>
      </c>
      <c r="G79" s="86">
        <v>0.65617522902660852</v>
      </c>
      <c r="H79" s="86">
        <v>0.67880585518683501</v>
      </c>
      <c r="I79" s="86">
        <v>0.70224141553642794</v>
      </c>
      <c r="J79" s="86">
        <v>0.72651161528779751</v>
      </c>
      <c r="K79" s="86">
        <v>0.75509081336244133</v>
      </c>
      <c r="L79" s="86">
        <v>0.78481890350173755</v>
      </c>
      <c r="M79" s="86">
        <v>0.81574324087719075</v>
      </c>
      <c r="N79" s="86">
        <v>0.84791318871858434</v>
      </c>
      <c r="O79" s="86">
        <v>0.88138020592064459</v>
      </c>
      <c r="P79" s="86">
        <v>0.91532213784920935</v>
      </c>
      <c r="Q79" s="86">
        <v>0.95060196393672047</v>
      </c>
      <c r="R79" s="86">
        <v>0.98727385211761776</v>
      </c>
      <c r="S79" s="86">
        <v>1.0253942307650206</v>
      </c>
      <c r="T79" s="86">
        <v>1.0650218864929606</v>
      </c>
      <c r="U79" s="86">
        <v>1.1032795143825134</v>
      </c>
      <c r="V79" s="86">
        <v>1.1429495843607507</v>
      </c>
      <c r="W79" s="86">
        <v>1.1840858482535199</v>
      </c>
      <c r="X79" s="86">
        <v>1.2267441716764012</v>
      </c>
      <c r="Y79" s="86">
        <v>1.270982619934095</v>
      </c>
      <c r="Z79" s="86">
        <v>1.3126463217673101</v>
      </c>
      <c r="AA79" s="86">
        <v>1.3557160688866499</v>
      </c>
      <c r="AB79" s="86">
        <v>1.4002408587541888</v>
      </c>
      <c r="AC79" s="86">
        <v>1.4462714562337229</v>
      </c>
      <c r="AD79" s="86">
        <v>1.4938604594946741</v>
      </c>
      <c r="AE79" s="86">
        <v>1.5405148717034454</v>
      </c>
      <c r="AF79" s="86">
        <v>1.5886785160781987</v>
      </c>
      <c r="AG79" s="86">
        <v>1.6384021260162327</v>
      </c>
      <c r="AH79" s="86">
        <v>1.6897382114018675</v>
      </c>
      <c r="AI79" s="86">
        <v>1.7427411235265344</v>
      </c>
      <c r="AJ79" s="86">
        <v>1.797337319794742</v>
      </c>
      <c r="AK79" s="86">
        <v>1.853702201604237</v>
      </c>
      <c r="AL79" s="86">
        <v>1.9118951298691165</v>
      </c>
      <c r="AM79" s="86">
        <v>1.971977531210215</v>
      </c>
      <c r="AN79" s="86">
        <v>2.0340129724191169</v>
      </c>
    </row>
    <row r="80" spans="1:40" x14ac:dyDescent="0.2">
      <c r="A80" s="85" t="s">
        <v>252</v>
      </c>
      <c r="B80" s="86">
        <v>0</v>
      </c>
      <c r="C80" s="86">
        <v>0</v>
      </c>
      <c r="D80" s="86">
        <v>0</v>
      </c>
      <c r="E80" s="86">
        <v>0</v>
      </c>
      <c r="F80" s="86">
        <v>0</v>
      </c>
      <c r="G80" s="86">
        <v>0</v>
      </c>
      <c r="H80" s="86">
        <v>0</v>
      </c>
      <c r="I80" s="86">
        <v>0</v>
      </c>
      <c r="J80" s="86">
        <v>0</v>
      </c>
      <c r="K80" s="86">
        <v>0</v>
      </c>
      <c r="L80" s="86">
        <v>0</v>
      </c>
      <c r="M80" s="86">
        <v>0</v>
      </c>
      <c r="N80" s="86">
        <v>0</v>
      </c>
      <c r="O80" s="86">
        <v>0</v>
      </c>
      <c r="P80" s="86">
        <v>0</v>
      </c>
      <c r="Q80" s="86">
        <v>0</v>
      </c>
      <c r="R80" s="86">
        <v>0</v>
      </c>
      <c r="S80" s="86">
        <v>0</v>
      </c>
      <c r="T80" s="86">
        <v>0</v>
      </c>
      <c r="U80" s="86">
        <v>0</v>
      </c>
      <c r="V80" s="86">
        <v>0</v>
      </c>
      <c r="W80" s="86">
        <v>0</v>
      </c>
      <c r="X80" s="86">
        <v>0</v>
      </c>
      <c r="Y80" s="86">
        <v>0</v>
      </c>
      <c r="Z80" s="86">
        <v>0</v>
      </c>
      <c r="AA80" s="86">
        <v>0</v>
      </c>
      <c r="AB80" s="86">
        <v>0</v>
      </c>
      <c r="AC80" s="86">
        <v>0</v>
      </c>
      <c r="AD80" s="86">
        <v>0</v>
      </c>
      <c r="AE80" s="86">
        <v>0</v>
      </c>
      <c r="AF80" s="86">
        <v>0</v>
      </c>
      <c r="AG80" s="86">
        <v>0</v>
      </c>
      <c r="AH80" s="86">
        <v>0</v>
      </c>
      <c r="AI80" s="86">
        <v>0</v>
      </c>
      <c r="AJ80" s="86">
        <v>0</v>
      </c>
      <c r="AK80" s="86">
        <v>0</v>
      </c>
      <c r="AL80" s="86">
        <v>0</v>
      </c>
      <c r="AM80" s="86">
        <v>0</v>
      </c>
      <c r="AN80" s="86">
        <v>0</v>
      </c>
    </row>
    <row r="81" spans="1:40" x14ac:dyDescent="0.2">
      <c r="A81" s="85" t="s">
        <v>128</v>
      </c>
      <c r="B81" s="86">
        <v>7.2009366894615293E-3</v>
      </c>
      <c r="C81" s="86">
        <v>7.3620771555168467E-3</v>
      </c>
      <c r="D81" s="86">
        <v>7.5565113104706936E-3</v>
      </c>
      <c r="E81" s="86">
        <v>7.7564998399461509E-3</v>
      </c>
      <c r="F81" s="86">
        <v>8.0234613796151058E-3</v>
      </c>
      <c r="G81" s="86">
        <v>8.2998941761444501E-3</v>
      </c>
      <c r="H81" s="86">
        <v>8.5861466799891945E-3</v>
      </c>
      <c r="I81" s="86">
        <v>8.8825807150697562E-3</v>
      </c>
      <c r="J81" s="86">
        <v>9.1895720196166798E-3</v>
      </c>
      <c r="K81" s="86">
        <v>9.5510674086006411E-3</v>
      </c>
      <c r="L81" s="86">
        <v>9.9270950172335743E-3</v>
      </c>
      <c r="M81" s="86">
        <v>1.0318253836295366E-2</v>
      </c>
      <c r="N81" s="86">
        <v>1.0725168256292203E-2</v>
      </c>
      <c r="O81" s="86">
        <v>1.1148489175584394E-2</v>
      </c>
      <c r="P81" s="86">
        <v>1.1577817243269744E-2</v>
      </c>
      <c r="Q81" s="86">
        <v>1.2024068198999205E-2</v>
      </c>
      <c r="R81" s="86">
        <v>1.2487927207502716E-2</v>
      </c>
      <c r="S81" s="86">
        <v>1.2970108025570706E-2</v>
      </c>
      <c r="T81" s="86">
        <v>1.3471354239144627E-2</v>
      </c>
      <c r="U81" s="86">
        <v>1.3955271109009773E-2</v>
      </c>
      <c r="V81" s="86">
        <v>1.4457053816150428E-2</v>
      </c>
      <c r="W81" s="86">
        <v>1.4977382261981005E-2</v>
      </c>
      <c r="X81" s="86">
        <v>1.5516963085028656E-2</v>
      </c>
      <c r="Y81" s="86">
        <v>1.607653074746599E-2</v>
      </c>
      <c r="Z81" s="86">
        <v>1.6603530702516259E-2</v>
      </c>
      <c r="AA81" s="86">
        <v>1.7148315582332752E-2</v>
      </c>
      <c r="AB81" s="86">
        <v>1.7711505150862859E-2</v>
      </c>
      <c r="AC81" s="86">
        <v>1.8293741527739778E-2</v>
      </c>
      <c r="AD81" s="86">
        <v>1.8895690021894337E-2</v>
      </c>
      <c r="AE81" s="86">
        <v>1.9485816968255062E-2</v>
      </c>
      <c r="AF81" s="86">
        <v>2.0095034039799984E-2</v>
      </c>
      <c r="AG81" s="86">
        <v>2.0723982958145742E-2</v>
      </c>
      <c r="AH81" s="86">
        <v>2.1373327915513839E-2</v>
      </c>
      <c r="AI81" s="86">
        <v>2.2043756395898281E-2</v>
      </c>
      <c r="AJ81" s="86">
        <v>2.273433816643896E-2</v>
      </c>
      <c r="AK81" s="86">
        <v>2.3447291861694544E-2</v>
      </c>
      <c r="AL81" s="86">
        <v>2.418336833186998E-2</v>
      </c>
      <c r="AM81" s="86">
        <v>2.4943344556086051E-2</v>
      </c>
      <c r="AN81" s="86">
        <v>2.5728024584267116E-2</v>
      </c>
    </row>
    <row r="82" spans="1:40" x14ac:dyDescent="0.2">
      <c r="A82" s="85" t="s">
        <v>253</v>
      </c>
      <c r="B82" s="86">
        <v>37.261379955743251</v>
      </c>
      <c r="C82" s="86">
        <v>38.095204274837748</v>
      </c>
      <c r="D82" s="86">
        <v>39.101307402325581</v>
      </c>
      <c r="E82" s="86">
        <v>40.136151743407069</v>
      </c>
      <c r="F82" s="86">
        <v>41.517549163236225</v>
      </c>
      <c r="G82" s="86">
        <v>42.947955776695665</v>
      </c>
      <c r="H82" s="86">
        <v>44.429174647103409</v>
      </c>
      <c r="I82" s="86">
        <v>45.963078039021283</v>
      </c>
      <c r="J82" s="86">
        <v>47.551610216865996</v>
      </c>
      <c r="K82" s="86">
        <v>49.422174786735567</v>
      </c>
      <c r="L82" s="86">
        <v>51.367936595699469</v>
      </c>
      <c r="M82" s="86">
        <v>53.391995132616174</v>
      </c>
      <c r="N82" s="86">
        <v>55.497581317697168</v>
      </c>
      <c r="O82" s="86">
        <v>57.688063236534909</v>
      </c>
      <c r="P82" s="86">
        <v>59.909629255730813</v>
      </c>
      <c r="Q82" s="86">
        <v>62.218763071805583</v>
      </c>
      <c r="R82" s="86">
        <v>64.61901008231446</v>
      </c>
      <c r="S82" s="86">
        <v>67.114063634958029</v>
      </c>
      <c r="T82" s="86">
        <v>69.707771428930073</v>
      </c>
      <c r="U82" s="86">
        <v>72.211808213676107</v>
      </c>
      <c r="V82" s="86">
        <v>74.808292103522348</v>
      </c>
      <c r="W82" s="86">
        <v>77.50074126090054</v>
      </c>
      <c r="X82" s="86">
        <v>80.292812199926459</v>
      </c>
      <c r="Y82" s="86">
        <v>83.188305408683419</v>
      </c>
      <c r="Z82" s="86">
        <v>85.915276413792498</v>
      </c>
      <c r="AA82" s="86">
        <v>88.734275840727364</v>
      </c>
      <c r="AB82" s="86">
        <v>91.648510669485546</v>
      </c>
      <c r="AC82" s="86">
        <v>94.661303559973859</v>
      </c>
      <c r="AD82" s="86">
        <v>97.776097165548222</v>
      </c>
      <c r="AE82" s="86">
        <v>100.82971995362938</v>
      </c>
      <c r="AF82" s="86">
        <v>103.98212494721611</v>
      </c>
      <c r="AG82" s="86">
        <v>107.23663274667125</v>
      </c>
      <c r="AH82" s="86">
        <v>110.5966802269176</v>
      </c>
      <c r="AI82" s="86">
        <v>114.06582478658515</v>
      </c>
      <c r="AJ82" s="86">
        <v>117.63925291855092</v>
      </c>
      <c r="AK82" s="86">
        <v>121.32844498833373</v>
      </c>
      <c r="AL82" s="86">
        <v>125.13728628419301</v>
      </c>
      <c r="AM82" s="86">
        <v>129.06979729894599</v>
      </c>
      <c r="AN82" s="86">
        <v>133.13013860378314</v>
      </c>
    </row>
    <row r="83" spans="1:40" x14ac:dyDescent="0.2">
      <c r="A83" s="85" t="s">
        <v>254</v>
      </c>
      <c r="B83" s="86">
        <v>6.0696948312924901</v>
      </c>
      <c r="C83" s="86">
        <v>6.2055206961913481</v>
      </c>
      <c r="D83" s="86">
        <v>6.3694099284182091</v>
      </c>
      <c r="E83" s="86">
        <v>6.5379809624409724</v>
      </c>
      <c r="F83" s="86">
        <v>6.7630037820213653</v>
      </c>
      <c r="G83" s="86">
        <v>6.9960099572804006</v>
      </c>
      <c r="H83" s="86">
        <v>7.237293198330657</v>
      </c>
      <c r="I83" s="86">
        <v>7.4871584878256821</v>
      </c>
      <c r="J83" s="86">
        <v>7.7459225368399132</v>
      </c>
      <c r="K83" s="86">
        <v>8.0506282700903036</v>
      </c>
      <c r="L83" s="86">
        <v>8.3675832623321895</v>
      </c>
      <c r="M83" s="86">
        <v>8.6972924049980964</v>
      </c>
      <c r="N83" s="86">
        <v>9.0402819990390757</v>
      </c>
      <c r="O83" s="86">
        <v>9.3971006889695268</v>
      </c>
      <c r="P83" s="86">
        <v>9.7589828253827307</v>
      </c>
      <c r="Q83" s="86">
        <v>10.135129323575729</v>
      </c>
      <c r="R83" s="86">
        <v>10.526117711306267</v>
      </c>
      <c r="S83" s="86">
        <v>10.932549616680303</v>
      </c>
      <c r="T83" s="86">
        <v>11.355051810899992</v>
      </c>
      <c r="U83" s="86">
        <v>11.762947040432325</v>
      </c>
      <c r="V83" s="86">
        <v>12.185901446964035</v>
      </c>
      <c r="W83" s="86">
        <v>12.624488121785706</v>
      </c>
      <c r="X83" s="86">
        <v>13.079302692994185</v>
      </c>
      <c r="Y83" s="86">
        <v>13.550964241334823</v>
      </c>
      <c r="Z83" s="86">
        <v>13.99517435471372</v>
      </c>
      <c r="AA83" s="86">
        <v>14.454375443653682</v>
      </c>
      <c r="AB83" s="86">
        <v>14.929089909363096</v>
      </c>
      <c r="AC83" s="86">
        <v>15.419858996736444</v>
      </c>
      <c r="AD83" s="86">
        <v>15.927243497008654</v>
      </c>
      <c r="AE83" s="86">
        <v>16.424663573118217</v>
      </c>
      <c r="AF83" s="86">
        <v>16.938174782806115</v>
      </c>
      <c r="AG83" s="86">
        <v>17.468318035477282</v>
      </c>
      <c r="AH83" s="86">
        <v>18.015653181088414</v>
      </c>
      <c r="AI83" s="86">
        <v>18.580759702313085</v>
      </c>
      <c r="AJ83" s="86">
        <v>19.16285350260576</v>
      </c>
      <c r="AK83" s="86">
        <v>19.763804676829633</v>
      </c>
      <c r="AL83" s="86">
        <v>20.384246119260084</v>
      </c>
      <c r="AM83" s="86">
        <v>21.024832748327423</v>
      </c>
      <c r="AN83" s="86">
        <v>21.686242300537387</v>
      </c>
    </row>
    <row r="87" spans="1:40" x14ac:dyDescent="0.2">
      <c r="A87" s="83" t="s">
        <v>328</v>
      </c>
    </row>
    <row r="88" spans="1:40" x14ac:dyDescent="0.2">
      <c r="A88" s="83" t="s">
        <v>241</v>
      </c>
    </row>
    <row r="89" spans="1:40" x14ac:dyDescent="0.2">
      <c r="A89" s="83" t="s">
        <v>329</v>
      </c>
    </row>
    <row r="90" spans="1:40" x14ac:dyDescent="0.2">
      <c r="A90" s="83" t="s">
        <v>243</v>
      </c>
    </row>
    <row r="91" spans="1:40" x14ac:dyDescent="0.2">
      <c r="A91" s="83"/>
      <c r="B91" s="84">
        <v>1000000</v>
      </c>
    </row>
    <row r="92" spans="1:40" x14ac:dyDescent="0.2">
      <c r="A92" s="85" t="s">
        <v>244</v>
      </c>
      <c r="B92" s="85">
        <v>2022</v>
      </c>
      <c r="C92" s="85">
        <v>2023</v>
      </c>
      <c r="D92" s="85">
        <v>2024</v>
      </c>
      <c r="E92" s="85">
        <v>2025</v>
      </c>
      <c r="F92" s="85">
        <v>2026</v>
      </c>
      <c r="G92" s="85">
        <v>2027</v>
      </c>
      <c r="H92" s="85">
        <v>2028</v>
      </c>
      <c r="I92" s="85">
        <v>2029</v>
      </c>
      <c r="J92" s="85">
        <v>2030</v>
      </c>
      <c r="K92" s="85">
        <v>2031</v>
      </c>
      <c r="L92" s="85">
        <v>2032</v>
      </c>
      <c r="M92" s="85">
        <v>2033</v>
      </c>
      <c r="N92" s="85">
        <v>2034</v>
      </c>
      <c r="O92" s="85">
        <v>2035</v>
      </c>
      <c r="P92" s="85">
        <v>2036</v>
      </c>
      <c r="Q92" s="85">
        <v>2037</v>
      </c>
      <c r="R92" s="85">
        <v>2038</v>
      </c>
      <c r="S92" s="85">
        <v>2039</v>
      </c>
      <c r="T92" s="85">
        <v>2040</v>
      </c>
      <c r="U92" s="85">
        <v>2041</v>
      </c>
      <c r="V92" s="85">
        <v>2042</v>
      </c>
      <c r="W92" s="85">
        <v>2043</v>
      </c>
      <c r="X92" s="85">
        <v>2044</v>
      </c>
      <c r="Y92" s="85">
        <v>2045</v>
      </c>
      <c r="Z92" s="85">
        <v>2046</v>
      </c>
      <c r="AA92" s="85">
        <v>2047</v>
      </c>
      <c r="AB92" s="85">
        <v>2048</v>
      </c>
      <c r="AC92" s="85">
        <v>2049</v>
      </c>
      <c r="AD92" s="85">
        <v>2050</v>
      </c>
      <c r="AE92" s="85">
        <v>2051</v>
      </c>
      <c r="AF92" s="85">
        <v>2052</v>
      </c>
      <c r="AG92" s="85">
        <v>2053</v>
      </c>
      <c r="AH92" s="85">
        <v>2054</v>
      </c>
      <c r="AI92" s="85">
        <v>2055</v>
      </c>
      <c r="AJ92" s="85">
        <v>2056</v>
      </c>
      <c r="AK92" s="85">
        <v>2057</v>
      </c>
      <c r="AL92" s="85">
        <v>2058</v>
      </c>
      <c r="AM92" s="85">
        <v>2059</v>
      </c>
      <c r="AN92" s="85">
        <v>2060</v>
      </c>
    </row>
    <row r="93" spans="1:40" x14ac:dyDescent="0.2">
      <c r="A93" s="85" t="s">
        <v>245</v>
      </c>
      <c r="B93" s="86">
        <v>-2.4693057409715069E-10</v>
      </c>
      <c r="C93" s="86">
        <v>-2.5245631463748277E-10</v>
      </c>
      <c r="D93" s="86">
        <v>-2.5912374410913921E-10</v>
      </c>
      <c r="E93" s="86">
        <v>-2.6598164114751909E-10</v>
      </c>
      <c r="F93" s="86">
        <v>-2.7513613994332E-10</v>
      </c>
      <c r="G93" s="86">
        <v>-2.8461542188814942E-10</v>
      </c>
      <c r="H93" s="86">
        <v>-2.9443143585402352E-10</v>
      </c>
      <c r="I93" s="86">
        <v>-3.0459658930850438E-10</v>
      </c>
      <c r="J93" s="86">
        <v>-3.1512376686105041E-10</v>
      </c>
      <c r="K93" s="86">
        <v>-3.2751996860323754E-10</v>
      </c>
      <c r="L93" s="86">
        <v>-3.4041450125646828E-10</v>
      </c>
      <c r="M93" s="86">
        <v>-3.5382790508425763E-10</v>
      </c>
      <c r="N93" s="86">
        <v>-3.6778159134361314E-10</v>
      </c>
      <c r="O93" s="86">
        <v>-3.8229788028434688E-10</v>
      </c>
      <c r="P93" s="86">
        <v>-3.9702016306524021E-10</v>
      </c>
      <c r="Q93" s="86">
        <v>-4.1232275624745004E-10</v>
      </c>
      <c r="R93" s="86">
        <v>-4.2822915512435424E-10</v>
      </c>
      <c r="S93" s="86">
        <v>-4.4476383545259693E-10</v>
      </c>
      <c r="T93" s="86">
        <v>-4.6195229587372139E-10</v>
      </c>
      <c r="U93" s="86">
        <v>-4.7854650793865643E-10</v>
      </c>
      <c r="V93" s="86">
        <v>-4.9575336550311727E-10</v>
      </c>
      <c r="W93" s="86">
        <v>-5.1359618337375064E-10</v>
      </c>
      <c r="X93" s="86">
        <v>-5.3209919321161834E-10</v>
      </c>
      <c r="Y93" s="86">
        <v>-5.5128758079098251E-10</v>
      </c>
      <c r="Z93" s="86">
        <v>-5.6935917439910047E-10</v>
      </c>
      <c r="AA93" s="86">
        <v>-5.8804063889932414E-10</v>
      </c>
      <c r="AB93" s="86">
        <v>-6.0735322689724272E-10</v>
      </c>
      <c r="AC93" s="86">
        <v>-6.2731895760736982E-10</v>
      </c>
      <c r="AD93" s="86">
        <v>-6.4796064543890326E-10</v>
      </c>
      <c r="AE93" s="86">
        <v>-6.6819695523292073E-10</v>
      </c>
      <c r="AF93" s="86">
        <v>-6.8908789313639256E-10</v>
      </c>
      <c r="AG93" s="86">
        <v>-7.1065546471526641E-10</v>
      </c>
      <c r="AH93" s="86">
        <v>-7.3292244608515604E-10</v>
      </c>
      <c r="AI93" s="86">
        <v>-7.5591241207037146E-10</v>
      </c>
      <c r="AJ93" s="86">
        <v>-7.7959346363553779E-10</v>
      </c>
      <c r="AK93" s="86">
        <v>-8.0404168098089981E-10</v>
      </c>
      <c r="AL93" s="86">
        <v>-8.2928281185014191E-10</v>
      </c>
      <c r="AM93" s="86">
        <v>-8.5534349998540899E-10</v>
      </c>
      <c r="AN93" s="86">
        <v>-8.8225131742600441E-10</v>
      </c>
    </row>
    <row r="94" spans="1:40" x14ac:dyDescent="0.2">
      <c r="A94" s="85" t="s">
        <v>246</v>
      </c>
      <c r="B94" s="86">
        <v>0</v>
      </c>
      <c r="C94" s="86">
        <v>0</v>
      </c>
      <c r="D94" s="86">
        <v>0</v>
      </c>
      <c r="E94" s="86">
        <v>0</v>
      </c>
      <c r="F94" s="86">
        <v>0</v>
      </c>
      <c r="G94" s="86">
        <v>0</v>
      </c>
      <c r="H94" s="86">
        <v>0</v>
      </c>
      <c r="I94" s="86">
        <v>0</v>
      </c>
      <c r="J94" s="86">
        <v>0</v>
      </c>
      <c r="K94" s="86">
        <v>0</v>
      </c>
      <c r="L94" s="86">
        <v>0</v>
      </c>
      <c r="M94" s="86">
        <v>0</v>
      </c>
      <c r="N94" s="86">
        <v>0</v>
      </c>
      <c r="O94" s="86">
        <v>0</v>
      </c>
      <c r="P94" s="86">
        <v>0</v>
      </c>
      <c r="Q94" s="86">
        <v>0</v>
      </c>
      <c r="R94" s="86">
        <v>0</v>
      </c>
      <c r="S94" s="86">
        <v>0</v>
      </c>
      <c r="T94" s="86">
        <v>0</v>
      </c>
      <c r="U94" s="86">
        <v>0</v>
      </c>
      <c r="V94" s="86">
        <v>0</v>
      </c>
      <c r="W94" s="86">
        <v>0</v>
      </c>
      <c r="X94" s="86">
        <v>0</v>
      </c>
      <c r="Y94" s="86">
        <v>0</v>
      </c>
      <c r="Z94" s="86">
        <v>0</v>
      </c>
      <c r="AA94" s="86">
        <v>0</v>
      </c>
      <c r="AB94" s="86">
        <v>0</v>
      </c>
      <c r="AC94" s="86">
        <v>0</v>
      </c>
      <c r="AD94" s="86">
        <v>0</v>
      </c>
      <c r="AE94" s="86">
        <v>0</v>
      </c>
      <c r="AF94" s="86">
        <v>0</v>
      </c>
      <c r="AG94" s="86">
        <v>0</v>
      </c>
      <c r="AH94" s="86">
        <v>0</v>
      </c>
      <c r="AI94" s="86">
        <v>0</v>
      </c>
      <c r="AJ94" s="86">
        <v>0</v>
      </c>
      <c r="AK94" s="86">
        <v>0</v>
      </c>
      <c r="AL94" s="86">
        <v>0</v>
      </c>
      <c r="AM94" s="86">
        <v>0</v>
      </c>
      <c r="AN94" s="86">
        <v>0</v>
      </c>
    </row>
    <row r="95" spans="1:40" x14ac:dyDescent="0.2">
      <c r="A95" s="85" t="s">
        <v>247</v>
      </c>
      <c r="B95" s="86">
        <v>2.2526801518806936</v>
      </c>
      <c r="C95" s="86">
        <v>2.3030899728806289</v>
      </c>
      <c r="D95" s="86">
        <v>2.363915110026082</v>
      </c>
      <c r="E95" s="86">
        <v>2.4264778307360815</v>
      </c>
      <c r="F95" s="86">
        <v>2.5099918217155994</v>
      </c>
      <c r="G95" s="86">
        <v>2.5964687206143022</v>
      </c>
      <c r="H95" s="86">
        <v>2.6860175337264796</v>
      </c>
      <c r="I95" s="86">
        <v>2.7787514509882656</v>
      </c>
      <c r="J95" s="86">
        <v>2.8747880151709357</v>
      </c>
      <c r="K95" s="86">
        <v>2.9878751763110025</v>
      </c>
      <c r="L95" s="86">
        <v>3.1055084741799099</v>
      </c>
      <c r="M95" s="86">
        <v>3.2278752919889246</v>
      </c>
      <c r="N95" s="86">
        <v>3.3551709587849441</v>
      </c>
      <c r="O95" s="86">
        <v>3.4875990961078269</v>
      </c>
      <c r="P95" s="86">
        <v>3.6219064589451473</v>
      </c>
      <c r="Q95" s="86">
        <v>3.7615078349995614</v>
      </c>
      <c r="R95" s="86">
        <v>3.9066175654122959</v>
      </c>
      <c r="S95" s="86">
        <v>4.0574589358230337</v>
      </c>
      <c r="T95" s="86">
        <v>4.2142645633708815</v>
      </c>
      <c r="U95" s="86">
        <v>4.3656490255479756</v>
      </c>
      <c r="V95" s="86">
        <v>4.522622485207326</v>
      </c>
      <c r="W95" s="86">
        <v>4.6853976369590233</v>
      </c>
      <c r="X95" s="86">
        <v>4.8541955396254597</v>
      </c>
      <c r="Y95" s="86">
        <v>5.0292459561430256</v>
      </c>
      <c r="Z95" s="86">
        <v>5.1941081664331321</v>
      </c>
      <c r="AA95" s="86">
        <v>5.3645340622201836</v>
      </c>
      <c r="AB95" s="86">
        <v>5.540717525217536</v>
      </c>
      <c r="AC95" s="86">
        <v>5.722859430702286</v>
      </c>
      <c r="AD95" s="86">
        <v>5.9111679082953366</v>
      </c>
      <c r="AE95" s="86">
        <v>6.0957782328246815</v>
      </c>
      <c r="AF95" s="86">
        <v>6.2863605507145985</v>
      </c>
      <c r="AG95" s="86">
        <v>6.4831156127300469</v>
      </c>
      <c r="AH95" s="86">
        <v>6.6862511991500275</v>
      </c>
      <c r="AI95" s="86">
        <v>6.8959823766547306</v>
      </c>
      <c r="AJ95" s="86">
        <v>7.1120181390610702</v>
      </c>
      <c r="AK95" s="86">
        <v>7.3350525452464073</v>
      </c>
      <c r="AL95" s="86">
        <v>7.565320484840611</v>
      </c>
      <c r="AM95" s="86">
        <v>7.8030650214226709</v>
      </c>
      <c r="AN95" s="86">
        <v>8.0485376871728853</v>
      </c>
    </row>
    <row r="96" spans="1:40" x14ac:dyDescent="0.2">
      <c r="A96" s="85" t="s">
        <v>180</v>
      </c>
      <c r="B96" s="86">
        <v>10.540208932787984</v>
      </c>
      <c r="C96" s="86">
        <v>10.77607466151124</v>
      </c>
      <c r="D96" s="86">
        <v>11.060673277672226</v>
      </c>
      <c r="E96" s="86">
        <v>11.353401984469114</v>
      </c>
      <c r="F96" s="86">
        <v>11.744160926878308</v>
      </c>
      <c r="G96" s="86">
        <v>12.148783208248766</v>
      </c>
      <c r="H96" s="86">
        <v>12.567778865087812</v>
      </c>
      <c r="I96" s="86">
        <v>13.001677509011612</v>
      </c>
      <c r="J96" s="86">
        <v>13.451029118394485</v>
      </c>
      <c r="K96" s="86">
        <v>13.980159854081505</v>
      </c>
      <c r="L96" s="86">
        <v>14.530561799051823</v>
      </c>
      <c r="M96" s="86">
        <v>15.10311171257178</v>
      </c>
      <c r="N96" s="86">
        <v>15.698723532185161</v>
      </c>
      <c r="O96" s="86">
        <v>16.31834999571031</v>
      </c>
      <c r="P96" s="86">
        <v>16.946769287430552</v>
      </c>
      <c r="Q96" s="86">
        <v>17.599959075465833</v>
      </c>
      <c r="R96" s="86">
        <v>18.27892225426147</v>
      </c>
      <c r="S96" s="86">
        <v>18.984703569247483</v>
      </c>
      <c r="T96" s="86">
        <v>19.718391427602075</v>
      </c>
      <c r="U96" s="86">
        <v>20.426713849314794</v>
      </c>
      <c r="V96" s="86">
        <v>21.161186988047248</v>
      </c>
      <c r="W96" s="86">
        <v>21.922806034185157</v>
      </c>
      <c r="X96" s="86">
        <v>22.712605313960971</v>
      </c>
      <c r="Y96" s="86">
        <v>23.531659879841666</v>
      </c>
      <c r="Z96" s="86">
        <v>24.30304419737481</v>
      </c>
      <c r="AA96" s="86">
        <v>25.100460798064169</v>
      </c>
      <c r="AB96" s="86">
        <v>25.924816847432222</v>
      </c>
      <c r="AC96" s="86">
        <v>26.777052233633235</v>
      </c>
      <c r="AD96" s="86">
        <v>27.658140787633641</v>
      </c>
      <c r="AE96" s="86">
        <v>28.521925817241407</v>
      </c>
      <c r="AF96" s="86">
        <v>29.413653587727453</v>
      </c>
      <c r="AG96" s="86">
        <v>30.334263404658234</v>
      </c>
      <c r="AH96" s="86">
        <v>31.284727464442081</v>
      </c>
      <c r="AI96" s="86">
        <v>32.266052056294861</v>
      </c>
      <c r="AJ96" s="86">
        <v>33.276875572814028</v>
      </c>
      <c r="AK96" s="86">
        <v>34.32044549037694</v>
      </c>
      <c r="AL96" s="86">
        <v>35.397860849063896</v>
      </c>
      <c r="AM96" s="86">
        <v>36.510258934567375</v>
      </c>
      <c r="AN96" s="86">
        <v>37.658816656859017</v>
      </c>
    </row>
    <row r="97" spans="1:40" x14ac:dyDescent="0.2">
      <c r="A97" s="85" t="s">
        <v>248</v>
      </c>
      <c r="B97" s="86">
        <v>4.944824784568299E-4</v>
      </c>
      <c r="C97" s="86">
        <v>5.0554786348532704E-4</v>
      </c>
      <c r="D97" s="86">
        <v>5.1889949911058432E-4</v>
      </c>
      <c r="E97" s="86">
        <v>5.3263254912651987E-4</v>
      </c>
      <c r="F97" s="86">
        <v>5.5096458139967507E-4</v>
      </c>
      <c r="G97" s="86">
        <v>5.6994699719491865E-4</v>
      </c>
      <c r="H97" s="86">
        <v>5.8960372432220677E-4</v>
      </c>
      <c r="I97" s="86">
        <v>6.0995960893651176E-4</v>
      </c>
      <c r="J97" s="86">
        <v>6.3104045267719036E-4</v>
      </c>
      <c r="K97" s="86">
        <v>6.5586404766270216E-4</v>
      </c>
      <c r="L97" s="86">
        <v>6.8168555837770759E-4</v>
      </c>
      <c r="M97" s="86">
        <v>7.0854611703294345E-4</v>
      </c>
      <c r="N97" s="86">
        <v>7.3648860001773796E-4</v>
      </c>
      <c r="O97" s="86">
        <v>7.6555770399424846E-4</v>
      </c>
      <c r="P97" s="86">
        <v>7.9503931397574199E-4</v>
      </c>
      <c r="Q97" s="86">
        <v>8.2568300494524746E-4</v>
      </c>
      <c r="R97" s="86">
        <v>8.5753582660871635E-4</v>
      </c>
      <c r="S97" s="86">
        <v>8.906467920656876E-4</v>
      </c>
      <c r="T97" s="86">
        <v>9.2506696275929622E-4</v>
      </c>
      <c r="U97" s="86">
        <v>9.582971414842644E-4</v>
      </c>
      <c r="V97" s="86">
        <v>9.9275415275570282E-4</v>
      </c>
      <c r="W97" s="86">
        <v>1.0284846848519565E-3</v>
      </c>
      <c r="X97" s="86">
        <v>1.0655372620672035E-3</v>
      </c>
      <c r="Y97" s="86">
        <v>1.1039623193227753E-3</v>
      </c>
      <c r="Z97" s="86">
        <v>1.1401509785427995E-3</v>
      </c>
      <c r="AA97" s="86">
        <v>1.177560914112947E-3</v>
      </c>
      <c r="AB97" s="86">
        <v>1.2162346847205074E-3</v>
      </c>
      <c r="AC97" s="86">
        <v>1.2562163841995724E-3</v>
      </c>
      <c r="AD97" s="86">
        <v>1.2975516987744824E-3</v>
      </c>
      <c r="AE97" s="86">
        <v>1.3380752372563118E-3</v>
      </c>
      <c r="AF97" s="86">
        <v>1.3799096791417146E-3</v>
      </c>
      <c r="AG97" s="86">
        <v>1.423099090933309E-3</v>
      </c>
      <c r="AH97" s="86">
        <v>1.4676890821719115E-3</v>
      </c>
      <c r="AI97" s="86">
        <v>1.5137268618254545E-3</v>
      </c>
      <c r="AJ97" s="86">
        <v>1.5611485515583769E-3</v>
      </c>
      <c r="AK97" s="86">
        <v>1.610106503205262E-3</v>
      </c>
      <c r="AL97" s="86">
        <v>1.6606522770403218E-3</v>
      </c>
      <c r="AM97" s="86">
        <v>1.7128392275892134E-3</v>
      </c>
      <c r="AN97" s="86">
        <v>1.7667225683077052E-3</v>
      </c>
    </row>
    <row r="98" spans="1:40" x14ac:dyDescent="0.2">
      <c r="A98" s="85" t="s">
        <v>249</v>
      </c>
      <c r="B98" s="86">
        <v>3.9789935105722721E-3</v>
      </c>
      <c r="C98" s="86">
        <v>4.0680342696256134E-3</v>
      </c>
      <c r="D98" s="86">
        <v>4.1754719925439637E-3</v>
      </c>
      <c r="E98" s="86">
        <v>4.2859788745356229E-3</v>
      </c>
      <c r="F98" s="86">
        <v>4.4334927716470551E-3</v>
      </c>
      <c r="G98" s="86">
        <v>4.5862401642340943E-3</v>
      </c>
      <c r="H98" s="86">
        <v>4.7444135942060891E-3</v>
      </c>
      <c r="I98" s="86">
        <v>4.9082129931960145E-3</v>
      </c>
      <c r="J98" s="86">
        <v>5.0778459814129493E-3</v>
      </c>
      <c r="K98" s="86">
        <v>5.2775960790598349E-3</v>
      </c>
      <c r="L98" s="86">
        <v>5.4853761886580962E-3</v>
      </c>
      <c r="M98" s="86">
        <v>5.7015172922075504E-3</v>
      </c>
      <c r="N98" s="86">
        <v>5.9263644067357561E-3</v>
      </c>
      <c r="O98" s="86">
        <v>6.1602771966118566E-3</v>
      </c>
      <c r="P98" s="86">
        <v>6.397509333054132E-3</v>
      </c>
      <c r="Q98" s="86">
        <v>6.6440924837618456E-3</v>
      </c>
      <c r="R98" s="86">
        <v>6.9004052475384161E-3</v>
      </c>
      <c r="S98" s="86">
        <v>7.1668420221906309E-3</v>
      </c>
      <c r="T98" s="86">
        <v>7.4438136881029866E-3</v>
      </c>
      <c r="U98" s="86">
        <v>7.7112097461280215E-3</v>
      </c>
      <c r="V98" s="86">
        <v>7.9884778601987984E-3</v>
      </c>
      <c r="W98" s="86">
        <v>8.2759937207889933E-3</v>
      </c>
      <c r="X98" s="86">
        <v>8.5741477923944164E-3</v>
      </c>
      <c r="Y98" s="86">
        <v>8.8833459139141813E-3</v>
      </c>
      <c r="Z98" s="86">
        <v>9.1745482243421727E-3</v>
      </c>
      <c r="AA98" s="86">
        <v>9.4755778813061242E-3</v>
      </c>
      <c r="AB98" s="86">
        <v>9.7867773453540231E-3</v>
      </c>
      <c r="AC98" s="86">
        <v>1.0108501430028016E-2</v>
      </c>
      <c r="AD98" s="86">
        <v>1.0441117762490014E-2</v>
      </c>
      <c r="AE98" s="86">
        <v>1.076720190837892E-2</v>
      </c>
      <c r="AF98" s="86">
        <v>1.110383461030986E-2</v>
      </c>
      <c r="AG98" s="86">
        <v>1.1451370461894522E-2</v>
      </c>
      <c r="AH98" s="86">
        <v>1.1810176473239094E-2</v>
      </c>
      <c r="AI98" s="86">
        <v>1.21806325246937E-2</v>
      </c>
      <c r="AJ98" s="86">
        <v>1.2562224601113741E-2</v>
      </c>
      <c r="AK98" s="86">
        <v>1.2956178644747006E-2</v>
      </c>
      <c r="AL98" s="86">
        <v>1.3362909549963728E-2</v>
      </c>
      <c r="AM98" s="86">
        <v>1.3782846649087299E-2</v>
      </c>
      <c r="AN98" s="86">
        <v>1.4216434232849486E-2</v>
      </c>
    </row>
    <row r="99" spans="1:40" x14ac:dyDescent="0.2">
      <c r="A99" s="85" t="s">
        <v>250</v>
      </c>
      <c r="B99" s="86">
        <v>0</v>
      </c>
      <c r="C99" s="86">
        <v>0</v>
      </c>
      <c r="D99" s="86">
        <v>0</v>
      </c>
      <c r="E99" s="86">
        <v>0</v>
      </c>
      <c r="F99" s="86">
        <v>0</v>
      </c>
      <c r="G99" s="86">
        <v>0</v>
      </c>
      <c r="H99" s="86">
        <v>0</v>
      </c>
      <c r="I99" s="86">
        <v>0</v>
      </c>
      <c r="J99" s="86">
        <v>0</v>
      </c>
      <c r="K99" s="86">
        <v>0</v>
      </c>
      <c r="L99" s="86">
        <v>0</v>
      </c>
      <c r="M99" s="86">
        <v>0</v>
      </c>
      <c r="N99" s="86">
        <v>0</v>
      </c>
      <c r="O99" s="86">
        <v>0</v>
      </c>
      <c r="P99" s="86">
        <v>0</v>
      </c>
      <c r="Q99" s="86">
        <v>0</v>
      </c>
      <c r="R99" s="86">
        <v>0</v>
      </c>
      <c r="S99" s="86">
        <v>0</v>
      </c>
      <c r="T99" s="86">
        <v>0</v>
      </c>
      <c r="U99" s="86">
        <v>0</v>
      </c>
      <c r="V99" s="86">
        <v>0</v>
      </c>
      <c r="W99" s="86">
        <v>0</v>
      </c>
      <c r="X99" s="86">
        <v>0</v>
      </c>
      <c r="Y99" s="86">
        <v>0</v>
      </c>
      <c r="Z99" s="86">
        <v>0</v>
      </c>
      <c r="AA99" s="86">
        <v>0</v>
      </c>
      <c r="AB99" s="86">
        <v>0</v>
      </c>
      <c r="AC99" s="86">
        <v>0</v>
      </c>
      <c r="AD99" s="86">
        <v>0</v>
      </c>
      <c r="AE99" s="86">
        <v>0</v>
      </c>
      <c r="AF99" s="86">
        <v>0</v>
      </c>
      <c r="AG99" s="86">
        <v>0</v>
      </c>
      <c r="AH99" s="86">
        <v>0</v>
      </c>
      <c r="AI99" s="86">
        <v>0</v>
      </c>
      <c r="AJ99" s="86">
        <v>0</v>
      </c>
      <c r="AK99" s="86">
        <v>0</v>
      </c>
      <c r="AL99" s="86">
        <v>0</v>
      </c>
      <c r="AM99" s="86">
        <v>0</v>
      </c>
      <c r="AN99" s="86">
        <v>0</v>
      </c>
    </row>
    <row r="100" spans="1:40" x14ac:dyDescent="0.2">
      <c r="A100" s="85" t="s">
        <v>251</v>
      </c>
      <c r="B100" s="86">
        <v>5.4713661960098243E-4</v>
      </c>
      <c r="C100" s="86">
        <v>5.5938028367977699E-4</v>
      </c>
      <c r="D100" s="86">
        <v>5.741536459330669E-4</v>
      </c>
      <c r="E100" s="86">
        <v>5.8934903685162741E-4</v>
      </c>
      <c r="F100" s="86">
        <v>6.0963312497473352E-4</v>
      </c>
      <c r="G100" s="86">
        <v>6.3063685162341508E-4</v>
      </c>
      <c r="H100" s="86">
        <v>6.5238669252052229E-4</v>
      </c>
      <c r="I100" s="86">
        <v>6.7491013952235745E-4</v>
      </c>
      <c r="J100" s="86">
        <v>6.9823574171276625E-4</v>
      </c>
      <c r="K100" s="86">
        <v>7.2570263576552003E-4</v>
      </c>
      <c r="L100" s="86">
        <v>7.5427370693812996E-4</v>
      </c>
      <c r="M100" s="86">
        <v>7.8399446733611999E-4</v>
      </c>
      <c r="N100" s="86">
        <v>8.1491235896955048E-4</v>
      </c>
      <c r="O100" s="86">
        <v>8.4707683795002425E-4</v>
      </c>
      <c r="P100" s="86">
        <v>8.7969774794871341E-4</v>
      </c>
      <c r="Q100" s="86">
        <v>9.1360448118924464E-4</v>
      </c>
      <c r="R100" s="86">
        <v>9.4884909738695428E-4</v>
      </c>
      <c r="S100" s="86">
        <v>9.8548582871945561E-4</v>
      </c>
      <c r="T100" s="86">
        <v>1.0235711738224044E-3</v>
      </c>
      <c r="U100" s="86">
        <v>1.06033981264871E-3</v>
      </c>
      <c r="V100" s="86">
        <v>1.0984659212369106E-3</v>
      </c>
      <c r="W100" s="86">
        <v>1.1380011593887219E-3</v>
      </c>
      <c r="X100" s="86">
        <v>1.1789992184267723E-3</v>
      </c>
      <c r="Y100" s="86">
        <v>1.2215159037507869E-3</v>
      </c>
      <c r="Z100" s="86">
        <v>1.2615580519282669E-3</v>
      </c>
      <c r="AA100" s="86">
        <v>1.3029515220290039E-3</v>
      </c>
      <c r="AB100" s="86">
        <v>1.3457434045310484E-3</v>
      </c>
      <c r="AC100" s="86">
        <v>1.3899824885267977E-3</v>
      </c>
      <c r="AD100" s="86">
        <v>1.4357193250619142E-3</v>
      </c>
      <c r="AE100" s="86">
        <v>1.4805579448819977E-3</v>
      </c>
      <c r="AF100" s="86">
        <v>1.5268470574659361E-3</v>
      </c>
      <c r="AG100" s="86">
        <v>1.5746354216643063E-3</v>
      </c>
      <c r="AH100" s="86">
        <v>1.6239735036737305E-3</v>
      </c>
      <c r="AI100" s="86">
        <v>1.6749135394302727E-3</v>
      </c>
      <c r="AJ100" s="86">
        <v>1.7273848486204584E-3</v>
      </c>
      <c r="AK100" s="86">
        <v>1.7815560060096148E-3</v>
      </c>
      <c r="AL100" s="86">
        <v>1.8374840621816692E-3</v>
      </c>
      <c r="AM100" s="86">
        <v>1.8952280530298647E-3</v>
      </c>
      <c r="AN100" s="86">
        <v>1.9548490713226238E-3</v>
      </c>
    </row>
    <row r="101" spans="1:40" x14ac:dyDescent="0.2">
      <c r="A101" s="85" t="s">
        <v>252</v>
      </c>
      <c r="B101" s="86">
        <v>0</v>
      </c>
      <c r="C101" s="86">
        <v>0</v>
      </c>
      <c r="D101" s="86">
        <v>0</v>
      </c>
      <c r="E101" s="86">
        <v>0</v>
      </c>
      <c r="F101" s="86">
        <v>0</v>
      </c>
      <c r="G101" s="86">
        <v>0</v>
      </c>
      <c r="H101" s="86">
        <v>0</v>
      </c>
      <c r="I101" s="86">
        <v>0</v>
      </c>
      <c r="J101" s="86">
        <v>0</v>
      </c>
      <c r="K101" s="86">
        <v>0</v>
      </c>
      <c r="L101" s="86">
        <v>0</v>
      </c>
      <c r="M101" s="86">
        <v>0</v>
      </c>
      <c r="N101" s="86">
        <v>0</v>
      </c>
      <c r="O101" s="86">
        <v>0</v>
      </c>
      <c r="P101" s="86">
        <v>0</v>
      </c>
      <c r="Q101" s="86">
        <v>0</v>
      </c>
      <c r="R101" s="86">
        <v>0</v>
      </c>
      <c r="S101" s="86">
        <v>0</v>
      </c>
      <c r="T101" s="86">
        <v>0</v>
      </c>
      <c r="U101" s="86">
        <v>0</v>
      </c>
      <c r="V101" s="86">
        <v>0</v>
      </c>
      <c r="W101" s="86">
        <v>0</v>
      </c>
      <c r="X101" s="86">
        <v>0</v>
      </c>
      <c r="Y101" s="86">
        <v>0</v>
      </c>
      <c r="Z101" s="86">
        <v>0</v>
      </c>
      <c r="AA101" s="86">
        <v>0</v>
      </c>
      <c r="AB101" s="86">
        <v>0</v>
      </c>
      <c r="AC101" s="86">
        <v>0</v>
      </c>
      <c r="AD101" s="86">
        <v>0</v>
      </c>
      <c r="AE101" s="86">
        <v>0</v>
      </c>
      <c r="AF101" s="86">
        <v>0</v>
      </c>
      <c r="AG101" s="86">
        <v>0</v>
      </c>
      <c r="AH101" s="86">
        <v>0</v>
      </c>
      <c r="AI101" s="86">
        <v>0</v>
      </c>
      <c r="AJ101" s="86">
        <v>0</v>
      </c>
      <c r="AK101" s="86">
        <v>0</v>
      </c>
      <c r="AL101" s="86">
        <v>0</v>
      </c>
      <c r="AM101" s="86">
        <v>0</v>
      </c>
      <c r="AN101" s="86">
        <v>0</v>
      </c>
    </row>
    <row r="102" spans="1:40" x14ac:dyDescent="0.2">
      <c r="A102" s="85" t="s">
        <v>128</v>
      </c>
      <c r="B102" s="86">
        <v>8.5133061770859664E-2</v>
      </c>
      <c r="C102" s="86">
        <v>8.7038144656888833E-2</v>
      </c>
      <c r="D102" s="86">
        <v>8.9336842123327528E-2</v>
      </c>
      <c r="E102" s="86">
        <v>9.1701206173106523E-2</v>
      </c>
      <c r="F102" s="86">
        <v>9.4857358522056082E-2</v>
      </c>
      <c r="G102" s="86">
        <v>9.8125484789138157E-2</v>
      </c>
      <c r="H102" s="86">
        <v>0.10150970452926479</v>
      </c>
      <c r="I102" s="86">
        <v>0.10501429540512008</v>
      </c>
      <c r="J102" s="86">
        <v>0.10864369958129601</v>
      </c>
      <c r="K102" s="86">
        <v>0.11291747820308161</v>
      </c>
      <c r="L102" s="86">
        <v>0.11736306396696505</v>
      </c>
      <c r="M102" s="86">
        <v>0.12198753844042334</v>
      </c>
      <c r="N102" s="86">
        <v>0.12679828347915453</v>
      </c>
      <c r="O102" s="86">
        <v>0.13180299432791692</v>
      </c>
      <c r="P102" s="86">
        <v>0.13687872467834633</v>
      </c>
      <c r="Q102" s="86">
        <v>0.14215452584391139</v>
      </c>
      <c r="R102" s="86">
        <v>0.14763849818346722</v>
      </c>
      <c r="S102" s="86">
        <v>0.15333908008545516</v>
      </c>
      <c r="T102" s="86">
        <v>0.15926506259340431</v>
      </c>
      <c r="U102" s="86">
        <v>0.16498616896481319</v>
      </c>
      <c r="V102" s="86">
        <v>0.17091849416704313</v>
      </c>
      <c r="W102" s="86">
        <v>0.17707007633341024</v>
      </c>
      <c r="X102" s="86">
        <v>0.18344926969670056</v>
      </c>
      <c r="Y102" s="86">
        <v>0.19006475743470141</v>
      </c>
      <c r="Z102" s="86">
        <v>0.19629521350747789</v>
      </c>
      <c r="AA102" s="86">
        <v>0.20273593182307195</v>
      </c>
      <c r="AB102" s="86">
        <v>0.20939423953969799</v>
      </c>
      <c r="AC102" s="86">
        <v>0.21627772811562809</v>
      </c>
      <c r="AD102" s="86">
        <v>0.22339426316456601</v>
      </c>
      <c r="AE102" s="86">
        <v>0.23037103798480585</v>
      </c>
      <c r="AF102" s="86">
        <v>0.23757350577758604</v>
      </c>
      <c r="AG102" s="86">
        <v>0.24500925329562856</v>
      </c>
      <c r="AH102" s="86">
        <v>0.25268613295034309</v>
      </c>
      <c r="AI102" s="86">
        <v>0.26061227252008012</v>
      </c>
      <c r="AJ102" s="86">
        <v>0.26877667432843222</v>
      </c>
      <c r="AK102" s="86">
        <v>0.27720556817869824</v>
      </c>
      <c r="AL102" s="86">
        <v>0.28590783099614953</v>
      </c>
      <c r="AM102" s="86">
        <v>0.29489264861512093</v>
      </c>
      <c r="AN102" s="86">
        <v>0.30416952691447635</v>
      </c>
    </row>
    <row r="103" spans="1:40" x14ac:dyDescent="0.2">
      <c r="A103" s="85" t="s">
        <v>253</v>
      </c>
      <c r="B103" s="86">
        <v>0.57004122291575277</v>
      </c>
      <c r="C103" s="86">
        <v>0.58279743954321173</v>
      </c>
      <c r="D103" s="86">
        <v>0.59818925428152037</v>
      </c>
      <c r="E103" s="86">
        <v>0.61402076493459301</v>
      </c>
      <c r="F103" s="86">
        <v>0.6351539992771581</v>
      </c>
      <c r="G103" s="86">
        <v>0.65703699814010086</v>
      </c>
      <c r="H103" s="86">
        <v>0.67969734559089268</v>
      </c>
      <c r="I103" s="86">
        <v>0.70316368436852328</v>
      </c>
      <c r="J103" s="86">
        <v>0.72746575869790009</v>
      </c>
      <c r="K103" s="86">
        <v>0.75608249045120102</v>
      </c>
      <c r="L103" s="86">
        <v>0.78584962313393958</v>
      </c>
      <c r="M103" s="86">
        <v>0.81681457411019109</v>
      </c>
      <c r="N103" s="86">
        <v>0.84902677143953564</v>
      </c>
      <c r="O103" s="86">
        <v>0.88253774159877807</v>
      </c>
      <c r="P103" s="86">
        <v>0.91652425020030215</v>
      </c>
      <c r="Q103" s="86">
        <v>0.95185041004609405</v>
      </c>
      <c r="R103" s="86">
        <v>0.98857046021051309</v>
      </c>
      <c r="S103" s="86">
        <v>1.0267409031752803</v>
      </c>
      <c r="T103" s="86">
        <v>1.0664206027601602</v>
      </c>
      <c r="U103" s="86">
        <v>1.1047284752194744</v>
      </c>
      <c r="V103" s="86">
        <v>1.1444506447582024</v>
      </c>
      <c r="W103" s="86">
        <v>1.1856409337956271</v>
      </c>
      <c r="X103" s="86">
        <v>1.2283552813168483</v>
      </c>
      <c r="Y103" s="86">
        <v>1.2726518288849864</v>
      </c>
      <c r="Z103" s="86">
        <v>1.314370248558506</v>
      </c>
      <c r="AA103" s="86">
        <v>1.3574965601078206</v>
      </c>
      <c r="AB103" s="86">
        <v>1.4020798253444302</v>
      </c>
      <c r="AC103" s="86">
        <v>1.4481708758027247</v>
      </c>
      <c r="AD103" s="86">
        <v>1.4958223787304392</v>
      </c>
      <c r="AE103" s="86">
        <v>1.54253806318734</v>
      </c>
      <c r="AF103" s="86">
        <v>1.5907649619174535</v>
      </c>
      <c r="AG103" s="86">
        <v>1.6405538749473449</v>
      </c>
      <c r="AH103" s="86">
        <v>1.6919573811237019</v>
      </c>
      <c r="AI103" s="86">
        <v>1.7450299031186804</v>
      </c>
      <c r="AJ103" s="86">
        <v>1.7996978017517082</v>
      </c>
      <c r="AK103" s="86">
        <v>1.8561367087789815</v>
      </c>
      <c r="AL103" s="86">
        <v>1.9144060630745674</v>
      </c>
      <c r="AM103" s="86">
        <v>1.9745673719322103</v>
      </c>
      <c r="AN103" s="86">
        <v>2.0366842856271345</v>
      </c>
    </row>
    <row r="104" spans="1:40" x14ac:dyDescent="0.2">
      <c r="A104" s="85" t="s">
        <v>254</v>
      </c>
      <c r="B104" s="86">
        <v>1.0884960909990877E-2</v>
      </c>
      <c r="C104" s="86">
        <v>1.1128541398151096E-2</v>
      </c>
      <c r="D104" s="86">
        <v>1.1422448742085539E-2</v>
      </c>
      <c r="E104" s="86">
        <v>1.1724752097838232E-2</v>
      </c>
      <c r="F104" s="86">
        <v>1.2128292088409218E-2</v>
      </c>
      <c r="G104" s="86">
        <v>1.2546148863745813E-2</v>
      </c>
      <c r="H104" s="86">
        <v>1.2978849142766048E-2</v>
      </c>
      <c r="I104" s="86">
        <v>1.3426939859764708E-2</v>
      </c>
      <c r="J104" s="86">
        <v>1.3890988981956093E-2</v>
      </c>
      <c r="K104" s="86">
        <v>1.4437426667485391E-2</v>
      </c>
      <c r="L104" s="86">
        <v>1.5005831306709195E-2</v>
      </c>
      <c r="M104" s="86">
        <v>1.5597108336170786E-2</v>
      </c>
      <c r="N104" s="86">
        <v>1.6212201586727946E-2</v>
      </c>
      <c r="O104" s="86">
        <v>1.6852094958602796E-2</v>
      </c>
      <c r="P104" s="86">
        <v>1.7501068756852704E-2</v>
      </c>
      <c r="Q104" s="86">
        <v>1.8175623251446445E-2</v>
      </c>
      <c r="R104" s="86">
        <v>1.8876794139769514E-2</v>
      </c>
      <c r="S104" s="86">
        <v>1.9605660339065304E-2</v>
      </c>
      <c r="T104" s="86">
        <v>2.0363345856425557E-2</v>
      </c>
      <c r="U104" s="86">
        <v>2.109483627764757E-2</v>
      </c>
      <c r="V104" s="86">
        <v>2.1853332760546636E-2</v>
      </c>
      <c r="W104" s="86">
        <v>2.2639863046462216E-2</v>
      </c>
      <c r="X104" s="86">
        <v>2.345549529264623E-2</v>
      </c>
      <c r="Y104" s="86">
        <v>2.4301339714669724E-2</v>
      </c>
      <c r="Z104" s="86">
        <v>2.5097954677093179E-2</v>
      </c>
      <c r="AA104" s="86">
        <v>2.5921453393563647E-2</v>
      </c>
      <c r="AB104" s="86">
        <v>2.6772772701416529E-2</v>
      </c>
      <c r="AC104" s="86">
        <v>2.7652883230919589E-2</v>
      </c>
      <c r="AD104" s="86">
        <v>2.8562790665363397E-2</v>
      </c>
      <c r="AE104" s="86">
        <v>2.9454828607103599E-2</v>
      </c>
      <c r="AF104" s="86">
        <v>3.0375723248375806E-2</v>
      </c>
      <c r="AG104" s="86">
        <v>3.1326444617804566E-2</v>
      </c>
      <c r="AH104" s="86">
        <v>3.2307996710658753E-2</v>
      </c>
      <c r="AI104" s="86">
        <v>3.3321418730131461E-2</v>
      </c>
      <c r="AJ104" s="86">
        <v>3.4365304533000483E-2</v>
      </c>
      <c r="AK104" s="86">
        <v>3.5443007814970451E-2</v>
      </c>
      <c r="AL104" s="86">
        <v>3.6555663563818987E-2</v>
      </c>
      <c r="AM104" s="86">
        <v>3.7704446263883661E-2</v>
      </c>
      <c r="AN104" s="86">
        <v>3.8890571319822743E-2</v>
      </c>
    </row>
    <row r="108" spans="1:40" x14ac:dyDescent="0.2">
      <c r="A108" s="83" t="s">
        <v>330</v>
      </c>
    </row>
    <row r="109" spans="1:40" x14ac:dyDescent="0.2">
      <c r="A109" s="83" t="s">
        <v>241</v>
      </c>
    </row>
    <row r="110" spans="1:40" x14ac:dyDescent="0.2">
      <c r="A110" s="83" t="s">
        <v>331</v>
      </c>
    </row>
    <row r="111" spans="1:40" x14ac:dyDescent="0.2">
      <c r="A111" s="83" t="s">
        <v>243</v>
      </c>
    </row>
    <row r="112" spans="1:40" x14ac:dyDescent="0.2">
      <c r="A112" s="83"/>
      <c r="B112" s="84">
        <v>1000000</v>
      </c>
    </row>
    <row r="113" spans="1:40" x14ac:dyDescent="0.2">
      <c r="A113" s="85" t="s">
        <v>244</v>
      </c>
      <c r="B113" s="85">
        <v>2022</v>
      </c>
      <c r="C113" s="85">
        <v>2023</v>
      </c>
      <c r="D113" s="85">
        <v>2024</v>
      </c>
      <c r="E113" s="85">
        <v>2025</v>
      </c>
      <c r="F113" s="85">
        <v>2026</v>
      </c>
      <c r="G113" s="85">
        <v>2027</v>
      </c>
      <c r="H113" s="85">
        <v>2028</v>
      </c>
      <c r="I113" s="85">
        <v>2029</v>
      </c>
      <c r="J113" s="85">
        <v>2030</v>
      </c>
      <c r="K113" s="85">
        <v>2031</v>
      </c>
      <c r="L113" s="85">
        <v>2032</v>
      </c>
      <c r="M113" s="85">
        <v>2033</v>
      </c>
      <c r="N113" s="85">
        <v>2034</v>
      </c>
      <c r="O113" s="85">
        <v>2035</v>
      </c>
      <c r="P113" s="85">
        <v>2036</v>
      </c>
      <c r="Q113" s="85">
        <v>2037</v>
      </c>
      <c r="R113" s="85">
        <v>2038</v>
      </c>
      <c r="S113" s="85">
        <v>2039</v>
      </c>
      <c r="T113" s="85">
        <v>2040</v>
      </c>
      <c r="U113" s="85">
        <v>2041</v>
      </c>
      <c r="V113" s="85">
        <v>2042</v>
      </c>
      <c r="W113" s="85">
        <v>2043</v>
      </c>
      <c r="X113" s="85">
        <v>2044</v>
      </c>
      <c r="Y113" s="85">
        <v>2045</v>
      </c>
      <c r="Z113" s="85">
        <v>2046</v>
      </c>
      <c r="AA113" s="85">
        <v>2047</v>
      </c>
      <c r="AB113" s="85">
        <v>2048</v>
      </c>
      <c r="AC113" s="85">
        <v>2049</v>
      </c>
      <c r="AD113" s="85">
        <v>2050</v>
      </c>
      <c r="AE113" s="85">
        <v>2051</v>
      </c>
      <c r="AF113" s="85">
        <v>2052</v>
      </c>
      <c r="AG113" s="85">
        <v>2053</v>
      </c>
      <c r="AH113" s="85">
        <v>2054</v>
      </c>
      <c r="AI113" s="85">
        <v>2055</v>
      </c>
      <c r="AJ113" s="85">
        <v>2056</v>
      </c>
      <c r="AK113" s="85">
        <v>2057</v>
      </c>
      <c r="AL113" s="85">
        <v>2058</v>
      </c>
      <c r="AM113" s="85">
        <v>2059</v>
      </c>
      <c r="AN113" s="85">
        <v>2060</v>
      </c>
    </row>
    <row r="114" spans="1:40" x14ac:dyDescent="0.2">
      <c r="A114" s="85" t="s">
        <v>245</v>
      </c>
      <c r="B114" s="86">
        <v>0.57806260817200439</v>
      </c>
      <c r="C114" s="86">
        <v>0.59099832502482885</v>
      </c>
      <c r="D114" s="86">
        <v>0.60660672703936547</v>
      </c>
      <c r="E114" s="86">
        <v>0.62266101218844228</v>
      </c>
      <c r="F114" s="86">
        <v>0.64409162469868664</v>
      </c>
      <c r="G114" s="86">
        <v>0.66628255210676846</v>
      </c>
      <c r="H114" s="86">
        <v>0.6892617666317935</v>
      </c>
      <c r="I114" s="86">
        <v>0.71305831406157427</v>
      </c>
      <c r="J114" s="86">
        <v>0.73770235716949839</v>
      </c>
      <c r="K114" s="86">
        <v>0.76672177178316125</v>
      </c>
      <c r="L114" s="86">
        <v>0.79690777529422507</v>
      </c>
      <c r="M114" s="86">
        <v>0.82830845230437811</v>
      </c>
      <c r="N114" s="86">
        <v>0.86097392640449266</v>
      </c>
      <c r="O114" s="86">
        <v>0.89495644913072858</v>
      </c>
      <c r="P114" s="86">
        <v>0.9294212018803043</v>
      </c>
      <c r="Q114" s="86">
        <v>0.9652444568945785</v>
      </c>
      <c r="R114" s="86">
        <v>1.0024812164778198</v>
      </c>
      <c r="S114" s="86">
        <v>1.0411887781913967</v>
      </c>
      <c r="T114" s="86">
        <v>1.081426834162494</v>
      </c>
      <c r="U114" s="86">
        <v>1.1202737592218499</v>
      </c>
      <c r="V114" s="86">
        <v>1.1605548827664913</v>
      </c>
      <c r="W114" s="86">
        <v>1.2023247845826117</v>
      </c>
      <c r="X114" s="86">
        <v>1.245640190805666</v>
      </c>
      <c r="Y114" s="86">
        <v>1.2905600611428993</v>
      </c>
      <c r="Z114" s="86">
        <v>1.3328655252318589</v>
      </c>
      <c r="AA114" s="86">
        <v>1.376598692471098</v>
      </c>
      <c r="AB114" s="86">
        <v>1.4218093150497177</v>
      </c>
      <c r="AC114" s="86">
        <v>1.4685489397825184</v>
      </c>
      <c r="AD114" s="86">
        <v>1.516870975029049</v>
      </c>
      <c r="AE114" s="86">
        <v>1.5642440233527624</v>
      </c>
      <c r="AF114" s="86">
        <v>1.6131495511343852</v>
      </c>
      <c r="AG114" s="86">
        <v>1.6636390732375295</v>
      </c>
      <c r="AH114" s="86">
        <v>1.715765908376752</v>
      </c>
      <c r="AI114" s="86">
        <v>1.7695852450376335</v>
      </c>
      <c r="AJ114" s="86">
        <v>1.825022407819388</v>
      </c>
      <c r="AK114" s="86">
        <v>1.8822554998959315</v>
      </c>
      <c r="AL114" s="86">
        <v>1.9413447965406816</v>
      </c>
      <c r="AM114" s="86">
        <v>2.0023526705526811</v>
      </c>
      <c r="AN114" s="86">
        <v>2.0653436678676078</v>
      </c>
    </row>
    <row r="115" spans="1:40" x14ac:dyDescent="0.2">
      <c r="A115" s="85" t="s">
        <v>246</v>
      </c>
      <c r="B115" s="86">
        <v>4.880022448684207E-2</v>
      </c>
      <c r="C115" s="86">
        <v>4.9892261711516221E-2</v>
      </c>
      <c r="D115" s="86">
        <v>5.1209927845637833E-2</v>
      </c>
      <c r="E115" s="86">
        <v>5.256523557212827E-2</v>
      </c>
      <c r="F115" s="86">
        <v>5.4374414520231514E-2</v>
      </c>
      <c r="G115" s="86">
        <v>5.6247779487583596E-2</v>
      </c>
      <c r="H115" s="86">
        <v>5.818769189758824E-2</v>
      </c>
      <c r="I115" s="86">
        <v>6.0196603804652027E-2</v>
      </c>
      <c r="J115" s="86">
        <v>6.2277061559449849E-2</v>
      </c>
      <c r="K115" s="86">
        <v>6.4726889532412457E-2</v>
      </c>
      <c r="L115" s="86">
        <v>6.7275201301545601E-2</v>
      </c>
      <c r="M115" s="86">
        <v>6.992605618382218E-2</v>
      </c>
      <c r="N115" s="86">
        <v>7.2683685628313746E-2</v>
      </c>
      <c r="O115" s="86">
        <v>7.5552500725892355E-2</v>
      </c>
      <c r="P115" s="86">
        <v>7.8462025831453869E-2</v>
      </c>
      <c r="Q115" s="86">
        <v>8.1486236119114944E-2</v>
      </c>
      <c r="R115" s="86">
        <v>8.4629774900443711E-2</v>
      </c>
      <c r="S115" s="86">
        <v>8.7897479253323724E-2</v>
      </c>
      <c r="T115" s="86">
        <v>9.12943884056268E-2</v>
      </c>
      <c r="U115" s="86">
        <v>9.4573857855337382E-2</v>
      </c>
      <c r="V115" s="86">
        <v>9.7974402785542911E-2</v>
      </c>
      <c r="W115" s="86">
        <v>0.10150063083870478</v>
      </c>
      <c r="X115" s="86">
        <v>0.10515733085275385</v>
      </c>
      <c r="Y115" s="86">
        <v>0.10894948022444362</v>
      </c>
      <c r="Z115" s="86">
        <v>0.11252092061061536</v>
      </c>
      <c r="AA115" s="86">
        <v>0.11621288813908839</v>
      </c>
      <c r="AB115" s="86">
        <v>0.12002958290508173</v>
      </c>
      <c r="AC115" s="86">
        <v>0.12397535650667184</v>
      </c>
      <c r="AD115" s="86">
        <v>0.12805471769411977</v>
      </c>
      <c r="AE115" s="86">
        <v>0.13205396511151254</v>
      </c>
      <c r="AF115" s="86">
        <v>0.13618258491956026</v>
      </c>
      <c r="AG115" s="86">
        <v>0.14044492601901035</v>
      </c>
      <c r="AH115" s="86">
        <v>0.14484548959226562</v>
      </c>
      <c r="AI115" s="86">
        <v>0.14938893466837833</v>
      </c>
      <c r="AJ115" s="86">
        <v>0.15406895712687682</v>
      </c>
      <c r="AK115" s="86">
        <v>0.15890059249288616</v>
      </c>
      <c r="AL115" s="86">
        <v>0.16388892922366355</v>
      </c>
      <c r="AM115" s="86">
        <v>0.16903923285022968</v>
      </c>
      <c r="AN115" s="86">
        <v>0.17435695236047316</v>
      </c>
    </row>
    <row r="116" spans="1:40" x14ac:dyDescent="0.2">
      <c r="A116" s="85" t="s">
        <v>247</v>
      </c>
      <c r="B116" s="86">
        <v>1.6388985200006565</v>
      </c>
      <c r="C116" s="86">
        <v>1.6755733142280202</v>
      </c>
      <c r="D116" s="86">
        <v>1.7198255917487757</v>
      </c>
      <c r="E116" s="86">
        <v>1.7653420181678698</v>
      </c>
      <c r="F116" s="86">
        <v>1.8261011792504633</v>
      </c>
      <c r="G116" s="86">
        <v>1.8890159527929955</v>
      </c>
      <c r="H116" s="86">
        <v>1.9541656444413349</v>
      </c>
      <c r="I116" s="86">
        <v>2.0216326035776864</v>
      </c>
      <c r="J116" s="86">
        <v>2.0915023464142464</v>
      </c>
      <c r="K116" s="86">
        <v>2.1737769564465665</v>
      </c>
      <c r="L116" s="86">
        <v>2.2593590297023698</v>
      </c>
      <c r="M116" s="86">
        <v>2.3483848935991847</v>
      </c>
      <c r="N116" s="86">
        <v>2.4409966564099488</v>
      </c>
      <c r="O116" s="86">
        <v>2.5373424594675731</v>
      </c>
      <c r="P116" s="86">
        <v>2.635055460576722</v>
      </c>
      <c r="Q116" s="86">
        <v>2.7366200295256791</v>
      </c>
      <c r="R116" s="86">
        <v>2.8421921065081017</v>
      </c>
      <c r="S116" s="86">
        <v>2.9519341391329466</v>
      </c>
      <c r="T116" s="86">
        <v>3.0660153639803296</v>
      </c>
      <c r="U116" s="86">
        <v>3.1761525136355981</v>
      </c>
      <c r="V116" s="86">
        <v>3.2903558418357024</v>
      </c>
      <c r="W116" s="86">
        <v>3.4087800908690231</v>
      </c>
      <c r="X116" s="86">
        <v>3.5315860882620735</v>
      </c>
      <c r="Y116" s="86">
        <v>3.6589409940691069</v>
      </c>
      <c r="Z116" s="86">
        <v>3.7788836464793554</v>
      </c>
      <c r="AA116" s="86">
        <v>3.9028740621368989</v>
      </c>
      <c r="AB116" s="86">
        <v>4.0310532963321686</v>
      </c>
      <c r="AC116" s="86">
        <v>4.1635674924020529</v>
      </c>
      <c r="AD116" s="86">
        <v>4.3005680714559285</v>
      </c>
      <c r="AE116" s="86">
        <v>4.4348781231494145</v>
      </c>
      <c r="AF116" s="86">
        <v>4.5735329954211448</v>
      </c>
      <c r="AG116" s="86">
        <v>4.7166787410213535</v>
      </c>
      <c r="AH116" s="86">
        <v>4.8644665269017562</v>
      </c>
      <c r="AI116" s="86">
        <v>5.0170528211093375</v>
      </c>
      <c r="AJ116" s="86">
        <v>5.1742259071239562</v>
      </c>
      <c r="AK116" s="86">
        <v>5.3364907354890487</v>
      </c>
      <c r="AL116" s="86">
        <v>5.5040181960961281</v>
      </c>
      <c r="AM116" s="86">
        <v>5.6769851256521413</v>
      </c>
      <c r="AN116" s="86">
        <v>5.8555745220485962</v>
      </c>
    </row>
    <row r="117" spans="1:40" x14ac:dyDescent="0.2">
      <c r="A117" s="85" t="s">
        <v>180</v>
      </c>
      <c r="B117" s="86">
        <v>45.673187189528463</v>
      </c>
      <c r="C117" s="86">
        <v>46.695248483404761</v>
      </c>
      <c r="D117" s="86">
        <v>47.928480761122366</v>
      </c>
      <c r="E117" s="86">
        <v>49.196942620516118</v>
      </c>
      <c r="F117" s="86">
        <v>50.890192387806714</v>
      </c>
      <c r="G117" s="86">
        <v>52.643515240885925</v>
      </c>
      <c r="H117" s="86">
        <v>54.459121287069607</v>
      </c>
      <c r="I117" s="86">
        <v>56.33930545719236</v>
      </c>
      <c r="J117" s="86">
        <v>58.286450936008919</v>
      </c>
      <c r="K117" s="86">
        <v>60.579298003166016</v>
      </c>
      <c r="L117" s="86">
        <v>62.964318188478458</v>
      </c>
      <c r="M117" s="86">
        <v>65.445310694632553</v>
      </c>
      <c r="N117" s="86">
        <v>68.02623582647449</v>
      </c>
      <c r="O117" s="86">
        <v>70.711222019502813</v>
      </c>
      <c r="P117" s="86">
        <v>73.434309590847377</v>
      </c>
      <c r="Q117" s="86">
        <v>76.264733508386598</v>
      </c>
      <c r="R117" s="86">
        <v>79.206839547998825</v>
      </c>
      <c r="S117" s="86">
        <v>82.265154835654272</v>
      </c>
      <c r="T117" s="86">
        <v>85.444395693876004</v>
      </c>
      <c r="U117" s="86">
        <v>88.513722190506314</v>
      </c>
      <c r="V117" s="86">
        <v>91.696365852023817</v>
      </c>
      <c r="W117" s="86">
        <v>94.996639070817153</v>
      </c>
      <c r="X117" s="86">
        <v>98.419023824039883</v>
      </c>
      <c r="Y117" s="86">
        <v>101.96817856513209</v>
      </c>
      <c r="Z117" s="86">
        <v>105.31076698576211</v>
      </c>
      <c r="AA117" s="86">
        <v>108.76615936968601</v>
      </c>
      <c r="AB117" s="86">
        <v>112.33828667700007</v>
      </c>
      <c r="AC117" s="86">
        <v>116.03122166260691</v>
      </c>
      <c r="AD117" s="86">
        <v>119.84918416354259</v>
      </c>
      <c r="AE117" s="86">
        <v>123.59216645168901</v>
      </c>
      <c r="AF117" s="86">
        <v>127.45623116266593</v>
      </c>
      <c r="AG117" s="86">
        <v>131.44544852688713</v>
      </c>
      <c r="AH117" s="86">
        <v>135.56403129846643</v>
      </c>
      <c r="AI117" s="86">
        <v>139.81633996361586</v>
      </c>
      <c r="AJ117" s="86">
        <v>144.19647435942861</v>
      </c>
      <c r="AK117" s="86">
        <v>148.71850655956302</v>
      </c>
      <c r="AL117" s="86">
        <v>153.3871989613906</v>
      </c>
      <c r="AM117" s="86">
        <v>158.20747968945335</v>
      </c>
      <c r="AN117" s="86">
        <v>163.18444856955028</v>
      </c>
    </row>
    <row r="118" spans="1:40" x14ac:dyDescent="0.2">
      <c r="A118" s="85" t="s">
        <v>248</v>
      </c>
      <c r="B118" s="86">
        <v>8.7154836543067819E-3</v>
      </c>
      <c r="C118" s="86">
        <v>8.9105162116694704E-3</v>
      </c>
      <c r="D118" s="86">
        <v>9.1458449990783688E-3</v>
      </c>
      <c r="E118" s="86">
        <v>9.3878963925093147E-3</v>
      </c>
      <c r="F118" s="86">
        <v>9.7110069870960502E-3</v>
      </c>
      <c r="G118" s="86">
        <v>1.0045580893736795E-2</v>
      </c>
      <c r="H118" s="86">
        <v>1.0392039851210261E-2</v>
      </c>
      <c r="I118" s="86">
        <v>1.0750821784553157E-2</v>
      </c>
      <c r="J118" s="86">
        <v>1.1122381459658858E-2</v>
      </c>
      <c r="K118" s="86">
        <v>1.1559908866115277E-2</v>
      </c>
      <c r="L118" s="86">
        <v>1.2015025001409817E-2</v>
      </c>
      <c r="M118" s="86">
        <v>1.2488454839886282E-2</v>
      </c>
      <c r="N118" s="86">
        <v>1.2980954097847313E-2</v>
      </c>
      <c r="O118" s="86">
        <v>1.3493310574750745E-2</v>
      </c>
      <c r="P118" s="86">
        <v>1.4012937661838297E-2</v>
      </c>
      <c r="Q118" s="86">
        <v>1.4553046966794533E-2</v>
      </c>
      <c r="R118" s="86">
        <v>1.511446776256848E-2</v>
      </c>
      <c r="S118" s="86">
        <v>1.5698063927834318E-2</v>
      </c>
      <c r="T118" s="86">
        <v>1.630473544427468E-2</v>
      </c>
      <c r="U118" s="86">
        <v>1.6890432798832088E-2</v>
      </c>
      <c r="V118" s="86">
        <v>1.749775364759034E-2</v>
      </c>
      <c r="W118" s="86">
        <v>1.8127520893168825E-2</v>
      </c>
      <c r="X118" s="86">
        <v>1.8780589798819886E-2</v>
      </c>
      <c r="Y118" s="86">
        <v>1.9457849303488012E-2</v>
      </c>
      <c r="Z118" s="86">
        <v>2.0095691252686496E-2</v>
      </c>
      <c r="AA118" s="86">
        <v>2.0755058765541155E-2</v>
      </c>
      <c r="AB118" s="86">
        <v>2.1436701958708476E-2</v>
      </c>
      <c r="AC118" s="86">
        <v>2.2141398006521248E-2</v>
      </c>
      <c r="AD118" s="86">
        <v>2.2869952149931021E-2</v>
      </c>
      <c r="AE118" s="86">
        <v>2.3584198362163376E-2</v>
      </c>
      <c r="AF118" s="86">
        <v>2.4321549856552278E-2</v>
      </c>
      <c r="AG118" s="86">
        <v>2.5082783325700631E-2</v>
      </c>
      <c r="AH118" s="86">
        <v>2.5868702658977175E-2</v>
      </c>
      <c r="AI118" s="86">
        <v>2.6680139936397434E-2</v>
      </c>
      <c r="AJ118" s="86">
        <v>2.7515969272588918E-2</v>
      </c>
      <c r="AK118" s="86">
        <v>2.8378875939491208E-2</v>
      </c>
      <c r="AL118" s="86">
        <v>2.9269768710916695E-2</v>
      </c>
      <c r="AM118" s="86">
        <v>3.0189587985193948E-2</v>
      </c>
      <c r="AN118" s="86">
        <v>3.1139306925159305E-2</v>
      </c>
    </row>
    <row r="119" spans="1:40" x14ac:dyDescent="0.2">
      <c r="A119" s="85" t="s">
        <v>249</v>
      </c>
      <c r="B119" s="86">
        <v>7.0131611139005123E-2</v>
      </c>
      <c r="C119" s="86">
        <v>7.170099592761027E-2</v>
      </c>
      <c r="D119" s="86">
        <v>7.3594635760233784E-2</v>
      </c>
      <c r="E119" s="86">
        <v>7.5542370948901705E-2</v>
      </c>
      <c r="F119" s="86">
        <v>7.8142371989951456E-2</v>
      </c>
      <c r="G119" s="86">
        <v>8.0834615822706679E-2</v>
      </c>
      <c r="H119" s="86">
        <v>8.3622496087865261E-2</v>
      </c>
      <c r="I119" s="86">
        <v>8.6509536673440884E-2</v>
      </c>
      <c r="J119" s="86">
        <v>8.9499396982176765E-2</v>
      </c>
      <c r="K119" s="86">
        <v>9.3020085351214796E-2</v>
      </c>
      <c r="L119" s="86">
        <v>9.6682306415422872E-2</v>
      </c>
      <c r="M119" s="86">
        <v>0.10049189388647807</v>
      </c>
      <c r="N119" s="86">
        <v>0.10445492884994834</v>
      </c>
      <c r="O119" s="86">
        <v>0.10857775055760954</v>
      </c>
      <c r="P119" s="86">
        <v>0.11275907729223204</v>
      </c>
      <c r="Q119" s="86">
        <v>0.11710522000216998</v>
      </c>
      <c r="R119" s="86">
        <v>0.12162285166740902</v>
      </c>
      <c r="S119" s="86">
        <v>0.126318923732717</v>
      </c>
      <c r="T119" s="86">
        <v>0.13120067815595907</v>
      </c>
      <c r="U119" s="86">
        <v>0.13591365803684796</v>
      </c>
      <c r="V119" s="86">
        <v>0.1408006374967517</v>
      </c>
      <c r="W119" s="86">
        <v>0.14586823825499165</v>
      </c>
      <c r="X119" s="86">
        <v>0.15112334242990033</v>
      </c>
      <c r="Y119" s="86">
        <v>0.15657310312081837</v>
      </c>
      <c r="Z119" s="86">
        <v>0.16170567927191107</v>
      </c>
      <c r="AA119" s="86">
        <v>0.16701146697611555</v>
      </c>
      <c r="AB119" s="86">
        <v>0.1724965022598588</v>
      </c>
      <c r="AC119" s="86">
        <v>0.17816703887683444</v>
      </c>
      <c r="AD119" s="86">
        <v>0.18402955642674421</v>
      </c>
      <c r="AE119" s="86">
        <v>0.18977694115037158</v>
      </c>
      <c r="AF119" s="86">
        <v>0.19571024908006907</v>
      </c>
      <c r="AG119" s="86">
        <v>0.20183573009315389</v>
      </c>
      <c r="AH119" s="86">
        <v>0.2081598529134337</v>
      </c>
      <c r="AI119" s="86">
        <v>0.2146893131087505</v>
      </c>
      <c r="AJ119" s="86">
        <v>0.2214150509231273</v>
      </c>
      <c r="AK119" s="86">
        <v>0.22835867415883168</v>
      </c>
      <c r="AL119" s="86">
        <v>0.23552749552209457</v>
      </c>
      <c r="AM119" s="86">
        <v>0.24292908219478573</v>
      </c>
      <c r="AN119" s="86">
        <v>0.25057126500767934</v>
      </c>
    </row>
    <row r="120" spans="1:40" x14ac:dyDescent="0.2">
      <c r="A120" s="85" t="s">
        <v>250</v>
      </c>
      <c r="B120" s="86">
        <v>1.2411633782884208</v>
      </c>
      <c r="C120" s="86">
        <v>1.2689377712393948</v>
      </c>
      <c r="D120" s="86">
        <v>1.3024507103227709</v>
      </c>
      <c r="E120" s="86">
        <v>1.3369210090584833</v>
      </c>
      <c r="F120" s="86">
        <v>1.3829348681906592</v>
      </c>
      <c r="G120" s="86">
        <v>1.4305812062166825</v>
      </c>
      <c r="H120" s="86">
        <v>1.4799200825375116</v>
      </c>
      <c r="I120" s="86">
        <v>1.5310138616230444</v>
      </c>
      <c r="J120" s="86">
        <v>1.5839273062328627</v>
      </c>
      <c r="K120" s="86">
        <v>1.6462351500004171</v>
      </c>
      <c r="L120" s="86">
        <v>1.7110477871874088</v>
      </c>
      <c r="M120" s="86">
        <v>1.7784684606707009</v>
      </c>
      <c r="N120" s="86">
        <v>1.8486047912590085</v>
      </c>
      <c r="O120" s="86">
        <v>1.9215689686913393</v>
      </c>
      <c r="P120" s="86">
        <v>1.995568546504908</v>
      </c>
      <c r="Q120" s="86">
        <v>2.0724849766393647</v>
      </c>
      <c r="R120" s="86">
        <v>2.1524363550324437</v>
      </c>
      <c r="S120" s="86">
        <v>2.2355457057888501</v>
      </c>
      <c r="T120" s="86">
        <v>2.3219411944069019</v>
      </c>
      <c r="U120" s="86">
        <v>2.4053497734451796</v>
      </c>
      <c r="V120" s="86">
        <v>2.4918377328342487</v>
      </c>
      <c r="W120" s="86">
        <v>2.581522261319519</v>
      </c>
      <c r="X120" s="86">
        <v>2.674525156092026</v>
      </c>
      <c r="Y120" s="86">
        <v>2.7709730100647025</v>
      </c>
      <c r="Z120" s="86">
        <v>2.8618074490794618</v>
      </c>
      <c r="AA120" s="86">
        <v>2.9557073222533297</v>
      </c>
      <c r="AB120" s="86">
        <v>3.0527794529549674</v>
      </c>
      <c r="AC120" s="86">
        <v>3.1531345178098706</v>
      </c>
      <c r="AD120" s="86">
        <v>3.2568871903828565</v>
      </c>
      <c r="AE120" s="86">
        <v>3.3586022846755239</v>
      </c>
      <c r="AF120" s="86">
        <v>3.4636077792712845</v>
      </c>
      <c r="AG120" s="86">
        <v>3.5720142821929537</v>
      </c>
      <c r="AH120" s="86">
        <v>3.683936274527789</v>
      </c>
      <c r="AI120" s="86">
        <v>3.7994922519650731</v>
      </c>
      <c r="AJ120" s="86">
        <v>3.9185218782861955</v>
      </c>
      <c r="AK120" s="86">
        <v>4.04140756040331</v>
      </c>
      <c r="AL120" s="86">
        <v>4.1682787158932051</v>
      </c>
      <c r="AM120" s="86">
        <v>4.2992692659486353</v>
      </c>
      <c r="AN120" s="86">
        <v>4.4345177977233945</v>
      </c>
    </row>
    <row r="121" spans="1:40" x14ac:dyDescent="0.2">
      <c r="A121" s="85" t="s">
        <v>251</v>
      </c>
      <c r="B121" s="86">
        <v>2.4329485470233792E-3</v>
      </c>
      <c r="C121" s="86">
        <v>2.4873923617190017E-3</v>
      </c>
      <c r="D121" s="86">
        <v>2.5530849674433352E-3</v>
      </c>
      <c r="E121" s="86">
        <v>2.6206542050566488E-3</v>
      </c>
      <c r="F121" s="86">
        <v>2.7108513166350981E-3</v>
      </c>
      <c r="G121" s="86">
        <v>2.8042484397690845E-3</v>
      </c>
      <c r="H121" s="86">
        <v>2.9009633038686532E-3</v>
      </c>
      <c r="I121" s="86">
        <v>3.0011181567773043E-3</v>
      </c>
      <c r="J121" s="86">
        <v>3.1048399475047971E-3</v>
      </c>
      <c r="K121" s="86">
        <v>3.2269767915450061E-3</v>
      </c>
      <c r="L121" s="86">
        <v>3.3540235721955078E-3</v>
      </c>
      <c r="M121" s="86">
        <v>3.4861826678149049E-3</v>
      </c>
      <c r="N121" s="86">
        <v>3.6236650384546885E-3</v>
      </c>
      <c r="O121" s="86">
        <v>3.7666906002574731E-3</v>
      </c>
      <c r="P121" s="86">
        <v>3.9117457706494153E-3</v>
      </c>
      <c r="Q121" s="86">
        <v>4.0625186021810006E-3</v>
      </c>
      <c r="R121" s="86">
        <v>4.2192405884211989E-3</v>
      </c>
      <c r="S121" s="86">
        <v>4.3821528832116673E-3</v>
      </c>
      <c r="T121" s="86">
        <v>4.551506718637046E-3</v>
      </c>
      <c r="U121" s="86">
        <v>4.7150055655497732E-3</v>
      </c>
      <c r="V121" s="86">
        <v>4.8845406636774868E-3</v>
      </c>
      <c r="W121" s="86">
        <v>5.0603417282960817E-3</v>
      </c>
      <c r="X121" s="86">
        <v>5.2426475082311677E-3</v>
      </c>
      <c r="Y121" s="86">
        <v>5.4317061529600653E-3</v>
      </c>
      <c r="Z121" s="86">
        <v>5.6097612908141952E-3</v>
      </c>
      <c r="AA121" s="86">
        <v>5.7938253423326022E-3</v>
      </c>
      <c r="AB121" s="86">
        <v>5.9841077044118776E-3</v>
      </c>
      <c r="AC121" s="86">
        <v>6.1808253271650329E-3</v>
      </c>
      <c r="AD121" s="86">
        <v>6.3842029955702463E-3</v>
      </c>
      <c r="AE121" s="86">
        <v>6.5835865700445044E-3</v>
      </c>
      <c r="AF121" s="86">
        <v>6.7894200404604041E-3</v>
      </c>
      <c r="AG121" s="86">
        <v>7.0019202224548766E-3</v>
      </c>
      <c r="AH121" s="86">
        <v>7.2213115237084657E-3</v>
      </c>
      <c r="AI121" s="86">
        <v>7.4478262213896057E-3</v>
      </c>
      <c r="AJ121" s="86">
        <v>7.6811500218469334E-3</v>
      </c>
      <c r="AK121" s="86">
        <v>7.9220325253003473E-3</v>
      </c>
      <c r="AL121" s="86">
        <v>8.1707274181789767E-3</v>
      </c>
      <c r="AM121" s="86">
        <v>8.4274972149728823E-3</v>
      </c>
      <c r="AN121" s="86">
        <v>8.6926135764644787E-3</v>
      </c>
    </row>
    <row r="122" spans="1:40" x14ac:dyDescent="0.2">
      <c r="A122" s="85" t="s">
        <v>252</v>
      </c>
      <c r="B122" s="86">
        <v>4.2553847475290578E-3</v>
      </c>
      <c r="C122" s="86">
        <v>4.3506105092643403E-3</v>
      </c>
      <c r="D122" s="86">
        <v>4.4655111358175743E-3</v>
      </c>
      <c r="E122" s="86">
        <v>4.5836941132149575E-3</v>
      </c>
      <c r="F122" s="86">
        <v>4.741454709242237E-3</v>
      </c>
      <c r="G122" s="86">
        <v>4.9048123329510128E-3</v>
      </c>
      <c r="H122" s="86">
        <v>5.073972900712374E-3</v>
      </c>
      <c r="I122" s="86">
        <v>5.2491502319304655E-3</v>
      </c>
      <c r="J122" s="86">
        <v>5.4305663686540226E-3</v>
      </c>
      <c r="K122" s="86">
        <v>5.6441916275506484E-3</v>
      </c>
      <c r="L122" s="86">
        <v>5.8664046839115233E-3</v>
      </c>
      <c r="M122" s="86">
        <v>6.0975595106069246E-3</v>
      </c>
      <c r="N122" s="86">
        <v>6.3380250904443792E-3</v>
      </c>
      <c r="O122" s="86">
        <v>6.5881860710154576E-3</v>
      </c>
      <c r="P122" s="86">
        <v>6.841896968597448E-3</v>
      </c>
      <c r="Q122" s="86">
        <v>7.1056084262138622E-3</v>
      </c>
      <c r="R122" s="86">
        <v>7.3797253411255811E-3</v>
      </c>
      <c r="S122" s="86">
        <v>7.6646695070367293E-3</v>
      </c>
      <c r="T122" s="86">
        <v>7.9608803451518273E-3</v>
      </c>
      <c r="U122" s="86">
        <v>8.2468504287535674E-3</v>
      </c>
      <c r="V122" s="86">
        <v>8.54337830708711E-3</v>
      </c>
      <c r="W122" s="86">
        <v>8.8508657670634452E-3</v>
      </c>
      <c r="X122" s="86">
        <v>9.1697303958577104E-3</v>
      </c>
      <c r="Y122" s="86">
        <v>9.5004062229943568E-3</v>
      </c>
      <c r="Z122" s="86">
        <v>9.8118362032011547E-3</v>
      </c>
      <c r="AA122" s="86">
        <v>1.0133776162991152E-2</v>
      </c>
      <c r="AB122" s="86">
        <v>1.0466592351112605E-2</v>
      </c>
      <c r="AC122" s="86">
        <v>1.0810664227379007E-2</v>
      </c>
      <c r="AD122" s="86">
        <v>1.1166384955290995E-2</v>
      </c>
      <c r="AE122" s="86">
        <v>1.1515119753963016E-2</v>
      </c>
      <c r="AF122" s="86">
        <v>1.1875135838812167E-2</v>
      </c>
      <c r="AG122" s="86">
        <v>1.2246812434444559E-2</v>
      </c>
      <c r="AH122" s="86">
        <v>1.2630542044442803E-2</v>
      </c>
      <c r="AI122" s="86">
        <v>1.3026730936634043E-2</v>
      </c>
      <c r="AJ122" s="86">
        <v>1.3434829391045004E-2</v>
      </c>
      <c r="AK122" s="86">
        <v>1.3856148507060167E-2</v>
      </c>
      <c r="AL122" s="86">
        <v>1.4291131998691703E-2</v>
      </c>
      <c r="AM122" s="86">
        <v>1.4740239020802686E-2</v>
      </c>
      <c r="AN122" s="86">
        <v>1.5203944725714536E-2</v>
      </c>
    </row>
    <row r="123" spans="1:40" x14ac:dyDescent="0.2">
      <c r="A123" s="85" t="s">
        <v>128</v>
      </c>
      <c r="B123" s="86">
        <v>0.10215633779195857</v>
      </c>
      <c r="C123" s="86">
        <v>0.10444236259570278</v>
      </c>
      <c r="D123" s="86">
        <v>0.10720070947032925</v>
      </c>
      <c r="E123" s="86">
        <v>0.11003785367151504</v>
      </c>
      <c r="F123" s="86">
        <v>0.11382511280181612</v>
      </c>
      <c r="G123" s="86">
        <v>0.11774673624565994</v>
      </c>
      <c r="H123" s="86">
        <v>0.12180766730749715</v>
      </c>
      <c r="I123" s="86">
        <v>0.12601303901490868</v>
      </c>
      <c r="J123" s="86">
        <v>0.13036818179131804</v>
      </c>
      <c r="K123" s="86">
        <v>0.13549654864966387</v>
      </c>
      <c r="L123" s="86">
        <v>0.14083107734546896</v>
      </c>
      <c r="M123" s="86">
        <v>0.1463802654821818</v>
      </c>
      <c r="N123" s="86">
        <v>0.15215297099734781</v>
      </c>
      <c r="O123" s="86">
        <v>0.15815842788310314</v>
      </c>
      <c r="P123" s="86">
        <v>0.16424910538763113</v>
      </c>
      <c r="Q123" s="86">
        <v>0.17057986002962094</v>
      </c>
      <c r="R123" s="86">
        <v>0.17716041192224863</v>
      </c>
      <c r="S123" s="86">
        <v>0.18400088680094662</v>
      </c>
      <c r="T123" s="86">
        <v>0.19111183357343192</v>
      </c>
      <c r="U123" s="86">
        <v>0.19797693701108871</v>
      </c>
      <c r="V123" s="86">
        <v>0.20509549476814315</v>
      </c>
      <c r="W123" s="86">
        <v>0.21247715228956321</v>
      </c>
      <c r="X123" s="86">
        <v>0.22013193432729286</v>
      </c>
      <c r="Y123" s="86">
        <v>0.22807026035438643</v>
      </c>
      <c r="Z123" s="86">
        <v>0.23554656347245867</v>
      </c>
      <c r="AA123" s="86">
        <v>0.2432751730418127</v>
      </c>
      <c r="AB123" s="86">
        <v>0.25126488136515746</v>
      </c>
      <c r="AC123" s="86">
        <v>0.25952479789491273</v>
      </c>
      <c r="AD123" s="86">
        <v>0.26806436105927273</v>
      </c>
      <c r="AE123" s="86">
        <v>0.27643621742634644</v>
      </c>
      <c r="AF123" s="86">
        <v>0.28507889651564478</v>
      </c>
      <c r="AG123" s="86">
        <v>0.2940015021331121</v>
      </c>
      <c r="AH123" s="86">
        <v>0.30321345686470713</v>
      </c>
      <c r="AI123" s="86">
        <v>0.31272451372592547</v>
      </c>
      <c r="AJ123" s="86">
        <v>0.32252147593607339</v>
      </c>
      <c r="AK123" s="86">
        <v>0.33263581823117294</v>
      </c>
      <c r="AL123" s="86">
        <v>0.34307819257366662</v>
      </c>
      <c r="AM123" s="86">
        <v>0.35385962160476669</v>
      </c>
      <c r="AN123" s="86">
        <v>0.36499151200657809</v>
      </c>
    </row>
    <row r="124" spans="1:40" x14ac:dyDescent="0.2">
      <c r="A124" s="85" t="s">
        <v>253</v>
      </c>
      <c r="B124" s="86">
        <v>4.9687272286894446</v>
      </c>
      <c r="C124" s="86">
        <v>5.0799159609143123</v>
      </c>
      <c r="D124" s="86">
        <v>5.2140777125820179</v>
      </c>
      <c r="E124" s="86">
        <v>5.3520720450810817</v>
      </c>
      <c r="F124" s="86">
        <v>5.5362785071525034</v>
      </c>
      <c r="G124" s="86">
        <v>5.7270202428808901</v>
      </c>
      <c r="H124" s="86">
        <v>5.9245376869955493</v>
      </c>
      <c r="I124" s="86">
        <v>6.1290805020671817</v>
      </c>
      <c r="J124" s="86">
        <v>6.3409079516968303</v>
      </c>
      <c r="K124" s="86">
        <v>6.5903438320204213</v>
      </c>
      <c r="L124" s="86">
        <v>6.8498071071923556</v>
      </c>
      <c r="M124" s="86">
        <v>7.1197110875812841</v>
      </c>
      <c r="N124" s="86">
        <v>7.4004866096524067</v>
      </c>
      <c r="O124" s="86">
        <v>7.6925828005881183</v>
      </c>
      <c r="P124" s="86">
        <v>7.9888239914141348</v>
      </c>
      <c r="Q124" s="86">
        <v>8.2967421651437618</v>
      </c>
      <c r="R124" s="86">
        <v>8.6168100931394811</v>
      </c>
      <c r="S124" s="86">
        <v>8.9495202756067727</v>
      </c>
      <c r="T124" s="86">
        <v>9.2953857952005094</v>
      </c>
      <c r="U124" s="86">
        <v>9.6292938729149</v>
      </c>
      <c r="V124" s="86">
        <v>9.9755295790979677</v>
      </c>
      <c r="W124" s="86">
        <v>10.334562053365339</v>
      </c>
      <c r="X124" s="86">
        <v>10.706878884240851</v>
      </c>
      <c r="Y124" s="86">
        <v>11.092986858876356</v>
      </c>
      <c r="Z124" s="86">
        <v>11.456622749469389</v>
      </c>
      <c r="AA124" s="86">
        <v>11.832530437990522</v>
      </c>
      <c r="AB124" s="86">
        <v>12.221137568527404</v>
      </c>
      <c r="AC124" s="86">
        <v>12.622887210842086</v>
      </c>
      <c r="AD124" s="86">
        <v>13.038238435572548</v>
      </c>
      <c r="AE124" s="86">
        <v>13.44543265949304</v>
      </c>
      <c r="AF124" s="86">
        <v>13.865799284295854</v>
      </c>
      <c r="AG124" s="86">
        <v>14.299781105107144</v>
      </c>
      <c r="AH124" s="86">
        <v>14.747836422022914</v>
      </c>
      <c r="AI124" s="86">
        <v>15.210439606723895</v>
      </c>
      <c r="AJ124" s="86">
        <v>15.686948788084106</v>
      </c>
      <c r="AK124" s="86">
        <v>16.17889484887861</v>
      </c>
      <c r="AL124" s="86">
        <v>16.686795884185699</v>
      </c>
      <c r="AM124" s="86">
        <v>17.211188018329203</v>
      </c>
      <c r="AN124" s="86">
        <v>17.752626054791595</v>
      </c>
    </row>
    <row r="125" spans="1:40" x14ac:dyDescent="0.2">
      <c r="A125" s="85" t="s">
        <v>254</v>
      </c>
      <c r="B125" s="86">
        <v>4.0484231905945245E-2</v>
      </c>
      <c r="C125" s="86">
        <v>4.1390176268261726E-2</v>
      </c>
      <c r="D125" s="86">
        <v>4.2483300365729205E-2</v>
      </c>
      <c r="E125" s="86">
        <v>4.3607651593210804E-2</v>
      </c>
      <c r="F125" s="86">
        <v>4.5108530346629531E-2</v>
      </c>
      <c r="G125" s="86">
        <v>4.6662657250353193E-2</v>
      </c>
      <c r="H125" s="86">
        <v>4.827199132022051E-2</v>
      </c>
      <c r="I125" s="86">
        <v>4.9938566758743627E-2</v>
      </c>
      <c r="J125" s="86">
        <v>5.1664495995779561E-2</v>
      </c>
      <c r="K125" s="86">
        <v>5.3696851478362048E-2</v>
      </c>
      <c r="L125" s="86">
        <v>5.5810908241729046E-2</v>
      </c>
      <c r="M125" s="86">
        <v>5.801003385911279E-2</v>
      </c>
      <c r="N125" s="86">
        <v>6.0297738703002618E-2</v>
      </c>
      <c r="O125" s="86">
        <v>6.2677682175126717E-2</v>
      </c>
      <c r="P125" s="86">
        <v>6.5091398307549037E-2</v>
      </c>
      <c r="Q125" s="86">
        <v>6.7600256246328122E-2</v>
      </c>
      <c r="R125" s="86">
        <v>7.0208108041414863E-2</v>
      </c>
      <c r="S125" s="86">
        <v>7.2918966489570788E-2</v>
      </c>
      <c r="T125" s="86">
        <v>7.5737012089388572E-2</v>
      </c>
      <c r="U125" s="86">
        <v>7.8457630757164248E-2</v>
      </c>
      <c r="V125" s="86">
        <v>8.1278692565971006E-2</v>
      </c>
      <c r="W125" s="86">
        <v>8.4204019974986222E-2</v>
      </c>
      <c r="X125" s="86">
        <v>8.7237585761536077E-2</v>
      </c>
      <c r="Y125" s="86">
        <v>9.0383519129667758E-2</v>
      </c>
      <c r="Z125" s="86">
        <v>9.3346354287752342E-2</v>
      </c>
      <c r="AA125" s="86">
        <v>9.6409177690382833E-2</v>
      </c>
      <c r="AB125" s="86">
        <v>9.9575473699171538E-2</v>
      </c>
      <c r="AC125" s="86">
        <v>0.10284885236115293</v>
      </c>
      <c r="AD125" s="86">
        <v>0.10623305409541511</v>
      </c>
      <c r="AE125" s="86">
        <v>0.10955079415906249</v>
      </c>
      <c r="AF125" s="86">
        <v>0.11297586040656615</v>
      </c>
      <c r="AG125" s="86">
        <v>0.11651186064728027</v>
      </c>
      <c r="AH125" s="86">
        <v>0.1201625290220653</v>
      </c>
      <c r="AI125" s="86">
        <v>0.1239317306199568</v>
      </c>
      <c r="AJ125" s="86">
        <v>0.12781423559871918</v>
      </c>
      <c r="AK125" s="86">
        <v>0.13182251729617792</v>
      </c>
      <c r="AL125" s="86">
        <v>0.1359607970511858</v>
      </c>
      <c r="AM125" s="86">
        <v>0.14023344310141359</v>
      </c>
      <c r="AN125" s="86">
        <v>0.14464497587871691</v>
      </c>
    </row>
    <row r="129" spans="1:40" x14ac:dyDescent="0.2">
      <c r="A129" s="83" t="s">
        <v>332</v>
      </c>
    </row>
    <row r="130" spans="1:40" x14ac:dyDescent="0.2">
      <c r="A130" s="83" t="s">
        <v>241</v>
      </c>
    </row>
    <row r="131" spans="1:40" x14ac:dyDescent="0.2">
      <c r="A131" s="83" t="s">
        <v>333</v>
      </c>
    </row>
    <row r="132" spans="1:40" x14ac:dyDescent="0.2">
      <c r="A132" s="83" t="s">
        <v>243</v>
      </c>
    </row>
    <row r="133" spans="1:40" x14ac:dyDescent="0.2">
      <c r="A133" s="83"/>
      <c r="B133" s="84">
        <v>1000000</v>
      </c>
    </row>
    <row r="134" spans="1:40" x14ac:dyDescent="0.2">
      <c r="A134" s="85" t="s">
        <v>244</v>
      </c>
      <c r="B134" s="85">
        <v>2022</v>
      </c>
      <c r="C134" s="85">
        <v>2023</v>
      </c>
      <c r="D134" s="85">
        <v>2024</v>
      </c>
      <c r="E134" s="85">
        <v>2025</v>
      </c>
      <c r="F134" s="85">
        <v>2026</v>
      </c>
      <c r="G134" s="85">
        <v>2027</v>
      </c>
      <c r="H134" s="85">
        <v>2028</v>
      </c>
      <c r="I134" s="85">
        <v>2029</v>
      </c>
      <c r="J134" s="85">
        <v>2030</v>
      </c>
      <c r="K134" s="85">
        <v>2031</v>
      </c>
      <c r="L134" s="85">
        <v>2032</v>
      </c>
      <c r="M134" s="85">
        <v>2033</v>
      </c>
      <c r="N134" s="85">
        <v>2034</v>
      </c>
      <c r="O134" s="85">
        <v>2035</v>
      </c>
      <c r="P134" s="85">
        <v>2036</v>
      </c>
      <c r="Q134" s="85">
        <v>2037</v>
      </c>
      <c r="R134" s="85">
        <v>2038</v>
      </c>
      <c r="S134" s="85">
        <v>2039</v>
      </c>
      <c r="T134" s="85">
        <v>2040</v>
      </c>
      <c r="U134" s="85">
        <v>2041</v>
      </c>
      <c r="V134" s="85">
        <v>2042</v>
      </c>
      <c r="W134" s="85">
        <v>2043</v>
      </c>
      <c r="X134" s="85">
        <v>2044</v>
      </c>
      <c r="Y134" s="85">
        <v>2045</v>
      </c>
      <c r="Z134" s="85">
        <v>2046</v>
      </c>
      <c r="AA134" s="85">
        <v>2047</v>
      </c>
      <c r="AB134" s="85">
        <v>2048</v>
      </c>
      <c r="AC134" s="85">
        <v>2049</v>
      </c>
      <c r="AD134" s="85">
        <v>2050</v>
      </c>
      <c r="AE134" s="85">
        <v>2051</v>
      </c>
      <c r="AF134" s="85">
        <v>2052</v>
      </c>
      <c r="AG134" s="85">
        <v>2053</v>
      </c>
      <c r="AH134" s="85">
        <v>2054</v>
      </c>
      <c r="AI134" s="85">
        <v>2055</v>
      </c>
      <c r="AJ134" s="85">
        <v>2056</v>
      </c>
      <c r="AK134" s="85">
        <v>2057</v>
      </c>
      <c r="AL134" s="85">
        <v>2058</v>
      </c>
      <c r="AM134" s="85">
        <v>2059</v>
      </c>
      <c r="AN134" s="85">
        <v>2060</v>
      </c>
    </row>
    <row r="135" spans="1:40" x14ac:dyDescent="0.2">
      <c r="A135" s="85" t="s">
        <v>245</v>
      </c>
      <c r="B135" s="86">
        <v>1.8968057532326064E-3</v>
      </c>
      <c r="C135" s="86">
        <v>1.9392519204846574E-3</v>
      </c>
      <c r="D135" s="86">
        <v>1.9904680107859533E-3</v>
      </c>
      <c r="E135" s="86">
        <v>2.0431471842946901E-3</v>
      </c>
      <c r="F135" s="86">
        <v>2.113467783707401E-3</v>
      </c>
      <c r="G135" s="86">
        <v>2.1862832161227974E-3</v>
      </c>
      <c r="H135" s="86">
        <v>2.2616852672149245E-3</v>
      </c>
      <c r="I135" s="86">
        <v>2.3397692453753843E-3</v>
      </c>
      <c r="J135" s="86">
        <v>2.4206341241777732E-3</v>
      </c>
      <c r="K135" s="86">
        <v>2.5158559769952447E-3</v>
      </c>
      <c r="L135" s="86">
        <v>2.6149057759572445E-3</v>
      </c>
      <c r="M135" s="86">
        <v>2.7179413018090289E-3</v>
      </c>
      <c r="N135" s="86">
        <v>2.8251270258625246E-3</v>
      </c>
      <c r="O135" s="86">
        <v>2.9366344018893478E-3</v>
      </c>
      <c r="P135" s="86">
        <v>3.049724126730506E-3</v>
      </c>
      <c r="Q135" s="86">
        <v>3.167271526008709E-3</v>
      </c>
      <c r="R135" s="86">
        <v>3.2894570796334053E-3</v>
      </c>
      <c r="S135" s="86">
        <v>3.4164687989765657E-3</v>
      </c>
      <c r="T135" s="86">
        <v>3.548502552735922E-3</v>
      </c>
      <c r="U135" s="86">
        <v>3.6759715671753706E-3</v>
      </c>
      <c r="V135" s="86">
        <v>3.8081466392281432E-3</v>
      </c>
      <c r="W135" s="86">
        <v>3.9452068623886134E-3</v>
      </c>
      <c r="X135" s="86">
        <v>4.0873383730000894E-3</v>
      </c>
      <c r="Y135" s="86">
        <v>4.2347346364594515E-3</v>
      </c>
      <c r="Z135" s="86">
        <v>4.3735522083672264E-3</v>
      </c>
      <c r="AA135" s="86">
        <v>4.5170545246453805E-3</v>
      </c>
      <c r="AB135" s="86">
        <v>4.6654048379194697E-3</v>
      </c>
      <c r="AC135" s="86">
        <v>4.8187722895480477E-3</v>
      </c>
      <c r="AD135" s="86">
        <v>4.9773321292051649E-3</v>
      </c>
      <c r="AE135" s="86">
        <v>5.1327780434336267E-3</v>
      </c>
      <c r="AF135" s="86">
        <v>5.2932525061469378E-3</v>
      </c>
      <c r="AG135" s="86">
        <v>5.4589245538617303E-3</v>
      </c>
      <c r="AH135" s="86">
        <v>5.6299691420985537E-3</v>
      </c>
      <c r="AI135" s="86">
        <v>5.8065673616864693E-3</v>
      </c>
      <c r="AJ135" s="86">
        <v>5.9884741790809546E-3</v>
      </c>
      <c r="AK135" s="86">
        <v>6.1762740069739516E-3</v>
      </c>
      <c r="AL135" s="86">
        <v>6.3701646275499159E-3</v>
      </c>
      <c r="AM135" s="86">
        <v>6.5703507056364919E-3</v>
      </c>
      <c r="AN135" s="86">
        <v>6.7770440368080873E-3</v>
      </c>
    </row>
    <row r="136" spans="1:40" x14ac:dyDescent="0.2">
      <c r="A136" s="85" t="s">
        <v>246</v>
      </c>
      <c r="B136" s="86">
        <v>1.6012885095707314E-4</v>
      </c>
      <c r="C136" s="86">
        <v>1.6371216779276874E-4</v>
      </c>
      <c r="D136" s="86">
        <v>1.6803584388689878E-4</v>
      </c>
      <c r="E136" s="86">
        <v>1.7248303385822105E-4</v>
      </c>
      <c r="F136" s="86">
        <v>1.7841951774086404E-4</v>
      </c>
      <c r="G136" s="86">
        <v>1.8456661609542605E-4</v>
      </c>
      <c r="H136" s="86">
        <v>1.9093207749315314E-4</v>
      </c>
      <c r="I136" s="86">
        <v>1.9752394789405357E-4</v>
      </c>
      <c r="J136" s="86">
        <v>2.0435058267378344E-4</v>
      </c>
      <c r="K136" s="86">
        <v>2.1238923705453884E-4</v>
      </c>
      <c r="L136" s="86">
        <v>2.2075104767657199E-4</v>
      </c>
      <c r="M136" s="86">
        <v>2.2944933443275986E-4</v>
      </c>
      <c r="N136" s="86">
        <v>2.3849798203541366E-4</v>
      </c>
      <c r="O136" s="86">
        <v>2.4791146465796653E-4</v>
      </c>
      <c r="P136" s="86">
        <v>2.5745852959226703E-4</v>
      </c>
      <c r="Q136" s="86">
        <v>2.6738191259937386E-4</v>
      </c>
      <c r="R136" s="86">
        <v>2.7769684984169937E-4</v>
      </c>
      <c r="S136" s="86">
        <v>2.8841921328974426E-4</v>
      </c>
      <c r="T136" s="86">
        <v>2.9956553823155927E-4</v>
      </c>
      <c r="U136" s="86">
        <v>3.1032650665441095E-4</v>
      </c>
      <c r="V136" s="86">
        <v>3.2148476172449845E-4</v>
      </c>
      <c r="W136" s="86">
        <v>3.3305542256270115E-4</v>
      </c>
      <c r="X136" s="86">
        <v>3.4505420284909654E-4</v>
      </c>
      <c r="Y136" s="86">
        <v>3.5749743498443223E-4</v>
      </c>
      <c r="Z136" s="86">
        <v>3.6921645167570911E-4</v>
      </c>
      <c r="AA136" s="86">
        <v>3.8133095574453E-4</v>
      </c>
      <c r="AB136" s="86">
        <v>3.9385472902137578E-4</v>
      </c>
      <c r="AC136" s="86">
        <v>4.0680205046514774E-4</v>
      </c>
      <c r="AD136" s="86">
        <v>4.2018771470038181E-4</v>
      </c>
      <c r="AE136" s="86">
        <v>4.3331050051487782E-4</v>
      </c>
      <c r="AF136" s="86">
        <v>4.4685779774256877E-4</v>
      </c>
      <c r="AG136" s="86">
        <v>4.6084387649157279E-4</v>
      </c>
      <c r="AH136" s="86">
        <v>4.752835065539082E-4</v>
      </c>
      <c r="AI136" s="86">
        <v>4.9019197566598492E-4</v>
      </c>
      <c r="AJ136" s="86">
        <v>5.055485980301859E-4</v>
      </c>
      <c r="AK136" s="86">
        <v>5.2140270992287279E-4</v>
      </c>
      <c r="AL136" s="86">
        <v>5.3777100816915896E-4</v>
      </c>
      <c r="AM136" s="86">
        <v>5.5467077062874447E-4</v>
      </c>
      <c r="AN136" s="86">
        <v>5.7211987714088537E-4</v>
      </c>
    </row>
    <row r="137" spans="1:40" x14ac:dyDescent="0.2">
      <c r="A137" s="85" t="s">
        <v>247</v>
      </c>
      <c r="B137" s="86">
        <v>0.19230885076595544</v>
      </c>
      <c r="C137" s="86">
        <v>0.19661228227429531</v>
      </c>
      <c r="D137" s="86">
        <v>0.2018048579767793</v>
      </c>
      <c r="E137" s="86">
        <v>0.20714576929545311</v>
      </c>
      <c r="F137" s="86">
        <v>0.21427526773522987</v>
      </c>
      <c r="G137" s="86">
        <v>0.22165770639663024</v>
      </c>
      <c r="H137" s="86">
        <v>0.22930239102825925</v>
      </c>
      <c r="I137" s="86">
        <v>0.23721898453166926</v>
      </c>
      <c r="J137" s="86">
        <v>0.24541752140520681</v>
      </c>
      <c r="K137" s="86">
        <v>0.2550716491681182</v>
      </c>
      <c r="L137" s="86">
        <v>0.26511387567155348</v>
      </c>
      <c r="M137" s="86">
        <v>0.27556019761614575</v>
      </c>
      <c r="N137" s="86">
        <v>0.28642729002986045</v>
      </c>
      <c r="O137" s="86">
        <v>0.29773253586175458</v>
      </c>
      <c r="P137" s="86">
        <v>0.30919820912881285</v>
      </c>
      <c r="Q137" s="86">
        <v>0.32111582653755011</v>
      </c>
      <c r="R137" s="86">
        <v>0.33350368615771547</v>
      </c>
      <c r="S137" s="86">
        <v>0.34638084964114785</v>
      </c>
      <c r="T137" s="86">
        <v>0.35976717525962715</v>
      </c>
      <c r="U137" s="86">
        <v>0.37269070189557429</v>
      </c>
      <c r="V137" s="86">
        <v>0.38609135515859666</v>
      </c>
      <c r="W137" s="86">
        <v>0.39998729255587379</v>
      </c>
      <c r="X137" s="86">
        <v>0.41439738563827833</v>
      </c>
      <c r="Y137" s="86">
        <v>0.42934124901741361</v>
      </c>
      <c r="Z137" s="86">
        <v>0.44341535632872298</v>
      </c>
      <c r="AA137" s="86">
        <v>0.4579644294104937</v>
      </c>
      <c r="AB137" s="86">
        <v>0.47300501973340331</v>
      </c>
      <c r="AC137" s="86">
        <v>0.4885542758010476</v>
      </c>
      <c r="AD137" s="86">
        <v>0.50462996541245264</v>
      </c>
      <c r="AE137" s="86">
        <v>0.52038994772513425</v>
      </c>
      <c r="AF137" s="86">
        <v>0.53665975260583287</v>
      </c>
      <c r="AG137" s="86">
        <v>0.55345651792867989</v>
      </c>
      <c r="AH137" s="86">
        <v>0.57079798166976226</v>
      </c>
      <c r="AI137" s="86">
        <v>0.58870250383729983</v>
      </c>
      <c r="AJ137" s="86">
        <v>0.60714524155043037</v>
      </c>
      <c r="AK137" s="86">
        <v>0.62618544585948888</v>
      </c>
      <c r="AL137" s="86">
        <v>0.645843169036317</v>
      </c>
      <c r="AM137" s="86">
        <v>0.6661391611538886</v>
      </c>
      <c r="AN137" s="86">
        <v>0.68709489524044687</v>
      </c>
    </row>
    <row r="138" spans="1:40" x14ac:dyDescent="0.2">
      <c r="A138" s="85" t="s">
        <v>180</v>
      </c>
      <c r="B138" s="86">
        <v>6.3910894857550744</v>
      </c>
      <c r="C138" s="86">
        <v>6.5341074267186467</v>
      </c>
      <c r="D138" s="86">
        <v>6.7066747102521633</v>
      </c>
      <c r="E138" s="86">
        <v>6.8841717003135727</v>
      </c>
      <c r="F138" s="86">
        <v>7.1211096380927286</v>
      </c>
      <c r="G138" s="86">
        <v>7.366453655906704</v>
      </c>
      <c r="H138" s="86">
        <v>7.6205130160272558</v>
      </c>
      <c r="I138" s="86">
        <v>7.8836088501561639</v>
      </c>
      <c r="J138" s="86">
        <v>8.156074639444304</v>
      </c>
      <c r="K138" s="86">
        <v>8.4769147577952282</v>
      </c>
      <c r="L138" s="86">
        <v>8.8106527421056082</v>
      </c>
      <c r="M138" s="86">
        <v>9.1578202181681068</v>
      </c>
      <c r="N138" s="86">
        <v>9.518971354943119</v>
      </c>
      <c r="O138" s="86">
        <v>9.8946838480619501</v>
      </c>
      <c r="P138" s="86">
        <v>10.2757279007529</v>
      </c>
      <c r="Q138" s="86">
        <v>10.671791623316192</v>
      </c>
      <c r="R138" s="86">
        <v>11.083483124014736</v>
      </c>
      <c r="S138" s="86">
        <v>11.511435887590206</v>
      </c>
      <c r="T138" s="86">
        <v>11.956309873225315</v>
      </c>
      <c r="U138" s="86">
        <v>12.385803445013114</v>
      </c>
      <c r="V138" s="86">
        <v>12.831153587923509</v>
      </c>
      <c r="W138" s="86">
        <v>13.292963738838157</v>
      </c>
      <c r="X138" s="86">
        <v>13.771861064784899</v>
      </c>
      <c r="Y138" s="86">
        <v>14.268497427274461</v>
      </c>
      <c r="Z138" s="86">
        <v>14.736228781813978</v>
      </c>
      <c r="AA138" s="86">
        <v>15.21974489472316</v>
      </c>
      <c r="AB138" s="86">
        <v>15.719595828725593</v>
      </c>
      <c r="AC138" s="86">
        <v>16.236351488017526</v>
      </c>
      <c r="AD138" s="86">
        <v>16.77060235812829</v>
      </c>
      <c r="AE138" s="86">
        <v>17.294361180736239</v>
      </c>
      <c r="AF138" s="86">
        <v>17.835063173879906</v>
      </c>
      <c r="AG138" s="86">
        <v>18.393277888501601</v>
      </c>
      <c r="AH138" s="86">
        <v>18.969594819011039</v>
      </c>
      <c r="AI138" s="86">
        <v>19.564624132101166</v>
      </c>
      <c r="AJ138" s="86">
        <v>20.177540212757155</v>
      </c>
      <c r="AK138" s="86">
        <v>20.810312178694126</v>
      </c>
      <c r="AL138" s="86">
        <v>21.46360643638906</v>
      </c>
      <c r="AM138" s="86">
        <v>22.138112582668526</v>
      </c>
      <c r="AN138" s="86">
        <v>22.834544240667867</v>
      </c>
    </row>
    <row r="139" spans="1:40" x14ac:dyDescent="0.2">
      <c r="A139" s="85" t="s">
        <v>248</v>
      </c>
      <c r="B139" s="86">
        <v>1.9831387848711301E-3</v>
      </c>
      <c r="C139" s="86">
        <v>2.0275168875857662E-3</v>
      </c>
      <c r="D139" s="86">
        <v>2.0810640760170881E-3</v>
      </c>
      <c r="E139" s="86">
        <v>2.1361409398246182E-3</v>
      </c>
      <c r="F139" s="86">
        <v>2.2096621782714473E-3</v>
      </c>
      <c r="G139" s="86">
        <v>2.285791801936938E-3</v>
      </c>
      <c r="H139" s="86">
        <v>2.3646257741161093E-3</v>
      </c>
      <c r="I139" s="86">
        <v>2.446263741157877E-3</v>
      </c>
      <c r="J139" s="86">
        <v>2.5308091814137488E-3</v>
      </c>
      <c r="K139" s="86">
        <v>2.6303650527346751E-3</v>
      </c>
      <c r="L139" s="86">
        <v>2.7339230990029691E-3</v>
      </c>
      <c r="M139" s="86">
        <v>2.8416482823476704E-3</v>
      </c>
      <c r="N139" s="86">
        <v>2.9537125599853366E-3</v>
      </c>
      <c r="O139" s="86">
        <v>3.0702951893985682E-3</v>
      </c>
      <c r="P139" s="86">
        <v>3.18853218816383E-3</v>
      </c>
      <c r="Q139" s="86">
        <v>3.3114297522249142E-3</v>
      </c>
      <c r="R139" s="86">
        <v>3.4391765760265242E-3</v>
      </c>
      <c r="S139" s="86">
        <v>3.5719692282700781E-3</v>
      </c>
      <c r="T139" s="86">
        <v>3.7100124926085919E-3</v>
      </c>
      <c r="U139" s="86">
        <v>3.8432832537149174E-3</v>
      </c>
      <c r="V139" s="86">
        <v>3.9814742684428483E-3</v>
      </c>
      <c r="W139" s="86">
        <v>4.1247727817193885E-3</v>
      </c>
      <c r="X139" s="86">
        <v>4.2733734018754448E-3</v>
      </c>
      <c r="Y139" s="86">
        <v>4.4274783998770511E-3</v>
      </c>
      <c r="Z139" s="86">
        <v>4.5726142475529547E-3</v>
      </c>
      <c r="AA139" s="86">
        <v>4.7226480655361879E-3</v>
      </c>
      <c r="AB139" s="86">
        <v>4.8777505368884835E-3</v>
      </c>
      <c r="AC139" s="86">
        <v>5.0380985014299952E-3</v>
      </c>
      <c r="AD139" s="86">
        <v>5.203875185316096E-3</v>
      </c>
      <c r="AE139" s="86">
        <v>5.3663962135926313E-3</v>
      </c>
      <c r="AF139" s="86">
        <v>5.5341746645203348E-3</v>
      </c>
      <c r="AG139" s="86">
        <v>5.7073872683055674E-3</v>
      </c>
      <c r="AH139" s="86">
        <v>5.8862169435618074E-3</v>
      </c>
      <c r="AI139" s="86">
        <v>6.0708530234593553E-3</v>
      </c>
      <c r="AJ139" s="86">
        <v>6.2610393217625293E-3</v>
      </c>
      <c r="AK139" s="86">
        <v>6.4573868506816144E-3</v>
      </c>
      <c r="AL139" s="86">
        <v>6.6601023944486181E-3</v>
      </c>
      <c r="AM139" s="86">
        <v>6.8693999332019419E-3</v>
      </c>
      <c r="AN139" s="86">
        <v>7.0855009023823821E-3</v>
      </c>
    </row>
    <row r="140" spans="1:40" x14ac:dyDescent="0.2">
      <c r="A140" s="85" t="s">
        <v>249</v>
      </c>
      <c r="B140" s="86">
        <v>1.5957888698525949E-2</v>
      </c>
      <c r="C140" s="86">
        <v>1.6314989688721113E-2</v>
      </c>
      <c r="D140" s="86">
        <v>1.6745872327709771E-2</v>
      </c>
      <c r="E140" s="86">
        <v>1.7189063933465972E-2</v>
      </c>
      <c r="F140" s="86">
        <v>1.7780673431027447E-2</v>
      </c>
      <c r="G140" s="86">
        <v>1.8393272040051936E-2</v>
      </c>
      <c r="H140" s="86">
        <v>1.9027631956410315E-2</v>
      </c>
      <c r="I140" s="86">
        <v>1.9684555012711245E-2</v>
      </c>
      <c r="J140" s="86">
        <v>2.0364873876859094E-2</v>
      </c>
      <c r="K140" s="86">
        <v>2.1165978431892721E-2</v>
      </c>
      <c r="L140" s="86">
        <v>2.1999287622753827E-2</v>
      </c>
      <c r="M140" s="86">
        <v>2.2866128864000971E-2</v>
      </c>
      <c r="N140" s="86">
        <v>2.3767885858148406E-2</v>
      </c>
      <c r="O140" s="86">
        <v>2.4706001051371627E-2</v>
      </c>
      <c r="P140" s="86">
        <v>2.5657428596805077E-2</v>
      </c>
      <c r="Q140" s="86">
        <v>2.6646358702740239E-2</v>
      </c>
      <c r="R140" s="86">
        <v>2.7674309752544736E-2</v>
      </c>
      <c r="S140" s="86">
        <v>2.874286349202616E-2</v>
      </c>
      <c r="T140" s="86">
        <v>2.9853667770930098E-2</v>
      </c>
      <c r="U140" s="86">
        <v>3.092606874897904E-2</v>
      </c>
      <c r="V140" s="86">
        <v>3.2038061943296989E-2</v>
      </c>
      <c r="W140" s="86">
        <v>3.3191154073296286E-2</v>
      </c>
      <c r="X140" s="86">
        <v>3.43869111101072E-2</v>
      </c>
      <c r="Y140" s="86">
        <v>3.562696068442682E-2</v>
      </c>
      <c r="Z140" s="86">
        <v>3.6794837446783017E-2</v>
      </c>
      <c r="AA140" s="86">
        <v>3.8002127116399817E-2</v>
      </c>
      <c r="AB140" s="86">
        <v>3.9250203142943307E-2</v>
      </c>
      <c r="AC140" s="86">
        <v>4.0540488518182392E-2</v>
      </c>
      <c r="AD140" s="86">
        <v>4.1874457623343651E-2</v>
      </c>
      <c r="AE140" s="86">
        <v>4.3182229172259959E-2</v>
      </c>
      <c r="AF140" s="86">
        <v>4.4532306063670965E-2</v>
      </c>
      <c r="AG140" s="86">
        <v>4.5926110407307062E-2</v>
      </c>
      <c r="AH140" s="86">
        <v>4.7365114109671778E-2</v>
      </c>
      <c r="AI140" s="86">
        <v>4.885084069381939E-2</v>
      </c>
      <c r="AJ140" s="86">
        <v>5.0381228684543866E-2</v>
      </c>
      <c r="AK140" s="86">
        <v>5.1961194764893096E-2</v>
      </c>
      <c r="AL140" s="86">
        <v>5.3592402882838903E-2</v>
      </c>
      <c r="AM140" s="86">
        <v>5.5276574890254913E-2</v>
      </c>
      <c r="AN140" s="86">
        <v>5.701549263021994E-2</v>
      </c>
    </row>
    <row r="141" spans="1:40" x14ac:dyDescent="0.2">
      <c r="A141" s="85" t="s">
        <v>250</v>
      </c>
      <c r="B141" s="86">
        <v>0.16548549342885907</v>
      </c>
      <c r="C141" s="86">
        <v>0.16918867965122192</v>
      </c>
      <c r="D141" s="86">
        <v>0.17365699168610613</v>
      </c>
      <c r="E141" s="86">
        <v>0.17825294939377384</v>
      </c>
      <c r="F141" s="86">
        <v>0.18438802098568211</v>
      </c>
      <c r="G141" s="86">
        <v>0.19074075254080414</v>
      </c>
      <c r="H141" s="86">
        <v>0.19731915183617907</v>
      </c>
      <c r="I141" s="86">
        <v>0.20413153398588008</v>
      </c>
      <c r="J141" s="86">
        <v>0.21118653387022368</v>
      </c>
      <c r="K141" s="86">
        <v>0.21949409792724658</v>
      </c>
      <c r="L141" s="86">
        <v>0.22813562847264959</v>
      </c>
      <c r="M141" s="86">
        <v>0.23712489097737674</v>
      </c>
      <c r="N141" s="86">
        <v>0.24647623462618895</v>
      </c>
      <c r="O141" s="86">
        <v>0.25620461778366732</v>
      </c>
      <c r="P141" s="86">
        <v>0.2660710518585212</v>
      </c>
      <c r="Q141" s="86">
        <v>0.27632639262690561</v>
      </c>
      <c r="R141" s="86">
        <v>0.28698638593249404</v>
      </c>
      <c r="S141" s="86">
        <v>0.29806743469614844</v>
      </c>
      <c r="T141" s="86">
        <v>0.30958662734563003</v>
      </c>
      <c r="U141" s="86">
        <v>0.32070757250063747</v>
      </c>
      <c r="V141" s="86">
        <v>0.33223909436594778</v>
      </c>
      <c r="W141" s="86">
        <v>0.34419681782841904</v>
      </c>
      <c r="X141" s="86">
        <v>0.3565969822233469</v>
      </c>
      <c r="Y141" s="86">
        <v>0.36945646630418799</v>
      </c>
      <c r="Z141" s="86">
        <v>0.38156750843098686</v>
      </c>
      <c r="AA141" s="86">
        <v>0.3940872678090902</v>
      </c>
      <c r="AB141" s="86">
        <v>0.40702998729981815</v>
      </c>
      <c r="AC141" s="86">
        <v>0.42041042352288849</v>
      </c>
      <c r="AD141" s="86">
        <v>0.43424386601373965</v>
      </c>
      <c r="AE141" s="86">
        <v>0.44780563625497666</v>
      </c>
      <c r="AF141" s="86">
        <v>0.46180611869741195</v>
      </c>
      <c r="AG141" s="86">
        <v>0.47626006081390332</v>
      </c>
      <c r="AH141" s="86">
        <v>0.49118272647667222</v>
      </c>
      <c r="AI141" s="86">
        <v>0.50658991482864713</v>
      </c>
      <c r="AJ141" s="86">
        <v>0.52246024808933922</v>
      </c>
      <c r="AK141" s="86">
        <v>0.53884471293597036</v>
      </c>
      <c r="AL141" s="86">
        <v>0.55576056473711499</v>
      </c>
      <c r="AM141" s="86">
        <v>0.57322565933274616</v>
      </c>
      <c r="AN141" s="86">
        <v>0.5912584746798597</v>
      </c>
    </row>
    <row r="142" spans="1:40" x14ac:dyDescent="0.2">
      <c r="A142" s="85" t="s">
        <v>251</v>
      </c>
      <c r="B142" s="86">
        <v>7.8271931639511789E-5</v>
      </c>
      <c r="C142" s="86">
        <v>8.0023478151773143E-5</v>
      </c>
      <c r="D142" s="86">
        <v>8.2136916658628236E-5</v>
      </c>
      <c r="E142" s="86">
        <v>8.4310729480882043E-5</v>
      </c>
      <c r="F142" s="86">
        <v>8.7212517995968972E-5</v>
      </c>
      <c r="G142" s="86">
        <v>9.0217256113515412E-5</v>
      </c>
      <c r="H142" s="86">
        <v>9.3328731381082364E-5</v>
      </c>
      <c r="I142" s="86">
        <v>9.6550876711620648E-5</v>
      </c>
      <c r="J142" s="86">
        <v>9.9887776262284244E-5</v>
      </c>
      <c r="K142" s="86">
        <v>1.0381711817914357E-4</v>
      </c>
      <c r="L142" s="86">
        <v>1.0790442078250627E-4</v>
      </c>
      <c r="M142" s="86">
        <v>1.1215619491497492E-4</v>
      </c>
      <c r="N142" s="86">
        <v>1.1657922750623989E-4</v>
      </c>
      <c r="O142" s="86">
        <v>1.2118059361808263E-4</v>
      </c>
      <c r="P142" s="86">
        <v>1.2584725555582344E-4</v>
      </c>
      <c r="Q142" s="86">
        <v>1.3069786399847803E-4</v>
      </c>
      <c r="R142" s="86">
        <v>1.357398664725581E-4</v>
      </c>
      <c r="S142" s="86">
        <v>1.4098102129133809E-4</v>
      </c>
      <c r="T142" s="86">
        <v>1.4642941100164342E-4</v>
      </c>
      <c r="U142" s="86">
        <v>1.5168943616097077E-4</v>
      </c>
      <c r="V142" s="86">
        <v>1.5714365738870109E-4</v>
      </c>
      <c r="W142" s="86">
        <v>1.627994650007507E-4</v>
      </c>
      <c r="X142" s="86">
        <v>1.68664539937097E-4</v>
      </c>
      <c r="Y142" s="86">
        <v>1.7474686557204875E-4</v>
      </c>
      <c r="Z142" s="86">
        <v>1.8047519040457891E-4</v>
      </c>
      <c r="AA142" s="86">
        <v>1.8639683181181997E-4</v>
      </c>
      <c r="AB142" s="86">
        <v>1.925185264342138E-4</v>
      </c>
      <c r="AC142" s="86">
        <v>1.9884725391152127E-4</v>
      </c>
      <c r="AD142" s="86">
        <v>2.0539024594392257E-4</v>
      </c>
      <c r="AE142" s="86">
        <v>2.1180474144584521E-4</v>
      </c>
      <c r="AF142" s="86">
        <v>2.1842674064316802E-4</v>
      </c>
      <c r="AG142" s="86">
        <v>2.2526321884933681E-4</v>
      </c>
      <c r="AH142" s="86">
        <v>2.3232139562624966E-4</v>
      </c>
      <c r="AI142" s="86">
        <v>2.3960874371009412E-4</v>
      </c>
      <c r="AJ142" s="86">
        <v>2.4711515176036345E-4</v>
      </c>
      <c r="AK142" s="86">
        <v>2.5486473564142315E-4</v>
      </c>
      <c r="AL142" s="86">
        <v>2.6286565686037267E-4</v>
      </c>
      <c r="AM142" s="86">
        <v>2.7112636093746167E-4</v>
      </c>
      <c r="AN142" s="86">
        <v>2.7965558764411541E-4</v>
      </c>
    </row>
    <row r="143" spans="1:40" x14ac:dyDescent="0.2">
      <c r="A143" s="85" t="s">
        <v>252</v>
      </c>
      <c r="B143" s="86">
        <v>10.038365628719875</v>
      </c>
      <c r="C143" s="86">
        <v>10.263001254000814</v>
      </c>
      <c r="D143" s="86">
        <v>10.534049483183875</v>
      </c>
      <c r="E143" s="86">
        <v>10.81284071090883</v>
      </c>
      <c r="F143" s="86">
        <v>11.184994731916252</v>
      </c>
      <c r="G143" s="86">
        <v>11.57035202680709</v>
      </c>
      <c r="H143" s="86">
        <v>11.969398348091294</v>
      </c>
      <c r="I143" s="86">
        <v>12.382638091372248</v>
      </c>
      <c r="J143" s="86">
        <v>12.810595049303801</v>
      </c>
      <c r="K143" s="86">
        <v>13.314532668006668</v>
      </c>
      <c r="L143" s="86">
        <v>13.838728725371647</v>
      </c>
      <c r="M143" s="86">
        <v>14.384018236163636</v>
      </c>
      <c r="N143" s="86">
        <v>14.951271623282667</v>
      </c>
      <c r="O143" s="86">
        <v>15.541396262534084</v>
      </c>
      <c r="P143" s="86">
        <v>16.139895083445062</v>
      </c>
      <c r="Q143" s="86">
        <v>16.761985021040807</v>
      </c>
      <c r="R143" s="86">
        <v>17.408621219682622</v>
      </c>
      <c r="S143" s="86">
        <v>18.080798682096013</v>
      </c>
      <c r="T143" s="86">
        <v>18.779553993919574</v>
      </c>
      <c r="U143" s="86">
        <v>19.454151575192746</v>
      </c>
      <c r="V143" s="86">
        <v>20.153654778410527</v>
      </c>
      <c r="W143" s="86">
        <v>20.879011410682413</v>
      </c>
      <c r="X143" s="86">
        <v>21.631206551618025</v>
      </c>
      <c r="Y143" s="86">
        <v>22.411264067992899</v>
      </c>
      <c r="Z143" s="86">
        <v>23.145921024893472</v>
      </c>
      <c r="AA143" s="86">
        <v>23.905370808780567</v>
      </c>
      <c r="AB143" s="86">
        <v>24.690477392964272</v>
      </c>
      <c r="AC143" s="86">
        <v>25.502135915387509</v>
      </c>
      <c r="AD143" s="86">
        <v>26.34127384071104</v>
      </c>
      <c r="AE143" s="86">
        <v>27.163932101767337</v>
      </c>
      <c r="AF143" s="86">
        <v>28.013202686297795</v>
      </c>
      <c r="AG143" s="86">
        <v>28.889980177395945</v>
      </c>
      <c r="AH143" s="86">
        <v>29.795190482989373</v>
      </c>
      <c r="AI143" s="86">
        <v>30.729791980577229</v>
      </c>
      <c r="AJ143" s="86">
        <v>31.692487891980186</v>
      </c>
      <c r="AK143" s="86">
        <v>32.686371073844086</v>
      </c>
      <c r="AL143" s="86">
        <v>33.712488238452998</v>
      </c>
      <c r="AM143" s="86">
        <v>34.77192252274267</v>
      </c>
      <c r="AN143" s="86">
        <v>35.865794801326018</v>
      </c>
    </row>
    <row r="144" spans="1:40" x14ac:dyDescent="0.2">
      <c r="A144" s="85" t="s">
        <v>128</v>
      </c>
      <c r="B144" s="86">
        <v>3.3984477818556624E-2</v>
      </c>
      <c r="C144" s="86">
        <v>3.4744972575071212E-2</v>
      </c>
      <c r="D144" s="86">
        <v>3.5662595310995152E-2</v>
      </c>
      <c r="E144" s="86">
        <v>3.6606431652990899E-2</v>
      </c>
      <c r="F144" s="86">
        <v>3.7866343927537759E-2</v>
      </c>
      <c r="G144" s="86">
        <v>3.9170955347843914E-2</v>
      </c>
      <c r="H144" s="86">
        <v>4.0521910409239609E-2</v>
      </c>
      <c r="I144" s="86">
        <v>4.1920916722488266E-2</v>
      </c>
      <c r="J144" s="86">
        <v>4.3369747566277393E-2</v>
      </c>
      <c r="K144" s="86">
        <v>4.5075807841243452E-2</v>
      </c>
      <c r="L144" s="86">
        <v>4.685045223486143E-2</v>
      </c>
      <c r="M144" s="86">
        <v>4.8696507655594794E-2</v>
      </c>
      <c r="N144" s="86">
        <v>5.0616920884705895E-2</v>
      </c>
      <c r="O144" s="86">
        <v>5.2614763806012307E-2</v>
      </c>
      <c r="P144" s="86">
        <v>5.4640957178117566E-2</v>
      </c>
      <c r="Q144" s="86">
        <v>5.6747017314529025E-2</v>
      </c>
      <c r="R144" s="86">
        <v>5.8936177817564106E-2</v>
      </c>
      <c r="S144" s="86">
        <v>6.1211807228408202E-2</v>
      </c>
      <c r="T144" s="86">
        <v>6.3577414865504694E-2</v>
      </c>
      <c r="U144" s="86">
        <v>6.5861237490139793E-2</v>
      </c>
      <c r="V144" s="86">
        <v>6.8229377083078274E-2</v>
      </c>
      <c r="W144" s="86">
        <v>7.0685042406670423E-2</v>
      </c>
      <c r="X144" s="86">
        <v>7.3231568407797182E-2</v>
      </c>
      <c r="Y144" s="86">
        <v>7.5872421345709234E-2</v>
      </c>
      <c r="Z144" s="86">
        <v>7.8359572539386135E-2</v>
      </c>
      <c r="AA144" s="86">
        <v>8.0930658838631639E-2</v>
      </c>
      <c r="AB144" s="86">
        <v>8.3588605189884063E-2</v>
      </c>
      <c r="AC144" s="86">
        <v>8.6336442046176437E-2</v>
      </c>
      <c r="AD144" s="86">
        <v>8.9177309301327792E-2</v>
      </c>
      <c r="AE144" s="86">
        <v>9.1962385324573362E-2</v>
      </c>
      <c r="AF144" s="86">
        <v>9.4837556284610283E-2</v>
      </c>
      <c r="AG144" s="86">
        <v>9.7805850756051499E-2</v>
      </c>
      <c r="AH144" s="86">
        <v>0.10087040336245939</v>
      </c>
      <c r="AI144" s="86">
        <v>0.1040344586518078</v>
      </c>
      <c r="AJ144" s="86">
        <v>0.10729362643440836</v>
      </c>
      <c r="AK144" s="86">
        <v>0.11065837745041585</v>
      </c>
      <c r="AL144" s="86">
        <v>0.11413225530161933</v>
      </c>
      <c r="AM144" s="86">
        <v>0.11771892690398177</v>
      </c>
      <c r="AN144" s="86">
        <v>0.12142218693283474</v>
      </c>
    </row>
    <row r="145" spans="1:40" x14ac:dyDescent="0.2">
      <c r="A145" s="85" t="s">
        <v>253</v>
      </c>
      <c r="B145" s="86">
        <v>0.57273413554758423</v>
      </c>
      <c r="C145" s="86">
        <v>0.58555061339038972</v>
      </c>
      <c r="D145" s="86">
        <v>0.60101514008472767</v>
      </c>
      <c r="E145" s="86">
        <v>0.616921439846561</v>
      </c>
      <c r="F145" s="86">
        <v>0.63815450899303972</v>
      </c>
      <c r="G145" s="86">
        <v>0.66014088459733256</v>
      </c>
      <c r="H145" s="86">
        <v>0.68290828103587986</v>
      </c>
      <c r="I145" s="86">
        <v>0.70648547635787395</v>
      </c>
      <c r="J145" s="86">
        <v>0.73090235530191805</v>
      </c>
      <c r="K145" s="86">
        <v>0.75965427439838329</v>
      </c>
      <c r="L145" s="86">
        <v>0.7895620289947527</v>
      </c>
      <c r="M145" s="86">
        <v>0.82067326045788103</v>
      </c>
      <c r="N145" s="86">
        <v>0.85303763034878788</v>
      </c>
      <c r="O145" s="86">
        <v>0.88670690855877998</v>
      </c>
      <c r="P145" s="86">
        <v>0.92085397168626737</v>
      </c>
      <c r="Q145" s="86">
        <v>0.95634701465955718</v>
      </c>
      <c r="R145" s="86">
        <v>0.99324053278200131</v>
      </c>
      <c r="S145" s="86">
        <v>1.0315912954568007</v>
      </c>
      <c r="T145" s="86">
        <v>1.0714584445803166</v>
      </c>
      <c r="U145" s="86">
        <v>1.1099472859757311</v>
      </c>
      <c r="V145" s="86">
        <v>1.1498571056839813</v>
      </c>
      <c r="W145" s="86">
        <v>1.1912419803850358</v>
      </c>
      <c r="X145" s="86">
        <v>1.2341581133234796</v>
      </c>
      <c r="Y145" s="86">
        <v>1.2786639207270434</v>
      </c>
      <c r="Z145" s="86">
        <v>1.3205794209884265</v>
      </c>
      <c r="AA145" s="86">
        <v>1.3639094641004188</v>
      </c>
      <c r="AB145" s="86">
        <v>1.4087033436457799</v>
      </c>
      <c r="AC145" s="86">
        <v>1.4550121312904458</v>
      </c>
      <c r="AD145" s="86">
        <v>1.5028887430857321</v>
      </c>
      <c r="AE145" s="86">
        <v>1.5498251155415381</v>
      </c>
      <c r="AF145" s="86">
        <v>1.5982798413472439</v>
      </c>
      <c r="AG145" s="86">
        <v>1.6483039605121201</v>
      </c>
      <c r="AH145" s="86">
        <v>1.699950300268817</v>
      </c>
      <c r="AI145" s="86">
        <v>1.7532735403858162</v>
      </c>
      <c r="AJ145" s="86">
        <v>1.8081996938061589</v>
      </c>
      <c r="AK145" s="86">
        <v>1.8649052219821327</v>
      </c>
      <c r="AL145" s="86">
        <v>1.9234498445809982</v>
      </c>
      <c r="AM145" s="86">
        <v>1.9838953594610429</v>
      </c>
      <c r="AN145" s="86">
        <v>2.0463057175856245</v>
      </c>
    </row>
    <row r="146" spans="1:40" x14ac:dyDescent="0.2">
      <c r="A146" s="85" t="s">
        <v>254</v>
      </c>
      <c r="B146" s="86">
        <v>4.1248203595980722E-3</v>
      </c>
      <c r="C146" s="86">
        <v>4.217124389449196E-3</v>
      </c>
      <c r="D146" s="86">
        <v>4.3284996168037977E-3</v>
      </c>
      <c r="E146" s="86">
        <v>4.4430564853947547E-3</v>
      </c>
      <c r="F146" s="86">
        <v>4.5959766458605047E-3</v>
      </c>
      <c r="G146" s="86">
        <v>4.754322105119101E-3</v>
      </c>
      <c r="H146" s="86">
        <v>4.9182924615829657E-3</v>
      </c>
      <c r="I146" s="86">
        <v>5.0880949742154631E-3</v>
      </c>
      <c r="J146" s="86">
        <v>5.2639448723360667E-3</v>
      </c>
      <c r="K146" s="86">
        <v>5.4710156472484589E-3</v>
      </c>
      <c r="L146" s="86">
        <v>5.6864107274649011E-3</v>
      </c>
      <c r="M146" s="86">
        <v>5.9104732252040779E-3</v>
      </c>
      <c r="N146" s="86">
        <v>6.1435608020846497E-3</v>
      </c>
      <c r="O146" s="86">
        <v>6.3860463038799388E-3</v>
      </c>
      <c r="P146" s="86">
        <v>6.6319728035708911E-3</v>
      </c>
      <c r="Q146" s="86">
        <v>6.8875930245314264E-3</v>
      </c>
      <c r="R146" s="86">
        <v>7.1532994409006226E-3</v>
      </c>
      <c r="S146" s="86">
        <v>7.4295009048414486E-3</v>
      </c>
      <c r="T146" s="86">
        <v>7.7166233551675279E-3</v>
      </c>
      <c r="U146" s="86">
        <v>7.993819259430086E-3</v>
      </c>
      <c r="V146" s="86">
        <v>8.2812490224964796E-3</v>
      </c>
      <c r="W146" s="86">
        <v>8.5793021035881368E-3</v>
      </c>
      <c r="X146" s="86">
        <v>8.8883832774044411E-3</v>
      </c>
      <c r="Y146" s="86">
        <v>9.2089132565073128E-3</v>
      </c>
      <c r="Z146" s="86">
        <v>9.5107878928001027E-3</v>
      </c>
      <c r="AA146" s="86">
        <v>9.8228500398200753E-3</v>
      </c>
      <c r="AB146" s="86">
        <v>1.0145454709013464E-2</v>
      </c>
      <c r="AC146" s="86">
        <v>1.0478969717547734E-2</v>
      </c>
      <c r="AD146" s="86">
        <v>1.0823776165818816E-2</v>
      </c>
      <c r="AE146" s="86">
        <v>1.1161811028235885E-2</v>
      </c>
      <c r="AF146" s="86">
        <v>1.1510781042623149E-2</v>
      </c>
      <c r="AG146" s="86">
        <v>1.1871053798157375E-2</v>
      </c>
      <c r="AH146" s="86">
        <v>1.224300975556415E-2</v>
      </c>
      <c r="AI146" s="86">
        <v>1.2627042717496904E-2</v>
      </c>
      <c r="AJ146" s="86">
        <v>1.3022619830577521E-2</v>
      </c>
      <c r="AK146" s="86">
        <v>1.343101196683179E-2</v>
      </c>
      <c r="AL146" s="86">
        <v>1.3852649226168365E-2</v>
      </c>
      <c r="AM146" s="86">
        <v>1.4287976675588187E-2</v>
      </c>
      <c r="AN146" s="86">
        <v>1.4737454888713995E-2</v>
      </c>
    </row>
    <row r="152" spans="1:40" x14ac:dyDescent="0.2">
      <c r="A152" s="83" t="s">
        <v>259</v>
      </c>
    </row>
    <row r="153" spans="1:40" x14ac:dyDescent="0.2">
      <c r="A153" s="83" t="s">
        <v>241</v>
      </c>
    </row>
    <row r="154" spans="1:40" x14ac:dyDescent="0.2">
      <c r="A154" s="83"/>
    </row>
    <row r="155" spans="1:40" x14ac:dyDescent="0.2">
      <c r="A155" s="83"/>
    </row>
    <row r="156" spans="1:40" x14ac:dyDescent="0.2">
      <c r="A156" s="83"/>
    </row>
    <row r="157" spans="1:40" x14ac:dyDescent="0.2">
      <c r="A157" s="85" t="s">
        <v>244</v>
      </c>
      <c r="B157" s="85">
        <v>2022</v>
      </c>
      <c r="C157" s="85">
        <v>2023</v>
      </c>
      <c r="D157" s="85">
        <v>2024</v>
      </c>
      <c r="E157" s="85">
        <v>2025</v>
      </c>
      <c r="F157" s="85">
        <v>2026</v>
      </c>
      <c r="G157" s="85">
        <v>2027</v>
      </c>
      <c r="H157" s="85">
        <v>2028</v>
      </c>
      <c r="I157" s="85">
        <v>2029</v>
      </c>
      <c r="J157" s="85">
        <v>2030</v>
      </c>
      <c r="K157" s="85">
        <v>2031</v>
      </c>
      <c r="L157" s="85">
        <v>2032</v>
      </c>
      <c r="M157" s="85">
        <v>2033</v>
      </c>
      <c r="N157" s="85">
        <v>2034</v>
      </c>
      <c r="O157" s="85">
        <v>2035</v>
      </c>
      <c r="P157" s="85">
        <v>2036</v>
      </c>
      <c r="Q157" s="85">
        <v>2037</v>
      </c>
      <c r="R157" s="85">
        <v>2038</v>
      </c>
      <c r="S157" s="85">
        <v>2039</v>
      </c>
      <c r="T157" s="85">
        <v>2040</v>
      </c>
      <c r="U157" s="85">
        <v>2041</v>
      </c>
      <c r="V157" s="85">
        <v>2042</v>
      </c>
      <c r="W157" s="85">
        <v>2043</v>
      </c>
      <c r="X157" s="85">
        <v>2044</v>
      </c>
      <c r="Y157" s="85">
        <v>2045</v>
      </c>
      <c r="Z157" s="85">
        <v>2046</v>
      </c>
      <c r="AA157" s="85">
        <v>2047</v>
      </c>
      <c r="AB157" s="85">
        <v>2048</v>
      </c>
      <c r="AC157" s="85">
        <v>2049</v>
      </c>
      <c r="AD157" s="85">
        <v>2050</v>
      </c>
      <c r="AE157" s="85">
        <v>2051</v>
      </c>
      <c r="AF157" s="85">
        <v>2052</v>
      </c>
      <c r="AG157" s="85">
        <v>2053</v>
      </c>
      <c r="AH157" s="85">
        <v>2054</v>
      </c>
      <c r="AI157" s="85">
        <v>2055</v>
      </c>
      <c r="AJ157" s="85">
        <v>2056</v>
      </c>
      <c r="AK157" s="85">
        <v>2057</v>
      </c>
      <c r="AL157" s="85">
        <v>2058</v>
      </c>
      <c r="AM157" s="85">
        <v>2059</v>
      </c>
      <c r="AN157" s="85">
        <v>2060</v>
      </c>
    </row>
    <row r="158" spans="1:40" x14ac:dyDescent="0.2">
      <c r="A158" s="85" t="s">
        <v>245</v>
      </c>
      <c r="B158" s="84">
        <f>B10*$B$8+B30*$B$28+B51*$B$49+B72*$B$70+B93*$B$91+B114*$B$112+B135*$B$133</f>
        <v>2296830.9027515808</v>
      </c>
      <c r="C158" s="84">
        <f t="shared" ref="C158:AN165" si="0">C10*$B$8+C30*$B$28+C51*$B$49+C72*$B$70+C93*$B$91+C114*$B$112+C135*$B$133</f>
        <v>2348228.7164084208</v>
      </c>
      <c r="D158" s="84">
        <f t="shared" si="0"/>
        <v>2410245.9781768736</v>
      </c>
      <c r="E158" s="84">
        <f t="shared" si="0"/>
        <v>2474034.8787746681</v>
      </c>
      <c r="F158" s="84">
        <f t="shared" si="0"/>
        <v>2559185.6779832146</v>
      </c>
      <c r="G158" s="84">
        <f t="shared" si="0"/>
        <v>2647357.4557648245</v>
      </c>
      <c r="H158" s="84">
        <f t="shared" si="0"/>
        <v>2738661.3548510126</v>
      </c>
      <c r="I158" s="84">
        <f t="shared" si="0"/>
        <v>2833212.7836112189</v>
      </c>
      <c r="J158" s="84">
        <f t="shared" si="0"/>
        <v>2931131.5885621514</v>
      </c>
      <c r="K158" s="84">
        <f t="shared" si="0"/>
        <v>3046435.1686971756</v>
      </c>
      <c r="L158" s="84">
        <f t="shared" si="0"/>
        <v>3166373.9862484909</v>
      </c>
      <c r="M158" s="84">
        <f t="shared" si="0"/>
        <v>3291139.0969902324</v>
      </c>
      <c r="N158" s="84">
        <f t="shared" si="0"/>
        <v>3420929.658264264</v>
      </c>
      <c r="O158" s="84">
        <f t="shared" si="0"/>
        <v>3555953.2824317217</v>
      </c>
      <c r="P158" s="84">
        <f t="shared" si="0"/>
        <v>3692892.9634487014</v>
      </c>
      <c r="Q158" s="84">
        <f t="shared" si="0"/>
        <v>3835230.416158413</v>
      </c>
      <c r="R158" s="84">
        <f t="shared" si="0"/>
        <v>3983184.1826190711</v>
      </c>
      <c r="S158" s="84">
        <f t="shared" si="0"/>
        <v>4136981.9246924571</v>
      </c>
      <c r="T158" s="84">
        <f t="shared" si="0"/>
        <v>4296860.8186297808</v>
      </c>
      <c r="U158" s="84">
        <f t="shared" si="0"/>
        <v>4451212.2966389842</v>
      </c>
      <c r="V158" s="84">
        <f t="shared" si="0"/>
        <v>4611262.3120645732</v>
      </c>
      <c r="W158" s="84">
        <f t="shared" si="0"/>
        <v>4777227.7281629248</v>
      </c>
      <c r="X158" s="84">
        <f t="shared" si="0"/>
        <v>4949333.9363346631</v>
      </c>
      <c r="Y158" s="84">
        <f t="shared" si="0"/>
        <v>5127815.2026881725</v>
      </c>
      <c r="Z158" s="84">
        <f t="shared" si="0"/>
        <v>5295908.5820230562</v>
      </c>
      <c r="AA158" s="84">
        <f t="shared" si="0"/>
        <v>5469674.6906941077</v>
      </c>
      <c r="AB158" s="84">
        <f t="shared" si="0"/>
        <v>5649311.2103430554</v>
      </c>
      <c r="AC158" s="84">
        <f t="shared" si="0"/>
        <v>5835022.9532436877</v>
      </c>
      <c r="AD158" s="84">
        <f t="shared" si="0"/>
        <v>6027022.1281930199</v>
      </c>
      <c r="AE158" s="84">
        <f t="shared" si="0"/>
        <v>6215250.6692009382</v>
      </c>
      <c r="AF158" s="84">
        <f t="shared" si="0"/>
        <v>6409568.2499201251</v>
      </c>
      <c r="AG158" s="84">
        <f t="shared" si="0"/>
        <v>6610179.5556718968</v>
      </c>
      <c r="AH158" s="84">
        <f t="shared" si="0"/>
        <v>6817296.4390645316</v>
      </c>
      <c r="AI158" s="84">
        <f t="shared" si="0"/>
        <v>7031138.1819151975</v>
      </c>
      <c r="AJ158" s="84">
        <f t="shared" si="0"/>
        <v>7251408.0745495902</v>
      </c>
      <c r="AK158" s="84">
        <f t="shared" si="0"/>
        <v>7478813.7788505973</v>
      </c>
      <c r="AL158" s="84">
        <f t="shared" si="0"/>
        <v>7713594.7880992228</v>
      </c>
      <c r="AM158" s="84">
        <f t="shared" si="0"/>
        <v>7955998.9297285359</v>
      </c>
      <c r="AN158" s="84">
        <f t="shared" si="0"/>
        <v>8206282.6657508044</v>
      </c>
    </row>
    <row r="159" spans="1:40" x14ac:dyDescent="0.2">
      <c r="A159" s="85" t="s">
        <v>246</v>
      </c>
      <c r="B159" s="84">
        <f t="shared" ref="B159:Q169" si="1">B11*$B$8+B31*$B$28+B52*$B$49+B73*$B$70+B94*$B$91+B115*$B$112+B136*$B$133</f>
        <v>193899.18238364378</v>
      </c>
      <c r="C159" s="84">
        <f t="shared" si="1"/>
        <v>198238.201870202</v>
      </c>
      <c r="D159" s="84">
        <f t="shared" si="1"/>
        <v>203473.71848405863</v>
      </c>
      <c r="E159" s="84">
        <f t="shared" si="1"/>
        <v>208858.79740138183</v>
      </c>
      <c r="F159" s="84">
        <f t="shared" si="1"/>
        <v>216047.25447328534</v>
      </c>
      <c r="G159" s="84">
        <f t="shared" si="1"/>
        <v>223490.74350013747</v>
      </c>
      <c r="H159" s="84">
        <f t="shared" si="1"/>
        <v>231198.64718605601</v>
      </c>
      <c r="I159" s="84">
        <f t="shared" si="1"/>
        <v>239180.70834164487</v>
      </c>
      <c r="J159" s="84">
        <f t="shared" si="1"/>
        <v>247447.04444728669</v>
      </c>
      <c r="K159" s="84">
        <f t="shared" si="1"/>
        <v>257181.00870530171</v>
      </c>
      <c r="L159" s="84">
        <f t="shared" si="1"/>
        <v>267306.28115413559</v>
      </c>
      <c r="M159" s="84">
        <f t="shared" si="1"/>
        <v>277838.99078193062</v>
      </c>
      <c r="N159" s="84">
        <f t="shared" si="1"/>
        <v>288795.95051370701</v>
      </c>
      <c r="O159" s="84">
        <f t="shared" si="1"/>
        <v>300194.6870498542</v>
      </c>
      <c r="P159" s="84">
        <f t="shared" si="1"/>
        <v>311755.17770385044</v>
      </c>
      <c r="Q159" s="84">
        <f t="shared" si="1"/>
        <v>323771.34993051301</v>
      </c>
      <c r="R159" s="84">
        <f t="shared" si="0"/>
        <v>336261.65311867284</v>
      </c>
      <c r="S159" s="84">
        <f t="shared" si="0"/>
        <v>349245.3065538276</v>
      </c>
      <c r="T159" s="84">
        <f t="shared" si="0"/>
        <v>362742.3327292027</v>
      </c>
      <c r="U159" s="84">
        <f t="shared" si="0"/>
        <v>375772.73272505653</v>
      </c>
      <c r="V159" s="84">
        <f t="shared" si="0"/>
        <v>389284.20502993255</v>
      </c>
      <c r="W159" s="84">
        <f t="shared" si="0"/>
        <v>403295.05730768602</v>
      </c>
      <c r="X159" s="84">
        <f t="shared" si="0"/>
        <v>417824.31717077433</v>
      </c>
      <c r="Y159" s="84">
        <f t="shared" si="0"/>
        <v>432891.76143725618</v>
      </c>
      <c r="Z159" s="84">
        <f t="shared" si="0"/>
        <v>447082.25703625369</v>
      </c>
      <c r="AA159" s="84">
        <f t="shared" si="0"/>
        <v>461751.64621807827</v>
      </c>
      <c r="AB159" s="84">
        <f t="shared" si="0"/>
        <v>476916.61732868402</v>
      </c>
      <c r="AC159" s="84">
        <f t="shared" si="0"/>
        <v>492594.46068421146</v>
      </c>
      <c r="AD159" s="84">
        <f t="shared" si="0"/>
        <v>508803.09101760259</v>
      </c>
      <c r="AE159" s="84">
        <f t="shared" si="0"/>
        <v>524693.40325564251</v>
      </c>
      <c r="AF159" s="84">
        <f t="shared" si="0"/>
        <v>541097.75412843854</v>
      </c>
      <c r="AG159" s="84">
        <f t="shared" si="0"/>
        <v>558033.42323476414</v>
      </c>
      <c r="AH159" s="84">
        <f t="shared" si="0"/>
        <v>575518.29523799685</v>
      </c>
      <c r="AI159" s="84">
        <f t="shared" si="0"/>
        <v>593570.88197764941</v>
      </c>
      <c r="AJ159" s="84">
        <f t="shared" si="0"/>
        <v>612166.13513031951</v>
      </c>
      <c r="AK159" s="84">
        <f t="shared" si="0"/>
        <v>631363.79573324765</v>
      </c>
      <c r="AL159" s="84">
        <f t="shared" si="0"/>
        <v>651184.08188403852</v>
      </c>
      <c r="AM159" s="84">
        <f t="shared" si="0"/>
        <v>671647.91525201721</v>
      </c>
      <c r="AN159" s="84">
        <f t="shared" si="0"/>
        <v>692776.94644038344</v>
      </c>
    </row>
    <row r="160" spans="1:40" x14ac:dyDescent="0.2">
      <c r="A160" s="85" t="s">
        <v>247</v>
      </c>
      <c r="B160" s="84">
        <f>B12*$B$8+B32*$B$28+B53*$B$49+B95*$B$91+B116*$B$112+B137*$B$133</f>
        <v>6201603.4256689725</v>
      </c>
      <c r="C160" s="84">
        <f t="shared" ref="C160:AN160" si="2">C12*$B$8+C32*$B$28+C53*$B$49+C95*$B$91+C116*$B$112+C137*$B$133</f>
        <v>6340381.1027127178</v>
      </c>
      <c r="D160" s="84">
        <f t="shared" si="2"/>
        <v>6507832.0293669552</v>
      </c>
      <c r="E160" s="84">
        <f t="shared" si="2"/>
        <v>6680066.5042658364</v>
      </c>
      <c r="F160" s="84">
        <f t="shared" si="2"/>
        <v>6909979.5933998916</v>
      </c>
      <c r="G160" s="84">
        <f t="shared" si="2"/>
        <v>7148049.5351107428</v>
      </c>
      <c r="H160" s="84">
        <f t="shared" si="2"/>
        <v>7394576.4225152526</v>
      </c>
      <c r="I160" s="84">
        <f t="shared" si="2"/>
        <v>7649871.8662498025</v>
      </c>
      <c r="J160" s="84">
        <f t="shared" si="2"/>
        <v>7914259.4602575423</v>
      </c>
      <c r="K160" s="84">
        <f t="shared" si="2"/>
        <v>8225587.1582176406</v>
      </c>
      <c r="L160" s="84">
        <f t="shared" si="2"/>
        <v>8549430.3200741969</v>
      </c>
      <c r="M160" s="84">
        <f t="shared" si="2"/>
        <v>8886304.8097255751</v>
      </c>
      <c r="N160" s="84">
        <f t="shared" si="2"/>
        <v>9236748.365867326</v>
      </c>
      <c r="O160" s="84">
        <f t="shared" si="2"/>
        <v>9601321.5563359782</v>
      </c>
      <c r="P160" s="84">
        <f t="shared" si="2"/>
        <v>9971068.2337633558</v>
      </c>
      <c r="Q160" s="84">
        <f t="shared" si="2"/>
        <v>10355389.270748729</v>
      </c>
      <c r="R160" s="84">
        <f t="shared" si="2"/>
        <v>10754874.746072071</v>
      </c>
      <c r="S160" s="84">
        <f t="shared" si="2"/>
        <v>11170139.362618212</v>
      </c>
      <c r="T160" s="84">
        <f t="shared" si="2"/>
        <v>11601823.512786195</v>
      </c>
      <c r="U160" s="84">
        <f t="shared" si="2"/>
        <v>12018583.254930114</v>
      </c>
      <c r="V160" s="84">
        <f t="shared" si="2"/>
        <v>12450729.445036067</v>
      </c>
      <c r="W160" s="84">
        <f t="shared" si="2"/>
        <v>12898847.629002102</v>
      </c>
      <c r="X160" s="84">
        <f t="shared" si="2"/>
        <v>13363546.379309796</v>
      </c>
      <c r="Y160" s="84">
        <f t="shared" si="2"/>
        <v>13845458.230769841</v>
      </c>
      <c r="Z160" s="84">
        <f t="shared" si="2"/>
        <v>14299322.063700097</v>
      </c>
      <c r="AA160" s="84">
        <f t="shared" si="2"/>
        <v>14768502.660978099</v>
      </c>
      <c r="AB160" s="84">
        <f t="shared" si="2"/>
        <v>15253533.776806243</v>
      </c>
      <c r="AC160" s="84">
        <f t="shared" si="2"/>
        <v>15754968.418590186</v>
      </c>
      <c r="AD160" s="84">
        <f t="shared" si="2"/>
        <v>16273379.564863481</v>
      </c>
      <c r="AE160" s="84">
        <f t="shared" si="2"/>
        <v>16781609.736847386</v>
      </c>
      <c r="AF160" s="84">
        <f t="shared" si="2"/>
        <v>17306280.740190357</v>
      </c>
      <c r="AG160" s="84">
        <f t="shared" si="2"/>
        <v>17847945.239517529</v>
      </c>
      <c r="AH160" s="84">
        <f t="shared" si="2"/>
        <v>18407175.251628079</v>
      </c>
      <c r="AI160" s="84">
        <f t="shared" si="2"/>
        <v>18984562.852702666</v>
      </c>
      <c r="AJ160" s="84">
        <f t="shared" si="2"/>
        <v>19579306.905953035</v>
      </c>
      <c r="AK160" s="84">
        <f t="shared" si="2"/>
        <v>20193318.147755943</v>
      </c>
      <c r="AL160" s="84">
        <f t="shared" si="2"/>
        <v>20827243.226652268</v>
      </c>
      <c r="AM160" s="84">
        <f t="shared" si="2"/>
        <v>21481751.293973964</v>
      </c>
      <c r="AN160" s="84">
        <f t="shared" si="2"/>
        <v>22157534.815018304</v>
      </c>
    </row>
    <row r="161" spans="1:40" x14ac:dyDescent="0.2">
      <c r="A161" s="85" t="s">
        <v>180</v>
      </c>
      <c r="B161" s="84">
        <f t="shared" si="1"/>
        <v>64786484.246693343</v>
      </c>
      <c r="C161" s="84">
        <f t="shared" si="0"/>
        <v>66236257.340918154</v>
      </c>
      <c r="D161" s="84">
        <f t="shared" si="0"/>
        <v>67985572.167608932</v>
      </c>
      <c r="E161" s="84">
        <f t="shared" si="0"/>
        <v>69784859.437186331</v>
      </c>
      <c r="F161" s="84">
        <f t="shared" si="0"/>
        <v>72186699.687989771</v>
      </c>
      <c r="G161" s="84">
        <f t="shared" si="0"/>
        <v>74673752.385429442</v>
      </c>
      <c r="H161" s="84">
        <f t="shared" si="0"/>
        <v>77249152.521644339</v>
      </c>
      <c r="I161" s="84">
        <f t="shared" si="0"/>
        <v>79916155.409204319</v>
      </c>
      <c r="J161" s="84">
        <f t="shared" si="0"/>
        <v>82678141.547064453</v>
      </c>
      <c r="K161" s="84">
        <f t="shared" si="0"/>
        <v>85930498.335305154</v>
      </c>
      <c r="L161" s="84">
        <f t="shared" si="0"/>
        <v>89313600.811219424</v>
      </c>
      <c r="M161" s="84">
        <f t="shared" si="0"/>
        <v>92832838.066310048</v>
      </c>
      <c r="N161" s="84">
        <f t="shared" si="0"/>
        <v>96493827.71220693</v>
      </c>
      <c r="O161" s="84">
        <f t="shared" si="0"/>
        <v>100302425.8504402</v>
      </c>
      <c r="P161" s="84">
        <f t="shared" si="0"/>
        <v>104165070.01650637</v>
      </c>
      <c r="Q161" s="84">
        <f t="shared" si="0"/>
        <v>108179968.59987393</v>
      </c>
      <c r="R161" s="84">
        <f t="shared" si="0"/>
        <v>112353285.99496785</v>
      </c>
      <c r="S161" s="84">
        <f t="shared" si="0"/>
        <v>116691443.83761862</v>
      </c>
      <c r="T161" s="84">
        <f t="shared" si="0"/>
        <v>121201132.13510731</v>
      </c>
      <c r="U161" s="84">
        <f t="shared" si="0"/>
        <v>125554909.15304855</v>
      </c>
      <c r="V161" s="84">
        <f t="shared" si="0"/>
        <v>130069424.25759147</v>
      </c>
      <c r="W161" s="84">
        <f t="shared" si="0"/>
        <v>134750794.48936194</v>
      </c>
      <c r="X161" s="84">
        <f t="shared" si="0"/>
        <v>139605377.44151515</v>
      </c>
      <c r="Y161" s="84">
        <f t="shared" si="0"/>
        <v>144639781.03521851</v>
      </c>
      <c r="Z161" s="84">
        <f t="shared" si="0"/>
        <v>149381174.51751912</v>
      </c>
      <c r="AA161" s="84">
        <f t="shared" si="0"/>
        <v>154282578.1204311</v>
      </c>
      <c r="AB161" s="84">
        <f t="shared" si="0"/>
        <v>159349567.83065537</v>
      </c>
      <c r="AC161" s="84">
        <f t="shared" si="0"/>
        <v>164587920.76793262</v>
      </c>
      <c r="AD161" s="84">
        <f t="shared" si="0"/>
        <v>170003622.68500936</v>
      </c>
      <c r="AE161" s="84">
        <f t="shared" si="0"/>
        <v>175312966.69992074</v>
      </c>
      <c r="AF161" s="84">
        <f t="shared" si="0"/>
        <v>180794063.66140687</v>
      </c>
      <c r="AG161" s="84">
        <f t="shared" si="0"/>
        <v>186452687.10827255</v>
      </c>
      <c r="AH161" s="84">
        <f t="shared" si="0"/>
        <v>192294812.74628365</v>
      </c>
      <c r="AI161" s="84">
        <f t="shared" si="0"/>
        <v>198326625.83617339</v>
      </c>
      <c r="AJ161" s="84">
        <f t="shared" si="0"/>
        <v>204539757.11722797</v>
      </c>
      <c r="AK161" s="84">
        <f t="shared" si="0"/>
        <v>210954167.53884658</v>
      </c>
      <c r="AL161" s="84">
        <f t="shared" si="0"/>
        <v>217576612.46454263</v>
      </c>
      <c r="AM161" s="84">
        <f t="shared" si="0"/>
        <v>224414082.33844006</v>
      </c>
      <c r="AN161" s="84">
        <f t="shared" si="0"/>
        <v>231473811.15939274</v>
      </c>
    </row>
    <row r="162" spans="1:40" x14ac:dyDescent="0.2">
      <c r="A162" s="85" t="s">
        <v>248</v>
      </c>
      <c r="B162" s="84">
        <f t="shared" si="1"/>
        <v>268294.64200923988</v>
      </c>
      <c r="C162" s="84">
        <f t="shared" si="0"/>
        <v>274298.46144522872</v>
      </c>
      <c r="D162" s="84">
        <f t="shared" si="0"/>
        <v>281542.74704963557</v>
      </c>
      <c r="E162" s="84">
        <f t="shared" si="0"/>
        <v>288993.97919282276</v>
      </c>
      <c r="F162" s="84">
        <f t="shared" si="0"/>
        <v>298940.51167942822</v>
      </c>
      <c r="G162" s="84">
        <f t="shared" si="0"/>
        <v>309239.92707256635</v>
      </c>
      <c r="H162" s="84">
        <f t="shared" si="0"/>
        <v>319905.20804298093</v>
      </c>
      <c r="I162" s="84">
        <f t="shared" si="0"/>
        <v>330949.83553396934</v>
      </c>
      <c r="J162" s="84">
        <f t="shared" si="0"/>
        <v>342387.80891233613</v>
      </c>
      <c r="K162" s="84">
        <f t="shared" si="0"/>
        <v>355856.51168782124</v>
      </c>
      <c r="L162" s="84">
        <f t="shared" si="0"/>
        <v>369866.66022744233</v>
      </c>
      <c r="M162" s="84">
        <f t="shared" si="0"/>
        <v>384440.57190792245</v>
      </c>
      <c r="N162" s="84">
        <f t="shared" si="0"/>
        <v>399601.51045654528</v>
      </c>
      <c r="O162" s="84">
        <f t="shared" si="0"/>
        <v>415373.72723811126</v>
      </c>
      <c r="P162" s="84">
        <f t="shared" si="0"/>
        <v>431369.76014209905</v>
      </c>
      <c r="Q162" s="84">
        <f t="shared" si="0"/>
        <v>447996.31104469695</v>
      </c>
      <c r="R162" s="84">
        <f t="shared" si="0"/>
        <v>465278.90801730251</v>
      </c>
      <c r="S162" s="84">
        <f t="shared" si="0"/>
        <v>483244.14442281052</v>
      </c>
      <c r="T162" s="84">
        <f t="shared" si="0"/>
        <v>501919.7250075023</v>
      </c>
      <c r="U162" s="84">
        <f t="shared" si="0"/>
        <v>519949.64374747797</v>
      </c>
      <c r="V162" s="84">
        <f t="shared" si="0"/>
        <v>538645.21316912747</v>
      </c>
      <c r="W162" s="84">
        <f t="shared" si="0"/>
        <v>558031.76524167147</v>
      </c>
      <c r="X162" s="84">
        <f t="shared" si="0"/>
        <v>578135.62811363419</v>
      </c>
      <c r="Y162" s="84">
        <f t="shared" si="0"/>
        <v>598984.16659520206</v>
      </c>
      <c r="Z162" s="84">
        <f t="shared" si="0"/>
        <v>618619.28774354095</v>
      </c>
      <c r="AA162" s="84">
        <f t="shared" si="0"/>
        <v>638917.04491120519</v>
      </c>
      <c r="AB162" s="84">
        <f t="shared" si="0"/>
        <v>659900.52944777359</v>
      </c>
      <c r="AC162" s="84">
        <f t="shared" si="0"/>
        <v>681593.66563761991</v>
      </c>
      <c r="AD162" s="84">
        <f t="shared" si="0"/>
        <v>704021.24175886938</v>
      </c>
      <c r="AE162" s="84">
        <f t="shared" si="0"/>
        <v>726008.36713459552</v>
      </c>
      <c r="AF162" s="84">
        <f t="shared" si="0"/>
        <v>748706.75807521702</v>
      </c>
      <c r="AG162" s="84">
        <f t="shared" si="0"/>
        <v>772140.32403568819</v>
      </c>
      <c r="AH162" s="84">
        <f t="shared" si="0"/>
        <v>796333.81168744632</v>
      </c>
      <c r="AI162" s="84">
        <f t="shared" si="0"/>
        <v>821312.83551371912</v>
      </c>
      <c r="AJ162" s="84">
        <f t="shared" si="0"/>
        <v>847042.73662178928</v>
      </c>
      <c r="AK162" s="84">
        <f t="shared" si="0"/>
        <v>873606.17755825794</v>
      </c>
      <c r="AL162" s="84">
        <f t="shared" si="0"/>
        <v>901031.13372349716</v>
      </c>
      <c r="AM162" s="84">
        <f t="shared" si="0"/>
        <v>929346.55403679959</v>
      </c>
      <c r="AN162" s="84">
        <f t="shared" si="0"/>
        <v>958582.39602951403</v>
      </c>
    </row>
    <row r="163" spans="1:40" x14ac:dyDescent="0.2">
      <c r="A163" s="85" t="s">
        <v>249</v>
      </c>
      <c r="B163" s="84">
        <f t="shared" si="1"/>
        <v>2158908.9313946888</v>
      </c>
      <c r="C163" s="84">
        <f t="shared" si="0"/>
        <v>2207220.3673062236</v>
      </c>
      <c r="D163" s="84">
        <f t="shared" si="0"/>
        <v>2265513.5660663727</v>
      </c>
      <c r="E163" s="84">
        <f t="shared" si="0"/>
        <v>2325472.0188455684</v>
      </c>
      <c r="F163" s="84">
        <f t="shared" si="0"/>
        <v>2405509.6135620531</v>
      </c>
      <c r="G163" s="84">
        <f t="shared" si="0"/>
        <v>2488386.7806715784</v>
      </c>
      <c r="H163" s="84">
        <f t="shared" si="0"/>
        <v>2574207.9889164632</v>
      </c>
      <c r="I163" s="84">
        <f t="shared" si="0"/>
        <v>2663081.7165304534</v>
      </c>
      <c r="J163" s="84">
        <f t="shared" si="0"/>
        <v>2755120.6133890809</v>
      </c>
      <c r="K163" s="84">
        <f t="shared" si="0"/>
        <v>2863500.3503027</v>
      </c>
      <c r="L163" s="84">
        <f t="shared" si="0"/>
        <v>2976236.9841237832</v>
      </c>
      <c r="M163" s="84">
        <f t="shared" si="0"/>
        <v>3093510.0979538476</v>
      </c>
      <c r="N163" s="84">
        <f t="shared" si="0"/>
        <v>3215506.8899726029</v>
      </c>
      <c r="O163" s="84">
        <f t="shared" si="0"/>
        <v>3342422.5056651565</v>
      </c>
      <c r="P163" s="84">
        <f t="shared" si="0"/>
        <v>3471139.1212661243</v>
      </c>
      <c r="Q163" s="84">
        <f t="shared" si="0"/>
        <v>3604929.3787721652</v>
      </c>
      <c r="R163" s="84">
        <f t="shared" si="0"/>
        <v>3743998.6970501198</v>
      </c>
      <c r="S163" s="84">
        <f t="shared" si="0"/>
        <v>3888561.0671370053</v>
      </c>
      <c r="T163" s="84">
        <f t="shared" si="0"/>
        <v>4038839.4231314715</v>
      </c>
      <c r="U163" s="84">
        <f t="shared" si="0"/>
        <v>4183922.2779680337</v>
      </c>
      <c r="V163" s="84">
        <f t="shared" si="0"/>
        <v>4334361.4798083678</v>
      </c>
      <c r="W163" s="84">
        <f t="shared" si="0"/>
        <v>4490360.8695275337</v>
      </c>
      <c r="X163" s="84">
        <f t="shared" si="0"/>
        <v>4652132.3040398927</v>
      </c>
      <c r="Y163" s="84">
        <f t="shared" si="0"/>
        <v>4819895.9820518922</v>
      </c>
      <c r="Z163" s="84">
        <f t="shared" si="0"/>
        <v>4977895.5533392895</v>
      </c>
      <c r="AA163" s="84">
        <f t="shared" si="0"/>
        <v>5141227.213294846</v>
      </c>
      <c r="AB163" s="84">
        <f t="shared" si="0"/>
        <v>5310076.773012179</v>
      </c>
      <c r="AC163" s="84">
        <f t="shared" si="0"/>
        <v>5484636.7460309751</v>
      </c>
      <c r="AD163" s="84">
        <f t="shared" si="0"/>
        <v>5665106.5982616907</v>
      </c>
      <c r="AE163" s="84">
        <f t="shared" si="0"/>
        <v>5842032.2386466935</v>
      </c>
      <c r="AF163" s="84">
        <f t="shared" si="0"/>
        <v>6024681.2791307308</v>
      </c>
      <c r="AG163" s="84">
        <f t="shared" si="0"/>
        <v>6213246.1139243562</v>
      </c>
      <c r="AH163" s="84">
        <f t="shared" si="0"/>
        <v>6407925.8741380153</v>
      </c>
      <c r="AI163" s="84">
        <f t="shared" si="0"/>
        <v>6608926.6739758421</v>
      </c>
      <c r="AJ163" s="84">
        <f t="shared" si="0"/>
        <v>6815969.6208275426</v>
      </c>
      <c r="AK163" s="84">
        <f t="shared" si="0"/>
        <v>7029719.88231932</v>
      </c>
      <c r="AL163" s="84">
        <f t="shared" si="0"/>
        <v>7250402.5704447245</v>
      </c>
      <c r="AM163" s="84">
        <f t="shared" si="0"/>
        <v>7478250.6308934242</v>
      </c>
      <c r="AN163" s="84">
        <f t="shared" si="0"/>
        <v>7713505.1254380522</v>
      </c>
    </row>
    <row r="164" spans="1:40" x14ac:dyDescent="0.2">
      <c r="A164" s="85" t="s">
        <v>250</v>
      </c>
      <c r="B164" s="84">
        <f t="shared" si="1"/>
        <v>30040955.56004709</v>
      </c>
      <c r="C164" s="84">
        <f t="shared" si="0"/>
        <v>30713203.322866276</v>
      </c>
      <c r="D164" s="84">
        <f t="shared" si="0"/>
        <v>31524346.1033426</v>
      </c>
      <c r="E164" s="84">
        <f t="shared" si="0"/>
        <v>32358660.691232782</v>
      </c>
      <c r="F164" s="84">
        <f t="shared" si="0"/>
        <v>33472374.100374904</v>
      </c>
      <c r="G164" s="84">
        <f t="shared" si="0"/>
        <v>34625599.814472742</v>
      </c>
      <c r="H164" s="84">
        <f t="shared" si="0"/>
        <v>35819791.503386922</v>
      </c>
      <c r="I164" s="84">
        <f t="shared" si="0"/>
        <v>37056458.628564283</v>
      </c>
      <c r="J164" s="84">
        <f t="shared" si="0"/>
        <v>38337168.699340455</v>
      </c>
      <c r="K164" s="84">
        <f t="shared" si="0"/>
        <v>39845259.574729227</v>
      </c>
      <c r="L164" s="84">
        <f t="shared" si="0"/>
        <v>41413976.141398199</v>
      </c>
      <c r="M164" s="84">
        <f t="shared" si="0"/>
        <v>43045817.276392892</v>
      </c>
      <c r="N164" s="84">
        <f t="shared" si="0"/>
        <v>44743387.819646955</v>
      </c>
      <c r="O164" s="84">
        <f t="shared" si="0"/>
        <v>46509403.196883358</v>
      </c>
      <c r="P164" s="84">
        <f t="shared" si="0"/>
        <v>48300479.269096531</v>
      </c>
      <c r="Q164" s="84">
        <f t="shared" si="0"/>
        <v>50162154.452176049</v>
      </c>
      <c r="R164" s="84">
        <f t="shared" si="0"/>
        <v>52097287.124703914</v>
      </c>
      <c r="S164" s="84">
        <f t="shared" si="0"/>
        <v>54108854.945968933</v>
      </c>
      <c r="T164" s="84">
        <f t="shared" si="0"/>
        <v>56199960.01687634</v>
      </c>
      <c r="U164" s="84">
        <f t="shared" si="0"/>
        <v>58218770.32021521</v>
      </c>
      <c r="V164" s="84">
        <f t="shared" si="0"/>
        <v>60312113.54153157</v>
      </c>
      <c r="W164" s="84">
        <f t="shared" si="0"/>
        <v>62482826.101843439</v>
      </c>
      <c r="X164" s="84">
        <f t="shared" si="0"/>
        <v>64733855.96438209</v>
      </c>
      <c r="Y164" s="84">
        <f t="shared" si="0"/>
        <v>67068267.167402454</v>
      </c>
      <c r="Z164" s="84">
        <f t="shared" si="0"/>
        <v>69266812.011294961</v>
      </c>
      <c r="AA164" s="84">
        <f t="shared" si="0"/>
        <v>71539552.221371248</v>
      </c>
      <c r="AB164" s="84">
        <f t="shared" si="0"/>
        <v>73889073.336430535</v>
      </c>
      <c r="AC164" s="84">
        <f t="shared" si="0"/>
        <v>76318054.158994928</v>
      </c>
      <c r="AD164" s="84">
        <f t="shared" si="0"/>
        <v>78829270.232981339</v>
      </c>
      <c r="AE164" s="84">
        <f t="shared" si="0"/>
        <v>81291169.029613391</v>
      </c>
      <c r="AF164" s="84">
        <f t="shared" si="0"/>
        <v>83832708.243461341</v>
      </c>
      <c r="AG164" s="84">
        <f t="shared" si="0"/>
        <v>86456565.016597003</v>
      </c>
      <c r="AH164" s="84">
        <f t="shared" si="0"/>
        <v>89165510.234235674</v>
      </c>
      <c r="AI164" s="84">
        <f t="shared" si="0"/>
        <v>91962411.950493485</v>
      </c>
      <c r="AJ164" s="84">
        <f t="shared" si="0"/>
        <v>94843389.408572301</v>
      </c>
      <c r="AK164" s="84">
        <f t="shared" si="0"/>
        <v>97817698.335199729</v>
      </c>
      <c r="AL164" s="84">
        <f t="shared" si="0"/>
        <v>100888471.13642402</v>
      </c>
      <c r="AM164" s="84">
        <f t="shared" si="0"/>
        <v>104058949.2232234</v>
      </c>
      <c r="AN164" s="84">
        <f t="shared" si="0"/>
        <v>107332486.94088477</v>
      </c>
    </row>
    <row r="165" spans="1:40" x14ac:dyDescent="0.2">
      <c r="A165" s="85" t="s">
        <v>251</v>
      </c>
      <c r="B165" s="84">
        <f t="shared" si="1"/>
        <v>656755.27524876792</v>
      </c>
      <c r="C165" s="84">
        <f t="shared" si="0"/>
        <v>671451.95370905183</v>
      </c>
      <c r="D165" s="84">
        <f t="shared" si="0"/>
        <v>689185.15460517339</v>
      </c>
      <c r="E165" s="84">
        <f t="shared" si="0"/>
        <v>707424.93748154154</v>
      </c>
      <c r="F165" s="84">
        <f t="shared" si="0"/>
        <v>731772.93650265655</v>
      </c>
      <c r="G165" s="84">
        <f t="shared" ref="C165:AN169" si="3">G17*$B$8+G37*$B$28+G58*$B$49+G79*$B$70+G100*$B$91+G121*$B$112+G142*$B$133</f>
        <v>756984.7534094915</v>
      </c>
      <c r="H165" s="84">
        <f t="shared" si="3"/>
        <v>783092.16832793376</v>
      </c>
      <c r="I165" s="84">
        <f t="shared" si="3"/>
        <v>810128.18109934917</v>
      </c>
      <c r="J165" s="84">
        <f t="shared" si="3"/>
        <v>838127.06060786603</v>
      </c>
      <c r="K165" s="84">
        <f t="shared" si="3"/>
        <v>871096.93854621495</v>
      </c>
      <c r="L165" s="84">
        <f t="shared" si="3"/>
        <v>905392.21515519777</v>
      </c>
      <c r="M165" s="84">
        <f t="shared" si="3"/>
        <v>941067.52087686514</v>
      </c>
      <c r="N165" s="84">
        <f t="shared" si="3"/>
        <v>978179.80271359091</v>
      </c>
      <c r="O165" s="84">
        <f t="shared" si="3"/>
        <v>1016788.4252939252</v>
      </c>
      <c r="P165" s="84">
        <f t="shared" si="3"/>
        <v>1055944.9247084202</v>
      </c>
      <c r="Q165" s="84">
        <f t="shared" si="3"/>
        <v>1096644.8616609341</v>
      </c>
      <c r="R165" s="84">
        <f t="shared" si="3"/>
        <v>1138950.726014968</v>
      </c>
      <c r="S165" s="84">
        <f t="shared" si="3"/>
        <v>1182927.6153484581</v>
      </c>
      <c r="T165" s="84">
        <f t="shared" si="3"/>
        <v>1228643.3477815618</v>
      </c>
      <c r="U165" s="84">
        <f t="shared" si="3"/>
        <v>1272778.5722351975</v>
      </c>
      <c r="V165" s="84">
        <f t="shared" si="3"/>
        <v>1318543.2351054493</v>
      </c>
      <c r="W165" s="84">
        <f t="shared" si="3"/>
        <v>1365999.3462196244</v>
      </c>
      <c r="X165" s="84">
        <f t="shared" si="3"/>
        <v>1415211.3539405414</v>
      </c>
      <c r="Y165" s="84">
        <f t="shared" si="3"/>
        <v>1466246.2442628199</v>
      </c>
      <c r="Z165" s="84">
        <f t="shared" si="3"/>
        <v>1514310.8246724287</v>
      </c>
      <c r="AA165" s="84">
        <f t="shared" si="3"/>
        <v>1563997.4639424102</v>
      </c>
      <c r="AB165" s="84">
        <f t="shared" si="3"/>
        <v>1615362.6871137982</v>
      </c>
      <c r="AC165" s="84">
        <f t="shared" si="3"/>
        <v>1668465.0581588403</v>
      </c>
      <c r="AD165" s="84">
        <f t="shared" si="3"/>
        <v>1723365.2560098537</v>
      </c>
      <c r="AE165" s="84">
        <f t="shared" si="3"/>
        <v>1777187.2796996408</v>
      </c>
      <c r="AF165" s="84">
        <f t="shared" si="3"/>
        <v>1832750.4019382072</v>
      </c>
      <c r="AG165" s="84">
        <f t="shared" si="3"/>
        <v>1890113.1503970434</v>
      </c>
      <c r="AH165" s="84">
        <f t="shared" si="3"/>
        <v>1949336.1021599444</v>
      </c>
      <c r="AI165" s="84">
        <f t="shared" si="3"/>
        <v>2010481.9586169082</v>
      </c>
      <c r="AJ165" s="84">
        <f t="shared" si="3"/>
        <v>2073465.8786751111</v>
      </c>
      <c r="AK165" s="84">
        <f t="shared" si="3"/>
        <v>2138490.2110029408</v>
      </c>
      <c r="AL165" s="84">
        <f t="shared" si="3"/>
        <v>2205623.4362514964</v>
      </c>
      <c r="AM165" s="84">
        <f t="shared" si="3"/>
        <v>2274936.4181373115</v>
      </c>
      <c r="AN165" s="84">
        <f t="shared" si="3"/>
        <v>2346502.4893464167</v>
      </c>
    </row>
    <row r="166" spans="1:40" x14ac:dyDescent="0.2">
      <c r="A166" s="85" t="s">
        <v>252</v>
      </c>
      <c r="B166" s="84">
        <f t="shared" si="1"/>
        <v>12307597.591023292</v>
      </c>
      <c r="C166" s="84">
        <f t="shared" si="3"/>
        <v>12583013.4289019</v>
      </c>
      <c r="D166" s="84">
        <f t="shared" si="3"/>
        <v>12915333.714487072</v>
      </c>
      <c r="E166" s="84">
        <f t="shared" si="3"/>
        <v>13257147.349261366</v>
      </c>
      <c r="F166" s="84">
        <f t="shared" si="3"/>
        <v>13713428.989306059</v>
      </c>
      <c r="G166" s="84">
        <f t="shared" si="3"/>
        <v>14185898.581438914</v>
      </c>
      <c r="H166" s="84">
        <f t="shared" si="3"/>
        <v>14675151.68539967</v>
      </c>
      <c r="I166" s="84">
        <f t="shared" si="3"/>
        <v>15181806.718403118</v>
      </c>
      <c r="J166" s="84">
        <f t="shared" si="3"/>
        <v>15706505.879532572</v>
      </c>
      <c r="K166" s="84">
        <f t="shared" si="3"/>
        <v>16324361.579491206</v>
      </c>
      <c r="L166" s="84">
        <f t="shared" si="3"/>
        <v>16967055.258070819</v>
      </c>
      <c r="M166" s="84">
        <f t="shared" si="3"/>
        <v>17635610.690065935</v>
      </c>
      <c r="N166" s="84">
        <f t="shared" si="3"/>
        <v>18331095.062624726</v>
      </c>
      <c r="O166" s="84">
        <f t="shared" si="3"/>
        <v>19054620.869223628</v>
      </c>
      <c r="P166" s="84">
        <f t="shared" si="3"/>
        <v>19788413.890808713</v>
      </c>
      <c r="Q166" s="84">
        <f t="shared" si="3"/>
        <v>20551130.940628864</v>
      </c>
      <c r="R166" s="84">
        <f t="shared" si="3"/>
        <v>21343943.079081263</v>
      </c>
      <c r="S166" s="84">
        <f t="shared" si="3"/>
        <v>22168070.235146426</v>
      </c>
      <c r="T166" s="84">
        <f t="shared" si="3"/>
        <v>23024783.320781574</v>
      </c>
      <c r="U166" s="84">
        <f t="shared" si="3"/>
        <v>23851877.677898213</v>
      </c>
      <c r="V166" s="84">
        <f t="shared" si="3"/>
        <v>24709507.720203627</v>
      </c>
      <c r="W166" s="84">
        <f t="shared" si="3"/>
        <v>25598835.512213998</v>
      </c>
      <c r="X166" s="84">
        <f t="shared" si="3"/>
        <v>26521068.816614874</v>
      </c>
      <c r="Y166" s="84">
        <f t="shared" si="3"/>
        <v>27477462.951326158</v>
      </c>
      <c r="Z166" s="84">
        <f t="shared" si="3"/>
        <v>28378193.461391374</v>
      </c>
      <c r="AA166" s="84">
        <f t="shared" si="3"/>
        <v>29309321.363719426</v>
      </c>
      <c r="AB166" s="84">
        <f t="shared" si="3"/>
        <v>30271905.937900566</v>
      </c>
      <c r="AC166" s="84">
        <f t="shared" si="3"/>
        <v>31267044.673107568</v>
      </c>
      <c r="AD166" s="84">
        <f t="shared" si="3"/>
        <v>32295874.69287695</v>
      </c>
      <c r="AE166" s="84">
        <f t="shared" si="3"/>
        <v>33304499.722736821</v>
      </c>
      <c r="AF166" s="84">
        <f t="shared" si="3"/>
        <v>34345752.949296869</v>
      </c>
      <c r="AG166" s="84">
        <f t="shared" si="3"/>
        <v>35420731.181453481</v>
      </c>
      <c r="AH166" s="84">
        <f t="shared" si="3"/>
        <v>36530569.634101272</v>
      </c>
      <c r="AI166" s="84">
        <f t="shared" si="3"/>
        <v>37676443.331645191</v>
      </c>
      <c r="AJ166" s="84">
        <f t="shared" si="3"/>
        <v>38856762.351523519</v>
      </c>
      <c r="AK166" s="84">
        <f t="shared" si="3"/>
        <v>40075318.708931938</v>
      </c>
      <c r="AL166" s="84">
        <f t="shared" si="3"/>
        <v>41333395.73166126</v>
      </c>
      <c r="AM166" s="84">
        <f t="shared" si="3"/>
        <v>42632321.406162113</v>
      </c>
      <c r="AN166" s="84">
        <f t="shared" si="3"/>
        <v>43973469.987387516</v>
      </c>
    </row>
    <row r="167" spans="1:40" x14ac:dyDescent="0.2">
      <c r="A167" s="85" t="s">
        <v>128</v>
      </c>
      <c r="B167" s="84">
        <f t="shared" si="1"/>
        <v>412545.37240345776</v>
      </c>
      <c r="C167" s="84">
        <f t="shared" si="3"/>
        <v>421777.1927130777</v>
      </c>
      <c r="D167" s="84">
        <f t="shared" si="3"/>
        <v>432916.42561048351</v>
      </c>
      <c r="E167" s="84">
        <f t="shared" si="3"/>
        <v>444373.87148549245</v>
      </c>
      <c r="F167" s="84">
        <f t="shared" si="3"/>
        <v>459668.23561471875</v>
      </c>
      <c r="G167" s="84">
        <f t="shared" si="3"/>
        <v>475505.21292846539</v>
      </c>
      <c r="H167" s="84">
        <f t="shared" si="3"/>
        <v>491904.76633279934</v>
      </c>
      <c r="I167" s="84">
        <f t="shared" si="3"/>
        <v>508887.62490651</v>
      </c>
      <c r="J167" s="84">
        <f t="shared" si="3"/>
        <v>526475.31488638197</v>
      </c>
      <c r="K167" s="84">
        <f t="shared" si="3"/>
        <v>547185.57194068632</v>
      </c>
      <c r="L167" s="84">
        <f t="shared" si="3"/>
        <v>568728.38734475512</v>
      </c>
      <c r="M167" s="84">
        <f t="shared" si="3"/>
        <v>591138.07758892968</v>
      </c>
      <c r="N167" s="84">
        <f t="shared" si="3"/>
        <v>614450.41432695533</v>
      </c>
      <c r="O167" s="84">
        <f t="shared" si="3"/>
        <v>638702.687861196</v>
      </c>
      <c r="P167" s="84">
        <f t="shared" si="3"/>
        <v>663299.11402138136</v>
      </c>
      <c r="Q167" s="84">
        <f t="shared" si="3"/>
        <v>688865.0611552085</v>
      </c>
      <c r="R167" s="84">
        <f t="shared" si="3"/>
        <v>715439.7827030092</v>
      </c>
      <c r="S167" s="84">
        <f t="shared" si="3"/>
        <v>743064.17015898821</v>
      </c>
      <c r="T167" s="84">
        <f t="shared" si="3"/>
        <v>771780.82394478074</v>
      </c>
      <c r="U167" s="84">
        <f t="shared" si="3"/>
        <v>799504.6707025225</v>
      </c>
      <c r="V167" s="84">
        <f t="shared" si="3"/>
        <v>828252.0604811206</v>
      </c>
      <c r="W167" s="84">
        <f t="shared" si="3"/>
        <v>858061.94518284802</v>
      </c>
      <c r="X167" s="84">
        <f t="shared" si="3"/>
        <v>888974.80849294073</v>
      </c>
      <c r="Y167" s="84">
        <f t="shared" si="3"/>
        <v>921032.72812761622</v>
      </c>
      <c r="Z167" s="84">
        <f t="shared" si="3"/>
        <v>951224.82702927664</v>
      </c>
      <c r="AA167" s="84">
        <f t="shared" si="3"/>
        <v>982435.83343245531</v>
      </c>
      <c r="AB167" s="84">
        <f t="shared" si="3"/>
        <v>1014701.2539329613</v>
      </c>
      <c r="AC167" s="84">
        <f t="shared" si="3"/>
        <v>1048057.8758953591</v>
      </c>
      <c r="AD167" s="84">
        <f t="shared" si="3"/>
        <v>1082543.8152110209</v>
      </c>
      <c r="AE167" s="84">
        <f t="shared" si="3"/>
        <v>1116352.491963865</v>
      </c>
      <c r="AF167" s="84">
        <f t="shared" si="3"/>
        <v>1151254.851822529</v>
      </c>
      <c r="AG167" s="84">
        <f t="shared" si="3"/>
        <v>1187287.6593490045</v>
      </c>
      <c r="AH167" s="84">
        <f t="shared" si="3"/>
        <v>1224488.9664578107</v>
      </c>
      <c r="AI167" s="84">
        <f t="shared" si="3"/>
        <v>1262898.1594611125</v>
      </c>
      <c r="AJ167" s="84">
        <f t="shared" si="3"/>
        <v>1302461.9448391569</v>
      </c>
      <c r="AK167" s="84">
        <f t="shared" si="3"/>
        <v>1343307.4293087102</v>
      </c>
      <c r="AL167" s="84">
        <f t="shared" si="3"/>
        <v>1385477.6294648037</v>
      </c>
      <c r="AM167" s="84">
        <f t="shared" si="3"/>
        <v>1429017.0588415167</v>
      </c>
      <c r="AN167" s="84">
        <f t="shared" si="3"/>
        <v>1473971.7818732117</v>
      </c>
    </row>
    <row r="168" spans="1:40" x14ac:dyDescent="0.2">
      <c r="A168" s="85" t="s">
        <v>253</v>
      </c>
      <c r="B168" s="84">
        <f>B61*$B$49+B103*$B$91+B124*$B$112+B145*$B$133</f>
        <v>10050472.975075088</v>
      </c>
      <c r="C168" s="84">
        <f t="shared" ref="C168:AN168" si="4">C61*$B$49+C103*$B$91+C124*$B$112+C145*$B$133</f>
        <v>10275379.535030011</v>
      </c>
      <c r="D168" s="84">
        <f t="shared" si="4"/>
        <v>10546754.677468784</v>
      </c>
      <c r="E168" s="84">
        <f t="shared" si="4"/>
        <v>10825882.157336738</v>
      </c>
      <c r="F168" s="84">
        <f t="shared" si="4"/>
        <v>11198485.036036385</v>
      </c>
      <c r="G168" s="84">
        <f t="shared" si="4"/>
        <v>11584307.113184849</v>
      </c>
      <c r="H168" s="84">
        <f t="shared" si="4"/>
        <v>11983834.727161733</v>
      </c>
      <c r="I168" s="84">
        <f t="shared" si="4"/>
        <v>12397572.881925654</v>
      </c>
      <c r="J168" s="84">
        <f t="shared" si="4"/>
        <v>12826046.001880642</v>
      </c>
      <c r="K168" s="84">
        <f t="shared" si="4"/>
        <v>13330591.423438739</v>
      </c>
      <c r="L168" s="84">
        <f t="shared" si="4"/>
        <v>13855419.7175103</v>
      </c>
      <c r="M168" s="84">
        <f t="shared" si="4"/>
        <v>14401366.905977642</v>
      </c>
      <c r="N168" s="84">
        <f t="shared" si="4"/>
        <v>14969304.461564234</v>
      </c>
      <c r="O168" s="84">
        <f t="shared" si="4"/>
        <v>15560140.854468029</v>
      </c>
      <c r="P168" s="84">
        <f t="shared" si="4"/>
        <v>16159361.529193265</v>
      </c>
      <c r="Q168" s="84">
        <f t="shared" si="4"/>
        <v>16782201.774021991</v>
      </c>
      <c r="R168" s="84">
        <f t="shared" si="4"/>
        <v>17429617.885322131</v>
      </c>
      <c r="S168" s="84">
        <f t="shared" si="4"/>
        <v>18102606.065899272</v>
      </c>
      <c r="T168" s="84">
        <f t="shared" si="4"/>
        <v>18802204.151625551</v>
      </c>
      <c r="U168" s="84">
        <f t="shared" si="4"/>
        <v>19477615.369985573</v>
      </c>
      <c r="V168" s="84">
        <f t="shared" si="4"/>
        <v>20177962.249143362</v>
      </c>
      <c r="W168" s="84">
        <f t="shared" si="4"/>
        <v>20904193.739365518</v>
      </c>
      <c r="X168" s="84">
        <f t="shared" si="4"/>
        <v>21657296.108373389</v>
      </c>
      <c r="Y168" s="84">
        <f t="shared" si="4"/>
        <v>22438294.457835749</v>
      </c>
      <c r="Z168" s="84">
        <f t="shared" si="4"/>
        <v>23173837.489876285</v>
      </c>
      <c r="AA168" s="84">
        <f t="shared" si="4"/>
        <v>23934203.251713671</v>
      </c>
      <c r="AB168" s="84">
        <f t="shared" si="4"/>
        <v>24720256.758702539</v>
      </c>
      <c r="AC168" s="84">
        <f t="shared" si="4"/>
        <v>25532894.228418265</v>
      </c>
      <c r="AD168" s="84">
        <f t="shared" si="4"/>
        <v>26373044.24414349</v>
      </c>
      <c r="AE168" s="84">
        <f t="shared" si="4"/>
        <v>27196694.719357654</v>
      </c>
      <c r="AF168" s="84">
        <f t="shared" si="4"/>
        <v>28046989.615364362</v>
      </c>
      <c r="AG168" s="84">
        <f t="shared" si="4"/>
        <v>28924824.594220344</v>
      </c>
      <c r="AH168" s="84">
        <f t="shared" si="4"/>
        <v>29831126.680597588</v>
      </c>
      <c r="AI168" s="84">
        <f t="shared" si="4"/>
        <v>30766855.407901298</v>
      </c>
      <c r="AJ168" s="84">
        <f t="shared" si="4"/>
        <v>31730712.433898512</v>
      </c>
      <c r="AK168" s="84">
        <f t="shared" si="4"/>
        <v>32725794.34555215</v>
      </c>
      <c r="AL168" s="84">
        <f t="shared" si="4"/>
        <v>33753149.117593639</v>
      </c>
      <c r="AM168" s="84">
        <f t="shared" si="4"/>
        <v>34813861.193338104</v>
      </c>
      <c r="AN168" s="84">
        <f t="shared" si="4"/>
        <v>35909052.799293563</v>
      </c>
    </row>
    <row r="169" spans="1:40" x14ac:dyDescent="0.2">
      <c r="A169" s="85" t="s">
        <v>254</v>
      </c>
      <c r="B169" s="84">
        <f t="shared" si="1"/>
        <v>6185580.6310990313</v>
      </c>
      <c r="C169" s="84">
        <f t="shared" si="3"/>
        <v>6323999.7547078775</v>
      </c>
      <c r="D169" s="84">
        <f t="shared" si="3"/>
        <v>6491018.0461846972</v>
      </c>
      <c r="E169" s="84">
        <f t="shared" si="3"/>
        <v>6662807.5268748682</v>
      </c>
      <c r="F169" s="84">
        <f t="shared" si="3"/>
        <v>6892126.6002450474</v>
      </c>
      <c r="G169" s="84">
        <f t="shared" si="3"/>
        <v>7129581.4517110884</v>
      </c>
      <c r="H169" s="84">
        <f t="shared" si="3"/>
        <v>7375471.3990532113</v>
      </c>
      <c r="I169" s="84">
        <f t="shared" si="3"/>
        <v>7630107.2478138758</v>
      </c>
      <c r="J169" s="84">
        <f t="shared" si="3"/>
        <v>7893811.7558815992</v>
      </c>
      <c r="K169" s="84">
        <f t="shared" si="3"/>
        <v>8204335.0909365006</v>
      </c>
      <c r="L169" s="84">
        <f t="shared" si="3"/>
        <v>8527341.5542654116</v>
      </c>
      <c r="M169" s="84">
        <f t="shared" si="3"/>
        <v>8863345.6769531108</v>
      </c>
      <c r="N169" s="84">
        <f t="shared" si="3"/>
        <v>9212883.8083646744</v>
      </c>
      <c r="O169" s="84">
        <f t="shared" si="3"/>
        <v>9576515.0680235606</v>
      </c>
      <c r="P169" s="84">
        <f t="shared" si="3"/>
        <v>9945306.4481433406</v>
      </c>
      <c r="Q169" s="84">
        <f t="shared" si="3"/>
        <v>10328634.532725625</v>
      </c>
      <c r="R169" s="84">
        <f t="shared" si="3"/>
        <v>10727087.875991262</v>
      </c>
      <c r="S169" s="84">
        <f t="shared" si="3"/>
        <v>11141279.592645817</v>
      </c>
      <c r="T169" s="84">
        <f t="shared" si="3"/>
        <v>11571848.420536237</v>
      </c>
      <c r="U169" s="84">
        <f t="shared" si="3"/>
        <v>11987531.399902042</v>
      </c>
      <c r="V169" s="84">
        <f t="shared" si="3"/>
        <v>12418561.073979318</v>
      </c>
      <c r="W169" s="84">
        <f t="shared" si="3"/>
        <v>12865521.475818396</v>
      </c>
      <c r="X169" s="84">
        <f t="shared" si="3"/>
        <v>13329019.605560401</v>
      </c>
      <c r="Y169" s="84">
        <f t="shared" si="3"/>
        <v>13809686.36376524</v>
      </c>
      <c r="Z169" s="84">
        <f t="shared" si="3"/>
        <v>14262377.569802318</v>
      </c>
      <c r="AA169" s="84">
        <f t="shared" si="3"/>
        <v>14730345.966974892</v>
      </c>
      <c r="AB169" s="84">
        <f t="shared" si="3"/>
        <v>15214123.930449441</v>
      </c>
      <c r="AC169" s="84">
        <f t="shared" si="3"/>
        <v>15714263.038852081</v>
      </c>
      <c r="AD169" s="84">
        <f t="shared" si="3"/>
        <v>16231334.790338362</v>
      </c>
      <c r="AE169" s="84">
        <f t="shared" si="3"/>
        <v>16738251.871645385</v>
      </c>
      <c r="AF169" s="84">
        <f t="shared" si="3"/>
        <v>17261567.306899536</v>
      </c>
      <c r="AG169" s="84">
        <f t="shared" si="3"/>
        <v>17801832.332832035</v>
      </c>
      <c r="AH169" s="84">
        <f t="shared" si="3"/>
        <v>18359617.488348834</v>
      </c>
      <c r="AI169" s="84">
        <f t="shared" si="3"/>
        <v>18935513.319910888</v>
      </c>
      <c r="AJ169" s="84">
        <f t="shared" si="3"/>
        <v>19528720.760589827</v>
      </c>
      <c r="AK169" s="84">
        <f t="shared" si="3"/>
        <v>20141145.610081617</v>
      </c>
      <c r="AL169" s="84">
        <f t="shared" si="3"/>
        <v>20773432.846211366</v>
      </c>
      <c r="AM169" s="84">
        <f t="shared" si="3"/>
        <v>21426249.891455829</v>
      </c>
      <c r="AN169" s="84">
        <f t="shared" si="3"/>
        <v>22100287.422021866</v>
      </c>
    </row>
    <row r="172" spans="1:40" x14ac:dyDescent="0.2">
      <c r="A172" s="83" t="s">
        <v>259</v>
      </c>
    </row>
    <row r="173" spans="1:40" x14ac:dyDescent="0.2">
      <c r="A173" s="83" t="s">
        <v>241</v>
      </c>
    </row>
    <row r="174" spans="1:40" x14ac:dyDescent="0.2">
      <c r="A174" s="83"/>
    </row>
    <row r="175" spans="1:40" x14ac:dyDescent="0.2">
      <c r="A175" s="83"/>
    </row>
    <row r="176" spans="1:40" x14ac:dyDescent="0.2">
      <c r="A176" s="83" t="s">
        <v>260</v>
      </c>
      <c r="B176" s="88">
        <v>947817</v>
      </c>
    </row>
    <row r="177" spans="1:40" x14ac:dyDescent="0.2">
      <c r="A177" s="85" t="s">
        <v>244</v>
      </c>
      <c r="B177" s="85">
        <v>2022</v>
      </c>
      <c r="C177" s="85">
        <v>2023</v>
      </c>
      <c r="D177" s="85">
        <v>2024</v>
      </c>
      <c r="E177" s="85">
        <v>2025</v>
      </c>
      <c r="F177" s="85">
        <v>2026</v>
      </c>
      <c r="G177" s="85">
        <v>2027</v>
      </c>
      <c r="H177" s="85">
        <v>2028</v>
      </c>
      <c r="I177" s="85">
        <v>2029</v>
      </c>
      <c r="J177" s="85">
        <v>2030</v>
      </c>
      <c r="K177" s="85">
        <v>2031</v>
      </c>
      <c r="L177" s="85">
        <v>2032</v>
      </c>
      <c r="M177" s="85">
        <v>2033</v>
      </c>
      <c r="N177" s="85">
        <v>2034</v>
      </c>
      <c r="O177" s="85">
        <v>2035</v>
      </c>
      <c r="P177" s="85">
        <v>2036</v>
      </c>
      <c r="Q177" s="85">
        <v>2037</v>
      </c>
      <c r="R177" s="85">
        <v>2038</v>
      </c>
      <c r="S177" s="85">
        <v>2039</v>
      </c>
      <c r="T177" s="85">
        <v>2040</v>
      </c>
      <c r="U177" s="85">
        <v>2041</v>
      </c>
      <c r="V177" s="85">
        <v>2042</v>
      </c>
      <c r="W177" s="85">
        <v>2043</v>
      </c>
      <c r="X177" s="85">
        <v>2044</v>
      </c>
      <c r="Y177" s="85">
        <v>2045</v>
      </c>
      <c r="Z177" s="85">
        <v>2046</v>
      </c>
      <c r="AA177" s="85">
        <v>2047</v>
      </c>
      <c r="AB177" s="85">
        <v>2048</v>
      </c>
      <c r="AC177" s="85">
        <v>2049</v>
      </c>
      <c r="AD177" s="85">
        <v>2050</v>
      </c>
      <c r="AE177" s="85">
        <v>2051</v>
      </c>
      <c r="AF177" s="85">
        <v>2052</v>
      </c>
      <c r="AG177" s="85">
        <v>2053</v>
      </c>
      <c r="AH177" s="85">
        <v>2054</v>
      </c>
      <c r="AI177" s="85">
        <v>2055</v>
      </c>
      <c r="AJ177" s="85">
        <v>2056</v>
      </c>
      <c r="AK177" s="85">
        <v>2057</v>
      </c>
      <c r="AL177" s="85">
        <v>2058</v>
      </c>
      <c r="AM177" s="85">
        <v>2059</v>
      </c>
      <c r="AN177" s="85">
        <v>2060</v>
      </c>
    </row>
    <row r="178" spans="1:40" x14ac:dyDescent="0.2">
      <c r="A178" s="85" t="s">
        <v>245</v>
      </c>
      <c r="B178" s="84">
        <f>B158*$B$176</f>
        <v>2176975375753.2952</v>
      </c>
      <c r="C178" s="84">
        <f t="shared" ref="C178:AN185" si="5">C158*$B$176</f>
        <v>2225691097300.0801</v>
      </c>
      <c r="D178" s="84">
        <f t="shared" si="5"/>
        <v>2284472112297.6699</v>
      </c>
      <c r="E178" s="84">
        <f t="shared" si="5"/>
        <v>2344932316695.5698</v>
      </c>
      <c r="F178" s="84">
        <f t="shared" si="5"/>
        <v>2425639691749.0166</v>
      </c>
      <c r="G178" s="84">
        <f t="shared" si="5"/>
        <v>2509210401650.6489</v>
      </c>
      <c r="H178" s="84">
        <f t="shared" si="5"/>
        <v>2595749789370.8223</v>
      </c>
      <c r="I178" s="84">
        <f t="shared" si="5"/>
        <v>2685367240924.0347</v>
      </c>
      <c r="J178" s="84">
        <f t="shared" si="5"/>
        <v>2778176348876.2129</v>
      </c>
      <c r="K178" s="84">
        <f t="shared" si="5"/>
        <v>2887463042289.0508</v>
      </c>
      <c r="L178" s="84">
        <f t="shared" si="5"/>
        <v>3001143092524.0859</v>
      </c>
      <c r="M178" s="84">
        <f t="shared" si="5"/>
        <v>3119397585491.9912</v>
      </c>
      <c r="N178" s="84">
        <f t="shared" si="5"/>
        <v>3242415285907.0601</v>
      </c>
      <c r="O178" s="84">
        <f t="shared" si="5"/>
        <v>3370392972294.5869</v>
      </c>
      <c r="P178" s="84">
        <f t="shared" si="5"/>
        <v>3500186729937.0576</v>
      </c>
      <c r="Q178" s="84">
        <f t="shared" si="5"/>
        <v>3635096587352.0186</v>
      </c>
      <c r="R178" s="84">
        <f t="shared" si="5"/>
        <v>3775329682417.46</v>
      </c>
      <c r="S178" s="84">
        <f t="shared" si="5"/>
        <v>3921101796916.2305</v>
      </c>
      <c r="T178" s="84">
        <f t="shared" si="5"/>
        <v>4072637730531.2231</v>
      </c>
      <c r="U178" s="84">
        <f t="shared" si="5"/>
        <v>4218934685363.4722</v>
      </c>
      <c r="V178" s="84">
        <f t="shared" si="5"/>
        <v>4370632810834.1074</v>
      </c>
      <c r="W178" s="84">
        <f t="shared" si="5"/>
        <v>4527937653624.1992</v>
      </c>
      <c r="X178" s="84">
        <f t="shared" si="5"/>
        <v>4691062843534.9111</v>
      </c>
      <c r="Y178" s="84">
        <f t="shared" si="5"/>
        <v>4860230421966.2959</v>
      </c>
      <c r="Z178" s="84">
        <f t="shared" si="5"/>
        <v>5019552184487.3467</v>
      </c>
      <c r="AA178" s="84">
        <f t="shared" si="5"/>
        <v>5184250656309.6172</v>
      </c>
      <c r="AB178" s="84">
        <f t="shared" si="5"/>
        <v>5354513203453.7236</v>
      </c>
      <c r="AC178" s="84">
        <f t="shared" si="5"/>
        <v>5530533950474.5723</v>
      </c>
      <c r="AD178" s="84">
        <f t="shared" si="5"/>
        <v>5712514032477.5234</v>
      </c>
      <c r="AE178" s="84">
        <f t="shared" si="5"/>
        <v>5890920243530.0254</v>
      </c>
      <c r="AF178" s="84">
        <f t="shared" si="5"/>
        <v>6075097749934.543</v>
      </c>
      <c r="AG178" s="84">
        <f t="shared" si="5"/>
        <v>6265240555918.2705</v>
      </c>
      <c r="AH178" s="84">
        <f t="shared" si="5"/>
        <v>6461549458984.8271</v>
      </c>
      <c r="AI178" s="84">
        <f t="shared" si="5"/>
        <v>6664232298168.3164</v>
      </c>
      <c r="AJ178" s="84">
        <f t="shared" si="5"/>
        <v>6873007846995.3691</v>
      </c>
      <c r="AK178" s="84">
        <f t="shared" si="5"/>
        <v>7088546839428.8369</v>
      </c>
      <c r="AL178" s="84">
        <f t="shared" si="5"/>
        <v>7311076271271.8408</v>
      </c>
      <c r="AM178" s="84">
        <f t="shared" si="5"/>
        <v>7540831037578.5117</v>
      </c>
      <c r="AN178" s="84">
        <f t="shared" si="5"/>
        <v>7778054217403.9297</v>
      </c>
    </row>
    <row r="179" spans="1:40" x14ac:dyDescent="0.2">
      <c r="A179" s="85" t="s">
        <v>246</v>
      </c>
      <c r="B179" s="84">
        <f t="shared" ref="B179:Q189" si="6">B159*$B$176</f>
        <v>183780941349.31808</v>
      </c>
      <c r="C179" s="84">
        <f t="shared" si="6"/>
        <v>187893537782.00925</v>
      </c>
      <c r="D179" s="84">
        <f t="shared" si="6"/>
        <v>192855849432.405</v>
      </c>
      <c r="E179" s="84">
        <f t="shared" si="6"/>
        <v>197959918776.58551</v>
      </c>
      <c r="F179" s="84">
        <f t="shared" si="6"/>
        <v>204773260593.1059</v>
      </c>
      <c r="G179" s="84">
        <f t="shared" si="6"/>
        <v>211828326032.06979</v>
      </c>
      <c r="H179" s="84">
        <f t="shared" si="6"/>
        <v>219134008179.94604</v>
      </c>
      <c r="I179" s="84">
        <f t="shared" si="6"/>
        <v>226699541438.25281</v>
      </c>
      <c r="J179" s="84">
        <f t="shared" si="6"/>
        <v>234534515326.89392</v>
      </c>
      <c r="K179" s="84">
        <f t="shared" si="6"/>
        <v>243760532128.03296</v>
      </c>
      <c r="L179" s="84">
        <f t="shared" si="6"/>
        <v>253357437484.66934</v>
      </c>
      <c r="M179" s="84">
        <f t="shared" si="6"/>
        <v>263340518725.95715</v>
      </c>
      <c r="N179" s="84">
        <f t="shared" si="6"/>
        <v>273725711428.05023</v>
      </c>
      <c r="O179" s="84">
        <f t="shared" si="6"/>
        <v>284529627695.53168</v>
      </c>
      <c r="P179" s="84">
        <f t="shared" si="6"/>
        <v>295486857265.73041</v>
      </c>
      <c r="Q179" s="84">
        <f t="shared" si="6"/>
        <v>306875989577.08905</v>
      </c>
      <c r="R179" s="84">
        <f t="shared" si="5"/>
        <v>318714511273.98114</v>
      </c>
      <c r="S179" s="84">
        <f t="shared" si="5"/>
        <v>331020638721.9292</v>
      </c>
      <c r="T179" s="84">
        <f t="shared" si="5"/>
        <v>343813349580.39471</v>
      </c>
      <c r="U179" s="84">
        <f t="shared" si="5"/>
        <v>356163784213.26489</v>
      </c>
      <c r="V179" s="84">
        <f t="shared" si="5"/>
        <v>368970187358.85559</v>
      </c>
      <c r="W179" s="84">
        <f t="shared" si="5"/>
        <v>382249911332.19904</v>
      </c>
      <c r="X179" s="84">
        <f t="shared" si="5"/>
        <v>396020990827.85181</v>
      </c>
      <c r="Y179" s="84">
        <f t="shared" si="5"/>
        <v>410302170650.17584</v>
      </c>
      <c r="Z179" s="84">
        <f t="shared" si="5"/>
        <v>423752163617.33087</v>
      </c>
      <c r="AA179" s="84">
        <f t="shared" si="5"/>
        <v>437656060063.48029</v>
      </c>
      <c r="AB179" s="84">
        <f t="shared" si="5"/>
        <v>452029677486.62128</v>
      </c>
      <c r="AC179" s="84">
        <f t="shared" si="5"/>
        <v>466889403942.32727</v>
      </c>
      <c r="AD179" s="84">
        <f t="shared" si="5"/>
        <v>482252219319.03107</v>
      </c>
      <c r="AE179" s="84">
        <f t="shared" si="5"/>
        <v>497313327393.55334</v>
      </c>
      <c r="AF179" s="84">
        <f t="shared" si="5"/>
        <v>512861650024.75421</v>
      </c>
      <c r="AG179" s="84">
        <f t="shared" si="5"/>
        <v>528913565110.10443</v>
      </c>
      <c r="AH179" s="84">
        <f t="shared" si="5"/>
        <v>545486024037.59247</v>
      </c>
      <c r="AI179" s="84">
        <f t="shared" si="5"/>
        <v>562596572643.40967</v>
      </c>
      <c r="AJ179" s="84">
        <f t="shared" si="5"/>
        <v>580221469700.81409</v>
      </c>
      <c r="AK179" s="84">
        <f t="shared" si="5"/>
        <v>598417338780.49963</v>
      </c>
      <c r="AL179" s="84">
        <f t="shared" si="5"/>
        <v>617203342939.08374</v>
      </c>
      <c r="AM179" s="84">
        <f t="shared" si="5"/>
        <v>636599312090.42114</v>
      </c>
      <c r="AN179" s="84">
        <f t="shared" si="5"/>
        <v>656625767044.28491</v>
      </c>
    </row>
    <row r="180" spans="1:40" x14ac:dyDescent="0.2">
      <c r="A180" s="85" t="s">
        <v>247</v>
      </c>
      <c r="B180" s="84">
        <f t="shared" si="6"/>
        <v>5877985154107.2881</v>
      </c>
      <c r="C180" s="84">
        <f t="shared" si="5"/>
        <v>6009520995629.8604</v>
      </c>
      <c r="D180" s="84">
        <f t="shared" si="5"/>
        <v>6168233830578.499</v>
      </c>
      <c r="E180" s="84">
        <f t="shared" si="5"/>
        <v>6331480593873.7324</v>
      </c>
      <c r="F180" s="84">
        <f t="shared" si="5"/>
        <v>6549396128277.5049</v>
      </c>
      <c r="G180" s="84">
        <f t="shared" si="5"/>
        <v>6775042866220.0586</v>
      </c>
      <c r="H180" s="84">
        <f t="shared" si="5"/>
        <v>7008705241059.1396</v>
      </c>
      <c r="I180" s="84">
        <f t="shared" si="5"/>
        <v>7250678602653.2891</v>
      </c>
      <c r="J180" s="84">
        <f t="shared" si="5"/>
        <v>7501269658842.9229</v>
      </c>
      <c r="K180" s="84">
        <f t="shared" si="5"/>
        <v>7796351343540.3691</v>
      </c>
      <c r="L180" s="84">
        <f t="shared" si="5"/>
        <v>8103295397681.7646</v>
      </c>
      <c r="M180" s="84">
        <f t="shared" si="5"/>
        <v>8422590765839.665</v>
      </c>
      <c r="N180" s="84">
        <f t="shared" si="5"/>
        <v>8754747125891.2715</v>
      </c>
      <c r="O180" s="84">
        <f t="shared" si="5"/>
        <v>9100295793561.6973</v>
      </c>
      <c r="P180" s="84">
        <f t="shared" si="5"/>
        <v>9450747980120.8828</v>
      </c>
      <c r="Q180" s="84">
        <f t="shared" si="5"/>
        <v>9815013992433.248</v>
      </c>
      <c r="R180" s="84">
        <f t="shared" si="5"/>
        <v>10193653117197.791</v>
      </c>
      <c r="S180" s="84">
        <f t="shared" si="5"/>
        <v>10587247980258.705</v>
      </c>
      <c r="T180" s="84">
        <f t="shared" si="5"/>
        <v>10996405556418.473</v>
      </c>
      <c r="U180" s="84">
        <f t="shared" si="5"/>
        <v>11391417524938.096</v>
      </c>
      <c r="V180" s="84">
        <f t="shared" si="5"/>
        <v>11801013030405.75</v>
      </c>
      <c r="W180" s="84">
        <f t="shared" si="5"/>
        <v>12225747063177.885</v>
      </c>
      <c r="X180" s="84">
        <f t="shared" si="5"/>
        <v>12666196438598.273</v>
      </c>
      <c r="Y180" s="84">
        <f t="shared" si="5"/>
        <v>13122960683913.578</v>
      </c>
      <c r="Z180" s="84">
        <f t="shared" si="5"/>
        <v>13553140540450.035</v>
      </c>
      <c r="AA180" s="84">
        <f t="shared" si="5"/>
        <v>13997837886620.279</v>
      </c>
      <c r="AB180" s="84">
        <f t="shared" si="5"/>
        <v>14457558623731.162</v>
      </c>
      <c r="AC180" s="84">
        <f t="shared" si="5"/>
        <v>14932826901602.895</v>
      </c>
      <c r="AD180" s="84">
        <f t="shared" si="5"/>
        <v>15424185799030.209</v>
      </c>
      <c r="AE180" s="84">
        <f t="shared" si="5"/>
        <v>15905894995949.479</v>
      </c>
      <c r="AF180" s="84">
        <f t="shared" si="5"/>
        <v>16403187092325.004</v>
      </c>
      <c r="AG180" s="84">
        <f t="shared" si="5"/>
        <v>16916585913083.785</v>
      </c>
      <c r="AH180" s="84">
        <f t="shared" si="5"/>
        <v>17446633625472.371</v>
      </c>
      <c r="AI180" s="84">
        <f t="shared" si="5"/>
        <v>17993891409360.082</v>
      </c>
      <c r="AJ180" s="84">
        <f t="shared" si="5"/>
        <v>18557599933679.688</v>
      </c>
      <c r="AK180" s="84">
        <f t="shared" si="5"/>
        <v>19139570226851.594</v>
      </c>
      <c r="AL180" s="84">
        <f t="shared" si="5"/>
        <v>19740415193355.871</v>
      </c>
      <c r="AM180" s="84">
        <f t="shared" si="5"/>
        <v>20360769066200.52</v>
      </c>
      <c r="AN180" s="84">
        <f t="shared" si="5"/>
        <v>21001288175766.203</v>
      </c>
    </row>
    <row r="181" spans="1:40" x14ac:dyDescent="0.2">
      <c r="A181" s="85" t="s">
        <v>180</v>
      </c>
      <c r="B181" s="84">
        <f t="shared" si="6"/>
        <v>61405731139248.141</v>
      </c>
      <c r="C181" s="84">
        <f t="shared" si="5"/>
        <v>62779850724097.023</v>
      </c>
      <c r="D181" s="84">
        <f t="shared" si="5"/>
        <v>64437881055186.594</v>
      </c>
      <c r="E181" s="84">
        <f t="shared" si="5"/>
        <v>66143276117175.633</v>
      </c>
      <c r="F181" s="84">
        <f t="shared" si="5"/>
        <v>68419781138171.398</v>
      </c>
      <c r="G181" s="84">
        <f t="shared" si="5"/>
        <v>70777051964700.578</v>
      </c>
      <c r="H181" s="84">
        <f t="shared" si="5"/>
        <v>73218059995607.375</v>
      </c>
      <c r="I181" s="84">
        <f t="shared" si="5"/>
        <v>75745890671485.812</v>
      </c>
      <c r="J181" s="84">
        <f t="shared" si="5"/>
        <v>78363748086713.984</v>
      </c>
      <c r="K181" s="84">
        <f t="shared" si="5"/>
        <v>81446387140673.922</v>
      </c>
      <c r="L181" s="84">
        <f t="shared" si="5"/>
        <v>84652949180087.562</v>
      </c>
      <c r="M181" s="84">
        <f t="shared" si="5"/>
        <v>87988542077495.797</v>
      </c>
      <c r="N181" s="84">
        <f t="shared" si="5"/>
        <v>91458490300700.828</v>
      </c>
      <c r="O181" s="84">
        <f t="shared" si="5"/>
        <v>95068344362286.688</v>
      </c>
      <c r="P181" s="84">
        <f t="shared" si="5"/>
        <v>98729424167835.016</v>
      </c>
      <c r="Q181" s="84">
        <f t="shared" si="5"/>
        <v>102534813298426.7</v>
      </c>
      <c r="R181" s="84">
        <f t="shared" si="5"/>
        <v>106490354471892.44</v>
      </c>
      <c r="S181" s="84">
        <f t="shared" si="5"/>
        <v>110602134223840.17</v>
      </c>
      <c r="T181" s="84">
        <f t="shared" si="5"/>
        <v>114876493456901</v>
      </c>
      <c r="U181" s="84">
        <f t="shared" si="5"/>
        <v>119003077328715.02</v>
      </c>
      <c r="V181" s="84">
        <f t="shared" si="5"/>
        <v>123282011491557.58</v>
      </c>
      <c r="W181" s="84">
        <f t="shared" si="5"/>
        <v>127719093780523.56</v>
      </c>
      <c r="X181" s="84">
        <f t="shared" si="5"/>
        <v>132320350030484.56</v>
      </c>
      <c r="Y181" s="84">
        <f t="shared" si="5"/>
        <v>137092043341457.7</v>
      </c>
      <c r="Z181" s="84">
        <f t="shared" si="5"/>
        <v>141586016687671.41</v>
      </c>
      <c r="AA181" s="84">
        <f t="shared" si="5"/>
        <v>146231650346372.62</v>
      </c>
      <c r="AB181" s="84">
        <f t="shared" si="5"/>
        <v>151034229332548.28</v>
      </c>
      <c r="AC181" s="84">
        <f t="shared" si="5"/>
        <v>155999229298499.59</v>
      </c>
      <c r="AD181" s="84">
        <f t="shared" si="5"/>
        <v>161132323642437.53</v>
      </c>
      <c r="AE181" s="84">
        <f t="shared" si="5"/>
        <v>166164610158618.78</v>
      </c>
      <c r="AF181" s="84">
        <f t="shared" si="5"/>
        <v>171359687037363.69</v>
      </c>
      <c r="AG181" s="84">
        <f t="shared" si="5"/>
        <v>176723026536901.56</v>
      </c>
      <c r="AH181" s="84">
        <f t="shared" si="5"/>
        <v>182260292532744.34</v>
      </c>
      <c r="AI181" s="84">
        <f t="shared" si="5"/>
        <v>187977347520164.34</v>
      </c>
      <c r="AJ181" s="84">
        <f t="shared" si="5"/>
        <v>193866258971579.66</v>
      </c>
      <c r="AK181" s="84">
        <f t="shared" si="5"/>
        <v>199945946214166.94</v>
      </c>
      <c r="AL181" s="84">
        <f t="shared" si="5"/>
        <v>206222812096305.41</v>
      </c>
      <c r="AM181" s="84">
        <f t="shared" si="5"/>
        <v>212703482279773.25</v>
      </c>
      <c r="AN181" s="84">
        <f t="shared" si="5"/>
        <v>219394813271662.16</v>
      </c>
    </row>
    <row r="182" spans="1:40" x14ac:dyDescent="0.2">
      <c r="A182" s="85" t="s">
        <v>248</v>
      </c>
      <c r="B182" s="84">
        <f t="shared" si="6"/>
        <v>254294222705.2717</v>
      </c>
      <c r="C182" s="84">
        <f t="shared" si="5"/>
        <v>259984744831.63235</v>
      </c>
      <c r="D182" s="84">
        <f t="shared" si="5"/>
        <v>266851001880.34442</v>
      </c>
      <c r="E182" s="84">
        <f t="shared" si="5"/>
        <v>273913406376.6037</v>
      </c>
      <c r="F182" s="84">
        <f t="shared" si="5"/>
        <v>283340898958.46063</v>
      </c>
      <c r="G182" s="84">
        <f t="shared" si="5"/>
        <v>293102859958.13861</v>
      </c>
      <c r="H182" s="84">
        <f t="shared" si="5"/>
        <v>303211594571.67407</v>
      </c>
      <c r="I182" s="84">
        <f t="shared" si="5"/>
        <v>313679880266.30023</v>
      </c>
      <c r="J182" s="84">
        <f t="shared" si="5"/>
        <v>324520985879.86371</v>
      </c>
      <c r="K182" s="84">
        <f t="shared" si="5"/>
        <v>337286851338.41565</v>
      </c>
      <c r="L182" s="84">
        <f t="shared" si="5"/>
        <v>350565908296.7937</v>
      </c>
      <c r="M182" s="84">
        <f t="shared" si="5"/>
        <v>364379309544.05133</v>
      </c>
      <c r="N182" s="84">
        <f t="shared" si="5"/>
        <v>378749104836.39136</v>
      </c>
      <c r="O182" s="84">
        <f t="shared" si="5"/>
        <v>393698280029.6449</v>
      </c>
      <c r="P182" s="84">
        <f t="shared" si="5"/>
        <v>408859591948.60388</v>
      </c>
      <c r="Q182" s="84">
        <f t="shared" si="5"/>
        <v>424618519545.45154</v>
      </c>
      <c r="R182" s="84">
        <f t="shared" si="5"/>
        <v>440999258760.2356</v>
      </c>
      <c r="S182" s="84">
        <f t="shared" si="5"/>
        <v>458027015234.39502</v>
      </c>
      <c r="T182" s="84">
        <f t="shared" si="5"/>
        <v>475728047997.43579</v>
      </c>
      <c r="U182" s="84">
        <f t="shared" si="5"/>
        <v>492817111487.80334</v>
      </c>
      <c r="V182" s="84">
        <f t="shared" si="5"/>
        <v>510537090010.32288</v>
      </c>
      <c r="W182" s="84">
        <f t="shared" si="5"/>
        <v>528911993636.06531</v>
      </c>
      <c r="X182" s="84">
        <f t="shared" si="5"/>
        <v>547966776631.7804</v>
      </c>
      <c r="Y182" s="84">
        <f t="shared" si="5"/>
        <v>567727375829.76465</v>
      </c>
      <c r="Z182" s="84">
        <f t="shared" si="5"/>
        <v>586337877451.21973</v>
      </c>
      <c r="AA182" s="84">
        <f t="shared" si="5"/>
        <v>605576436756.60376</v>
      </c>
      <c r="AB182" s="84">
        <f t="shared" si="5"/>
        <v>625464940119.60046</v>
      </c>
      <c r="AC182" s="84">
        <f t="shared" si="5"/>
        <v>646026063383.65198</v>
      </c>
      <c r="AD182" s="84">
        <f t="shared" si="5"/>
        <v>667283301300.16626</v>
      </c>
      <c r="AE182" s="84">
        <f t="shared" si="5"/>
        <v>688123072512.41089</v>
      </c>
      <c r="AF182" s="84">
        <f t="shared" si="5"/>
        <v>709636993318.578</v>
      </c>
      <c r="AG182" s="84">
        <f t="shared" si="5"/>
        <v>731847725506.53381</v>
      </c>
      <c r="AH182" s="84">
        <f t="shared" si="5"/>
        <v>754778724392.16028</v>
      </c>
      <c r="AI182" s="84">
        <f t="shared" si="5"/>
        <v>778454267818.10669</v>
      </c>
      <c r="AJ182" s="84">
        <f t="shared" si="5"/>
        <v>802841505496.65442</v>
      </c>
      <c r="AK182" s="84">
        <f t="shared" si="5"/>
        <v>828018786394.73535</v>
      </c>
      <c r="AL182" s="84">
        <f t="shared" si="5"/>
        <v>854012626072.40393</v>
      </c>
      <c r="AM182" s="84">
        <f t="shared" si="5"/>
        <v>880850462807.49731</v>
      </c>
      <c r="AN182" s="84">
        <f t="shared" si="5"/>
        <v>908560690857.50586</v>
      </c>
    </row>
    <row r="183" spans="1:40" x14ac:dyDescent="0.2">
      <c r="A183" s="85" t="s">
        <v>249</v>
      </c>
      <c r="B183" s="84">
        <f t="shared" si="6"/>
        <v>2046250586627.7197</v>
      </c>
      <c r="C183" s="84">
        <f t="shared" si="5"/>
        <v>2092040986879.083</v>
      </c>
      <c r="D183" s="84">
        <f t="shared" si="5"/>
        <v>2147292271648.3311</v>
      </c>
      <c r="E183" s="84">
        <f t="shared" si="5"/>
        <v>2204121912486.1499</v>
      </c>
      <c r="F183" s="84">
        <f t="shared" si="5"/>
        <v>2279982905397.5444</v>
      </c>
      <c r="G183" s="84">
        <f t="shared" si="5"/>
        <v>2358535293295.7935</v>
      </c>
      <c r="H183" s="84">
        <f t="shared" si="5"/>
        <v>2439878093430.8354</v>
      </c>
      <c r="I183" s="84">
        <f t="shared" si="5"/>
        <v>2524114123316.7446</v>
      </c>
      <c r="J183" s="84">
        <f t="shared" si="5"/>
        <v>2611350154420.5986</v>
      </c>
      <c r="K183" s="84">
        <f t="shared" si="5"/>
        <v>2714074311522.854</v>
      </c>
      <c r="L183" s="84">
        <f t="shared" si="5"/>
        <v>2820928009581.252</v>
      </c>
      <c r="M183" s="84">
        <f t="shared" si="5"/>
        <v>2932081460512.3218</v>
      </c>
      <c r="N183" s="84">
        <f t="shared" si="5"/>
        <v>3047712093933.1626</v>
      </c>
      <c r="O183" s="84">
        <f t="shared" si="5"/>
        <v>3168004872052.0317</v>
      </c>
      <c r="P183" s="84">
        <f t="shared" si="5"/>
        <v>3290004668501.0942</v>
      </c>
      <c r="Q183" s="84">
        <f t="shared" si="5"/>
        <v>3416813348999.6973</v>
      </c>
      <c r="R183" s="84">
        <f t="shared" si="5"/>
        <v>3548625613041.9531</v>
      </c>
      <c r="S183" s="84">
        <f t="shared" si="5"/>
        <v>3685644284970.5947</v>
      </c>
      <c r="T183" s="84">
        <f t="shared" si="5"/>
        <v>3828080665514.2021</v>
      </c>
      <c r="U183" s="84">
        <f t="shared" si="5"/>
        <v>3965592661736.8276</v>
      </c>
      <c r="V183" s="84">
        <f t="shared" si="5"/>
        <v>4108181494707.5278</v>
      </c>
      <c r="W183" s="84">
        <f t="shared" si="5"/>
        <v>4256040368272.9785</v>
      </c>
      <c r="X183" s="84">
        <f t="shared" si="5"/>
        <v>4409370084018.1787</v>
      </c>
      <c r="Y183" s="84">
        <f t="shared" si="5"/>
        <v>4568379350020.4785</v>
      </c>
      <c r="Z183" s="84">
        <f t="shared" si="5"/>
        <v>4718134029679.3857</v>
      </c>
      <c r="AA183" s="84">
        <f t="shared" si="5"/>
        <v>4872942553623.4814</v>
      </c>
      <c r="AB183" s="84">
        <f t="shared" si="5"/>
        <v>5032981036766.084</v>
      </c>
      <c r="AC183" s="84">
        <f t="shared" si="5"/>
        <v>5198431946712.8408</v>
      </c>
      <c r="AD183" s="84">
        <f t="shared" si="5"/>
        <v>5369484340644.6006</v>
      </c>
      <c r="AE183" s="84">
        <f t="shared" si="5"/>
        <v>5537177470337.3936</v>
      </c>
      <c r="AF183" s="84">
        <f t="shared" si="5"/>
        <v>5710295335941.8516</v>
      </c>
      <c r="AG183" s="84">
        <f t="shared" si="5"/>
        <v>5889020291961.4414</v>
      </c>
      <c r="AH183" s="84">
        <f t="shared" si="5"/>
        <v>6073541078247.8711</v>
      </c>
      <c r="AI183" s="84">
        <f t="shared" si="5"/>
        <v>6264053053347.7607</v>
      </c>
      <c r="AJ183" s="84">
        <f t="shared" si="5"/>
        <v>6460291878103.8994</v>
      </c>
      <c r="AK183" s="84">
        <f t="shared" si="5"/>
        <v>6662888009700.251</v>
      </c>
      <c r="AL183" s="84">
        <f t="shared" si="5"/>
        <v>6872054813111.207</v>
      </c>
      <c r="AM183" s="84">
        <f t="shared" si="5"/>
        <v>7088013078221.5127</v>
      </c>
      <c r="AN183" s="84">
        <f t="shared" si="5"/>
        <v>7310991287477.3184</v>
      </c>
    </row>
    <row r="184" spans="1:40" x14ac:dyDescent="0.2">
      <c r="A184" s="85" t="s">
        <v>250</v>
      </c>
      <c r="B184" s="84">
        <f t="shared" si="6"/>
        <v>28473328376057.152</v>
      </c>
      <c r="C184" s="84">
        <f t="shared" si="5"/>
        <v>29110496233869.145</v>
      </c>
      <c r="D184" s="84">
        <f t="shared" si="5"/>
        <v>29879311150631.875</v>
      </c>
      <c r="E184" s="84">
        <f t="shared" si="5"/>
        <v>30670088700382.18</v>
      </c>
      <c r="F184" s="84">
        <f t="shared" si="5"/>
        <v>31725685202695.039</v>
      </c>
      <c r="G184" s="84">
        <f t="shared" si="5"/>
        <v>32818732139354.109</v>
      </c>
      <c r="H184" s="84">
        <f t="shared" si="5"/>
        <v>33950607323365.684</v>
      </c>
      <c r="I184" s="84">
        <f t="shared" si="5"/>
        <v>35122741447949.914</v>
      </c>
      <c r="J184" s="84">
        <f t="shared" si="5"/>
        <v>36336620225102.773</v>
      </c>
      <c r="K184" s="84">
        <f t="shared" si="5"/>
        <v>37766014394341.133</v>
      </c>
      <c r="L184" s="84">
        <f t="shared" si="5"/>
        <v>39252870624411.617</v>
      </c>
      <c r="M184" s="84">
        <f t="shared" si="5"/>
        <v>40799557393458.883</v>
      </c>
      <c r="N184" s="84">
        <f t="shared" si="5"/>
        <v>42408543613054.32</v>
      </c>
      <c r="O184" s="84">
        <f t="shared" si="5"/>
        <v>44082403009860.391</v>
      </c>
      <c r="P184" s="84">
        <f t="shared" si="5"/>
        <v>45780015359397.266</v>
      </c>
      <c r="Q184" s="84">
        <f t="shared" si="5"/>
        <v>47544542746398.148</v>
      </c>
      <c r="R184" s="84">
        <f t="shared" si="5"/>
        <v>49378694390675.492</v>
      </c>
      <c r="S184" s="84">
        <f t="shared" si="5"/>
        <v>51285292568323.438</v>
      </c>
      <c r="T184" s="84">
        <f t="shared" si="5"/>
        <v>53267277503315.68</v>
      </c>
      <c r="U184" s="84">
        <f t="shared" si="5"/>
        <v>55180740228595.422</v>
      </c>
      <c r="V184" s="84">
        <f t="shared" si="5"/>
        <v>57164846520593.828</v>
      </c>
      <c r="W184" s="84">
        <f t="shared" si="5"/>
        <v>59222284787370.945</v>
      </c>
      <c r="X184" s="84">
        <f t="shared" si="5"/>
        <v>61355849158592.742</v>
      </c>
      <c r="Y184" s="84">
        <f t="shared" si="5"/>
        <v>63568443781805.891</v>
      </c>
      <c r="Z184" s="84">
        <f t="shared" si="5"/>
        <v>65652261960109.555</v>
      </c>
      <c r="AA184" s="84">
        <f t="shared" si="5"/>
        <v>67806403767803.43</v>
      </c>
      <c r="AB184" s="84">
        <f t="shared" si="5"/>
        <v>70033319822515.578</v>
      </c>
      <c r="AC184" s="84">
        <f t="shared" si="5"/>
        <v>72335549138816.094</v>
      </c>
      <c r="AD184" s="84">
        <f t="shared" si="5"/>
        <v>74715722424413.672</v>
      </c>
      <c r="AE184" s="84">
        <f t="shared" si="5"/>
        <v>77049151956141.078</v>
      </c>
      <c r="AF184" s="84">
        <f t="shared" si="5"/>
        <v>79458066029192.797</v>
      </c>
      <c r="AG184" s="84">
        <f t="shared" si="5"/>
        <v>81945002084335.922</v>
      </c>
      <c r="AH184" s="84">
        <f t="shared" si="5"/>
        <v>84512586413682.547</v>
      </c>
      <c r="AI184" s="84">
        <f t="shared" si="5"/>
        <v>87163537407680.891</v>
      </c>
      <c r="AJ184" s="84">
        <f t="shared" si="5"/>
        <v>89894176819064.766</v>
      </c>
      <c r="AK184" s="84">
        <f t="shared" si="5"/>
        <v>92713277382974</v>
      </c>
      <c r="AL184" s="84">
        <f t="shared" si="5"/>
        <v>95623808047112</v>
      </c>
      <c r="AM184" s="84">
        <f t="shared" si="5"/>
        <v>98628841075907.938</v>
      </c>
      <c r="AN184" s="84">
        <f t="shared" si="5"/>
        <v>101731555774848.58</v>
      </c>
    </row>
    <row r="185" spans="1:40" x14ac:dyDescent="0.2">
      <c r="A185" s="85" t="s">
        <v>251</v>
      </c>
      <c r="B185" s="84">
        <f t="shared" si="6"/>
        <v>622483814720.46143</v>
      </c>
      <c r="C185" s="84">
        <f t="shared" si="5"/>
        <v>636413576408.65234</v>
      </c>
      <c r="D185" s="84">
        <f t="shared" si="5"/>
        <v>653221405682.41162</v>
      </c>
      <c r="E185" s="84">
        <f t="shared" si="5"/>
        <v>670509381968.94226</v>
      </c>
      <c r="F185" s="84">
        <f t="shared" si="5"/>
        <v>693586829357.13843</v>
      </c>
      <c r="G185" s="84">
        <f t="shared" ref="C185:AN189" si="7">G165*$B$176</f>
        <v>717483018022.32397</v>
      </c>
      <c r="H185" s="84">
        <f t="shared" si="7"/>
        <v>742228069708.07715</v>
      </c>
      <c r="I185" s="84">
        <f t="shared" si="7"/>
        <v>767853262225.04187</v>
      </c>
      <c r="J185" s="84">
        <f t="shared" si="7"/>
        <v>794391076204.16577</v>
      </c>
      <c r="K185" s="84">
        <f t="shared" si="7"/>
        <v>825640487002.05786</v>
      </c>
      <c r="L185" s="84">
        <f t="shared" si="7"/>
        <v>858146133191.75403</v>
      </c>
      <c r="M185" s="84">
        <f t="shared" si="7"/>
        <v>891959794434.94763</v>
      </c>
      <c r="N185" s="84">
        <f t="shared" si="7"/>
        <v>927135446068.58765</v>
      </c>
      <c r="O185" s="84">
        <f t="shared" si="7"/>
        <v>963729354896.81238</v>
      </c>
      <c r="P185" s="84">
        <f t="shared" si="7"/>
        <v>1000842550702.3607</v>
      </c>
      <c r="Q185" s="84">
        <f t="shared" si="7"/>
        <v>1039418642844.8816</v>
      </c>
      <c r="R185" s="84">
        <f t="shared" si="7"/>
        <v>1079516860279.329</v>
      </c>
      <c r="S185" s="84">
        <f t="shared" si="7"/>
        <v>1121198903596.7295</v>
      </c>
      <c r="T185" s="84">
        <f t="shared" si="7"/>
        <v>1164529051964.2766</v>
      </c>
      <c r="U185" s="84">
        <f t="shared" si="7"/>
        <v>1206361168000.2483</v>
      </c>
      <c r="V185" s="84">
        <f t="shared" si="7"/>
        <v>1249737693467.9417</v>
      </c>
      <c r="W185" s="84">
        <f t="shared" si="7"/>
        <v>1294717402335.8457</v>
      </c>
      <c r="X185" s="84">
        <f t="shared" si="7"/>
        <v>1341361379857.8621</v>
      </c>
      <c r="Y185" s="84">
        <f t="shared" si="7"/>
        <v>1389733116498.4531</v>
      </c>
      <c r="Z185" s="84">
        <f t="shared" si="7"/>
        <v>1435289542908.5474</v>
      </c>
      <c r="AA185" s="84">
        <f t="shared" si="7"/>
        <v>1482383384281.5034</v>
      </c>
      <c r="AB185" s="84">
        <f t="shared" si="7"/>
        <v>1531068216012.1389</v>
      </c>
      <c r="AC185" s="84">
        <f t="shared" si="7"/>
        <v>1581399546028.9375</v>
      </c>
      <c r="AD185" s="84">
        <f t="shared" si="7"/>
        <v>1633434886855.4915</v>
      </c>
      <c r="AE185" s="84">
        <f t="shared" si="7"/>
        <v>1684448315883.0745</v>
      </c>
      <c r="AF185" s="84">
        <f t="shared" si="7"/>
        <v>1737111987713.8657</v>
      </c>
      <c r="AG185" s="84">
        <f t="shared" si="7"/>
        <v>1791481375869.8745</v>
      </c>
      <c r="AH185" s="84">
        <f t="shared" si="7"/>
        <v>1847613896340.9319</v>
      </c>
      <c r="AI185" s="84">
        <f t="shared" si="7"/>
        <v>1905568978570.4021</v>
      </c>
      <c r="AJ185" s="84">
        <f t="shared" si="7"/>
        <v>1965266208728.2078</v>
      </c>
      <c r="AK185" s="84">
        <f t="shared" si="7"/>
        <v>2026897376322.1743</v>
      </c>
      <c r="AL185" s="84">
        <f t="shared" si="7"/>
        <v>2090527388477.5845</v>
      </c>
      <c r="AM185" s="84">
        <f t="shared" si="7"/>
        <v>2156223411029.6521</v>
      </c>
      <c r="AN185" s="84">
        <f t="shared" si="7"/>
        <v>2224054949944.8525</v>
      </c>
    </row>
    <row r="186" spans="1:40" x14ac:dyDescent="0.2">
      <c r="A186" s="85" t="s">
        <v>252</v>
      </c>
      <c r="B186" s="84">
        <f t="shared" si="6"/>
        <v>11665350225930.924</v>
      </c>
      <c r="C186" s="84">
        <f t="shared" si="7"/>
        <v>11926394039141.512</v>
      </c>
      <c r="D186" s="84">
        <f t="shared" si="7"/>
        <v>12241372855263.994</v>
      </c>
      <c r="E186" s="84">
        <f t="shared" si="7"/>
        <v>12565349629134.859</v>
      </c>
      <c r="F186" s="84">
        <f t="shared" si="7"/>
        <v>12997821124357.102</v>
      </c>
      <c r="G186" s="84">
        <f t="shared" si="7"/>
        <v>13445635835763.688</v>
      </c>
      <c r="H186" s="84">
        <f t="shared" si="7"/>
        <v>13909358245000.459</v>
      </c>
      <c r="I186" s="84">
        <f t="shared" si="7"/>
        <v>14389574498416.688</v>
      </c>
      <c r="J186" s="84">
        <f t="shared" si="7"/>
        <v>14886893283220.924</v>
      </c>
      <c r="K186" s="84">
        <f t="shared" si="7"/>
        <v>15472507419188.615</v>
      </c>
      <c r="L186" s="84">
        <f t="shared" si="7"/>
        <v>16081663413538.91</v>
      </c>
      <c r="M186" s="84">
        <f t="shared" si="7"/>
        <v>16715331617426.225</v>
      </c>
      <c r="N186" s="84">
        <f t="shared" si="7"/>
        <v>17374523528971.781</v>
      </c>
      <c r="O186" s="84">
        <f t="shared" si="7"/>
        <v>18060293588404.93</v>
      </c>
      <c r="P186" s="84">
        <f t="shared" si="7"/>
        <v>18755795088744.641</v>
      </c>
      <c r="Q186" s="84">
        <f t="shared" si="7"/>
        <v>19478711274754.027</v>
      </c>
      <c r="R186" s="84">
        <f t="shared" si="7"/>
        <v>20230152097385.566</v>
      </c>
      <c r="S186" s="84">
        <f t="shared" si="7"/>
        <v>21011273826065.781</v>
      </c>
      <c r="T186" s="84">
        <f t="shared" si="7"/>
        <v>21823281052753.23</v>
      </c>
      <c r="U186" s="84">
        <f t="shared" si="7"/>
        <v>22607215145032.449</v>
      </c>
      <c r="V186" s="84">
        <f t="shared" si="7"/>
        <v>23420091478840.242</v>
      </c>
      <c r="W186" s="84">
        <f t="shared" si="7"/>
        <v>24263011478680.133</v>
      </c>
      <c r="X186" s="84">
        <f t="shared" si="7"/>
        <v>25137119882557.461</v>
      </c>
      <c r="Y186" s="84">
        <f t="shared" si="7"/>
        <v>26043606502137.105</v>
      </c>
      <c r="Z186" s="84">
        <f t="shared" si="7"/>
        <v>26897334191995.59</v>
      </c>
      <c r="AA186" s="84">
        <f t="shared" si="7"/>
        <v>27779873046996.457</v>
      </c>
      <c r="AB186" s="84">
        <f t="shared" si="7"/>
        <v>28692227070343.102</v>
      </c>
      <c r="AC186" s="84">
        <f t="shared" si="7"/>
        <v>29635436480930.797</v>
      </c>
      <c r="AD186" s="84">
        <f t="shared" si="7"/>
        <v>30610579063778.551</v>
      </c>
      <c r="AE186" s="84">
        <f t="shared" si="7"/>
        <v>31566571013705.246</v>
      </c>
      <c r="AF186" s="84">
        <f t="shared" si="7"/>
        <v>32553488523143.711</v>
      </c>
      <c r="AG186" s="84">
        <f t="shared" si="7"/>
        <v>33572371166211.695</v>
      </c>
      <c r="AH186" s="84">
        <f t="shared" si="7"/>
        <v>34624294918884.965</v>
      </c>
      <c r="AI186" s="84">
        <f t="shared" si="7"/>
        <v>35710373489269.953</v>
      </c>
      <c r="AJ186" s="84">
        <f t="shared" si="7"/>
        <v>36829099921733.969</v>
      </c>
      <c r="AK186" s="84">
        <f t="shared" si="7"/>
        <v>37984068352743.742</v>
      </c>
      <c r="AL186" s="84">
        <f t="shared" si="7"/>
        <v>39176495142195.984</v>
      </c>
      <c r="AM186" s="84">
        <f t="shared" si="7"/>
        <v>40407638978224.352</v>
      </c>
      <c r="AN186" s="84">
        <f t="shared" si="7"/>
        <v>41678802403035.672</v>
      </c>
    </row>
    <row r="187" spans="1:40" x14ac:dyDescent="0.2">
      <c r="A187" s="85" t="s">
        <v>128</v>
      </c>
      <c r="B187" s="84">
        <f t="shared" si="6"/>
        <v>391017517235.32812</v>
      </c>
      <c r="C187" s="84">
        <f t="shared" si="7"/>
        <v>399767593465.73114</v>
      </c>
      <c r="D187" s="84">
        <f t="shared" si="7"/>
        <v>410325547772.85162</v>
      </c>
      <c r="E187" s="84">
        <f t="shared" si="7"/>
        <v>421185109749.76501</v>
      </c>
      <c r="F187" s="84">
        <f t="shared" si="7"/>
        <v>435681368075.63586</v>
      </c>
      <c r="G187" s="84">
        <f t="shared" si="7"/>
        <v>450691924402.2193</v>
      </c>
      <c r="H187" s="84">
        <f t="shared" si="7"/>
        <v>466235699911.25488</v>
      </c>
      <c r="I187" s="84">
        <f t="shared" si="7"/>
        <v>482332341976.01361</v>
      </c>
      <c r="J187" s="84">
        <f t="shared" si="7"/>
        <v>499002253529.66589</v>
      </c>
      <c r="K187" s="84">
        <f t="shared" si="7"/>
        <v>518631787240.10547</v>
      </c>
      <c r="L187" s="84">
        <f t="shared" si="7"/>
        <v>539050433907.94379</v>
      </c>
      <c r="M187" s="84">
        <f t="shared" si="7"/>
        <v>560290719286.10657</v>
      </c>
      <c r="N187" s="84">
        <f t="shared" si="7"/>
        <v>582386548356.13184</v>
      </c>
      <c r="O187" s="84">
        <f t="shared" si="7"/>
        <v>605373265500.53516</v>
      </c>
      <c r="P187" s="84">
        <f t="shared" si="7"/>
        <v>628686176354.40356</v>
      </c>
      <c r="Q187" s="84">
        <f t="shared" si="7"/>
        <v>652918015668.94629</v>
      </c>
      <c r="R187" s="84">
        <f t="shared" si="7"/>
        <v>678105988522.21802</v>
      </c>
      <c r="S187" s="84">
        <f t="shared" si="7"/>
        <v>704288852567.58179</v>
      </c>
      <c r="T187" s="84">
        <f t="shared" si="7"/>
        <v>731506985208.87024</v>
      </c>
      <c r="U187" s="84">
        <f t="shared" si="7"/>
        <v>757784118471.25281</v>
      </c>
      <c r="V187" s="84">
        <f t="shared" si="7"/>
        <v>785031383209.0343</v>
      </c>
      <c r="W187" s="84">
        <f t="shared" si="7"/>
        <v>813285698697.37146</v>
      </c>
      <c r="X187" s="84">
        <f t="shared" si="7"/>
        <v>842585436061.35364</v>
      </c>
      <c r="Y187" s="84">
        <f t="shared" si="7"/>
        <v>872970477275.73279</v>
      </c>
      <c r="Z187" s="84">
        <f t="shared" si="7"/>
        <v>901587061880.40784</v>
      </c>
      <c r="AA187" s="84">
        <f t="shared" si="7"/>
        <v>931169384336.44946</v>
      </c>
      <c r="AB187" s="84">
        <f t="shared" si="7"/>
        <v>961751098398.97754</v>
      </c>
      <c r="AC187" s="84">
        <f t="shared" si="7"/>
        <v>993367071757.5116</v>
      </c>
      <c r="AD187" s="84">
        <f t="shared" si="7"/>
        <v>1026053431301.8641</v>
      </c>
      <c r="AE187" s="84">
        <f t="shared" si="7"/>
        <v>1058097869875.7146</v>
      </c>
      <c r="AF187" s="84">
        <f t="shared" si="7"/>
        <v>1091178919889.8739</v>
      </c>
      <c r="AG187" s="84">
        <f t="shared" si="7"/>
        <v>1125331427421.1953</v>
      </c>
      <c r="AH187" s="84">
        <f t="shared" si="7"/>
        <v>1160591458721.1428</v>
      </c>
      <c r="AI187" s="84">
        <f t="shared" si="7"/>
        <v>1196996344805.9531</v>
      </c>
      <c r="AJ187" s="84">
        <f t="shared" si="7"/>
        <v>1234495573171.6152</v>
      </c>
      <c r="AK187" s="84">
        <f t="shared" si="7"/>
        <v>1273209617725.0938</v>
      </c>
      <c r="AL187" s="84">
        <f t="shared" si="7"/>
        <v>1313179250326.4419</v>
      </c>
      <c r="AM187" s="84">
        <f t="shared" si="7"/>
        <v>1354446661659.9897</v>
      </c>
      <c r="AN187" s="84">
        <f t="shared" si="7"/>
        <v>1397055512379.7219</v>
      </c>
    </row>
    <row r="188" spans="1:40" x14ac:dyDescent="0.2">
      <c r="A188" s="85" t="s">
        <v>253</v>
      </c>
      <c r="B188" s="84">
        <f t="shared" si="6"/>
        <v>9526009143816.7441</v>
      </c>
      <c r="C188" s="84">
        <f t="shared" si="7"/>
        <v>9739179404753.5391</v>
      </c>
      <c r="D188" s="84">
        <f t="shared" si="7"/>
        <v>9996393378134.4297</v>
      </c>
      <c r="E188" s="84">
        <f t="shared" si="7"/>
        <v>10260955148720.436</v>
      </c>
      <c r="F188" s="84">
        <f t="shared" si="7"/>
        <v>10614114491400.898</v>
      </c>
      <c r="G188" s="84">
        <f t="shared" si="7"/>
        <v>10979803215097.523</v>
      </c>
      <c r="H188" s="84">
        <f t="shared" si="7"/>
        <v>11358482279594.252</v>
      </c>
      <c r="I188" s="84">
        <f t="shared" si="7"/>
        <v>11750630336228.127</v>
      </c>
      <c r="J188" s="84">
        <f t="shared" si="7"/>
        <v>12156744443364.504</v>
      </c>
      <c r="K188" s="84">
        <f t="shared" si="7"/>
        <v>12634961171189.436</v>
      </c>
      <c r="L188" s="84">
        <f t="shared" si="7"/>
        <v>13132402350391.459</v>
      </c>
      <c r="M188" s="84">
        <f t="shared" si="7"/>
        <v>13649860376723.012</v>
      </c>
      <c r="N188" s="84">
        <f t="shared" si="7"/>
        <v>14188161246846.428</v>
      </c>
      <c r="O188" s="84">
        <f t="shared" si="7"/>
        <v>14748166024259.324</v>
      </c>
      <c r="P188" s="84">
        <f t="shared" si="7"/>
        <v>15316117566515.373</v>
      </c>
      <c r="Q188" s="84">
        <f t="shared" si="7"/>
        <v>15906456138848.201</v>
      </c>
      <c r="R188" s="84">
        <f t="shared" si="7"/>
        <v>16520088135212.367</v>
      </c>
      <c r="S188" s="84">
        <f t="shared" si="7"/>
        <v>17157957773562.449</v>
      </c>
      <c r="T188" s="84">
        <f t="shared" si="7"/>
        <v>17821048732381.273</v>
      </c>
      <c r="U188" s="84">
        <f t="shared" si="7"/>
        <v>18461214967133.617</v>
      </c>
      <c r="V188" s="84">
        <f t="shared" si="7"/>
        <v>19125015645096.312</v>
      </c>
      <c r="W188" s="84">
        <f t="shared" si="7"/>
        <v>19813350197464.207</v>
      </c>
      <c r="X188" s="84">
        <f t="shared" si="7"/>
        <v>20527153425550.141</v>
      </c>
      <c r="Y188" s="84">
        <f t="shared" si="7"/>
        <v>21267396938142.508</v>
      </c>
      <c r="Z188" s="84">
        <f t="shared" si="7"/>
        <v>21964557128142.07</v>
      </c>
      <c r="AA188" s="84">
        <f t="shared" si="7"/>
        <v>22685244723429.496</v>
      </c>
      <c r="AB188" s="84">
        <f t="shared" si="7"/>
        <v>23430279600263.164</v>
      </c>
      <c r="AC188" s="84">
        <f t="shared" si="7"/>
        <v>24200511208896.715</v>
      </c>
      <c r="AD188" s="84">
        <f t="shared" si="7"/>
        <v>24996819676351.352</v>
      </c>
      <c r="AE188" s="84">
        <f t="shared" si="7"/>
        <v>25777489598817.414</v>
      </c>
      <c r="AF188" s="84">
        <f t="shared" si="7"/>
        <v>26583413556265.805</v>
      </c>
      <c r="AG188" s="84">
        <f t="shared" si="7"/>
        <v>27415440472420.145</v>
      </c>
      <c r="AH188" s="84">
        <f t="shared" si="7"/>
        <v>28274448997023.965</v>
      </c>
      <c r="AI188" s="84">
        <f t="shared" si="7"/>
        <v>29161348592150.785</v>
      </c>
      <c r="AJ188" s="84">
        <f t="shared" si="7"/>
        <v>30074908666960.387</v>
      </c>
      <c r="AK188" s="84">
        <f t="shared" si="7"/>
        <v>31018064219218.203</v>
      </c>
      <c r="AL188" s="84">
        <f t="shared" si="7"/>
        <v>31991808537190.25</v>
      </c>
      <c r="AM188" s="84">
        <f t="shared" si="7"/>
        <v>32997169474686.141</v>
      </c>
      <c r="AN188" s="84">
        <f t="shared" si="7"/>
        <v>34035210697068.027</v>
      </c>
    </row>
    <row r="189" spans="1:40" x14ac:dyDescent="0.2">
      <c r="A189" s="85" t="s">
        <v>254</v>
      </c>
      <c r="B189" s="84">
        <f t="shared" si="6"/>
        <v>5862798477026.3906</v>
      </c>
      <c r="C189" s="84">
        <f t="shared" si="7"/>
        <v>5993994475507.9561</v>
      </c>
      <c r="D189" s="84">
        <f t="shared" si="7"/>
        <v>6152297251480.6416</v>
      </c>
      <c r="E189" s="84">
        <f t="shared" si="7"/>
        <v>6315122241699.957</v>
      </c>
      <c r="F189" s="84">
        <f t="shared" si="7"/>
        <v>6532474757864.46</v>
      </c>
      <c r="G189" s="84">
        <f t="shared" si="7"/>
        <v>6757538502816.4482</v>
      </c>
      <c r="H189" s="84">
        <f t="shared" si="7"/>
        <v>6990597175036.418</v>
      </c>
      <c r="I189" s="84">
        <f t="shared" si="7"/>
        <v>7231945361301.2041</v>
      </c>
      <c r="J189" s="84">
        <f t="shared" si="7"/>
        <v>7481888977024.4297</v>
      </c>
      <c r="K189" s="84">
        <f t="shared" si="7"/>
        <v>7776208272886.1611</v>
      </c>
      <c r="L189" s="84">
        <f t="shared" si="7"/>
        <v>8082359289939.1797</v>
      </c>
      <c r="M189" s="84">
        <f t="shared" si="7"/>
        <v>8400829709492.667</v>
      </c>
      <c r="N189" s="84">
        <f t="shared" si="7"/>
        <v>8732127892592.7803</v>
      </c>
      <c r="O189" s="84">
        <f t="shared" si="7"/>
        <v>9076783782228.8867</v>
      </c>
      <c r="P189" s="84">
        <f t="shared" si="7"/>
        <v>9426330521759.877</v>
      </c>
      <c r="Q189" s="84">
        <f t="shared" si="7"/>
        <v>9789655396904.4043</v>
      </c>
      <c r="R189" s="84">
        <f t="shared" si="7"/>
        <v>10167316249358.41</v>
      </c>
      <c r="S189" s="84">
        <f t="shared" si="7"/>
        <v>10559894199662.779</v>
      </c>
      <c r="T189" s="84">
        <f t="shared" si="7"/>
        <v>10967994654407.395</v>
      </c>
      <c r="U189" s="84">
        <f t="shared" si="7"/>
        <v>11361986048860.953</v>
      </c>
      <c r="V189" s="84">
        <f t="shared" si="7"/>
        <v>11770523301455.855</v>
      </c>
      <c r="W189" s="84">
        <f t="shared" si="7"/>
        <v>12194159968645.764</v>
      </c>
      <c r="X189" s="84">
        <f t="shared" si="7"/>
        <v>12633471375483.443</v>
      </c>
      <c r="Y189" s="84">
        <f t="shared" si="7"/>
        <v>13089055500244.879</v>
      </c>
      <c r="Z189" s="84">
        <f t="shared" si="7"/>
        <v>13518123921077.324</v>
      </c>
      <c r="AA189" s="84">
        <f t="shared" si="7"/>
        <v>13961672323380.24</v>
      </c>
      <c r="AB189" s="84">
        <f t="shared" si="7"/>
        <v>14420205301386.799</v>
      </c>
      <c r="AC189" s="84">
        <f t="shared" si="7"/>
        <v>14894245650695.662</v>
      </c>
      <c r="AD189" s="84">
        <f t="shared" si="7"/>
        <v>15384335046974.135</v>
      </c>
      <c r="AE189" s="84">
        <f t="shared" si="7"/>
        <v>15864799674227.314</v>
      </c>
      <c r="AF189" s="84">
        <f t="shared" si="7"/>
        <v>16360806940123.598</v>
      </c>
      <c r="AG189" s="84">
        <f t="shared" si="7"/>
        <v>16872879316207.861</v>
      </c>
      <c r="AH189" s="84">
        <f t="shared" si="7"/>
        <v>17401557568954.326</v>
      </c>
      <c r="AI189" s="84">
        <f t="shared" si="7"/>
        <v>17947401428337.977</v>
      </c>
      <c r="AJ189" s="84">
        <f t="shared" si="7"/>
        <v>18509653525139.969</v>
      </c>
      <c r="AK189" s="84">
        <f t="shared" si="7"/>
        <v>19090120208710.727</v>
      </c>
      <c r="AL189" s="84">
        <f t="shared" si="7"/>
        <v>19689412799997.52</v>
      </c>
      <c r="AM189" s="84">
        <f t="shared" si="7"/>
        <v>20308163893369.988</v>
      </c>
      <c r="AN189" s="84">
        <f t="shared" si="7"/>
        <v>20947028123478.5</v>
      </c>
    </row>
    <row r="193" spans="1:13" ht="16" x14ac:dyDescent="0.2">
      <c r="A193" s="89" t="s">
        <v>261</v>
      </c>
      <c r="B193" t="str" cm="1">
        <f t="array" ref="B193:M193">TRANSPOSE(A178:A189)</f>
        <v>Traditional Biomass</v>
      </c>
      <c r="C193" t="str">
        <v>Industrial Biomass</v>
      </c>
      <c r="D193" t="str">
        <v>Coal</v>
      </c>
      <c r="E193" t="str">
        <v>Gas</v>
      </c>
      <c r="F193" t="str">
        <v>Kerosene</v>
      </c>
      <c r="G193" t="str">
        <v>Gasoil CN48</v>
      </c>
      <c r="H193" t="str">
        <v>BioGasoil</v>
      </c>
      <c r="I193" t="str">
        <v>MDF</v>
      </c>
      <c r="J193" t="str">
        <v>Fuel Oil</v>
      </c>
      <c r="K193" t="str">
        <v>LPG</v>
      </c>
      <c r="L193" t="str">
        <v>Electricity</v>
      </c>
      <c r="M193" t="str">
        <v>Captive Electricity</v>
      </c>
    </row>
    <row r="194" spans="1:13" x14ac:dyDescent="0.2">
      <c r="A194" s="90">
        <v>2019</v>
      </c>
      <c r="B194" s="91">
        <f>_xlfn.FORECAST.LINEAR($A194,B197:B215,$A$197:$A$215)</f>
        <v>1699552050527.9688</v>
      </c>
      <c r="C194" s="91">
        <f t="shared" ref="C194:M194" si="8">_xlfn.FORECAST.LINEAR($A194,C197:C215,$A$197:$A$215)</f>
        <v>143476715077.73047</v>
      </c>
      <c r="D194" s="91">
        <f t="shared" si="8"/>
        <v>4588908920561.125</v>
      </c>
      <c r="E194" s="91">
        <f t="shared" si="8"/>
        <v>47939098179173</v>
      </c>
      <c r="F194" s="91">
        <f t="shared" si="8"/>
        <v>198526024892.04688</v>
      </c>
      <c r="G194" s="91">
        <f t="shared" si="8"/>
        <v>1597495965793.3125</v>
      </c>
      <c r="H194" s="91">
        <f t="shared" si="8"/>
        <v>22228962332722</v>
      </c>
      <c r="I194" s="91">
        <f t="shared" si="8"/>
        <v>485969504070.55469</v>
      </c>
      <c r="J194" s="91">
        <f t="shared" si="8"/>
        <v>9107071268432.5</v>
      </c>
      <c r="K194" s="91">
        <f t="shared" si="8"/>
        <v>305265108007.80469</v>
      </c>
      <c r="L194" s="91">
        <f t="shared" si="8"/>
        <v>7436900092689.25</v>
      </c>
      <c r="M194" s="91">
        <f t="shared" si="8"/>
        <v>4577052769838.875</v>
      </c>
    </row>
    <row r="195" spans="1:13" x14ac:dyDescent="0.2">
      <c r="A195" s="90">
        <v>2020</v>
      </c>
      <c r="B195" s="91">
        <f t="shared" ref="B195:M196" si="9">_xlfn.FORECAST.LINEAR($A195,B198:B216,$A$197:$A$215)</f>
        <v>1851888623489.625</v>
      </c>
      <c r="C195" s="91">
        <f t="shared" si="9"/>
        <v>156337016159.97656</v>
      </c>
      <c r="D195" s="91">
        <f t="shared" si="9"/>
        <v>5000228278726.25</v>
      </c>
      <c r="E195" s="91">
        <f t="shared" si="9"/>
        <v>52236040967844</v>
      </c>
      <c r="F195" s="91">
        <f t="shared" si="9"/>
        <v>216320580973.07422</v>
      </c>
      <c r="G195" s="91">
        <f t="shared" si="9"/>
        <v>1740684908240.4375</v>
      </c>
      <c r="H195" s="91">
        <f t="shared" si="9"/>
        <v>24221419075196.5</v>
      </c>
      <c r="I195" s="91">
        <f t="shared" si="9"/>
        <v>529528587060.09375</v>
      </c>
      <c r="J195" s="91">
        <f t="shared" si="9"/>
        <v>9923368731237.25</v>
      </c>
      <c r="K195" s="91">
        <f t="shared" si="9"/>
        <v>332627047516.64062</v>
      </c>
      <c r="L195" s="91">
        <f t="shared" si="9"/>
        <v>8103494489269.625</v>
      </c>
      <c r="M195" s="91">
        <f t="shared" si="9"/>
        <v>4987309421293.125</v>
      </c>
    </row>
    <row r="196" spans="1:13" x14ac:dyDescent="0.2">
      <c r="A196" s="90">
        <v>2021</v>
      </c>
      <c r="B196" s="91">
        <f t="shared" si="9"/>
        <v>2024158943570.2812</v>
      </c>
      <c r="C196" s="91">
        <f t="shared" si="9"/>
        <v>170880130401.6875</v>
      </c>
      <c r="D196" s="91">
        <f t="shared" si="9"/>
        <v>5465370142619.25</v>
      </c>
      <c r="E196" s="91">
        <f t="shared" si="9"/>
        <v>57095253008533</v>
      </c>
      <c r="F196" s="91">
        <f t="shared" si="9"/>
        <v>236443613887.46094</v>
      </c>
      <c r="G196" s="91">
        <f t="shared" si="9"/>
        <v>1902610599936.25</v>
      </c>
      <c r="H196" s="91">
        <f t="shared" si="9"/>
        <v>26474595407707</v>
      </c>
      <c r="I196" s="91">
        <f t="shared" si="9"/>
        <v>578787520900.71875</v>
      </c>
      <c r="J196" s="91">
        <f t="shared" si="9"/>
        <v>10846481431388.25</v>
      </c>
      <c r="K196" s="91">
        <f t="shared" si="9"/>
        <v>363569387793.67969</v>
      </c>
      <c r="L196" s="91">
        <f t="shared" si="9"/>
        <v>8857314979190.625</v>
      </c>
      <c r="M196" s="91">
        <f t="shared" si="9"/>
        <v>5451249519768.625</v>
      </c>
    </row>
    <row r="197" spans="1:13" x14ac:dyDescent="0.2">
      <c r="A197" s="92">
        <v>2022</v>
      </c>
      <c r="B197" s="84" cm="1">
        <f t="array" ref="B197:M235">TRANSPOSE(B178:AN189)</f>
        <v>2176975375753.2952</v>
      </c>
      <c r="C197">
        <v>183780941349.31808</v>
      </c>
      <c r="D197">
        <v>5877985154107.2881</v>
      </c>
      <c r="E197">
        <v>61405731139248.141</v>
      </c>
      <c r="F197">
        <v>254294222705.2717</v>
      </c>
      <c r="G197">
        <v>2046250586627.7197</v>
      </c>
      <c r="H197">
        <v>28473328376057.152</v>
      </c>
      <c r="I197">
        <v>622483814720.46143</v>
      </c>
      <c r="J197">
        <v>11665350225930.924</v>
      </c>
      <c r="K197">
        <v>391017517235.32812</v>
      </c>
      <c r="L197">
        <v>9526009143816.7441</v>
      </c>
      <c r="M197">
        <v>5862798477026.3906</v>
      </c>
    </row>
    <row r="198" spans="1:13" x14ac:dyDescent="0.2">
      <c r="A198" s="92">
        <v>2023</v>
      </c>
      <c r="B198">
        <v>2225691097300.0801</v>
      </c>
      <c r="C198">
        <v>187893537782.00925</v>
      </c>
      <c r="D198">
        <v>6009520995629.8604</v>
      </c>
      <c r="E198">
        <v>62779850724097.023</v>
      </c>
      <c r="F198">
        <v>259984744831.63235</v>
      </c>
      <c r="G198">
        <v>2092040986879.083</v>
      </c>
      <c r="H198">
        <v>29110496233869.145</v>
      </c>
      <c r="I198">
        <v>636413576408.65234</v>
      </c>
      <c r="J198">
        <v>11926394039141.512</v>
      </c>
      <c r="K198">
        <v>399767593465.73114</v>
      </c>
      <c r="L198">
        <v>9739179404753.5391</v>
      </c>
      <c r="M198">
        <v>5993994475507.9561</v>
      </c>
    </row>
    <row r="199" spans="1:13" x14ac:dyDescent="0.2">
      <c r="A199" s="92">
        <v>2024</v>
      </c>
      <c r="B199">
        <v>2284472112297.6699</v>
      </c>
      <c r="C199">
        <v>192855849432.405</v>
      </c>
      <c r="D199">
        <v>6168233830578.499</v>
      </c>
      <c r="E199">
        <v>64437881055186.594</v>
      </c>
      <c r="F199">
        <v>266851001880.34442</v>
      </c>
      <c r="G199">
        <v>2147292271648.3311</v>
      </c>
      <c r="H199">
        <v>29879311150631.875</v>
      </c>
      <c r="I199">
        <v>653221405682.41162</v>
      </c>
      <c r="J199">
        <v>12241372855263.994</v>
      </c>
      <c r="K199">
        <v>410325547772.85162</v>
      </c>
      <c r="L199">
        <v>9996393378134.4297</v>
      </c>
      <c r="M199">
        <v>6152297251480.6416</v>
      </c>
    </row>
    <row r="200" spans="1:13" x14ac:dyDescent="0.2">
      <c r="A200" s="92">
        <v>2025</v>
      </c>
      <c r="B200">
        <v>2344932316695.5698</v>
      </c>
      <c r="C200">
        <v>197959918776.58551</v>
      </c>
      <c r="D200">
        <v>6331480593873.7324</v>
      </c>
      <c r="E200">
        <v>66143276117175.633</v>
      </c>
      <c r="F200">
        <v>273913406376.6037</v>
      </c>
      <c r="G200">
        <v>2204121912486.1499</v>
      </c>
      <c r="H200">
        <v>30670088700382.18</v>
      </c>
      <c r="I200">
        <v>670509381968.94226</v>
      </c>
      <c r="J200">
        <v>12565349629134.859</v>
      </c>
      <c r="K200">
        <v>421185109749.76501</v>
      </c>
      <c r="L200">
        <v>10260955148720.436</v>
      </c>
      <c r="M200">
        <v>6315122241699.957</v>
      </c>
    </row>
    <row r="201" spans="1:13" x14ac:dyDescent="0.2">
      <c r="A201" s="92">
        <v>2026</v>
      </c>
      <c r="B201">
        <v>2425639691749.0166</v>
      </c>
      <c r="C201">
        <v>204773260593.1059</v>
      </c>
      <c r="D201">
        <v>6549396128277.5049</v>
      </c>
      <c r="E201">
        <v>68419781138171.398</v>
      </c>
      <c r="F201">
        <v>283340898958.46063</v>
      </c>
      <c r="G201">
        <v>2279982905397.5444</v>
      </c>
      <c r="H201">
        <v>31725685202695.039</v>
      </c>
      <c r="I201">
        <v>693586829357.13843</v>
      </c>
      <c r="J201">
        <v>12997821124357.102</v>
      </c>
      <c r="K201">
        <v>435681368075.63586</v>
      </c>
      <c r="L201">
        <v>10614114491400.898</v>
      </c>
      <c r="M201">
        <v>6532474757864.46</v>
      </c>
    </row>
    <row r="202" spans="1:13" x14ac:dyDescent="0.2">
      <c r="A202" s="92">
        <v>2027</v>
      </c>
      <c r="B202">
        <v>2509210401650.6489</v>
      </c>
      <c r="C202">
        <v>211828326032.06979</v>
      </c>
      <c r="D202">
        <v>6775042866220.0586</v>
      </c>
      <c r="E202">
        <v>70777051964700.578</v>
      </c>
      <c r="F202">
        <v>293102859958.13861</v>
      </c>
      <c r="G202">
        <v>2358535293295.7935</v>
      </c>
      <c r="H202">
        <v>32818732139354.109</v>
      </c>
      <c r="I202">
        <v>717483018022.32397</v>
      </c>
      <c r="J202">
        <v>13445635835763.688</v>
      </c>
      <c r="K202">
        <v>450691924402.2193</v>
      </c>
      <c r="L202">
        <v>10979803215097.523</v>
      </c>
      <c r="M202">
        <v>6757538502816.4482</v>
      </c>
    </row>
    <row r="203" spans="1:13" x14ac:dyDescent="0.2">
      <c r="A203" s="92">
        <v>2028</v>
      </c>
      <c r="B203">
        <v>2595749789370.8223</v>
      </c>
      <c r="C203">
        <v>219134008179.94604</v>
      </c>
      <c r="D203">
        <v>7008705241059.1396</v>
      </c>
      <c r="E203">
        <v>73218059995607.375</v>
      </c>
      <c r="F203">
        <v>303211594571.67407</v>
      </c>
      <c r="G203">
        <v>2439878093430.8354</v>
      </c>
      <c r="H203">
        <v>33950607323365.684</v>
      </c>
      <c r="I203">
        <v>742228069708.07715</v>
      </c>
      <c r="J203">
        <v>13909358245000.459</v>
      </c>
      <c r="K203">
        <v>466235699911.25488</v>
      </c>
      <c r="L203">
        <v>11358482279594.252</v>
      </c>
      <c r="M203">
        <v>6990597175036.418</v>
      </c>
    </row>
    <row r="204" spans="1:13" x14ac:dyDescent="0.2">
      <c r="A204" s="92">
        <v>2029</v>
      </c>
      <c r="B204">
        <v>2685367240924.0347</v>
      </c>
      <c r="C204">
        <v>226699541438.25281</v>
      </c>
      <c r="D204">
        <v>7250678602653.2891</v>
      </c>
      <c r="E204">
        <v>75745890671485.812</v>
      </c>
      <c r="F204">
        <v>313679880266.30023</v>
      </c>
      <c r="G204">
        <v>2524114123316.7446</v>
      </c>
      <c r="H204">
        <v>35122741447949.914</v>
      </c>
      <c r="I204">
        <v>767853262225.04187</v>
      </c>
      <c r="J204">
        <v>14389574498416.688</v>
      </c>
      <c r="K204">
        <v>482332341976.01361</v>
      </c>
      <c r="L204">
        <v>11750630336228.127</v>
      </c>
      <c r="M204">
        <v>7231945361301.2041</v>
      </c>
    </row>
    <row r="205" spans="1:13" x14ac:dyDescent="0.2">
      <c r="A205" s="92">
        <v>2030</v>
      </c>
      <c r="B205">
        <v>2778176348876.2129</v>
      </c>
      <c r="C205">
        <v>234534515326.89392</v>
      </c>
      <c r="D205">
        <v>7501269658842.9229</v>
      </c>
      <c r="E205">
        <v>78363748086713.984</v>
      </c>
      <c r="F205">
        <v>324520985879.86371</v>
      </c>
      <c r="G205">
        <v>2611350154420.5986</v>
      </c>
      <c r="H205">
        <v>36336620225102.773</v>
      </c>
      <c r="I205">
        <v>794391076204.16577</v>
      </c>
      <c r="J205">
        <v>14886893283220.924</v>
      </c>
      <c r="K205">
        <v>499002253529.66589</v>
      </c>
      <c r="L205">
        <v>12156744443364.504</v>
      </c>
      <c r="M205">
        <v>7481888977024.4297</v>
      </c>
    </row>
    <row r="206" spans="1:13" x14ac:dyDescent="0.2">
      <c r="A206" s="92">
        <v>2031</v>
      </c>
      <c r="B206">
        <v>2887463042289.0508</v>
      </c>
      <c r="C206">
        <v>243760532128.03296</v>
      </c>
      <c r="D206">
        <v>7796351343540.3691</v>
      </c>
      <c r="E206">
        <v>81446387140673.922</v>
      </c>
      <c r="F206">
        <v>337286851338.41565</v>
      </c>
      <c r="G206">
        <v>2714074311522.854</v>
      </c>
      <c r="H206">
        <v>37766014394341.133</v>
      </c>
      <c r="I206">
        <v>825640487002.05786</v>
      </c>
      <c r="J206">
        <v>15472507419188.615</v>
      </c>
      <c r="K206">
        <v>518631787240.10547</v>
      </c>
      <c r="L206">
        <v>12634961171189.436</v>
      </c>
      <c r="M206">
        <v>7776208272886.1611</v>
      </c>
    </row>
    <row r="207" spans="1:13" x14ac:dyDescent="0.2">
      <c r="A207" s="92">
        <v>2032</v>
      </c>
      <c r="B207">
        <v>3001143092524.0859</v>
      </c>
      <c r="C207">
        <v>253357437484.66934</v>
      </c>
      <c r="D207">
        <v>8103295397681.7646</v>
      </c>
      <c r="E207">
        <v>84652949180087.562</v>
      </c>
      <c r="F207">
        <v>350565908296.7937</v>
      </c>
      <c r="G207">
        <v>2820928009581.252</v>
      </c>
      <c r="H207">
        <v>39252870624411.617</v>
      </c>
      <c r="I207">
        <v>858146133191.75403</v>
      </c>
      <c r="J207">
        <v>16081663413538.91</v>
      </c>
      <c r="K207">
        <v>539050433907.94379</v>
      </c>
      <c r="L207">
        <v>13132402350391.459</v>
      </c>
      <c r="M207">
        <v>8082359289939.1797</v>
      </c>
    </row>
    <row r="208" spans="1:13" x14ac:dyDescent="0.2">
      <c r="A208" s="92">
        <v>2033</v>
      </c>
      <c r="B208">
        <v>3119397585491.9912</v>
      </c>
      <c r="C208">
        <v>263340518725.95715</v>
      </c>
      <c r="D208">
        <v>8422590765839.665</v>
      </c>
      <c r="E208">
        <v>87988542077495.797</v>
      </c>
      <c r="F208">
        <v>364379309544.05133</v>
      </c>
      <c r="G208">
        <v>2932081460512.3218</v>
      </c>
      <c r="H208">
        <v>40799557393458.883</v>
      </c>
      <c r="I208">
        <v>891959794434.94763</v>
      </c>
      <c r="J208">
        <v>16715331617426.225</v>
      </c>
      <c r="K208">
        <v>560290719286.10657</v>
      </c>
      <c r="L208">
        <v>13649860376723.012</v>
      </c>
      <c r="M208">
        <v>8400829709492.667</v>
      </c>
    </row>
    <row r="209" spans="1:13" x14ac:dyDescent="0.2">
      <c r="A209" s="92">
        <v>2034</v>
      </c>
      <c r="B209">
        <v>3242415285907.0601</v>
      </c>
      <c r="C209">
        <v>273725711428.05023</v>
      </c>
      <c r="D209">
        <v>8754747125891.2715</v>
      </c>
      <c r="E209">
        <v>91458490300700.828</v>
      </c>
      <c r="F209">
        <v>378749104836.39136</v>
      </c>
      <c r="G209">
        <v>3047712093933.1626</v>
      </c>
      <c r="H209">
        <v>42408543613054.32</v>
      </c>
      <c r="I209">
        <v>927135446068.58765</v>
      </c>
      <c r="J209">
        <v>17374523528971.781</v>
      </c>
      <c r="K209">
        <v>582386548356.13184</v>
      </c>
      <c r="L209">
        <v>14188161246846.428</v>
      </c>
      <c r="M209">
        <v>8732127892592.7803</v>
      </c>
    </row>
    <row r="210" spans="1:13" x14ac:dyDescent="0.2">
      <c r="A210" s="92">
        <v>2035</v>
      </c>
      <c r="B210">
        <v>3370392972294.5869</v>
      </c>
      <c r="C210">
        <v>284529627695.53168</v>
      </c>
      <c r="D210">
        <v>9100295793561.6973</v>
      </c>
      <c r="E210">
        <v>95068344362286.688</v>
      </c>
      <c r="F210">
        <v>393698280029.6449</v>
      </c>
      <c r="G210">
        <v>3168004872052.0317</v>
      </c>
      <c r="H210">
        <v>44082403009860.391</v>
      </c>
      <c r="I210">
        <v>963729354896.81238</v>
      </c>
      <c r="J210">
        <v>18060293588404.93</v>
      </c>
      <c r="K210">
        <v>605373265500.53516</v>
      </c>
      <c r="L210">
        <v>14748166024259.324</v>
      </c>
      <c r="M210">
        <v>9076783782228.8867</v>
      </c>
    </row>
    <row r="211" spans="1:13" x14ac:dyDescent="0.2">
      <c r="A211" s="92">
        <v>2036</v>
      </c>
      <c r="B211">
        <v>3500186729937.0576</v>
      </c>
      <c r="C211">
        <v>295486857265.73041</v>
      </c>
      <c r="D211">
        <v>9450747980120.8828</v>
      </c>
      <c r="E211">
        <v>98729424167835.016</v>
      </c>
      <c r="F211">
        <v>408859591948.60388</v>
      </c>
      <c r="G211">
        <v>3290004668501.0942</v>
      </c>
      <c r="H211">
        <v>45780015359397.266</v>
      </c>
      <c r="I211">
        <v>1000842550702.3607</v>
      </c>
      <c r="J211">
        <v>18755795088744.641</v>
      </c>
      <c r="K211">
        <v>628686176354.40356</v>
      </c>
      <c r="L211">
        <v>15316117566515.373</v>
      </c>
      <c r="M211">
        <v>9426330521759.877</v>
      </c>
    </row>
    <row r="212" spans="1:13" x14ac:dyDescent="0.2">
      <c r="A212" s="92">
        <v>2037</v>
      </c>
      <c r="B212">
        <v>3635096587352.0186</v>
      </c>
      <c r="C212">
        <v>306875989577.08905</v>
      </c>
      <c r="D212">
        <v>9815013992433.248</v>
      </c>
      <c r="E212">
        <v>102534813298426.7</v>
      </c>
      <c r="F212">
        <v>424618519545.45154</v>
      </c>
      <c r="G212">
        <v>3416813348999.6973</v>
      </c>
      <c r="H212">
        <v>47544542746398.148</v>
      </c>
      <c r="I212">
        <v>1039418642844.8816</v>
      </c>
      <c r="J212">
        <v>19478711274754.027</v>
      </c>
      <c r="K212">
        <v>652918015668.94629</v>
      </c>
      <c r="L212">
        <v>15906456138848.201</v>
      </c>
      <c r="M212">
        <v>9789655396904.4043</v>
      </c>
    </row>
    <row r="213" spans="1:13" x14ac:dyDescent="0.2">
      <c r="A213" s="92">
        <v>2038</v>
      </c>
      <c r="B213">
        <v>3775329682417.46</v>
      </c>
      <c r="C213">
        <v>318714511273.98114</v>
      </c>
      <c r="D213">
        <v>10193653117197.791</v>
      </c>
      <c r="E213">
        <v>106490354471892.44</v>
      </c>
      <c r="F213">
        <v>440999258760.2356</v>
      </c>
      <c r="G213">
        <v>3548625613041.9531</v>
      </c>
      <c r="H213">
        <v>49378694390675.492</v>
      </c>
      <c r="I213">
        <v>1079516860279.329</v>
      </c>
      <c r="J213">
        <v>20230152097385.566</v>
      </c>
      <c r="K213">
        <v>678105988522.21802</v>
      </c>
      <c r="L213">
        <v>16520088135212.367</v>
      </c>
      <c r="M213">
        <v>10167316249358.41</v>
      </c>
    </row>
    <row r="214" spans="1:13" x14ac:dyDescent="0.2">
      <c r="A214" s="92">
        <v>2039</v>
      </c>
      <c r="B214">
        <v>3921101796916.2305</v>
      </c>
      <c r="C214">
        <v>331020638721.9292</v>
      </c>
      <c r="D214">
        <v>10587247980258.705</v>
      </c>
      <c r="E214">
        <v>110602134223840.17</v>
      </c>
      <c r="F214">
        <v>458027015234.39502</v>
      </c>
      <c r="G214">
        <v>3685644284970.5947</v>
      </c>
      <c r="H214">
        <v>51285292568323.438</v>
      </c>
      <c r="I214">
        <v>1121198903596.7295</v>
      </c>
      <c r="J214">
        <v>21011273826065.781</v>
      </c>
      <c r="K214">
        <v>704288852567.58179</v>
      </c>
      <c r="L214">
        <v>17157957773562.449</v>
      </c>
      <c r="M214">
        <v>10559894199662.779</v>
      </c>
    </row>
    <row r="215" spans="1:13" x14ac:dyDescent="0.2">
      <c r="A215" s="92">
        <v>2040</v>
      </c>
      <c r="B215">
        <v>4072637730531.2231</v>
      </c>
      <c r="C215">
        <v>343813349580.39471</v>
      </c>
      <c r="D215">
        <v>10996405556418.473</v>
      </c>
      <c r="E215">
        <v>114876493456901</v>
      </c>
      <c r="F215">
        <v>475728047997.43579</v>
      </c>
      <c r="G215">
        <v>3828080665514.2021</v>
      </c>
      <c r="H215">
        <v>53267277503315.68</v>
      </c>
      <c r="I215">
        <v>1164529051964.2766</v>
      </c>
      <c r="J215">
        <v>21823281052753.23</v>
      </c>
      <c r="K215">
        <v>731506985208.87024</v>
      </c>
      <c r="L215">
        <v>17821048732381.273</v>
      </c>
      <c r="M215">
        <v>10967994654407.395</v>
      </c>
    </row>
    <row r="216" spans="1:13" x14ac:dyDescent="0.2">
      <c r="A216" s="92">
        <v>2041</v>
      </c>
      <c r="B216">
        <v>4218934685363.4722</v>
      </c>
      <c r="C216">
        <v>356163784213.26489</v>
      </c>
      <c r="D216">
        <v>11391417524938.096</v>
      </c>
      <c r="E216">
        <v>119003077328715.02</v>
      </c>
      <c r="F216">
        <v>492817111487.80334</v>
      </c>
      <c r="G216">
        <v>3965592661736.8276</v>
      </c>
      <c r="H216">
        <v>55180740228595.422</v>
      </c>
      <c r="I216">
        <v>1206361168000.2483</v>
      </c>
      <c r="J216">
        <v>22607215145032.449</v>
      </c>
      <c r="K216">
        <v>757784118471.25281</v>
      </c>
      <c r="L216">
        <v>18461214967133.617</v>
      </c>
      <c r="M216">
        <v>11361986048860.953</v>
      </c>
    </row>
    <row r="217" spans="1:13" x14ac:dyDescent="0.2">
      <c r="A217" s="92">
        <v>2042</v>
      </c>
      <c r="B217">
        <v>4370632810834.1074</v>
      </c>
      <c r="C217">
        <v>368970187358.85559</v>
      </c>
      <c r="D217">
        <v>11801013030405.75</v>
      </c>
      <c r="E217">
        <v>123282011491557.58</v>
      </c>
      <c r="F217">
        <v>510537090010.32288</v>
      </c>
      <c r="G217">
        <v>4108181494707.5278</v>
      </c>
      <c r="H217">
        <v>57164846520593.828</v>
      </c>
      <c r="I217">
        <v>1249737693467.9417</v>
      </c>
      <c r="J217">
        <v>23420091478840.242</v>
      </c>
      <c r="K217">
        <v>785031383209.0343</v>
      </c>
      <c r="L217">
        <v>19125015645096.312</v>
      </c>
      <c r="M217">
        <v>11770523301455.855</v>
      </c>
    </row>
    <row r="218" spans="1:13" x14ac:dyDescent="0.2">
      <c r="A218" s="92">
        <v>2043</v>
      </c>
      <c r="B218">
        <v>4527937653624.1992</v>
      </c>
      <c r="C218">
        <v>382249911332.19904</v>
      </c>
      <c r="D218">
        <v>12225747063177.885</v>
      </c>
      <c r="E218">
        <v>127719093780523.56</v>
      </c>
      <c r="F218">
        <v>528911993636.06531</v>
      </c>
      <c r="G218">
        <v>4256040368272.9785</v>
      </c>
      <c r="H218">
        <v>59222284787370.945</v>
      </c>
      <c r="I218">
        <v>1294717402335.8457</v>
      </c>
      <c r="J218">
        <v>24263011478680.133</v>
      </c>
      <c r="K218">
        <v>813285698697.37146</v>
      </c>
      <c r="L218">
        <v>19813350197464.207</v>
      </c>
      <c r="M218">
        <v>12194159968645.764</v>
      </c>
    </row>
    <row r="219" spans="1:13" x14ac:dyDescent="0.2">
      <c r="A219" s="92">
        <v>2044</v>
      </c>
      <c r="B219">
        <v>4691062843534.9111</v>
      </c>
      <c r="C219">
        <v>396020990827.85181</v>
      </c>
      <c r="D219">
        <v>12666196438598.273</v>
      </c>
      <c r="E219">
        <v>132320350030484.56</v>
      </c>
      <c r="F219">
        <v>547966776631.7804</v>
      </c>
      <c r="G219">
        <v>4409370084018.1787</v>
      </c>
      <c r="H219">
        <v>61355849158592.742</v>
      </c>
      <c r="I219">
        <v>1341361379857.8621</v>
      </c>
      <c r="J219">
        <v>25137119882557.461</v>
      </c>
      <c r="K219">
        <v>842585436061.35364</v>
      </c>
      <c r="L219">
        <v>20527153425550.141</v>
      </c>
      <c r="M219">
        <v>12633471375483.443</v>
      </c>
    </row>
    <row r="220" spans="1:13" x14ac:dyDescent="0.2">
      <c r="A220" s="92">
        <v>2045</v>
      </c>
      <c r="B220">
        <v>4860230421966.2959</v>
      </c>
      <c r="C220">
        <v>410302170650.17584</v>
      </c>
      <c r="D220">
        <v>13122960683913.578</v>
      </c>
      <c r="E220">
        <v>137092043341457.7</v>
      </c>
      <c r="F220">
        <v>567727375829.76465</v>
      </c>
      <c r="G220">
        <v>4568379350020.4785</v>
      </c>
      <c r="H220">
        <v>63568443781805.891</v>
      </c>
      <c r="I220">
        <v>1389733116498.4531</v>
      </c>
      <c r="J220">
        <v>26043606502137.105</v>
      </c>
      <c r="K220">
        <v>872970477275.73279</v>
      </c>
      <c r="L220">
        <v>21267396938142.508</v>
      </c>
      <c r="M220">
        <v>13089055500244.879</v>
      </c>
    </row>
    <row r="221" spans="1:13" x14ac:dyDescent="0.2">
      <c r="A221" s="92">
        <v>2046</v>
      </c>
      <c r="B221">
        <v>5019552184487.3467</v>
      </c>
      <c r="C221">
        <v>423752163617.33087</v>
      </c>
      <c r="D221">
        <v>13553140540450.035</v>
      </c>
      <c r="E221">
        <v>141586016687671.41</v>
      </c>
      <c r="F221">
        <v>586337877451.21973</v>
      </c>
      <c r="G221">
        <v>4718134029679.3857</v>
      </c>
      <c r="H221">
        <v>65652261960109.555</v>
      </c>
      <c r="I221">
        <v>1435289542908.5474</v>
      </c>
      <c r="J221">
        <v>26897334191995.59</v>
      </c>
      <c r="K221">
        <v>901587061880.40784</v>
      </c>
      <c r="L221">
        <v>21964557128142.07</v>
      </c>
      <c r="M221">
        <v>13518123921077.324</v>
      </c>
    </row>
    <row r="222" spans="1:13" x14ac:dyDescent="0.2">
      <c r="A222" s="92">
        <v>2047</v>
      </c>
      <c r="B222">
        <v>5184250656309.6172</v>
      </c>
      <c r="C222">
        <v>437656060063.48029</v>
      </c>
      <c r="D222">
        <v>13997837886620.279</v>
      </c>
      <c r="E222">
        <v>146231650346372.62</v>
      </c>
      <c r="F222">
        <v>605576436756.60376</v>
      </c>
      <c r="G222">
        <v>4872942553623.4814</v>
      </c>
      <c r="H222">
        <v>67806403767803.43</v>
      </c>
      <c r="I222">
        <v>1482383384281.5034</v>
      </c>
      <c r="J222">
        <v>27779873046996.457</v>
      </c>
      <c r="K222">
        <v>931169384336.44946</v>
      </c>
      <c r="L222">
        <v>22685244723429.496</v>
      </c>
      <c r="M222">
        <v>13961672323380.24</v>
      </c>
    </row>
    <row r="223" spans="1:13" x14ac:dyDescent="0.2">
      <c r="A223" s="92">
        <v>2048</v>
      </c>
      <c r="B223">
        <v>5354513203453.7236</v>
      </c>
      <c r="C223">
        <v>452029677486.62128</v>
      </c>
      <c r="D223">
        <v>14457558623731.162</v>
      </c>
      <c r="E223">
        <v>151034229332548.28</v>
      </c>
      <c r="F223">
        <v>625464940119.60046</v>
      </c>
      <c r="G223">
        <v>5032981036766.084</v>
      </c>
      <c r="H223">
        <v>70033319822515.578</v>
      </c>
      <c r="I223">
        <v>1531068216012.1389</v>
      </c>
      <c r="J223">
        <v>28692227070343.102</v>
      </c>
      <c r="K223">
        <v>961751098398.97754</v>
      </c>
      <c r="L223">
        <v>23430279600263.164</v>
      </c>
      <c r="M223">
        <v>14420205301386.799</v>
      </c>
    </row>
    <row r="224" spans="1:13" x14ac:dyDescent="0.2">
      <c r="A224" s="92">
        <v>2049</v>
      </c>
      <c r="B224">
        <v>5530533950474.5723</v>
      </c>
      <c r="C224">
        <v>466889403942.32727</v>
      </c>
      <c r="D224">
        <v>14932826901602.895</v>
      </c>
      <c r="E224">
        <v>155999229298499.59</v>
      </c>
      <c r="F224">
        <v>646026063383.65198</v>
      </c>
      <c r="G224">
        <v>5198431946712.8408</v>
      </c>
      <c r="H224">
        <v>72335549138816.094</v>
      </c>
      <c r="I224">
        <v>1581399546028.9375</v>
      </c>
      <c r="J224">
        <v>29635436480930.797</v>
      </c>
      <c r="K224">
        <v>993367071757.5116</v>
      </c>
      <c r="L224">
        <v>24200511208896.715</v>
      </c>
      <c r="M224">
        <v>14894245650695.662</v>
      </c>
    </row>
    <row r="225" spans="1:13" x14ac:dyDescent="0.2">
      <c r="A225" s="92">
        <v>2050</v>
      </c>
      <c r="B225">
        <v>5712514032477.5234</v>
      </c>
      <c r="C225">
        <v>482252219319.03107</v>
      </c>
      <c r="D225">
        <v>15424185799030.209</v>
      </c>
      <c r="E225">
        <v>161132323642437.53</v>
      </c>
      <c r="F225">
        <v>667283301300.16626</v>
      </c>
      <c r="G225">
        <v>5369484340644.6006</v>
      </c>
      <c r="H225">
        <v>74715722424413.672</v>
      </c>
      <c r="I225">
        <v>1633434886855.4915</v>
      </c>
      <c r="J225">
        <v>30610579063778.551</v>
      </c>
      <c r="K225">
        <v>1026053431301.8641</v>
      </c>
      <c r="L225">
        <v>24996819676351.352</v>
      </c>
      <c r="M225">
        <v>15384335046974.135</v>
      </c>
    </row>
    <row r="226" spans="1:13" x14ac:dyDescent="0.2">
      <c r="A226" s="92">
        <v>2051</v>
      </c>
      <c r="B226">
        <v>5890920243530.0254</v>
      </c>
      <c r="C226">
        <v>497313327393.55334</v>
      </c>
      <c r="D226">
        <v>15905894995949.479</v>
      </c>
      <c r="E226">
        <v>166164610158618.78</v>
      </c>
      <c r="F226">
        <v>688123072512.41089</v>
      </c>
      <c r="G226">
        <v>5537177470337.3936</v>
      </c>
      <c r="H226">
        <v>77049151956141.078</v>
      </c>
      <c r="I226">
        <v>1684448315883.0745</v>
      </c>
      <c r="J226">
        <v>31566571013705.246</v>
      </c>
      <c r="K226">
        <v>1058097869875.7146</v>
      </c>
      <c r="L226">
        <v>25777489598817.414</v>
      </c>
      <c r="M226">
        <v>15864799674227.314</v>
      </c>
    </row>
    <row r="227" spans="1:13" x14ac:dyDescent="0.2">
      <c r="A227" s="92">
        <v>2052</v>
      </c>
      <c r="B227">
        <v>6075097749934.543</v>
      </c>
      <c r="C227">
        <v>512861650024.75421</v>
      </c>
      <c r="D227">
        <v>16403187092325.004</v>
      </c>
      <c r="E227">
        <v>171359687037363.69</v>
      </c>
      <c r="F227">
        <v>709636993318.578</v>
      </c>
      <c r="G227">
        <v>5710295335941.8516</v>
      </c>
      <c r="H227">
        <v>79458066029192.797</v>
      </c>
      <c r="I227">
        <v>1737111987713.8657</v>
      </c>
      <c r="J227">
        <v>32553488523143.711</v>
      </c>
      <c r="K227">
        <v>1091178919889.8739</v>
      </c>
      <c r="L227">
        <v>26583413556265.805</v>
      </c>
      <c r="M227">
        <v>16360806940123.598</v>
      </c>
    </row>
    <row r="228" spans="1:13" x14ac:dyDescent="0.2">
      <c r="A228" s="92">
        <v>2053</v>
      </c>
      <c r="B228">
        <v>6265240555918.2705</v>
      </c>
      <c r="C228">
        <v>528913565110.10443</v>
      </c>
      <c r="D228">
        <v>16916585913083.785</v>
      </c>
      <c r="E228">
        <v>176723026536901.56</v>
      </c>
      <c r="F228">
        <v>731847725506.53381</v>
      </c>
      <c r="G228">
        <v>5889020291961.4414</v>
      </c>
      <c r="H228">
        <v>81945002084335.922</v>
      </c>
      <c r="I228">
        <v>1791481375869.8745</v>
      </c>
      <c r="J228">
        <v>33572371166211.695</v>
      </c>
      <c r="K228">
        <v>1125331427421.1953</v>
      </c>
      <c r="L228">
        <v>27415440472420.145</v>
      </c>
      <c r="M228">
        <v>16872879316207.861</v>
      </c>
    </row>
    <row r="229" spans="1:13" x14ac:dyDescent="0.2">
      <c r="A229" s="92">
        <v>2054</v>
      </c>
      <c r="B229">
        <v>6461549458984.8271</v>
      </c>
      <c r="C229">
        <v>545486024037.59247</v>
      </c>
      <c r="D229">
        <v>17446633625472.371</v>
      </c>
      <c r="E229">
        <v>182260292532744.34</v>
      </c>
      <c r="F229">
        <v>754778724392.16028</v>
      </c>
      <c r="G229">
        <v>6073541078247.8711</v>
      </c>
      <c r="H229">
        <v>84512586413682.547</v>
      </c>
      <c r="I229">
        <v>1847613896340.9319</v>
      </c>
      <c r="J229">
        <v>34624294918884.965</v>
      </c>
      <c r="K229">
        <v>1160591458721.1428</v>
      </c>
      <c r="L229">
        <v>28274448997023.965</v>
      </c>
      <c r="M229">
        <v>17401557568954.326</v>
      </c>
    </row>
    <row r="230" spans="1:13" x14ac:dyDescent="0.2">
      <c r="A230" s="92">
        <v>2055</v>
      </c>
      <c r="B230">
        <v>6664232298168.3164</v>
      </c>
      <c r="C230">
        <v>562596572643.40967</v>
      </c>
      <c r="D230">
        <v>17993891409360.082</v>
      </c>
      <c r="E230">
        <v>187977347520164.34</v>
      </c>
      <c r="F230">
        <v>778454267818.10669</v>
      </c>
      <c r="G230">
        <v>6264053053347.7607</v>
      </c>
      <c r="H230">
        <v>87163537407680.891</v>
      </c>
      <c r="I230">
        <v>1905568978570.4021</v>
      </c>
      <c r="J230">
        <v>35710373489269.953</v>
      </c>
      <c r="K230">
        <v>1196996344805.9531</v>
      </c>
      <c r="L230">
        <v>29161348592150.785</v>
      </c>
      <c r="M230">
        <v>17947401428337.977</v>
      </c>
    </row>
    <row r="231" spans="1:13" x14ac:dyDescent="0.2">
      <c r="A231" s="92">
        <v>2056</v>
      </c>
      <c r="B231">
        <v>6873007846995.3691</v>
      </c>
      <c r="C231">
        <v>580221469700.81409</v>
      </c>
      <c r="D231">
        <v>18557599933679.688</v>
      </c>
      <c r="E231">
        <v>193866258971579.66</v>
      </c>
      <c r="F231">
        <v>802841505496.65442</v>
      </c>
      <c r="G231">
        <v>6460291878103.8994</v>
      </c>
      <c r="H231">
        <v>89894176819064.766</v>
      </c>
      <c r="I231">
        <v>1965266208728.2078</v>
      </c>
      <c r="J231">
        <v>36829099921733.969</v>
      </c>
      <c r="K231">
        <v>1234495573171.6152</v>
      </c>
      <c r="L231">
        <v>30074908666960.387</v>
      </c>
      <c r="M231">
        <v>18509653525139.969</v>
      </c>
    </row>
    <row r="232" spans="1:13" x14ac:dyDescent="0.2">
      <c r="A232" s="92">
        <v>2057</v>
      </c>
      <c r="B232">
        <v>7088546839428.8369</v>
      </c>
      <c r="C232">
        <v>598417338780.49963</v>
      </c>
      <c r="D232">
        <v>19139570226851.594</v>
      </c>
      <c r="E232">
        <v>199945946214166.94</v>
      </c>
      <c r="F232">
        <v>828018786394.73535</v>
      </c>
      <c r="G232">
        <v>6662888009700.251</v>
      </c>
      <c r="H232">
        <v>92713277382974</v>
      </c>
      <c r="I232">
        <v>2026897376322.1743</v>
      </c>
      <c r="J232">
        <v>37984068352743.742</v>
      </c>
      <c r="K232">
        <v>1273209617725.0938</v>
      </c>
      <c r="L232">
        <v>31018064219218.203</v>
      </c>
      <c r="M232">
        <v>19090120208710.727</v>
      </c>
    </row>
    <row r="233" spans="1:13" x14ac:dyDescent="0.2">
      <c r="A233" s="92">
        <v>2058</v>
      </c>
      <c r="B233">
        <v>7311076271271.8408</v>
      </c>
      <c r="C233">
        <v>617203342939.08374</v>
      </c>
      <c r="D233">
        <v>19740415193355.871</v>
      </c>
      <c r="E233">
        <v>206222812096305.41</v>
      </c>
      <c r="F233">
        <v>854012626072.40393</v>
      </c>
      <c r="G233">
        <v>6872054813111.207</v>
      </c>
      <c r="H233">
        <v>95623808047112</v>
      </c>
      <c r="I233">
        <v>2090527388477.5845</v>
      </c>
      <c r="J233">
        <v>39176495142195.984</v>
      </c>
      <c r="K233">
        <v>1313179250326.4419</v>
      </c>
      <c r="L233">
        <v>31991808537190.25</v>
      </c>
      <c r="M233">
        <v>19689412799997.52</v>
      </c>
    </row>
    <row r="234" spans="1:13" x14ac:dyDescent="0.2">
      <c r="A234" s="92">
        <v>2059</v>
      </c>
      <c r="B234">
        <v>7540831037578.5117</v>
      </c>
      <c r="C234">
        <v>636599312090.42114</v>
      </c>
      <c r="D234">
        <v>20360769066200.52</v>
      </c>
      <c r="E234">
        <v>212703482279773.25</v>
      </c>
      <c r="F234">
        <v>880850462807.49731</v>
      </c>
      <c r="G234">
        <v>7088013078221.5127</v>
      </c>
      <c r="H234">
        <v>98628841075907.938</v>
      </c>
      <c r="I234">
        <v>2156223411029.6521</v>
      </c>
      <c r="J234">
        <v>40407638978224.352</v>
      </c>
      <c r="K234">
        <v>1354446661659.9897</v>
      </c>
      <c r="L234">
        <v>32997169474686.141</v>
      </c>
      <c r="M234">
        <v>20308163893369.988</v>
      </c>
    </row>
    <row r="235" spans="1:13" x14ac:dyDescent="0.2">
      <c r="A235" s="92">
        <v>2060</v>
      </c>
      <c r="B235">
        <v>7778054217403.9297</v>
      </c>
      <c r="C235">
        <v>656625767044.28491</v>
      </c>
      <c r="D235">
        <v>21001288175766.203</v>
      </c>
      <c r="E235">
        <v>219394813271662.16</v>
      </c>
      <c r="F235">
        <v>908560690857.50586</v>
      </c>
      <c r="G235">
        <v>7310991287477.3184</v>
      </c>
      <c r="H235">
        <v>101731555774848.58</v>
      </c>
      <c r="I235">
        <v>2224054949944.8525</v>
      </c>
      <c r="J235">
        <v>41678802403035.672</v>
      </c>
      <c r="K235">
        <v>1397055512379.7219</v>
      </c>
      <c r="L235">
        <v>34035210697068.027</v>
      </c>
      <c r="M235">
        <v>20947028123478.5</v>
      </c>
    </row>
    <row r="239" spans="1:13" x14ac:dyDescent="0.2">
      <c r="A239" s="83" t="s">
        <v>259</v>
      </c>
    </row>
    <row r="240" spans="1:13" x14ac:dyDescent="0.2">
      <c r="A240" s="83" t="s">
        <v>241</v>
      </c>
    </row>
    <row r="241" spans="1:43" x14ac:dyDescent="0.2">
      <c r="A241" s="83"/>
    </row>
    <row r="242" spans="1:43" x14ac:dyDescent="0.2">
      <c r="A242" s="83"/>
    </row>
    <row r="243" spans="1:43" x14ac:dyDescent="0.2">
      <c r="A243" s="83"/>
    </row>
    <row r="244" spans="1:43" x14ac:dyDescent="0.2">
      <c r="A244" t="str" cm="1">
        <f t="array" ref="A244:AQ256">TRANSPOSE(A193:M235)</f>
        <v>Year</v>
      </c>
      <c r="B244">
        <v>2019</v>
      </c>
      <c r="C244">
        <v>2020</v>
      </c>
      <c r="D244">
        <v>2021</v>
      </c>
      <c r="E244">
        <v>2022</v>
      </c>
      <c r="F244">
        <v>2023</v>
      </c>
      <c r="G244">
        <v>2024</v>
      </c>
      <c r="H244">
        <v>2025</v>
      </c>
      <c r="I244">
        <v>2026</v>
      </c>
      <c r="J244">
        <v>2027</v>
      </c>
      <c r="K244">
        <v>2028</v>
      </c>
      <c r="L244">
        <v>2029</v>
      </c>
      <c r="M244">
        <v>2030</v>
      </c>
      <c r="N244">
        <v>2031</v>
      </c>
      <c r="O244">
        <v>2032</v>
      </c>
      <c r="P244">
        <v>2033</v>
      </c>
      <c r="Q244">
        <v>2034</v>
      </c>
      <c r="R244">
        <v>2035</v>
      </c>
      <c r="S244">
        <v>2036</v>
      </c>
      <c r="T244">
        <v>2037</v>
      </c>
      <c r="U244">
        <v>2038</v>
      </c>
      <c r="V244">
        <v>2039</v>
      </c>
      <c r="W244">
        <v>2040</v>
      </c>
      <c r="X244">
        <v>2041</v>
      </c>
      <c r="Y244">
        <v>2042</v>
      </c>
      <c r="Z244">
        <v>2043</v>
      </c>
      <c r="AA244">
        <v>2044</v>
      </c>
      <c r="AB244">
        <v>2045</v>
      </c>
      <c r="AC244">
        <v>2046</v>
      </c>
      <c r="AD244">
        <v>2047</v>
      </c>
      <c r="AE244">
        <v>2048</v>
      </c>
      <c r="AF244">
        <v>2049</v>
      </c>
      <c r="AG244">
        <v>2050</v>
      </c>
      <c r="AH244">
        <v>2051</v>
      </c>
      <c r="AI244">
        <v>2052</v>
      </c>
      <c r="AJ244">
        <v>2053</v>
      </c>
      <c r="AK244">
        <v>2054</v>
      </c>
      <c r="AL244">
        <v>2055</v>
      </c>
      <c r="AM244">
        <v>2056</v>
      </c>
      <c r="AN244">
        <v>2057</v>
      </c>
      <c r="AO244">
        <v>2058</v>
      </c>
      <c r="AP244">
        <v>2059</v>
      </c>
      <c r="AQ244">
        <v>2060</v>
      </c>
    </row>
    <row r="245" spans="1:43" x14ac:dyDescent="0.2">
      <c r="A245" t="str">
        <v>Traditional Biomass</v>
      </c>
      <c r="B245">
        <v>1699552050527.9688</v>
      </c>
      <c r="C245">
        <v>1851888623489.625</v>
      </c>
      <c r="D245">
        <v>2024158943570.2812</v>
      </c>
      <c r="E245">
        <v>2176975375753.2952</v>
      </c>
      <c r="F245">
        <v>2225691097300.0801</v>
      </c>
      <c r="G245">
        <v>2284472112297.6699</v>
      </c>
      <c r="H245">
        <v>2344932316695.5698</v>
      </c>
      <c r="I245">
        <v>2425639691749.0166</v>
      </c>
      <c r="J245">
        <v>2509210401650.6489</v>
      </c>
      <c r="K245">
        <v>2595749789370.8223</v>
      </c>
      <c r="L245">
        <v>2685367240924.0347</v>
      </c>
      <c r="M245">
        <v>2778176348876.2129</v>
      </c>
      <c r="N245">
        <v>2887463042289.0508</v>
      </c>
      <c r="O245">
        <v>3001143092524.0859</v>
      </c>
      <c r="P245">
        <v>3119397585491.9912</v>
      </c>
      <c r="Q245">
        <v>3242415285907.0601</v>
      </c>
      <c r="R245">
        <v>3370392972294.5869</v>
      </c>
      <c r="S245">
        <v>3500186729937.0576</v>
      </c>
      <c r="T245">
        <v>3635096587352.0186</v>
      </c>
      <c r="U245">
        <v>3775329682417.46</v>
      </c>
      <c r="V245">
        <v>3921101796916.2305</v>
      </c>
      <c r="W245">
        <v>4072637730531.2231</v>
      </c>
      <c r="X245">
        <v>4218934685363.4722</v>
      </c>
      <c r="Y245">
        <v>4370632810834.1074</v>
      </c>
      <c r="Z245">
        <v>4527937653624.1992</v>
      </c>
      <c r="AA245">
        <v>4691062843534.9111</v>
      </c>
      <c r="AB245">
        <v>4860230421966.2959</v>
      </c>
      <c r="AC245">
        <v>5019552184487.3467</v>
      </c>
      <c r="AD245">
        <v>5184250656309.6172</v>
      </c>
      <c r="AE245">
        <v>5354513203453.7236</v>
      </c>
      <c r="AF245">
        <v>5530533950474.5723</v>
      </c>
      <c r="AG245">
        <v>5712514032477.5234</v>
      </c>
      <c r="AH245">
        <v>5890920243530.0254</v>
      </c>
      <c r="AI245">
        <v>6075097749934.543</v>
      </c>
      <c r="AJ245">
        <v>6265240555918.2705</v>
      </c>
      <c r="AK245">
        <v>6461549458984.8271</v>
      </c>
      <c r="AL245">
        <v>6664232298168.3164</v>
      </c>
      <c r="AM245">
        <v>6873007846995.3691</v>
      </c>
      <c r="AN245">
        <v>7088546839428.8369</v>
      </c>
      <c r="AO245">
        <v>7311076271271.8408</v>
      </c>
      <c r="AP245">
        <v>7540831037578.5117</v>
      </c>
      <c r="AQ245">
        <v>7778054217403.9297</v>
      </c>
    </row>
    <row r="246" spans="1:43" x14ac:dyDescent="0.2">
      <c r="A246" t="str">
        <v>Industrial Biomass</v>
      </c>
      <c r="B246">
        <v>143476715077.73047</v>
      </c>
      <c r="C246">
        <v>156337016159.97656</v>
      </c>
      <c r="D246">
        <v>170880130401.6875</v>
      </c>
      <c r="E246">
        <v>183780941349.31808</v>
      </c>
      <c r="F246">
        <v>187893537782.00925</v>
      </c>
      <c r="G246">
        <v>192855849432.405</v>
      </c>
      <c r="H246">
        <v>197959918776.58551</v>
      </c>
      <c r="I246">
        <v>204773260593.1059</v>
      </c>
      <c r="J246">
        <v>211828326032.06979</v>
      </c>
      <c r="K246">
        <v>219134008179.94604</v>
      </c>
      <c r="L246">
        <v>226699541438.25281</v>
      </c>
      <c r="M246">
        <v>234534515326.89392</v>
      </c>
      <c r="N246">
        <v>243760532128.03296</v>
      </c>
      <c r="O246">
        <v>253357437484.66934</v>
      </c>
      <c r="P246">
        <v>263340518725.95715</v>
      </c>
      <c r="Q246">
        <v>273725711428.05023</v>
      </c>
      <c r="R246">
        <v>284529627695.53168</v>
      </c>
      <c r="S246">
        <v>295486857265.73041</v>
      </c>
      <c r="T246">
        <v>306875989577.08905</v>
      </c>
      <c r="U246">
        <v>318714511273.98114</v>
      </c>
      <c r="V246">
        <v>331020638721.9292</v>
      </c>
      <c r="W246">
        <v>343813349580.39471</v>
      </c>
      <c r="X246">
        <v>356163784213.26489</v>
      </c>
      <c r="Y246">
        <v>368970187358.85559</v>
      </c>
      <c r="Z246">
        <v>382249911332.19904</v>
      </c>
      <c r="AA246">
        <v>396020990827.85181</v>
      </c>
      <c r="AB246">
        <v>410302170650.17584</v>
      </c>
      <c r="AC246">
        <v>423752163617.33087</v>
      </c>
      <c r="AD246">
        <v>437656060063.48029</v>
      </c>
      <c r="AE246">
        <v>452029677486.62128</v>
      </c>
      <c r="AF246">
        <v>466889403942.32727</v>
      </c>
      <c r="AG246">
        <v>482252219319.03107</v>
      </c>
      <c r="AH246">
        <v>497313327393.55334</v>
      </c>
      <c r="AI246">
        <v>512861650024.75421</v>
      </c>
      <c r="AJ246">
        <v>528913565110.10443</v>
      </c>
      <c r="AK246">
        <v>545486024037.59247</v>
      </c>
      <c r="AL246">
        <v>562596572643.40967</v>
      </c>
      <c r="AM246">
        <v>580221469700.81409</v>
      </c>
      <c r="AN246">
        <v>598417338780.49963</v>
      </c>
      <c r="AO246">
        <v>617203342939.08374</v>
      </c>
      <c r="AP246">
        <v>636599312090.42114</v>
      </c>
      <c r="AQ246">
        <v>656625767044.28491</v>
      </c>
    </row>
    <row r="247" spans="1:43" x14ac:dyDescent="0.2">
      <c r="A247" t="str">
        <v>Coal</v>
      </c>
      <c r="B247">
        <v>4588908920561.125</v>
      </c>
      <c r="C247">
        <v>5000228278726.25</v>
      </c>
      <c r="D247">
        <v>5465370142619.25</v>
      </c>
      <c r="E247">
        <v>5877985154107.2881</v>
      </c>
      <c r="F247">
        <v>6009520995629.8604</v>
      </c>
      <c r="G247">
        <v>6168233830578.499</v>
      </c>
      <c r="H247">
        <v>6331480593873.7324</v>
      </c>
      <c r="I247">
        <v>6549396128277.5049</v>
      </c>
      <c r="J247">
        <v>6775042866220.0586</v>
      </c>
      <c r="K247">
        <v>7008705241059.1396</v>
      </c>
      <c r="L247">
        <v>7250678602653.2891</v>
      </c>
      <c r="M247">
        <v>7501269658842.9229</v>
      </c>
      <c r="N247">
        <v>7796351343540.3691</v>
      </c>
      <c r="O247">
        <v>8103295397681.7646</v>
      </c>
      <c r="P247">
        <v>8422590765839.665</v>
      </c>
      <c r="Q247">
        <v>8754747125891.2715</v>
      </c>
      <c r="R247">
        <v>9100295793561.6973</v>
      </c>
      <c r="S247">
        <v>9450747980120.8828</v>
      </c>
      <c r="T247">
        <v>9815013992433.248</v>
      </c>
      <c r="U247">
        <v>10193653117197.791</v>
      </c>
      <c r="V247">
        <v>10587247980258.705</v>
      </c>
      <c r="W247">
        <v>10996405556418.473</v>
      </c>
      <c r="X247">
        <v>11391417524938.096</v>
      </c>
      <c r="Y247">
        <v>11801013030405.75</v>
      </c>
      <c r="Z247">
        <v>12225747063177.885</v>
      </c>
      <c r="AA247">
        <v>12666196438598.273</v>
      </c>
      <c r="AB247">
        <v>13122960683913.578</v>
      </c>
      <c r="AC247">
        <v>13553140540450.035</v>
      </c>
      <c r="AD247">
        <v>13997837886620.279</v>
      </c>
      <c r="AE247">
        <v>14457558623731.162</v>
      </c>
      <c r="AF247">
        <v>14932826901602.895</v>
      </c>
      <c r="AG247">
        <v>15424185799030.209</v>
      </c>
      <c r="AH247">
        <v>15905894995949.479</v>
      </c>
      <c r="AI247">
        <v>16403187092325.004</v>
      </c>
      <c r="AJ247">
        <v>16916585913083.785</v>
      </c>
      <c r="AK247">
        <v>17446633625472.371</v>
      </c>
      <c r="AL247">
        <v>17993891409360.082</v>
      </c>
      <c r="AM247">
        <v>18557599933679.688</v>
      </c>
      <c r="AN247">
        <v>19139570226851.594</v>
      </c>
      <c r="AO247">
        <v>19740415193355.871</v>
      </c>
      <c r="AP247">
        <v>20360769066200.52</v>
      </c>
      <c r="AQ247">
        <v>21001288175766.203</v>
      </c>
    </row>
    <row r="248" spans="1:43" x14ac:dyDescent="0.2">
      <c r="A248" t="str">
        <v>Gas</v>
      </c>
      <c r="B248">
        <v>47939098179173</v>
      </c>
      <c r="C248">
        <v>52236040967844</v>
      </c>
      <c r="D248">
        <v>57095253008533</v>
      </c>
      <c r="E248">
        <v>61405731139248.141</v>
      </c>
      <c r="F248">
        <v>62779850724097.023</v>
      </c>
      <c r="G248">
        <v>64437881055186.594</v>
      </c>
      <c r="H248">
        <v>66143276117175.633</v>
      </c>
      <c r="I248">
        <v>68419781138171.398</v>
      </c>
      <c r="J248">
        <v>70777051964700.578</v>
      </c>
      <c r="K248">
        <v>73218059995607.375</v>
      </c>
      <c r="L248">
        <v>75745890671485.812</v>
      </c>
      <c r="M248">
        <v>78363748086713.984</v>
      </c>
      <c r="N248">
        <v>81446387140673.922</v>
      </c>
      <c r="O248">
        <v>84652949180087.562</v>
      </c>
      <c r="P248">
        <v>87988542077495.797</v>
      </c>
      <c r="Q248">
        <v>91458490300700.828</v>
      </c>
      <c r="R248">
        <v>95068344362286.688</v>
      </c>
      <c r="S248">
        <v>98729424167835.016</v>
      </c>
      <c r="T248">
        <v>102534813298426.7</v>
      </c>
      <c r="U248">
        <v>106490354471892.44</v>
      </c>
      <c r="V248">
        <v>110602134223840.17</v>
      </c>
      <c r="W248">
        <v>114876493456901</v>
      </c>
      <c r="X248">
        <v>119003077328715.02</v>
      </c>
      <c r="Y248">
        <v>123282011491557.58</v>
      </c>
      <c r="Z248">
        <v>127719093780523.56</v>
      </c>
      <c r="AA248">
        <v>132320350030484.56</v>
      </c>
      <c r="AB248">
        <v>137092043341457.7</v>
      </c>
      <c r="AC248">
        <v>141586016687671.41</v>
      </c>
      <c r="AD248">
        <v>146231650346372.62</v>
      </c>
      <c r="AE248">
        <v>151034229332548.28</v>
      </c>
      <c r="AF248">
        <v>155999229298499.59</v>
      </c>
      <c r="AG248">
        <v>161132323642437.53</v>
      </c>
      <c r="AH248">
        <v>166164610158618.78</v>
      </c>
      <c r="AI248">
        <v>171359687037363.69</v>
      </c>
      <c r="AJ248">
        <v>176723026536901.56</v>
      </c>
      <c r="AK248">
        <v>182260292532744.34</v>
      </c>
      <c r="AL248">
        <v>187977347520164.34</v>
      </c>
      <c r="AM248">
        <v>193866258971579.66</v>
      </c>
      <c r="AN248">
        <v>199945946214166.94</v>
      </c>
      <c r="AO248">
        <v>206222812096305.41</v>
      </c>
      <c r="AP248">
        <v>212703482279773.25</v>
      </c>
      <c r="AQ248">
        <v>219394813271662.16</v>
      </c>
    </row>
    <row r="249" spans="1:43" x14ac:dyDescent="0.2">
      <c r="A249" t="str">
        <v>Kerosene</v>
      </c>
      <c r="B249">
        <v>198526024892.04688</v>
      </c>
      <c r="C249">
        <v>216320580973.07422</v>
      </c>
      <c r="D249">
        <v>236443613887.46094</v>
      </c>
      <c r="E249">
        <v>254294222705.2717</v>
      </c>
      <c r="F249">
        <v>259984744831.63235</v>
      </c>
      <c r="G249">
        <v>266851001880.34442</v>
      </c>
      <c r="H249">
        <v>273913406376.6037</v>
      </c>
      <c r="I249">
        <v>283340898958.46063</v>
      </c>
      <c r="J249">
        <v>293102859958.13861</v>
      </c>
      <c r="K249">
        <v>303211594571.67407</v>
      </c>
      <c r="L249">
        <v>313679880266.30023</v>
      </c>
      <c r="M249">
        <v>324520985879.86371</v>
      </c>
      <c r="N249">
        <v>337286851338.41565</v>
      </c>
      <c r="O249">
        <v>350565908296.7937</v>
      </c>
      <c r="P249">
        <v>364379309544.05133</v>
      </c>
      <c r="Q249">
        <v>378749104836.39136</v>
      </c>
      <c r="R249">
        <v>393698280029.6449</v>
      </c>
      <c r="S249">
        <v>408859591948.60388</v>
      </c>
      <c r="T249">
        <v>424618519545.45154</v>
      </c>
      <c r="U249">
        <v>440999258760.2356</v>
      </c>
      <c r="V249">
        <v>458027015234.39502</v>
      </c>
      <c r="W249">
        <v>475728047997.43579</v>
      </c>
      <c r="X249">
        <v>492817111487.80334</v>
      </c>
      <c r="Y249">
        <v>510537090010.32288</v>
      </c>
      <c r="Z249">
        <v>528911993636.06531</v>
      </c>
      <c r="AA249">
        <v>547966776631.7804</v>
      </c>
      <c r="AB249">
        <v>567727375829.76465</v>
      </c>
      <c r="AC249">
        <v>586337877451.21973</v>
      </c>
      <c r="AD249">
        <v>605576436756.60376</v>
      </c>
      <c r="AE249">
        <v>625464940119.60046</v>
      </c>
      <c r="AF249">
        <v>646026063383.65198</v>
      </c>
      <c r="AG249">
        <v>667283301300.16626</v>
      </c>
      <c r="AH249">
        <v>688123072512.41089</v>
      </c>
      <c r="AI249">
        <v>709636993318.578</v>
      </c>
      <c r="AJ249">
        <v>731847725506.53381</v>
      </c>
      <c r="AK249">
        <v>754778724392.16028</v>
      </c>
      <c r="AL249">
        <v>778454267818.10669</v>
      </c>
      <c r="AM249">
        <v>802841505496.65442</v>
      </c>
      <c r="AN249">
        <v>828018786394.73535</v>
      </c>
      <c r="AO249">
        <v>854012626072.40393</v>
      </c>
      <c r="AP249">
        <v>880850462807.49731</v>
      </c>
      <c r="AQ249">
        <v>908560690857.50586</v>
      </c>
    </row>
    <row r="250" spans="1:43" x14ac:dyDescent="0.2">
      <c r="A250" t="str">
        <v>Gasoil CN48</v>
      </c>
      <c r="B250">
        <v>1597495965793.3125</v>
      </c>
      <c r="C250">
        <v>1740684908240.4375</v>
      </c>
      <c r="D250">
        <v>1902610599936.25</v>
      </c>
      <c r="E250">
        <v>2046250586627.7197</v>
      </c>
      <c r="F250">
        <v>2092040986879.083</v>
      </c>
      <c r="G250">
        <v>2147292271648.3311</v>
      </c>
      <c r="H250">
        <v>2204121912486.1499</v>
      </c>
      <c r="I250">
        <v>2279982905397.5444</v>
      </c>
      <c r="J250">
        <v>2358535293295.7935</v>
      </c>
      <c r="K250">
        <v>2439878093430.8354</v>
      </c>
      <c r="L250">
        <v>2524114123316.7446</v>
      </c>
      <c r="M250">
        <v>2611350154420.5986</v>
      </c>
      <c r="N250">
        <v>2714074311522.854</v>
      </c>
      <c r="O250">
        <v>2820928009581.252</v>
      </c>
      <c r="P250">
        <v>2932081460512.3218</v>
      </c>
      <c r="Q250">
        <v>3047712093933.1626</v>
      </c>
      <c r="R250">
        <v>3168004872052.0317</v>
      </c>
      <c r="S250">
        <v>3290004668501.0942</v>
      </c>
      <c r="T250">
        <v>3416813348999.6973</v>
      </c>
      <c r="U250">
        <v>3548625613041.9531</v>
      </c>
      <c r="V250">
        <v>3685644284970.5947</v>
      </c>
      <c r="W250">
        <v>3828080665514.2021</v>
      </c>
      <c r="X250">
        <v>3965592661736.8276</v>
      </c>
      <c r="Y250">
        <v>4108181494707.5278</v>
      </c>
      <c r="Z250">
        <v>4256040368272.9785</v>
      </c>
      <c r="AA250">
        <v>4409370084018.1787</v>
      </c>
      <c r="AB250">
        <v>4568379350020.4785</v>
      </c>
      <c r="AC250">
        <v>4718134029679.3857</v>
      </c>
      <c r="AD250">
        <v>4872942553623.4814</v>
      </c>
      <c r="AE250">
        <v>5032981036766.084</v>
      </c>
      <c r="AF250">
        <v>5198431946712.8408</v>
      </c>
      <c r="AG250">
        <v>5369484340644.6006</v>
      </c>
      <c r="AH250">
        <v>5537177470337.3936</v>
      </c>
      <c r="AI250">
        <v>5710295335941.8516</v>
      </c>
      <c r="AJ250">
        <v>5889020291961.4414</v>
      </c>
      <c r="AK250">
        <v>6073541078247.8711</v>
      </c>
      <c r="AL250">
        <v>6264053053347.7607</v>
      </c>
      <c r="AM250">
        <v>6460291878103.8994</v>
      </c>
      <c r="AN250">
        <v>6662888009700.251</v>
      </c>
      <c r="AO250">
        <v>6872054813111.207</v>
      </c>
      <c r="AP250">
        <v>7088013078221.5127</v>
      </c>
      <c r="AQ250">
        <v>7310991287477.3184</v>
      </c>
    </row>
    <row r="251" spans="1:43" x14ac:dyDescent="0.2">
      <c r="A251" t="str">
        <v>BioGasoil</v>
      </c>
      <c r="B251">
        <v>22228962332722</v>
      </c>
      <c r="C251">
        <v>24221419075196.5</v>
      </c>
      <c r="D251">
        <v>26474595407707</v>
      </c>
      <c r="E251">
        <v>28473328376057.152</v>
      </c>
      <c r="F251">
        <v>29110496233869.145</v>
      </c>
      <c r="G251">
        <v>29879311150631.875</v>
      </c>
      <c r="H251">
        <v>30670088700382.18</v>
      </c>
      <c r="I251">
        <v>31725685202695.039</v>
      </c>
      <c r="J251">
        <v>32818732139354.109</v>
      </c>
      <c r="K251">
        <v>33950607323365.684</v>
      </c>
      <c r="L251">
        <v>35122741447949.914</v>
      </c>
      <c r="M251">
        <v>36336620225102.773</v>
      </c>
      <c r="N251">
        <v>37766014394341.133</v>
      </c>
      <c r="O251">
        <v>39252870624411.617</v>
      </c>
      <c r="P251">
        <v>40799557393458.883</v>
      </c>
      <c r="Q251">
        <v>42408543613054.32</v>
      </c>
      <c r="R251">
        <v>44082403009860.391</v>
      </c>
      <c r="S251">
        <v>45780015359397.266</v>
      </c>
      <c r="T251">
        <v>47544542746398.148</v>
      </c>
      <c r="U251">
        <v>49378694390675.492</v>
      </c>
      <c r="V251">
        <v>51285292568323.438</v>
      </c>
      <c r="W251">
        <v>53267277503315.68</v>
      </c>
      <c r="X251">
        <v>55180740228595.422</v>
      </c>
      <c r="Y251">
        <v>57164846520593.828</v>
      </c>
      <c r="Z251">
        <v>59222284787370.945</v>
      </c>
      <c r="AA251">
        <v>61355849158592.742</v>
      </c>
      <c r="AB251">
        <v>63568443781805.891</v>
      </c>
      <c r="AC251">
        <v>65652261960109.555</v>
      </c>
      <c r="AD251">
        <v>67806403767803.43</v>
      </c>
      <c r="AE251">
        <v>70033319822515.578</v>
      </c>
      <c r="AF251">
        <v>72335549138816.094</v>
      </c>
      <c r="AG251">
        <v>74715722424413.672</v>
      </c>
      <c r="AH251">
        <v>77049151956141.078</v>
      </c>
      <c r="AI251">
        <v>79458066029192.797</v>
      </c>
      <c r="AJ251">
        <v>81945002084335.922</v>
      </c>
      <c r="AK251">
        <v>84512586413682.547</v>
      </c>
      <c r="AL251">
        <v>87163537407680.891</v>
      </c>
      <c r="AM251">
        <v>89894176819064.766</v>
      </c>
      <c r="AN251">
        <v>92713277382974</v>
      </c>
      <c r="AO251">
        <v>95623808047112</v>
      </c>
      <c r="AP251">
        <v>98628841075907.938</v>
      </c>
      <c r="AQ251">
        <v>101731555774848.58</v>
      </c>
    </row>
    <row r="252" spans="1:43" x14ac:dyDescent="0.2">
      <c r="A252" t="str">
        <v>MDF</v>
      </c>
      <c r="B252">
        <v>485969504070.55469</v>
      </c>
      <c r="C252">
        <v>529528587060.09375</v>
      </c>
      <c r="D252">
        <v>578787520900.71875</v>
      </c>
      <c r="E252">
        <v>622483814720.46143</v>
      </c>
      <c r="F252">
        <v>636413576408.65234</v>
      </c>
      <c r="G252">
        <v>653221405682.41162</v>
      </c>
      <c r="H252">
        <v>670509381968.94226</v>
      </c>
      <c r="I252">
        <v>693586829357.13843</v>
      </c>
      <c r="J252">
        <v>717483018022.32397</v>
      </c>
      <c r="K252">
        <v>742228069708.07715</v>
      </c>
      <c r="L252">
        <v>767853262225.04187</v>
      </c>
      <c r="M252">
        <v>794391076204.16577</v>
      </c>
      <c r="N252">
        <v>825640487002.05786</v>
      </c>
      <c r="O252">
        <v>858146133191.75403</v>
      </c>
      <c r="P252">
        <v>891959794434.94763</v>
      </c>
      <c r="Q252">
        <v>927135446068.58765</v>
      </c>
      <c r="R252">
        <v>963729354896.81238</v>
      </c>
      <c r="S252">
        <v>1000842550702.3607</v>
      </c>
      <c r="T252">
        <v>1039418642844.8816</v>
      </c>
      <c r="U252">
        <v>1079516860279.329</v>
      </c>
      <c r="V252">
        <v>1121198903596.7295</v>
      </c>
      <c r="W252">
        <v>1164529051964.2766</v>
      </c>
      <c r="X252">
        <v>1206361168000.2483</v>
      </c>
      <c r="Y252">
        <v>1249737693467.9417</v>
      </c>
      <c r="Z252">
        <v>1294717402335.8457</v>
      </c>
      <c r="AA252">
        <v>1341361379857.8621</v>
      </c>
      <c r="AB252">
        <v>1389733116498.4531</v>
      </c>
      <c r="AC252">
        <v>1435289542908.5474</v>
      </c>
      <c r="AD252">
        <v>1482383384281.5034</v>
      </c>
      <c r="AE252">
        <v>1531068216012.1389</v>
      </c>
      <c r="AF252">
        <v>1581399546028.9375</v>
      </c>
      <c r="AG252">
        <v>1633434886855.4915</v>
      </c>
      <c r="AH252">
        <v>1684448315883.0745</v>
      </c>
      <c r="AI252">
        <v>1737111987713.8657</v>
      </c>
      <c r="AJ252">
        <v>1791481375869.8745</v>
      </c>
      <c r="AK252">
        <v>1847613896340.9319</v>
      </c>
      <c r="AL252">
        <v>1905568978570.4021</v>
      </c>
      <c r="AM252">
        <v>1965266208728.2078</v>
      </c>
      <c r="AN252">
        <v>2026897376322.1743</v>
      </c>
      <c r="AO252">
        <v>2090527388477.5845</v>
      </c>
      <c r="AP252">
        <v>2156223411029.6521</v>
      </c>
      <c r="AQ252">
        <v>2224054949944.8525</v>
      </c>
    </row>
    <row r="253" spans="1:43" x14ac:dyDescent="0.2">
      <c r="A253" t="str">
        <v>Fuel Oil</v>
      </c>
      <c r="B253">
        <v>9107071268432.5</v>
      </c>
      <c r="C253">
        <v>9923368731237.25</v>
      </c>
      <c r="D253">
        <v>10846481431388.25</v>
      </c>
      <c r="E253">
        <v>11665350225930.924</v>
      </c>
      <c r="F253">
        <v>11926394039141.512</v>
      </c>
      <c r="G253">
        <v>12241372855263.994</v>
      </c>
      <c r="H253">
        <v>12565349629134.859</v>
      </c>
      <c r="I253">
        <v>12997821124357.102</v>
      </c>
      <c r="J253">
        <v>13445635835763.688</v>
      </c>
      <c r="K253">
        <v>13909358245000.459</v>
      </c>
      <c r="L253">
        <v>14389574498416.688</v>
      </c>
      <c r="M253">
        <v>14886893283220.924</v>
      </c>
      <c r="N253">
        <v>15472507419188.615</v>
      </c>
      <c r="O253">
        <v>16081663413538.91</v>
      </c>
      <c r="P253">
        <v>16715331617426.225</v>
      </c>
      <c r="Q253">
        <v>17374523528971.781</v>
      </c>
      <c r="R253">
        <v>18060293588404.93</v>
      </c>
      <c r="S253">
        <v>18755795088744.641</v>
      </c>
      <c r="T253">
        <v>19478711274754.027</v>
      </c>
      <c r="U253">
        <v>20230152097385.566</v>
      </c>
      <c r="V253">
        <v>21011273826065.781</v>
      </c>
      <c r="W253">
        <v>21823281052753.23</v>
      </c>
      <c r="X253">
        <v>22607215145032.449</v>
      </c>
      <c r="Y253">
        <v>23420091478840.242</v>
      </c>
      <c r="Z253">
        <v>24263011478680.133</v>
      </c>
      <c r="AA253">
        <v>25137119882557.461</v>
      </c>
      <c r="AB253">
        <v>26043606502137.105</v>
      </c>
      <c r="AC253">
        <v>26897334191995.59</v>
      </c>
      <c r="AD253">
        <v>27779873046996.457</v>
      </c>
      <c r="AE253">
        <v>28692227070343.102</v>
      </c>
      <c r="AF253">
        <v>29635436480930.797</v>
      </c>
      <c r="AG253">
        <v>30610579063778.551</v>
      </c>
      <c r="AH253">
        <v>31566571013705.246</v>
      </c>
      <c r="AI253">
        <v>32553488523143.711</v>
      </c>
      <c r="AJ253">
        <v>33572371166211.695</v>
      </c>
      <c r="AK253">
        <v>34624294918884.965</v>
      </c>
      <c r="AL253">
        <v>35710373489269.953</v>
      </c>
      <c r="AM253">
        <v>36829099921733.969</v>
      </c>
      <c r="AN253">
        <v>37984068352743.742</v>
      </c>
      <c r="AO253">
        <v>39176495142195.984</v>
      </c>
      <c r="AP253">
        <v>40407638978224.352</v>
      </c>
      <c r="AQ253">
        <v>41678802403035.672</v>
      </c>
    </row>
    <row r="254" spans="1:43" x14ac:dyDescent="0.2">
      <c r="A254" t="str">
        <v>LPG</v>
      </c>
      <c r="B254">
        <v>305265108007.80469</v>
      </c>
      <c r="C254">
        <v>332627047516.64062</v>
      </c>
      <c r="D254">
        <v>363569387793.67969</v>
      </c>
      <c r="E254">
        <v>391017517235.32812</v>
      </c>
      <c r="F254">
        <v>399767593465.73114</v>
      </c>
      <c r="G254">
        <v>410325547772.85162</v>
      </c>
      <c r="H254">
        <v>421185109749.76501</v>
      </c>
      <c r="I254">
        <v>435681368075.63586</v>
      </c>
      <c r="J254">
        <v>450691924402.2193</v>
      </c>
      <c r="K254">
        <v>466235699911.25488</v>
      </c>
      <c r="L254">
        <v>482332341976.01361</v>
      </c>
      <c r="M254">
        <v>499002253529.66589</v>
      </c>
      <c r="N254">
        <v>518631787240.10547</v>
      </c>
      <c r="O254">
        <v>539050433907.94379</v>
      </c>
      <c r="P254">
        <v>560290719286.10657</v>
      </c>
      <c r="Q254">
        <v>582386548356.13184</v>
      </c>
      <c r="R254">
        <v>605373265500.53516</v>
      </c>
      <c r="S254">
        <v>628686176354.40356</v>
      </c>
      <c r="T254">
        <v>652918015668.94629</v>
      </c>
      <c r="U254">
        <v>678105988522.21802</v>
      </c>
      <c r="V254">
        <v>704288852567.58179</v>
      </c>
      <c r="W254">
        <v>731506985208.87024</v>
      </c>
      <c r="X254">
        <v>757784118471.25281</v>
      </c>
      <c r="Y254">
        <v>785031383209.0343</v>
      </c>
      <c r="Z254">
        <v>813285698697.37146</v>
      </c>
      <c r="AA254">
        <v>842585436061.35364</v>
      </c>
      <c r="AB254">
        <v>872970477275.73279</v>
      </c>
      <c r="AC254">
        <v>901587061880.40784</v>
      </c>
      <c r="AD254">
        <v>931169384336.44946</v>
      </c>
      <c r="AE254">
        <v>961751098398.97754</v>
      </c>
      <c r="AF254">
        <v>993367071757.5116</v>
      </c>
      <c r="AG254">
        <v>1026053431301.8641</v>
      </c>
      <c r="AH254">
        <v>1058097869875.7146</v>
      </c>
      <c r="AI254">
        <v>1091178919889.8739</v>
      </c>
      <c r="AJ254">
        <v>1125331427421.1953</v>
      </c>
      <c r="AK254">
        <v>1160591458721.1428</v>
      </c>
      <c r="AL254">
        <v>1196996344805.9531</v>
      </c>
      <c r="AM254">
        <v>1234495573171.6152</v>
      </c>
      <c r="AN254">
        <v>1273209617725.0938</v>
      </c>
      <c r="AO254">
        <v>1313179250326.4419</v>
      </c>
      <c r="AP254">
        <v>1354446661659.9897</v>
      </c>
      <c r="AQ254">
        <v>1397055512379.7219</v>
      </c>
    </row>
    <row r="255" spans="1:43" x14ac:dyDescent="0.2">
      <c r="A255" t="str">
        <v>Electricity</v>
      </c>
      <c r="B255">
        <v>7436900092689.25</v>
      </c>
      <c r="C255">
        <v>8103494489269.625</v>
      </c>
      <c r="D255">
        <v>8857314979190.625</v>
      </c>
      <c r="E255">
        <v>9526009143816.7441</v>
      </c>
      <c r="F255">
        <v>9739179404753.5391</v>
      </c>
      <c r="G255">
        <v>9996393378134.4297</v>
      </c>
      <c r="H255">
        <v>10260955148720.436</v>
      </c>
      <c r="I255">
        <v>10614114491400.898</v>
      </c>
      <c r="J255">
        <v>10979803215097.523</v>
      </c>
      <c r="K255">
        <v>11358482279594.252</v>
      </c>
      <c r="L255">
        <v>11750630336228.127</v>
      </c>
      <c r="M255">
        <v>12156744443364.504</v>
      </c>
      <c r="N255">
        <v>12634961171189.436</v>
      </c>
      <c r="O255">
        <v>13132402350391.459</v>
      </c>
      <c r="P255">
        <v>13649860376723.012</v>
      </c>
      <c r="Q255">
        <v>14188161246846.428</v>
      </c>
      <c r="R255">
        <v>14748166024259.324</v>
      </c>
      <c r="S255">
        <v>15316117566515.373</v>
      </c>
      <c r="T255">
        <v>15906456138848.201</v>
      </c>
      <c r="U255">
        <v>16520088135212.367</v>
      </c>
      <c r="V255">
        <v>17157957773562.449</v>
      </c>
      <c r="W255">
        <v>17821048732381.273</v>
      </c>
      <c r="X255">
        <v>18461214967133.617</v>
      </c>
      <c r="Y255">
        <v>19125015645096.312</v>
      </c>
      <c r="Z255">
        <v>19813350197464.207</v>
      </c>
      <c r="AA255">
        <v>20527153425550.141</v>
      </c>
      <c r="AB255">
        <v>21267396938142.508</v>
      </c>
      <c r="AC255">
        <v>21964557128142.07</v>
      </c>
      <c r="AD255">
        <v>22685244723429.496</v>
      </c>
      <c r="AE255">
        <v>23430279600263.164</v>
      </c>
      <c r="AF255">
        <v>24200511208896.715</v>
      </c>
      <c r="AG255">
        <v>24996819676351.352</v>
      </c>
      <c r="AH255">
        <v>25777489598817.414</v>
      </c>
      <c r="AI255">
        <v>26583413556265.805</v>
      </c>
      <c r="AJ255">
        <v>27415440472420.145</v>
      </c>
      <c r="AK255">
        <v>28274448997023.965</v>
      </c>
      <c r="AL255">
        <v>29161348592150.785</v>
      </c>
      <c r="AM255">
        <v>30074908666960.387</v>
      </c>
      <c r="AN255">
        <v>31018064219218.203</v>
      </c>
      <c r="AO255">
        <v>31991808537190.25</v>
      </c>
      <c r="AP255">
        <v>32997169474686.141</v>
      </c>
      <c r="AQ255">
        <v>34035210697068.027</v>
      </c>
    </row>
    <row r="256" spans="1:43" x14ac:dyDescent="0.2">
      <c r="A256" t="str">
        <v>Captive Electricity</v>
      </c>
      <c r="B256">
        <v>4577052769838.875</v>
      </c>
      <c r="C256">
        <v>4987309421293.125</v>
      </c>
      <c r="D256">
        <v>5451249519768.625</v>
      </c>
      <c r="E256">
        <v>5862798477026.3906</v>
      </c>
      <c r="F256">
        <v>5993994475507.9561</v>
      </c>
      <c r="G256">
        <v>6152297251480.6416</v>
      </c>
      <c r="H256">
        <v>6315122241699.957</v>
      </c>
      <c r="I256">
        <v>6532474757864.46</v>
      </c>
      <c r="J256">
        <v>6757538502816.4482</v>
      </c>
      <c r="K256">
        <v>6990597175036.418</v>
      </c>
      <c r="L256">
        <v>7231945361301.2041</v>
      </c>
      <c r="M256">
        <v>7481888977024.4297</v>
      </c>
      <c r="N256">
        <v>7776208272886.1611</v>
      </c>
      <c r="O256">
        <v>8082359289939.1797</v>
      </c>
      <c r="P256">
        <v>8400829709492.667</v>
      </c>
      <c r="Q256">
        <v>8732127892592.7803</v>
      </c>
      <c r="R256">
        <v>9076783782228.8867</v>
      </c>
      <c r="S256">
        <v>9426330521759.877</v>
      </c>
      <c r="T256">
        <v>9789655396904.4043</v>
      </c>
      <c r="U256">
        <v>10167316249358.41</v>
      </c>
      <c r="V256">
        <v>10559894199662.779</v>
      </c>
      <c r="W256">
        <v>10967994654407.395</v>
      </c>
      <c r="X256">
        <v>11361986048860.953</v>
      </c>
      <c r="Y256">
        <v>11770523301455.855</v>
      </c>
      <c r="Z256">
        <v>12194159968645.764</v>
      </c>
      <c r="AA256">
        <v>12633471375483.443</v>
      </c>
      <c r="AB256">
        <v>13089055500244.879</v>
      </c>
      <c r="AC256">
        <v>13518123921077.324</v>
      </c>
      <c r="AD256">
        <v>13961672323380.24</v>
      </c>
      <c r="AE256">
        <v>14420205301386.799</v>
      </c>
      <c r="AF256">
        <v>14894245650695.662</v>
      </c>
      <c r="AG256">
        <v>15384335046974.135</v>
      </c>
      <c r="AH256">
        <v>15864799674227.314</v>
      </c>
      <c r="AI256">
        <v>16360806940123.598</v>
      </c>
      <c r="AJ256">
        <v>16872879316207.861</v>
      </c>
      <c r="AK256">
        <v>17401557568954.326</v>
      </c>
      <c r="AL256">
        <v>17947401428337.977</v>
      </c>
      <c r="AM256">
        <v>18509653525139.969</v>
      </c>
      <c r="AN256">
        <v>19090120208710.727</v>
      </c>
      <c r="AO256">
        <v>19689412799997.52</v>
      </c>
      <c r="AP256">
        <v>20308163893369.988</v>
      </c>
      <c r="AQ256">
        <v>20947028123478.5</v>
      </c>
    </row>
  </sheetData>
  <pageMargins left="0.7" right="0.7" top="0.75" bottom="0.75" header="0.3" footer="0.3"/>
  <ignoredErrors>
    <ignoredError sqref="B168:AN168 B160:AN160" formula="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AD210-9407-5140-A89D-757C94049A17}">
  <dimension ref="A1:AQ129"/>
  <sheetViews>
    <sheetView topLeftCell="A92" workbookViewId="0">
      <selection activeCell="C119" sqref="C119"/>
    </sheetView>
  </sheetViews>
  <sheetFormatPr baseColWidth="10" defaultRowHeight="15" x14ac:dyDescent="0.2"/>
  <cols>
    <col min="1" max="1" width="20.6640625" customWidth="1"/>
  </cols>
  <sheetData>
    <row r="1" spans="1:40" ht="16" x14ac:dyDescent="0.2">
      <c r="A1" s="82" t="s">
        <v>62</v>
      </c>
    </row>
    <row r="4" spans="1:40" x14ac:dyDescent="0.2">
      <c r="A4" s="83" t="s">
        <v>334</v>
      </c>
    </row>
    <row r="5" spans="1:40" x14ac:dyDescent="0.2">
      <c r="A5" s="83" t="s">
        <v>241</v>
      </c>
    </row>
    <row r="6" spans="1:40" x14ac:dyDescent="0.2">
      <c r="A6" s="83" t="s">
        <v>335</v>
      </c>
    </row>
    <row r="7" spans="1:40" x14ac:dyDescent="0.2">
      <c r="A7" s="83" t="s">
        <v>243</v>
      </c>
    </row>
    <row r="8" spans="1:40" x14ac:dyDescent="0.2">
      <c r="A8" s="83"/>
      <c r="B8" s="84">
        <v>1000000</v>
      </c>
    </row>
    <row r="9" spans="1:40" x14ac:dyDescent="0.2">
      <c r="A9" s="85" t="s">
        <v>244</v>
      </c>
      <c r="B9" s="85">
        <v>2022</v>
      </c>
      <c r="C9" s="85">
        <v>2023</v>
      </c>
      <c r="D9" s="85">
        <v>2024</v>
      </c>
      <c r="E9" s="85">
        <v>2025</v>
      </c>
      <c r="F9" s="85">
        <v>2026</v>
      </c>
      <c r="G9" s="85">
        <v>2027</v>
      </c>
      <c r="H9" s="85">
        <v>2028</v>
      </c>
      <c r="I9" s="85">
        <v>2029</v>
      </c>
      <c r="J9" s="85">
        <v>2030</v>
      </c>
      <c r="K9" s="85">
        <v>2031</v>
      </c>
      <c r="L9" s="85">
        <v>2032</v>
      </c>
      <c r="M9" s="85">
        <v>2033</v>
      </c>
      <c r="N9" s="85">
        <v>2034</v>
      </c>
      <c r="O9" s="85">
        <v>2035</v>
      </c>
      <c r="P9" s="85">
        <v>2036</v>
      </c>
      <c r="Q9" s="85">
        <v>2037</v>
      </c>
      <c r="R9" s="85">
        <v>2038</v>
      </c>
      <c r="S9" s="85">
        <v>2039</v>
      </c>
      <c r="T9" s="85">
        <v>2040</v>
      </c>
      <c r="U9" s="85">
        <v>2041</v>
      </c>
      <c r="V9" s="85">
        <v>2042</v>
      </c>
      <c r="W9" s="85">
        <v>2043</v>
      </c>
      <c r="X9" s="85">
        <v>2044</v>
      </c>
      <c r="Y9" s="85">
        <v>2045</v>
      </c>
      <c r="Z9" s="85">
        <v>2046</v>
      </c>
      <c r="AA9" s="85">
        <v>2047</v>
      </c>
      <c r="AB9" s="85">
        <v>2048</v>
      </c>
      <c r="AC9" s="85">
        <v>2049</v>
      </c>
      <c r="AD9" s="85">
        <v>2050</v>
      </c>
      <c r="AE9" s="85">
        <v>2051</v>
      </c>
      <c r="AF9" s="85">
        <v>2052</v>
      </c>
      <c r="AG9" s="85">
        <v>2053</v>
      </c>
      <c r="AH9" s="85">
        <v>2054</v>
      </c>
      <c r="AI9" s="85">
        <v>2055</v>
      </c>
      <c r="AJ9" s="85">
        <v>2056</v>
      </c>
      <c r="AK9" s="85">
        <v>2057</v>
      </c>
      <c r="AL9" s="85">
        <v>2058</v>
      </c>
      <c r="AM9" s="85">
        <v>2059</v>
      </c>
      <c r="AN9" s="85">
        <v>2060</v>
      </c>
    </row>
    <row r="10" spans="1:40" x14ac:dyDescent="0.2">
      <c r="A10" s="85" t="s">
        <v>245</v>
      </c>
      <c r="B10" s="86">
        <v>-8.9721047021201267E-10</v>
      </c>
      <c r="C10" s="86">
        <v>-9.628895204382526E-10</v>
      </c>
      <c r="D10" s="86">
        <v>-1.037452418229479E-9</v>
      </c>
      <c r="E10" s="86">
        <v>-1.1178496458670865E-9</v>
      </c>
      <c r="F10" s="86">
        <v>-1.2138083683113589E-9</v>
      </c>
      <c r="G10" s="86">
        <v>-1.3180493492488394E-9</v>
      </c>
      <c r="H10" s="86">
        <v>-1.4312917710452392E-9</v>
      </c>
      <c r="I10" s="86">
        <v>-1.5543176857731405E-9</v>
      </c>
      <c r="J10" s="86">
        <v>-1.6879775525594633E-9</v>
      </c>
      <c r="K10" s="86">
        <v>-1.8415946578138834E-9</v>
      </c>
      <c r="L10" s="86">
        <v>-2.0092550572618581E-9</v>
      </c>
      <c r="M10" s="86">
        <v>-2.1922488658809647E-9</v>
      </c>
      <c r="N10" s="86">
        <v>-2.3919853512743961E-9</v>
      </c>
      <c r="O10" s="86">
        <v>-2.6100040014431484E-9</v>
      </c>
      <c r="P10" s="86">
        <v>-2.8452642142775401E-9</v>
      </c>
      <c r="Q10" s="86">
        <v>-3.101830754594978E-9</v>
      </c>
      <c r="R10" s="86">
        <v>-3.3816431810830139E-9</v>
      </c>
      <c r="S10" s="86">
        <v>-3.6868186037387458E-9</v>
      </c>
      <c r="T10" s="86">
        <v>-4.0196680370199884E-9</v>
      </c>
      <c r="U10" s="86">
        <v>-4.3710720497147142E-9</v>
      </c>
      <c r="V10" s="86">
        <v>-4.7533548860703838E-9</v>
      </c>
      <c r="W10" s="86">
        <v>-5.1692449442655706E-9</v>
      </c>
      <c r="X10" s="86">
        <v>-5.6217131194529969E-9</v>
      </c>
      <c r="Y10" s="86">
        <v>-6.1139944908753906E-9</v>
      </c>
      <c r="Z10" s="86">
        <v>-6.6283267959417194E-9</v>
      </c>
      <c r="AA10" s="86">
        <v>-7.1861401854540651E-9</v>
      </c>
      <c r="AB10" s="86">
        <v>-7.7911298520414992E-9</v>
      </c>
      <c r="AC10" s="86">
        <v>-8.4473067783746397E-9</v>
      </c>
      <c r="AD10" s="86">
        <v>-9.1590248834498869E-9</v>
      </c>
      <c r="AE10" s="86">
        <v>-9.9146150569626939E-9</v>
      </c>
      <c r="AF10" s="86">
        <v>-1.0732891509865986E-8</v>
      </c>
      <c r="AG10" s="86">
        <v>-1.1619086230961843E-8</v>
      </c>
      <c r="AH10" s="86">
        <v>-1.2578870681039882E-8</v>
      </c>
      <c r="AI10" s="86">
        <v>-1.3618392957658455E-8</v>
      </c>
      <c r="AJ10" s="86">
        <v>-1.4743253375905105E-8</v>
      </c>
      <c r="AK10" s="86">
        <v>-1.5961527779764544E-8</v>
      </c>
      <c r="AL10" s="86">
        <v>-1.7281017674899947E-8</v>
      </c>
      <c r="AM10" s="86">
        <v>-1.8710179965500717E-8</v>
      </c>
      <c r="AN10" s="86">
        <v>-2.0258182351608657E-8</v>
      </c>
    </row>
    <row r="11" spans="1:40" x14ac:dyDescent="0.2">
      <c r="A11" s="85" t="s">
        <v>246</v>
      </c>
      <c r="B11" s="86">
        <v>0</v>
      </c>
      <c r="C11" s="86">
        <v>0</v>
      </c>
      <c r="D11" s="86">
        <v>0</v>
      </c>
      <c r="E11" s="86">
        <v>0</v>
      </c>
      <c r="F11" s="86">
        <v>0</v>
      </c>
      <c r="G11" s="86">
        <v>0</v>
      </c>
      <c r="H11" s="86">
        <v>0</v>
      </c>
      <c r="I11" s="86">
        <v>0</v>
      </c>
      <c r="J11" s="86">
        <v>0</v>
      </c>
      <c r="K11" s="86">
        <v>0</v>
      </c>
      <c r="L11" s="86">
        <v>0</v>
      </c>
      <c r="M11" s="86">
        <v>0</v>
      </c>
      <c r="N11" s="86">
        <v>0</v>
      </c>
      <c r="O11" s="86">
        <v>0</v>
      </c>
      <c r="P11" s="86">
        <v>0</v>
      </c>
      <c r="Q11" s="86">
        <v>0</v>
      </c>
      <c r="R11" s="86">
        <v>0</v>
      </c>
      <c r="S11" s="86">
        <v>0</v>
      </c>
      <c r="T11" s="86">
        <v>0</v>
      </c>
      <c r="U11" s="86">
        <v>0</v>
      </c>
      <c r="V11" s="86">
        <v>0</v>
      </c>
      <c r="W11" s="86">
        <v>0</v>
      </c>
      <c r="X11" s="86">
        <v>0</v>
      </c>
      <c r="Y11" s="86">
        <v>0</v>
      </c>
      <c r="Z11" s="86">
        <v>0</v>
      </c>
      <c r="AA11" s="86">
        <v>0</v>
      </c>
      <c r="AB11" s="86">
        <v>0</v>
      </c>
      <c r="AC11" s="86">
        <v>0</v>
      </c>
      <c r="AD11" s="86">
        <v>0</v>
      </c>
      <c r="AE11" s="86">
        <v>0</v>
      </c>
      <c r="AF11" s="86">
        <v>0</v>
      </c>
      <c r="AG11" s="86">
        <v>0</v>
      </c>
      <c r="AH11" s="86">
        <v>0</v>
      </c>
      <c r="AI11" s="86">
        <v>0</v>
      </c>
      <c r="AJ11" s="86">
        <v>0</v>
      </c>
      <c r="AK11" s="86">
        <v>0</v>
      </c>
      <c r="AL11" s="86">
        <v>0</v>
      </c>
      <c r="AM11" s="86">
        <v>0</v>
      </c>
      <c r="AN11" s="86">
        <v>0</v>
      </c>
    </row>
    <row r="12" spans="1:40" x14ac:dyDescent="0.2">
      <c r="A12" s="85" t="s">
        <v>247</v>
      </c>
      <c r="B12" s="86">
        <v>1.1196368787299588E-2</v>
      </c>
      <c r="C12" s="86">
        <v>1.20159834622808E-2</v>
      </c>
      <c r="D12" s="86">
        <v>1.2946460456517194E-2</v>
      </c>
      <c r="E12" s="86">
        <v>1.3949744568766154E-2</v>
      </c>
      <c r="F12" s="86">
        <v>1.5147221950623182E-2</v>
      </c>
      <c r="G12" s="86">
        <v>1.6448054368517394E-2</v>
      </c>
      <c r="H12" s="86">
        <v>1.7861216562779149E-2</v>
      </c>
      <c r="I12" s="86">
        <v>1.9396467830369645E-2</v>
      </c>
      <c r="J12" s="86">
        <v>2.1064421125929576E-2</v>
      </c>
      <c r="K12" s="86">
        <v>2.298142256491131E-2</v>
      </c>
      <c r="L12" s="86">
        <v>2.5073671513813903E-2</v>
      </c>
      <c r="M12" s="86">
        <v>2.735726743151189E-2</v>
      </c>
      <c r="N12" s="86">
        <v>2.9849796693030076E-2</v>
      </c>
      <c r="O12" s="86">
        <v>3.2570470705251292E-2</v>
      </c>
      <c r="P12" s="86">
        <v>3.5506303702440921E-2</v>
      </c>
      <c r="Q12" s="86">
        <v>3.8708020244153603E-2</v>
      </c>
      <c r="R12" s="86">
        <v>4.2199824254743099E-2</v>
      </c>
      <c r="S12" s="86">
        <v>4.6008135337053793E-2</v>
      </c>
      <c r="T12" s="86">
        <v>5.0161792844839931E-2</v>
      </c>
      <c r="U12" s="86">
        <v>5.4546994589685094E-2</v>
      </c>
      <c r="V12" s="86">
        <v>5.9317535905237917E-2</v>
      </c>
      <c r="W12" s="86">
        <v>6.4507464713608229E-2</v>
      </c>
      <c r="X12" s="86">
        <v>7.0153855078087343E-2</v>
      </c>
      <c r="Y12" s="86">
        <v>7.6297077838584457E-2</v>
      </c>
      <c r="Z12" s="86">
        <v>8.2715476149722855E-2</v>
      </c>
      <c r="AA12" s="86">
        <v>8.967647875817214E-2</v>
      </c>
      <c r="AB12" s="86">
        <v>9.7226198299471836E-2</v>
      </c>
      <c r="AC12" s="86">
        <v>0.10541468818101155</v>
      </c>
      <c r="AD12" s="86">
        <v>0.114296281342912</v>
      </c>
      <c r="AE12" s="86">
        <v>0.12372535792592379</v>
      </c>
      <c r="AF12" s="86">
        <v>0.1339367021320427</v>
      </c>
      <c r="AG12" s="86">
        <v>0.14499560441213169</v>
      </c>
      <c r="AH12" s="86">
        <v>0.15697283942684334</v>
      </c>
      <c r="AI12" s="86">
        <v>0.16994512982921073</v>
      </c>
      <c r="AJ12" s="86">
        <v>0.18398236244637964</v>
      </c>
      <c r="AK12" s="86">
        <v>0.19918531644948514</v>
      </c>
      <c r="AL12" s="86">
        <v>0.2156513475174911</v>
      </c>
      <c r="AM12" s="86">
        <v>0.23348599010551946</v>
      </c>
      <c r="AN12" s="86">
        <v>0.25280364875298106</v>
      </c>
    </row>
    <row r="13" spans="1:40" x14ac:dyDescent="0.2">
      <c r="A13" s="85" t="s">
        <v>180</v>
      </c>
      <c r="B13" s="86">
        <v>9.0832706967013088</v>
      </c>
      <c r="C13" s="86">
        <v>9.7481989516805516</v>
      </c>
      <c r="D13" s="86">
        <v>10.503066407037087</v>
      </c>
      <c r="E13" s="86">
        <v>11.317000044842429</v>
      </c>
      <c r="F13" s="86">
        <v>12.288476727972295</v>
      </c>
      <c r="G13" s="86">
        <v>13.343802182791244</v>
      </c>
      <c r="H13" s="86">
        <v>14.490257340947908</v>
      </c>
      <c r="I13" s="86">
        <v>15.735759620829638</v>
      </c>
      <c r="J13" s="86">
        <v>17.088918987124504</v>
      </c>
      <c r="K13" s="86">
        <v>18.644123475921692</v>
      </c>
      <c r="L13" s="86">
        <v>20.341500896119602</v>
      </c>
      <c r="M13" s="86">
        <v>22.194112245065323</v>
      </c>
      <c r="N13" s="86">
        <v>24.216224809587171</v>
      </c>
      <c r="O13" s="86">
        <v>26.423424215033524</v>
      </c>
      <c r="P13" s="86">
        <v>28.805175507830388</v>
      </c>
      <c r="Q13" s="86">
        <v>31.402629967839903</v>
      </c>
      <c r="R13" s="86">
        <v>34.235423496755217</v>
      </c>
      <c r="S13" s="86">
        <v>37.324989508292312</v>
      </c>
      <c r="T13" s="86">
        <v>40.694724485886496</v>
      </c>
      <c r="U13" s="86">
        <v>44.252304203451565</v>
      </c>
      <c r="V13" s="86">
        <v>48.122498099540159</v>
      </c>
      <c r="W13" s="86">
        <v>52.332928209390623</v>
      </c>
      <c r="X13" s="86">
        <v>56.913671583794923</v>
      </c>
      <c r="Y13" s="86">
        <v>61.897479847330175</v>
      </c>
      <c r="Z13" s="86">
        <v>67.104529597732494</v>
      </c>
      <c r="AA13" s="86">
        <v>72.751777577337378</v>
      </c>
      <c r="AB13" s="86">
        <v>78.876633553463236</v>
      </c>
      <c r="AC13" s="86">
        <v>85.519704320799391</v>
      </c>
      <c r="AD13" s="86">
        <v>92.725068527721916</v>
      </c>
      <c r="AE13" s="86">
        <v>100.37458924738377</v>
      </c>
      <c r="AF13" s="86">
        <v>108.65873970396596</v>
      </c>
      <c r="AG13" s="86">
        <v>117.63048803833311</v>
      </c>
      <c r="AH13" s="86">
        <v>127.34725156259665</v>
      </c>
      <c r="AI13" s="86">
        <v>137.87127301271025</v>
      </c>
      <c r="AJ13" s="86">
        <v>149.25924942868383</v>
      </c>
      <c r="AK13" s="86">
        <v>161.59293986199188</v>
      </c>
      <c r="AL13" s="86">
        <v>174.95132598988084</v>
      </c>
      <c r="AM13" s="86">
        <v>189.42002467991838</v>
      </c>
      <c r="AN13" s="86">
        <v>205.09184882708348</v>
      </c>
    </row>
    <row r="14" spans="1:40" x14ac:dyDescent="0.2">
      <c r="A14" s="85" t="s">
        <v>248</v>
      </c>
      <c r="B14" s="86">
        <v>3.9591864391460728E-3</v>
      </c>
      <c r="C14" s="86">
        <v>4.2490132006753681E-3</v>
      </c>
      <c r="D14" s="86">
        <v>4.5780423678547259E-3</v>
      </c>
      <c r="E14" s="86">
        <v>4.932817110209816E-3</v>
      </c>
      <c r="F14" s="86">
        <v>5.3562612019059019E-3</v>
      </c>
      <c r="G14" s="86">
        <v>5.8162530230372721E-3</v>
      </c>
      <c r="H14" s="86">
        <v>6.3159661623705884E-3</v>
      </c>
      <c r="I14" s="86">
        <v>6.8588516384385963E-3</v>
      </c>
      <c r="J14" s="86">
        <v>7.4486623345993656E-3</v>
      </c>
      <c r="K14" s="86">
        <v>8.1265398005193265E-3</v>
      </c>
      <c r="L14" s="86">
        <v>8.8663871405970443E-3</v>
      </c>
      <c r="M14" s="86">
        <v>9.6738973398051015E-3</v>
      </c>
      <c r="N14" s="86">
        <v>1.0555289176645241E-2</v>
      </c>
      <c r="O14" s="86">
        <v>1.1517356062718346E-2</v>
      </c>
      <c r="P14" s="86">
        <v>1.2555506056782103E-2</v>
      </c>
      <c r="Q14" s="86">
        <v>1.3687676044637232E-2</v>
      </c>
      <c r="R14" s="86">
        <v>1.4922424859142488E-2</v>
      </c>
      <c r="S14" s="86">
        <v>1.6269094826841069E-2</v>
      </c>
      <c r="T14" s="86">
        <v>1.7737883930710036E-2</v>
      </c>
      <c r="U14" s="86">
        <v>1.9288550187863407E-2</v>
      </c>
      <c r="V14" s="86">
        <v>2.097547769469468E-2</v>
      </c>
      <c r="W14" s="86">
        <v>2.2810706253934478E-2</v>
      </c>
      <c r="X14" s="86">
        <v>2.4807345752494842E-2</v>
      </c>
      <c r="Y14" s="86">
        <v>2.6979671861795843E-2</v>
      </c>
      <c r="Z14" s="86">
        <v>2.9249303743100297E-2</v>
      </c>
      <c r="AA14" s="86">
        <v>3.1710807794440125E-2</v>
      </c>
      <c r="AB14" s="86">
        <v>3.4380490063317878E-2</v>
      </c>
      <c r="AC14" s="86">
        <v>3.7276050107110964E-2</v>
      </c>
      <c r="AD14" s="86">
        <v>4.0416700783470996E-2</v>
      </c>
      <c r="AE14" s="86">
        <v>4.3750948953598823E-2</v>
      </c>
      <c r="AF14" s="86">
        <v>4.7361817465913135E-2</v>
      </c>
      <c r="AG14" s="86">
        <v>5.1272393901090563E-2</v>
      </c>
      <c r="AH14" s="86">
        <v>5.5507705130075996E-2</v>
      </c>
      <c r="AI14" s="86">
        <v>6.0094881313838069E-2</v>
      </c>
      <c r="AJ14" s="86">
        <v>6.505863537346461E-2</v>
      </c>
      <c r="AK14" s="86">
        <v>7.0434604177951804E-2</v>
      </c>
      <c r="AL14" s="86">
        <v>7.6257214003465634E-2</v>
      </c>
      <c r="AM14" s="86">
        <v>8.2563783251312736E-2</v>
      </c>
      <c r="AN14" s="86">
        <v>8.9394766903784006E-2</v>
      </c>
    </row>
    <row r="15" spans="1:40" x14ac:dyDescent="0.2">
      <c r="A15" s="85" t="s">
        <v>249</v>
      </c>
      <c r="B15" s="86">
        <v>3.185871661330409E-2</v>
      </c>
      <c r="C15" s="86">
        <v>3.4190889852537799E-2</v>
      </c>
      <c r="D15" s="86">
        <v>3.6838516367681019E-2</v>
      </c>
      <c r="E15" s="86">
        <v>3.9693311955606547E-2</v>
      </c>
      <c r="F15" s="86">
        <v>4.3100674939460674E-2</v>
      </c>
      <c r="G15" s="86">
        <v>4.6802129594125226E-2</v>
      </c>
      <c r="H15" s="86">
        <v>5.0823213101725433E-2</v>
      </c>
      <c r="I15" s="86">
        <v>5.5191695061685794E-2</v>
      </c>
      <c r="J15" s="86">
        <v>5.9937774114364704E-2</v>
      </c>
      <c r="K15" s="86">
        <v>6.539250740799224E-2</v>
      </c>
      <c r="L15" s="86">
        <v>7.1345898870336849E-2</v>
      </c>
      <c r="M15" s="86">
        <v>7.7843758719662606E-2</v>
      </c>
      <c r="N15" s="86">
        <v>8.4936128120994964E-2</v>
      </c>
      <c r="O15" s="86">
        <v>9.2677672187572821E-2</v>
      </c>
      <c r="P15" s="86">
        <v>0.10103144056179321</v>
      </c>
      <c r="Q15" s="86">
        <v>0.11014176748263001</v>
      </c>
      <c r="R15" s="86">
        <v>0.12007752402619418</v>
      </c>
      <c r="S15" s="86">
        <v>0.13091388587274821</v>
      </c>
      <c r="T15" s="86">
        <v>0.14273291398473645</v>
      </c>
      <c r="U15" s="86">
        <v>0.15521078983316891</v>
      </c>
      <c r="V15" s="86">
        <v>0.16878513047445401</v>
      </c>
      <c r="W15" s="86">
        <v>0.18355281759607225</v>
      </c>
      <c r="X15" s="86">
        <v>0.19961934362137451</v>
      </c>
      <c r="Y15" s="86">
        <v>0.21709958178940297</v>
      </c>
      <c r="Z15" s="86">
        <v>0.23536281845036572</v>
      </c>
      <c r="AA15" s="86">
        <v>0.25517000894757541</v>
      </c>
      <c r="AB15" s="86">
        <v>0.27665236451709063</v>
      </c>
      <c r="AC15" s="86">
        <v>0.29995230966741476</v>
      </c>
      <c r="AD15" s="86">
        <v>0.32522444610691931</v>
      </c>
      <c r="AE15" s="86">
        <v>0.3520544196894318</v>
      </c>
      <c r="AF15" s="86">
        <v>0.3811102973122435</v>
      </c>
      <c r="AG15" s="86">
        <v>0.41257785974152217</v>
      </c>
      <c r="AH15" s="86">
        <v>0.44665849279261294</v>
      </c>
      <c r="AI15" s="86">
        <v>0.48357050700058579</v>
      </c>
      <c r="AJ15" s="86">
        <v>0.52351276189421669</v>
      </c>
      <c r="AK15" s="86">
        <v>0.56677201964744883</v>
      </c>
      <c r="AL15" s="86">
        <v>0.61362530105566016</v>
      </c>
      <c r="AM15" s="86">
        <v>0.66437289921945719</v>
      </c>
      <c r="AN15" s="86">
        <v>0.71934034662795376</v>
      </c>
    </row>
    <row r="16" spans="1:40" x14ac:dyDescent="0.2">
      <c r="A16" s="85" t="s">
        <v>250</v>
      </c>
      <c r="B16" s="86">
        <v>0.31480062074797976</v>
      </c>
      <c r="C16" s="86">
        <v>0.33784516432811923</v>
      </c>
      <c r="D16" s="86">
        <v>0.36400674768982438</v>
      </c>
      <c r="E16" s="86">
        <v>0.3922153988447255</v>
      </c>
      <c r="F16" s="86">
        <v>0.42588404894920084</v>
      </c>
      <c r="G16" s="86">
        <v>0.46245866170282035</v>
      </c>
      <c r="H16" s="86">
        <v>0.5021915737229925</v>
      </c>
      <c r="I16" s="86">
        <v>0.54535718046772852</v>
      </c>
      <c r="J16" s="86">
        <v>0.59225387910242444</v>
      </c>
      <c r="K16" s="86">
        <v>0.64615289354456762</v>
      </c>
      <c r="L16" s="86">
        <v>0.70497922200750318</v>
      </c>
      <c r="M16" s="86">
        <v>0.76918552193255774</v>
      </c>
      <c r="N16" s="86">
        <v>0.83926625736246641</v>
      </c>
      <c r="O16" s="86">
        <v>0.91576158224598203</v>
      </c>
      <c r="P16" s="86">
        <v>0.99830638471587296</v>
      </c>
      <c r="Q16" s="86">
        <v>1.0883268524172871</v>
      </c>
      <c r="R16" s="86">
        <v>1.1865035104879598</v>
      </c>
      <c r="S16" s="86">
        <v>1.2935791807778414</v>
      </c>
      <c r="T16" s="86">
        <v>1.4103647196133262</v>
      </c>
      <c r="U16" s="86">
        <v>1.533660428928322</v>
      </c>
      <c r="V16" s="86">
        <v>1.6677904666190613</v>
      </c>
      <c r="W16" s="86">
        <v>1.8137121347554361</v>
      </c>
      <c r="X16" s="86">
        <v>1.9724678193430767</v>
      </c>
      <c r="Y16" s="86">
        <v>2.1451925995942669</v>
      </c>
      <c r="Z16" s="86">
        <v>2.3256543020389113</v>
      </c>
      <c r="AA16" s="86">
        <v>2.5213720372973136</v>
      </c>
      <c r="AB16" s="86">
        <v>2.7336423227107609</v>
      </c>
      <c r="AC16" s="86">
        <v>2.9638724755993713</v>
      </c>
      <c r="AD16" s="86">
        <v>3.2135901379694065</v>
      </c>
      <c r="AE16" s="86">
        <v>3.4787010161301337</v>
      </c>
      <c r="AF16" s="86">
        <v>3.7658063764326513</v>
      </c>
      <c r="AG16" s="86">
        <v>4.0767419456961678</v>
      </c>
      <c r="AH16" s="86">
        <v>4.4134976465045055</v>
      </c>
      <c r="AI16" s="86">
        <v>4.7782306370630661</v>
      </c>
      <c r="AJ16" s="86">
        <v>5.172905877349999</v>
      </c>
      <c r="AK16" s="86">
        <v>5.6003569061879732</v>
      </c>
      <c r="AL16" s="86">
        <v>6.0633210064187217</v>
      </c>
      <c r="AM16" s="86">
        <v>6.5647654179227644</v>
      </c>
      <c r="AN16" s="86">
        <v>7.1079067746559055</v>
      </c>
    </row>
    <row r="17" spans="1:40" x14ac:dyDescent="0.2">
      <c r="A17" s="85" t="s">
        <v>251</v>
      </c>
      <c r="B17" s="86">
        <v>8.2526660197017043E-3</v>
      </c>
      <c r="C17" s="86">
        <v>8.8567910093268146E-3</v>
      </c>
      <c r="D17" s="86">
        <v>9.5426308577926267E-3</v>
      </c>
      <c r="E17" s="86">
        <v>1.0282135679271496E-2</v>
      </c>
      <c r="F17" s="86">
        <v>1.1164777282665517E-2</v>
      </c>
      <c r="G17" s="86">
        <v>1.2123600245397811E-2</v>
      </c>
      <c r="H17" s="86">
        <v>1.3165219706355551E-2</v>
      </c>
      <c r="I17" s="86">
        <v>1.429682908868672E-2</v>
      </c>
      <c r="J17" s="86">
        <v>1.5526251033088108E-2</v>
      </c>
      <c r="K17" s="86">
        <v>1.6939242417683215E-2</v>
      </c>
      <c r="L17" s="86">
        <v>1.8481405964935346E-2</v>
      </c>
      <c r="M17" s="86">
        <v>2.0164608330875012E-2</v>
      </c>
      <c r="N17" s="86">
        <v>2.2001812153865964E-2</v>
      </c>
      <c r="O17" s="86">
        <v>2.4007177857504856E-2</v>
      </c>
      <c r="P17" s="86">
        <v>2.6171133839636214E-2</v>
      </c>
      <c r="Q17" s="86">
        <v>2.853106836934563E-2</v>
      </c>
      <c r="R17" s="86">
        <v>3.1104821775748068E-2</v>
      </c>
      <c r="S17" s="86">
        <v>3.3911867529465067E-2</v>
      </c>
      <c r="T17" s="86">
        <v>3.6973462661171436E-2</v>
      </c>
      <c r="U17" s="86">
        <v>4.0205725381051764E-2</v>
      </c>
      <c r="V17" s="86">
        <v>4.3722015792555913E-2</v>
      </c>
      <c r="W17" s="86">
        <v>4.7547430079560554E-2</v>
      </c>
      <c r="X17" s="86">
        <v>5.1709294946656138E-2</v>
      </c>
      <c r="Y17" s="86">
        <v>5.6237367100238744E-2</v>
      </c>
      <c r="Z17" s="86">
        <v>6.0968266791871555E-2</v>
      </c>
      <c r="AA17" s="86">
        <v>6.6099111513150108E-2</v>
      </c>
      <c r="AB17" s="86">
        <v>7.1663890157047341E-2</v>
      </c>
      <c r="AC17" s="86">
        <v>7.7699496297022691E-2</v>
      </c>
      <c r="AD17" s="86">
        <v>8.4245977882300038E-2</v>
      </c>
      <c r="AE17" s="86">
        <v>9.119600082206375E-2</v>
      </c>
      <c r="AF17" s="86">
        <v>9.8722620831303384E-2</v>
      </c>
      <c r="AG17" s="86">
        <v>0.10687396246678234</v>
      </c>
      <c r="AH17" s="86">
        <v>0.11570219260939917</v>
      </c>
      <c r="AI17" s="86">
        <v>0.12526386231098643</v>
      </c>
      <c r="AJ17" s="86">
        <v>0.13561048404443315</v>
      </c>
      <c r="AK17" s="86">
        <v>0.14681634053987438</v>
      </c>
      <c r="AL17" s="86">
        <v>0.15895319112561326</v>
      </c>
      <c r="AM17" s="86">
        <v>0.17209882357626108</v>
      </c>
      <c r="AN17" s="86">
        <v>0.18633756366500678</v>
      </c>
    </row>
    <row r="18" spans="1:40" x14ac:dyDescent="0.2">
      <c r="A18" s="85" t="s">
        <v>252</v>
      </c>
      <c r="B18" s="86">
        <v>3.8186913457247256</v>
      </c>
      <c r="C18" s="86">
        <v>4.0982333584646078</v>
      </c>
      <c r="D18" s="86">
        <v>4.415586646194555</v>
      </c>
      <c r="E18" s="86">
        <v>4.7577719054988128</v>
      </c>
      <c r="F18" s="86">
        <v>5.1661897239602421</v>
      </c>
      <c r="G18" s="86">
        <v>5.6098583446371162</v>
      </c>
      <c r="H18" s="86">
        <v>6.0918387388033084</v>
      </c>
      <c r="I18" s="86">
        <v>6.6154594626679009</v>
      </c>
      <c r="J18" s="86">
        <v>7.1843402253355944</v>
      </c>
      <c r="K18" s="86">
        <v>7.8381626336404384</v>
      </c>
      <c r="L18" s="86">
        <v>8.5517558624861074</v>
      </c>
      <c r="M18" s="86">
        <v>9.3306108764382518</v>
      </c>
      <c r="N18" s="86">
        <v>10.180725775361729</v>
      </c>
      <c r="O18" s="86">
        <v>11.10865290087696</v>
      </c>
      <c r="P18" s="86">
        <v>12.109963260676659</v>
      </c>
      <c r="Q18" s="86">
        <v>13.201957234934694</v>
      </c>
      <c r="R18" s="86">
        <v>14.392889939056619</v>
      </c>
      <c r="S18" s="86">
        <v>15.691772179193597</v>
      </c>
      <c r="T18" s="86">
        <v>17.108440054235341</v>
      </c>
      <c r="U18" s="86">
        <v>18.604079602237054</v>
      </c>
      <c r="V18" s="86">
        <v>20.231145053742026</v>
      </c>
      <c r="W18" s="86">
        <v>22.001248968855307</v>
      </c>
      <c r="X18" s="86">
        <v>23.927036019017336</v>
      </c>
      <c r="Y18" s="86">
        <v>26.022275291323176</v>
      </c>
      <c r="Z18" s="86">
        <v>28.211367357668905</v>
      </c>
      <c r="AA18" s="86">
        <v>30.585522847134854</v>
      </c>
      <c r="AB18" s="86">
        <v>33.16046917327882</v>
      </c>
      <c r="AC18" s="86">
        <v>35.953277809652064</v>
      </c>
      <c r="AD18" s="86">
        <v>38.98247982933448</v>
      </c>
      <c r="AE18" s="86">
        <v>42.198409371291554</v>
      </c>
      <c r="AF18" s="86">
        <v>45.681143147652577</v>
      </c>
      <c r="AG18" s="86">
        <v>49.452949456685076</v>
      </c>
      <c r="AH18" s="86">
        <v>53.537967069562569</v>
      </c>
      <c r="AI18" s="86">
        <v>57.962363410449449</v>
      </c>
      <c r="AJ18" s="86">
        <v>62.749974441439456</v>
      </c>
      <c r="AK18" s="86">
        <v>67.935172426965281</v>
      </c>
      <c r="AL18" s="86">
        <v>73.551161997544099</v>
      </c>
      <c r="AM18" s="86">
        <v>79.633937279316797</v>
      </c>
      <c r="AN18" s="86">
        <v>86.222517675168334</v>
      </c>
    </row>
    <row r="19" spans="1:40" x14ac:dyDescent="0.2">
      <c r="A19" s="85" t="s">
        <v>128</v>
      </c>
      <c r="B19" s="86">
        <v>0.16201559236004404</v>
      </c>
      <c r="C19" s="86">
        <v>0.17387571947774794</v>
      </c>
      <c r="D19" s="86">
        <v>0.18734006530830025</v>
      </c>
      <c r="E19" s="86">
        <v>0.2018579570318936</v>
      </c>
      <c r="F19" s="86">
        <v>0.21918589710290959</v>
      </c>
      <c r="G19" s="86">
        <v>0.23800942272537268</v>
      </c>
      <c r="H19" s="86">
        <v>0.25845840170718754</v>
      </c>
      <c r="I19" s="86">
        <v>0.28067405468052742</v>
      </c>
      <c r="J19" s="86">
        <v>0.30480995501953434</v>
      </c>
      <c r="K19" s="86">
        <v>0.33254967399377788</v>
      </c>
      <c r="L19" s="86">
        <v>0.3628252891740894</v>
      </c>
      <c r="M19" s="86">
        <v>0.39586976567762289</v>
      </c>
      <c r="N19" s="86">
        <v>0.43193758484750305</v>
      </c>
      <c r="O19" s="86">
        <v>0.47130674283813689</v>
      </c>
      <c r="P19" s="86">
        <v>0.51378933082232214</v>
      </c>
      <c r="Q19" s="86">
        <v>0.56011935191478035</v>
      </c>
      <c r="R19" s="86">
        <v>0.61064704584198992</v>
      </c>
      <c r="S19" s="86">
        <v>0.66575471401667319</v>
      </c>
      <c r="T19" s="86">
        <v>0.72585967254108996</v>
      </c>
      <c r="U19" s="86">
        <v>0.78931516170962279</v>
      </c>
      <c r="V19" s="86">
        <v>0.85834665681311395</v>
      </c>
      <c r="W19" s="86">
        <v>0.93344684386200572</v>
      </c>
      <c r="X19" s="86">
        <v>1.0151521982475116</v>
      </c>
      <c r="Y19" s="86">
        <v>1.1040469009363549</v>
      </c>
      <c r="Z19" s="86">
        <v>1.1969234954945274</v>
      </c>
      <c r="AA19" s="86">
        <v>1.2976517746761678</v>
      </c>
      <c r="AB19" s="86">
        <v>1.4068990053518275</v>
      </c>
      <c r="AC19" s="86">
        <v>1.5253894788164708</v>
      </c>
      <c r="AD19" s="86">
        <v>1.6539094127845686</v>
      </c>
      <c r="AE19" s="86">
        <v>1.7903516340999068</v>
      </c>
      <c r="AF19" s="86">
        <v>1.9381135568960992</v>
      </c>
      <c r="AG19" s="86">
        <v>2.0981399581158282</v>
      </c>
      <c r="AH19" s="86">
        <v>2.2714549732433347</v>
      </c>
      <c r="AI19" s="86">
        <v>2.4591688074098284</v>
      </c>
      <c r="AJ19" s="86">
        <v>2.6622927488207369</v>
      </c>
      <c r="AK19" s="86">
        <v>2.8822851093108297</v>
      </c>
      <c r="AL19" s="86">
        <v>3.1205546615185051</v>
      </c>
      <c r="AM19" s="86">
        <v>3.3786285279944575</v>
      </c>
      <c r="AN19" s="86">
        <v>3.6581621846857071</v>
      </c>
    </row>
    <row r="20" spans="1:40" x14ac:dyDescent="0.2">
      <c r="A20" s="85" t="s">
        <v>253</v>
      </c>
      <c r="B20" s="86">
        <v>11.977055455007628</v>
      </c>
      <c r="C20" s="86">
        <v>12.853819216587477</v>
      </c>
      <c r="D20" s="86">
        <v>13.84917536921971</v>
      </c>
      <c r="E20" s="86">
        <v>14.922415245273493</v>
      </c>
      <c r="F20" s="86">
        <v>16.203388861012897</v>
      </c>
      <c r="G20" s="86">
        <v>17.594924125951987</v>
      </c>
      <c r="H20" s="86">
        <v>19.10662156010514</v>
      </c>
      <c r="I20" s="86">
        <v>20.748920944719909</v>
      </c>
      <c r="J20" s="86">
        <v>22.533175241518776</v>
      </c>
      <c r="K20" s="86">
        <v>24.583843005165328</v>
      </c>
      <c r="L20" s="86">
        <v>26.821977722120437</v>
      </c>
      <c r="M20" s="86">
        <v>29.264801414577104</v>
      </c>
      <c r="N20" s="86">
        <v>31.931126698743878</v>
      </c>
      <c r="O20" s="86">
        <v>34.841504530915202</v>
      </c>
      <c r="P20" s="86">
        <v>37.98204368981353</v>
      </c>
      <c r="Q20" s="86">
        <v>41.407005594856031</v>
      </c>
      <c r="R20" s="86">
        <v>45.142281831941766</v>
      </c>
      <c r="S20" s="86">
        <v>49.216134157572093</v>
      </c>
      <c r="T20" s="86">
        <v>53.659412800581315</v>
      </c>
      <c r="U20" s="86">
        <v>58.350380513165412</v>
      </c>
      <c r="V20" s="86">
        <v>63.453556281329959</v>
      </c>
      <c r="W20" s="86">
        <v>69.005362078929522</v>
      </c>
      <c r="X20" s="86">
        <v>75.045457024060227</v>
      </c>
      <c r="Y20" s="86">
        <v>81.617026885031606</v>
      </c>
      <c r="Z20" s="86">
        <v>88.482959399869145</v>
      </c>
      <c r="AA20" s="86">
        <v>95.929330258823143</v>
      </c>
      <c r="AB20" s="86">
        <v>104.00546738271562</v>
      </c>
      <c r="AC20" s="86">
        <v>112.76491424152383</v>
      </c>
      <c r="AD20" s="86">
        <v>122.26579223596461</v>
      </c>
      <c r="AE20" s="86">
        <v>132.35232790388127</v>
      </c>
      <c r="AF20" s="86">
        <v>143.27567619208591</v>
      </c>
      <c r="AG20" s="86">
        <v>155.10568004390456</v>
      </c>
      <c r="AH20" s="86">
        <v>167.91804900870525</v>
      </c>
      <c r="AI20" s="86">
        <v>181.79485536255262</v>
      </c>
      <c r="AJ20" s="86">
        <v>196.81085891554238</v>
      </c>
      <c r="AK20" s="86">
        <v>213.07386584522405</v>
      </c>
      <c r="AL20" s="86">
        <v>230.68802012791369</v>
      </c>
      <c r="AM20" s="86">
        <v>249.7662147957561</v>
      </c>
      <c r="AN20" s="86">
        <v>270.43083144754092</v>
      </c>
    </row>
    <row r="21" spans="1:40" x14ac:dyDescent="0.2">
      <c r="A21" s="85" t="s">
        <v>254</v>
      </c>
      <c r="B21" s="86">
        <v>5.6947969068172517E-3</v>
      </c>
      <c r="C21" s="86">
        <v>6.1116766295680391E-3</v>
      </c>
      <c r="D21" s="86">
        <v>6.5849441334620458E-3</v>
      </c>
      <c r="E21" s="86">
        <v>7.0952434427859114E-3</v>
      </c>
      <c r="F21" s="86">
        <v>7.7043150641064309E-3</v>
      </c>
      <c r="G21" s="86">
        <v>8.3659560452533453E-3</v>
      </c>
      <c r="H21" s="86">
        <v>9.0847311986621566E-3</v>
      </c>
      <c r="I21" s="86">
        <v>9.865604384956185E-3</v>
      </c>
      <c r="J21" s="86">
        <v>1.0713973659737933E-2</v>
      </c>
      <c r="K21" s="86">
        <v>1.1689016021459782E-2</v>
      </c>
      <c r="L21" s="86">
        <v>1.2753194333987113E-2</v>
      </c>
      <c r="M21" s="86">
        <v>1.3914697247617337E-2</v>
      </c>
      <c r="N21" s="86">
        <v>1.5182469701195902E-2</v>
      </c>
      <c r="O21" s="86">
        <v>1.656628317175883E-2</v>
      </c>
      <c r="P21" s="86">
        <v>1.8059532723371702E-2</v>
      </c>
      <c r="Q21" s="86">
        <v>1.9688018333718287E-2</v>
      </c>
      <c r="R21" s="86">
        <v>2.1464050818578332E-2</v>
      </c>
      <c r="S21" s="86">
        <v>2.3401067951877991E-2</v>
      </c>
      <c r="T21" s="86">
        <v>2.5513738262822962E-2</v>
      </c>
      <c r="U21" s="86">
        <v>2.7744178667808667E-2</v>
      </c>
      <c r="V21" s="86">
        <v>3.0170613920501563E-2</v>
      </c>
      <c r="W21" s="86">
        <v>3.2810361778578087E-2</v>
      </c>
      <c r="X21" s="86">
        <v>3.5682279182620104E-2</v>
      </c>
      <c r="Y21" s="86">
        <v>3.8806899909123158E-2</v>
      </c>
      <c r="Z21" s="86">
        <v>4.2071482877348867E-2</v>
      </c>
      <c r="AA21" s="86">
        <v>4.5612050080521965E-2</v>
      </c>
      <c r="AB21" s="86">
        <v>4.9452055738418911E-2</v>
      </c>
      <c r="AC21" s="86">
        <v>5.361695846132606E-2</v>
      </c>
      <c r="AD21" s="86">
        <v>5.8134393553618949E-2</v>
      </c>
      <c r="AE21" s="86">
        <v>6.2930294544303392E-2</v>
      </c>
      <c r="AF21" s="86">
        <v>6.8124079467270143E-2</v>
      </c>
      <c r="AG21" s="86">
        <v>7.3748956933693308E-2</v>
      </c>
      <c r="AH21" s="86">
        <v>7.9840924982421208E-2</v>
      </c>
      <c r="AI21" s="86">
        <v>8.6439006973212273E-2</v>
      </c>
      <c r="AJ21" s="86">
        <v>9.357874936712178E-2</v>
      </c>
      <c r="AK21" s="86">
        <v>0.101311411364606</v>
      </c>
      <c r="AL21" s="86">
        <v>0.10968651087901321</v>
      </c>
      <c r="AM21" s="86">
        <v>0.11875772578573396</v>
      </c>
      <c r="AN21" s="86">
        <v>0.12858324554150552</v>
      </c>
    </row>
    <row r="25" spans="1:40" x14ac:dyDescent="0.2">
      <c r="A25" s="83" t="s">
        <v>259</v>
      </c>
    </row>
    <row r="26" spans="1:40" x14ac:dyDescent="0.2">
      <c r="A26" s="83" t="s">
        <v>241</v>
      </c>
    </row>
    <row r="27" spans="1:40" x14ac:dyDescent="0.2">
      <c r="A27" s="83"/>
    </row>
    <row r="28" spans="1:40" x14ac:dyDescent="0.2">
      <c r="A28" s="83"/>
    </row>
    <row r="29" spans="1:40" x14ac:dyDescent="0.2">
      <c r="A29" s="83"/>
    </row>
    <row r="30" spans="1:40" x14ac:dyDescent="0.2">
      <c r="A30" s="85" t="s">
        <v>244</v>
      </c>
      <c r="B30" s="85">
        <v>2022</v>
      </c>
      <c r="C30" s="85">
        <v>2023</v>
      </c>
      <c r="D30" s="85">
        <v>2024</v>
      </c>
      <c r="E30" s="85">
        <v>2025</v>
      </c>
      <c r="F30" s="85">
        <v>2026</v>
      </c>
      <c r="G30" s="85">
        <v>2027</v>
      </c>
      <c r="H30" s="85">
        <v>2028</v>
      </c>
      <c r="I30" s="85">
        <v>2029</v>
      </c>
      <c r="J30" s="85">
        <v>2030</v>
      </c>
      <c r="K30" s="85">
        <v>2031</v>
      </c>
      <c r="L30" s="85">
        <v>2032</v>
      </c>
      <c r="M30" s="85">
        <v>2033</v>
      </c>
      <c r="N30" s="85">
        <v>2034</v>
      </c>
      <c r="O30" s="85">
        <v>2035</v>
      </c>
      <c r="P30" s="85">
        <v>2036</v>
      </c>
      <c r="Q30" s="85">
        <v>2037</v>
      </c>
      <c r="R30" s="85">
        <v>2038</v>
      </c>
      <c r="S30" s="85">
        <v>2039</v>
      </c>
      <c r="T30" s="85">
        <v>2040</v>
      </c>
      <c r="U30" s="85">
        <v>2041</v>
      </c>
      <c r="V30" s="85">
        <v>2042</v>
      </c>
      <c r="W30" s="85">
        <v>2043</v>
      </c>
      <c r="X30" s="85">
        <v>2044</v>
      </c>
      <c r="Y30" s="85">
        <v>2045</v>
      </c>
      <c r="Z30" s="85">
        <v>2046</v>
      </c>
      <c r="AA30" s="85">
        <v>2047</v>
      </c>
      <c r="AB30" s="85">
        <v>2048</v>
      </c>
      <c r="AC30" s="85">
        <v>2049</v>
      </c>
      <c r="AD30" s="85">
        <v>2050</v>
      </c>
      <c r="AE30" s="85">
        <v>2051</v>
      </c>
      <c r="AF30" s="85">
        <v>2052</v>
      </c>
      <c r="AG30" s="85">
        <v>2053</v>
      </c>
      <c r="AH30" s="85">
        <v>2054</v>
      </c>
      <c r="AI30" s="85">
        <v>2055</v>
      </c>
      <c r="AJ30" s="85">
        <v>2056</v>
      </c>
      <c r="AK30" s="85">
        <v>2057</v>
      </c>
      <c r="AL30" s="85">
        <v>2058</v>
      </c>
      <c r="AM30" s="85">
        <v>2059</v>
      </c>
      <c r="AN30" s="85">
        <v>2060</v>
      </c>
    </row>
    <row r="31" spans="1:40" x14ac:dyDescent="0.2">
      <c r="A31" s="85" t="s">
        <v>245</v>
      </c>
      <c r="B31" s="84">
        <f>B10*$B$8</f>
        <v>-8.9721047021201262E-4</v>
      </c>
      <c r="C31" s="84">
        <f t="shared" ref="C31:AN38" si="0">C10*$B$8</f>
        <v>-9.6288952043825258E-4</v>
      </c>
      <c r="D31" s="84">
        <f t="shared" si="0"/>
        <v>-1.0374524182294789E-3</v>
      </c>
      <c r="E31" s="84">
        <f t="shared" si="0"/>
        <v>-1.1178496458670866E-3</v>
      </c>
      <c r="F31" s="84">
        <f t="shared" si="0"/>
        <v>-1.2138083683113589E-3</v>
      </c>
      <c r="G31" s="84">
        <f t="shared" si="0"/>
        <v>-1.3180493492488394E-3</v>
      </c>
      <c r="H31" s="84">
        <f t="shared" si="0"/>
        <v>-1.4312917710452393E-3</v>
      </c>
      <c r="I31" s="84">
        <f t="shared" si="0"/>
        <v>-1.5543176857731405E-3</v>
      </c>
      <c r="J31" s="84">
        <f t="shared" si="0"/>
        <v>-1.6879775525594633E-3</v>
      </c>
      <c r="K31" s="84">
        <f t="shared" si="0"/>
        <v>-1.8415946578138834E-3</v>
      </c>
      <c r="L31" s="84">
        <f t="shared" si="0"/>
        <v>-2.0092550572618582E-3</v>
      </c>
      <c r="M31" s="84">
        <f t="shared" si="0"/>
        <v>-2.1922488658809645E-3</v>
      </c>
      <c r="N31" s="84">
        <f t="shared" si="0"/>
        <v>-2.391985351274396E-3</v>
      </c>
      <c r="O31" s="84">
        <f t="shared" si="0"/>
        <v>-2.6100040014431485E-3</v>
      </c>
      <c r="P31" s="84">
        <f t="shared" si="0"/>
        <v>-2.8452642142775398E-3</v>
      </c>
      <c r="Q31" s="84">
        <f t="shared" si="0"/>
        <v>-3.1018307545949779E-3</v>
      </c>
      <c r="R31" s="84">
        <f t="shared" si="0"/>
        <v>-3.3816431810830138E-3</v>
      </c>
      <c r="S31" s="84">
        <f t="shared" si="0"/>
        <v>-3.6868186037387458E-3</v>
      </c>
      <c r="T31" s="84">
        <f t="shared" si="0"/>
        <v>-4.0196680370199883E-3</v>
      </c>
      <c r="U31" s="84">
        <f t="shared" si="0"/>
        <v>-4.3710720497147143E-3</v>
      </c>
      <c r="V31" s="84">
        <f t="shared" si="0"/>
        <v>-4.7533548860703842E-3</v>
      </c>
      <c r="W31" s="84">
        <f t="shared" si="0"/>
        <v>-5.1692449442655702E-3</v>
      </c>
      <c r="X31" s="84">
        <f t="shared" si="0"/>
        <v>-5.6217131194529965E-3</v>
      </c>
      <c r="Y31" s="84">
        <f t="shared" si="0"/>
        <v>-6.1139944908753909E-3</v>
      </c>
      <c r="Z31" s="84">
        <f t="shared" si="0"/>
        <v>-6.6283267959417191E-3</v>
      </c>
      <c r="AA31" s="84">
        <f t="shared" si="0"/>
        <v>-7.186140185454065E-3</v>
      </c>
      <c r="AB31" s="84">
        <f t="shared" si="0"/>
        <v>-7.7911298520414989E-3</v>
      </c>
      <c r="AC31" s="84">
        <f t="shared" si="0"/>
        <v>-8.447306778374639E-3</v>
      </c>
      <c r="AD31" s="84">
        <f t="shared" si="0"/>
        <v>-9.1590248834498861E-3</v>
      </c>
      <c r="AE31" s="84">
        <f t="shared" si="0"/>
        <v>-9.9146150569626931E-3</v>
      </c>
      <c r="AF31" s="84">
        <f t="shared" si="0"/>
        <v>-1.0732891509865986E-2</v>
      </c>
      <c r="AG31" s="84">
        <f t="shared" si="0"/>
        <v>-1.1619086230961842E-2</v>
      </c>
      <c r="AH31" s="84">
        <f t="shared" si="0"/>
        <v>-1.2578870681039881E-2</v>
      </c>
      <c r="AI31" s="84">
        <f t="shared" si="0"/>
        <v>-1.3618392957658456E-2</v>
      </c>
      <c r="AJ31" s="84">
        <f t="shared" si="0"/>
        <v>-1.4743253375905105E-2</v>
      </c>
      <c r="AK31" s="84">
        <f t="shared" si="0"/>
        <v>-1.5961527779764544E-2</v>
      </c>
      <c r="AL31" s="84">
        <f t="shared" si="0"/>
        <v>-1.7281017674899948E-2</v>
      </c>
      <c r="AM31" s="84">
        <f t="shared" si="0"/>
        <v>-1.8710179965500718E-2</v>
      </c>
      <c r="AN31" s="84">
        <f t="shared" si="0"/>
        <v>-2.0258182351608658E-2</v>
      </c>
    </row>
    <row r="32" spans="1:40" x14ac:dyDescent="0.2">
      <c r="A32" s="85" t="s">
        <v>246</v>
      </c>
      <c r="B32" s="84">
        <f t="shared" ref="B32:Q42" si="1">B11*$B$8</f>
        <v>0</v>
      </c>
      <c r="C32" s="84">
        <f t="shared" si="1"/>
        <v>0</v>
      </c>
      <c r="D32" s="84">
        <f t="shared" si="1"/>
        <v>0</v>
      </c>
      <c r="E32" s="84">
        <f t="shared" si="1"/>
        <v>0</v>
      </c>
      <c r="F32" s="84">
        <f t="shared" si="1"/>
        <v>0</v>
      </c>
      <c r="G32" s="84">
        <f t="shared" si="1"/>
        <v>0</v>
      </c>
      <c r="H32" s="84">
        <f t="shared" si="1"/>
        <v>0</v>
      </c>
      <c r="I32" s="84">
        <f t="shared" si="1"/>
        <v>0</v>
      </c>
      <c r="J32" s="84">
        <f t="shared" si="1"/>
        <v>0</v>
      </c>
      <c r="K32" s="84">
        <f t="shared" si="1"/>
        <v>0</v>
      </c>
      <c r="L32" s="84">
        <f t="shared" si="1"/>
        <v>0</v>
      </c>
      <c r="M32" s="84">
        <f t="shared" si="1"/>
        <v>0</v>
      </c>
      <c r="N32" s="84">
        <f t="shared" si="1"/>
        <v>0</v>
      </c>
      <c r="O32" s="84">
        <f t="shared" si="1"/>
        <v>0</v>
      </c>
      <c r="P32" s="84">
        <f t="shared" si="1"/>
        <v>0</v>
      </c>
      <c r="Q32" s="84">
        <f t="shared" si="1"/>
        <v>0</v>
      </c>
      <c r="R32" s="84">
        <f t="shared" si="0"/>
        <v>0</v>
      </c>
      <c r="S32" s="84">
        <f t="shared" si="0"/>
        <v>0</v>
      </c>
      <c r="T32" s="84">
        <f t="shared" si="0"/>
        <v>0</v>
      </c>
      <c r="U32" s="84">
        <f t="shared" si="0"/>
        <v>0</v>
      </c>
      <c r="V32" s="84">
        <f t="shared" si="0"/>
        <v>0</v>
      </c>
      <c r="W32" s="84">
        <f t="shared" si="0"/>
        <v>0</v>
      </c>
      <c r="X32" s="84">
        <f t="shared" si="0"/>
        <v>0</v>
      </c>
      <c r="Y32" s="84">
        <f t="shared" si="0"/>
        <v>0</v>
      </c>
      <c r="Z32" s="84">
        <f t="shared" si="0"/>
        <v>0</v>
      </c>
      <c r="AA32" s="84">
        <f t="shared" si="0"/>
        <v>0</v>
      </c>
      <c r="AB32" s="84">
        <f t="shared" si="0"/>
        <v>0</v>
      </c>
      <c r="AC32" s="84">
        <f t="shared" si="0"/>
        <v>0</v>
      </c>
      <c r="AD32" s="84">
        <f t="shared" si="0"/>
        <v>0</v>
      </c>
      <c r="AE32" s="84">
        <f t="shared" si="0"/>
        <v>0</v>
      </c>
      <c r="AF32" s="84">
        <f t="shared" si="0"/>
        <v>0</v>
      </c>
      <c r="AG32" s="84">
        <f t="shared" si="0"/>
        <v>0</v>
      </c>
      <c r="AH32" s="84">
        <f t="shared" si="0"/>
        <v>0</v>
      </c>
      <c r="AI32" s="84">
        <f t="shared" si="0"/>
        <v>0</v>
      </c>
      <c r="AJ32" s="84">
        <f t="shared" si="0"/>
        <v>0</v>
      </c>
      <c r="AK32" s="84">
        <f t="shared" si="0"/>
        <v>0</v>
      </c>
      <c r="AL32" s="84">
        <f t="shared" si="0"/>
        <v>0</v>
      </c>
      <c r="AM32" s="84">
        <f t="shared" si="0"/>
        <v>0</v>
      </c>
      <c r="AN32" s="84">
        <f t="shared" si="0"/>
        <v>0</v>
      </c>
    </row>
    <row r="33" spans="1:40" x14ac:dyDescent="0.2">
      <c r="A33" s="85" t="s">
        <v>247</v>
      </c>
      <c r="B33" s="84">
        <f t="shared" si="1"/>
        <v>11196.368787299589</v>
      </c>
      <c r="C33" s="84">
        <f t="shared" si="0"/>
        <v>12015.983462280799</v>
      </c>
      <c r="D33" s="84">
        <f t="shared" si="0"/>
        <v>12946.460456517194</v>
      </c>
      <c r="E33" s="84">
        <f t="shared" si="0"/>
        <v>13949.744568766155</v>
      </c>
      <c r="F33" s="84">
        <f t="shared" si="0"/>
        <v>15147.221950623181</v>
      </c>
      <c r="G33" s="84">
        <f t="shared" si="0"/>
        <v>16448.054368517394</v>
      </c>
      <c r="H33" s="84">
        <f t="shared" si="0"/>
        <v>17861.216562779147</v>
      </c>
      <c r="I33" s="84">
        <f t="shared" si="0"/>
        <v>19396.467830369646</v>
      </c>
      <c r="J33" s="84">
        <f t="shared" si="0"/>
        <v>21064.421125929577</v>
      </c>
      <c r="K33" s="84">
        <f t="shared" si="0"/>
        <v>22981.42256491131</v>
      </c>
      <c r="L33" s="84">
        <f t="shared" si="0"/>
        <v>25073.671513813904</v>
      </c>
      <c r="M33" s="84">
        <f t="shared" si="0"/>
        <v>27357.267431511889</v>
      </c>
      <c r="N33" s="84">
        <f t="shared" si="0"/>
        <v>29849.796693030075</v>
      </c>
      <c r="O33" s="84">
        <f t="shared" si="0"/>
        <v>32570.470705251293</v>
      </c>
      <c r="P33" s="84">
        <f t="shared" si="0"/>
        <v>35506.30370244092</v>
      </c>
      <c r="Q33" s="84">
        <f t="shared" si="0"/>
        <v>38708.020244153602</v>
      </c>
      <c r="R33" s="84">
        <f t="shared" si="0"/>
        <v>42199.8242547431</v>
      </c>
      <c r="S33" s="84">
        <f t="shared" si="0"/>
        <v>46008.135337053791</v>
      </c>
      <c r="T33" s="84">
        <f t="shared" si="0"/>
        <v>50161.792844839933</v>
      </c>
      <c r="U33" s="84">
        <f t="shared" si="0"/>
        <v>54546.994589685091</v>
      </c>
      <c r="V33" s="84">
        <f t="shared" si="0"/>
        <v>59317.535905237914</v>
      </c>
      <c r="W33" s="84">
        <f t="shared" si="0"/>
        <v>64507.464713608228</v>
      </c>
      <c r="X33" s="84">
        <f t="shared" si="0"/>
        <v>70153.855078087348</v>
      </c>
      <c r="Y33" s="84">
        <f t="shared" si="0"/>
        <v>76297.077838584461</v>
      </c>
      <c r="Z33" s="84">
        <f t="shared" si="0"/>
        <v>82715.476149722861</v>
      </c>
      <c r="AA33" s="84">
        <f t="shared" si="0"/>
        <v>89676.478758172147</v>
      </c>
      <c r="AB33" s="84">
        <f t="shared" si="0"/>
        <v>97226.198299471842</v>
      </c>
      <c r="AC33" s="84">
        <f t="shared" si="0"/>
        <v>105414.68818101154</v>
      </c>
      <c r="AD33" s="84">
        <f t="shared" si="0"/>
        <v>114296.281342912</v>
      </c>
      <c r="AE33" s="84">
        <f t="shared" si="0"/>
        <v>123725.35792592379</v>
      </c>
      <c r="AF33" s="84">
        <f t="shared" si="0"/>
        <v>133936.7021320427</v>
      </c>
      <c r="AG33" s="84">
        <f t="shared" si="0"/>
        <v>144995.60441213168</v>
      </c>
      <c r="AH33" s="84">
        <f t="shared" si="0"/>
        <v>156972.83942684333</v>
      </c>
      <c r="AI33" s="84">
        <f t="shared" si="0"/>
        <v>169945.12982921072</v>
      </c>
      <c r="AJ33" s="84">
        <f t="shared" si="0"/>
        <v>183982.36244637964</v>
      </c>
      <c r="AK33" s="84">
        <f t="shared" si="0"/>
        <v>199185.31644948514</v>
      </c>
      <c r="AL33" s="84">
        <f t="shared" si="0"/>
        <v>215651.34751749109</v>
      </c>
      <c r="AM33" s="84">
        <f t="shared" si="0"/>
        <v>233485.99010551945</v>
      </c>
      <c r="AN33" s="84">
        <f t="shared" si="0"/>
        <v>252803.64875298107</v>
      </c>
    </row>
    <row r="34" spans="1:40" x14ac:dyDescent="0.2">
      <c r="A34" s="85" t="s">
        <v>180</v>
      </c>
      <c r="B34" s="84">
        <f t="shared" si="1"/>
        <v>9083270.6967013087</v>
      </c>
      <c r="C34" s="84">
        <f t="shared" si="0"/>
        <v>9748198.9516805522</v>
      </c>
      <c r="D34" s="84">
        <f t="shared" si="0"/>
        <v>10503066.407037087</v>
      </c>
      <c r="E34" s="84">
        <f t="shared" si="0"/>
        <v>11317000.044842429</v>
      </c>
      <c r="F34" s="84">
        <f t="shared" si="0"/>
        <v>12288476.727972295</v>
      </c>
      <c r="G34" s="84">
        <f t="shared" si="0"/>
        <v>13343802.182791244</v>
      </c>
      <c r="H34" s="84">
        <f t="shared" si="0"/>
        <v>14490257.340947907</v>
      </c>
      <c r="I34" s="84">
        <f t="shared" si="0"/>
        <v>15735759.620829638</v>
      </c>
      <c r="J34" s="84">
        <f t="shared" si="0"/>
        <v>17088918.987124503</v>
      </c>
      <c r="K34" s="84">
        <f t="shared" si="0"/>
        <v>18644123.47592169</v>
      </c>
      <c r="L34" s="84">
        <f t="shared" si="0"/>
        <v>20341500.896119602</v>
      </c>
      <c r="M34" s="84">
        <f t="shared" si="0"/>
        <v>22194112.245065324</v>
      </c>
      <c r="N34" s="84">
        <f t="shared" si="0"/>
        <v>24216224.809587169</v>
      </c>
      <c r="O34" s="84">
        <f t="shared" si="0"/>
        <v>26423424.215033524</v>
      </c>
      <c r="P34" s="84">
        <f t="shared" si="0"/>
        <v>28805175.507830389</v>
      </c>
      <c r="Q34" s="84">
        <f t="shared" si="0"/>
        <v>31402629.967839904</v>
      </c>
      <c r="R34" s="84">
        <f t="shared" si="0"/>
        <v>34235423.49675522</v>
      </c>
      <c r="S34" s="84">
        <f t="shared" si="0"/>
        <v>37324989.50829231</v>
      </c>
      <c r="T34" s="84">
        <f t="shared" si="0"/>
        <v>40694724.485886499</v>
      </c>
      <c r="U34" s="84">
        <f t="shared" si="0"/>
        <v>44252304.203451566</v>
      </c>
      <c r="V34" s="84">
        <f t="shared" si="0"/>
        <v>48122498.099540159</v>
      </c>
      <c r="W34" s="84">
        <f t="shared" si="0"/>
        <v>52332928.209390625</v>
      </c>
      <c r="X34" s="84">
        <f t="shared" si="0"/>
        <v>56913671.583794922</v>
      </c>
      <c r="Y34" s="84">
        <f t="shared" si="0"/>
        <v>61897479.847330175</v>
      </c>
      <c r="Z34" s="84">
        <f t="shared" si="0"/>
        <v>67104529.597732492</v>
      </c>
      <c r="AA34" s="84">
        <f t="shared" si="0"/>
        <v>72751777.577337384</v>
      </c>
      <c r="AB34" s="84">
        <f t="shared" si="0"/>
        <v>78876633.553463235</v>
      </c>
      <c r="AC34" s="84">
        <f t="shared" si="0"/>
        <v>85519704.320799395</v>
      </c>
      <c r="AD34" s="84">
        <f t="shared" si="0"/>
        <v>92725068.527721912</v>
      </c>
      <c r="AE34" s="84">
        <f t="shared" si="0"/>
        <v>100374589.24738377</v>
      </c>
      <c r="AF34" s="84">
        <f t="shared" si="0"/>
        <v>108658739.70396596</v>
      </c>
      <c r="AG34" s="84">
        <f t="shared" si="0"/>
        <v>117630488.03833312</v>
      </c>
      <c r="AH34" s="84">
        <f t="shared" si="0"/>
        <v>127347251.56259665</v>
      </c>
      <c r="AI34" s="84">
        <f t="shared" si="0"/>
        <v>137871273.01271024</v>
      </c>
      <c r="AJ34" s="84">
        <f t="shared" si="0"/>
        <v>149259249.42868382</v>
      </c>
      <c r="AK34" s="84">
        <f t="shared" si="0"/>
        <v>161592939.86199188</v>
      </c>
      <c r="AL34" s="84">
        <f t="shared" si="0"/>
        <v>174951325.98988083</v>
      </c>
      <c r="AM34" s="84">
        <f t="shared" si="0"/>
        <v>189420024.67991838</v>
      </c>
      <c r="AN34" s="84">
        <f t="shared" si="0"/>
        <v>205091848.82708347</v>
      </c>
    </row>
    <row r="35" spans="1:40" x14ac:dyDescent="0.2">
      <c r="A35" s="85" t="s">
        <v>248</v>
      </c>
      <c r="B35" s="84">
        <f t="shared" si="1"/>
        <v>3959.1864391460726</v>
      </c>
      <c r="C35" s="84">
        <f t="shared" si="0"/>
        <v>4249.0132006753684</v>
      </c>
      <c r="D35" s="84">
        <f t="shared" si="0"/>
        <v>4578.0423678547259</v>
      </c>
      <c r="E35" s="84">
        <f t="shared" si="0"/>
        <v>4932.8171102098158</v>
      </c>
      <c r="F35" s="84">
        <f t="shared" si="0"/>
        <v>5356.2612019059015</v>
      </c>
      <c r="G35" s="84">
        <f t="shared" si="0"/>
        <v>5816.2530230372722</v>
      </c>
      <c r="H35" s="84">
        <f t="shared" si="0"/>
        <v>6315.9661623705888</v>
      </c>
      <c r="I35" s="84">
        <f t="shared" si="0"/>
        <v>6858.8516384385966</v>
      </c>
      <c r="J35" s="84">
        <f t="shared" si="0"/>
        <v>7448.6623345993657</v>
      </c>
      <c r="K35" s="84">
        <f t="shared" si="0"/>
        <v>8126.5398005193265</v>
      </c>
      <c r="L35" s="84">
        <f t="shared" si="0"/>
        <v>8866.387140597044</v>
      </c>
      <c r="M35" s="84">
        <f t="shared" si="0"/>
        <v>9673.8973398051021</v>
      </c>
      <c r="N35" s="84">
        <f t="shared" si="0"/>
        <v>10555.289176645241</v>
      </c>
      <c r="O35" s="84">
        <f t="shared" si="0"/>
        <v>11517.356062718345</v>
      </c>
      <c r="P35" s="84">
        <f t="shared" si="0"/>
        <v>12555.506056782102</v>
      </c>
      <c r="Q35" s="84">
        <f t="shared" si="0"/>
        <v>13687.676044637232</v>
      </c>
      <c r="R35" s="84">
        <f t="shared" si="0"/>
        <v>14922.424859142488</v>
      </c>
      <c r="S35" s="84">
        <f t="shared" si="0"/>
        <v>16269.094826841068</v>
      </c>
      <c r="T35" s="84">
        <f t="shared" si="0"/>
        <v>17737.883930710035</v>
      </c>
      <c r="U35" s="84">
        <f t="shared" si="0"/>
        <v>19288.550187863406</v>
      </c>
      <c r="V35" s="84">
        <f t="shared" si="0"/>
        <v>20975.47769469468</v>
      </c>
      <c r="W35" s="84">
        <f t="shared" si="0"/>
        <v>22810.706253934477</v>
      </c>
      <c r="X35" s="84">
        <f t="shared" si="0"/>
        <v>24807.345752494843</v>
      </c>
      <c r="Y35" s="84">
        <f t="shared" si="0"/>
        <v>26979.671861795843</v>
      </c>
      <c r="Z35" s="84">
        <f t="shared" si="0"/>
        <v>29249.303743100296</v>
      </c>
      <c r="AA35" s="84">
        <f t="shared" si="0"/>
        <v>31710.807794440127</v>
      </c>
      <c r="AB35" s="84">
        <f t="shared" si="0"/>
        <v>34380.490063317877</v>
      </c>
      <c r="AC35" s="84">
        <f t="shared" si="0"/>
        <v>37276.050107110961</v>
      </c>
      <c r="AD35" s="84">
        <f t="shared" si="0"/>
        <v>40416.700783470995</v>
      </c>
      <c r="AE35" s="84">
        <f t="shared" si="0"/>
        <v>43750.948953598825</v>
      </c>
      <c r="AF35" s="84">
        <f t="shared" si="0"/>
        <v>47361.817465913133</v>
      </c>
      <c r="AG35" s="84">
        <f t="shared" si="0"/>
        <v>51272.39390109056</v>
      </c>
      <c r="AH35" s="84">
        <f t="shared" si="0"/>
        <v>55507.705130075999</v>
      </c>
      <c r="AI35" s="84">
        <f t="shared" si="0"/>
        <v>60094.881313838072</v>
      </c>
      <c r="AJ35" s="84">
        <f t="shared" si="0"/>
        <v>65058.635373464611</v>
      </c>
      <c r="AK35" s="84">
        <f t="shared" si="0"/>
        <v>70434.604177951798</v>
      </c>
      <c r="AL35" s="84">
        <f t="shared" si="0"/>
        <v>76257.214003465633</v>
      </c>
      <c r="AM35" s="84">
        <f t="shared" si="0"/>
        <v>82563.783251312736</v>
      </c>
      <c r="AN35" s="84">
        <f t="shared" si="0"/>
        <v>89394.76690378401</v>
      </c>
    </row>
    <row r="36" spans="1:40" x14ac:dyDescent="0.2">
      <c r="A36" s="85" t="s">
        <v>249</v>
      </c>
      <c r="B36" s="84">
        <f t="shared" si="1"/>
        <v>31858.716613304092</v>
      </c>
      <c r="C36" s="84">
        <f t="shared" si="0"/>
        <v>34190.889852537803</v>
      </c>
      <c r="D36" s="84">
        <f t="shared" si="0"/>
        <v>36838.516367681019</v>
      </c>
      <c r="E36" s="84">
        <f t="shared" si="0"/>
        <v>39693.31195560655</v>
      </c>
      <c r="F36" s="84">
        <f t="shared" si="0"/>
        <v>43100.674939460674</v>
      </c>
      <c r="G36" s="84">
        <f t="shared" si="0"/>
        <v>46802.129594125225</v>
      </c>
      <c r="H36" s="84">
        <f t="shared" si="0"/>
        <v>50823.213101725436</v>
      </c>
      <c r="I36" s="84">
        <f t="shared" si="0"/>
        <v>55191.695061685794</v>
      </c>
      <c r="J36" s="84">
        <f t="shared" si="0"/>
        <v>59937.774114364707</v>
      </c>
      <c r="K36" s="84">
        <f t="shared" si="0"/>
        <v>65392.507407992241</v>
      </c>
      <c r="L36" s="84">
        <f t="shared" si="0"/>
        <v>71345.898870336852</v>
      </c>
      <c r="M36" s="84">
        <f t="shared" si="0"/>
        <v>77843.758719662612</v>
      </c>
      <c r="N36" s="84">
        <f t="shared" si="0"/>
        <v>84936.128120994967</v>
      </c>
      <c r="O36" s="84">
        <f t="shared" si="0"/>
        <v>92677.672187572825</v>
      </c>
      <c r="P36" s="84">
        <f t="shared" si="0"/>
        <v>101031.44056179321</v>
      </c>
      <c r="Q36" s="84">
        <f t="shared" si="0"/>
        <v>110141.76748263001</v>
      </c>
      <c r="R36" s="84">
        <f t="shared" si="0"/>
        <v>120077.52402619418</v>
      </c>
      <c r="S36" s="84">
        <f t="shared" si="0"/>
        <v>130913.88587274821</v>
      </c>
      <c r="T36" s="84">
        <f t="shared" si="0"/>
        <v>142732.91398473646</v>
      </c>
      <c r="U36" s="84">
        <f t="shared" si="0"/>
        <v>155210.78983316891</v>
      </c>
      <c r="V36" s="84">
        <f t="shared" si="0"/>
        <v>168785.130474454</v>
      </c>
      <c r="W36" s="84">
        <f t="shared" si="0"/>
        <v>183552.81759607224</v>
      </c>
      <c r="X36" s="84">
        <f t="shared" si="0"/>
        <v>199619.34362137452</v>
      </c>
      <c r="Y36" s="84">
        <f t="shared" si="0"/>
        <v>217099.58178940296</v>
      </c>
      <c r="Z36" s="84">
        <f t="shared" si="0"/>
        <v>235362.81845036571</v>
      </c>
      <c r="AA36" s="84">
        <f t="shared" si="0"/>
        <v>255170.00894757541</v>
      </c>
      <c r="AB36" s="84">
        <f t="shared" si="0"/>
        <v>276652.36451709061</v>
      </c>
      <c r="AC36" s="84">
        <f t="shared" si="0"/>
        <v>299952.30966741475</v>
      </c>
      <c r="AD36" s="84">
        <f t="shared" si="0"/>
        <v>325224.44610691932</v>
      </c>
      <c r="AE36" s="84">
        <f t="shared" si="0"/>
        <v>352054.41968943179</v>
      </c>
      <c r="AF36" s="84">
        <f t="shared" si="0"/>
        <v>381110.29731224349</v>
      </c>
      <c r="AG36" s="84">
        <f t="shared" si="0"/>
        <v>412577.85974152217</v>
      </c>
      <c r="AH36" s="84">
        <f t="shared" si="0"/>
        <v>446658.49279261293</v>
      </c>
      <c r="AI36" s="84">
        <f t="shared" si="0"/>
        <v>483570.50700058579</v>
      </c>
      <c r="AJ36" s="84">
        <f t="shared" si="0"/>
        <v>523512.7618942167</v>
      </c>
      <c r="AK36" s="84">
        <f t="shared" si="0"/>
        <v>566772.01964744879</v>
      </c>
      <c r="AL36" s="84">
        <f t="shared" si="0"/>
        <v>613625.30105566012</v>
      </c>
      <c r="AM36" s="84">
        <f t="shared" si="0"/>
        <v>664372.89921945718</v>
      </c>
      <c r="AN36" s="84">
        <f t="shared" si="0"/>
        <v>719340.34662795381</v>
      </c>
    </row>
    <row r="37" spans="1:40" x14ac:dyDescent="0.2">
      <c r="A37" s="85" t="s">
        <v>250</v>
      </c>
      <c r="B37" s="84">
        <f t="shared" si="1"/>
        <v>314800.62074797979</v>
      </c>
      <c r="C37" s="84">
        <f t="shared" si="0"/>
        <v>337845.16432811925</v>
      </c>
      <c r="D37" s="84">
        <f t="shared" si="0"/>
        <v>364006.74768982438</v>
      </c>
      <c r="E37" s="84">
        <f t="shared" si="0"/>
        <v>392215.39884472551</v>
      </c>
      <c r="F37" s="84">
        <f t="shared" si="0"/>
        <v>425884.04894920083</v>
      </c>
      <c r="G37" s="84">
        <f t="shared" si="0"/>
        <v>462458.66170282033</v>
      </c>
      <c r="H37" s="84">
        <f t="shared" si="0"/>
        <v>502191.5737229925</v>
      </c>
      <c r="I37" s="84">
        <f t="shared" si="0"/>
        <v>545357.18046772853</v>
      </c>
      <c r="J37" s="84">
        <f t="shared" si="0"/>
        <v>592253.87910242449</v>
      </c>
      <c r="K37" s="84">
        <f t="shared" si="0"/>
        <v>646152.89354456763</v>
      </c>
      <c r="L37" s="84">
        <f t="shared" si="0"/>
        <v>704979.22200750315</v>
      </c>
      <c r="M37" s="84">
        <f t="shared" si="0"/>
        <v>769185.52193255769</v>
      </c>
      <c r="N37" s="84">
        <f t="shared" si="0"/>
        <v>839266.25736246642</v>
      </c>
      <c r="O37" s="84">
        <f t="shared" si="0"/>
        <v>915761.58224598202</v>
      </c>
      <c r="P37" s="84">
        <f t="shared" si="0"/>
        <v>998306.38471587293</v>
      </c>
      <c r="Q37" s="84">
        <f t="shared" si="0"/>
        <v>1088326.8524172872</v>
      </c>
      <c r="R37" s="84">
        <f t="shared" si="0"/>
        <v>1186503.5104879597</v>
      </c>
      <c r="S37" s="84">
        <f t="shared" si="0"/>
        <v>1293579.1807778415</v>
      </c>
      <c r="T37" s="84">
        <f t="shared" si="0"/>
        <v>1410364.7196133262</v>
      </c>
      <c r="U37" s="84">
        <f t="shared" si="0"/>
        <v>1533660.4289283219</v>
      </c>
      <c r="V37" s="84">
        <f t="shared" si="0"/>
        <v>1667790.4666190613</v>
      </c>
      <c r="W37" s="84">
        <f t="shared" si="0"/>
        <v>1813712.1347554361</v>
      </c>
      <c r="X37" s="84">
        <f t="shared" si="0"/>
        <v>1972467.8193430768</v>
      </c>
      <c r="Y37" s="84">
        <f t="shared" si="0"/>
        <v>2145192.5995942671</v>
      </c>
      <c r="Z37" s="84">
        <f t="shared" si="0"/>
        <v>2325654.3020389113</v>
      </c>
      <c r="AA37" s="84">
        <f t="shared" si="0"/>
        <v>2521372.0372973136</v>
      </c>
      <c r="AB37" s="84">
        <f t="shared" si="0"/>
        <v>2733642.3227107609</v>
      </c>
      <c r="AC37" s="84">
        <f t="shared" si="0"/>
        <v>2963872.4755993714</v>
      </c>
      <c r="AD37" s="84">
        <f t="shared" si="0"/>
        <v>3213590.1379694063</v>
      </c>
      <c r="AE37" s="84">
        <f t="shared" si="0"/>
        <v>3478701.0161301335</v>
      </c>
      <c r="AF37" s="84">
        <f t="shared" si="0"/>
        <v>3765806.3764326512</v>
      </c>
      <c r="AG37" s="84">
        <f t="shared" si="0"/>
        <v>4076741.9456961676</v>
      </c>
      <c r="AH37" s="84">
        <f t="shared" si="0"/>
        <v>4413497.6465045055</v>
      </c>
      <c r="AI37" s="84">
        <f t="shared" si="0"/>
        <v>4778230.6370630665</v>
      </c>
      <c r="AJ37" s="84">
        <f t="shared" si="0"/>
        <v>5172905.8773499988</v>
      </c>
      <c r="AK37" s="84">
        <f t="shared" si="0"/>
        <v>5600356.906187973</v>
      </c>
      <c r="AL37" s="84">
        <f t="shared" si="0"/>
        <v>6063321.0064187218</v>
      </c>
      <c r="AM37" s="84">
        <f t="shared" si="0"/>
        <v>6564765.4179227641</v>
      </c>
      <c r="AN37" s="84">
        <f t="shared" si="0"/>
        <v>7107906.7746559056</v>
      </c>
    </row>
    <row r="38" spans="1:40" x14ac:dyDescent="0.2">
      <c r="A38" s="85" t="s">
        <v>251</v>
      </c>
      <c r="B38" s="84">
        <f t="shared" si="1"/>
        <v>8252.6660197017045</v>
      </c>
      <c r="C38" s="84">
        <f t="shared" si="0"/>
        <v>8856.7910093268147</v>
      </c>
      <c r="D38" s="84">
        <f t="shared" si="0"/>
        <v>9542.6308577926266</v>
      </c>
      <c r="E38" s="84">
        <f t="shared" si="0"/>
        <v>10282.135679271496</v>
      </c>
      <c r="F38" s="84">
        <f t="shared" si="0"/>
        <v>11164.777282665516</v>
      </c>
      <c r="G38" s="84">
        <f t="shared" ref="C38:AN42" si="2">G17*$B$8</f>
        <v>12123.600245397811</v>
      </c>
      <c r="H38" s="84">
        <f t="shared" si="2"/>
        <v>13165.21970635555</v>
      </c>
      <c r="I38" s="84">
        <f t="shared" si="2"/>
        <v>14296.82908868672</v>
      </c>
      <c r="J38" s="84">
        <f t="shared" si="2"/>
        <v>15526.251033088109</v>
      </c>
      <c r="K38" s="84">
        <f t="shared" si="2"/>
        <v>16939.242417683214</v>
      </c>
      <c r="L38" s="84">
        <f t="shared" si="2"/>
        <v>18481.405964935348</v>
      </c>
      <c r="M38" s="84">
        <f t="shared" si="2"/>
        <v>20164.608330875013</v>
      </c>
      <c r="N38" s="84">
        <f t="shared" si="2"/>
        <v>22001.812153865965</v>
      </c>
      <c r="O38" s="84">
        <f t="shared" si="2"/>
        <v>24007.177857504856</v>
      </c>
      <c r="P38" s="84">
        <f t="shared" si="2"/>
        <v>26171.133839636215</v>
      </c>
      <c r="Q38" s="84">
        <f t="shared" si="2"/>
        <v>28531.06836934563</v>
      </c>
      <c r="R38" s="84">
        <f t="shared" si="2"/>
        <v>31104.821775748067</v>
      </c>
      <c r="S38" s="84">
        <f t="shared" si="2"/>
        <v>33911.867529465067</v>
      </c>
      <c r="T38" s="84">
        <f t="shared" si="2"/>
        <v>36973.462661171434</v>
      </c>
      <c r="U38" s="84">
        <f t="shared" si="2"/>
        <v>40205.725381051765</v>
      </c>
      <c r="V38" s="84">
        <f t="shared" si="2"/>
        <v>43722.015792555911</v>
      </c>
      <c r="W38" s="84">
        <f t="shared" si="2"/>
        <v>47547.430079560552</v>
      </c>
      <c r="X38" s="84">
        <f t="shared" si="2"/>
        <v>51709.29494665614</v>
      </c>
      <c r="Y38" s="84">
        <f t="shared" si="2"/>
        <v>56237.367100238742</v>
      </c>
      <c r="Z38" s="84">
        <f t="shared" si="2"/>
        <v>60968.266791871552</v>
      </c>
      <c r="AA38" s="84">
        <f t="shared" si="2"/>
        <v>66099.111513150114</v>
      </c>
      <c r="AB38" s="84">
        <f t="shared" si="2"/>
        <v>71663.890157047339</v>
      </c>
      <c r="AC38" s="84">
        <f t="shared" si="2"/>
        <v>77699.496297022692</v>
      </c>
      <c r="AD38" s="84">
        <f t="shared" si="2"/>
        <v>84245.977882300038</v>
      </c>
      <c r="AE38" s="84">
        <f t="shared" si="2"/>
        <v>91196.000822063754</v>
      </c>
      <c r="AF38" s="84">
        <f t="shared" si="2"/>
        <v>98722.620831303386</v>
      </c>
      <c r="AG38" s="84">
        <f t="shared" si="2"/>
        <v>106873.96246678234</v>
      </c>
      <c r="AH38" s="84">
        <f t="shared" si="2"/>
        <v>115702.19260939916</v>
      </c>
      <c r="AI38" s="84">
        <f t="shared" si="2"/>
        <v>125263.86231098643</v>
      </c>
      <c r="AJ38" s="84">
        <f t="shared" si="2"/>
        <v>135610.48404443316</v>
      </c>
      <c r="AK38" s="84">
        <f t="shared" si="2"/>
        <v>146816.34053987439</v>
      </c>
      <c r="AL38" s="84">
        <f t="shared" si="2"/>
        <v>158953.19112561326</v>
      </c>
      <c r="AM38" s="84">
        <f t="shared" si="2"/>
        <v>172098.82357626109</v>
      </c>
      <c r="AN38" s="84">
        <f t="shared" si="2"/>
        <v>186337.56366500678</v>
      </c>
    </row>
    <row r="39" spans="1:40" x14ac:dyDescent="0.2">
      <c r="A39" s="85" t="s">
        <v>252</v>
      </c>
      <c r="B39" s="84">
        <f t="shared" si="1"/>
        <v>3818691.3457247256</v>
      </c>
      <c r="C39" s="84">
        <f t="shared" si="2"/>
        <v>4098233.358464608</v>
      </c>
      <c r="D39" s="84">
        <f t="shared" si="2"/>
        <v>4415586.6461945549</v>
      </c>
      <c r="E39" s="84">
        <f t="shared" si="2"/>
        <v>4757771.9054988129</v>
      </c>
      <c r="F39" s="84">
        <f t="shared" si="2"/>
        <v>5166189.7239602422</v>
      </c>
      <c r="G39" s="84">
        <f t="shared" si="2"/>
        <v>5609858.3446371164</v>
      </c>
      <c r="H39" s="84">
        <f t="shared" si="2"/>
        <v>6091838.7388033085</v>
      </c>
      <c r="I39" s="84">
        <f t="shared" si="2"/>
        <v>6615459.4626679011</v>
      </c>
      <c r="J39" s="84">
        <f t="shared" si="2"/>
        <v>7184340.2253355943</v>
      </c>
      <c r="K39" s="84">
        <f t="shared" si="2"/>
        <v>7838162.6336404383</v>
      </c>
      <c r="L39" s="84">
        <f t="shared" si="2"/>
        <v>8551755.8624861073</v>
      </c>
      <c r="M39" s="84">
        <f t="shared" si="2"/>
        <v>9330610.8764382526</v>
      </c>
      <c r="N39" s="84">
        <f t="shared" si="2"/>
        <v>10180725.77536173</v>
      </c>
      <c r="O39" s="84">
        <f t="shared" si="2"/>
        <v>11108652.90087696</v>
      </c>
      <c r="P39" s="84">
        <f t="shared" si="2"/>
        <v>12109963.26067666</v>
      </c>
      <c r="Q39" s="84">
        <f t="shared" si="2"/>
        <v>13201957.234934693</v>
      </c>
      <c r="R39" s="84">
        <f t="shared" si="2"/>
        <v>14392889.93905662</v>
      </c>
      <c r="S39" s="84">
        <f t="shared" si="2"/>
        <v>15691772.179193597</v>
      </c>
      <c r="T39" s="84">
        <f t="shared" si="2"/>
        <v>17108440.054235343</v>
      </c>
      <c r="U39" s="84">
        <f t="shared" si="2"/>
        <v>18604079.602237053</v>
      </c>
      <c r="V39" s="84">
        <f t="shared" si="2"/>
        <v>20231145.053742025</v>
      </c>
      <c r="W39" s="84">
        <f t="shared" si="2"/>
        <v>22001248.968855307</v>
      </c>
      <c r="X39" s="84">
        <f t="shared" si="2"/>
        <v>23927036.019017335</v>
      </c>
      <c r="Y39" s="84">
        <f t="shared" si="2"/>
        <v>26022275.291323178</v>
      </c>
      <c r="Z39" s="84">
        <f t="shared" si="2"/>
        <v>28211367.357668906</v>
      </c>
      <c r="AA39" s="84">
        <f t="shared" si="2"/>
        <v>30585522.847134855</v>
      </c>
      <c r="AB39" s="84">
        <f t="shared" si="2"/>
        <v>33160469.17327882</v>
      </c>
      <c r="AC39" s="84">
        <f t="shared" si="2"/>
        <v>35953277.809652068</v>
      </c>
      <c r="AD39" s="84">
        <f t="shared" si="2"/>
        <v>38982479.829334483</v>
      </c>
      <c r="AE39" s="84">
        <f t="shared" si="2"/>
        <v>42198409.371291555</v>
      </c>
      <c r="AF39" s="84">
        <f t="shared" si="2"/>
        <v>45681143.147652574</v>
      </c>
      <c r="AG39" s="84">
        <f t="shared" si="2"/>
        <v>49452949.456685074</v>
      </c>
      <c r="AH39" s="84">
        <f t="shared" si="2"/>
        <v>53537967.069562569</v>
      </c>
      <c r="AI39" s="84">
        <f t="shared" si="2"/>
        <v>57962363.410449445</v>
      </c>
      <c r="AJ39" s="84">
        <f t="shared" si="2"/>
        <v>62749974.441439457</v>
      </c>
      <c r="AK39" s="84">
        <f t="shared" si="2"/>
        <v>67935172.426965281</v>
      </c>
      <c r="AL39" s="84">
        <f t="shared" si="2"/>
        <v>73551161.997544095</v>
      </c>
      <c r="AM39" s="84">
        <f t="shared" si="2"/>
        <v>79633937.279316798</v>
      </c>
      <c r="AN39" s="84">
        <f t="shared" si="2"/>
        <v>86222517.675168335</v>
      </c>
    </row>
    <row r="40" spans="1:40" x14ac:dyDescent="0.2">
      <c r="A40" s="85" t="s">
        <v>128</v>
      </c>
      <c r="B40" s="84">
        <f t="shared" si="1"/>
        <v>162015.59236004404</v>
      </c>
      <c r="C40" s="84">
        <f t="shared" si="2"/>
        <v>173875.71947774795</v>
      </c>
      <c r="D40" s="84">
        <f t="shared" si="2"/>
        <v>187340.06530830025</v>
      </c>
      <c r="E40" s="84">
        <f t="shared" si="2"/>
        <v>201857.9570318936</v>
      </c>
      <c r="F40" s="84">
        <f t="shared" si="2"/>
        <v>219185.8971029096</v>
      </c>
      <c r="G40" s="84">
        <f t="shared" si="2"/>
        <v>238009.42272537269</v>
      </c>
      <c r="H40" s="84">
        <f t="shared" si="2"/>
        <v>258458.40170718753</v>
      </c>
      <c r="I40" s="84">
        <f t="shared" si="2"/>
        <v>280674.05468052742</v>
      </c>
      <c r="J40" s="84">
        <f t="shared" si="2"/>
        <v>304809.95501953433</v>
      </c>
      <c r="K40" s="84">
        <f t="shared" si="2"/>
        <v>332549.67399377789</v>
      </c>
      <c r="L40" s="84">
        <f t="shared" si="2"/>
        <v>362825.28917408938</v>
      </c>
      <c r="M40" s="84">
        <f t="shared" si="2"/>
        <v>395869.76567762287</v>
      </c>
      <c r="N40" s="84">
        <f t="shared" si="2"/>
        <v>431937.58484750305</v>
      </c>
      <c r="O40" s="84">
        <f t="shared" si="2"/>
        <v>471306.74283813691</v>
      </c>
      <c r="P40" s="84">
        <f t="shared" si="2"/>
        <v>513789.33082232217</v>
      </c>
      <c r="Q40" s="84">
        <f t="shared" si="2"/>
        <v>560119.35191478033</v>
      </c>
      <c r="R40" s="84">
        <f t="shared" si="2"/>
        <v>610647.04584198992</v>
      </c>
      <c r="S40" s="84">
        <f t="shared" si="2"/>
        <v>665754.71401667316</v>
      </c>
      <c r="T40" s="84">
        <f t="shared" si="2"/>
        <v>725859.67254108994</v>
      </c>
      <c r="U40" s="84">
        <f t="shared" si="2"/>
        <v>789315.16170962283</v>
      </c>
      <c r="V40" s="84">
        <f t="shared" si="2"/>
        <v>858346.65681311395</v>
      </c>
      <c r="W40" s="84">
        <f t="shared" si="2"/>
        <v>933446.84386200574</v>
      </c>
      <c r="X40" s="84">
        <f t="shared" si="2"/>
        <v>1015152.1982475115</v>
      </c>
      <c r="Y40" s="84">
        <f t="shared" si="2"/>
        <v>1104046.9009363549</v>
      </c>
      <c r="Z40" s="84">
        <f t="shared" si="2"/>
        <v>1196923.4954945273</v>
      </c>
      <c r="AA40" s="84">
        <f t="shared" si="2"/>
        <v>1297651.7746761679</v>
      </c>
      <c r="AB40" s="84">
        <f t="shared" si="2"/>
        <v>1406899.0053518275</v>
      </c>
      <c r="AC40" s="84">
        <f t="shared" si="2"/>
        <v>1525389.4788164708</v>
      </c>
      <c r="AD40" s="84">
        <f t="shared" si="2"/>
        <v>1653909.4127845685</v>
      </c>
      <c r="AE40" s="84">
        <f t="shared" si="2"/>
        <v>1790351.6340999068</v>
      </c>
      <c r="AF40" s="84">
        <f t="shared" si="2"/>
        <v>1938113.5568960991</v>
      </c>
      <c r="AG40" s="84">
        <f t="shared" si="2"/>
        <v>2098139.9581158282</v>
      </c>
      <c r="AH40" s="84">
        <f t="shared" si="2"/>
        <v>2271454.9732433348</v>
      </c>
      <c r="AI40" s="84">
        <f t="shared" si="2"/>
        <v>2459168.8074098285</v>
      </c>
      <c r="AJ40" s="84">
        <f t="shared" si="2"/>
        <v>2662292.748820737</v>
      </c>
      <c r="AK40" s="84">
        <f t="shared" si="2"/>
        <v>2882285.1093108295</v>
      </c>
      <c r="AL40" s="84">
        <f t="shared" si="2"/>
        <v>3120554.6615185053</v>
      </c>
      <c r="AM40" s="84">
        <f t="shared" si="2"/>
        <v>3378628.5279944576</v>
      </c>
      <c r="AN40" s="84">
        <f t="shared" si="2"/>
        <v>3658162.1846857071</v>
      </c>
    </row>
    <row r="41" spans="1:40" x14ac:dyDescent="0.2">
      <c r="A41" s="85" t="s">
        <v>253</v>
      </c>
      <c r="B41" s="84">
        <f t="shared" si="1"/>
        <v>11977055.455007628</v>
      </c>
      <c r="C41" s="84">
        <f t="shared" si="2"/>
        <v>12853819.216587476</v>
      </c>
      <c r="D41" s="84">
        <f t="shared" si="2"/>
        <v>13849175.369219709</v>
      </c>
      <c r="E41" s="84">
        <f t="shared" si="2"/>
        <v>14922415.245273493</v>
      </c>
      <c r="F41" s="84">
        <f t="shared" si="2"/>
        <v>16203388.861012897</v>
      </c>
      <c r="G41" s="84">
        <f t="shared" si="2"/>
        <v>17594924.125951987</v>
      </c>
      <c r="H41" s="84">
        <f t="shared" si="2"/>
        <v>19106621.560105141</v>
      </c>
      <c r="I41" s="84">
        <f t="shared" si="2"/>
        <v>20748920.944719911</v>
      </c>
      <c r="J41" s="84">
        <f t="shared" si="2"/>
        <v>22533175.241518777</v>
      </c>
      <c r="K41" s="84">
        <f t="shared" si="2"/>
        <v>24583843.005165327</v>
      </c>
      <c r="L41" s="84">
        <f t="shared" si="2"/>
        <v>26821977.722120438</v>
      </c>
      <c r="M41" s="84">
        <f t="shared" si="2"/>
        <v>29264801.414577104</v>
      </c>
      <c r="N41" s="84">
        <f t="shared" si="2"/>
        <v>31931126.698743876</v>
      </c>
      <c r="O41" s="84">
        <f t="shared" si="2"/>
        <v>34841504.530915201</v>
      </c>
      <c r="P41" s="84">
        <f t="shared" si="2"/>
        <v>37982043.689813532</v>
      </c>
      <c r="Q41" s="84">
        <f t="shared" si="2"/>
        <v>41407005.594856031</v>
      </c>
      <c r="R41" s="84">
        <f t="shared" si="2"/>
        <v>45142281.831941769</v>
      </c>
      <c r="S41" s="84">
        <f t="shared" si="2"/>
        <v>49216134.157572091</v>
      </c>
      <c r="T41" s="84">
        <f t="shared" si="2"/>
        <v>53659412.800581314</v>
      </c>
      <c r="U41" s="84">
        <f t="shared" si="2"/>
        <v>58350380.513165414</v>
      </c>
      <c r="V41" s="84">
        <f t="shared" si="2"/>
        <v>63453556.28132996</v>
      </c>
      <c r="W41" s="84">
        <f t="shared" si="2"/>
        <v>69005362.078929529</v>
      </c>
      <c r="X41" s="84">
        <f t="shared" si="2"/>
        <v>75045457.02406022</v>
      </c>
      <c r="Y41" s="84">
        <f t="shared" si="2"/>
        <v>81617026.885031611</v>
      </c>
      <c r="Z41" s="84">
        <f t="shared" si="2"/>
        <v>88482959.399869144</v>
      </c>
      <c r="AA41" s="84">
        <f t="shared" si="2"/>
        <v>95929330.258823141</v>
      </c>
      <c r="AB41" s="84">
        <f t="shared" si="2"/>
        <v>104005467.38271563</v>
      </c>
      <c r="AC41" s="84">
        <f t="shared" si="2"/>
        <v>112764914.24152383</v>
      </c>
      <c r="AD41" s="84">
        <f t="shared" si="2"/>
        <v>122265792.23596461</v>
      </c>
      <c r="AE41" s="84">
        <f t="shared" si="2"/>
        <v>132352327.90388128</v>
      </c>
      <c r="AF41" s="84">
        <f t="shared" si="2"/>
        <v>143275676.19208592</v>
      </c>
      <c r="AG41" s="84">
        <f t="shared" si="2"/>
        <v>155105680.04390454</v>
      </c>
      <c r="AH41" s="84">
        <f t="shared" si="2"/>
        <v>167918049.00870526</v>
      </c>
      <c r="AI41" s="84">
        <f t="shared" si="2"/>
        <v>181794855.36255261</v>
      </c>
      <c r="AJ41" s="84">
        <f t="shared" si="2"/>
        <v>196810858.91554239</v>
      </c>
      <c r="AK41" s="84">
        <f t="shared" si="2"/>
        <v>213073865.84522405</v>
      </c>
      <c r="AL41" s="84">
        <f t="shared" si="2"/>
        <v>230688020.12791368</v>
      </c>
      <c r="AM41" s="84">
        <f t="shared" si="2"/>
        <v>249766214.7957561</v>
      </c>
      <c r="AN41" s="84">
        <f t="shared" si="2"/>
        <v>270430831.44754094</v>
      </c>
    </row>
    <row r="42" spans="1:40" x14ac:dyDescent="0.2">
      <c r="A42" s="85" t="s">
        <v>254</v>
      </c>
      <c r="B42" s="84">
        <f t="shared" si="1"/>
        <v>5694.7969068172515</v>
      </c>
      <c r="C42" s="84">
        <f t="shared" si="2"/>
        <v>6111.6766295680391</v>
      </c>
      <c r="D42" s="84">
        <f t="shared" si="2"/>
        <v>6584.944133462046</v>
      </c>
      <c r="E42" s="84">
        <f t="shared" si="2"/>
        <v>7095.2434427859116</v>
      </c>
      <c r="F42" s="84">
        <f t="shared" si="2"/>
        <v>7704.3150641064312</v>
      </c>
      <c r="G42" s="84">
        <f t="shared" si="2"/>
        <v>8365.956045253346</v>
      </c>
      <c r="H42" s="84">
        <f t="shared" si="2"/>
        <v>9084.7311986621571</v>
      </c>
      <c r="I42" s="84">
        <f t="shared" si="2"/>
        <v>9865.6043849561847</v>
      </c>
      <c r="J42" s="84">
        <f t="shared" si="2"/>
        <v>10713.973659737932</v>
      </c>
      <c r="K42" s="84">
        <f t="shared" si="2"/>
        <v>11689.016021459782</v>
      </c>
      <c r="L42" s="84">
        <f t="shared" si="2"/>
        <v>12753.194333987112</v>
      </c>
      <c r="M42" s="84">
        <f t="shared" si="2"/>
        <v>13914.697247617336</v>
      </c>
      <c r="N42" s="84">
        <f t="shared" si="2"/>
        <v>15182.469701195902</v>
      </c>
      <c r="O42" s="84">
        <f t="shared" si="2"/>
        <v>16566.283171758831</v>
      </c>
      <c r="P42" s="84">
        <f t="shared" si="2"/>
        <v>18059.532723371703</v>
      </c>
      <c r="Q42" s="84">
        <f t="shared" si="2"/>
        <v>19688.018333718286</v>
      </c>
      <c r="R42" s="84">
        <f t="shared" si="2"/>
        <v>21464.050818578333</v>
      </c>
      <c r="S42" s="84">
        <f t="shared" si="2"/>
        <v>23401.067951877991</v>
      </c>
      <c r="T42" s="84">
        <f t="shared" si="2"/>
        <v>25513.738262822961</v>
      </c>
      <c r="U42" s="84">
        <f t="shared" si="2"/>
        <v>27744.178667808668</v>
      </c>
      <c r="V42" s="84">
        <f t="shared" si="2"/>
        <v>30170.613920501564</v>
      </c>
      <c r="W42" s="84">
        <f t="shared" si="2"/>
        <v>32810.361778578088</v>
      </c>
      <c r="X42" s="84">
        <f t="shared" si="2"/>
        <v>35682.279182620106</v>
      </c>
      <c r="Y42" s="84">
        <f t="shared" si="2"/>
        <v>38806.89990912316</v>
      </c>
      <c r="Z42" s="84">
        <f t="shared" si="2"/>
        <v>42071.48287734887</v>
      </c>
      <c r="AA42" s="84">
        <f t="shared" si="2"/>
        <v>45612.050080521964</v>
      </c>
      <c r="AB42" s="84">
        <f t="shared" si="2"/>
        <v>49452.055738418909</v>
      </c>
      <c r="AC42" s="84">
        <f t="shared" si="2"/>
        <v>53616.958461326059</v>
      </c>
      <c r="AD42" s="84">
        <f t="shared" si="2"/>
        <v>58134.393553618946</v>
      </c>
      <c r="AE42" s="84">
        <f t="shared" si="2"/>
        <v>62930.29454430339</v>
      </c>
      <c r="AF42" s="84">
        <f t="shared" si="2"/>
        <v>68124.079467270145</v>
      </c>
      <c r="AG42" s="84">
        <f t="shared" si="2"/>
        <v>73748.956933693305</v>
      </c>
      <c r="AH42" s="84">
        <f t="shared" si="2"/>
        <v>79840.924982421202</v>
      </c>
      <c r="AI42" s="84">
        <f t="shared" si="2"/>
        <v>86439.006973212279</v>
      </c>
      <c r="AJ42" s="84">
        <f t="shared" si="2"/>
        <v>93578.749367121782</v>
      </c>
      <c r="AK42" s="84">
        <f t="shared" si="2"/>
        <v>101311.411364606</v>
      </c>
      <c r="AL42" s="84">
        <f t="shared" si="2"/>
        <v>109686.51087901321</v>
      </c>
      <c r="AM42" s="84">
        <f t="shared" si="2"/>
        <v>118757.72578573396</v>
      </c>
      <c r="AN42" s="84">
        <f t="shared" si="2"/>
        <v>128583.24554150552</v>
      </c>
    </row>
    <row r="45" spans="1:40" x14ac:dyDescent="0.2">
      <c r="A45" s="83" t="s">
        <v>259</v>
      </c>
    </row>
    <row r="46" spans="1:40" x14ac:dyDescent="0.2">
      <c r="A46" s="83" t="s">
        <v>241</v>
      </c>
    </row>
    <row r="47" spans="1:40" x14ac:dyDescent="0.2">
      <c r="A47" s="83"/>
    </row>
    <row r="48" spans="1:40" x14ac:dyDescent="0.2">
      <c r="A48" s="83"/>
    </row>
    <row r="49" spans="1:40" x14ac:dyDescent="0.2">
      <c r="A49" s="83" t="s">
        <v>260</v>
      </c>
      <c r="B49" s="88">
        <v>947817</v>
      </c>
    </row>
    <row r="50" spans="1:40" x14ac:dyDescent="0.2">
      <c r="A50" s="85" t="s">
        <v>244</v>
      </c>
      <c r="B50" s="85">
        <v>2022</v>
      </c>
      <c r="C50" s="85">
        <v>2023</v>
      </c>
      <c r="D50" s="85">
        <v>2024</v>
      </c>
      <c r="E50" s="85">
        <v>2025</v>
      </c>
      <c r="F50" s="85">
        <v>2026</v>
      </c>
      <c r="G50" s="85">
        <v>2027</v>
      </c>
      <c r="H50" s="85">
        <v>2028</v>
      </c>
      <c r="I50" s="85">
        <v>2029</v>
      </c>
      <c r="J50" s="85">
        <v>2030</v>
      </c>
      <c r="K50" s="85">
        <v>2031</v>
      </c>
      <c r="L50" s="85">
        <v>2032</v>
      </c>
      <c r="M50" s="85">
        <v>2033</v>
      </c>
      <c r="N50" s="85">
        <v>2034</v>
      </c>
      <c r="O50" s="85">
        <v>2035</v>
      </c>
      <c r="P50" s="85">
        <v>2036</v>
      </c>
      <c r="Q50" s="85">
        <v>2037</v>
      </c>
      <c r="R50" s="85">
        <v>2038</v>
      </c>
      <c r="S50" s="85">
        <v>2039</v>
      </c>
      <c r="T50" s="85">
        <v>2040</v>
      </c>
      <c r="U50" s="85">
        <v>2041</v>
      </c>
      <c r="V50" s="85">
        <v>2042</v>
      </c>
      <c r="W50" s="85">
        <v>2043</v>
      </c>
      <c r="X50" s="85">
        <v>2044</v>
      </c>
      <c r="Y50" s="85">
        <v>2045</v>
      </c>
      <c r="Z50" s="85">
        <v>2046</v>
      </c>
      <c r="AA50" s="85">
        <v>2047</v>
      </c>
      <c r="AB50" s="85">
        <v>2048</v>
      </c>
      <c r="AC50" s="85">
        <v>2049</v>
      </c>
      <c r="AD50" s="85">
        <v>2050</v>
      </c>
      <c r="AE50" s="85">
        <v>2051</v>
      </c>
      <c r="AF50" s="85">
        <v>2052</v>
      </c>
      <c r="AG50" s="85">
        <v>2053</v>
      </c>
      <c r="AH50" s="85">
        <v>2054</v>
      </c>
      <c r="AI50" s="85">
        <v>2055</v>
      </c>
      <c r="AJ50" s="85">
        <v>2056</v>
      </c>
      <c r="AK50" s="85">
        <v>2057</v>
      </c>
      <c r="AL50" s="85">
        <v>2058</v>
      </c>
      <c r="AM50" s="85">
        <v>2059</v>
      </c>
      <c r="AN50" s="85">
        <v>2060</v>
      </c>
    </row>
    <row r="51" spans="1:40" x14ac:dyDescent="0.2">
      <c r="A51" s="85" t="s">
        <v>245</v>
      </c>
      <c r="B51" s="84">
        <f>B31*$B$49</f>
        <v>-850.39133624493911</v>
      </c>
      <c r="C51" s="84">
        <f t="shared" ref="C51:AN58" si="3">C31*$B$49</f>
        <v>-912.64305659322326</v>
      </c>
      <c r="D51" s="84">
        <f t="shared" si="3"/>
        <v>-983.31503868901007</v>
      </c>
      <c r="E51" s="84">
        <f t="shared" si="3"/>
        <v>-1059.5168977968044</v>
      </c>
      <c r="F51" s="84">
        <f t="shared" si="3"/>
        <v>-1150.4682062277673</v>
      </c>
      <c r="G51" s="84">
        <f t="shared" si="3"/>
        <v>-1249.2695800569873</v>
      </c>
      <c r="H51" s="84">
        <f t="shared" si="3"/>
        <v>-1356.6026725567856</v>
      </c>
      <c r="I51" s="84">
        <f t="shared" si="3"/>
        <v>-1473.2087259764407</v>
      </c>
      <c r="J51" s="84">
        <f t="shared" si="3"/>
        <v>-1599.8938199342529</v>
      </c>
      <c r="K51" s="84">
        <f t="shared" si="3"/>
        <v>-1745.4947237851816</v>
      </c>
      <c r="L51" s="84">
        <f t="shared" si="3"/>
        <v>-1904.4061006087627</v>
      </c>
      <c r="M51" s="84">
        <f t="shared" si="3"/>
        <v>-2077.8507433126983</v>
      </c>
      <c r="N51" s="84">
        <f t="shared" si="3"/>
        <v>-2267.1643796888443</v>
      </c>
      <c r="O51" s="84">
        <f t="shared" si="3"/>
        <v>-2473.8061626358408</v>
      </c>
      <c r="P51" s="84">
        <f t="shared" si="3"/>
        <v>-2696.789791783895</v>
      </c>
      <c r="Q51" s="84">
        <f t="shared" si="3"/>
        <v>-2939.9679203279484</v>
      </c>
      <c r="R51" s="84">
        <f t="shared" si="3"/>
        <v>-3205.1788949645588</v>
      </c>
      <c r="S51" s="84">
        <f t="shared" si="3"/>
        <v>-3494.4293485398466</v>
      </c>
      <c r="T51" s="84">
        <f t="shared" si="3"/>
        <v>-3809.9096998441742</v>
      </c>
      <c r="U51" s="84">
        <f t="shared" si="3"/>
        <v>-4142.9763969444512</v>
      </c>
      <c r="V51" s="84">
        <f t="shared" si="3"/>
        <v>-4505.3105680505732</v>
      </c>
      <c r="W51" s="84">
        <f t="shared" si="3"/>
        <v>-4899.4982353389596</v>
      </c>
      <c r="X51" s="84">
        <f t="shared" si="3"/>
        <v>-5328.355263740581</v>
      </c>
      <c r="Y51" s="84">
        <f t="shared" si="3"/>
        <v>-5794.9479163580399</v>
      </c>
      <c r="Z51" s="84">
        <f t="shared" si="3"/>
        <v>-6282.4408187490926</v>
      </c>
      <c r="AA51" s="84">
        <f t="shared" si="3"/>
        <v>-6811.1458321565151</v>
      </c>
      <c r="AB51" s="84">
        <f t="shared" si="3"/>
        <v>-7384.5653229724176</v>
      </c>
      <c r="AC51" s="84">
        <f t="shared" si="3"/>
        <v>-8006.5009687587153</v>
      </c>
      <c r="AD51" s="84">
        <f t="shared" si="3"/>
        <v>-8681.0794879568202</v>
      </c>
      <c r="AE51" s="84">
        <f t="shared" si="3"/>
        <v>-9397.2406994452085</v>
      </c>
      <c r="AF51" s="84">
        <f t="shared" si="3"/>
        <v>-10172.817032206649</v>
      </c>
      <c r="AG51" s="84">
        <f t="shared" si="3"/>
        <v>-11012.767454171561</v>
      </c>
      <c r="AH51" s="84">
        <f t="shared" si="3"/>
        <v>-11922.467472291177</v>
      </c>
      <c r="AI51" s="84">
        <f t="shared" si="3"/>
        <v>-12907.744357948965</v>
      </c>
      <c r="AJ51" s="84">
        <f t="shared" si="3"/>
        <v>-13973.906184990248</v>
      </c>
      <c r="AK51" s="84">
        <f t="shared" si="3"/>
        <v>-15128.607375633092</v>
      </c>
      <c r="AL51" s="84">
        <f t="shared" si="3"/>
        <v>-16379.242329570643</v>
      </c>
      <c r="AM51" s="84">
        <f t="shared" si="3"/>
        <v>-17733.826644360994</v>
      </c>
      <c r="AN51" s="84">
        <f t="shared" si="3"/>
        <v>-19201.049621954662</v>
      </c>
    </row>
    <row r="52" spans="1:40" x14ac:dyDescent="0.2">
      <c r="A52" s="85" t="s">
        <v>246</v>
      </c>
      <c r="B52" s="84">
        <f t="shared" ref="B52:Q62" si="4">B32*$B$49</f>
        <v>0</v>
      </c>
      <c r="C52" s="84">
        <f t="shared" si="4"/>
        <v>0</v>
      </c>
      <c r="D52" s="84">
        <f t="shared" si="4"/>
        <v>0</v>
      </c>
      <c r="E52" s="84">
        <f t="shared" si="4"/>
        <v>0</v>
      </c>
      <c r="F52" s="84">
        <f t="shared" si="4"/>
        <v>0</v>
      </c>
      <c r="G52" s="84">
        <f t="shared" si="4"/>
        <v>0</v>
      </c>
      <c r="H52" s="84">
        <f t="shared" si="4"/>
        <v>0</v>
      </c>
      <c r="I52" s="84">
        <f t="shared" si="4"/>
        <v>0</v>
      </c>
      <c r="J52" s="84">
        <f t="shared" si="4"/>
        <v>0</v>
      </c>
      <c r="K52" s="84">
        <f t="shared" si="4"/>
        <v>0</v>
      </c>
      <c r="L52" s="84">
        <f t="shared" si="4"/>
        <v>0</v>
      </c>
      <c r="M52" s="84">
        <f t="shared" si="4"/>
        <v>0</v>
      </c>
      <c r="N52" s="84">
        <f t="shared" si="4"/>
        <v>0</v>
      </c>
      <c r="O52" s="84">
        <f t="shared" si="4"/>
        <v>0</v>
      </c>
      <c r="P52" s="84">
        <f t="shared" si="4"/>
        <v>0</v>
      </c>
      <c r="Q52" s="84">
        <f t="shared" si="4"/>
        <v>0</v>
      </c>
      <c r="R52" s="84">
        <f t="shared" si="3"/>
        <v>0</v>
      </c>
      <c r="S52" s="84">
        <f t="shared" si="3"/>
        <v>0</v>
      </c>
      <c r="T52" s="84">
        <f t="shared" si="3"/>
        <v>0</v>
      </c>
      <c r="U52" s="84">
        <f t="shared" si="3"/>
        <v>0</v>
      </c>
      <c r="V52" s="84">
        <f t="shared" si="3"/>
        <v>0</v>
      </c>
      <c r="W52" s="84">
        <f t="shared" si="3"/>
        <v>0</v>
      </c>
      <c r="X52" s="84">
        <f t="shared" si="3"/>
        <v>0</v>
      </c>
      <c r="Y52" s="84">
        <f t="shared" si="3"/>
        <v>0</v>
      </c>
      <c r="Z52" s="84">
        <f t="shared" si="3"/>
        <v>0</v>
      </c>
      <c r="AA52" s="84">
        <f t="shared" si="3"/>
        <v>0</v>
      </c>
      <c r="AB52" s="84">
        <f t="shared" si="3"/>
        <v>0</v>
      </c>
      <c r="AC52" s="84">
        <f t="shared" si="3"/>
        <v>0</v>
      </c>
      <c r="AD52" s="84">
        <f t="shared" si="3"/>
        <v>0</v>
      </c>
      <c r="AE52" s="84">
        <f t="shared" si="3"/>
        <v>0</v>
      </c>
      <c r="AF52" s="84">
        <f t="shared" si="3"/>
        <v>0</v>
      </c>
      <c r="AG52" s="84">
        <f t="shared" si="3"/>
        <v>0</v>
      </c>
      <c r="AH52" s="84">
        <f t="shared" si="3"/>
        <v>0</v>
      </c>
      <c r="AI52" s="84">
        <f t="shared" si="3"/>
        <v>0</v>
      </c>
      <c r="AJ52" s="84">
        <f t="shared" si="3"/>
        <v>0</v>
      </c>
      <c r="AK52" s="84">
        <f t="shared" si="3"/>
        <v>0</v>
      </c>
      <c r="AL52" s="84">
        <f t="shared" si="3"/>
        <v>0</v>
      </c>
      <c r="AM52" s="84">
        <f t="shared" si="3"/>
        <v>0</v>
      </c>
      <c r="AN52" s="84">
        <f t="shared" si="3"/>
        <v>0</v>
      </c>
    </row>
    <row r="53" spans="1:40" x14ac:dyDescent="0.2">
      <c r="A53" s="85" t="s">
        <v>247</v>
      </c>
      <c r="B53" s="84">
        <f t="shared" si="4"/>
        <v>10612108674.871935</v>
      </c>
      <c r="C53" s="84">
        <f t="shared" si="3"/>
        <v>11388953397.2686</v>
      </c>
      <c r="D53" s="84">
        <f t="shared" si="3"/>
        <v>12270875310.514757</v>
      </c>
      <c r="E53" s="84">
        <f t="shared" si="3"/>
        <v>13221805047.934231</v>
      </c>
      <c r="F53" s="84">
        <f t="shared" si="3"/>
        <v>14356794467.573812</v>
      </c>
      <c r="G53" s="84">
        <f t="shared" si="3"/>
        <v>15589745547.40505</v>
      </c>
      <c r="H53" s="84">
        <f t="shared" si="3"/>
        <v>16929164698.883642</v>
      </c>
      <c r="I53" s="84">
        <f t="shared" si="3"/>
        <v>18384301949.577465</v>
      </c>
      <c r="J53" s="84">
        <f t="shared" si="3"/>
        <v>19965216438.315193</v>
      </c>
      <c r="K53" s="84">
        <f t="shared" si="3"/>
        <v>21782182991.206543</v>
      </c>
      <c r="L53" s="84">
        <f t="shared" si="3"/>
        <v>23765252113.208553</v>
      </c>
      <c r="M53" s="84">
        <f t="shared" si="3"/>
        <v>25929683145.133305</v>
      </c>
      <c r="N53" s="84">
        <f t="shared" si="3"/>
        <v>28292144752.197685</v>
      </c>
      <c r="O53" s="84">
        <f t="shared" si="3"/>
        <v>30870845832.439163</v>
      </c>
      <c r="P53" s="84">
        <f t="shared" si="3"/>
        <v>33653478256.336445</v>
      </c>
      <c r="Q53" s="84">
        <f t="shared" si="3"/>
        <v>36688119623.752937</v>
      </c>
      <c r="R53" s="84">
        <f t="shared" si="3"/>
        <v>39997710825.657845</v>
      </c>
      <c r="S53" s="84">
        <f t="shared" si="3"/>
        <v>43607292810.760315</v>
      </c>
      <c r="T53" s="84">
        <f t="shared" si="3"/>
        <v>47544200008.81765</v>
      </c>
      <c r="U53" s="84">
        <f t="shared" si="3"/>
        <v>51700568771.011551</v>
      </c>
      <c r="V53" s="84">
        <f t="shared" si="3"/>
        <v>56222168929.094887</v>
      </c>
      <c r="W53" s="84">
        <f t="shared" si="3"/>
        <v>61141271682.458008</v>
      </c>
      <c r="X53" s="84">
        <f t="shared" si="3"/>
        <v>66493016458.547516</v>
      </c>
      <c r="Y53" s="84">
        <f t="shared" si="3"/>
        <v>72315667425.733612</v>
      </c>
      <c r="Z53" s="84">
        <f t="shared" si="3"/>
        <v>78399134457.80188</v>
      </c>
      <c r="AA53" s="84">
        <f t="shared" si="3"/>
        <v>84996891067.134445</v>
      </c>
      <c r="AB53" s="84">
        <f t="shared" si="3"/>
        <v>92152643593.610504</v>
      </c>
      <c r="AC53" s="84">
        <f t="shared" si="3"/>
        <v>99913833507.661819</v>
      </c>
      <c r="AD53" s="84">
        <f t="shared" si="3"/>
        <v>108331958493.59482</v>
      </c>
      <c r="AE53" s="84">
        <f t="shared" si="3"/>
        <v>117268997573.27531</v>
      </c>
      <c r="AF53" s="84">
        <f t="shared" si="3"/>
        <v>126947483204.68631</v>
      </c>
      <c r="AG53" s="84">
        <f t="shared" si="3"/>
        <v>137429298787.09341</v>
      </c>
      <c r="AH53" s="84">
        <f t="shared" si="3"/>
        <v>148781525747.03238</v>
      </c>
      <c r="AI53" s="84">
        <f t="shared" si="3"/>
        <v>161076883119.33301</v>
      </c>
      <c r="AJ53" s="84">
        <f t="shared" si="3"/>
        <v>174381610826.84021</v>
      </c>
      <c r="AK53" s="84">
        <f t="shared" si="3"/>
        <v>188791229081.20166</v>
      </c>
      <c r="AL53" s="84">
        <f t="shared" si="3"/>
        <v>204398013249.98584</v>
      </c>
      <c r="AM53" s="84">
        <f t="shared" si="3"/>
        <v>221301990683.84314</v>
      </c>
      <c r="AN53" s="84">
        <f t="shared" si="3"/>
        <v>239611595950.10425</v>
      </c>
    </row>
    <row r="54" spans="1:40" x14ac:dyDescent="0.2">
      <c r="A54" s="85" t="s">
        <v>180</v>
      </c>
      <c r="B54" s="84">
        <f t="shared" si="4"/>
        <v>8609278381935.3447</v>
      </c>
      <c r="C54" s="84">
        <f t="shared" si="3"/>
        <v>9239508685785.0059</v>
      </c>
      <c r="D54" s="84">
        <f t="shared" si="3"/>
        <v>9954984892718.6699</v>
      </c>
      <c r="E54" s="84">
        <f t="shared" si="3"/>
        <v>10726445031502.416</v>
      </c>
      <c r="F54" s="84">
        <f t="shared" si="3"/>
        <v>11647227146876.518</v>
      </c>
      <c r="G54" s="84">
        <f t="shared" si="3"/>
        <v>12647482553486.648</v>
      </c>
      <c r="H54" s="84">
        <f t="shared" si="3"/>
        <v>13734112242125.223</v>
      </c>
      <c r="I54" s="84">
        <f t="shared" si="3"/>
        <v>14914620476535.885</v>
      </c>
      <c r="J54" s="84">
        <f t="shared" si="3"/>
        <v>16197167927619.385</v>
      </c>
      <c r="K54" s="84">
        <f t="shared" si="3"/>
        <v>17671217180577.668</v>
      </c>
      <c r="L54" s="84">
        <f t="shared" si="3"/>
        <v>19280020354857.395</v>
      </c>
      <c r="M54" s="84">
        <f t="shared" si="3"/>
        <v>21035956885781.082</v>
      </c>
      <c r="N54" s="84">
        <f t="shared" si="3"/>
        <v>22952549550348.48</v>
      </c>
      <c r="O54" s="84">
        <f t="shared" si="3"/>
        <v>25044570669220.43</v>
      </c>
      <c r="P54" s="84">
        <f t="shared" si="3"/>
        <v>27302035034305.277</v>
      </c>
      <c r="Q54" s="84">
        <f t="shared" si="3"/>
        <v>29763946528228.113</v>
      </c>
      <c r="R54" s="84">
        <f t="shared" si="3"/>
        <v>32448916392424.043</v>
      </c>
      <c r="S54" s="84">
        <f t="shared" si="3"/>
        <v>35377259580781.094</v>
      </c>
      <c r="T54" s="84">
        <f t="shared" si="3"/>
        <v>38571151678039.484</v>
      </c>
      <c r="U54" s="84">
        <f t="shared" si="3"/>
        <v>41943086213202.852</v>
      </c>
      <c r="V54" s="84">
        <f t="shared" si="3"/>
        <v>45611321781211.852</v>
      </c>
      <c r="W54" s="84">
        <f t="shared" si="3"/>
        <v>49602039016639.992</v>
      </c>
      <c r="X54" s="84">
        <f t="shared" si="3"/>
        <v>53943745459537.75</v>
      </c>
      <c r="Y54" s="84">
        <f t="shared" si="3"/>
        <v>58667483656456.945</v>
      </c>
      <c r="Z54" s="84">
        <f t="shared" si="3"/>
        <v>63602813929734.016</v>
      </c>
      <c r="AA54" s="84">
        <f t="shared" si="3"/>
        <v>68955371568019.188</v>
      </c>
      <c r="AB54" s="84">
        <f t="shared" si="3"/>
        <v>74760614184742.859</v>
      </c>
      <c r="AC54" s="84">
        <f t="shared" si="3"/>
        <v>81057029590227.125</v>
      </c>
      <c r="AD54" s="84">
        <f t="shared" si="3"/>
        <v>87886396276739.797</v>
      </c>
      <c r="AE54" s="84">
        <f t="shared" si="3"/>
        <v>95136742056687.547</v>
      </c>
      <c r="AF54" s="84">
        <f t="shared" si="3"/>
        <v>102988600689993.91</v>
      </c>
      <c r="AG54" s="84">
        <f t="shared" si="3"/>
        <v>111492176281028.78</v>
      </c>
      <c r="AH54" s="84">
        <f t="shared" si="3"/>
        <v>120701889934305.67</v>
      </c>
      <c r="AI54" s="84">
        <f t="shared" si="3"/>
        <v>130676736373087.98</v>
      </c>
      <c r="AJ54" s="84">
        <f t="shared" si="3"/>
        <v>141470454015746.81</v>
      </c>
      <c r="AK54" s="84">
        <f t="shared" si="3"/>
        <v>153160535481173.56</v>
      </c>
      <c r="AL54" s="84">
        <f t="shared" si="3"/>
        <v>165821840945750.88</v>
      </c>
      <c r="AM54" s="84">
        <f t="shared" si="3"/>
        <v>179535519532046.19</v>
      </c>
      <c r="AN54" s="84">
        <f t="shared" si="3"/>
        <v>194389540879739.78</v>
      </c>
    </row>
    <row r="55" spans="1:40" x14ac:dyDescent="0.2">
      <c r="A55" s="85" t="s">
        <v>248</v>
      </c>
      <c r="B55" s="84">
        <f t="shared" si="4"/>
        <v>3752584213.1921129</v>
      </c>
      <c r="C55" s="84">
        <f t="shared" si="3"/>
        <v>4027286944.8245258</v>
      </c>
      <c r="D55" s="84">
        <f t="shared" si="3"/>
        <v>4339146382.9729624</v>
      </c>
      <c r="E55" s="84">
        <f t="shared" si="3"/>
        <v>4675407914.9477367</v>
      </c>
      <c r="F55" s="84">
        <f t="shared" si="3"/>
        <v>5076755423.6068459</v>
      </c>
      <c r="G55" s="84">
        <f t="shared" si="3"/>
        <v>5512743491.5361185</v>
      </c>
      <c r="H55" s="84">
        <f t="shared" si="3"/>
        <v>5986380100.1196041</v>
      </c>
      <c r="I55" s="84">
        <f t="shared" si="3"/>
        <v>6500936183.3899555</v>
      </c>
      <c r="J55" s="84">
        <f t="shared" si="3"/>
        <v>7059968787.9929667</v>
      </c>
      <c r="K55" s="84">
        <f t="shared" si="3"/>
        <v>7702472574.1088266</v>
      </c>
      <c r="L55" s="84">
        <f t="shared" si="3"/>
        <v>8403712460.4392681</v>
      </c>
      <c r="M55" s="84">
        <f t="shared" si="3"/>
        <v>9169084354.9220524</v>
      </c>
      <c r="N55" s="84">
        <f t="shared" si="3"/>
        <v>10004482521.540363</v>
      </c>
      <c r="O55" s="84">
        <f t="shared" si="3"/>
        <v>10916345871.297514</v>
      </c>
      <c r="P55" s="84">
        <f t="shared" si="3"/>
        <v>11900322084.221041</v>
      </c>
      <c r="Q55" s="84">
        <f t="shared" si="3"/>
        <v>12973412045.599928</v>
      </c>
      <c r="R55" s="84">
        <f t="shared" si="3"/>
        <v>14143727962.717855</v>
      </c>
      <c r="S55" s="84">
        <f t="shared" si="3"/>
        <v>15420124651.492022</v>
      </c>
      <c r="T55" s="84">
        <f t="shared" si="3"/>
        <v>16812267933.553793</v>
      </c>
      <c r="U55" s="84">
        <f t="shared" si="3"/>
        <v>18282015773.41013</v>
      </c>
      <c r="V55" s="84">
        <f t="shared" si="3"/>
        <v>19880914342.152428</v>
      </c>
      <c r="W55" s="84">
        <f t="shared" si="3"/>
        <v>21620375169.485413</v>
      </c>
      <c r="X55" s="84">
        <f t="shared" si="3"/>
        <v>23512824029.092403</v>
      </c>
      <c r="Y55" s="84">
        <f t="shared" si="3"/>
        <v>25571791645.03175</v>
      </c>
      <c r="Z55" s="84">
        <f t="shared" si="3"/>
        <v>27722987325.874092</v>
      </c>
      <c r="AA55" s="84">
        <f t="shared" si="3"/>
        <v>30056042711.302856</v>
      </c>
      <c r="AB55" s="84">
        <f t="shared" si="3"/>
        <v>32586412950.343761</v>
      </c>
      <c r="AC55" s="84">
        <f t="shared" si="3"/>
        <v>35330873984.37159</v>
      </c>
      <c r="AD55" s="84">
        <f t="shared" si="3"/>
        <v>38307636086.487129</v>
      </c>
      <c r="AE55" s="84">
        <f t="shared" si="3"/>
        <v>41467893184.35318</v>
      </c>
      <c r="AF55" s="84">
        <f t="shared" si="3"/>
        <v>44890335745.089386</v>
      </c>
      <c r="AG55" s="84">
        <f t="shared" si="3"/>
        <v>48596846570.149948</v>
      </c>
      <c r="AH55" s="84">
        <f t="shared" si="3"/>
        <v>52611146553.273247</v>
      </c>
      <c r="AI55" s="84">
        <f t="shared" si="3"/>
        <v>56958950122.23806</v>
      </c>
      <c r="AJ55" s="84">
        <f t="shared" si="3"/>
        <v>61663680603.771111</v>
      </c>
      <c r="AK55" s="84">
        <f t="shared" si="3"/>
        <v>66759115228.133743</v>
      </c>
      <c r="AL55" s="84">
        <f t="shared" si="3"/>
        <v>72277883805.122787</v>
      </c>
      <c r="AM55" s="84">
        <f t="shared" si="3"/>
        <v>78255357349.909485</v>
      </c>
      <c r="AN55" s="84">
        <f t="shared" si="3"/>
        <v>84729879782.443848</v>
      </c>
    </row>
    <row r="56" spans="1:40" x14ac:dyDescent="0.2">
      <c r="A56" s="85" t="s">
        <v>249</v>
      </c>
      <c r="B56" s="84">
        <f t="shared" si="4"/>
        <v>30196233204.272045</v>
      </c>
      <c r="C56" s="84">
        <f t="shared" si="3"/>
        <v>32406706647.362823</v>
      </c>
      <c r="D56" s="84">
        <f t="shared" si="3"/>
        <v>34916172068.066322</v>
      </c>
      <c r="E56" s="84">
        <f t="shared" si="3"/>
        <v>37621995857.827133</v>
      </c>
      <c r="F56" s="84">
        <f t="shared" si="3"/>
        <v>40851552419.094795</v>
      </c>
      <c r="G56" s="84">
        <f t="shared" si="3"/>
        <v>44359854065.514992</v>
      </c>
      <c r="H56" s="84">
        <f t="shared" si="3"/>
        <v>48171105372.438095</v>
      </c>
      <c r="I56" s="84">
        <f t="shared" si="3"/>
        <v>52311626838.281845</v>
      </c>
      <c r="J56" s="84">
        <f t="shared" si="3"/>
        <v>56810041247.754814</v>
      </c>
      <c r="K56" s="84">
        <f t="shared" si="3"/>
        <v>61980130193.920982</v>
      </c>
      <c r="L56" s="84">
        <f t="shared" si="3"/>
        <v>67622855829.586067</v>
      </c>
      <c r="M56" s="84">
        <f t="shared" si="3"/>
        <v>73781637858.394455</v>
      </c>
      <c r="N56" s="84">
        <f t="shared" si="3"/>
        <v>80503906147.25708</v>
      </c>
      <c r="O56" s="84">
        <f t="shared" si="3"/>
        <v>87841473219.808716</v>
      </c>
      <c r="P56" s="84">
        <f t="shared" si="3"/>
        <v>95759316898.957153</v>
      </c>
      <c r="Q56" s="84">
        <f t="shared" si="3"/>
        <v>104394239630.08392</v>
      </c>
      <c r="R56" s="84">
        <f t="shared" si="3"/>
        <v>113811518589.93529</v>
      </c>
      <c r="S56" s="84">
        <f t="shared" si="3"/>
        <v>124082406566.2506</v>
      </c>
      <c r="T56" s="84">
        <f t="shared" si="3"/>
        <v>135284682334.27095</v>
      </c>
      <c r="U56" s="84">
        <f t="shared" si="3"/>
        <v>147111425187.30466</v>
      </c>
      <c r="V56" s="84">
        <f t="shared" si="3"/>
        <v>159977416010.90555</v>
      </c>
      <c r="W56" s="84">
        <f t="shared" si="3"/>
        <v>173974480915.45642</v>
      </c>
      <c r="X56" s="84">
        <f t="shared" si="3"/>
        <v>189202607413.18033</v>
      </c>
      <c r="Y56" s="84">
        <f t="shared" si="3"/>
        <v>205770674312.88654</v>
      </c>
      <c r="Z56" s="84">
        <f t="shared" si="3"/>
        <v>223080880495.17029</v>
      </c>
      <c r="AA56" s="84">
        <f t="shared" si="3"/>
        <v>241854472370.66409</v>
      </c>
      <c r="AB56" s="84">
        <f t="shared" si="3"/>
        <v>262215814179.49527</v>
      </c>
      <c r="AC56" s="84">
        <f t="shared" si="3"/>
        <v>284299898292.04004</v>
      </c>
      <c r="AD56" s="84">
        <f t="shared" si="3"/>
        <v>308253258835.72192</v>
      </c>
      <c r="AE56" s="84">
        <f t="shared" si="3"/>
        <v>333683163906.77814</v>
      </c>
      <c r="AF56" s="84">
        <f t="shared" si="3"/>
        <v>361222818667.59869</v>
      </c>
      <c r="AG56" s="84">
        <f t="shared" si="3"/>
        <v>391048309286.63031</v>
      </c>
      <c r="AH56" s="84">
        <f t="shared" si="3"/>
        <v>423350512663.216</v>
      </c>
      <c r="AI56" s="84">
        <f t="shared" si="3"/>
        <v>458336347233.77423</v>
      </c>
      <c r="AJ56" s="84">
        <f t="shared" si="3"/>
        <v>496194295440.29077</v>
      </c>
      <c r="AK56" s="84">
        <f t="shared" si="3"/>
        <v>537196155346.18597</v>
      </c>
      <c r="AL56" s="84">
        <f t="shared" si="3"/>
        <v>581604491970.67261</v>
      </c>
      <c r="AM56" s="84">
        <f t="shared" si="3"/>
        <v>629703928219.48828</v>
      </c>
      <c r="AN56" s="84">
        <f t="shared" si="3"/>
        <v>681803009319.86731</v>
      </c>
    </row>
    <row r="57" spans="1:40" x14ac:dyDescent="0.2">
      <c r="A57" s="85" t="s">
        <v>250</v>
      </c>
      <c r="B57" s="84">
        <f t="shared" si="4"/>
        <v>298373379955.48798</v>
      </c>
      <c r="C57" s="84">
        <f t="shared" si="3"/>
        <v>320215390117.98499</v>
      </c>
      <c r="D57" s="84">
        <f t="shared" si="3"/>
        <v>345011783575.12628</v>
      </c>
      <c r="E57" s="84">
        <f t="shared" si="3"/>
        <v>371748422686.81122</v>
      </c>
      <c r="F57" s="84">
        <f t="shared" si="3"/>
        <v>403660141622.8847</v>
      </c>
      <c r="G57" s="84">
        <f t="shared" si="3"/>
        <v>438326181359.18207</v>
      </c>
      <c r="H57" s="84">
        <f t="shared" si="3"/>
        <v>475985710831.40558</v>
      </c>
      <c r="I57" s="84">
        <f t="shared" si="3"/>
        <v>516898806719.38104</v>
      </c>
      <c r="J57" s="84">
        <f t="shared" si="3"/>
        <v>561348294929.22266</v>
      </c>
      <c r="K57" s="84">
        <f t="shared" si="3"/>
        <v>612434697100.73145</v>
      </c>
      <c r="L57" s="84">
        <f t="shared" si="3"/>
        <v>668191291265.4856</v>
      </c>
      <c r="M57" s="84">
        <f t="shared" si="3"/>
        <v>729047113841.55103</v>
      </c>
      <c r="N57" s="84">
        <f t="shared" si="3"/>
        <v>795470826254.52087</v>
      </c>
      <c r="O57" s="84">
        <f t="shared" si="3"/>
        <v>867974395599.63989</v>
      </c>
      <c r="P57" s="84">
        <f t="shared" si="3"/>
        <v>946211762642.24451</v>
      </c>
      <c r="Q57" s="84">
        <f t="shared" si="3"/>
        <v>1031534692277.5959</v>
      </c>
      <c r="R57" s="84">
        <f t="shared" si="3"/>
        <v>1124588197800.1665</v>
      </c>
      <c r="S57" s="84">
        <f t="shared" si="3"/>
        <v>1226076338387.3113</v>
      </c>
      <c r="T57" s="84">
        <f t="shared" si="3"/>
        <v>1336767657449.7441</v>
      </c>
      <c r="U57" s="84">
        <f t="shared" si="3"/>
        <v>1453629426765.5554</v>
      </c>
      <c r="V57" s="84">
        <f t="shared" si="3"/>
        <v>1580760156699.4788</v>
      </c>
      <c r="W57" s="84">
        <f t="shared" si="3"/>
        <v>1719067194427.4932</v>
      </c>
      <c r="X57" s="84">
        <f t="shared" si="3"/>
        <v>1869538531126.2971</v>
      </c>
      <c r="Y57" s="84">
        <f t="shared" si="3"/>
        <v>2033250014169.6394</v>
      </c>
      <c r="Z57" s="84">
        <f t="shared" si="3"/>
        <v>2204294683595.6147</v>
      </c>
      <c r="AA57" s="84">
        <f t="shared" si="3"/>
        <v>2389799280275.0278</v>
      </c>
      <c r="AB57" s="84">
        <f t="shared" si="3"/>
        <v>2590992665384.7451</v>
      </c>
      <c r="AC57" s="84">
        <f t="shared" si="3"/>
        <v>2809208718205.1694</v>
      </c>
      <c r="AD57" s="84">
        <f t="shared" si="3"/>
        <v>3045895363799.749</v>
      </c>
      <c r="AE57" s="84">
        <f t="shared" si="3"/>
        <v>3297171961005.4146</v>
      </c>
      <c r="AF57" s="84">
        <f t="shared" si="3"/>
        <v>3569295302291.2661</v>
      </c>
      <c r="AG57" s="84">
        <f t="shared" si="3"/>
        <v>3864005320743.9043</v>
      </c>
      <c r="AH57" s="84">
        <f t="shared" si="3"/>
        <v>4183188098816.9609</v>
      </c>
      <c r="AI57" s="84">
        <f t="shared" si="3"/>
        <v>4528888227729.2041</v>
      </c>
      <c r="AJ57" s="84">
        <f t="shared" si="3"/>
        <v>4902968129952.2441</v>
      </c>
      <c r="AK57" s="84">
        <f t="shared" si="3"/>
        <v>5308113481752.3662</v>
      </c>
      <c r="AL57" s="84">
        <f t="shared" si="3"/>
        <v>5746918726340.7734</v>
      </c>
      <c r="AM57" s="84">
        <f t="shared" si="3"/>
        <v>6222196264119.3008</v>
      </c>
      <c r="AN57" s="84">
        <f t="shared" si="3"/>
        <v>6736994875434.0361</v>
      </c>
    </row>
    <row r="58" spans="1:40" x14ac:dyDescent="0.2">
      <c r="A58" s="85" t="s">
        <v>251</v>
      </c>
      <c r="B58" s="84">
        <f t="shared" si="4"/>
        <v>7822017148.7956104</v>
      </c>
      <c r="C58" s="84">
        <f t="shared" si="3"/>
        <v>8394617084.0871134</v>
      </c>
      <c r="D58" s="84">
        <f t="shared" si="3"/>
        <v>9044667751.7404346</v>
      </c>
      <c r="E58" s="84">
        <f t="shared" si="3"/>
        <v>9745582993.1200714</v>
      </c>
      <c r="F58" s="84">
        <f t="shared" si="3"/>
        <v>10582165709.724182</v>
      </c>
      <c r="G58" s="84">
        <f t="shared" ref="C58:AN62" si="5">G38*$B$49</f>
        <v>11490954413.792217</v>
      </c>
      <c r="H58" s="84">
        <f t="shared" si="5"/>
        <v>12478219046.418798</v>
      </c>
      <c r="I58" s="84">
        <f t="shared" si="5"/>
        <v>13550777656.35178</v>
      </c>
      <c r="J58" s="84">
        <f t="shared" si="5"/>
        <v>14716044675.428473</v>
      </c>
      <c r="K58" s="84">
        <f t="shared" si="5"/>
        <v>16055301930.60125</v>
      </c>
      <c r="L58" s="84">
        <f t="shared" si="5"/>
        <v>17516990757.467125</v>
      </c>
      <c r="M58" s="84">
        <f t="shared" si="5"/>
        <v>19112358574.344963</v>
      </c>
      <c r="N58" s="84">
        <f t="shared" si="5"/>
        <v>20853691590.240776</v>
      </c>
      <c r="O58" s="84">
        <f t="shared" si="5"/>
        <v>22754411295.36668</v>
      </c>
      <c r="P58" s="84">
        <f t="shared" si="5"/>
        <v>24805445562.482479</v>
      </c>
      <c r="Q58" s="84">
        <f t="shared" si="5"/>
        <v>27042231628.628067</v>
      </c>
      <c r="R58" s="84">
        <f t="shared" si="5"/>
        <v>29481678861.024204</v>
      </c>
      <c r="S58" s="84">
        <f t="shared" si="5"/>
        <v>32142244546.174992</v>
      </c>
      <c r="T58" s="84">
        <f t="shared" si="5"/>
        <v>35044076459.123528</v>
      </c>
      <c r="U58" s="84">
        <f t="shared" si="5"/>
        <v>38107670013.49234</v>
      </c>
      <c r="V58" s="84">
        <f t="shared" si="5"/>
        <v>41440469842.452965</v>
      </c>
      <c r="W58" s="84">
        <f t="shared" si="5"/>
        <v>45066262535.718842</v>
      </c>
      <c r="X58" s="84">
        <f t="shared" si="5"/>
        <v>49010948808.454781</v>
      </c>
      <c r="Y58" s="84">
        <f t="shared" si="5"/>
        <v>53302732572.846985</v>
      </c>
      <c r="Z58" s="84">
        <f t="shared" si="5"/>
        <v>57786759725.871323</v>
      </c>
      <c r="AA58" s="84">
        <f t="shared" si="5"/>
        <v>62649861577.059402</v>
      </c>
      <c r="AB58" s="84">
        <f t="shared" si="5"/>
        <v>67924253376.98214</v>
      </c>
      <c r="AC58" s="84">
        <f t="shared" si="5"/>
        <v>73644903481.755157</v>
      </c>
      <c r="AD58" s="84">
        <f t="shared" si="5"/>
        <v>79849770018.467972</v>
      </c>
      <c r="AE58" s="84">
        <f t="shared" si="5"/>
        <v>86437119911.166</v>
      </c>
      <c r="AF58" s="84">
        <f t="shared" si="5"/>
        <v>93570978308.463486</v>
      </c>
      <c r="AG58" s="84">
        <f t="shared" si="5"/>
        <v>101296958483.37823</v>
      </c>
      <c r="AH58" s="84">
        <f t="shared" si="5"/>
        <v>109664505092.46289</v>
      </c>
      <c r="AI58" s="84">
        <f t="shared" si="5"/>
        <v>118727218184.01222</v>
      </c>
      <c r="AJ58" s="84">
        <f t="shared" si="5"/>
        <v>128533922155.54251</v>
      </c>
      <c r="AK58" s="84">
        <f t="shared" si="5"/>
        <v>139155023441.48212</v>
      </c>
      <c r="AL58" s="84">
        <f t="shared" si="5"/>
        <v>150658536753.10538</v>
      </c>
      <c r="AM58" s="84">
        <f t="shared" si="5"/>
        <v>163118190665.58105</v>
      </c>
      <c r="AN58" s="84">
        <f t="shared" si="5"/>
        <v>176613910580.27573</v>
      </c>
    </row>
    <row r="59" spans="1:40" x14ac:dyDescent="0.2">
      <c r="A59" s="85" t="s">
        <v>252</v>
      </c>
      <c r="B59" s="84">
        <f t="shared" si="4"/>
        <v>3619420575230.7725</v>
      </c>
      <c r="C59" s="84">
        <f t="shared" si="5"/>
        <v>3884375247119.8491</v>
      </c>
      <c r="D59" s="84">
        <f t="shared" si="5"/>
        <v>4185168088236.1846</v>
      </c>
      <c r="E59" s="84">
        <f t="shared" si="5"/>
        <v>4509497094154.168</v>
      </c>
      <c r="F59" s="84">
        <f t="shared" si="5"/>
        <v>4896602445594.8252</v>
      </c>
      <c r="G59" s="84">
        <f t="shared" si="5"/>
        <v>5317119106638.918</v>
      </c>
      <c r="H59" s="84">
        <f t="shared" si="5"/>
        <v>5773948317896.335</v>
      </c>
      <c r="I59" s="84">
        <f t="shared" si="5"/>
        <v>6270244941527.502</v>
      </c>
      <c r="J59" s="84">
        <f t="shared" si="5"/>
        <v>6809439799356.9072</v>
      </c>
      <c r="K59" s="84">
        <f t="shared" si="5"/>
        <v>7429143792929.1797</v>
      </c>
      <c r="L59" s="84">
        <f t="shared" si="5"/>
        <v>8105499586313.9951</v>
      </c>
      <c r="M59" s="84">
        <f t="shared" si="5"/>
        <v>8843711609073.0762</v>
      </c>
      <c r="N59" s="84">
        <f t="shared" si="5"/>
        <v>9649464962226.0293</v>
      </c>
      <c r="O59" s="84">
        <f t="shared" si="5"/>
        <v>10528970066550.498</v>
      </c>
      <c r="P59" s="84">
        <f t="shared" si="5"/>
        <v>11478029047844.77</v>
      </c>
      <c r="Q59" s="84">
        <f t="shared" si="5"/>
        <v>12513039500544.096</v>
      </c>
      <c r="R59" s="84">
        <f t="shared" si="5"/>
        <v>13641825763366.828</v>
      </c>
      <c r="S59" s="84">
        <f t="shared" si="5"/>
        <v>14872928431566.738</v>
      </c>
      <c r="T59" s="84">
        <f t="shared" si="5"/>
        <v>16215670326885.18</v>
      </c>
      <c r="U59" s="84">
        <f t="shared" si="5"/>
        <v>17633262916353.516</v>
      </c>
      <c r="V59" s="84">
        <f t="shared" si="5"/>
        <v>19175423211402.605</v>
      </c>
      <c r="W59" s="84">
        <f t="shared" si="5"/>
        <v>20853157793913.531</v>
      </c>
      <c r="X59" s="84">
        <f t="shared" si="5"/>
        <v>22678451498436.953</v>
      </c>
      <c r="Y59" s="84">
        <f t="shared" si="5"/>
        <v>24664354899796.059</v>
      </c>
      <c r="Z59" s="84">
        <f t="shared" si="5"/>
        <v>26739213574843.668</v>
      </c>
      <c r="AA59" s="84">
        <f t="shared" si="5"/>
        <v>28989478508402.816</v>
      </c>
      <c r="AB59" s="84">
        <f t="shared" si="5"/>
        <v>31430056410409.609</v>
      </c>
      <c r="AC59" s="84">
        <f t="shared" si="5"/>
        <v>34077127913710.992</v>
      </c>
      <c r="AD59" s="84">
        <f t="shared" si="5"/>
        <v>36948257084400.32</v>
      </c>
      <c r="AE59" s="84">
        <f t="shared" si="5"/>
        <v>39996369775069.445</v>
      </c>
      <c r="AF59" s="84">
        <f t="shared" si="5"/>
        <v>43297364054778.617</v>
      </c>
      <c r="AG59" s="84">
        <f t="shared" si="5"/>
        <v>46872346195186.875</v>
      </c>
      <c r="AH59" s="84">
        <f t="shared" si="5"/>
        <v>50744195333971.586</v>
      </c>
      <c r="AI59" s="84">
        <f t="shared" si="5"/>
        <v>54937713400601.961</v>
      </c>
      <c r="AJ59" s="84">
        <f t="shared" si="5"/>
        <v>59475492525161.82</v>
      </c>
      <c r="AK59" s="84">
        <f t="shared" si="5"/>
        <v>64390111324208.953</v>
      </c>
      <c r="AL59" s="84">
        <f t="shared" si="5"/>
        <v>69713041711026.25</v>
      </c>
      <c r="AM59" s="84">
        <f t="shared" si="5"/>
        <v>75478399530270.203</v>
      </c>
      <c r="AN59" s="84">
        <f t="shared" si="5"/>
        <v>81723168035325.031</v>
      </c>
    </row>
    <row r="60" spans="1:40" x14ac:dyDescent="0.2">
      <c r="A60" s="85" t="s">
        <v>128</v>
      </c>
      <c r="B60" s="84">
        <f t="shared" si="4"/>
        <v>153561132703.91986</v>
      </c>
      <c r="C60" s="84">
        <f t="shared" si="5"/>
        <v>164802362808.24063</v>
      </c>
      <c r="D60" s="84">
        <f t="shared" si="5"/>
        <v>177564098680.31723</v>
      </c>
      <c r="E60" s="84">
        <f t="shared" si="5"/>
        <v>191324403260.0983</v>
      </c>
      <c r="F60" s="84">
        <f t="shared" si="5"/>
        <v>207748119434.38846</v>
      </c>
      <c r="G60" s="84">
        <f t="shared" si="5"/>
        <v>225589377019.29456</v>
      </c>
      <c r="H60" s="84">
        <f t="shared" si="5"/>
        <v>244971266930.90137</v>
      </c>
      <c r="I60" s="84">
        <f t="shared" si="5"/>
        <v>266027640485.13345</v>
      </c>
      <c r="J60" s="84">
        <f t="shared" si="5"/>
        <v>288904057136.75</v>
      </c>
      <c r="K60" s="84">
        <f t="shared" si="5"/>
        <v>315196234355.76056</v>
      </c>
      <c r="L60" s="84">
        <f t="shared" si="5"/>
        <v>343891977109.11786</v>
      </c>
      <c r="M60" s="84">
        <f t="shared" si="5"/>
        <v>375212093695.26746</v>
      </c>
      <c r="N60" s="84">
        <f t="shared" si="5"/>
        <v>409397785857.40582</v>
      </c>
      <c r="O60" s="84">
        <f t="shared" si="5"/>
        <v>446712543076.61444</v>
      </c>
      <c r="P60" s="84">
        <f t="shared" si="5"/>
        <v>486978262172.02094</v>
      </c>
      <c r="Q60" s="84">
        <f t="shared" si="5"/>
        <v>530890643773.81134</v>
      </c>
      <c r="R60" s="84">
        <f t="shared" si="5"/>
        <v>578781651048.81738</v>
      </c>
      <c r="S60" s="84">
        <f t="shared" si="5"/>
        <v>631013635775.14111</v>
      </c>
      <c r="T60" s="84">
        <f t="shared" si="5"/>
        <v>687982137248.8783</v>
      </c>
      <c r="U60" s="84">
        <f t="shared" si="5"/>
        <v>748126328626.12964</v>
      </c>
      <c r="V60" s="84">
        <f t="shared" si="5"/>
        <v>813555553220.63525</v>
      </c>
      <c r="W60" s="84">
        <f t="shared" si="5"/>
        <v>884736787208.75464</v>
      </c>
      <c r="X60" s="84">
        <f t="shared" si="5"/>
        <v>962178511086.36157</v>
      </c>
      <c r="Y60" s="84">
        <f t="shared" si="5"/>
        <v>1046434421504.7931</v>
      </c>
      <c r="Z60" s="84">
        <f t="shared" si="5"/>
        <v>1134464436729.1365</v>
      </c>
      <c r="AA60" s="84">
        <f t="shared" si="5"/>
        <v>1229936412118.2415</v>
      </c>
      <c r="AB60" s="84">
        <f t="shared" si="5"/>
        <v>1333482794555.553</v>
      </c>
      <c r="AC60" s="84">
        <f t="shared" si="5"/>
        <v>1445790079643.3909</v>
      </c>
      <c r="AD60" s="84">
        <f t="shared" si="5"/>
        <v>1567603457897.2314</v>
      </c>
      <c r="AE60" s="84">
        <f t="shared" si="5"/>
        <v>1696925714777.6714</v>
      </c>
      <c r="AF60" s="84">
        <f t="shared" si="5"/>
        <v>1836976977156.5901</v>
      </c>
      <c r="AG60" s="84">
        <f t="shared" si="5"/>
        <v>1988652720681.47</v>
      </c>
      <c r="AH60" s="84">
        <f t="shared" si="5"/>
        <v>2152923638374.5779</v>
      </c>
      <c r="AI60" s="84">
        <f t="shared" si="5"/>
        <v>2330842001532.7612</v>
      </c>
      <c r="AJ60" s="84">
        <f t="shared" si="5"/>
        <v>2523366326309.0244</v>
      </c>
      <c r="AK60" s="84">
        <f t="shared" si="5"/>
        <v>2731878825451.6626</v>
      </c>
      <c r="AL60" s="84">
        <f t="shared" si="5"/>
        <v>2957714757616.4854</v>
      </c>
      <c r="AM60" s="84">
        <f t="shared" si="5"/>
        <v>3202321555518.123</v>
      </c>
      <c r="AN60" s="84">
        <f t="shared" si="5"/>
        <v>3467268307402.2529</v>
      </c>
    </row>
    <row r="61" spans="1:40" x14ac:dyDescent="0.2">
      <c r="A61" s="85" t="s">
        <v>253</v>
      </c>
      <c r="B61" s="84">
        <f t="shared" si="4"/>
        <v>11352056770198.965</v>
      </c>
      <c r="C61" s="84">
        <f t="shared" si="5"/>
        <v>12183068368408.293</v>
      </c>
      <c r="D61" s="84">
        <f t="shared" si="5"/>
        <v>13126483850927.717</v>
      </c>
      <c r="E61" s="84">
        <f t="shared" si="5"/>
        <v>14143718850529.387</v>
      </c>
      <c r="F61" s="84">
        <f t="shared" si="5"/>
        <v>15357847420078.66</v>
      </c>
      <c r="G61" s="84">
        <f t="shared" si="5"/>
        <v>16676768200287.434</v>
      </c>
      <c r="H61" s="84">
        <f t="shared" si="5"/>
        <v>18109580727234.176</v>
      </c>
      <c r="I61" s="84">
        <f t="shared" si="5"/>
        <v>19666180003061.59</v>
      </c>
      <c r="J61" s="84">
        <f t="shared" si="5"/>
        <v>21357326557890.602</v>
      </c>
      <c r="K61" s="84">
        <f t="shared" si="5"/>
        <v>23300984325626.785</v>
      </c>
      <c r="L61" s="84">
        <f t="shared" si="5"/>
        <v>25422326458647.027</v>
      </c>
      <c r="M61" s="84">
        <f t="shared" si="5"/>
        <v>27737676282360.227</v>
      </c>
      <c r="N61" s="84">
        <f t="shared" si="5"/>
        <v>30264864714223.324</v>
      </c>
      <c r="O61" s="84">
        <f t="shared" si="5"/>
        <v>33023370299978.453</v>
      </c>
      <c r="P61" s="84">
        <f t="shared" si="5"/>
        <v>36000026703947.992</v>
      </c>
      <c r="Q61" s="84">
        <f t="shared" si="5"/>
        <v>39246263821899.656</v>
      </c>
      <c r="R61" s="84">
        <f t="shared" si="5"/>
        <v>42786622139105.555</v>
      </c>
      <c r="S61" s="84">
        <f t="shared" si="5"/>
        <v>46647888628827.508</v>
      </c>
      <c r="T61" s="84">
        <f t="shared" si="5"/>
        <v>50859303662408.578</v>
      </c>
      <c r="U61" s="84">
        <f t="shared" si="5"/>
        <v>55305482606846.906</v>
      </c>
      <c r="V61" s="84">
        <f t="shared" si="5"/>
        <v>60142359353901.32</v>
      </c>
      <c r="W61" s="84">
        <f t="shared" si="5"/>
        <v>65404455269564.75</v>
      </c>
      <c r="X61" s="84">
        <f t="shared" si="5"/>
        <v>71129359940173.688</v>
      </c>
      <c r="Y61" s="84">
        <f t="shared" si="5"/>
        <v>77358005571090</v>
      </c>
      <c r="Z61" s="84">
        <f t="shared" si="5"/>
        <v>83865653129505.766</v>
      </c>
      <c r="AA61" s="84">
        <f t="shared" si="5"/>
        <v>90923450017926.969</v>
      </c>
      <c r="AB61" s="84">
        <f t="shared" si="5"/>
        <v>98578150078283.375</v>
      </c>
      <c r="AC61" s="84">
        <f t="shared" si="5"/>
        <v>106880502721658.39</v>
      </c>
      <c r="AD61" s="84">
        <f t="shared" si="5"/>
        <v>115885596399715.27</v>
      </c>
      <c r="AE61" s="84">
        <f t="shared" si="5"/>
        <v>125445786376873.05</v>
      </c>
      <c r="AF61" s="84">
        <f t="shared" si="5"/>
        <v>135799121581354.3</v>
      </c>
      <c r="AG61" s="84">
        <f t="shared" si="5"/>
        <v>147011800342173.47</v>
      </c>
      <c r="AH61" s="84">
        <f t="shared" si="5"/>
        <v>159155581457284</v>
      </c>
      <c r="AI61" s="84">
        <f t="shared" si="5"/>
        <v>172308254425168.53</v>
      </c>
      <c r="AJ61" s="84">
        <f t="shared" si="5"/>
        <v>186540677864752.66</v>
      </c>
      <c r="AK61" s="84">
        <f t="shared" si="5"/>
        <v>201955032303822.72</v>
      </c>
      <c r="AL61" s="84">
        <f t="shared" si="5"/>
        <v>218650027173578.75</v>
      </c>
      <c r="AM61" s="84">
        <f t="shared" si="5"/>
        <v>236732664409069.16</v>
      </c>
      <c r="AN61" s="84">
        <f t="shared" si="5"/>
        <v>256318939370113.91</v>
      </c>
    </row>
    <row r="62" spans="1:40" x14ac:dyDescent="0.2">
      <c r="A62" s="85" t="s">
        <v>254</v>
      </c>
      <c r="B62" s="84">
        <f t="shared" si="4"/>
        <v>5397625319.8288069</v>
      </c>
      <c r="C62" s="84">
        <f t="shared" si="5"/>
        <v>5792751008.0072899</v>
      </c>
      <c r="D62" s="84">
        <f t="shared" si="5"/>
        <v>6241321993.7455959</v>
      </c>
      <c r="E62" s="84">
        <f t="shared" si="5"/>
        <v>6724992354.2110147</v>
      </c>
      <c r="F62" s="84">
        <f t="shared" si="5"/>
        <v>7302280791.1161652</v>
      </c>
      <c r="G62" s="84">
        <f t="shared" si="5"/>
        <v>7929395360.9438906</v>
      </c>
      <c r="H62" s="84">
        <f t="shared" si="5"/>
        <v>8610662670.5223694</v>
      </c>
      <c r="I62" s="84">
        <f t="shared" si="5"/>
        <v>9350787551.3360157</v>
      </c>
      <c r="J62" s="84">
        <f t="shared" si="5"/>
        <v>10154886372.251827</v>
      </c>
      <c r="K62" s="84">
        <f t="shared" si="5"/>
        <v>11079048098.411945</v>
      </c>
      <c r="L62" s="84">
        <f t="shared" si="5"/>
        <v>12087694394.056664</v>
      </c>
      <c r="M62" s="84">
        <f t="shared" si="5"/>
        <v>13188586601.14492</v>
      </c>
      <c r="N62" s="84">
        <f t="shared" si="5"/>
        <v>14390202884.778397</v>
      </c>
      <c r="O62" s="84">
        <f t="shared" si="5"/>
        <v>15701804817.006939</v>
      </c>
      <c r="P62" s="84">
        <f t="shared" si="5"/>
        <v>17117132127.267998</v>
      </c>
      <c r="Q62" s="84">
        <f t="shared" si="5"/>
        <v>18660638473.009865</v>
      </c>
      <c r="R62" s="84">
        <f t="shared" si="5"/>
        <v>20343992254.71246</v>
      </c>
      <c r="S62" s="84">
        <f t="shared" si="5"/>
        <v>22179930022.945141</v>
      </c>
      <c r="T62" s="84">
        <f t="shared" si="5"/>
        <v>24182354859.05407</v>
      </c>
      <c r="U62" s="84">
        <f t="shared" si="5"/>
        <v>26296404192.38641</v>
      </c>
      <c r="V62" s="84">
        <f t="shared" si="5"/>
        <v>28596220774.288033</v>
      </c>
      <c r="W62" s="84">
        <f t="shared" si="5"/>
        <v>31098218669.886547</v>
      </c>
      <c r="X62" s="84">
        <f t="shared" si="5"/>
        <v>33820270808.03344</v>
      </c>
      <c r="Y62" s="84">
        <f t="shared" si="5"/>
        <v>36781839451.165382</v>
      </c>
      <c r="Z62" s="84">
        <f t="shared" si="5"/>
        <v>39876066686.360176</v>
      </c>
      <c r="AA62" s="84">
        <f t="shared" si="5"/>
        <v>43231876471.17009</v>
      </c>
      <c r="AB62" s="84">
        <f t="shared" si="5"/>
        <v>46871499113.820992</v>
      </c>
      <c r="AC62" s="84">
        <f t="shared" si="5"/>
        <v>50819064717.938683</v>
      </c>
      <c r="AD62" s="84">
        <f t="shared" si="5"/>
        <v>55100766494.810448</v>
      </c>
      <c r="AE62" s="84">
        <f t="shared" si="5"/>
        <v>59646402984.098007</v>
      </c>
      <c r="AF62" s="84">
        <f t="shared" si="5"/>
        <v>64569160628.429588</v>
      </c>
      <c r="AG62" s="84">
        <f t="shared" si="5"/>
        <v>69900515114.022385</v>
      </c>
      <c r="AH62" s="84">
        <f t="shared" si="5"/>
        <v>75674585994.063522</v>
      </c>
      <c r="AI62" s="84">
        <f t="shared" si="5"/>
        <v>81928360272.329147</v>
      </c>
      <c r="AJ62" s="84">
        <f t="shared" si="5"/>
        <v>88695529488.897263</v>
      </c>
      <c r="AK62" s="84">
        <f t="shared" si="5"/>
        <v>96024677985.36676</v>
      </c>
      <c r="AL62" s="84">
        <f t="shared" si="5"/>
        <v>103962739681.81366</v>
      </c>
      <c r="AM62" s="84">
        <f t="shared" si="5"/>
        <v>112560591381.05701</v>
      </c>
      <c r="AN62" s="84">
        <f t="shared" si="5"/>
        <v>121873386039.41313</v>
      </c>
    </row>
    <row r="66" spans="1:13" ht="16" x14ac:dyDescent="0.2">
      <c r="A66" s="89" t="s">
        <v>261</v>
      </c>
      <c r="B66" t="str" cm="1">
        <f t="array" ref="B66:M66">TRANSPOSE(A51:A62)</f>
        <v>Traditional Biomass</v>
      </c>
      <c r="C66" t="str">
        <v>Industrial Biomass</v>
      </c>
      <c r="D66" t="str">
        <v>Coal</v>
      </c>
      <c r="E66" t="str">
        <v>Gas</v>
      </c>
      <c r="F66" t="str">
        <v>Kerosene</v>
      </c>
      <c r="G66" t="str">
        <v>Gasoil CN48</v>
      </c>
      <c r="H66" t="str">
        <v>BioGasoil</v>
      </c>
      <c r="I66" t="str">
        <v>MDF</v>
      </c>
      <c r="J66" t="str">
        <v>Fuel Oil</v>
      </c>
      <c r="K66" t="str">
        <v>LPG</v>
      </c>
      <c r="L66" t="str">
        <v>Electricity</v>
      </c>
      <c r="M66" t="str">
        <v>Captive Electricity</v>
      </c>
    </row>
    <row r="67" spans="1:13" x14ac:dyDescent="0.2">
      <c r="A67" s="90">
        <v>2019</v>
      </c>
      <c r="B67" s="94">
        <f>_xlfn.FORECAST.LINEAR($A67,B$70:B$78,$A$70:$A$78)</f>
        <v>-526.49696628094534</v>
      </c>
      <c r="C67" s="94">
        <f t="shared" ref="C67:M67" si="6">_xlfn.FORECAST.LINEAR($A67,C$70:C$78,$A$70:$A$78)</f>
        <v>0</v>
      </c>
      <c r="D67" s="94">
        <f t="shared" si="6"/>
        <v>6570202194.0102539</v>
      </c>
      <c r="E67" s="94">
        <f t="shared" si="6"/>
        <v>5330203586001</v>
      </c>
      <c r="F67" s="94">
        <f t="shared" si="6"/>
        <v>2323311773.9458008</v>
      </c>
      <c r="G67" s="94">
        <f t="shared" si="6"/>
        <v>18695187142.148438</v>
      </c>
      <c r="H67" s="94">
        <f t="shared" si="6"/>
        <v>184729868085.46875</v>
      </c>
      <c r="I67" s="94">
        <f t="shared" si="6"/>
        <v>4842791928.270752</v>
      </c>
      <c r="J67" s="94">
        <f t="shared" si="6"/>
        <v>2240867082405.125</v>
      </c>
      <c r="K67" s="94">
        <f t="shared" si="6"/>
        <v>95073252820.621094</v>
      </c>
      <c r="L67" s="94">
        <f t="shared" si="6"/>
        <v>7028321192629.5</v>
      </c>
      <c r="M67" s="94">
        <f t="shared" si="6"/>
        <v>3341794812.4445801</v>
      </c>
    </row>
    <row r="68" spans="1:13" x14ac:dyDescent="0.2">
      <c r="A68" s="90">
        <v>2020</v>
      </c>
      <c r="B68" s="94">
        <f t="shared" ref="B68:M69" si="7">_xlfn.FORECAST.LINEAR($A68,B$70:B$78,$A$70:$A$78)</f>
        <v>-620.09754782932578</v>
      </c>
      <c r="C68" s="94">
        <f t="shared" si="7"/>
        <v>0</v>
      </c>
      <c r="D68" s="94">
        <f t="shared" si="7"/>
        <v>7738252127.1254883</v>
      </c>
      <c r="E68" s="94">
        <f t="shared" si="7"/>
        <v>6277806682264.25</v>
      </c>
      <c r="F68" s="94">
        <f t="shared" si="7"/>
        <v>2736349924.3754883</v>
      </c>
      <c r="G68" s="94">
        <f t="shared" si="7"/>
        <v>22018815768.200195</v>
      </c>
      <c r="H68" s="94">
        <f t="shared" si="7"/>
        <v>217571126800.20312</v>
      </c>
      <c r="I68" s="94">
        <f t="shared" si="7"/>
        <v>5703743025.4934082</v>
      </c>
      <c r="J68" s="94">
        <f t="shared" si="7"/>
        <v>2639248223264</v>
      </c>
      <c r="K68" s="94">
        <f t="shared" si="7"/>
        <v>111975366837.66016</v>
      </c>
      <c r="L68" s="94">
        <f t="shared" si="7"/>
        <v>8277815478581</v>
      </c>
      <c r="M68" s="94">
        <f t="shared" si="7"/>
        <v>3935898782.4440918</v>
      </c>
    </row>
    <row r="69" spans="1:13" x14ac:dyDescent="0.2">
      <c r="A69" s="90">
        <v>2021</v>
      </c>
      <c r="B69" s="94">
        <f t="shared" si="7"/>
        <v>-713.69812937770621</v>
      </c>
      <c r="C69" s="94">
        <f t="shared" si="7"/>
        <v>0</v>
      </c>
      <c r="D69" s="94">
        <f t="shared" si="7"/>
        <v>8906302060.2402344</v>
      </c>
      <c r="E69" s="94">
        <f t="shared" si="7"/>
        <v>7225409778527.25</v>
      </c>
      <c r="F69" s="94">
        <f t="shared" si="7"/>
        <v>3149388074.8051758</v>
      </c>
      <c r="G69" s="94">
        <f t="shared" si="7"/>
        <v>25342444394.25293</v>
      </c>
      <c r="H69" s="94">
        <f t="shared" si="7"/>
        <v>250412385514.9375</v>
      </c>
      <c r="I69" s="94">
        <f t="shared" si="7"/>
        <v>6564694122.7158203</v>
      </c>
      <c r="J69" s="94">
        <f t="shared" si="7"/>
        <v>3037629364122.875</v>
      </c>
      <c r="K69" s="94">
        <f t="shared" si="7"/>
        <v>128877480854.69922</v>
      </c>
      <c r="L69" s="94">
        <f t="shared" si="7"/>
        <v>9527309764532.5</v>
      </c>
      <c r="M69" s="94">
        <f t="shared" si="7"/>
        <v>4530002752.4433594</v>
      </c>
    </row>
    <row r="70" spans="1:13" x14ac:dyDescent="0.2">
      <c r="A70" s="92">
        <v>2022</v>
      </c>
      <c r="B70" s="84" cm="1">
        <f t="array" ref="B70:M108">TRANSPOSE(B51:AN62)</f>
        <v>-850.39133624493911</v>
      </c>
      <c r="C70" s="84">
        <v>0</v>
      </c>
      <c r="D70" s="84">
        <v>10612108674.871935</v>
      </c>
      <c r="E70" s="84">
        <v>8609278381935.3447</v>
      </c>
      <c r="F70" s="84">
        <v>3752584213.1921129</v>
      </c>
      <c r="G70" s="84">
        <v>30196233204.272045</v>
      </c>
      <c r="H70" s="84">
        <v>298373379955.48798</v>
      </c>
      <c r="I70" s="84">
        <v>7822017148.7956104</v>
      </c>
      <c r="J70" s="84">
        <v>3619420575230.7725</v>
      </c>
      <c r="K70" s="84">
        <v>153561132703.91986</v>
      </c>
      <c r="L70" s="84">
        <v>11352056770198.965</v>
      </c>
      <c r="M70" s="84">
        <v>5397625319.8288069</v>
      </c>
    </row>
    <row r="71" spans="1:13" x14ac:dyDescent="0.2">
      <c r="A71" s="92">
        <v>2023</v>
      </c>
      <c r="B71" s="84">
        <v>-912.64305659322326</v>
      </c>
      <c r="C71" s="84">
        <v>0</v>
      </c>
      <c r="D71" s="84">
        <v>11388953397.2686</v>
      </c>
      <c r="E71" s="84">
        <v>9239508685785.0059</v>
      </c>
      <c r="F71" s="84">
        <v>4027286944.8245258</v>
      </c>
      <c r="G71" s="84">
        <v>32406706647.362823</v>
      </c>
      <c r="H71" s="84">
        <v>320215390117.98499</v>
      </c>
      <c r="I71" s="84">
        <v>8394617084.0871134</v>
      </c>
      <c r="J71" s="84">
        <v>3884375247119.8491</v>
      </c>
      <c r="K71" s="84">
        <v>164802362808.24063</v>
      </c>
      <c r="L71" s="84">
        <v>12183068368408.293</v>
      </c>
      <c r="M71" s="84">
        <v>5792751008.0072899</v>
      </c>
    </row>
    <row r="72" spans="1:13" x14ac:dyDescent="0.2">
      <c r="A72" s="92">
        <v>2024</v>
      </c>
      <c r="B72" s="84">
        <v>-983.31503868901007</v>
      </c>
      <c r="C72" s="84">
        <v>0</v>
      </c>
      <c r="D72" s="84">
        <v>12270875310.514757</v>
      </c>
      <c r="E72" s="84">
        <v>9954984892718.6699</v>
      </c>
      <c r="F72" s="84">
        <v>4339146382.9729624</v>
      </c>
      <c r="G72" s="84">
        <v>34916172068.066322</v>
      </c>
      <c r="H72" s="84">
        <v>345011783575.12628</v>
      </c>
      <c r="I72" s="84">
        <v>9044667751.7404346</v>
      </c>
      <c r="J72" s="84">
        <v>4185168088236.1846</v>
      </c>
      <c r="K72" s="84">
        <v>177564098680.31723</v>
      </c>
      <c r="L72" s="84">
        <v>13126483850927.717</v>
      </c>
      <c r="M72" s="84">
        <v>6241321993.7455959</v>
      </c>
    </row>
    <row r="73" spans="1:13" x14ac:dyDescent="0.2">
      <c r="A73" s="92">
        <v>2025</v>
      </c>
      <c r="B73" s="84">
        <v>-1059.5168977968044</v>
      </c>
      <c r="C73" s="84">
        <v>0</v>
      </c>
      <c r="D73" s="84">
        <v>13221805047.934231</v>
      </c>
      <c r="E73" s="84">
        <v>10726445031502.416</v>
      </c>
      <c r="F73" s="84">
        <v>4675407914.9477367</v>
      </c>
      <c r="G73" s="84">
        <v>37621995857.827133</v>
      </c>
      <c r="H73" s="84">
        <v>371748422686.81122</v>
      </c>
      <c r="I73" s="84">
        <v>9745582993.1200714</v>
      </c>
      <c r="J73" s="84">
        <v>4509497094154.168</v>
      </c>
      <c r="K73" s="84">
        <v>191324403260.0983</v>
      </c>
      <c r="L73" s="84">
        <v>14143718850529.387</v>
      </c>
      <c r="M73" s="84">
        <v>6724992354.2110147</v>
      </c>
    </row>
    <row r="74" spans="1:13" x14ac:dyDescent="0.2">
      <c r="A74" s="92">
        <v>2026</v>
      </c>
      <c r="B74" s="84">
        <v>-1150.4682062277673</v>
      </c>
      <c r="C74" s="84">
        <v>0</v>
      </c>
      <c r="D74" s="84">
        <v>14356794467.573812</v>
      </c>
      <c r="E74" s="84">
        <v>11647227146876.518</v>
      </c>
      <c r="F74" s="84">
        <v>5076755423.6068459</v>
      </c>
      <c r="G74" s="84">
        <v>40851552419.094795</v>
      </c>
      <c r="H74" s="84">
        <v>403660141622.8847</v>
      </c>
      <c r="I74" s="84">
        <v>10582165709.724182</v>
      </c>
      <c r="J74" s="84">
        <v>4896602445594.8252</v>
      </c>
      <c r="K74" s="84">
        <v>207748119434.38846</v>
      </c>
      <c r="L74" s="84">
        <v>15357847420078.66</v>
      </c>
      <c r="M74" s="84">
        <v>7302280791.1161652</v>
      </c>
    </row>
    <row r="75" spans="1:13" x14ac:dyDescent="0.2">
      <c r="A75" s="92">
        <v>2027</v>
      </c>
      <c r="B75" s="84">
        <v>-1249.2695800569873</v>
      </c>
      <c r="C75" s="84">
        <v>0</v>
      </c>
      <c r="D75" s="84">
        <v>15589745547.40505</v>
      </c>
      <c r="E75" s="84">
        <v>12647482553486.648</v>
      </c>
      <c r="F75" s="84">
        <v>5512743491.5361185</v>
      </c>
      <c r="G75" s="84">
        <v>44359854065.514992</v>
      </c>
      <c r="H75" s="84">
        <v>438326181359.18207</v>
      </c>
      <c r="I75" s="84">
        <v>11490954413.792217</v>
      </c>
      <c r="J75" s="84">
        <v>5317119106638.918</v>
      </c>
      <c r="K75" s="84">
        <v>225589377019.29456</v>
      </c>
      <c r="L75" s="84">
        <v>16676768200287.434</v>
      </c>
      <c r="M75" s="84">
        <v>7929395360.9438906</v>
      </c>
    </row>
    <row r="76" spans="1:13" x14ac:dyDescent="0.2">
      <c r="A76" s="92">
        <v>2028</v>
      </c>
      <c r="B76" s="84">
        <v>-1356.6026725567856</v>
      </c>
      <c r="C76" s="84">
        <v>0</v>
      </c>
      <c r="D76" s="84">
        <v>16929164698.883642</v>
      </c>
      <c r="E76" s="84">
        <v>13734112242125.223</v>
      </c>
      <c r="F76" s="84">
        <v>5986380100.1196041</v>
      </c>
      <c r="G76" s="84">
        <v>48171105372.438095</v>
      </c>
      <c r="H76" s="84">
        <v>475985710831.40558</v>
      </c>
      <c r="I76" s="84">
        <v>12478219046.418798</v>
      </c>
      <c r="J76" s="84">
        <v>5773948317896.335</v>
      </c>
      <c r="K76" s="84">
        <v>244971266930.90137</v>
      </c>
      <c r="L76" s="84">
        <v>18109580727234.176</v>
      </c>
      <c r="M76" s="84">
        <v>8610662670.5223694</v>
      </c>
    </row>
    <row r="77" spans="1:13" x14ac:dyDescent="0.2">
      <c r="A77" s="92">
        <v>2029</v>
      </c>
      <c r="B77" s="84">
        <v>-1473.2087259764407</v>
      </c>
      <c r="C77" s="84">
        <v>0</v>
      </c>
      <c r="D77" s="84">
        <v>18384301949.577465</v>
      </c>
      <c r="E77" s="84">
        <v>14914620476535.885</v>
      </c>
      <c r="F77" s="84">
        <v>6500936183.3899555</v>
      </c>
      <c r="G77" s="84">
        <v>52311626838.281845</v>
      </c>
      <c r="H77" s="84">
        <v>516898806719.38104</v>
      </c>
      <c r="I77" s="84">
        <v>13550777656.35178</v>
      </c>
      <c r="J77" s="84">
        <v>6270244941527.502</v>
      </c>
      <c r="K77" s="84">
        <v>266027640485.13345</v>
      </c>
      <c r="L77" s="84">
        <v>19666180003061.59</v>
      </c>
      <c r="M77" s="84">
        <v>9350787551.3360157</v>
      </c>
    </row>
    <row r="78" spans="1:13" x14ac:dyDescent="0.2">
      <c r="A78" s="92">
        <v>2030</v>
      </c>
      <c r="B78" s="84">
        <v>-1599.8938199342529</v>
      </c>
      <c r="C78" s="84">
        <v>0</v>
      </c>
      <c r="D78" s="84">
        <v>19965216438.315193</v>
      </c>
      <c r="E78" s="84">
        <v>16197167927619.385</v>
      </c>
      <c r="F78" s="84">
        <v>7059968787.9929667</v>
      </c>
      <c r="G78" s="84">
        <v>56810041247.754814</v>
      </c>
      <c r="H78" s="84">
        <v>561348294929.22266</v>
      </c>
      <c r="I78" s="84">
        <v>14716044675.428473</v>
      </c>
      <c r="J78" s="84">
        <v>6809439799356.9072</v>
      </c>
      <c r="K78" s="84">
        <v>288904057136.75</v>
      </c>
      <c r="L78" s="84">
        <v>21357326557890.602</v>
      </c>
      <c r="M78" s="84">
        <v>10154886372.251827</v>
      </c>
    </row>
    <row r="79" spans="1:13" x14ac:dyDescent="0.2">
      <c r="A79" s="92">
        <v>2031</v>
      </c>
      <c r="B79" s="84">
        <v>-1745.4947237851816</v>
      </c>
      <c r="C79" s="84">
        <v>0</v>
      </c>
      <c r="D79" s="84">
        <v>21782182991.206543</v>
      </c>
      <c r="E79" s="84">
        <v>17671217180577.668</v>
      </c>
      <c r="F79" s="84">
        <v>7702472574.1088266</v>
      </c>
      <c r="G79" s="84">
        <v>61980130193.920982</v>
      </c>
      <c r="H79" s="84">
        <v>612434697100.73145</v>
      </c>
      <c r="I79" s="84">
        <v>16055301930.60125</v>
      </c>
      <c r="J79" s="84">
        <v>7429143792929.1797</v>
      </c>
      <c r="K79" s="84">
        <v>315196234355.76056</v>
      </c>
      <c r="L79" s="84">
        <v>23300984325626.785</v>
      </c>
      <c r="M79" s="84">
        <v>11079048098.411945</v>
      </c>
    </row>
    <row r="80" spans="1:13" x14ac:dyDescent="0.2">
      <c r="A80" s="92">
        <v>2032</v>
      </c>
      <c r="B80" s="84">
        <v>-1904.4061006087627</v>
      </c>
      <c r="C80" s="84">
        <v>0</v>
      </c>
      <c r="D80" s="84">
        <v>23765252113.208553</v>
      </c>
      <c r="E80" s="84">
        <v>19280020354857.395</v>
      </c>
      <c r="F80" s="84">
        <v>8403712460.4392681</v>
      </c>
      <c r="G80" s="84">
        <v>67622855829.586067</v>
      </c>
      <c r="H80" s="84">
        <v>668191291265.4856</v>
      </c>
      <c r="I80" s="84">
        <v>17516990757.467125</v>
      </c>
      <c r="J80" s="84">
        <v>8105499586313.9951</v>
      </c>
      <c r="K80" s="84">
        <v>343891977109.11786</v>
      </c>
      <c r="L80" s="84">
        <v>25422326458647.027</v>
      </c>
      <c r="M80" s="84">
        <v>12087694394.056664</v>
      </c>
    </row>
    <row r="81" spans="1:13" x14ac:dyDescent="0.2">
      <c r="A81" s="92">
        <v>2033</v>
      </c>
      <c r="B81" s="84">
        <v>-2077.8507433126983</v>
      </c>
      <c r="C81" s="84">
        <v>0</v>
      </c>
      <c r="D81" s="84">
        <v>25929683145.133305</v>
      </c>
      <c r="E81" s="84">
        <v>21035956885781.082</v>
      </c>
      <c r="F81" s="84">
        <v>9169084354.9220524</v>
      </c>
      <c r="G81" s="84">
        <v>73781637858.394455</v>
      </c>
      <c r="H81" s="84">
        <v>729047113841.55103</v>
      </c>
      <c r="I81" s="84">
        <v>19112358574.344963</v>
      </c>
      <c r="J81" s="84">
        <v>8843711609073.0762</v>
      </c>
      <c r="K81" s="84">
        <v>375212093695.26746</v>
      </c>
      <c r="L81" s="84">
        <v>27737676282360.227</v>
      </c>
      <c r="M81" s="84">
        <v>13188586601.14492</v>
      </c>
    </row>
    <row r="82" spans="1:13" x14ac:dyDescent="0.2">
      <c r="A82" s="92">
        <v>2034</v>
      </c>
      <c r="B82" s="84">
        <v>-2267.1643796888443</v>
      </c>
      <c r="C82" s="84">
        <v>0</v>
      </c>
      <c r="D82" s="84">
        <v>28292144752.197685</v>
      </c>
      <c r="E82" s="84">
        <v>22952549550348.48</v>
      </c>
      <c r="F82" s="84">
        <v>10004482521.540363</v>
      </c>
      <c r="G82" s="84">
        <v>80503906147.25708</v>
      </c>
      <c r="H82" s="84">
        <v>795470826254.52087</v>
      </c>
      <c r="I82" s="84">
        <v>20853691590.240776</v>
      </c>
      <c r="J82" s="84">
        <v>9649464962226.0293</v>
      </c>
      <c r="K82" s="84">
        <v>409397785857.40582</v>
      </c>
      <c r="L82" s="84">
        <v>30264864714223.324</v>
      </c>
      <c r="M82" s="84">
        <v>14390202884.778397</v>
      </c>
    </row>
    <row r="83" spans="1:13" x14ac:dyDescent="0.2">
      <c r="A83" s="92">
        <v>2035</v>
      </c>
      <c r="B83" s="84">
        <v>-2473.8061626358408</v>
      </c>
      <c r="C83" s="84">
        <v>0</v>
      </c>
      <c r="D83" s="84">
        <v>30870845832.439163</v>
      </c>
      <c r="E83" s="84">
        <v>25044570669220.43</v>
      </c>
      <c r="F83" s="84">
        <v>10916345871.297514</v>
      </c>
      <c r="G83" s="84">
        <v>87841473219.808716</v>
      </c>
      <c r="H83" s="84">
        <v>867974395599.63989</v>
      </c>
      <c r="I83" s="84">
        <v>22754411295.36668</v>
      </c>
      <c r="J83" s="84">
        <v>10528970066550.498</v>
      </c>
      <c r="K83" s="84">
        <v>446712543076.61444</v>
      </c>
      <c r="L83" s="84">
        <v>33023370299978.453</v>
      </c>
      <c r="M83" s="84">
        <v>15701804817.006939</v>
      </c>
    </row>
    <row r="84" spans="1:13" x14ac:dyDescent="0.2">
      <c r="A84" s="92">
        <v>2036</v>
      </c>
      <c r="B84" s="84">
        <v>-2696.789791783895</v>
      </c>
      <c r="C84" s="84">
        <v>0</v>
      </c>
      <c r="D84" s="84">
        <v>33653478256.336445</v>
      </c>
      <c r="E84" s="84">
        <v>27302035034305.277</v>
      </c>
      <c r="F84" s="84">
        <v>11900322084.221041</v>
      </c>
      <c r="G84" s="84">
        <v>95759316898.957153</v>
      </c>
      <c r="H84" s="84">
        <v>946211762642.24451</v>
      </c>
      <c r="I84" s="84">
        <v>24805445562.482479</v>
      </c>
      <c r="J84" s="84">
        <v>11478029047844.77</v>
      </c>
      <c r="K84" s="84">
        <v>486978262172.02094</v>
      </c>
      <c r="L84" s="84">
        <v>36000026703947.992</v>
      </c>
      <c r="M84" s="84">
        <v>17117132127.267998</v>
      </c>
    </row>
    <row r="85" spans="1:13" x14ac:dyDescent="0.2">
      <c r="A85" s="92">
        <v>2037</v>
      </c>
      <c r="B85" s="84">
        <v>-2939.9679203279484</v>
      </c>
      <c r="C85" s="84">
        <v>0</v>
      </c>
      <c r="D85" s="84">
        <v>36688119623.752937</v>
      </c>
      <c r="E85" s="84">
        <v>29763946528228.113</v>
      </c>
      <c r="F85" s="84">
        <v>12973412045.599928</v>
      </c>
      <c r="G85" s="84">
        <v>104394239630.08392</v>
      </c>
      <c r="H85" s="84">
        <v>1031534692277.5959</v>
      </c>
      <c r="I85" s="84">
        <v>27042231628.628067</v>
      </c>
      <c r="J85" s="84">
        <v>12513039500544.096</v>
      </c>
      <c r="K85" s="84">
        <v>530890643773.81134</v>
      </c>
      <c r="L85" s="84">
        <v>39246263821899.656</v>
      </c>
      <c r="M85" s="84">
        <v>18660638473.009865</v>
      </c>
    </row>
    <row r="86" spans="1:13" x14ac:dyDescent="0.2">
      <c r="A86" s="92">
        <v>2038</v>
      </c>
      <c r="B86" s="84">
        <v>-3205.1788949645588</v>
      </c>
      <c r="C86" s="84">
        <v>0</v>
      </c>
      <c r="D86" s="84">
        <v>39997710825.657845</v>
      </c>
      <c r="E86" s="84">
        <v>32448916392424.043</v>
      </c>
      <c r="F86" s="84">
        <v>14143727962.717855</v>
      </c>
      <c r="G86" s="84">
        <v>113811518589.93529</v>
      </c>
      <c r="H86" s="84">
        <v>1124588197800.1665</v>
      </c>
      <c r="I86" s="84">
        <v>29481678861.024204</v>
      </c>
      <c r="J86" s="84">
        <v>13641825763366.828</v>
      </c>
      <c r="K86" s="84">
        <v>578781651048.81738</v>
      </c>
      <c r="L86" s="84">
        <v>42786622139105.555</v>
      </c>
      <c r="M86" s="84">
        <v>20343992254.71246</v>
      </c>
    </row>
    <row r="87" spans="1:13" x14ac:dyDescent="0.2">
      <c r="A87" s="92">
        <v>2039</v>
      </c>
      <c r="B87" s="84">
        <v>-3494.4293485398466</v>
      </c>
      <c r="C87" s="84">
        <v>0</v>
      </c>
      <c r="D87" s="84">
        <v>43607292810.760315</v>
      </c>
      <c r="E87" s="84">
        <v>35377259580781.094</v>
      </c>
      <c r="F87" s="84">
        <v>15420124651.492022</v>
      </c>
      <c r="G87" s="84">
        <v>124082406566.2506</v>
      </c>
      <c r="H87" s="84">
        <v>1226076338387.3113</v>
      </c>
      <c r="I87" s="84">
        <v>32142244546.174992</v>
      </c>
      <c r="J87" s="84">
        <v>14872928431566.738</v>
      </c>
      <c r="K87" s="84">
        <v>631013635775.14111</v>
      </c>
      <c r="L87" s="84">
        <v>46647888628827.508</v>
      </c>
      <c r="M87" s="84">
        <v>22179930022.945141</v>
      </c>
    </row>
    <row r="88" spans="1:13" x14ac:dyDescent="0.2">
      <c r="A88" s="92">
        <v>2040</v>
      </c>
      <c r="B88" s="84">
        <v>-3809.9096998441742</v>
      </c>
      <c r="C88" s="84">
        <v>0</v>
      </c>
      <c r="D88" s="84">
        <v>47544200008.81765</v>
      </c>
      <c r="E88" s="84">
        <v>38571151678039.484</v>
      </c>
      <c r="F88" s="84">
        <v>16812267933.553793</v>
      </c>
      <c r="G88" s="84">
        <v>135284682334.27095</v>
      </c>
      <c r="H88" s="84">
        <v>1336767657449.7441</v>
      </c>
      <c r="I88" s="84">
        <v>35044076459.123528</v>
      </c>
      <c r="J88" s="84">
        <v>16215670326885.18</v>
      </c>
      <c r="K88" s="84">
        <v>687982137248.8783</v>
      </c>
      <c r="L88" s="84">
        <v>50859303662408.578</v>
      </c>
      <c r="M88" s="84">
        <v>24182354859.05407</v>
      </c>
    </row>
    <row r="89" spans="1:13" x14ac:dyDescent="0.2">
      <c r="A89" s="92">
        <v>2041</v>
      </c>
      <c r="B89" s="84">
        <v>-4142.9763969444512</v>
      </c>
      <c r="C89" s="84">
        <v>0</v>
      </c>
      <c r="D89" s="84">
        <v>51700568771.011551</v>
      </c>
      <c r="E89" s="84">
        <v>41943086213202.852</v>
      </c>
      <c r="F89" s="84">
        <v>18282015773.41013</v>
      </c>
      <c r="G89" s="84">
        <v>147111425187.30466</v>
      </c>
      <c r="H89" s="84">
        <v>1453629426765.5554</v>
      </c>
      <c r="I89" s="84">
        <v>38107670013.49234</v>
      </c>
      <c r="J89" s="84">
        <v>17633262916353.516</v>
      </c>
      <c r="K89" s="84">
        <v>748126328626.12964</v>
      </c>
      <c r="L89" s="84">
        <v>55305482606846.906</v>
      </c>
      <c r="M89" s="84">
        <v>26296404192.38641</v>
      </c>
    </row>
    <row r="90" spans="1:13" x14ac:dyDescent="0.2">
      <c r="A90" s="92">
        <v>2042</v>
      </c>
      <c r="B90" s="84">
        <v>-4505.3105680505732</v>
      </c>
      <c r="C90" s="84">
        <v>0</v>
      </c>
      <c r="D90" s="84">
        <v>56222168929.094887</v>
      </c>
      <c r="E90" s="84">
        <v>45611321781211.852</v>
      </c>
      <c r="F90" s="84">
        <v>19880914342.152428</v>
      </c>
      <c r="G90" s="84">
        <v>159977416010.90555</v>
      </c>
      <c r="H90" s="84">
        <v>1580760156699.4788</v>
      </c>
      <c r="I90" s="84">
        <v>41440469842.452965</v>
      </c>
      <c r="J90" s="84">
        <v>19175423211402.605</v>
      </c>
      <c r="K90" s="84">
        <v>813555553220.63525</v>
      </c>
      <c r="L90" s="84">
        <v>60142359353901.32</v>
      </c>
      <c r="M90" s="84">
        <v>28596220774.288033</v>
      </c>
    </row>
    <row r="91" spans="1:13" x14ac:dyDescent="0.2">
      <c r="A91" s="92">
        <v>2043</v>
      </c>
      <c r="B91" s="84">
        <v>-4899.4982353389596</v>
      </c>
      <c r="C91" s="84">
        <v>0</v>
      </c>
      <c r="D91" s="84">
        <v>61141271682.458008</v>
      </c>
      <c r="E91" s="84">
        <v>49602039016639.992</v>
      </c>
      <c r="F91" s="84">
        <v>21620375169.485413</v>
      </c>
      <c r="G91" s="84">
        <v>173974480915.45642</v>
      </c>
      <c r="H91" s="84">
        <v>1719067194427.4932</v>
      </c>
      <c r="I91" s="84">
        <v>45066262535.718842</v>
      </c>
      <c r="J91" s="84">
        <v>20853157793913.531</v>
      </c>
      <c r="K91" s="84">
        <v>884736787208.75464</v>
      </c>
      <c r="L91" s="84">
        <v>65404455269564.75</v>
      </c>
      <c r="M91" s="84">
        <v>31098218669.886547</v>
      </c>
    </row>
    <row r="92" spans="1:13" x14ac:dyDescent="0.2">
      <c r="A92" s="92">
        <v>2044</v>
      </c>
      <c r="B92" s="84">
        <v>-5328.355263740581</v>
      </c>
      <c r="C92" s="84">
        <v>0</v>
      </c>
      <c r="D92" s="84">
        <v>66493016458.547516</v>
      </c>
      <c r="E92" s="84">
        <v>53943745459537.75</v>
      </c>
      <c r="F92" s="84">
        <v>23512824029.092403</v>
      </c>
      <c r="G92" s="84">
        <v>189202607413.18033</v>
      </c>
      <c r="H92" s="84">
        <v>1869538531126.2971</v>
      </c>
      <c r="I92" s="84">
        <v>49010948808.454781</v>
      </c>
      <c r="J92" s="84">
        <v>22678451498436.953</v>
      </c>
      <c r="K92" s="84">
        <v>962178511086.36157</v>
      </c>
      <c r="L92" s="84">
        <v>71129359940173.688</v>
      </c>
      <c r="M92" s="84">
        <v>33820270808.03344</v>
      </c>
    </row>
    <row r="93" spans="1:13" x14ac:dyDescent="0.2">
      <c r="A93" s="92">
        <v>2045</v>
      </c>
      <c r="B93" s="84">
        <v>-5794.9479163580399</v>
      </c>
      <c r="C93" s="84">
        <v>0</v>
      </c>
      <c r="D93" s="84">
        <v>72315667425.733612</v>
      </c>
      <c r="E93" s="84">
        <v>58667483656456.945</v>
      </c>
      <c r="F93" s="84">
        <v>25571791645.03175</v>
      </c>
      <c r="G93" s="84">
        <v>205770674312.88654</v>
      </c>
      <c r="H93" s="84">
        <v>2033250014169.6394</v>
      </c>
      <c r="I93" s="84">
        <v>53302732572.846985</v>
      </c>
      <c r="J93" s="84">
        <v>24664354899796.059</v>
      </c>
      <c r="K93" s="84">
        <v>1046434421504.7931</v>
      </c>
      <c r="L93" s="84">
        <v>77358005571090</v>
      </c>
      <c r="M93" s="84">
        <v>36781839451.165382</v>
      </c>
    </row>
    <row r="94" spans="1:13" x14ac:dyDescent="0.2">
      <c r="A94" s="92">
        <v>2046</v>
      </c>
      <c r="B94" s="84">
        <v>-6282.4408187490926</v>
      </c>
      <c r="C94" s="84">
        <v>0</v>
      </c>
      <c r="D94" s="84">
        <v>78399134457.80188</v>
      </c>
      <c r="E94" s="84">
        <v>63602813929734.016</v>
      </c>
      <c r="F94" s="84">
        <v>27722987325.874092</v>
      </c>
      <c r="G94" s="84">
        <v>223080880495.17029</v>
      </c>
      <c r="H94" s="84">
        <v>2204294683595.6147</v>
      </c>
      <c r="I94" s="84">
        <v>57786759725.871323</v>
      </c>
      <c r="J94" s="84">
        <v>26739213574843.668</v>
      </c>
      <c r="K94" s="84">
        <v>1134464436729.1365</v>
      </c>
      <c r="L94" s="84">
        <v>83865653129505.766</v>
      </c>
      <c r="M94" s="84">
        <v>39876066686.360176</v>
      </c>
    </row>
    <row r="95" spans="1:13" x14ac:dyDescent="0.2">
      <c r="A95" s="92">
        <v>2047</v>
      </c>
      <c r="B95" s="84">
        <v>-6811.1458321565151</v>
      </c>
      <c r="C95" s="84">
        <v>0</v>
      </c>
      <c r="D95" s="84">
        <v>84996891067.134445</v>
      </c>
      <c r="E95" s="84">
        <v>68955371568019.188</v>
      </c>
      <c r="F95" s="84">
        <v>30056042711.302856</v>
      </c>
      <c r="G95" s="84">
        <v>241854472370.66409</v>
      </c>
      <c r="H95" s="84">
        <v>2389799280275.0278</v>
      </c>
      <c r="I95" s="84">
        <v>62649861577.059402</v>
      </c>
      <c r="J95" s="84">
        <v>28989478508402.816</v>
      </c>
      <c r="K95" s="84">
        <v>1229936412118.2415</v>
      </c>
      <c r="L95" s="84">
        <v>90923450017926.969</v>
      </c>
      <c r="M95" s="84">
        <v>43231876471.17009</v>
      </c>
    </row>
    <row r="96" spans="1:13" x14ac:dyDescent="0.2">
      <c r="A96" s="92">
        <v>2048</v>
      </c>
      <c r="B96" s="84">
        <v>-7384.5653229724176</v>
      </c>
      <c r="C96" s="84">
        <v>0</v>
      </c>
      <c r="D96" s="84">
        <v>92152643593.610504</v>
      </c>
      <c r="E96" s="84">
        <v>74760614184742.859</v>
      </c>
      <c r="F96" s="84">
        <v>32586412950.343761</v>
      </c>
      <c r="G96" s="84">
        <v>262215814179.49527</v>
      </c>
      <c r="H96" s="84">
        <v>2590992665384.7451</v>
      </c>
      <c r="I96" s="84">
        <v>67924253376.98214</v>
      </c>
      <c r="J96" s="84">
        <v>31430056410409.609</v>
      </c>
      <c r="K96" s="84">
        <v>1333482794555.553</v>
      </c>
      <c r="L96" s="84">
        <v>98578150078283.375</v>
      </c>
      <c r="M96" s="84">
        <v>46871499113.820992</v>
      </c>
    </row>
    <row r="97" spans="1:13" x14ac:dyDescent="0.2">
      <c r="A97" s="92">
        <v>2049</v>
      </c>
      <c r="B97" s="84">
        <v>-8006.5009687587153</v>
      </c>
      <c r="C97" s="84">
        <v>0</v>
      </c>
      <c r="D97" s="84">
        <v>99913833507.661819</v>
      </c>
      <c r="E97" s="84">
        <v>81057029590227.125</v>
      </c>
      <c r="F97" s="84">
        <v>35330873984.37159</v>
      </c>
      <c r="G97" s="84">
        <v>284299898292.04004</v>
      </c>
      <c r="H97" s="84">
        <v>2809208718205.1694</v>
      </c>
      <c r="I97" s="84">
        <v>73644903481.755157</v>
      </c>
      <c r="J97" s="84">
        <v>34077127913710.992</v>
      </c>
      <c r="K97" s="84">
        <v>1445790079643.3909</v>
      </c>
      <c r="L97" s="84">
        <v>106880502721658.39</v>
      </c>
      <c r="M97" s="84">
        <v>50819064717.938683</v>
      </c>
    </row>
    <row r="98" spans="1:13" x14ac:dyDescent="0.2">
      <c r="A98" s="92">
        <v>2050</v>
      </c>
      <c r="B98" s="84">
        <v>-8681.0794879568202</v>
      </c>
      <c r="C98" s="84">
        <v>0</v>
      </c>
      <c r="D98" s="84">
        <v>108331958493.59482</v>
      </c>
      <c r="E98" s="84">
        <v>87886396276739.797</v>
      </c>
      <c r="F98" s="84">
        <v>38307636086.487129</v>
      </c>
      <c r="G98" s="84">
        <v>308253258835.72192</v>
      </c>
      <c r="H98" s="84">
        <v>3045895363799.749</v>
      </c>
      <c r="I98" s="84">
        <v>79849770018.467972</v>
      </c>
      <c r="J98" s="84">
        <v>36948257084400.32</v>
      </c>
      <c r="K98" s="84">
        <v>1567603457897.2314</v>
      </c>
      <c r="L98" s="84">
        <v>115885596399715.27</v>
      </c>
      <c r="M98" s="84">
        <v>55100766494.810448</v>
      </c>
    </row>
    <row r="99" spans="1:13" x14ac:dyDescent="0.2">
      <c r="A99" s="92">
        <v>2051</v>
      </c>
      <c r="B99" s="84">
        <v>-9397.2406994452085</v>
      </c>
      <c r="C99" s="84">
        <v>0</v>
      </c>
      <c r="D99" s="84">
        <v>117268997573.27531</v>
      </c>
      <c r="E99" s="84">
        <v>95136742056687.547</v>
      </c>
      <c r="F99" s="84">
        <v>41467893184.35318</v>
      </c>
      <c r="G99" s="84">
        <v>333683163906.77814</v>
      </c>
      <c r="H99" s="84">
        <v>3297171961005.4146</v>
      </c>
      <c r="I99" s="84">
        <v>86437119911.166</v>
      </c>
      <c r="J99" s="84">
        <v>39996369775069.445</v>
      </c>
      <c r="K99" s="84">
        <v>1696925714777.6714</v>
      </c>
      <c r="L99" s="84">
        <v>125445786376873.05</v>
      </c>
      <c r="M99" s="84">
        <v>59646402984.098007</v>
      </c>
    </row>
    <row r="100" spans="1:13" x14ac:dyDescent="0.2">
      <c r="A100" s="92">
        <v>2052</v>
      </c>
      <c r="B100" s="84">
        <v>-10172.817032206649</v>
      </c>
      <c r="C100" s="84">
        <v>0</v>
      </c>
      <c r="D100" s="84">
        <v>126947483204.68631</v>
      </c>
      <c r="E100" s="84">
        <v>102988600689993.91</v>
      </c>
      <c r="F100" s="84">
        <v>44890335745.089386</v>
      </c>
      <c r="G100" s="84">
        <v>361222818667.59869</v>
      </c>
      <c r="H100" s="84">
        <v>3569295302291.2661</v>
      </c>
      <c r="I100" s="84">
        <v>93570978308.463486</v>
      </c>
      <c r="J100" s="84">
        <v>43297364054778.617</v>
      </c>
      <c r="K100" s="84">
        <v>1836976977156.5901</v>
      </c>
      <c r="L100" s="84">
        <v>135799121581354.3</v>
      </c>
      <c r="M100" s="84">
        <v>64569160628.429588</v>
      </c>
    </row>
    <row r="101" spans="1:13" x14ac:dyDescent="0.2">
      <c r="A101" s="92">
        <v>2053</v>
      </c>
      <c r="B101" s="84">
        <v>-11012.767454171561</v>
      </c>
      <c r="C101" s="84">
        <v>0</v>
      </c>
      <c r="D101" s="84">
        <v>137429298787.09341</v>
      </c>
      <c r="E101" s="84">
        <v>111492176281028.78</v>
      </c>
      <c r="F101" s="84">
        <v>48596846570.149948</v>
      </c>
      <c r="G101" s="84">
        <v>391048309286.63031</v>
      </c>
      <c r="H101" s="84">
        <v>3864005320743.9043</v>
      </c>
      <c r="I101" s="84">
        <v>101296958483.37823</v>
      </c>
      <c r="J101" s="84">
        <v>46872346195186.875</v>
      </c>
      <c r="K101" s="84">
        <v>1988652720681.47</v>
      </c>
      <c r="L101" s="84">
        <v>147011800342173.47</v>
      </c>
      <c r="M101" s="84">
        <v>69900515114.022385</v>
      </c>
    </row>
    <row r="102" spans="1:13" x14ac:dyDescent="0.2">
      <c r="A102" s="92">
        <v>2054</v>
      </c>
      <c r="B102" s="84">
        <v>-11922.467472291177</v>
      </c>
      <c r="C102" s="84">
        <v>0</v>
      </c>
      <c r="D102" s="84">
        <v>148781525747.03238</v>
      </c>
      <c r="E102" s="84">
        <v>120701889934305.67</v>
      </c>
      <c r="F102" s="84">
        <v>52611146553.273247</v>
      </c>
      <c r="G102" s="84">
        <v>423350512663.216</v>
      </c>
      <c r="H102" s="84">
        <v>4183188098816.9609</v>
      </c>
      <c r="I102" s="84">
        <v>109664505092.46289</v>
      </c>
      <c r="J102" s="84">
        <v>50744195333971.586</v>
      </c>
      <c r="K102" s="84">
        <v>2152923638374.5779</v>
      </c>
      <c r="L102" s="84">
        <v>159155581457284</v>
      </c>
      <c r="M102" s="84">
        <v>75674585994.063522</v>
      </c>
    </row>
    <row r="103" spans="1:13" x14ac:dyDescent="0.2">
      <c r="A103" s="92">
        <v>2055</v>
      </c>
      <c r="B103" s="84">
        <v>-12907.744357948965</v>
      </c>
      <c r="C103" s="84">
        <v>0</v>
      </c>
      <c r="D103" s="84">
        <v>161076883119.33301</v>
      </c>
      <c r="E103" s="84">
        <v>130676736373087.98</v>
      </c>
      <c r="F103" s="84">
        <v>56958950122.23806</v>
      </c>
      <c r="G103" s="84">
        <v>458336347233.77423</v>
      </c>
      <c r="H103" s="84">
        <v>4528888227729.2041</v>
      </c>
      <c r="I103" s="84">
        <v>118727218184.01222</v>
      </c>
      <c r="J103" s="84">
        <v>54937713400601.961</v>
      </c>
      <c r="K103" s="84">
        <v>2330842001532.7612</v>
      </c>
      <c r="L103" s="84">
        <v>172308254425168.53</v>
      </c>
      <c r="M103" s="84">
        <v>81928360272.329147</v>
      </c>
    </row>
    <row r="104" spans="1:13" x14ac:dyDescent="0.2">
      <c r="A104" s="92">
        <v>2056</v>
      </c>
      <c r="B104" s="84">
        <v>-13973.906184990248</v>
      </c>
      <c r="C104" s="84">
        <v>0</v>
      </c>
      <c r="D104" s="84">
        <v>174381610826.84021</v>
      </c>
      <c r="E104" s="84">
        <v>141470454015746.81</v>
      </c>
      <c r="F104" s="84">
        <v>61663680603.771111</v>
      </c>
      <c r="G104" s="84">
        <v>496194295440.29077</v>
      </c>
      <c r="H104" s="84">
        <v>4902968129952.2441</v>
      </c>
      <c r="I104" s="84">
        <v>128533922155.54251</v>
      </c>
      <c r="J104" s="84">
        <v>59475492525161.82</v>
      </c>
      <c r="K104" s="84">
        <v>2523366326309.0244</v>
      </c>
      <c r="L104" s="84">
        <v>186540677864752.66</v>
      </c>
      <c r="M104" s="84">
        <v>88695529488.897263</v>
      </c>
    </row>
    <row r="105" spans="1:13" x14ac:dyDescent="0.2">
      <c r="A105" s="92">
        <v>2057</v>
      </c>
      <c r="B105" s="84">
        <v>-15128.607375633092</v>
      </c>
      <c r="C105" s="84">
        <v>0</v>
      </c>
      <c r="D105" s="84">
        <v>188791229081.20166</v>
      </c>
      <c r="E105" s="84">
        <v>153160535481173.56</v>
      </c>
      <c r="F105" s="84">
        <v>66759115228.133743</v>
      </c>
      <c r="G105" s="84">
        <v>537196155346.18597</v>
      </c>
      <c r="H105" s="84">
        <v>5308113481752.3662</v>
      </c>
      <c r="I105" s="84">
        <v>139155023441.48212</v>
      </c>
      <c r="J105" s="84">
        <v>64390111324208.953</v>
      </c>
      <c r="K105" s="84">
        <v>2731878825451.6626</v>
      </c>
      <c r="L105" s="84">
        <v>201955032303822.72</v>
      </c>
      <c r="M105" s="84">
        <v>96024677985.36676</v>
      </c>
    </row>
    <row r="106" spans="1:13" x14ac:dyDescent="0.2">
      <c r="A106" s="92">
        <v>2058</v>
      </c>
      <c r="B106" s="84">
        <v>-16379.242329570643</v>
      </c>
      <c r="C106" s="84">
        <v>0</v>
      </c>
      <c r="D106" s="84">
        <v>204398013249.98584</v>
      </c>
      <c r="E106" s="84">
        <v>165821840945750.88</v>
      </c>
      <c r="F106" s="84">
        <v>72277883805.122787</v>
      </c>
      <c r="G106" s="84">
        <v>581604491970.67261</v>
      </c>
      <c r="H106" s="84">
        <v>5746918726340.7734</v>
      </c>
      <c r="I106" s="84">
        <v>150658536753.10538</v>
      </c>
      <c r="J106" s="84">
        <v>69713041711026.25</v>
      </c>
      <c r="K106" s="84">
        <v>2957714757616.4854</v>
      </c>
      <c r="L106" s="84">
        <v>218650027173578.75</v>
      </c>
      <c r="M106" s="84">
        <v>103962739681.81366</v>
      </c>
    </row>
    <row r="107" spans="1:13" x14ac:dyDescent="0.2">
      <c r="A107" s="92">
        <v>2059</v>
      </c>
      <c r="B107" s="84">
        <v>-17733.826644360994</v>
      </c>
      <c r="C107" s="84">
        <v>0</v>
      </c>
      <c r="D107" s="84">
        <v>221301990683.84314</v>
      </c>
      <c r="E107" s="84">
        <v>179535519532046.19</v>
      </c>
      <c r="F107" s="84">
        <v>78255357349.909485</v>
      </c>
      <c r="G107" s="84">
        <v>629703928219.48828</v>
      </c>
      <c r="H107" s="84">
        <v>6222196264119.3008</v>
      </c>
      <c r="I107" s="84">
        <v>163118190665.58105</v>
      </c>
      <c r="J107" s="84">
        <v>75478399530270.203</v>
      </c>
      <c r="K107" s="84">
        <v>3202321555518.123</v>
      </c>
      <c r="L107" s="84">
        <v>236732664409069.16</v>
      </c>
      <c r="M107" s="84">
        <v>112560591381.05701</v>
      </c>
    </row>
    <row r="108" spans="1:13" x14ac:dyDescent="0.2">
      <c r="A108" s="92">
        <v>2060</v>
      </c>
      <c r="B108" s="84">
        <v>-19201.049621954662</v>
      </c>
      <c r="C108" s="84">
        <v>0</v>
      </c>
      <c r="D108" s="84">
        <v>239611595950.10425</v>
      </c>
      <c r="E108" s="84">
        <v>194389540879739.78</v>
      </c>
      <c r="F108" s="84">
        <v>84729879782.443848</v>
      </c>
      <c r="G108" s="84">
        <v>681803009319.86731</v>
      </c>
      <c r="H108" s="84">
        <v>6736994875434.0361</v>
      </c>
      <c r="I108" s="84">
        <v>176613910580.27573</v>
      </c>
      <c r="J108" s="84">
        <v>81723168035325.031</v>
      </c>
      <c r="K108" s="84">
        <v>3467268307402.2529</v>
      </c>
      <c r="L108" s="84">
        <v>256318939370113.91</v>
      </c>
      <c r="M108" s="84">
        <v>121873386039.41313</v>
      </c>
    </row>
    <row r="112" spans="1:13" x14ac:dyDescent="0.2">
      <c r="A112" s="83" t="s">
        <v>259</v>
      </c>
    </row>
    <row r="113" spans="1:43" x14ac:dyDescent="0.2">
      <c r="A113" s="83" t="s">
        <v>241</v>
      </c>
    </row>
    <row r="114" spans="1:43" x14ac:dyDescent="0.2">
      <c r="A114" s="83"/>
    </row>
    <row r="115" spans="1:43" x14ac:dyDescent="0.2">
      <c r="A115" s="83"/>
    </row>
    <row r="116" spans="1:43" x14ac:dyDescent="0.2">
      <c r="A116" s="83"/>
    </row>
    <row r="117" spans="1:43" x14ac:dyDescent="0.2">
      <c r="A117" s="85" t="s">
        <v>244</v>
      </c>
      <c r="B117" s="85">
        <v>2019</v>
      </c>
      <c r="C117" s="85">
        <v>2020</v>
      </c>
      <c r="D117" s="85">
        <v>2021</v>
      </c>
      <c r="E117" s="85">
        <v>2022</v>
      </c>
      <c r="F117" s="85">
        <v>2023</v>
      </c>
      <c r="G117" s="85">
        <v>2024</v>
      </c>
      <c r="H117" s="85">
        <v>2025</v>
      </c>
      <c r="I117" s="85">
        <v>2026</v>
      </c>
      <c r="J117" s="85">
        <v>2027</v>
      </c>
      <c r="K117" s="85">
        <v>2028</v>
      </c>
      <c r="L117" s="85">
        <v>2029</v>
      </c>
      <c r="M117" s="85">
        <v>2030</v>
      </c>
      <c r="N117" s="85">
        <v>2031</v>
      </c>
      <c r="O117" s="85">
        <v>2032</v>
      </c>
      <c r="P117" s="85">
        <v>2033</v>
      </c>
      <c r="Q117" s="85">
        <v>2034</v>
      </c>
      <c r="R117" s="85">
        <v>2035</v>
      </c>
      <c r="S117" s="85">
        <v>2036</v>
      </c>
      <c r="T117" s="85">
        <v>2037</v>
      </c>
      <c r="U117" s="85">
        <v>2038</v>
      </c>
      <c r="V117" s="85">
        <v>2039</v>
      </c>
      <c r="W117" s="85">
        <v>2040</v>
      </c>
      <c r="X117" s="85">
        <v>2041</v>
      </c>
      <c r="Y117" s="85">
        <v>2042</v>
      </c>
      <c r="Z117" s="85">
        <v>2043</v>
      </c>
      <c r="AA117" s="85">
        <v>2044</v>
      </c>
      <c r="AB117" s="85">
        <v>2045</v>
      </c>
      <c r="AC117" s="85">
        <v>2046</v>
      </c>
      <c r="AD117" s="85">
        <v>2047</v>
      </c>
      <c r="AE117" s="85">
        <v>2048</v>
      </c>
      <c r="AF117" s="85">
        <v>2049</v>
      </c>
      <c r="AG117" s="85">
        <v>2050</v>
      </c>
      <c r="AH117" s="85">
        <v>2051</v>
      </c>
      <c r="AI117" s="85">
        <v>2052</v>
      </c>
      <c r="AJ117" s="85">
        <v>2053</v>
      </c>
      <c r="AK117" s="85">
        <v>2054</v>
      </c>
      <c r="AL117" s="85">
        <v>2055</v>
      </c>
      <c r="AM117" s="85">
        <v>2056</v>
      </c>
      <c r="AN117" s="85">
        <v>2057</v>
      </c>
      <c r="AO117" s="85">
        <v>2058</v>
      </c>
      <c r="AP117" s="85">
        <v>2059</v>
      </c>
      <c r="AQ117" s="85">
        <v>2060</v>
      </c>
    </row>
    <row r="118" spans="1:43" x14ac:dyDescent="0.2">
      <c r="A118" s="85" t="s">
        <v>245</v>
      </c>
      <c r="B118" s="95" cm="1">
        <f t="array" ref="B118:AQ129">TRANSPOSE(B67:M108)</f>
        <v>-526.49696628094534</v>
      </c>
      <c r="C118" s="95">
        <v>-620.09754782932578</v>
      </c>
      <c r="D118" s="95">
        <v>-713.69812937770621</v>
      </c>
      <c r="E118" s="95">
        <v>-850.39133624493911</v>
      </c>
      <c r="F118" s="95">
        <v>-912.64305659322326</v>
      </c>
      <c r="G118" s="95">
        <v>-983.31503868901007</v>
      </c>
      <c r="H118" s="95">
        <v>-1059.5168977968044</v>
      </c>
      <c r="I118" s="95">
        <v>-1150.4682062277673</v>
      </c>
      <c r="J118" s="95">
        <v>-1249.2695800569873</v>
      </c>
      <c r="K118" s="95">
        <v>-1356.6026725567856</v>
      </c>
      <c r="L118" s="95">
        <v>-1473.2087259764407</v>
      </c>
      <c r="M118" s="95">
        <v>-1599.8938199342529</v>
      </c>
      <c r="N118" s="95">
        <v>-1745.4947237851816</v>
      </c>
      <c r="O118" s="95">
        <v>-1904.4061006087627</v>
      </c>
      <c r="P118" s="95">
        <v>-2077.8507433126983</v>
      </c>
      <c r="Q118" s="95">
        <v>-2267.1643796888443</v>
      </c>
      <c r="R118" s="95">
        <v>-2473.8061626358408</v>
      </c>
      <c r="S118" s="95">
        <v>-2696.789791783895</v>
      </c>
      <c r="T118" s="95">
        <v>-2939.9679203279484</v>
      </c>
      <c r="U118" s="95">
        <v>-3205.1788949645588</v>
      </c>
      <c r="V118" s="95">
        <v>-3494.4293485398466</v>
      </c>
      <c r="W118" s="95">
        <v>-3809.9096998441742</v>
      </c>
      <c r="X118" s="95">
        <v>-4142.9763969444512</v>
      </c>
      <c r="Y118" s="95">
        <v>-4505.3105680505732</v>
      </c>
      <c r="Z118" s="95">
        <v>-4899.4982353389596</v>
      </c>
      <c r="AA118" s="95">
        <v>-5328.355263740581</v>
      </c>
      <c r="AB118" s="95">
        <v>-5794.9479163580399</v>
      </c>
      <c r="AC118" s="95">
        <v>-6282.4408187490926</v>
      </c>
      <c r="AD118" s="95">
        <v>-6811.1458321565151</v>
      </c>
      <c r="AE118" s="95">
        <v>-7384.5653229724176</v>
      </c>
      <c r="AF118" s="95">
        <v>-8006.5009687587153</v>
      </c>
      <c r="AG118" s="95">
        <v>-8681.0794879568202</v>
      </c>
      <c r="AH118" s="95">
        <v>-9397.2406994452085</v>
      </c>
      <c r="AI118" s="95">
        <v>-10172.817032206649</v>
      </c>
      <c r="AJ118" s="95">
        <v>-11012.767454171561</v>
      </c>
      <c r="AK118" s="95">
        <v>-11922.467472291177</v>
      </c>
      <c r="AL118" s="95">
        <v>-12907.744357948965</v>
      </c>
      <c r="AM118" s="95">
        <v>-13973.906184990248</v>
      </c>
      <c r="AN118" s="95">
        <v>-15128.607375633092</v>
      </c>
      <c r="AO118" s="95">
        <v>-16379.242329570643</v>
      </c>
      <c r="AP118" s="95">
        <v>-17733.826644360994</v>
      </c>
      <c r="AQ118" s="95">
        <v>-19201.049621954662</v>
      </c>
    </row>
    <row r="119" spans="1:43" x14ac:dyDescent="0.2">
      <c r="A119" s="85" t="s">
        <v>246</v>
      </c>
      <c r="B119" s="95">
        <v>0</v>
      </c>
      <c r="C119" s="95">
        <v>0</v>
      </c>
      <c r="D119" s="95">
        <v>0</v>
      </c>
      <c r="E119" s="95">
        <v>0</v>
      </c>
      <c r="F119" s="95">
        <v>0</v>
      </c>
      <c r="G119" s="95">
        <v>0</v>
      </c>
      <c r="H119" s="95">
        <v>0</v>
      </c>
      <c r="I119" s="95">
        <v>0</v>
      </c>
      <c r="J119" s="95">
        <v>0</v>
      </c>
      <c r="K119" s="95">
        <v>0</v>
      </c>
      <c r="L119" s="95">
        <v>0</v>
      </c>
      <c r="M119" s="95">
        <v>0</v>
      </c>
      <c r="N119" s="95">
        <v>0</v>
      </c>
      <c r="O119" s="95">
        <v>0</v>
      </c>
      <c r="P119" s="95">
        <v>0</v>
      </c>
      <c r="Q119" s="95">
        <v>0</v>
      </c>
      <c r="R119" s="95">
        <v>0</v>
      </c>
      <c r="S119" s="95">
        <v>0</v>
      </c>
      <c r="T119" s="95">
        <v>0</v>
      </c>
      <c r="U119" s="95">
        <v>0</v>
      </c>
      <c r="V119" s="95">
        <v>0</v>
      </c>
      <c r="W119" s="95">
        <v>0</v>
      </c>
      <c r="X119" s="95">
        <v>0</v>
      </c>
      <c r="Y119" s="95">
        <v>0</v>
      </c>
      <c r="Z119" s="95">
        <v>0</v>
      </c>
      <c r="AA119" s="95">
        <v>0</v>
      </c>
      <c r="AB119" s="95">
        <v>0</v>
      </c>
      <c r="AC119" s="95">
        <v>0</v>
      </c>
      <c r="AD119" s="95">
        <v>0</v>
      </c>
      <c r="AE119" s="95">
        <v>0</v>
      </c>
      <c r="AF119" s="95">
        <v>0</v>
      </c>
      <c r="AG119" s="95">
        <v>0</v>
      </c>
      <c r="AH119" s="95">
        <v>0</v>
      </c>
      <c r="AI119" s="95">
        <v>0</v>
      </c>
      <c r="AJ119" s="95">
        <v>0</v>
      </c>
      <c r="AK119" s="95">
        <v>0</v>
      </c>
      <c r="AL119" s="95">
        <v>0</v>
      </c>
      <c r="AM119" s="95">
        <v>0</v>
      </c>
      <c r="AN119" s="95">
        <v>0</v>
      </c>
      <c r="AO119" s="95">
        <v>0</v>
      </c>
      <c r="AP119" s="95">
        <v>0</v>
      </c>
      <c r="AQ119" s="95">
        <v>0</v>
      </c>
    </row>
    <row r="120" spans="1:43" x14ac:dyDescent="0.2">
      <c r="A120" s="85" t="s">
        <v>247</v>
      </c>
      <c r="B120" s="95">
        <v>6570202194.0102539</v>
      </c>
      <c r="C120" s="95">
        <v>7738252127.1254883</v>
      </c>
      <c r="D120" s="95">
        <v>8906302060.2402344</v>
      </c>
      <c r="E120" s="95">
        <v>10612108674.871935</v>
      </c>
      <c r="F120" s="95">
        <v>11388953397.2686</v>
      </c>
      <c r="G120" s="95">
        <v>12270875310.514757</v>
      </c>
      <c r="H120" s="95">
        <v>13221805047.934231</v>
      </c>
      <c r="I120" s="95">
        <v>14356794467.573812</v>
      </c>
      <c r="J120" s="95">
        <v>15589745547.40505</v>
      </c>
      <c r="K120" s="95">
        <v>16929164698.883642</v>
      </c>
      <c r="L120" s="95">
        <v>18384301949.577465</v>
      </c>
      <c r="M120" s="95">
        <v>19965216438.315193</v>
      </c>
      <c r="N120" s="95">
        <v>21782182991.206543</v>
      </c>
      <c r="O120" s="95">
        <v>23765252113.208553</v>
      </c>
      <c r="P120" s="95">
        <v>25929683145.133305</v>
      </c>
      <c r="Q120" s="95">
        <v>28292144752.197685</v>
      </c>
      <c r="R120" s="95">
        <v>30870845832.439163</v>
      </c>
      <c r="S120" s="95">
        <v>33653478256.336445</v>
      </c>
      <c r="T120" s="95">
        <v>36688119623.752937</v>
      </c>
      <c r="U120" s="95">
        <v>39997710825.657845</v>
      </c>
      <c r="V120" s="95">
        <v>43607292810.760315</v>
      </c>
      <c r="W120" s="95">
        <v>47544200008.81765</v>
      </c>
      <c r="X120" s="95">
        <v>51700568771.011551</v>
      </c>
      <c r="Y120" s="95">
        <v>56222168929.094887</v>
      </c>
      <c r="Z120" s="95">
        <v>61141271682.458008</v>
      </c>
      <c r="AA120" s="95">
        <v>66493016458.547516</v>
      </c>
      <c r="AB120" s="95">
        <v>72315667425.733612</v>
      </c>
      <c r="AC120" s="95">
        <v>78399134457.80188</v>
      </c>
      <c r="AD120" s="95">
        <v>84996891067.134445</v>
      </c>
      <c r="AE120" s="95">
        <v>92152643593.610504</v>
      </c>
      <c r="AF120" s="95">
        <v>99913833507.661819</v>
      </c>
      <c r="AG120" s="95">
        <v>108331958493.59482</v>
      </c>
      <c r="AH120" s="95">
        <v>117268997573.27531</v>
      </c>
      <c r="AI120" s="95">
        <v>126947483204.68631</v>
      </c>
      <c r="AJ120" s="95">
        <v>137429298787.09341</v>
      </c>
      <c r="AK120" s="95">
        <v>148781525747.03238</v>
      </c>
      <c r="AL120" s="95">
        <v>161076883119.33301</v>
      </c>
      <c r="AM120" s="95">
        <v>174381610826.84021</v>
      </c>
      <c r="AN120" s="95">
        <v>188791229081.20166</v>
      </c>
      <c r="AO120" s="95">
        <v>204398013249.98584</v>
      </c>
      <c r="AP120" s="95">
        <v>221301990683.84314</v>
      </c>
      <c r="AQ120" s="95">
        <v>239611595950.10425</v>
      </c>
    </row>
    <row r="121" spans="1:43" x14ac:dyDescent="0.2">
      <c r="A121" s="85" t="s">
        <v>180</v>
      </c>
      <c r="B121" s="95">
        <v>5330203586001</v>
      </c>
      <c r="C121" s="95">
        <v>6277806682264.25</v>
      </c>
      <c r="D121" s="95">
        <v>7225409778527.25</v>
      </c>
      <c r="E121" s="95">
        <v>8609278381935.3447</v>
      </c>
      <c r="F121" s="95">
        <v>9239508685785.0059</v>
      </c>
      <c r="G121" s="95">
        <v>9954984892718.6699</v>
      </c>
      <c r="H121" s="95">
        <v>10726445031502.416</v>
      </c>
      <c r="I121" s="95">
        <v>11647227146876.518</v>
      </c>
      <c r="J121" s="95">
        <v>12647482553486.648</v>
      </c>
      <c r="K121" s="95">
        <v>13734112242125.223</v>
      </c>
      <c r="L121" s="95">
        <v>14914620476535.885</v>
      </c>
      <c r="M121" s="95">
        <v>16197167927619.385</v>
      </c>
      <c r="N121" s="95">
        <v>17671217180577.668</v>
      </c>
      <c r="O121" s="95">
        <v>19280020354857.395</v>
      </c>
      <c r="P121" s="95">
        <v>21035956885781.082</v>
      </c>
      <c r="Q121" s="95">
        <v>22952549550348.48</v>
      </c>
      <c r="R121" s="95">
        <v>25044570669220.43</v>
      </c>
      <c r="S121" s="95">
        <v>27302035034305.277</v>
      </c>
      <c r="T121" s="95">
        <v>29763946528228.113</v>
      </c>
      <c r="U121" s="95">
        <v>32448916392424.043</v>
      </c>
      <c r="V121" s="95">
        <v>35377259580781.094</v>
      </c>
      <c r="W121" s="95">
        <v>38571151678039.484</v>
      </c>
      <c r="X121" s="95">
        <v>41943086213202.852</v>
      </c>
      <c r="Y121" s="95">
        <v>45611321781211.852</v>
      </c>
      <c r="Z121" s="95">
        <v>49602039016639.992</v>
      </c>
      <c r="AA121" s="95">
        <v>53943745459537.75</v>
      </c>
      <c r="AB121" s="95">
        <v>58667483656456.945</v>
      </c>
      <c r="AC121" s="95">
        <v>63602813929734.016</v>
      </c>
      <c r="AD121" s="95">
        <v>68955371568019.188</v>
      </c>
      <c r="AE121" s="95">
        <v>74760614184742.859</v>
      </c>
      <c r="AF121" s="95">
        <v>81057029590227.125</v>
      </c>
      <c r="AG121" s="95">
        <v>87886396276739.797</v>
      </c>
      <c r="AH121" s="95">
        <v>95136742056687.547</v>
      </c>
      <c r="AI121" s="95">
        <v>102988600689993.91</v>
      </c>
      <c r="AJ121" s="95">
        <v>111492176281028.78</v>
      </c>
      <c r="AK121" s="95">
        <v>120701889934305.67</v>
      </c>
      <c r="AL121" s="95">
        <v>130676736373087.98</v>
      </c>
      <c r="AM121" s="95">
        <v>141470454015746.81</v>
      </c>
      <c r="AN121" s="95">
        <v>153160535481173.56</v>
      </c>
      <c r="AO121" s="95">
        <v>165821840945750.88</v>
      </c>
      <c r="AP121" s="95">
        <v>179535519532046.19</v>
      </c>
      <c r="AQ121" s="95">
        <v>194389540879739.78</v>
      </c>
    </row>
    <row r="122" spans="1:43" x14ac:dyDescent="0.2">
      <c r="A122" s="85" t="s">
        <v>248</v>
      </c>
      <c r="B122" s="95">
        <v>2323311773.9458008</v>
      </c>
      <c r="C122" s="95">
        <v>2736349924.3754883</v>
      </c>
      <c r="D122" s="95">
        <v>3149388074.8051758</v>
      </c>
      <c r="E122" s="95">
        <v>3752584213.1921129</v>
      </c>
      <c r="F122" s="95">
        <v>4027286944.8245258</v>
      </c>
      <c r="G122" s="95">
        <v>4339146382.9729624</v>
      </c>
      <c r="H122" s="95">
        <v>4675407914.9477367</v>
      </c>
      <c r="I122" s="95">
        <v>5076755423.6068459</v>
      </c>
      <c r="J122" s="95">
        <v>5512743491.5361185</v>
      </c>
      <c r="K122" s="95">
        <v>5986380100.1196041</v>
      </c>
      <c r="L122" s="95">
        <v>6500936183.3899555</v>
      </c>
      <c r="M122" s="95">
        <v>7059968787.9929667</v>
      </c>
      <c r="N122" s="95">
        <v>7702472574.1088266</v>
      </c>
      <c r="O122" s="95">
        <v>8403712460.4392681</v>
      </c>
      <c r="P122" s="95">
        <v>9169084354.9220524</v>
      </c>
      <c r="Q122" s="95">
        <v>10004482521.540363</v>
      </c>
      <c r="R122" s="95">
        <v>10916345871.297514</v>
      </c>
      <c r="S122" s="95">
        <v>11900322084.221041</v>
      </c>
      <c r="T122" s="95">
        <v>12973412045.599928</v>
      </c>
      <c r="U122" s="95">
        <v>14143727962.717855</v>
      </c>
      <c r="V122" s="95">
        <v>15420124651.492022</v>
      </c>
      <c r="W122" s="95">
        <v>16812267933.553793</v>
      </c>
      <c r="X122" s="95">
        <v>18282015773.41013</v>
      </c>
      <c r="Y122" s="95">
        <v>19880914342.152428</v>
      </c>
      <c r="Z122" s="95">
        <v>21620375169.485413</v>
      </c>
      <c r="AA122" s="95">
        <v>23512824029.092403</v>
      </c>
      <c r="AB122" s="95">
        <v>25571791645.03175</v>
      </c>
      <c r="AC122" s="95">
        <v>27722987325.874092</v>
      </c>
      <c r="AD122" s="95">
        <v>30056042711.302856</v>
      </c>
      <c r="AE122" s="95">
        <v>32586412950.343761</v>
      </c>
      <c r="AF122" s="95">
        <v>35330873984.37159</v>
      </c>
      <c r="AG122" s="95">
        <v>38307636086.487129</v>
      </c>
      <c r="AH122" s="95">
        <v>41467893184.35318</v>
      </c>
      <c r="AI122" s="95">
        <v>44890335745.089386</v>
      </c>
      <c r="AJ122" s="95">
        <v>48596846570.149948</v>
      </c>
      <c r="AK122" s="95">
        <v>52611146553.273247</v>
      </c>
      <c r="AL122" s="95">
        <v>56958950122.23806</v>
      </c>
      <c r="AM122" s="95">
        <v>61663680603.771111</v>
      </c>
      <c r="AN122" s="95">
        <v>66759115228.133743</v>
      </c>
      <c r="AO122" s="95">
        <v>72277883805.122787</v>
      </c>
      <c r="AP122" s="95">
        <v>78255357349.909485</v>
      </c>
      <c r="AQ122" s="95">
        <v>84729879782.443848</v>
      </c>
    </row>
    <row r="123" spans="1:43" x14ac:dyDescent="0.2">
      <c r="A123" s="85" t="s">
        <v>249</v>
      </c>
      <c r="B123" s="95">
        <v>18695187142.148438</v>
      </c>
      <c r="C123" s="95">
        <v>22018815768.200195</v>
      </c>
      <c r="D123" s="95">
        <v>25342444394.25293</v>
      </c>
      <c r="E123" s="95">
        <v>30196233204.272045</v>
      </c>
      <c r="F123" s="95">
        <v>32406706647.362823</v>
      </c>
      <c r="G123" s="95">
        <v>34916172068.066322</v>
      </c>
      <c r="H123" s="95">
        <v>37621995857.827133</v>
      </c>
      <c r="I123" s="95">
        <v>40851552419.094795</v>
      </c>
      <c r="J123" s="95">
        <v>44359854065.514992</v>
      </c>
      <c r="K123" s="95">
        <v>48171105372.438095</v>
      </c>
      <c r="L123" s="95">
        <v>52311626838.281845</v>
      </c>
      <c r="M123" s="95">
        <v>56810041247.754814</v>
      </c>
      <c r="N123" s="95">
        <v>61980130193.920982</v>
      </c>
      <c r="O123" s="95">
        <v>67622855829.586067</v>
      </c>
      <c r="P123" s="95">
        <v>73781637858.394455</v>
      </c>
      <c r="Q123" s="95">
        <v>80503906147.25708</v>
      </c>
      <c r="R123" s="95">
        <v>87841473219.808716</v>
      </c>
      <c r="S123" s="95">
        <v>95759316898.957153</v>
      </c>
      <c r="T123" s="95">
        <v>104394239630.08392</v>
      </c>
      <c r="U123" s="95">
        <v>113811518589.93529</v>
      </c>
      <c r="V123" s="95">
        <v>124082406566.2506</v>
      </c>
      <c r="W123" s="95">
        <v>135284682334.27095</v>
      </c>
      <c r="X123" s="95">
        <v>147111425187.30466</v>
      </c>
      <c r="Y123" s="95">
        <v>159977416010.90555</v>
      </c>
      <c r="Z123" s="95">
        <v>173974480915.45642</v>
      </c>
      <c r="AA123" s="95">
        <v>189202607413.18033</v>
      </c>
      <c r="AB123" s="95">
        <v>205770674312.88654</v>
      </c>
      <c r="AC123" s="95">
        <v>223080880495.17029</v>
      </c>
      <c r="AD123" s="95">
        <v>241854472370.66409</v>
      </c>
      <c r="AE123" s="95">
        <v>262215814179.49527</v>
      </c>
      <c r="AF123" s="95">
        <v>284299898292.04004</v>
      </c>
      <c r="AG123" s="95">
        <v>308253258835.72192</v>
      </c>
      <c r="AH123" s="95">
        <v>333683163906.77814</v>
      </c>
      <c r="AI123" s="95">
        <v>361222818667.59869</v>
      </c>
      <c r="AJ123" s="95">
        <v>391048309286.63031</v>
      </c>
      <c r="AK123" s="95">
        <v>423350512663.216</v>
      </c>
      <c r="AL123" s="95">
        <v>458336347233.77423</v>
      </c>
      <c r="AM123" s="95">
        <v>496194295440.29077</v>
      </c>
      <c r="AN123" s="95">
        <v>537196155346.18597</v>
      </c>
      <c r="AO123" s="95">
        <v>581604491970.67261</v>
      </c>
      <c r="AP123" s="95">
        <v>629703928219.48828</v>
      </c>
      <c r="AQ123" s="95">
        <v>681803009319.86731</v>
      </c>
    </row>
    <row r="124" spans="1:43" x14ac:dyDescent="0.2">
      <c r="A124" s="85" t="s">
        <v>250</v>
      </c>
      <c r="B124" s="95">
        <v>184729868085.46875</v>
      </c>
      <c r="C124" s="95">
        <v>217571126800.20312</v>
      </c>
      <c r="D124" s="95">
        <v>250412385514.9375</v>
      </c>
      <c r="E124" s="95">
        <v>298373379955.48798</v>
      </c>
      <c r="F124" s="95">
        <v>320215390117.98499</v>
      </c>
      <c r="G124" s="95">
        <v>345011783575.12628</v>
      </c>
      <c r="H124" s="95">
        <v>371748422686.81122</v>
      </c>
      <c r="I124" s="95">
        <v>403660141622.8847</v>
      </c>
      <c r="J124" s="95">
        <v>438326181359.18207</v>
      </c>
      <c r="K124" s="95">
        <v>475985710831.40558</v>
      </c>
      <c r="L124" s="95">
        <v>516898806719.38104</v>
      </c>
      <c r="M124" s="95">
        <v>561348294929.22266</v>
      </c>
      <c r="N124" s="95">
        <v>612434697100.73145</v>
      </c>
      <c r="O124" s="95">
        <v>668191291265.4856</v>
      </c>
      <c r="P124" s="95">
        <v>729047113841.55103</v>
      </c>
      <c r="Q124" s="95">
        <v>795470826254.52087</v>
      </c>
      <c r="R124" s="95">
        <v>867974395599.63989</v>
      </c>
      <c r="S124" s="95">
        <v>946211762642.24451</v>
      </c>
      <c r="T124" s="95">
        <v>1031534692277.5959</v>
      </c>
      <c r="U124" s="95">
        <v>1124588197800.1665</v>
      </c>
      <c r="V124" s="95">
        <v>1226076338387.3113</v>
      </c>
      <c r="W124" s="95">
        <v>1336767657449.7441</v>
      </c>
      <c r="X124" s="95">
        <v>1453629426765.5554</v>
      </c>
      <c r="Y124" s="95">
        <v>1580760156699.4788</v>
      </c>
      <c r="Z124" s="95">
        <v>1719067194427.4932</v>
      </c>
      <c r="AA124" s="95">
        <v>1869538531126.2971</v>
      </c>
      <c r="AB124" s="95">
        <v>2033250014169.6394</v>
      </c>
      <c r="AC124" s="95">
        <v>2204294683595.6147</v>
      </c>
      <c r="AD124" s="95">
        <v>2389799280275.0278</v>
      </c>
      <c r="AE124" s="95">
        <v>2590992665384.7451</v>
      </c>
      <c r="AF124" s="95">
        <v>2809208718205.1694</v>
      </c>
      <c r="AG124" s="95">
        <v>3045895363799.749</v>
      </c>
      <c r="AH124" s="95">
        <v>3297171961005.4146</v>
      </c>
      <c r="AI124" s="95">
        <v>3569295302291.2661</v>
      </c>
      <c r="AJ124" s="95">
        <v>3864005320743.9043</v>
      </c>
      <c r="AK124" s="95">
        <v>4183188098816.9609</v>
      </c>
      <c r="AL124" s="95">
        <v>4528888227729.2041</v>
      </c>
      <c r="AM124" s="95">
        <v>4902968129952.2441</v>
      </c>
      <c r="AN124" s="95">
        <v>5308113481752.3662</v>
      </c>
      <c r="AO124" s="95">
        <v>5746918726340.7734</v>
      </c>
      <c r="AP124" s="95">
        <v>6222196264119.3008</v>
      </c>
      <c r="AQ124" s="95">
        <v>6736994875434.0361</v>
      </c>
    </row>
    <row r="125" spans="1:43" x14ac:dyDescent="0.2">
      <c r="A125" s="85" t="s">
        <v>251</v>
      </c>
      <c r="B125" s="95">
        <v>4842791928.270752</v>
      </c>
      <c r="C125" s="95">
        <v>5703743025.4934082</v>
      </c>
      <c r="D125" s="95">
        <v>6564694122.7158203</v>
      </c>
      <c r="E125" s="95">
        <v>7822017148.7956104</v>
      </c>
      <c r="F125" s="95">
        <v>8394617084.0871134</v>
      </c>
      <c r="G125" s="95">
        <v>9044667751.7404346</v>
      </c>
      <c r="H125" s="95">
        <v>9745582993.1200714</v>
      </c>
      <c r="I125" s="95">
        <v>10582165709.724182</v>
      </c>
      <c r="J125" s="95">
        <v>11490954413.792217</v>
      </c>
      <c r="K125" s="95">
        <v>12478219046.418798</v>
      </c>
      <c r="L125" s="95">
        <v>13550777656.35178</v>
      </c>
      <c r="M125" s="95">
        <v>14716044675.428473</v>
      </c>
      <c r="N125" s="95">
        <v>16055301930.60125</v>
      </c>
      <c r="O125" s="95">
        <v>17516990757.467125</v>
      </c>
      <c r="P125" s="95">
        <v>19112358574.344963</v>
      </c>
      <c r="Q125" s="95">
        <v>20853691590.240776</v>
      </c>
      <c r="R125" s="95">
        <v>22754411295.36668</v>
      </c>
      <c r="S125" s="95">
        <v>24805445562.482479</v>
      </c>
      <c r="T125" s="95">
        <v>27042231628.628067</v>
      </c>
      <c r="U125" s="95">
        <v>29481678861.024204</v>
      </c>
      <c r="V125" s="95">
        <v>32142244546.174992</v>
      </c>
      <c r="W125" s="95">
        <v>35044076459.123528</v>
      </c>
      <c r="X125" s="95">
        <v>38107670013.49234</v>
      </c>
      <c r="Y125" s="95">
        <v>41440469842.452965</v>
      </c>
      <c r="Z125" s="95">
        <v>45066262535.718842</v>
      </c>
      <c r="AA125" s="95">
        <v>49010948808.454781</v>
      </c>
      <c r="AB125" s="95">
        <v>53302732572.846985</v>
      </c>
      <c r="AC125" s="95">
        <v>57786759725.871323</v>
      </c>
      <c r="AD125" s="95">
        <v>62649861577.059402</v>
      </c>
      <c r="AE125" s="95">
        <v>67924253376.98214</v>
      </c>
      <c r="AF125" s="95">
        <v>73644903481.755157</v>
      </c>
      <c r="AG125" s="95">
        <v>79849770018.467972</v>
      </c>
      <c r="AH125" s="95">
        <v>86437119911.166</v>
      </c>
      <c r="AI125" s="95">
        <v>93570978308.463486</v>
      </c>
      <c r="AJ125" s="95">
        <v>101296958483.37823</v>
      </c>
      <c r="AK125" s="95">
        <v>109664505092.46289</v>
      </c>
      <c r="AL125" s="95">
        <v>118727218184.01222</v>
      </c>
      <c r="AM125" s="95">
        <v>128533922155.54251</v>
      </c>
      <c r="AN125" s="95">
        <v>139155023441.48212</v>
      </c>
      <c r="AO125" s="95">
        <v>150658536753.10538</v>
      </c>
      <c r="AP125" s="95">
        <v>163118190665.58105</v>
      </c>
      <c r="AQ125" s="95">
        <v>176613910580.27573</v>
      </c>
    </row>
    <row r="126" spans="1:43" x14ac:dyDescent="0.2">
      <c r="A126" s="85" t="s">
        <v>252</v>
      </c>
      <c r="B126" s="95">
        <v>2240867082405.125</v>
      </c>
      <c r="C126" s="95">
        <v>2639248223264</v>
      </c>
      <c r="D126" s="95">
        <v>3037629364122.875</v>
      </c>
      <c r="E126" s="95">
        <v>3619420575230.7725</v>
      </c>
      <c r="F126" s="95">
        <v>3884375247119.8491</v>
      </c>
      <c r="G126" s="95">
        <v>4185168088236.1846</v>
      </c>
      <c r="H126" s="95">
        <v>4509497094154.168</v>
      </c>
      <c r="I126" s="95">
        <v>4896602445594.8252</v>
      </c>
      <c r="J126" s="95">
        <v>5317119106638.918</v>
      </c>
      <c r="K126" s="95">
        <v>5773948317896.335</v>
      </c>
      <c r="L126" s="95">
        <v>6270244941527.502</v>
      </c>
      <c r="M126" s="95">
        <v>6809439799356.9072</v>
      </c>
      <c r="N126" s="95">
        <v>7429143792929.1797</v>
      </c>
      <c r="O126" s="95">
        <v>8105499586313.9951</v>
      </c>
      <c r="P126" s="95">
        <v>8843711609073.0762</v>
      </c>
      <c r="Q126" s="95">
        <v>9649464962226.0293</v>
      </c>
      <c r="R126" s="95">
        <v>10528970066550.498</v>
      </c>
      <c r="S126" s="95">
        <v>11478029047844.77</v>
      </c>
      <c r="T126" s="95">
        <v>12513039500544.096</v>
      </c>
      <c r="U126" s="95">
        <v>13641825763366.828</v>
      </c>
      <c r="V126" s="95">
        <v>14872928431566.738</v>
      </c>
      <c r="W126" s="95">
        <v>16215670326885.18</v>
      </c>
      <c r="X126" s="95">
        <v>17633262916353.516</v>
      </c>
      <c r="Y126" s="95">
        <v>19175423211402.605</v>
      </c>
      <c r="Z126" s="95">
        <v>20853157793913.531</v>
      </c>
      <c r="AA126" s="95">
        <v>22678451498436.953</v>
      </c>
      <c r="AB126" s="95">
        <v>24664354899796.059</v>
      </c>
      <c r="AC126" s="95">
        <v>26739213574843.668</v>
      </c>
      <c r="AD126" s="95">
        <v>28989478508402.816</v>
      </c>
      <c r="AE126" s="95">
        <v>31430056410409.609</v>
      </c>
      <c r="AF126" s="95">
        <v>34077127913710.992</v>
      </c>
      <c r="AG126" s="95">
        <v>36948257084400.32</v>
      </c>
      <c r="AH126" s="95">
        <v>39996369775069.445</v>
      </c>
      <c r="AI126" s="95">
        <v>43297364054778.617</v>
      </c>
      <c r="AJ126" s="95">
        <v>46872346195186.875</v>
      </c>
      <c r="AK126" s="95">
        <v>50744195333971.586</v>
      </c>
      <c r="AL126" s="95">
        <v>54937713400601.961</v>
      </c>
      <c r="AM126" s="95">
        <v>59475492525161.82</v>
      </c>
      <c r="AN126" s="95">
        <v>64390111324208.953</v>
      </c>
      <c r="AO126" s="95">
        <v>69713041711026.25</v>
      </c>
      <c r="AP126" s="95">
        <v>75478399530270.203</v>
      </c>
      <c r="AQ126" s="95">
        <v>81723168035325.031</v>
      </c>
    </row>
    <row r="127" spans="1:43" x14ac:dyDescent="0.2">
      <c r="A127" s="85" t="s">
        <v>128</v>
      </c>
      <c r="B127" s="95">
        <v>95073252820.621094</v>
      </c>
      <c r="C127" s="95">
        <v>111975366837.66016</v>
      </c>
      <c r="D127" s="95">
        <v>128877480854.69922</v>
      </c>
      <c r="E127" s="95">
        <v>153561132703.91986</v>
      </c>
      <c r="F127" s="95">
        <v>164802362808.24063</v>
      </c>
      <c r="G127" s="95">
        <v>177564098680.31723</v>
      </c>
      <c r="H127" s="95">
        <v>191324403260.0983</v>
      </c>
      <c r="I127" s="95">
        <v>207748119434.38846</v>
      </c>
      <c r="J127" s="95">
        <v>225589377019.29456</v>
      </c>
      <c r="K127" s="95">
        <v>244971266930.90137</v>
      </c>
      <c r="L127" s="95">
        <v>266027640485.13345</v>
      </c>
      <c r="M127" s="95">
        <v>288904057136.75</v>
      </c>
      <c r="N127" s="95">
        <v>315196234355.76056</v>
      </c>
      <c r="O127" s="95">
        <v>343891977109.11786</v>
      </c>
      <c r="P127" s="95">
        <v>375212093695.26746</v>
      </c>
      <c r="Q127" s="95">
        <v>409397785857.40582</v>
      </c>
      <c r="R127" s="95">
        <v>446712543076.61444</v>
      </c>
      <c r="S127" s="95">
        <v>486978262172.02094</v>
      </c>
      <c r="T127" s="95">
        <v>530890643773.81134</v>
      </c>
      <c r="U127" s="95">
        <v>578781651048.81738</v>
      </c>
      <c r="V127" s="95">
        <v>631013635775.14111</v>
      </c>
      <c r="W127" s="95">
        <v>687982137248.8783</v>
      </c>
      <c r="X127" s="95">
        <v>748126328626.12964</v>
      </c>
      <c r="Y127" s="95">
        <v>813555553220.63525</v>
      </c>
      <c r="Z127" s="95">
        <v>884736787208.75464</v>
      </c>
      <c r="AA127" s="95">
        <v>962178511086.36157</v>
      </c>
      <c r="AB127" s="95">
        <v>1046434421504.7931</v>
      </c>
      <c r="AC127" s="95">
        <v>1134464436729.1365</v>
      </c>
      <c r="AD127" s="95">
        <v>1229936412118.2415</v>
      </c>
      <c r="AE127" s="95">
        <v>1333482794555.553</v>
      </c>
      <c r="AF127" s="95">
        <v>1445790079643.3909</v>
      </c>
      <c r="AG127" s="95">
        <v>1567603457897.2314</v>
      </c>
      <c r="AH127" s="95">
        <v>1696925714777.6714</v>
      </c>
      <c r="AI127" s="95">
        <v>1836976977156.5901</v>
      </c>
      <c r="AJ127" s="95">
        <v>1988652720681.47</v>
      </c>
      <c r="AK127" s="95">
        <v>2152923638374.5779</v>
      </c>
      <c r="AL127" s="95">
        <v>2330842001532.7612</v>
      </c>
      <c r="AM127" s="95">
        <v>2523366326309.0244</v>
      </c>
      <c r="AN127" s="95">
        <v>2731878825451.6626</v>
      </c>
      <c r="AO127" s="95">
        <v>2957714757616.4854</v>
      </c>
      <c r="AP127" s="95">
        <v>3202321555518.123</v>
      </c>
      <c r="AQ127" s="95">
        <v>3467268307402.2529</v>
      </c>
    </row>
    <row r="128" spans="1:43" x14ac:dyDescent="0.2">
      <c r="A128" s="85" t="s">
        <v>253</v>
      </c>
      <c r="B128" s="95">
        <v>7028321192629.5</v>
      </c>
      <c r="C128" s="95">
        <v>8277815478581</v>
      </c>
      <c r="D128" s="95">
        <v>9527309764532.5</v>
      </c>
      <c r="E128" s="95">
        <v>11352056770198.965</v>
      </c>
      <c r="F128" s="95">
        <v>12183068368408.293</v>
      </c>
      <c r="G128" s="95">
        <v>13126483850927.717</v>
      </c>
      <c r="H128" s="95">
        <v>14143718850529.387</v>
      </c>
      <c r="I128" s="95">
        <v>15357847420078.66</v>
      </c>
      <c r="J128" s="95">
        <v>16676768200287.434</v>
      </c>
      <c r="K128" s="95">
        <v>18109580727234.176</v>
      </c>
      <c r="L128" s="95">
        <v>19666180003061.59</v>
      </c>
      <c r="M128" s="95">
        <v>21357326557890.602</v>
      </c>
      <c r="N128" s="95">
        <v>23300984325626.785</v>
      </c>
      <c r="O128" s="95">
        <v>25422326458647.027</v>
      </c>
      <c r="P128" s="95">
        <v>27737676282360.227</v>
      </c>
      <c r="Q128" s="95">
        <v>30264864714223.324</v>
      </c>
      <c r="R128" s="95">
        <v>33023370299978.453</v>
      </c>
      <c r="S128" s="95">
        <v>36000026703947.992</v>
      </c>
      <c r="T128" s="95">
        <v>39246263821899.656</v>
      </c>
      <c r="U128" s="95">
        <v>42786622139105.555</v>
      </c>
      <c r="V128" s="95">
        <v>46647888628827.508</v>
      </c>
      <c r="W128" s="95">
        <v>50859303662408.578</v>
      </c>
      <c r="X128" s="95">
        <v>55305482606846.906</v>
      </c>
      <c r="Y128" s="95">
        <v>60142359353901.32</v>
      </c>
      <c r="Z128" s="95">
        <v>65404455269564.75</v>
      </c>
      <c r="AA128" s="95">
        <v>71129359940173.688</v>
      </c>
      <c r="AB128" s="95">
        <v>77358005571090</v>
      </c>
      <c r="AC128" s="95">
        <v>83865653129505.766</v>
      </c>
      <c r="AD128" s="95">
        <v>90923450017926.969</v>
      </c>
      <c r="AE128" s="95">
        <v>98578150078283.375</v>
      </c>
      <c r="AF128" s="95">
        <v>106880502721658.39</v>
      </c>
      <c r="AG128" s="95">
        <v>115885596399715.27</v>
      </c>
      <c r="AH128" s="95">
        <v>125445786376873.05</v>
      </c>
      <c r="AI128" s="95">
        <v>135799121581354.3</v>
      </c>
      <c r="AJ128" s="95">
        <v>147011800342173.47</v>
      </c>
      <c r="AK128" s="95">
        <v>159155581457284</v>
      </c>
      <c r="AL128" s="95">
        <v>172308254425168.53</v>
      </c>
      <c r="AM128" s="95">
        <v>186540677864752.66</v>
      </c>
      <c r="AN128" s="95">
        <v>201955032303822.72</v>
      </c>
      <c r="AO128" s="95">
        <v>218650027173578.75</v>
      </c>
      <c r="AP128" s="95">
        <v>236732664409069.16</v>
      </c>
      <c r="AQ128" s="95">
        <v>256318939370113.91</v>
      </c>
    </row>
    <row r="129" spans="1:43" x14ac:dyDescent="0.2">
      <c r="A129" s="85" t="s">
        <v>254</v>
      </c>
      <c r="B129" s="95">
        <v>3341794812.4445801</v>
      </c>
      <c r="C129" s="95">
        <v>3935898782.4440918</v>
      </c>
      <c r="D129" s="95">
        <v>4530002752.4433594</v>
      </c>
      <c r="E129" s="95">
        <v>5397625319.8288069</v>
      </c>
      <c r="F129" s="95">
        <v>5792751008.0072899</v>
      </c>
      <c r="G129" s="95">
        <v>6241321993.7455959</v>
      </c>
      <c r="H129" s="95">
        <v>6724992354.2110147</v>
      </c>
      <c r="I129" s="95">
        <v>7302280791.1161652</v>
      </c>
      <c r="J129" s="95">
        <v>7929395360.9438906</v>
      </c>
      <c r="K129" s="95">
        <v>8610662670.5223694</v>
      </c>
      <c r="L129" s="95">
        <v>9350787551.3360157</v>
      </c>
      <c r="M129" s="95">
        <v>10154886372.251827</v>
      </c>
      <c r="N129" s="95">
        <v>11079048098.411945</v>
      </c>
      <c r="O129" s="95">
        <v>12087694394.056664</v>
      </c>
      <c r="P129" s="95">
        <v>13188586601.14492</v>
      </c>
      <c r="Q129" s="95">
        <v>14390202884.778397</v>
      </c>
      <c r="R129" s="95">
        <v>15701804817.006939</v>
      </c>
      <c r="S129" s="95">
        <v>17117132127.267998</v>
      </c>
      <c r="T129" s="95">
        <v>18660638473.009865</v>
      </c>
      <c r="U129" s="95">
        <v>20343992254.71246</v>
      </c>
      <c r="V129" s="95">
        <v>22179930022.945141</v>
      </c>
      <c r="W129" s="95">
        <v>24182354859.05407</v>
      </c>
      <c r="X129" s="95">
        <v>26296404192.38641</v>
      </c>
      <c r="Y129" s="95">
        <v>28596220774.288033</v>
      </c>
      <c r="Z129" s="95">
        <v>31098218669.886547</v>
      </c>
      <c r="AA129" s="95">
        <v>33820270808.03344</v>
      </c>
      <c r="AB129" s="95">
        <v>36781839451.165382</v>
      </c>
      <c r="AC129" s="95">
        <v>39876066686.360176</v>
      </c>
      <c r="AD129" s="95">
        <v>43231876471.17009</v>
      </c>
      <c r="AE129" s="95">
        <v>46871499113.820992</v>
      </c>
      <c r="AF129" s="95">
        <v>50819064717.938683</v>
      </c>
      <c r="AG129" s="95">
        <v>55100766494.810448</v>
      </c>
      <c r="AH129" s="95">
        <v>59646402984.098007</v>
      </c>
      <c r="AI129" s="95">
        <v>64569160628.429588</v>
      </c>
      <c r="AJ129" s="95">
        <v>69900515114.022385</v>
      </c>
      <c r="AK129" s="95">
        <v>75674585994.063522</v>
      </c>
      <c r="AL129" s="95">
        <v>81928360272.329147</v>
      </c>
      <c r="AM129" s="95">
        <v>88695529488.897263</v>
      </c>
      <c r="AN129" s="95">
        <v>96024677985.36676</v>
      </c>
      <c r="AO129" s="95">
        <v>103962739681.81366</v>
      </c>
      <c r="AP129" s="95">
        <v>112560591381.05701</v>
      </c>
      <c r="AQ129" s="95">
        <v>121873386039.41313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C2150-537D-8E4F-803C-4819D507AA9F}">
  <dimension ref="A1:AQ129"/>
  <sheetViews>
    <sheetView topLeftCell="A97" workbookViewId="0">
      <selection sqref="A1:XFD1048576"/>
    </sheetView>
  </sheetViews>
  <sheetFormatPr baseColWidth="10" defaultRowHeight="15" x14ac:dyDescent="0.2"/>
  <cols>
    <col min="1" max="1" width="23" customWidth="1"/>
  </cols>
  <sheetData>
    <row r="1" spans="1:40" ht="16" x14ac:dyDescent="0.2">
      <c r="A1" s="82" t="s">
        <v>87</v>
      </c>
    </row>
    <row r="4" spans="1:40" x14ac:dyDescent="0.2">
      <c r="A4" s="83" t="s">
        <v>336</v>
      </c>
    </row>
    <row r="5" spans="1:40" x14ac:dyDescent="0.2">
      <c r="A5" s="83" t="s">
        <v>241</v>
      </c>
    </row>
    <row r="6" spans="1:40" x14ac:dyDescent="0.2">
      <c r="A6" s="83" t="s">
        <v>337</v>
      </c>
    </row>
    <row r="7" spans="1:40" x14ac:dyDescent="0.2">
      <c r="A7" s="83" t="s">
        <v>243</v>
      </c>
    </row>
    <row r="8" spans="1:40" x14ac:dyDescent="0.2">
      <c r="A8" s="83"/>
      <c r="B8" s="84">
        <v>1000000</v>
      </c>
    </row>
    <row r="9" spans="1:40" x14ac:dyDescent="0.2">
      <c r="A9" s="85" t="s">
        <v>244</v>
      </c>
      <c r="B9" s="85">
        <v>2022</v>
      </c>
      <c r="C9" s="85">
        <v>2023</v>
      </c>
      <c r="D9" s="85">
        <v>2024</v>
      </c>
      <c r="E9" s="85">
        <v>2025</v>
      </c>
      <c r="F9" s="85">
        <v>2026</v>
      </c>
      <c r="G9" s="85">
        <v>2027</v>
      </c>
      <c r="H9" s="85">
        <v>2028</v>
      </c>
      <c r="I9" s="85">
        <v>2029</v>
      </c>
      <c r="J9" s="85">
        <v>2030</v>
      </c>
      <c r="K9" s="85">
        <v>2031</v>
      </c>
      <c r="L9" s="85">
        <v>2032</v>
      </c>
      <c r="M9" s="85">
        <v>2033</v>
      </c>
      <c r="N9" s="85">
        <v>2034</v>
      </c>
      <c r="O9" s="85">
        <v>2035</v>
      </c>
      <c r="P9" s="85">
        <v>2036</v>
      </c>
      <c r="Q9" s="85">
        <v>2037</v>
      </c>
      <c r="R9" s="85">
        <v>2038</v>
      </c>
      <c r="S9" s="85">
        <v>2039</v>
      </c>
      <c r="T9" s="85">
        <v>2040</v>
      </c>
      <c r="U9" s="85">
        <v>2041</v>
      </c>
      <c r="V9" s="85">
        <v>2042</v>
      </c>
      <c r="W9" s="85">
        <v>2043</v>
      </c>
      <c r="X9" s="85">
        <v>2044</v>
      </c>
      <c r="Y9" s="85">
        <v>2045</v>
      </c>
      <c r="Z9" s="85">
        <v>2046</v>
      </c>
      <c r="AA9" s="85">
        <v>2047</v>
      </c>
      <c r="AB9" s="85">
        <v>2048</v>
      </c>
      <c r="AC9" s="85">
        <v>2049</v>
      </c>
      <c r="AD9" s="85">
        <v>2050</v>
      </c>
      <c r="AE9" s="85">
        <v>2051</v>
      </c>
      <c r="AF9" s="85">
        <v>2052</v>
      </c>
      <c r="AG9" s="85">
        <v>2053</v>
      </c>
      <c r="AH9" s="85">
        <v>2054</v>
      </c>
      <c r="AI9" s="85">
        <v>2055</v>
      </c>
      <c r="AJ9" s="85">
        <v>2056</v>
      </c>
      <c r="AK9" s="85">
        <v>2057</v>
      </c>
      <c r="AL9" s="85">
        <v>2058</v>
      </c>
      <c r="AM9" s="85">
        <v>2059</v>
      </c>
      <c r="AN9" s="85">
        <v>2060</v>
      </c>
    </row>
    <row r="10" spans="1:40" x14ac:dyDescent="0.2">
      <c r="A10" s="85" t="s">
        <v>245</v>
      </c>
      <c r="B10" s="86">
        <v>46.113620280816384</v>
      </c>
      <c r="C10" s="86">
        <v>49.489304006198935</v>
      </c>
      <c r="D10" s="86">
        <v>53.321587812438331</v>
      </c>
      <c r="E10" s="86">
        <v>57.453736678283526</v>
      </c>
      <c r="F10" s="86">
        <v>62.385694380896801</v>
      </c>
      <c r="G10" s="86">
        <v>67.743332496193105</v>
      </c>
      <c r="H10" s="86">
        <v>73.563614594734872</v>
      </c>
      <c r="I10" s="86">
        <v>79.886735539948504</v>
      </c>
      <c r="J10" s="86">
        <v>86.756406089281825</v>
      </c>
      <c r="K10" s="86">
        <v>94.651812011892901</v>
      </c>
      <c r="L10" s="86">
        <v>103.26899633258736</v>
      </c>
      <c r="M10" s="86">
        <v>112.67426665049597</v>
      </c>
      <c r="N10" s="86">
        <v>122.94005461157613</v>
      </c>
      <c r="O10" s="86">
        <v>134.14548475512126</v>
      </c>
      <c r="P10" s="86">
        <v>146.23707360970252</v>
      </c>
      <c r="Q10" s="86">
        <v>159.42373650516046</v>
      </c>
      <c r="R10" s="86">
        <v>173.805160277304</v>
      </c>
      <c r="S10" s="86">
        <v>189.49015730599297</v>
      </c>
      <c r="T10" s="86">
        <v>206.59750601246677</v>
      </c>
      <c r="U10" s="86">
        <v>224.65849810357631</v>
      </c>
      <c r="V10" s="86">
        <v>244.30655855411158</v>
      </c>
      <c r="W10" s="86">
        <v>265.68191791393673</v>
      </c>
      <c r="X10" s="86">
        <v>288.93727026712128</v>
      </c>
      <c r="Y10" s="86">
        <v>314.23888787723195</v>
      </c>
      <c r="Z10" s="86">
        <v>340.67384979690405</v>
      </c>
      <c r="AA10" s="86">
        <v>369.34359417187687</v>
      </c>
      <c r="AB10" s="86">
        <v>400.43804155637753</v>
      </c>
      <c r="AC10" s="86">
        <v>434.16334305760665</v>
      </c>
      <c r="AD10" s="86">
        <v>470.74327556404137</v>
      </c>
      <c r="AE10" s="86">
        <v>509.57808579653056</v>
      </c>
      <c r="AF10" s="86">
        <v>551.63476133331858</v>
      </c>
      <c r="AG10" s="86">
        <v>597.18220891696296</v>
      </c>
      <c r="AH10" s="86">
        <v>646.51192268175259</v>
      </c>
      <c r="AI10" s="86">
        <v>699.93989429928308</v>
      </c>
      <c r="AJ10" s="86">
        <v>757.7539612524796</v>
      </c>
      <c r="AK10" s="86">
        <v>820.36919493799087</v>
      </c>
      <c r="AL10" s="86">
        <v>888.18656667939456</v>
      </c>
      <c r="AM10" s="86">
        <v>961.64073309460878</v>
      </c>
      <c r="AN10" s="86">
        <v>1041.2028833333493</v>
      </c>
    </row>
    <row r="11" spans="1:40" x14ac:dyDescent="0.2">
      <c r="A11" s="85" t="s">
        <v>246</v>
      </c>
      <c r="B11" s="86">
        <v>3.8929261252392848</v>
      </c>
      <c r="C11" s="86">
        <v>4.1779023922307026</v>
      </c>
      <c r="D11" s="86">
        <v>4.5014249796526045</v>
      </c>
      <c r="E11" s="86">
        <v>4.8502622684030303</v>
      </c>
      <c r="F11" s="86">
        <v>5.266619667196669</v>
      </c>
      <c r="G11" s="86">
        <v>5.7189131384444991</v>
      </c>
      <c r="H11" s="86">
        <v>6.2102631582368435</v>
      </c>
      <c r="I11" s="86">
        <v>6.744062989409719</v>
      </c>
      <c r="J11" s="86">
        <v>7.3240027076628085</v>
      </c>
      <c r="K11" s="86">
        <v>7.9905353242374408</v>
      </c>
      <c r="L11" s="86">
        <v>8.7180006970220898</v>
      </c>
      <c r="M11" s="86">
        <v>9.511996534099227</v>
      </c>
      <c r="N11" s="86">
        <v>10.378637537483666</v>
      </c>
      <c r="O11" s="86">
        <v>11.324603425321314</v>
      </c>
      <c r="P11" s="86">
        <v>12.345379106367416</v>
      </c>
      <c r="Q11" s="86">
        <v>13.458601277557634</v>
      </c>
      <c r="R11" s="86">
        <v>14.672685532486657</v>
      </c>
      <c r="S11" s="86">
        <v>15.996817846008037</v>
      </c>
      <c r="T11" s="86">
        <v>17.441025529279337</v>
      </c>
      <c r="U11" s="86">
        <v>18.965740082833264</v>
      </c>
      <c r="V11" s="86">
        <v>20.624435439484525</v>
      </c>
      <c r="W11" s="86">
        <v>22.42894990574209</v>
      </c>
      <c r="X11" s="86">
        <v>24.392173963537847</v>
      </c>
      <c r="Y11" s="86">
        <v>26.528144368927805</v>
      </c>
      <c r="Z11" s="86">
        <v>28.759792052412944</v>
      </c>
      <c r="AA11" s="86">
        <v>31.180100763843566</v>
      </c>
      <c r="AB11" s="86">
        <v>33.805103655307249</v>
      </c>
      <c r="AC11" s="86">
        <v>36.652204067207116</v>
      </c>
      <c r="AD11" s="86">
        <v>39.740293313867944</v>
      </c>
      <c r="AE11" s="86">
        <v>43.018740037463381</v>
      </c>
      <c r="AF11" s="86">
        <v>46.569177629238936</v>
      </c>
      <c r="AG11" s="86">
        <v>50.414307279796859</v>
      </c>
      <c r="AH11" s="86">
        <v>54.578737014354338</v>
      </c>
      <c r="AI11" s="86">
        <v>59.089142947825444</v>
      </c>
      <c r="AJ11" s="86">
        <v>63.969824409785211</v>
      </c>
      <c r="AK11" s="86">
        <v>69.255821856264021</v>
      </c>
      <c r="AL11" s="86">
        <v>74.980985410750861</v>
      </c>
      <c r="AM11" s="86">
        <v>81.182008919729626</v>
      </c>
      <c r="AN11" s="86">
        <v>87.898670317348319</v>
      </c>
    </row>
    <row r="12" spans="1:40" x14ac:dyDescent="0.2">
      <c r="A12" s="85" t="s">
        <v>247</v>
      </c>
      <c r="B12" s="86">
        <v>6.8325428596812054</v>
      </c>
      <c r="C12" s="86">
        <v>7.3327096996289143</v>
      </c>
      <c r="D12" s="86">
        <v>7.9005298620264846</v>
      </c>
      <c r="E12" s="86">
        <v>8.5127803003252023</v>
      </c>
      <c r="F12" s="86">
        <v>9.2435364669421709</v>
      </c>
      <c r="G12" s="86">
        <v>10.037364664045407</v>
      </c>
      <c r="H12" s="86">
        <v>10.899741693902362</v>
      </c>
      <c r="I12" s="86">
        <v>11.83662313157801</v>
      </c>
      <c r="J12" s="86">
        <v>12.854485493595504</v>
      </c>
      <c r="K12" s="86">
        <v>14.024328568858513</v>
      </c>
      <c r="L12" s="86">
        <v>15.301115792294347</v>
      </c>
      <c r="M12" s="86">
        <v>16.694671799449385</v>
      </c>
      <c r="N12" s="86">
        <v>18.215728610980157</v>
      </c>
      <c r="O12" s="86">
        <v>19.876009917255868</v>
      </c>
      <c r="P12" s="86">
        <v>21.667591202513126</v>
      </c>
      <c r="Q12" s="86">
        <v>23.62142694259849</v>
      </c>
      <c r="R12" s="86">
        <v>25.752287493299736</v>
      </c>
      <c r="S12" s="86">
        <v>28.076295320051798</v>
      </c>
      <c r="T12" s="86">
        <v>30.611049532379816</v>
      </c>
      <c r="U12" s="86">
        <v>33.287102763494381</v>
      </c>
      <c r="V12" s="86">
        <v>36.19830804992332</v>
      </c>
      <c r="W12" s="86">
        <v>39.365443010867828</v>
      </c>
      <c r="X12" s="86">
        <v>42.811131957051536</v>
      </c>
      <c r="Y12" s="86">
        <v>46.560011044999939</v>
      </c>
      <c r="Z12" s="86">
        <v>50.476815000323711</v>
      </c>
      <c r="AA12" s="86">
        <v>54.724741231775901</v>
      </c>
      <c r="AB12" s="86">
        <v>59.331929805540653</v>
      </c>
      <c r="AC12" s="86">
        <v>64.328925629325028</v>
      </c>
      <c r="AD12" s="86">
        <v>69.748885179940416</v>
      </c>
      <c r="AE12" s="86">
        <v>75.50294447403256</v>
      </c>
      <c r="AF12" s="86">
        <v>81.734379707070474</v>
      </c>
      <c r="AG12" s="86">
        <v>88.483034136482004</v>
      </c>
      <c r="AH12" s="86">
        <v>95.792097738542012</v>
      </c>
      <c r="AI12" s="86">
        <v>103.70839022999212</v>
      </c>
      <c r="AJ12" s="86">
        <v>112.27455978997621</v>
      </c>
      <c r="AK12" s="86">
        <v>121.55210653690091</v>
      </c>
      <c r="AL12" s="86">
        <v>131.60044141567073</v>
      </c>
      <c r="AM12" s="86">
        <v>142.48396643925022</v>
      </c>
      <c r="AN12" s="86">
        <v>154.27249655690693</v>
      </c>
    </row>
    <row r="13" spans="1:40" x14ac:dyDescent="0.2">
      <c r="A13" s="85" t="s">
        <v>180</v>
      </c>
      <c r="B13" s="86">
        <v>1.9582758426087532</v>
      </c>
      <c r="C13" s="86">
        <v>2.1016287143080103</v>
      </c>
      <c r="D13" s="86">
        <v>2.264371712018415</v>
      </c>
      <c r="E13" s="86">
        <v>2.439848875875231</v>
      </c>
      <c r="F13" s="86">
        <v>2.6492909792490482</v>
      </c>
      <c r="G13" s="86">
        <v>2.8768101640524435</v>
      </c>
      <c r="H13" s="86">
        <v>3.1239761371713239</v>
      </c>
      <c r="I13" s="86">
        <v>3.392495826614498</v>
      </c>
      <c r="J13" s="86">
        <v>3.684225467478039</v>
      </c>
      <c r="K13" s="86">
        <v>4.0195143168827201</v>
      </c>
      <c r="L13" s="86">
        <v>4.3854544400775808</v>
      </c>
      <c r="M13" s="86">
        <v>4.7848616769114143</v>
      </c>
      <c r="N13" s="86">
        <v>5.2208119329768676</v>
      </c>
      <c r="O13" s="86">
        <v>5.6966653364294038</v>
      </c>
      <c r="P13" s="86">
        <v>6.2101506409552405</v>
      </c>
      <c r="Q13" s="86">
        <v>6.7701397122002724</v>
      </c>
      <c r="R13" s="86">
        <v>7.3808658834227003</v>
      </c>
      <c r="S13" s="86">
        <v>8.046950016171861</v>
      </c>
      <c r="T13" s="86">
        <v>8.7734361931183358</v>
      </c>
      <c r="U13" s="86">
        <v>9.5404200970101982</v>
      </c>
      <c r="V13" s="86">
        <v>10.374800956723488</v>
      </c>
      <c r="W13" s="86">
        <v>11.282533847928303</v>
      </c>
      <c r="X13" s="86">
        <v>12.270103126750271</v>
      </c>
      <c r="Y13" s="86">
        <v>13.344569764656297</v>
      </c>
      <c r="Z13" s="86">
        <v>14.46716536683051</v>
      </c>
      <c r="AA13" s="86">
        <v>15.684663960117783</v>
      </c>
      <c r="AB13" s="86">
        <v>17.005130771908487</v>
      </c>
      <c r="AC13" s="86">
        <v>18.437320281480094</v>
      </c>
      <c r="AD13" s="86">
        <v>19.99073547021144</v>
      </c>
      <c r="AE13" s="86">
        <v>21.639907022292238</v>
      </c>
      <c r="AF13" s="86">
        <v>23.42589934348911</v>
      </c>
      <c r="AG13" s="86">
        <v>25.360131914091351</v>
      </c>
      <c r="AH13" s="86">
        <v>27.454983417836306</v>
      </c>
      <c r="AI13" s="86">
        <v>29.723872858766228</v>
      </c>
      <c r="AJ13" s="86">
        <v>32.17902363608458</v>
      </c>
      <c r="AK13" s="86">
        <v>34.838062305331036</v>
      </c>
      <c r="AL13" s="86">
        <v>37.718016643803495</v>
      </c>
      <c r="AM13" s="86">
        <v>40.837344919352425</v>
      </c>
      <c r="AN13" s="86">
        <v>44.216056802083301</v>
      </c>
    </row>
    <row r="14" spans="1:40" x14ac:dyDescent="0.2">
      <c r="A14" s="85" t="s">
        <v>248</v>
      </c>
      <c r="B14" s="86">
        <v>9.2227710604747243E-2</v>
      </c>
      <c r="C14" s="86">
        <v>9.8979112464367733E-2</v>
      </c>
      <c r="D14" s="86">
        <v>0.1066437191398957</v>
      </c>
      <c r="E14" s="86">
        <v>0.11490805899120519</v>
      </c>
      <c r="F14" s="86">
        <v>0.12477202466862343</v>
      </c>
      <c r="G14" s="86">
        <v>0.13548735551043267</v>
      </c>
      <c r="H14" s="86">
        <v>0.14712797903453301</v>
      </c>
      <c r="I14" s="86">
        <v>0.15977428537748958</v>
      </c>
      <c r="J14" s="86">
        <v>0.1735136964997484</v>
      </c>
      <c r="K14" s="86">
        <v>0.18930458882403872</v>
      </c>
      <c r="L14" s="86">
        <v>0.20653904530169229</v>
      </c>
      <c r="M14" s="86">
        <v>0.22534968180685411</v>
      </c>
      <c r="N14" s="86">
        <v>0.24588136236974562</v>
      </c>
      <c r="O14" s="86">
        <v>0.26829233687548215</v>
      </c>
      <c r="P14" s="86">
        <v>0.29247563783604097</v>
      </c>
      <c r="Q14" s="86">
        <v>0.31884909804060857</v>
      </c>
      <c r="R14" s="86">
        <v>0.34761209217692585</v>
      </c>
      <c r="S14" s="86">
        <v>0.37898224611385378</v>
      </c>
      <c r="T14" s="86">
        <v>0.41319711790459712</v>
      </c>
      <c r="U14" s="86">
        <v>0.44931928618524353</v>
      </c>
      <c r="V14" s="86">
        <v>0.48861560736196963</v>
      </c>
      <c r="W14" s="86">
        <v>0.53136654396389471</v>
      </c>
      <c r="X14" s="86">
        <v>0.57787748571559183</v>
      </c>
      <c r="Y14" s="86">
        <v>0.62848097883903298</v>
      </c>
      <c r="Z14" s="86">
        <v>0.68135117213394714</v>
      </c>
      <c r="AA14" s="86">
        <v>0.73869095311893851</v>
      </c>
      <c r="AB14" s="86">
        <v>0.80088016483835067</v>
      </c>
      <c r="AC14" s="86">
        <v>0.8683311116079141</v>
      </c>
      <c r="AD14" s="86">
        <v>0.941491349485575</v>
      </c>
      <c r="AE14" s="86">
        <v>1.0191613657996548</v>
      </c>
      <c r="AF14" s="86">
        <v>1.1032751455632932</v>
      </c>
      <c r="AG14" s="86">
        <v>1.1943705050026123</v>
      </c>
      <c r="AH14" s="86">
        <v>1.2930304353574338</v>
      </c>
      <c r="AI14" s="86">
        <v>1.3998869231919002</v>
      </c>
      <c r="AJ14" s="86">
        <v>1.5155156464058321</v>
      </c>
      <c r="AK14" s="86">
        <v>1.6407467520234136</v>
      </c>
      <c r="AL14" s="86">
        <v>1.7763821867789606</v>
      </c>
      <c r="AM14" s="86">
        <v>1.9232912683388306</v>
      </c>
      <c r="AN14" s="86">
        <v>2.0824163798053572</v>
      </c>
    </row>
    <row r="15" spans="1:40" x14ac:dyDescent="0.2">
      <c r="A15" s="85" t="s">
        <v>249</v>
      </c>
      <c r="B15" s="86">
        <v>0.74213643193946499</v>
      </c>
      <c r="C15" s="86">
        <v>0.79646350190394821</v>
      </c>
      <c r="D15" s="86">
        <v>0.85813893343203973</v>
      </c>
      <c r="E15" s="86">
        <v>0.92464028806146137</v>
      </c>
      <c r="F15" s="86">
        <v>1.004013485602762</v>
      </c>
      <c r="G15" s="86">
        <v>1.0902374344121548</v>
      </c>
      <c r="H15" s="86">
        <v>1.1839070132304947</v>
      </c>
      <c r="I15" s="86">
        <v>1.2856691040927188</v>
      </c>
      <c r="J15" s="86">
        <v>1.3962271725990594</v>
      </c>
      <c r="K15" s="86">
        <v>1.5232930664594437</v>
      </c>
      <c r="L15" s="86">
        <v>1.6619750087181679</v>
      </c>
      <c r="M15" s="86">
        <v>1.813340130620396</v>
      </c>
      <c r="N15" s="86">
        <v>1.9785541216731117</v>
      </c>
      <c r="O15" s="86">
        <v>2.1588903844613321</v>
      </c>
      <c r="P15" s="86">
        <v>2.3534881747534784</v>
      </c>
      <c r="Q15" s="86">
        <v>2.565709702597712</v>
      </c>
      <c r="R15" s="86">
        <v>2.7971592929676103</v>
      </c>
      <c r="S15" s="86">
        <v>3.0495881341422173</v>
      </c>
      <c r="T15" s="86">
        <v>3.3249078043752722</v>
      </c>
      <c r="U15" s="86">
        <v>3.6155750767810986</v>
      </c>
      <c r="V15" s="86">
        <v>3.9317840707506577</v>
      </c>
      <c r="W15" s="86">
        <v>4.2757916075721329</v>
      </c>
      <c r="X15" s="86">
        <v>4.6500550922820318</v>
      </c>
      <c r="Y15" s="86">
        <v>5.0572504523755821</v>
      </c>
      <c r="Z15" s="86">
        <v>5.4826854583033739</v>
      </c>
      <c r="AA15" s="86">
        <v>5.9440862692891514</v>
      </c>
      <c r="AB15" s="86">
        <v>6.4445094001241578</v>
      </c>
      <c r="AC15" s="86">
        <v>6.9872725744268482</v>
      </c>
      <c r="AD15" s="86">
        <v>7.5759771789578778</v>
      </c>
      <c r="AE15" s="86">
        <v>8.2009709947866316</v>
      </c>
      <c r="AF15" s="86">
        <v>8.8778163808577837</v>
      </c>
      <c r="AG15" s="86">
        <v>9.610841027975713</v>
      </c>
      <c r="AH15" s="86">
        <v>10.404736140505531</v>
      </c>
      <c r="AI15" s="86">
        <v>11.264587177586048</v>
      </c>
      <c r="AJ15" s="86">
        <v>12.195026494717776</v>
      </c>
      <c r="AK15" s="86">
        <v>13.202734105385519</v>
      </c>
      <c r="AL15" s="86">
        <v>14.294163101443228</v>
      </c>
      <c r="AM15" s="86">
        <v>15.476308694057927</v>
      </c>
      <c r="AN15" s="86">
        <v>16.756754036150792</v>
      </c>
    </row>
    <row r="16" spans="1:40" x14ac:dyDescent="0.2">
      <c r="A16" s="85" t="s">
        <v>250</v>
      </c>
      <c r="B16" s="86">
        <v>1.1048642954356511E-2</v>
      </c>
      <c r="C16" s="86">
        <v>1.1857443564273045E-2</v>
      </c>
      <c r="D16" s="86">
        <v>1.2775643766665658E-2</v>
      </c>
      <c r="E16" s="86">
        <v>1.3765690463822623E-2</v>
      </c>
      <c r="F16" s="86">
        <v>1.4947368228229925E-2</v>
      </c>
      <c r="G16" s="86">
        <v>1.6231037353622493E-2</v>
      </c>
      <c r="H16" s="86">
        <v>1.7625554166850726E-2</v>
      </c>
      <c r="I16" s="86">
        <v>1.9140549199889625E-2</v>
      </c>
      <c r="J16" s="86">
        <v>2.0786495379162336E-2</v>
      </c>
      <c r="K16" s="86">
        <v>2.2678203739673143E-2</v>
      </c>
      <c r="L16" s="86">
        <v>2.4742847379696346E-2</v>
      </c>
      <c r="M16" s="86">
        <v>2.6996313340489901E-2</v>
      </c>
      <c r="N16" s="86">
        <v>2.9455955960965115E-2</v>
      </c>
      <c r="O16" s="86">
        <v>3.2140733171084047E-2</v>
      </c>
      <c r="P16" s="86">
        <v>3.5037830540399072E-2</v>
      </c>
      <c r="Q16" s="86">
        <v>3.8197303364353126E-2</v>
      </c>
      <c r="R16" s="86">
        <v>4.1643036218683156E-2</v>
      </c>
      <c r="S16" s="86">
        <v>4.5401100123768065E-2</v>
      </c>
      <c r="T16" s="86">
        <v>4.9499953924499317E-2</v>
      </c>
      <c r="U16" s="86">
        <v>5.3827296948120905E-2</v>
      </c>
      <c r="V16" s="86">
        <v>5.8534895339693867E-2</v>
      </c>
      <c r="W16" s="86">
        <v>6.365634779017558E-2</v>
      </c>
      <c r="X16" s="86">
        <v>6.9228239204543227E-2</v>
      </c>
      <c r="Y16" s="86">
        <v>7.529040776644351E-2</v>
      </c>
      <c r="Z16" s="86">
        <v>8.1624121189589574E-2</v>
      </c>
      <c r="AA16" s="86">
        <v>8.8493279743239728E-2</v>
      </c>
      <c r="AB16" s="86">
        <v>9.594338764893573E-2</v>
      </c>
      <c r="AC16" s="86">
        <v>0.10402383790519368</v>
      </c>
      <c r="AD16" s="86">
        <v>0.11278824657874537</v>
      </c>
      <c r="AE16" s="86">
        <v>0.12209291513103122</v>
      </c>
      <c r="AF16" s="86">
        <v>0.132169530001508</v>
      </c>
      <c r="AG16" s="86">
        <v>0.14308252019332998</v>
      </c>
      <c r="AH16" s="86">
        <v>0.15490172656031526</v>
      </c>
      <c r="AI16" s="86">
        <v>0.16770285947034966</v>
      </c>
      <c r="AJ16" s="86">
        <v>0.18155488365789457</v>
      </c>
      <c r="AK16" s="86">
        <v>0.19655724860521165</v>
      </c>
      <c r="AL16" s="86">
        <v>0.21280602547223521</v>
      </c>
      <c r="AM16" s="86">
        <v>0.23040535628359654</v>
      </c>
      <c r="AN16" s="86">
        <v>0.24946813611557617</v>
      </c>
    </row>
    <row r="17" spans="1:40" x14ac:dyDescent="0.2">
      <c r="A17" s="85" t="s">
        <v>251</v>
      </c>
      <c r="B17" s="86">
        <v>3.961788967874344E-2</v>
      </c>
      <c r="C17" s="86">
        <v>4.2518062439158247E-2</v>
      </c>
      <c r="D17" s="86">
        <v>4.5810516948881254E-2</v>
      </c>
      <c r="E17" s="86">
        <v>4.9360596446137786E-2</v>
      </c>
      <c r="F17" s="86">
        <v>5.3597820827404725E-2</v>
      </c>
      <c r="G17" s="86">
        <v>5.8200762745602846E-2</v>
      </c>
      <c r="H17" s="86">
        <v>6.3201178949643957E-2</v>
      </c>
      <c r="I17" s="86">
        <v>6.8633602309755626E-2</v>
      </c>
      <c r="J17" s="86">
        <v>7.4535586328694642E-2</v>
      </c>
      <c r="K17" s="86">
        <v>8.1318816942688082E-2</v>
      </c>
      <c r="L17" s="86">
        <v>8.8722153650578145E-2</v>
      </c>
      <c r="M17" s="86">
        <v>9.6802563724316698E-2</v>
      </c>
      <c r="N17" s="86">
        <v>0.10562227582739439</v>
      </c>
      <c r="O17" s="86">
        <v>0.11524926873158235</v>
      </c>
      <c r="P17" s="86">
        <v>0.12563759283982442</v>
      </c>
      <c r="Q17" s="86">
        <v>0.13696673491632208</v>
      </c>
      <c r="R17" s="86">
        <v>0.1493223395502325</v>
      </c>
      <c r="S17" s="86">
        <v>0.16279789141776888</v>
      </c>
      <c r="T17" s="86">
        <v>0.17749543738404869</v>
      </c>
      <c r="U17" s="86">
        <v>0.19301229309385523</v>
      </c>
      <c r="V17" s="86">
        <v>0.20989265699914625</v>
      </c>
      <c r="W17" s="86">
        <v>0.22825700626957945</v>
      </c>
      <c r="X17" s="86">
        <v>0.24823652595071052</v>
      </c>
      <c r="Y17" s="86">
        <v>0.26997406659633455</v>
      </c>
      <c r="Z17" s="86">
        <v>0.29268530459104553</v>
      </c>
      <c r="AA17" s="86">
        <v>0.31731652553723444</v>
      </c>
      <c r="AB17" s="86">
        <v>0.34403089709598017</v>
      </c>
      <c r="AC17" s="86">
        <v>0.37300553118719887</v>
      </c>
      <c r="AD17" s="86">
        <v>0.40443268268106458</v>
      </c>
      <c r="AE17" s="86">
        <v>0.43779708170496295</v>
      </c>
      <c r="AF17" s="86">
        <v>0.47392950248486709</v>
      </c>
      <c r="AG17" s="86">
        <v>0.51306097259127847</v>
      </c>
      <c r="AH17" s="86">
        <v>0.55544192524509639</v>
      </c>
      <c r="AI17" s="86">
        <v>0.60134384039321009</v>
      </c>
      <c r="AJ17" s="86">
        <v>0.65101400969423273</v>
      </c>
      <c r="AK17" s="86">
        <v>0.70480903609326206</v>
      </c>
      <c r="AL17" s="86">
        <v>0.76307340864938933</v>
      </c>
      <c r="AM17" s="86">
        <v>0.82618055668418888</v>
      </c>
      <c r="AN17" s="86">
        <v>0.89453529594705539</v>
      </c>
    </row>
    <row r="18" spans="1:40" x14ac:dyDescent="0.2">
      <c r="A18" s="85" t="s">
        <v>252</v>
      </c>
      <c r="B18" s="86">
        <v>0</v>
      </c>
      <c r="C18" s="86">
        <v>0</v>
      </c>
      <c r="D18" s="86">
        <v>0</v>
      </c>
      <c r="E18" s="86">
        <v>0</v>
      </c>
      <c r="F18" s="86">
        <v>0</v>
      </c>
      <c r="G18" s="86">
        <v>0</v>
      </c>
      <c r="H18" s="86">
        <v>0</v>
      </c>
      <c r="I18" s="86">
        <v>0</v>
      </c>
      <c r="J18" s="86">
        <v>0</v>
      </c>
      <c r="K18" s="86">
        <v>0</v>
      </c>
      <c r="L18" s="86">
        <v>0</v>
      </c>
      <c r="M18" s="86">
        <v>0</v>
      </c>
      <c r="N18" s="86">
        <v>0</v>
      </c>
      <c r="O18" s="86">
        <v>0</v>
      </c>
      <c r="P18" s="86">
        <v>0</v>
      </c>
      <c r="Q18" s="86">
        <v>0</v>
      </c>
      <c r="R18" s="86">
        <v>0</v>
      </c>
      <c r="S18" s="86">
        <v>0</v>
      </c>
      <c r="T18" s="86">
        <v>0</v>
      </c>
      <c r="U18" s="86">
        <v>0</v>
      </c>
      <c r="V18" s="86">
        <v>0</v>
      </c>
      <c r="W18" s="86">
        <v>0</v>
      </c>
      <c r="X18" s="86">
        <v>0</v>
      </c>
      <c r="Y18" s="86">
        <v>0</v>
      </c>
      <c r="Z18" s="86">
        <v>0</v>
      </c>
      <c r="AA18" s="86">
        <v>0</v>
      </c>
      <c r="AB18" s="86">
        <v>0</v>
      </c>
      <c r="AC18" s="86">
        <v>0</v>
      </c>
      <c r="AD18" s="86">
        <v>0</v>
      </c>
      <c r="AE18" s="86">
        <v>0</v>
      </c>
      <c r="AF18" s="86">
        <v>0</v>
      </c>
      <c r="AG18" s="86">
        <v>0</v>
      </c>
      <c r="AH18" s="86">
        <v>0</v>
      </c>
      <c r="AI18" s="86">
        <v>0</v>
      </c>
      <c r="AJ18" s="86">
        <v>0</v>
      </c>
      <c r="AK18" s="86">
        <v>0</v>
      </c>
      <c r="AL18" s="86">
        <v>0</v>
      </c>
      <c r="AM18" s="86">
        <v>0</v>
      </c>
      <c r="AN18" s="86">
        <v>0</v>
      </c>
    </row>
    <row r="19" spans="1:40" x14ac:dyDescent="0.2">
      <c r="A19" s="85" t="s">
        <v>128</v>
      </c>
      <c r="B19" s="86">
        <v>2.5374355568228708E-2</v>
      </c>
      <c r="C19" s="86">
        <v>2.7231850135172802E-2</v>
      </c>
      <c r="D19" s="86">
        <v>2.934059222364286E-2</v>
      </c>
      <c r="E19" s="86">
        <v>3.1614337246139552E-2</v>
      </c>
      <c r="F19" s="86">
        <v>3.4328182908906449E-2</v>
      </c>
      <c r="G19" s="86">
        <v>3.7276262320489278E-2</v>
      </c>
      <c r="H19" s="86">
        <v>4.0478914954926518E-2</v>
      </c>
      <c r="I19" s="86">
        <v>4.3958258328700012E-2</v>
      </c>
      <c r="J19" s="86">
        <v>4.773834460459557E-2</v>
      </c>
      <c r="K19" s="86">
        <v>5.2082849243698361E-2</v>
      </c>
      <c r="L19" s="86">
        <v>5.6824517705613267E-2</v>
      </c>
      <c r="M19" s="86">
        <v>6.1999836229914902E-2</v>
      </c>
      <c r="N19" s="86">
        <v>6.7648660857567364E-2</v>
      </c>
      <c r="O19" s="86">
        <v>7.3814530442860918E-2</v>
      </c>
      <c r="P19" s="86">
        <v>8.0468015315932451E-2</v>
      </c>
      <c r="Q19" s="86">
        <v>8.7724072659296479E-2</v>
      </c>
      <c r="R19" s="86">
        <v>9.5637555880728906E-2</v>
      </c>
      <c r="S19" s="86">
        <v>0.10426833978511335</v>
      </c>
      <c r="T19" s="86">
        <v>0.11368178306422032</v>
      </c>
      <c r="U19" s="86">
        <v>0.1236199755644832</v>
      </c>
      <c r="V19" s="86">
        <v>0.13443146399375619</v>
      </c>
      <c r="W19" s="86">
        <v>0.1461934112338974</v>
      </c>
      <c r="X19" s="86">
        <v>0.15898983831727762</v>
      </c>
      <c r="Y19" s="86">
        <v>0.17291223776847378</v>
      </c>
      <c r="Z19" s="86">
        <v>0.18745826818416403</v>
      </c>
      <c r="AA19" s="86">
        <v>0.2032340039297138</v>
      </c>
      <c r="AB19" s="86">
        <v>0.22034395017395025</v>
      </c>
      <c r="AC19" s="86">
        <v>0.23890154306573855</v>
      </c>
      <c r="AD19" s="86">
        <v>0.2590299174685225</v>
      </c>
      <c r="AE19" s="86">
        <v>0.28039905477032323</v>
      </c>
      <c r="AF19" s="86">
        <v>0.30354104693206274</v>
      </c>
      <c r="AG19" s="86">
        <v>0.32860386184823287</v>
      </c>
      <c r="AH19" s="86">
        <v>0.35574789629020959</v>
      </c>
      <c r="AI19" s="86">
        <v>0.3851470269777742</v>
      </c>
      <c r="AJ19" s="86">
        <v>0.41695963858324542</v>
      </c>
      <c r="AK19" s="86">
        <v>0.45141412716706308</v>
      </c>
      <c r="AL19" s="86">
        <v>0.48873113012171943</v>
      </c>
      <c r="AM19" s="86">
        <v>0.52914982041836633</v>
      </c>
      <c r="AN19" s="86">
        <v>0.57292947331997301</v>
      </c>
    </row>
    <row r="20" spans="1:40" x14ac:dyDescent="0.2">
      <c r="A20" s="85" t="s">
        <v>253</v>
      </c>
      <c r="B20" s="86">
        <v>2.5215092208573324</v>
      </c>
      <c r="C20" s="86">
        <v>2.7060928121784218</v>
      </c>
      <c r="D20" s="86">
        <v>2.9156434589402607</v>
      </c>
      <c r="E20" s="86">
        <v>3.1415908342218821</v>
      </c>
      <c r="F20" s="86">
        <v>3.4112720422529752</v>
      </c>
      <c r="G20" s="86">
        <v>3.7042296072298537</v>
      </c>
      <c r="H20" s="86">
        <v>4.0224847103879373</v>
      </c>
      <c r="I20" s="86">
        <v>4.3682352212101172</v>
      </c>
      <c r="J20" s="86">
        <v>4.7438712595196515</v>
      </c>
      <c r="K20" s="86">
        <v>5.1755948742573432</v>
      </c>
      <c r="L20" s="86">
        <v>5.6467855894980952</v>
      </c>
      <c r="M20" s="86">
        <v>6.1610691284361154</v>
      </c>
      <c r="N20" s="86">
        <v>6.7224060793325577</v>
      </c>
      <c r="O20" s="86">
        <v>7.335123000245745</v>
      </c>
      <c r="P20" s="86">
        <v>7.9962953958627985</v>
      </c>
      <c r="Q20" s="86">
        <v>8.7173468310082356</v>
      </c>
      <c r="R20" s="86">
        <v>9.5037282174551887</v>
      </c>
      <c r="S20" s="86">
        <v>10.361389454983577</v>
      </c>
      <c r="T20" s="86">
        <v>11.296825390074112</v>
      </c>
      <c r="U20" s="86">
        <v>12.284406885914928</v>
      </c>
      <c r="V20" s="86">
        <v>13.358769846278664</v>
      </c>
      <c r="W20" s="86">
        <v>14.52758212769826</v>
      </c>
      <c r="X20" s="86">
        <v>15.799193097206878</v>
      </c>
      <c r="Y20" s="86">
        <v>17.182694581540368</v>
      </c>
      <c r="Z20" s="86">
        <v>18.628167737357522</v>
      </c>
      <c r="AA20" s="86">
        <v>20.195839595712791</v>
      </c>
      <c r="AB20" s="86">
        <v>21.896095080318471</v>
      </c>
      <c r="AC20" s="86">
        <v>23.740206607318211</v>
      </c>
      <c r="AD20" s="86">
        <v>25.740410376868819</v>
      </c>
      <c r="AE20" s="86">
        <v>27.863911665536946</v>
      </c>
      <c r="AF20" s="86">
        <v>30.16358569934366</v>
      </c>
      <c r="AG20" s="86">
        <v>32.654136394979517</v>
      </c>
      <c r="AH20" s="86">
        <v>35.351502755779329</v>
      </c>
      <c r="AI20" s="86">
        <v>38.272963319164134</v>
      </c>
      <c r="AJ20" s="86">
        <v>41.434257141466638</v>
      </c>
      <c r="AK20" s="86">
        <v>44.85808047484813</v>
      </c>
      <c r="AL20" s="86">
        <v>48.566358574440265</v>
      </c>
      <c r="AM20" s="86">
        <v>52.582858619295834</v>
      </c>
      <c r="AN20" s="86">
        <v>56.933345400349523</v>
      </c>
    </row>
    <row r="21" spans="1:40" x14ac:dyDescent="0.2">
      <c r="A21" s="85" t="s">
        <v>254</v>
      </c>
      <c r="B21" s="86">
        <v>1.5471778029994547</v>
      </c>
      <c r="C21" s="86">
        <v>1.6604368119008031</v>
      </c>
      <c r="D21" s="86">
        <v>1.7890154054638527</v>
      </c>
      <c r="E21" s="86">
        <v>1.9276548999340939</v>
      </c>
      <c r="F21" s="86">
        <v>2.0931291228718627</v>
      </c>
      <c r="G21" s="86">
        <v>2.2728855314559593</v>
      </c>
      <c r="H21" s="86">
        <v>2.4681643062565803</v>
      </c>
      <c r="I21" s="86">
        <v>2.6803140423332605</v>
      </c>
      <c r="J21" s="86">
        <v>2.9108012980100657</v>
      </c>
      <c r="K21" s="86">
        <v>3.1757034400398041</v>
      </c>
      <c r="L21" s="86">
        <v>3.4648222779047151</v>
      </c>
      <c r="M21" s="86">
        <v>3.780382526231854</v>
      </c>
      <c r="N21" s="86">
        <v>4.124814370163433</v>
      </c>
      <c r="O21" s="86">
        <v>4.5007725509694252</v>
      </c>
      <c r="P21" s="86">
        <v>4.9064626218178935</v>
      </c>
      <c r="Q21" s="86">
        <v>5.3488939903213213</v>
      </c>
      <c r="R21" s="86">
        <v>5.8314112921573162</v>
      </c>
      <c r="S21" s="86">
        <v>6.3576653380361536</v>
      </c>
      <c r="T21" s="86">
        <v>6.9316413135862351</v>
      </c>
      <c r="U21" s="86">
        <v>7.5376133863349484</v>
      </c>
      <c r="V21" s="86">
        <v>8.1968338686119804</v>
      </c>
      <c r="W21" s="86">
        <v>8.9140076955911649</v>
      </c>
      <c r="X21" s="86">
        <v>9.6942579718147908</v>
      </c>
      <c r="Y21" s="86">
        <v>10.543163369134646</v>
      </c>
      <c r="Z21" s="86">
        <v>11.43009408626741</v>
      </c>
      <c r="AA21" s="86">
        <v>12.392004945673072</v>
      </c>
      <c r="AB21" s="86">
        <v>13.435268053120907</v>
      </c>
      <c r="AC21" s="86">
        <v>14.566800072606972</v>
      </c>
      <c r="AD21" s="86">
        <v>15.794109038255858</v>
      </c>
      <c r="AE21" s="86">
        <v>17.097072371204128</v>
      </c>
      <c r="AF21" s="86">
        <v>18.508133885399268</v>
      </c>
      <c r="AG21" s="86">
        <v>20.036315786008178</v>
      </c>
      <c r="AH21" s="86">
        <v>21.691398117441381</v>
      </c>
      <c r="AI21" s="86">
        <v>23.483982851464454</v>
      </c>
      <c r="AJ21" s="86">
        <v>25.423727346613568</v>
      </c>
      <c r="AK21" s="86">
        <v>27.524557840899181</v>
      </c>
      <c r="AL21" s="86">
        <v>29.799927494747685</v>
      </c>
      <c r="AM21" s="86">
        <v>32.26441965830756</v>
      </c>
      <c r="AN21" s="86">
        <v>34.933843400331476</v>
      </c>
    </row>
    <row r="25" spans="1:40" x14ac:dyDescent="0.2">
      <c r="A25" s="83" t="s">
        <v>259</v>
      </c>
    </row>
    <row r="26" spans="1:40" x14ac:dyDescent="0.2">
      <c r="A26" s="83" t="s">
        <v>241</v>
      </c>
    </row>
    <row r="27" spans="1:40" x14ac:dyDescent="0.2">
      <c r="A27" s="83"/>
    </row>
    <row r="28" spans="1:40" x14ac:dyDescent="0.2">
      <c r="A28" s="83"/>
    </row>
    <row r="29" spans="1:40" x14ac:dyDescent="0.2">
      <c r="A29" s="83"/>
    </row>
    <row r="30" spans="1:40" x14ac:dyDescent="0.2">
      <c r="A30" s="85" t="s">
        <v>244</v>
      </c>
      <c r="B30" s="85">
        <v>2022</v>
      </c>
      <c r="C30" s="85">
        <v>2023</v>
      </c>
      <c r="D30" s="85">
        <v>2024</v>
      </c>
      <c r="E30" s="85">
        <v>2025</v>
      </c>
      <c r="F30" s="85">
        <v>2026</v>
      </c>
      <c r="G30" s="85">
        <v>2027</v>
      </c>
      <c r="H30" s="85">
        <v>2028</v>
      </c>
      <c r="I30" s="85">
        <v>2029</v>
      </c>
      <c r="J30" s="85">
        <v>2030</v>
      </c>
      <c r="K30" s="85">
        <v>2031</v>
      </c>
      <c r="L30" s="85">
        <v>2032</v>
      </c>
      <c r="M30" s="85">
        <v>2033</v>
      </c>
      <c r="N30" s="85">
        <v>2034</v>
      </c>
      <c r="O30" s="85">
        <v>2035</v>
      </c>
      <c r="P30" s="85">
        <v>2036</v>
      </c>
      <c r="Q30" s="85">
        <v>2037</v>
      </c>
      <c r="R30" s="85">
        <v>2038</v>
      </c>
      <c r="S30" s="85">
        <v>2039</v>
      </c>
      <c r="T30" s="85">
        <v>2040</v>
      </c>
      <c r="U30" s="85">
        <v>2041</v>
      </c>
      <c r="V30" s="85">
        <v>2042</v>
      </c>
      <c r="W30" s="85">
        <v>2043</v>
      </c>
      <c r="X30" s="85">
        <v>2044</v>
      </c>
      <c r="Y30" s="85">
        <v>2045</v>
      </c>
      <c r="Z30" s="85">
        <v>2046</v>
      </c>
      <c r="AA30" s="85">
        <v>2047</v>
      </c>
      <c r="AB30" s="85">
        <v>2048</v>
      </c>
      <c r="AC30" s="85">
        <v>2049</v>
      </c>
      <c r="AD30" s="85">
        <v>2050</v>
      </c>
      <c r="AE30" s="85">
        <v>2051</v>
      </c>
      <c r="AF30" s="85">
        <v>2052</v>
      </c>
      <c r="AG30" s="85">
        <v>2053</v>
      </c>
      <c r="AH30" s="85">
        <v>2054</v>
      </c>
      <c r="AI30" s="85">
        <v>2055</v>
      </c>
      <c r="AJ30" s="85">
        <v>2056</v>
      </c>
      <c r="AK30" s="85">
        <v>2057</v>
      </c>
      <c r="AL30" s="85">
        <v>2058</v>
      </c>
      <c r="AM30" s="85">
        <v>2059</v>
      </c>
      <c r="AN30" s="85">
        <v>2060</v>
      </c>
    </row>
    <row r="31" spans="1:40" x14ac:dyDescent="0.2">
      <c r="A31" s="85" t="s">
        <v>245</v>
      </c>
      <c r="B31" s="84">
        <f>B10*$B$8</f>
        <v>46113620.280816384</v>
      </c>
      <c r="C31" s="84">
        <f t="shared" ref="C31:AN38" si="0">C10*$B$8</f>
        <v>49489304.006198935</v>
      </c>
      <c r="D31" s="84">
        <f t="shared" si="0"/>
        <v>53321587.812438332</v>
      </c>
      <c r="E31" s="84">
        <f t="shared" si="0"/>
        <v>57453736.678283527</v>
      </c>
      <c r="F31" s="84">
        <f t="shared" si="0"/>
        <v>62385694.380896799</v>
      </c>
      <c r="G31" s="84">
        <f t="shared" si="0"/>
        <v>67743332.496193111</v>
      </c>
      <c r="H31" s="84">
        <f t="shared" si="0"/>
        <v>73563614.594734877</v>
      </c>
      <c r="I31" s="84">
        <f t="shared" si="0"/>
        <v>79886735.539948508</v>
      </c>
      <c r="J31" s="84">
        <f t="shared" si="0"/>
        <v>86756406.089281827</v>
      </c>
      <c r="K31" s="84">
        <f t="shared" si="0"/>
        <v>94651812.0118929</v>
      </c>
      <c r="L31" s="84">
        <f t="shared" si="0"/>
        <v>103268996.33258736</v>
      </c>
      <c r="M31" s="84">
        <f t="shared" si="0"/>
        <v>112674266.65049596</v>
      </c>
      <c r="N31" s="84">
        <f t="shared" si="0"/>
        <v>122940054.61157613</v>
      </c>
      <c r="O31" s="84">
        <f t="shared" si="0"/>
        <v>134145484.75512126</v>
      </c>
      <c r="P31" s="84">
        <f t="shared" si="0"/>
        <v>146237073.60970253</v>
      </c>
      <c r="Q31" s="84">
        <f t="shared" si="0"/>
        <v>159423736.50516045</v>
      </c>
      <c r="R31" s="84">
        <f t="shared" si="0"/>
        <v>173805160.27730399</v>
      </c>
      <c r="S31" s="84">
        <f t="shared" si="0"/>
        <v>189490157.30599296</v>
      </c>
      <c r="T31" s="84">
        <f t="shared" si="0"/>
        <v>206597506.01246676</v>
      </c>
      <c r="U31" s="84">
        <f t="shared" si="0"/>
        <v>224658498.1035763</v>
      </c>
      <c r="V31" s="84">
        <f t="shared" si="0"/>
        <v>244306558.55411157</v>
      </c>
      <c r="W31" s="84">
        <f t="shared" si="0"/>
        <v>265681917.91393673</v>
      </c>
      <c r="X31" s="84">
        <f t="shared" si="0"/>
        <v>288937270.26712126</v>
      </c>
      <c r="Y31" s="84">
        <f t="shared" si="0"/>
        <v>314238887.87723196</v>
      </c>
      <c r="Z31" s="84">
        <f t="shared" si="0"/>
        <v>340673849.79690403</v>
      </c>
      <c r="AA31" s="84">
        <f t="shared" si="0"/>
        <v>369343594.17187685</v>
      </c>
      <c r="AB31" s="84">
        <f t="shared" si="0"/>
        <v>400438041.55637753</v>
      </c>
      <c r="AC31" s="84">
        <f t="shared" si="0"/>
        <v>434163343.05760664</v>
      </c>
      <c r="AD31" s="84">
        <f t="shared" si="0"/>
        <v>470743275.56404138</v>
      </c>
      <c r="AE31" s="84">
        <f t="shared" si="0"/>
        <v>509578085.79653054</v>
      </c>
      <c r="AF31" s="84">
        <f t="shared" si="0"/>
        <v>551634761.33331859</v>
      </c>
      <c r="AG31" s="84">
        <f t="shared" si="0"/>
        <v>597182208.91696298</v>
      </c>
      <c r="AH31" s="84">
        <f t="shared" si="0"/>
        <v>646511922.68175256</v>
      </c>
      <c r="AI31" s="84">
        <f t="shared" si="0"/>
        <v>699939894.29928303</v>
      </c>
      <c r="AJ31" s="84">
        <f t="shared" si="0"/>
        <v>757753961.25247955</v>
      </c>
      <c r="AK31" s="84">
        <f t="shared" si="0"/>
        <v>820369194.9379909</v>
      </c>
      <c r="AL31" s="84">
        <f t="shared" si="0"/>
        <v>888186566.6793946</v>
      </c>
      <c r="AM31" s="84">
        <f t="shared" si="0"/>
        <v>961640733.09460878</v>
      </c>
      <c r="AN31" s="84">
        <f t="shared" si="0"/>
        <v>1041202883.3333493</v>
      </c>
    </row>
    <row r="32" spans="1:40" x14ac:dyDescent="0.2">
      <c r="A32" s="85" t="s">
        <v>246</v>
      </c>
      <c r="B32" s="84">
        <f t="shared" ref="B32:Q42" si="1">B11*$B$8</f>
        <v>3892926.1252392847</v>
      </c>
      <c r="C32" s="84">
        <f t="shared" si="1"/>
        <v>4177902.3922307026</v>
      </c>
      <c r="D32" s="84">
        <f t="shared" si="1"/>
        <v>4501424.9796526041</v>
      </c>
      <c r="E32" s="84">
        <f t="shared" si="1"/>
        <v>4850262.26840303</v>
      </c>
      <c r="F32" s="84">
        <f t="shared" si="1"/>
        <v>5266619.6671966687</v>
      </c>
      <c r="G32" s="84">
        <f t="shared" si="1"/>
        <v>5718913.1384444991</v>
      </c>
      <c r="H32" s="84">
        <f t="shared" si="1"/>
        <v>6210263.1582368435</v>
      </c>
      <c r="I32" s="84">
        <f t="shared" si="1"/>
        <v>6744062.9894097187</v>
      </c>
      <c r="J32" s="84">
        <f t="shared" si="1"/>
        <v>7324002.7076628087</v>
      </c>
      <c r="K32" s="84">
        <f t="shared" si="1"/>
        <v>7990535.3242374407</v>
      </c>
      <c r="L32" s="84">
        <f t="shared" si="1"/>
        <v>8718000.6970220897</v>
      </c>
      <c r="M32" s="84">
        <f t="shared" si="1"/>
        <v>9511996.5340992268</v>
      </c>
      <c r="N32" s="84">
        <f t="shared" si="1"/>
        <v>10378637.537483666</v>
      </c>
      <c r="O32" s="84">
        <f t="shared" si="1"/>
        <v>11324603.425321314</v>
      </c>
      <c r="P32" s="84">
        <f t="shared" si="1"/>
        <v>12345379.106367415</v>
      </c>
      <c r="Q32" s="84">
        <f t="shared" si="1"/>
        <v>13458601.277557634</v>
      </c>
      <c r="R32" s="84">
        <f t="shared" si="0"/>
        <v>14672685.532486657</v>
      </c>
      <c r="S32" s="84">
        <f t="shared" si="0"/>
        <v>15996817.846008036</v>
      </c>
      <c r="T32" s="84">
        <f t="shared" si="0"/>
        <v>17441025.529279336</v>
      </c>
      <c r="U32" s="84">
        <f t="shared" si="0"/>
        <v>18965740.082833264</v>
      </c>
      <c r="V32" s="84">
        <f t="shared" si="0"/>
        <v>20624435.439484525</v>
      </c>
      <c r="W32" s="84">
        <f t="shared" si="0"/>
        <v>22428949.90574209</v>
      </c>
      <c r="X32" s="84">
        <f t="shared" si="0"/>
        <v>24392173.963537846</v>
      </c>
      <c r="Y32" s="84">
        <f t="shared" si="0"/>
        <v>26528144.368927807</v>
      </c>
      <c r="Z32" s="84">
        <f t="shared" si="0"/>
        <v>28759792.052412946</v>
      </c>
      <c r="AA32" s="84">
        <f t="shared" si="0"/>
        <v>31180100.763843566</v>
      </c>
      <c r="AB32" s="84">
        <f t="shared" si="0"/>
        <v>33805103.655307248</v>
      </c>
      <c r="AC32" s="84">
        <f t="shared" si="0"/>
        <v>36652204.067207113</v>
      </c>
      <c r="AD32" s="84">
        <f t="shared" si="0"/>
        <v>39740293.313867941</v>
      </c>
      <c r="AE32" s="84">
        <f t="shared" si="0"/>
        <v>43018740.037463382</v>
      </c>
      <c r="AF32" s="84">
        <f t="shared" si="0"/>
        <v>46569177.629238933</v>
      </c>
      <c r="AG32" s="84">
        <f t="shared" si="0"/>
        <v>50414307.279796861</v>
      </c>
      <c r="AH32" s="84">
        <f t="shared" si="0"/>
        <v>54578737.014354341</v>
      </c>
      <c r="AI32" s="84">
        <f t="shared" si="0"/>
        <v>59089142.947825447</v>
      </c>
      <c r="AJ32" s="84">
        <f t="shared" si="0"/>
        <v>63969824.409785211</v>
      </c>
      <c r="AK32" s="84">
        <f t="shared" si="0"/>
        <v>69255821.856264025</v>
      </c>
      <c r="AL32" s="84">
        <f t="shared" si="0"/>
        <v>74980985.410750866</v>
      </c>
      <c r="AM32" s="84">
        <f t="shared" si="0"/>
        <v>81182008.91972962</v>
      </c>
      <c r="AN32" s="84">
        <f t="shared" si="0"/>
        <v>87898670.317348316</v>
      </c>
    </row>
    <row r="33" spans="1:40" x14ac:dyDescent="0.2">
      <c r="A33" s="85" t="s">
        <v>247</v>
      </c>
      <c r="B33" s="84">
        <f t="shared" si="1"/>
        <v>6832542.8596812058</v>
      </c>
      <c r="C33" s="84">
        <f t="shared" si="0"/>
        <v>7332709.6996289147</v>
      </c>
      <c r="D33" s="84">
        <f t="shared" si="0"/>
        <v>7900529.8620264847</v>
      </c>
      <c r="E33" s="84">
        <f t="shared" si="0"/>
        <v>8512780.3003252018</v>
      </c>
      <c r="F33" s="84">
        <f t="shared" si="0"/>
        <v>9243536.4669421706</v>
      </c>
      <c r="G33" s="84">
        <f t="shared" si="0"/>
        <v>10037364.664045407</v>
      </c>
      <c r="H33" s="84">
        <f t="shared" si="0"/>
        <v>10899741.693902362</v>
      </c>
      <c r="I33" s="84">
        <f t="shared" si="0"/>
        <v>11836623.13157801</v>
      </c>
      <c r="J33" s="84">
        <f t="shared" si="0"/>
        <v>12854485.493595505</v>
      </c>
      <c r="K33" s="84">
        <f t="shared" si="0"/>
        <v>14024328.568858514</v>
      </c>
      <c r="L33" s="84">
        <f t="shared" si="0"/>
        <v>15301115.792294348</v>
      </c>
      <c r="M33" s="84">
        <f t="shared" si="0"/>
        <v>16694671.799449384</v>
      </c>
      <c r="N33" s="84">
        <f t="shared" si="0"/>
        <v>18215728.610980157</v>
      </c>
      <c r="O33" s="84">
        <f t="shared" si="0"/>
        <v>19876009.917255867</v>
      </c>
      <c r="P33" s="84">
        <f t="shared" si="0"/>
        <v>21667591.202513125</v>
      </c>
      <c r="Q33" s="84">
        <f t="shared" si="0"/>
        <v>23621426.942598488</v>
      </c>
      <c r="R33" s="84">
        <f t="shared" si="0"/>
        <v>25752287.493299738</v>
      </c>
      <c r="S33" s="84">
        <f t="shared" si="0"/>
        <v>28076295.320051797</v>
      </c>
      <c r="T33" s="84">
        <f t="shared" si="0"/>
        <v>30611049.532379817</v>
      </c>
      <c r="U33" s="84">
        <f t="shared" si="0"/>
        <v>33287102.76349438</v>
      </c>
      <c r="V33" s="84">
        <f t="shared" si="0"/>
        <v>36198308.049923323</v>
      </c>
      <c r="W33" s="84">
        <f t="shared" si="0"/>
        <v>39365443.010867827</v>
      </c>
      <c r="X33" s="84">
        <f t="shared" si="0"/>
        <v>42811131.957051538</v>
      </c>
      <c r="Y33" s="84">
        <f t="shared" si="0"/>
        <v>46560011.044999942</v>
      </c>
      <c r="Z33" s="84">
        <f t="shared" si="0"/>
        <v>50476815.000323713</v>
      </c>
      <c r="AA33" s="84">
        <f t="shared" si="0"/>
        <v>54724741.231775902</v>
      </c>
      <c r="AB33" s="84">
        <f t="shared" si="0"/>
        <v>59331929.805540651</v>
      </c>
      <c r="AC33" s="84">
        <f t="shared" si="0"/>
        <v>64328925.629325025</v>
      </c>
      <c r="AD33" s="84">
        <f t="shared" si="0"/>
        <v>69748885.179940417</v>
      </c>
      <c r="AE33" s="84">
        <f t="shared" si="0"/>
        <v>75502944.474032566</v>
      </c>
      <c r="AF33" s="84">
        <f t="shared" si="0"/>
        <v>81734379.70707047</v>
      </c>
      <c r="AG33" s="84">
        <f t="shared" si="0"/>
        <v>88483034.136482</v>
      </c>
      <c r="AH33" s="84">
        <f t="shared" si="0"/>
        <v>95792097.738542005</v>
      </c>
      <c r="AI33" s="84">
        <f t="shared" si="0"/>
        <v>103708390.22999212</v>
      </c>
      <c r="AJ33" s="84">
        <f t="shared" si="0"/>
        <v>112274559.78997621</v>
      </c>
      <c r="AK33" s="84">
        <f t="shared" si="0"/>
        <v>121552106.53690091</v>
      </c>
      <c r="AL33" s="84">
        <f t="shared" si="0"/>
        <v>131600441.41567072</v>
      </c>
      <c r="AM33" s="84">
        <f t="shared" si="0"/>
        <v>142483966.43925023</v>
      </c>
      <c r="AN33" s="84">
        <f t="shared" si="0"/>
        <v>154272496.55690694</v>
      </c>
    </row>
    <row r="34" spans="1:40" x14ac:dyDescent="0.2">
      <c r="A34" s="85" t="s">
        <v>180</v>
      </c>
      <c r="B34" s="84">
        <f t="shared" si="1"/>
        <v>1958275.8426087531</v>
      </c>
      <c r="C34" s="84">
        <f t="shared" si="0"/>
        <v>2101628.7143080104</v>
      </c>
      <c r="D34" s="84">
        <f t="shared" si="0"/>
        <v>2264371.7120184149</v>
      </c>
      <c r="E34" s="84">
        <f t="shared" si="0"/>
        <v>2439848.8758752309</v>
      </c>
      <c r="F34" s="84">
        <f t="shared" si="0"/>
        <v>2649290.979249048</v>
      </c>
      <c r="G34" s="84">
        <f t="shared" si="0"/>
        <v>2876810.1640524436</v>
      </c>
      <c r="H34" s="84">
        <f t="shared" si="0"/>
        <v>3123976.1371713239</v>
      </c>
      <c r="I34" s="84">
        <f t="shared" si="0"/>
        <v>3392495.8266144982</v>
      </c>
      <c r="J34" s="84">
        <f t="shared" si="0"/>
        <v>3684225.4674780392</v>
      </c>
      <c r="K34" s="84">
        <f t="shared" si="0"/>
        <v>4019514.3168827202</v>
      </c>
      <c r="L34" s="84">
        <f t="shared" si="0"/>
        <v>4385454.4400775805</v>
      </c>
      <c r="M34" s="84">
        <f t="shared" si="0"/>
        <v>4784861.6769114146</v>
      </c>
      <c r="N34" s="84">
        <f t="shared" si="0"/>
        <v>5220811.932976868</v>
      </c>
      <c r="O34" s="84">
        <f t="shared" si="0"/>
        <v>5696665.3364294041</v>
      </c>
      <c r="P34" s="84">
        <f t="shared" si="0"/>
        <v>6210150.6409552405</v>
      </c>
      <c r="Q34" s="84">
        <f t="shared" si="0"/>
        <v>6770139.7122002728</v>
      </c>
      <c r="R34" s="84">
        <f t="shared" si="0"/>
        <v>7380865.8834227007</v>
      </c>
      <c r="S34" s="84">
        <f t="shared" si="0"/>
        <v>8046950.0161718614</v>
      </c>
      <c r="T34" s="84">
        <f t="shared" si="0"/>
        <v>8773436.1931183357</v>
      </c>
      <c r="U34" s="84">
        <f t="shared" si="0"/>
        <v>9540420.097010199</v>
      </c>
      <c r="V34" s="84">
        <f t="shared" si="0"/>
        <v>10374800.956723489</v>
      </c>
      <c r="W34" s="84">
        <f t="shared" si="0"/>
        <v>11282533.847928302</v>
      </c>
      <c r="X34" s="84">
        <f t="shared" si="0"/>
        <v>12270103.126750272</v>
      </c>
      <c r="Y34" s="84">
        <f t="shared" si="0"/>
        <v>13344569.764656298</v>
      </c>
      <c r="Z34" s="84">
        <f t="shared" si="0"/>
        <v>14467165.366830511</v>
      </c>
      <c r="AA34" s="84">
        <f t="shared" si="0"/>
        <v>15684663.960117783</v>
      </c>
      <c r="AB34" s="84">
        <f t="shared" si="0"/>
        <v>17005130.771908488</v>
      </c>
      <c r="AC34" s="84">
        <f t="shared" si="0"/>
        <v>18437320.281480093</v>
      </c>
      <c r="AD34" s="84">
        <f t="shared" si="0"/>
        <v>19990735.470211439</v>
      </c>
      <c r="AE34" s="84">
        <f t="shared" si="0"/>
        <v>21639907.022292238</v>
      </c>
      <c r="AF34" s="84">
        <f t="shared" si="0"/>
        <v>23425899.34348911</v>
      </c>
      <c r="AG34" s="84">
        <f t="shared" si="0"/>
        <v>25360131.914091352</v>
      </c>
      <c r="AH34" s="84">
        <f t="shared" si="0"/>
        <v>27454983.417836305</v>
      </c>
      <c r="AI34" s="84">
        <f t="shared" si="0"/>
        <v>29723872.858766228</v>
      </c>
      <c r="AJ34" s="84">
        <f t="shared" si="0"/>
        <v>32179023.636084579</v>
      </c>
      <c r="AK34" s="84">
        <f t="shared" si="0"/>
        <v>34838062.305331036</v>
      </c>
      <c r="AL34" s="84">
        <f t="shared" si="0"/>
        <v>37718016.643803492</v>
      </c>
      <c r="AM34" s="84">
        <f t="shared" si="0"/>
        <v>40837344.919352427</v>
      </c>
      <c r="AN34" s="84">
        <f t="shared" si="0"/>
        <v>44216056.802083299</v>
      </c>
    </row>
    <row r="35" spans="1:40" x14ac:dyDescent="0.2">
      <c r="A35" s="85" t="s">
        <v>248</v>
      </c>
      <c r="B35" s="84">
        <f t="shared" si="1"/>
        <v>92227.710604747248</v>
      </c>
      <c r="C35" s="84">
        <f t="shared" si="0"/>
        <v>98979.112464367732</v>
      </c>
      <c r="D35" s="84">
        <f t="shared" si="0"/>
        <v>106643.71913989571</v>
      </c>
      <c r="E35" s="84">
        <f t="shared" si="0"/>
        <v>114908.05899120519</v>
      </c>
      <c r="F35" s="84">
        <f t="shared" si="0"/>
        <v>124772.02466862343</v>
      </c>
      <c r="G35" s="84">
        <f t="shared" si="0"/>
        <v>135487.35551043268</v>
      </c>
      <c r="H35" s="84">
        <f t="shared" si="0"/>
        <v>147127.979034533</v>
      </c>
      <c r="I35" s="84">
        <f t="shared" si="0"/>
        <v>159774.28537748958</v>
      </c>
      <c r="J35" s="84">
        <f t="shared" si="0"/>
        <v>173513.69649974842</v>
      </c>
      <c r="K35" s="84">
        <f t="shared" si="0"/>
        <v>189304.58882403871</v>
      </c>
      <c r="L35" s="84">
        <f t="shared" si="0"/>
        <v>206539.0453016923</v>
      </c>
      <c r="M35" s="84">
        <f t="shared" si="0"/>
        <v>225349.68180685412</v>
      </c>
      <c r="N35" s="84">
        <f t="shared" si="0"/>
        <v>245881.36236974562</v>
      </c>
      <c r="O35" s="84">
        <f t="shared" si="0"/>
        <v>268292.33687548217</v>
      </c>
      <c r="P35" s="84">
        <f t="shared" si="0"/>
        <v>292475.63783604099</v>
      </c>
      <c r="Q35" s="84">
        <f t="shared" si="0"/>
        <v>318849.09804060857</v>
      </c>
      <c r="R35" s="84">
        <f t="shared" si="0"/>
        <v>347612.09217692586</v>
      </c>
      <c r="S35" s="84">
        <f t="shared" si="0"/>
        <v>378982.24611385376</v>
      </c>
      <c r="T35" s="84">
        <f t="shared" si="0"/>
        <v>413197.11790459714</v>
      </c>
      <c r="U35" s="84">
        <f t="shared" si="0"/>
        <v>449319.28618524352</v>
      </c>
      <c r="V35" s="84">
        <f t="shared" si="0"/>
        <v>488615.60736196965</v>
      </c>
      <c r="W35" s="84">
        <f t="shared" si="0"/>
        <v>531366.54396389471</v>
      </c>
      <c r="X35" s="84">
        <f t="shared" si="0"/>
        <v>577877.48571559181</v>
      </c>
      <c r="Y35" s="84">
        <f t="shared" si="0"/>
        <v>628480.97883903293</v>
      </c>
      <c r="Z35" s="84">
        <f t="shared" si="0"/>
        <v>681351.17213394714</v>
      </c>
      <c r="AA35" s="84">
        <f t="shared" si="0"/>
        <v>738690.95311893849</v>
      </c>
      <c r="AB35" s="84">
        <f t="shared" si="0"/>
        <v>800880.16483835073</v>
      </c>
      <c r="AC35" s="84">
        <f t="shared" si="0"/>
        <v>868331.11160791409</v>
      </c>
      <c r="AD35" s="84">
        <f t="shared" si="0"/>
        <v>941491.34948557499</v>
      </c>
      <c r="AE35" s="84">
        <f t="shared" si="0"/>
        <v>1019161.3657996547</v>
      </c>
      <c r="AF35" s="84">
        <f t="shared" si="0"/>
        <v>1103275.1455632932</v>
      </c>
      <c r="AG35" s="84">
        <f t="shared" si="0"/>
        <v>1194370.5050026122</v>
      </c>
      <c r="AH35" s="84">
        <f t="shared" si="0"/>
        <v>1293030.4353574337</v>
      </c>
      <c r="AI35" s="84">
        <f t="shared" si="0"/>
        <v>1399886.9231919001</v>
      </c>
      <c r="AJ35" s="84">
        <f t="shared" si="0"/>
        <v>1515515.6464058321</v>
      </c>
      <c r="AK35" s="84">
        <f t="shared" si="0"/>
        <v>1640746.7520234135</v>
      </c>
      <c r="AL35" s="84">
        <f t="shared" si="0"/>
        <v>1776382.1867789607</v>
      </c>
      <c r="AM35" s="84">
        <f t="shared" si="0"/>
        <v>1923291.2683388307</v>
      </c>
      <c r="AN35" s="84">
        <f t="shared" si="0"/>
        <v>2082416.3798053572</v>
      </c>
    </row>
    <row r="36" spans="1:40" x14ac:dyDescent="0.2">
      <c r="A36" s="85" t="s">
        <v>249</v>
      </c>
      <c r="B36" s="84">
        <f t="shared" si="1"/>
        <v>742136.43193946499</v>
      </c>
      <c r="C36" s="84">
        <f t="shared" si="0"/>
        <v>796463.50190394826</v>
      </c>
      <c r="D36" s="84">
        <f t="shared" si="0"/>
        <v>858138.93343203969</v>
      </c>
      <c r="E36" s="84">
        <f t="shared" si="0"/>
        <v>924640.28806146141</v>
      </c>
      <c r="F36" s="84">
        <f t="shared" si="0"/>
        <v>1004013.4856027621</v>
      </c>
      <c r="G36" s="84">
        <f t="shared" si="0"/>
        <v>1090237.4344121548</v>
      </c>
      <c r="H36" s="84">
        <f t="shared" si="0"/>
        <v>1183907.0132304947</v>
      </c>
      <c r="I36" s="84">
        <f t="shared" si="0"/>
        <v>1285669.1040927188</v>
      </c>
      <c r="J36" s="84">
        <f t="shared" si="0"/>
        <v>1396227.1725990593</v>
      </c>
      <c r="K36" s="84">
        <f t="shared" si="0"/>
        <v>1523293.0664594437</v>
      </c>
      <c r="L36" s="84">
        <f t="shared" si="0"/>
        <v>1661975.0087181679</v>
      </c>
      <c r="M36" s="84">
        <f t="shared" si="0"/>
        <v>1813340.130620396</v>
      </c>
      <c r="N36" s="84">
        <f t="shared" si="0"/>
        <v>1978554.1216731118</v>
      </c>
      <c r="O36" s="84">
        <f t="shared" si="0"/>
        <v>2158890.3844613321</v>
      </c>
      <c r="P36" s="84">
        <f t="shared" si="0"/>
        <v>2353488.1747534783</v>
      </c>
      <c r="Q36" s="84">
        <f t="shared" si="0"/>
        <v>2565709.7025977122</v>
      </c>
      <c r="R36" s="84">
        <f t="shared" si="0"/>
        <v>2797159.2929676105</v>
      </c>
      <c r="S36" s="84">
        <f t="shared" si="0"/>
        <v>3049588.1341422172</v>
      </c>
      <c r="T36" s="84">
        <f t="shared" si="0"/>
        <v>3324907.8043752722</v>
      </c>
      <c r="U36" s="84">
        <f t="shared" si="0"/>
        <v>3615575.0767810987</v>
      </c>
      <c r="V36" s="84">
        <f t="shared" si="0"/>
        <v>3931784.0707506579</v>
      </c>
      <c r="W36" s="84">
        <f t="shared" si="0"/>
        <v>4275791.6075721327</v>
      </c>
      <c r="X36" s="84">
        <f t="shared" si="0"/>
        <v>4650055.0922820317</v>
      </c>
      <c r="Y36" s="84">
        <f t="shared" si="0"/>
        <v>5057250.4523755824</v>
      </c>
      <c r="Z36" s="84">
        <f t="shared" si="0"/>
        <v>5482685.4583033742</v>
      </c>
      <c r="AA36" s="84">
        <f t="shared" si="0"/>
        <v>5944086.2692891518</v>
      </c>
      <c r="AB36" s="84">
        <f t="shared" si="0"/>
        <v>6444509.4001241578</v>
      </c>
      <c r="AC36" s="84">
        <f t="shared" si="0"/>
        <v>6987272.5744268484</v>
      </c>
      <c r="AD36" s="84">
        <f t="shared" si="0"/>
        <v>7575977.1789578777</v>
      </c>
      <c r="AE36" s="84">
        <f t="shared" si="0"/>
        <v>8200970.9947866313</v>
      </c>
      <c r="AF36" s="84">
        <f t="shared" si="0"/>
        <v>8877816.3808577843</v>
      </c>
      <c r="AG36" s="84">
        <f t="shared" si="0"/>
        <v>9610841.0279757138</v>
      </c>
      <c r="AH36" s="84">
        <f t="shared" si="0"/>
        <v>10404736.14050553</v>
      </c>
      <c r="AI36" s="84">
        <f t="shared" si="0"/>
        <v>11264587.177586047</v>
      </c>
      <c r="AJ36" s="84">
        <f t="shared" si="0"/>
        <v>12195026.494717777</v>
      </c>
      <c r="AK36" s="84">
        <f t="shared" si="0"/>
        <v>13202734.105385518</v>
      </c>
      <c r="AL36" s="84">
        <f t="shared" si="0"/>
        <v>14294163.101443227</v>
      </c>
      <c r="AM36" s="84">
        <f t="shared" si="0"/>
        <v>15476308.694057927</v>
      </c>
      <c r="AN36" s="84">
        <f t="shared" si="0"/>
        <v>16756754.036150791</v>
      </c>
    </row>
    <row r="37" spans="1:40" x14ac:dyDescent="0.2">
      <c r="A37" s="85" t="s">
        <v>250</v>
      </c>
      <c r="B37" s="84">
        <f t="shared" si="1"/>
        <v>11048.642954356512</v>
      </c>
      <c r="C37" s="84">
        <f t="shared" si="0"/>
        <v>11857.443564273046</v>
      </c>
      <c r="D37" s="84">
        <f t="shared" si="0"/>
        <v>12775.643766665658</v>
      </c>
      <c r="E37" s="84">
        <f t="shared" si="0"/>
        <v>13765.690463822622</v>
      </c>
      <c r="F37" s="84">
        <f t="shared" si="0"/>
        <v>14947.368228229925</v>
      </c>
      <c r="G37" s="84">
        <f t="shared" si="0"/>
        <v>16231.037353622492</v>
      </c>
      <c r="H37" s="84">
        <f t="shared" si="0"/>
        <v>17625.554166850725</v>
      </c>
      <c r="I37" s="84">
        <f t="shared" si="0"/>
        <v>19140.549199889625</v>
      </c>
      <c r="J37" s="84">
        <f t="shared" si="0"/>
        <v>20786.495379162334</v>
      </c>
      <c r="K37" s="84">
        <f t="shared" si="0"/>
        <v>22678.203739673143</v>
      </c>
      <c r="L37" s="84">
        <f t="shared" si="0"/>
        <v>24742.847379696344</v>
      </c>
      <c r="M37" s="84">
        <f t="shared" si="0"/>
        <v>26996.313340489902</v>
      </c>
      <c r="N37" s="84">
        <f t="shared" si="0"/>
        <v>29455.955960965115</v>
      </c>
      <c r="O37" s="84">
        <f t="shared" si="0"/>
        <v>32140.733171084048</v>
      </c>
      <c r="P37" s="84">
        <f t="shared" si="0"/>
        <v>35037.830540399074</v>
      </c>
      <c r="Q37" s="84">
        <f t="shared" si="0"/>
        <v>38197.303364353123</v>
      </c>
      <c r="R37" s="84">
        <f t="shared" si="0"/>
        <v>41643.036218683155</v>
      </c>
      <c r="S37" s="84">
        <f t="shared" si="0"/>
        <v>45401.100123768068</v>
      </c>
      <c r="T37" s="84">
        <f t="shared" si="0"/>
        <v>49499.953924499314</v>
      </c>
      <c r="U37" s="84">
        <f t="shared" si="0"/>
        <v>53827.296948120907</v>
      </c>
      <c r="V37" s="84">
        <f t="shared" si="0"/>
        <v>58534.895339693867</v>
      </c>
      <c r="W37" s="84">
        <f t="shared" si="0"/>
        <v>63656.347790175583</v>
      </c>
      <c r="X37" s="84">
        <f t="shared" si="0"/>
        <v>69228.239204543221</v>
      </c>
      <c r="Y37" s="84">
        <f t="shared" si="0"/>
        <v>75290.407766443503</v>
      </c>
      <c r="Z37" s="84">
        <f t="shared" si="0"/>
        <v>81624.121189589569</v>
      </c>
      <c r="AA37" s="84">
        <f t="shared" si="0"/>
        <v>88493.279743239735</v>
      </c>
      <c r="AB37" s="84">
        <f t="shared" si="0"/>
        <v>95943.387648935735</v>
      </c>
      <c r="AC37" s="84">
        <f t="shared" si="0"/>
        <v>104023.83790519368</v>
      </c>
      <c r="AD37" s="84">
        <f t="shared" si="0"/>
        <v>112788.24657874537</v>
      </c>
      <c r="AE37" s="84">
        <f t="shared" si="0"/>
        <v>122092.91513103123</v>
      </c>
      <c r="AF37" s="84">
        <f t="shared" si="0"/>
        <v>132169.53000150798</v>
      </c>
      <c r="AG37" s="84">
        <f t="shared" si="0"/>
        <v>143082.52019332998</v>
      </c>
      <c r="AH37" s="84">
        <f t="shared" si="0"/>
        <v>154901.72656031526</v>
      </c>
      <c r="AI37" s="84">
        <f t="shared" si="0"/>
        <v>167702.85947034965</v>
      </c>
      <c r="AJ37" s="84">
        <f t="shared" si="0"/>
        <v>181554.88365789456</v>
      </c>
      <c r="AK37" s="84">
        <f t="shared" si="0"/>
        <v>196557.24860521164</v>
      </c>
      <c r="AL37" s="84">
        <f t="shared" si="0"/>
        <v>212806.0254722352</v>
      </c>
      <c r="AM37" s="84">
        <f t="shared" si="0"/>
        <v>230405.35628359654</v>
      </c>
      <c r="AN37" s="84">
        <f t="shared" si="0"/>
        <v>249468.13611557617</v>
      </c>
    </row>
    <row r="38" spans="1:40" x14ac:dyDescent="0.2">
      <c r="A38" s="85" t="s">
        <v>251</v>
      </c>
      <c r="B38" s="84">
        <f t="shared" si="1"/>
        <v>39617.889678743442</v>
      </c>
      <c r="C38" s="84">
        <f t="shared" si="0"/>
        <v>42518.062439158246</v>
      </c>
      <c r="D38" s="84">
        <f t="shared" si="0"/>
        <v>45810.516948881253</v>
      </c>
      <c r="E38" s="84">
        <f t="shared" si="0"/>
        <v>49360.596446137788</v>
      </c>
      <c r="F38" s="84">
        <f t="shared" si="0"/>
        <v>53597.820827404728</v>
      </c>
      <c r="G38" s="84">
        <f t="shared" ref="C38:AN42" si="2">G17*$B$8</f>
        <v>58200.762745602849</v>
      </c>
      <c r="H38" s="84">
        <f t="shared" si="2"/>
        <v>63201.17894964396</v>
      </c>
      <c r="I38" s="84">
        <f t="shared" si="2"/>
        <v>68633.602309755632</v>
      </c>
      <c r="J38" s="84">
        <f t="shared" si="2"/>
        <v>74535.586328694641</v>
      </c>
      <c r="K38" s="84">
        <f t="shared" si="2"/>
        <v>81318.816942688078</v>
      </c>
      <c r="L38" s="84">
        <f t="shared" si="2"/>
        <v>88722.153650578141</v>
      </c>
      <c r="M38" s="84">
        <f t="shared" si="2"/>
        <v>96802.5637243167</v>
      </c>
      <c r="N38" s="84">
        <f t="shared" si="2"/>
        <v>105622.27582739439</v>
      </c>
      <c r="O38" s="84">
        <f t="shared" si="2"/>
        <v>115249.26873158236</v>
      </c>
      <c r="P38" s="84">
        <f t="shared" si="2"/>
        <v>125637.59283982443</v>
      </c>
      <c r="Q38" s="84">
        <f t="shared" si="2"/>
        <v>136966.73491632208</v>
      </c>
      <c r="R38" s="84">
        <f t="shared" si="2"/>
        <v>149322.33955023249</v>
      </c>
      <c r="S38" s="84">
        <f t="shared" si="2"/>
        <v>162797.89141776887</v>
      </c>
      <c r="T38" s="84">
        <f t="shared" si="2"/>
        <v>177495.43738404868</v>
      </c>
      <c r="U38" s="84">
        <f t="shared" si="2"/>
        <v>193012.29309385523</v>
      </c>
      <c r="V38" s="84">
        <f t="shared" si="2"/>
        <v>209892.65699914625</v>
      </c>
      <c r="W38" s="84">
        <f t="shared" si="2"/>
        <v>228257.00626957946</v>
      </c>
      <c r="X38" s="84">
        <f t="shared" si="2"/>
        <v>248236.52595071052</v>
      </c>
      <c r="Y38" s="84">
        <f t="shared" si="2"/>
        <v>269974.06659633457</v>
      </c>
      <c r="Z38" s="84">
        <f t="shared" si="2"/>
        <v>292685.30459104554</v>
      </c>
      <c r="AA38" s="84">
        <f t="shared" si="2"/>
        <v>317316.52553723444</v>
      </c>
      <c r="AB38" s="84">
        <f t="shared" si="2"/>
        <v>344030.89709598018</v>
      </c>
      <c r="AC38" s="84">
        <f t="shared" si="2"/>
        <v>373005.53118719888</v>
      </c>
      <c r="AD38" s="84">
        <f t="shared" si="2"/>
        <v>404432.68268106459</v>
      </c>
      <c r="AE38" s="84">
        <f t="shared" si="2"/>
        <v>437797.08170496294</v>
      </c>
      <c r="AF38" s="84">
        <f t="shared" si="2"/>
        <v>473929.50248486712</v>
      </c>
      <c r="AG38" s="84">
        <f t="shared" si="2"/>
        <v>513060.97259127849</v>
      </c>
      <c r="AH38" s="84">
        <f t="shared" si="2"/>
        <v>555441.92524509644</v>
      </c>
      <c r="AI38" s="84">
        <f t="shared" si="2"/>
        <v>601343.84039321006</v>
      </c>
      <c r="AJ38" s="84">
        <f t="shared" si="2"/>
        <v>651014.00969423272</v>
      </c>
      <c r="AK38" s="84">
        <f t="shared" si="2"/>
        <v>704809.03609326202</v>
      </c>
      <c r="AL38" s="84">
        <f t="shared" si="2"/>
        <v>763073.40864938928</v>
      </c>
      <c r="AM38" s="84">
        <f t="shared" si="2"/>
        <v>826180.55668418889</v>
      </c>
      <c r="AN38" s="84">
        <f t="shared" si="2"/>
        <v>894535.29594705533</v>
      </c>
    </row>
    <row r="39" spans="1:40" x14ac:dyDescent="0.2">
      <c r="A39" s="85" t="s">
        <v>252</v>
      </c>
      <c r="B39" s="84">
        <f t="shared" si="1"/>
        <v>0</v>
      </c>
      <c r="C39" s="84">
        <f t="shared" si="2"/>
        <v>0</v>
      </c>
      <c r="D39" s="84">
        <f t="shared" si="2"/>
        <v>0</v>
      </c>
      <c r="E39" s="84">
        <f t="shared" si="2"/>
        <v>0</v>
      </c>
      <c r="F39" s="84">
        <f t="shared" si="2"/>
        <v>0</v>
      </c>
      <c r="G39" s="84">
        <f t="shared" si="2"/>
        <v>0</v>
      </c>
      <c r="H39" s="84">
        <f t="shared" si="2"/>
        <v>0</v>
      </c>
      <c r="I39" s="84">
        <f t="shared" si="2"/>
        <v>0</v>
      </c>
      <c r="J39" s="84">
        <f t="shared" si="2"/>
        <v>0</v>
      </c>
      <c r="K39" s="84">
        <f t="shared" si="2"/>
        <v>0</v>
      </c>
      <c r="L39" s="84">
        <f t="shared" si="2"/>
        <v>0</v>
      </c>
      <c r="M39" s="84">
        <f t="shared" si="2"/>
        <v>0</v>
      </c>
      <c r="N39" s="84">
        <f t="shared" si="2"/>
        <v>0</v>
      </c>
      <c r="O39" s="84">
        <f t="shared" si="2"/>
        <v>0</v>
      </c>
      <c r="P39" s="84">
        <f t="shared" si="2"/>
        <v>0</v>
      </c>
      <c r="Q39" s="84">
        <f t="shared" si="2"/>
        <v>0</v>
      </c>
      <c r="R39" s="84">
        <f t="shared" si="2"/>
        <v>0</v>
      </c>
      <c r="S39" s="84">
        <f t="shared" si="2"/>
        <v>0</v>
      </c>
      <c r="T39" s="84">
        <f t="shared" si="2"/>
        <v>0</v>
      </c>
      <c r="U39" s="84">
        <f t="shared" si="2"/>
        <v>0</v>
      </c>
      <c r="V39" s="84">
        <f t="shared" si="2"/>
        <v>0</v>
      </c>
      <c r="W39" s="84">
        <f t="shared" si="2"/>
        <v>0</v>
      </c>
      <c r="X39" s="84">
        <f t="shared" si="2"/>
        <v>0</v>
      </c>
      <c r="Y39" s="84">
        <f t="shared" si="2"/>
        <v>0</v>
      </c>
      <c r="Z39" s="84">
        <f t="shared" si="2"/>
        <v>0</v>
      </c>
      <c r="AA39" s="84">
        <f t="shared" si="2"/>
        <v>0</v>
      </c>
      <c r="AB39" s="84">
        <f t="shared" si="2"/>
        <v>0</v>
      </c>
      <c r="AC39" s="84">
        <f t="shared" si="2"/>
        <v>0</v>
      </c>
      <c r="AD39" s="84">
        <f t="shared" si="2"/>
        <v>0</v>
      </c>
      <c r="AE39" s="84">
        <f t="shared" si="2"/>
        <v>0</v>
      </c>
      <c r="AF39" s="84">
        <f t="shared" si="2"/>
        <v>0</v>
      </c>
      <c r="AG39" s="84">
        <f t="shared" si="2"/>
        <v>0</v>
      </c>
      <c r="AH39" s="84">
        <f t="shared" si="2"/>
        <v>0</v>
      </c>
      <c r="AI39" s="84">
        <f t="shared" si="2"/>
        <v>0</v>
      </c>
      <c r="AJ39" s="84">
        <f t="shared" si="2"/>
        <v>0</v>
      </c>
      <c r="AK39" s="84">
        <f t="shared" si="2"/>
        <v>0</v>
      </c>
      <c r="AL39" s="84">
        <f t="shared" si="2"/>
        <v>0</v>
      </c>
      <c r="AM39" s="84">
        <f t="shared" si="2"/>
        <v>0</v>
      </c>
      <c r="AN39" s="84">
        <f t="shared" si="2"/>
        <v>0</v>
      </c>
    </row>
    <row r="40" spans="1:40" x14ac:dyDescent="0.2">
      <c r="A40" s="85" t="s">
        <v>128</v>
      </c>
      <c r="B40" s="84">
        <f t="shared" si="1"/>
        <v>25374.355568228708</v>
      </c>
      <c r="C40" s="84">
        <f t="shared" si="2"/>
        <v>27231.850135172801</v>
      </c>
      <c r="D40" s="84">
        <f t="shared" si="2"/>
        <v>29340.59222364286</v>
      </c>
      <c r="E40" s="84">
        <f t="shared" si="2"/>
        <v>31614.337246139552</v>
      </c>
      <c r="F40" s="84">
        <f t="shared" si="2"/>
        <v>34328.182908906449</v>
      </c>
      <c r="G40" s="84">
        <f t="shared" si="2"/>
        <v>37276.262320489281</v>
      </c>
      <c r="H40" s="84">
        <f t="shared" si="2"/>
        <v>40478.91495492652</v>
      </c>
      <c r="I40" s="84">
        <f t="shared" si="2"/>
        <v>43958.258328700009</v>
      </c>
      <c r="J40" s="84">
        <f t="shared" si="2"/>
        <v>47738.344604595572</v>
      </c>
      <c r="K40" s="84">
        <f t="shared" si="2"/>
        <v>52082.849243698358</v>
      </c>
      <c r="L40" s="84">
        <f t="shared" si="2"/>
        <v>56824.517705613267</v>
      </c>
      <c r="M40" s="84">
        <f t="shared" si="2"/>
        <v>61999.836229914901</v>
      </c>
      <c r="N40" s="84">
        <f t="shared" si="2"/>
        <v>67648.66085756736</v>
      </c>
      <c r="O40" s="84">
        <f t="shared" si="2"/>
        <v>73814.530442860923</v>
      </c>
      <c r="P40" s="84">
        <f t="shared" si="2"/>
        <v>80468.015315932455</v>
      </c>
      <c r="Q40" s="84">
        <f t="shared" si="2"/>
        <v>87724.072659296478</v>
      </c>
      <c r="R40" s="84">
        <f t="shared" si="2"/>
        <v>95637.555880728905</v>
      </c>
      <c r="S40" s="84">
        <f t="shared" si="2"/>
        <v>104268.33978511335</v>
      </c>
      <c r="T40" s="84">
        <f t="shared" si="2"/>
        <v>113681.78306422032</v>
      </c>
      <c r="U40" s="84">
        <f t="shared" si="2"/>
        <v>123619.9755644832</v>
      </c>
      <c r="V40" s="84">
        <f t="shared" si="2"/>
        <v>134431.46399375619</v>
      </c>
      <c r="W40" s="84">
        <f t="shared" si="2"/>
        <v>146193.41123389741</v>
      </c>
      <c r="X40" s="84">
        <f t="shared" si="2"/>
        <v>158989.83831727761</v>
      </c>
      <c r="Y40" s="84">
        <f t="shared" si="2"/>
        <v>172912.23776847377</v>
      </c>
      <c r="Z40" s="84">
        <f t="shared" si="2"/>
        <v>187458.26818416402</v>
      </c>
      <c r="AA40" s="84">
        <f t="shared" si="2"/>
        <v>203234.0039297138</v>
      </c>
      <c r="AB40" s="84">
        <f t="shared" si="2"/>
        <v>220343.95017395026</v>
      </c>
      <c r="AC40" s="84">
        <f t="shared" si="2"/>
        <v>238901.54306573854</v>
      </c>
      <c r="AD40" s="84">
        <f t="shared" si="2"/>
        <v>259029.9174685225</v>
      </c>
      <c r="AE40" s="84">
        <f t="shared" si="2"/>
        <v>280399.05477032322</v>
      </c>
      <c r="AF40" s="84">
        <f t="shared" si="2"/>
        <v>303541.04693206272</v>
      </c>
      <c r="AG40" s="84">
        <f t="shared" si="2"/>
        <v>328603.86184823286</v>
      </c>
      <c r="AH40" s="84">
        <f t="shared" si="2"/>
        <v>355747.89629020961</v>
      </c>
      <c r="AI40" s="84">
        <f t="shared" si="2"/>
        <v>385147.02697777422</v>
      </c>
      <c r="AJ40" s="84">
        <f t="shared" si="2"/>
        <v>416959.6385832454</v>
      </c>
      <c r="AK40" s="84">
        <f t="shared" si="2"/>
        <v>451414.12716706307</v>
      </c>
      <c r="AL40" s="84">
        <f t="shared" si="2"/>
        <v>488731.13012171944</v>
      </c>
      <c r="AM40" s="84">
        <f t="shared" si="2"/>
        <v>529149.82041836635</v>
      </c>
      <c r="AN40" s="84">
        <f t="shared" si="2"/>
        <v>572929.47331997298</v>
      </c>
    </row>
    <row r="41" spans="1:40" x14ac:dyDescent="0.2">
      <c r="A41" s="85" t="s">
        <v>253</v>
      </c>
      <c r="B41" s="84">
        <f t="shared" si="1"/>
        <v>2521509.2208573325</v>
      </c>
      <c r="C41" s="84">
        <f t="shared" si="2"/>
        <v>2706092.8121784218</v>
      </c>
      <c r="D41" s="84">
        <f t="shared" si="2"/>
        <v>2915643.4589402606</v>
      </c>
      <c r="E41" s="84">
        <f t="shared" si="2"/>
        <v>3141590.8342218823</v>
      </c>
      <c r="F41" s="84">
        <f t="shared" si="2"/>
        <v>3411272.0422529751</v>
      </c>
      <c r="G41" s="84">
        <f t="shared" si="2"/>
        <v>3704229.6072298535</v>
      </c>
      <c r="H41" s="84">
        <f t="shared" si="2"/>
        <v>4022484.7103879373</v>
      </c>
      <c r="I41" s="84">
        <f t="shared" si="2"/>
        <v>4368235.2212101175</v>
      </c>
      <c r="J41" s="84">
        <f t="shared" si="2"/>
        <v>4743871.2595196515</v>
      </c>
      <c r="K41" s="84">
        <f t="shared" si="2"/>
        <v>5175594.8742573429</v>
      </c>
      <c r="L41" s="84">
        <f t="shared" si="2"/>
        <v>5646785.5894980952</v>
      </c>
      <c r="M41" s="84">
        <f t="shared" si="2"/>
        <v>6161069.1284361156</v>
      </c>
      <c r="N41" s="84">
        <f t="shared" si="2"/>
        <v>6722406.0793325575</v>
      </c>
      <c r="O41" s="84">
        <f t="shared" si="2"/>
        <v>7335123.0002457453</v>
      </c>
      <c r="P41" s="84">
        <f t="shared" si="2"/>
        <v>7996295.3958627982</v>
      </c>
      <c r="Q41" s="84">
        <f t="shared" si="2"/>
        <v>8717346.831008235</v>
      </c>
      <c r="R41" s="84">
        <f t="shared" si="2"/>
        <v>9503728.2174551878</v>
      </c>
      <c r="S41" s="84">
        <f t="shared" si="2"/>
        <v>10361389.454983577</v>
      </c>
      <c r="T41" s="84">
        <f t="shared" si="2"/>
        <v>11296825.390074112</v>
      </c>
      <c r="U41" s="84">
        <f t="shared" si="2"/>
        <v>12284406.885914927</v>
      </c>
      <c r="V41" s="84">
        <f t="shared" si="2"/>
        <v>13358769.846278664</v>
      </c>
      <c r="W41" s="84">
        <f t="shared" si="2"/>
        <v>14527582.127698259</v>
      </c>
      <c r="X41" s="84">
        <f t="shared" si="2"/>
        <v>15799193.097206878</v>
      </c>
      <c r="Y41" s="84">
        <f t="shared" si="2"/>
        <v>17182694.581540368</v>
      </c>
      <c r="Z41" s="84">
        <f t="shared" si="2"/>
        <v>18628167.737357523</v>
      </c>
      <c r="AA41" s="84">
        <f t="shared" si="2"/>
        <v>20195839.595712792</v>
      </c>
      <c r="AB41" s="84">
        <f t="shared" si="2"/>
        <v>21896095.08031847</v>
      </c>
      <c r="AC41" s="84">
        <f t="shared" si="2"/>
        <v>23740206.607318211</v>
      </c>
      <c r="AD41" s="84">
        <f t="shared" si="2"/>
        <v>25740410.376868818</v>
      </c>
      <c r="AE41" s="84">
        <f t="shared" si="2"/>
        <v>27863911.665536948</v>
      </c>
      <c r="AF41" s="84">
        <f t="shared" si="2"/>
        <v>30163585.699343659</v>
      </c>
      <c r="AG41" s="84">
        <f t="shared" si="2"/>
        <v>32654136.394979518</v>
      </c>
      <c r="AH41" s="84">
        <f t="shared" si="2"/>
        <v>35351502.755779326</v>
      </c>
      <c r="AI41" s="84">
        <f t="shared" si="2"/>
        <v>38272963.319164135</v>
      </c>
      <c r="AJ41" s="84">
        <f t="shared" si="2"/>
        <v>41434257.14146664</v>
      </c>
      <c r="AK41" s="84">
        <f t="shared" si="2"/>
        <v>44858080.474848129</v>
      </c>
      <c r="AL41" s="84">
        <f t="shared" si="2"/>
        <v>48566358.574440263</v>
      </c>
      <c r="AM41" s="84">
        <f t="shared" si="2"/>
        <v>52582858.619295835</v>
      </c>
      <c r="AN41" s="84">
        <f t="shared" si="2"/>
        <v>56933345.40034952</v>
      </c>
    </row>
    <row r="42" spans="1:40" x14ac:dyDescent="0.2">
      <c r="A42" s="85" t="s">
        <v>254</v>
      </c>
      <c r="B42" s="84">
        <f t="shared" si="1"/>
        <v>1547177.8029994548</v>
      </c>
      <c r="C42" s="84">
        <f t="shared" si="2"/>
        <v>1660436.8119008031</v>
      </c>
      <c r="D42" s="84">
        <f t="shared" si="2"/>
        <v>1789015.4054638527</v>
      </c>
      <c r="E42" s="84">
        <f t="shared" si="2"/>
        <v>1927654.8999340939</v>
      </c>
      <c r="F42" s="84">
        <f t="shared" si="2"/>
        <v>2093129.1228718627</v>
      </c>
      <c r="G42" s="84">
        <f t="shared" si="2"/>
        <v>2272885.5314559592</v>
      </c>
      <c r="H42" s="84">
        <f t="shared" si="2"/>
        <v>2468164.3062565802</v>
      </c>
      <c r="I42" s="84">
        <f t="shared" si="2"/>
        <v>2680314.0423332606</v>
      </c>
      <c r="J42" s="84">
        <f t="shared" si="2"/>
        <v>2910801.2980100657</v>
      </c>
      <c r="K42" s="84">
        <f t="shared" si="2"/>
        <v>3175703.4400398042</v>
      </c>
      <c r="L42" s="84">
        <f t="shared" si="2"/>
        <v>3464822.2779047149</v>
      </c>
      <c r="M42" s="84">
        <f t="shared" si="2"/>
        <v>3780382.5262318542</v>
      </c>
      <c r="N42" s="84">
        <f t="shared" si="2"/>
        <v>4124814.3701634328</v>
      </c>
      <c r="O42" s="84">
        <f t="shared" si="2"/>
        <v>4500772.5509694256</v>
      </c>
      <c r="P42" s="84">
        <f t="shared" si="2"/>
        <v>4906462.6218178933</v>
      </c>
      <c r="Q42" s="84">
        <f t="shared" si="2"/>
        <v>5348893.9903213214</v>
      </c>
      <c r="R42" s="84">
        <f t="shared" si="2"/>
        <v>5831411.2921573166</v>
      </c>
      <c r="S42" s="84">
        <f t="shared" si="2"/>
        <v>6357665.3380361535</v>
      </c>
      <c r="T42" s="84">
        <f t="shared" si="2"/>
        <v>6931641.313586235</v>
      </c>
      <c r="U42" s="84">
        <f t="shared" si="2"/>
        <v>7537613.3863349482</v>
      </c>
      <c r="V42" s="84">
        <f t="shared" si="2"/>
        <v>8196833.8686119802</v>
      </c>
      <c r="W42" s="84">
        <f t="shared" si="2"/>
        <v>8914007.6955911648</v>
      </c>
      <c r="X42" s="84">
        <f t="shared" si="2"/>
        <v>9694257.9718147907</v>
      </c>
      <c r="Y42" s="84">
        <f t="shared" si="2"/>
        <v>10543163.369134646</v>
      </c>
      <c r="Z42" s="84">
        <f t="shared" si="2"/>
        <v>11430094.08626741</v>
      </c>
      <c r="AA42" s="84">
        <f t="shared" si="2"/>
        <v>12392004.945673073</v>
      </c>
      <c r="AB42" s="84">
        <f t="shared" si="2"/>
        <v>13435268.053120907</v>
      </c>
      <c r="AC42" s="84">
        <f t="shared" si="2"/>
        <v>14566800.072606971</v>
      </c>
      <c r="AD42" s="84">
        <f t="shared" si="2"/>
        <v>15794109.038255857</v>
      </c>
      <c r="AE42" s="84">
        <f t="shared" si="2"/>
        <v>17097072.371204127</v>
      </c>
      <c r="AF42" s="84">
        <f t="shared" si="2"/>
        <v>18508133.885399267</v>
      </c>
      <c r="AG42" s="84">
        <f t="shared" si="2"/>
        <v>20036315.786008179</v>
      </c>
      <c r="AH42" s="84">
        <f t="shared" si="2"/>
        <v>21691398.117441382</v>
      </c>
      <c r="AI42" s="84">
        <f t="shared" si="2"/>
        <v>23483982.851464454</v>
      </c>
      <c r="AJ42" s="84">
        <f t="shared" si="2"/>
        <v>25423727.346613567</v>
      </c>
      <c r="AK42" s="84">
        <f t="shared" si="2"/>
        <v>27524557.840899181</v>
      </c>
      <c r="AL42" s="84">
        <f t="shared" si="2"/>
        <v>29799927.494747683</v>
      </c>
      <c r="AM42" s="84">
        <f t="shared" si="2"/>
        <v>32264419.65830756</v>
      </c>
      <c r="AN42" s="84">
        <f t="shared" si="2"/>
        <v>34933843.400331475</v>
      </c>
    </row>
    <row r="45" spans="1:40" x14ac:dyDescent="0.2">
      <c r="A45" s="83" t="s">
        <v>259</v>
      </c>
    </row>
    <row r="46" spans="1:40" x14ac:dyDescent="0.2">
      <c r="A46" s="83" t="s">
        <v>241</v>
      </c>
    </row>
    <row r="47" spans="1:40" x14ac:dyDescent="0.2">
      <c r="A47" s="83"/>
    </row>
    <row r="48" spans="1:40" x14ac:dyDescent="0.2">
      <c r="A48" s="83"/>
    </row>
    <row r="49" spans="1:40" x14ac:dyDescent="0.2">
      <c r="A49" s="83" t="s">
        <v>260</v>
      </c>
      <c r="B49" s="88">
        <v>947817</v>
      </c>
    </row>
    <row r="50" spans="1:40" x14ac:dyDescent="0.2">
      <c r="A50" s="85" t="s">
        <v>244</v>
      </c>
      <c r="B50" s="85">
        <v>2022</v>
      </c>
      <c r="C50" s="85">
        <v>2023</v>
      </c>
      <c r="D50" s="85">
        <v>2024</v>
      </c>
      <c r="E50" s="85">
        <v>2025</v>
      </c>
      <c r="F50" s="85">
        <v>2026</v>
      </c>
      <c r="G50" s="85">
        <v>2027</v>
      </c>
      <c r="H50" s="85">
        <v>2028</v>
      </c>
      <c r="I50" s="85">
        <v>2029</v>
      </c>
      <c r="J50" s="85">
        <v>2030</v>
      </c>
      <c r="K50" s="85">
        <v>2031</v>
      </c>
      <c r="L50" s="85">
        <v>2032</v>
      </c>
      <c r="M50" s="85">
        <v>2033</v>
      </c>
      <c r="N50" s="85">
        <v>2034</v>
      </c>
      <c r="O50" s="85">
        <v>2035</v>
      </c>
      <c r="P50" s="85">
        <v>2036</v>
      </c>
      <c r="Q50" s="85">
        <v>2037</v>
      </c>
      <c r="R50" s="85">
        <v>2038</v>
      </c>
      <c r="S50" s="85">
        <v>2039</v>
      </c>
      <c r="T50" s="85">
        <v>2040</v>
      </c>
      <c r="U50" s="85">
        <v>2041</v>
      </c>
      <c r="V50" s="85">
        <v>2042</v>
      </c>
      <c r="W50" s="85">
        <v>2043</v>
      </c>
      <c r="X50" s="85">
        <v>2044</v>
      </c>
      <c r="Y50" s="85">
        <v>2045</v>
      </c>
      <c r="Z50" s="85">
        <v>2046</v>
      </c>
      <c r="AA50" s="85">
        <v>2047</v>
      </c>
      <c r="AB50" s="85">
        <v>2048</v>
      </c>
      <c r="AC50" s="85">
        <v>2049</v>
      </c>
      <c r="AD50" s="85">
        <v>2050</v>
      </c>
      <c r="AE50" s="85">
        <v>2051</v>
      </c>
      <c r="AF50" s="85">
        <v>2052</v>
      </c>
      <c r="AG50" s="85">
        <v>2053</v>
      </c>
      <c r="AH50" s="85">
        <v>2054</v>
      </c>
      <c r="AI50" s="85">
        <v>2055</v>
      </c>
      <c r="AJ50" s="85">
        <v>2056</v>
      </c>
      <c r="AK50" s="85">
        <v>2057</v>
      </c>
      <c r="AL50" s="85">
        <v>2058</v>
      </c>
      <c r="AM50" s="85">
        <v>2059</v>
      </c>
      <c r="AN50" s="85">
        <v>2060</v>
      </c>
    </row>
    <row r="51" spans="1:40" x14ac:dyDescent="0.2">
      <c r="A51" s="85" t="s">
        <v>245</v>
      </c>
      <c r="B51" s="84">
        <f>B31*$B$49</f>
        <v>43707273233702.539</v>
      </c>
      <c r="C51" s="84">
        <f t="shared" ref="C51:AN58" si="3">C31*$B$49</f>
        <v>46906803655243.453</v>
      </c>
      <c r="D51" s="84">
        <f t="shared" si="3"/>
        <v>50539107395621.859</v>
      </c>
      <c r="E51" s="84">
        <f t="shared" si="3"/>
        <v>54455628337200.656</v>
      </c>
      <c r="F51" s="84">
        <f t="shared" si="3"/>
        <v>59130221691018.461</v>
      </c>
      <c r="G51" s="84">
        <f t="shared" si="3"/>
        <v>64208282176544.266</v>
      </c>
      <c r="H51" s="84">
        <f t="shared" si="3"/>
        <v>69724844494337.828</v>
      </c>
      <c r="I51" s="84">
        <f t="shared" si="3"/>
        <v>75718006019267.375</v>
      </c>
      <c r="J51" s="84">
        <f t="shared" si="3"/>
        <v>82229196550324.828</v>
      </c>
      <c r="K51" s="84">
        <f t="shared" si="3"/>
        <v>89712596505676.297</v>
      </c>
      <c r="L51" s="84">
        <f t="shared" si="3"/>
        <v>97880110296963.953</v>
      </c>
      <c r="M51" s="84">
        <f t="shared" si="3"/>
        <v>106794585393873.12</v>
      </c>
      <c r="N51" s="84">
        <f t="shared" si="3"/>
        <v>116524673741780.25</v>
      </c>
      <c r="O51" s="84">
        <f t="shared" si="3"/>
        <v>127145370924144.77</v>
      </c>
      <c r="P51" s="84">
        <f t="shared" si="3"/>
        <v>138605984397527.42</v>
      </c>
      <c r="Q51" s="84">
        <f t="shared" si="3"/>
        <v>151104527663111.66</v>
      </c>
      <c r="R51" s="84">
        <f t="shared" si="3"/>
        <v>164735485598553.44</v>
      </c>
      <c r="S51" s="84">
        <f t="shared" si="3"/>
        <v>179601992427294.34</v>
      </c>
      <c r="T51" s="84">
        <f t="shared" si="3"/>
        <v>195816628356218.22</v>
      </c>
      <c r="U51" s="84">
        <f t="shared" si="3"/>
        <v>212935143697037.38</v>
      </c>
      <c r="V51" s="84">
        <f t="shared" si="3"/>
        <v>231557909409082.38</v>
      </c>
      <c r="W51" s="84">
        <f t="shared" si="3"/>
        <v>251817838391433.78</v>
      </c>
      <c r="X51" s="84">
        <f t="shared" si="3"/>
        <v>273859656692772.06</v>
      </c>
      <c r="Y51" s="84">
        <f t="shared" si="3"/>
        <v>297840959991134.38</v>
      </c>
      <c r="Z51" s="84">
        <f t="shared" si="3"/>
        <v>322896466292952.19</v>
      </c>
      <c r="AA51" s="84">
        <f t="shared" si="3"/>
        <v>350070137397205.81</v>
      </c>
      <c r="AB51" s="84">
        <f t="shared" si="3"/>
        <v>379541983233841.06</v>
      </c>
      <c r="AC51" s="84">
        <f t="shared" si="3"/>
        <v>411507397326831.56</v>
      </c>
      <c r="AD51" s="84">
        <f t="shared" si="3"/>
        <v>446178479215283</v>
      </c>
      <c r="AE51" s="84">
        <f t="shared" si="3"/>
        <v>482986772545410.19</v>
      </c>
      <c r="AF51" s="84">
        <f t="shared" si="3"/>
        <v>522848804582662</v>
      </c>
      <c r="AG51" s="84">
        <f t="shared" si="3"/>
        <v>566019449709049.12</v>
      </c>
      <c r="AH51" s="84">
        <f t="shared" si="3"/>
        <v>612774991020450.62</v>
      </c>
      <c r="AI51" s="84">
        <f t="shared" si="3"/>
        <v>663414930795063.5</v>
      </c>
      <c r="AJ51" s="84">
        <f t="shared" si="3"/>
        <v>718212086292441.38</v>
      </c>
      <c r="AK51" s="84">
        <f t="shared" si="3"/>
        <v>777559869238541.75</v>
      </c>
      <c r="AL51" s="84">
        <f t="shared" si="3"/>
        <v>841838327070363.75</v>
      </c>
      <c r="AM51" s="84">
        <f t="shared" si="3"/>
        <v>911459434719532.88</v>
      </c>
      <c r="AN51" s="84">
        <f t="shared" si="3"/>
        <v>986869793272365.12</v>
      </c>
    </row>
    <row r="52" spans="1:40" x14ac:dyDescent="0.2">
      <c r="A52" s="85" t="s">
        <v>246</v>
      </c>
      <c r="B52" s="84">
        <f t="shared" ref="B52:Q62" si="4">B32*$B$49</f>
        <v>3689781561245.9233</v>
      </c>
      <c r="C52" s="84">
        <f t="shared" si="4"/>
        <v>3959886911696.9277</v>
      </c>
      <c r="D52" s="84">
        <f t="shared" si="4"/>
        <v>4266527119939.3921</v>
      </c>
      <c r="E52" s="84">
        <f t="shared" si="4"/>
        <v>4597161032450.9551</v>
      </c>
      <c r="F52" s="84">
        <f t="shared" si="4"/>
        <v>4991791653103.3447</v>
      </c>
      <c r="G52" s="84">
        <f t="shared" si="4"/>
        <v>5420483094141.0498</v>
      </c>
      <c r="H52" s="84">
        <f t="shared" si="4"/>
        <v>5886192995850.5703</v>
      </c>
      <c r="I52" s="84">
        <f t="shared" si="4"/>
        <v>6392137550433.3516</v>
      </c>
      <c r="J52" s="84">
        <f t="shared" si="4"/>
        <v>6941814274368.8408</v>
      </c>
      <c r="K52" s="84">
        <f t="shared" si="4"/>
        <v>7573565219412.7588</v>
      </c>
      <c r="L52" s="84">
        <f t="shared" si="4"/>
        <v>8263069266649.3857</v>
      </c>
      <c r="M52" s="84">
        <f t="shared" si="4"/>
        <v>9015632018960.3262</v>
      </c>
      <c r="N52" s="84">
        <f t="shared" si="4"/>
        <v>9837049094865.1562</v>
      </c>
      <c r="O52" s="84">
        <f t="shared" si="4"/>
        <v>10733651644777.771</v>
      </c>
      <c r="P52" s="84">
        <f t="shared" si="4"/>
        <v>11701160188459.844</v>
      </c>
      <c r="Q52" s="84">
        <f t="shared" si="4"/>
        <v>12756291087090.844</v>
      </c>
      <c r="R52" s="84">
        <f t="shared" si="3"/>
        <v>13907020783344.906</v>
      </c>
      <c r="S52" s="84">
        <f t="shared" si="3"/>
        <v>15162055900349.799</v>
      </c>
      <c r="T52" s="84">
        <f t="shared" si="3"/>
        <v>16530900494084.953</v>
      </c>
      <c r="U52" s="84">
        <f t="shared" si="3"/>
        <v>17976050868090.777</v>
      </c>
      <c r="V52" s="84">
        <f t="shared" si="3"/>
        <v>19548190524945.906</v>
      </c>
      <c r="W52" s="84">
        <f t="shared" si="3"/>
        <v>21258540012810.75</v>
      </c>
      <c r="X52" s="84">
        <f t="shared" si="3"/>
        <v>23119317149598.551</v>
      </c>
      <c r="Y52" s="84">
        <f t="shared" si="3"/>
        <v>25143826211324.047</v>
      </c>
      <c r="Z52" s="84">
        <f t="shared" si="3"/>
        <v>27259019823741.883</v>
      </c>
      <c r="AA52" s="84">
        <f t="shared" si="3"/>
        <v>29553029565683.918</v>
      </c>
      <c r="AB52" s="84">
        <f t="shared" si="3"/>
        <v>32041051931262.352</v>
      </c>
      <c r="AC52" s="84">
        <f t="shared" si="3"/>
        <v>34739582102368.043</v>
      </c>
      <c r="AD52" s="84">
        <f t="shared" si="3"/>
        <v>37666525587870.367</v>
      </c>
      <c r="AE52" s="84">
        <f t="shared" si="3"/>
        <v>40773893126088.43</v>
      </c>
      <c r="AF52" s="84">
        <f t="shared" si="3"/>
        <v>44139058233012.359</v>
      </c>
      <c r="AG52" s="84">
        <f t="shared" si="3"/>
        <v>47783537483015.219</v>
      </c>
      <c r="AH52" s="84">
        <f t="shared" si="3"/>
        <v>51730654780734.289</v>
      </c>
      <c r="AI52" s="84">
        <f t="shared" si="3"/>
        <v>56005694201379.07</v>
      </c>
      <c r="AJ52" s="84">
        <f t="shared" si="3"/>
        <v>60631687062609.391</v>
      </c>
      <c r="AK52" s="84">
        <f t="shared" si="3"/>
        <v>65641845304338.602</v>
      </c>
      <c r="AL52" s="84">
        <f t="shared" si="3"/>
        <v>71068252649061.656</v>
      </c>
      <c r="AM52" s="84">
        <f t="shared" si="3"/>
        <v>76945688148271.375</v>
      </c>
      <c r="AN52" s="84">
        <f t="shared" si="3"/>
        <v>83311854004178.125</v>
      </c>
    </row>
    <row r="53" spans="1:40" x14ac:dyDescent="0.2">
      <c r="A53" s="85" t="s">
        <v>247</v>
      </c>
      <c r="B53" s="84">
        <f t="shared" si="4"/>
        <v>6476000275634.4619</v>
      </c>
      <c r="C53" s="84">
        <f t="shared" si="3"/>
        <v>6950066909373.1787</v>
      </c>
      <c r="D53" s="84">
        <f t="shared" si="3"/>
        <v>7488256512236.3564</v>
      </c>
      <c r="E53" s="84">
        <f t="shared" si="3"/>
        <v>8068557885913.332</v>
      </c>
      <c r="F53" s="84">
        <f t="shared" si="3"/>
        <v>8761181003487.7275</v>
      </c>
      <c r="G53" s="84">
        <f t="shared" si="3"/>
        <v>9513584863781.5254</v>
      </c>
      <c r="H53" s="84">
        <f t="shared" si="3"/>
        <v>10330960473089.455</v>
      </c>
      <c r="I53" s="84">
        <f t="shared" si="3"/>
        <v>11218952626702.875</v>
      </c>
      <c r="J53" s="84">
        <f t="shared" si="3"/>
        <v>12183699877083.211</v>
      </c>
      <c r="K53" s="84">
        <f t="shared" si="3"/>
        <v>13292497031149.77</v>
      </c>
      <c r="L53" s="84">
        <f t="shared" si="3"/>
        <v>14502657666905.051</v>
      </c>
      <c r="M53" s="84">
        <f t="shared" si="3"/>
        <v>15823493740938.717</v>
      </c>
      <c r="N53" s="84">
        <f t="shared" si="3"/>
        <v>17265177244873.379</v>
      </c>
      <c r="O53" s="84">
        <f t="shared" si="3"/>
        <v>18838820091743.703</v>
      </c>
      <c r="P53" s="84">
        <f t="shared" si="3"/>
        <v>20536911290792.383</v>
      </c>
      <c r="Q53" s="84">
        <f t="shared" si="3"/>
        <v>22388790020452.871</v>
      </c>
      <c r="R53" s="84">
        <f t="shared" si="3"/>
        <v>24408455875036.879</v>
      </c>
      <c r="S53" s="84">
        <f t="shared" si="3"/>
        <v>26611190001365.535</v>
      </c>
      <c r="T53" s="84">
        <f t="shared" si="3"/>
        <v>29013673134631.641</v>
      </c>
      <c r="U53" s="84">
        <f t="shared" si="3"/>
        <v>31550081879986.953</v>
      </c>
      <c r="V53" s="84">
        <f t="shared" si="3"/>
        <v>34309371740954.176</v>
      </c>
      <c r="W53" s="84">
        <f t="shared" si="3"/>
        <v>37311236098231.711</v>
      </c>
      <c r="X53" s="84">
        <f t="shared" si="3"/>
        <v>40577118658136.719</v>
      </c>
      <c r="Y53" s="84">
        <f t="shared" si="3"/>
        <v>44130369988638.711</v>
      </c>
      <c r="Z53" s="84">
        <f t="shared" si="3"/>
        <v>47842783363161.82</v>
      </c>
      <c r="AA53" s="84">
        <f t="shared" si="3"/>
        <v>51869040060078.141</v>
      </c>
      <c r="AB53" s="84">
        <f t="shared" si="3"/>
        <v>56235811712498.125</v>
      </c>
      <c r="AC53" s="84">
        <f t="shared" si="3"/>
        <v>60972049303209.953</v>
      </c>
      <c r="AD53" s="84">
        <f t="shared" si="3"/>
        <v>66109179104595.586</v>
      </c>
      <c r="AE53" s="84">
        <f t="shared" si="3"/>
        <v>71562974322544.125</v>
      </c>
      <c r="AF53" s="84">
        <f t="shared" si="3"/>
        <v>77469234570816.406</v>
      </c>
      <c r="AG53" s="84">
        <f t="shared" si="3"/>
        <v>83865723966137.953</v>
      </c>
      <c r="AH53" s="84">
        <f t="shared" si="3"/>
        <v>90793378702251.672</v>
      </c>
      <c r="AI53" s="84">
        <f t="shared" si="3"/>
        <v>98296575302620.438</v>
      </c>
      <c r="AJ53" s="84">
        <f t="shared" si="3"/>
        <v>106415736436455.88</v>
      </c>
      <c r="AK53" s="84">
        <f t="shared" si="3"/>
        <v>115209152961485.81</v>
      </c>
      <c r="AL53" s="84">
        <f t="shared" si="3"/>
        <v>124733135581276.78</v>
      </c>
      <c r="AM53" s="84">
        <f t="shared" si="3"/>
        <v>135048725618550.84</v>
      </c>
      <c r="AN53" s="84">
        <f t="shared" si="3"/>
        <v>146222094869077.88</v>
      </c>
    </row>
    <row r="54" spans="1:40" x14ac:dyDescent="0.2">
      <c r="A54" s="85" t="s">
        <v>180</v>
      </c>
      <c r="B54" s="84">
        <f t="shared" si="4"/>
        <v>1856087134313.9006</v>
      </c>
      <c r="C54" s="84">
        <f t="shared" si="3"/>
        <v>1991959423109.2754</v>
      </c>
      <c r="D54" s="84">
        <f t="shared" si="3"/>
        <v>2146210002970.158</v>
      </c>
      <c r="E54" s="84">
        <f t="shared" si="3"/>
        <v>2312530241985.4336</v>
      </c>
      <c r="F54" s="84">
        <f t="shared" si="3"/>
        <v>2511043028078.895</v>
      </c>
      <c r="G54" s="84">
        <f t="shared" si="3"/>
        <v>2726689579261.6948</v>
      </c>
      <c r="H54" s="84">
        <f t="shared" si="3"/>
        <v>2960957690405.3125</v>
      </c>
      <c r="I54" s="84">
        <f t="shared" si="3"/>
        <v>3215465216894.2739</v>
      </c>
      <c r="J54" s="84">
        <f t="shared" si="3"/>
        <v>3491971529908.6328</v>
      </c>
      <c r="K54" s="84">
        <f t="shared" si="3"/>
        <v>3809764001284.8291</v>
      </c>
      <c r="L54" s="84">
        <f t="shared" si="3"/>
        <v>4156608271031.0122</v>
      </c>
      <c r="M54" s="84">
        <f t="shared" si="3"/>
        <v>4535173240025.1465</v>
      </c>
      <c r="N54" s="84">
        <f t="shared" si="3"/>
        <v>4948374303878.3359</v>
      </c>
      <c r="O54" s="84">
        <f t="shared" si="3"/>
        <v>5399396249178.5088</v>
      </c>
      <c r="P54" s="84">
        <f t="shared" si="3"/>
        <v>5886086350058.2734</v>
      </c>
      <c r="Q54" s="84">
        <f t="shared" si="3"/>
        <v>6416853511598.5264</v>
      </c>
      <c r="R54" s="84">
        <f t="shared" si="3"/>
        <v>6995710159028.0537</v>
      </c>
      <c r="S54" s="84">
        <f t="shared" si="3"/>
        <v>7627036023477.9648</v>
      </c>
      <c r="T54" s="84">
        <f t="shared" si="3"/>
        <v>8315611972252.8418</v>
      </c>
      <c r="U54" s="84">
        <f t="shared" si="3"/>
        <v>9042572355087.916</v>
      </c>
      <c r="V54" s="84">
        <f t="shared" si="3"/>
        <v>9833412718398.7871</v>
      </c>
      <c r="W54" s="84">
        <f t="shared" si="3"/>
        <v>10693777384141.859</v>
      </c>
      <c r="X54" s="84">
        <f t="shared" si="3"/>
        <v>11629812335287.062</v>
      </c>
      <c r="Y54" s="84">
        <f t="shared" si="3"/>
        <v>12648210080627.238</v>
      </c>
      <c r="Z54" s="84">
        <f t="shared" si="3"/>
        <v>13712225276493.195</v>
      </c>
      <c r="AA54" s="84">
        <f t="shared" si="3"/>
        <v>14866191140686.957</v>
      </c>
      <c r="AB54" s="84">
        <f t="shared" si="3"/>
        <v>16117752032837.988</v>
      </c>
      <c r="AC54" s="84">
        <f t="shared" si="3"/>
        <v>17475205597231.617</v>
      </c>
      <c r="AD54" s="84">
        <f t="shared" si="3"/>
        <v>18947558921169.395</v>
      </c>
      <c r="AE54" s="84">
        <f t="shared" si="3"/>
        <v>20510671754147.961</v>
      </c>
      <c r="AF54" s="84">
        <f t="shared" si="3"/>
        <v>22203465638047.816</v>
      </c>
      <c r="AG54" s="84">
        <f t="shared" si="3"/>
        <v>24036764150418.324</v>
      </c>
      <c r="AH54" s="84">
        <f t="shared" si="3"/>
        <v>26022300018143.352</v>
      </c>
      <c r="AI54" s="84">
        <f t="shared" si="3"/>
        <v>28172792001377.23</v>
      </c>
      <c r="AJ54" s="84">
        <f t="shared" si="3"/>
        <v>30499825645682.777</v>
      </c>
      <c r="AK54" s="84">
        <f t="shared" si="3"/>
        <v>33020107700051.945</v>
      </c>
      <c r="AL54" s="84">
        <f t="shared" si="3"/>
        <v>35749777381279.898</v>
      </c>
      <c r="AM54" s="84">
        <f t="shared" si="3"/>
        <v>38706329749425.859</v>
      </c>
      <c r="AN54" s="84">
        <f t="shared" si="3"/>
        <v>41908730309980.188</v>
      </c>
    </row>
    <row r="55" spans="1:40" x14ac:dyDescent="0.2">
      <c r="A55" s="85" t="s">
        <v>248</v>
      </c>
      <c r="B55" s="84">
        <f t="shared" si="4"/>
        <v>87414991982.25972</v>
      </c>
      <c r="C55" s="84">
        <f t="shared" si="3"/>
        <v>93814085438.639633</v>
      </c>
      <c r="D55" s="84">
        <f t="shared" si="3"/>
        <v>101078729944.01852</v>
      </c>
      <c r="E55" s="84">
        <f t="shared" si="3"/>
        <v>108911811748.86713</v>
      </c>
      <c r="F55" s="84">
        <f t="shared" si="3"/>
        <v>118261046105.34065</v>
      </c>
      <c r="G55" s="84">
        <f t="shared" si="3"/>
        <v>128417218837.83177</v>
      </c>
      <c r="H55" s="84">
        <f t="shared" si="3"/>
        <v>139450399704.57397</v>
      </c>
      <c r="I55" s="84">
        <f t="shared" si="3"/>
        <v>151436783843.63605</v>
      </c>
      <c r="J55" s="84">
        <f t="shared" si="3"/>
        <v>164459231275.30203</v>
      </c>
      <c r="K55" s="84">
        <f t="shared" si="3"/>
        <v>179426107465.4339</v>
      </c>
      <c r="L55" s="84">
        <f t="shared" si="3"/>
        <v>195761218300.71408</v>
      </c>
      <c r="M55" s="84">
        <f t="shared" si="3"/>
        <v>213590259361.12704</v>
      </c>
      <c r="N55" s="84">
        <f t="shared" si="3"/>
        <v>233050535237.20517</v>
      </c>
      <c r="O55" s="84">
        <f t="shared" si="3"/>
        <v>254292037860.3089</v>
      </c>
      <c r="P55" s="84">
        <f t="shared" si="3"/>
        <v>277213381626.84283</v>
      </c>
      <c r="Q55" s="84">
        <f t="shared" si="3"/>
        <v>302210595557.55548</v>
      </c>
      <c r="R55" s="84">
        <f t="shared" si="3"/>
        <v>329472650370.85736</v>
      </c>
      <c r="S55" s="84">
        <f t="shared" si="3"/>
        <v>359205815564.89453</v>
      </c>
      <c r="T55" s="84">
        <f t="shared" si="3"/>
        <v>391635252700.98157</v>
      </c>
      <c r="U55" s="84">
        <f t="shared" si="3"/>
        <v>425872457874.23895</v>
      </c>
      <c r="V55" s="84">
        <f t="shared" si="3"/>
        <v>463118179123</v>
      </c>
      <c r="W55" s="84">
        <f t="shared" si="3"/>
        <v>503638243600.22681</v>
      </c>
      <c r="X55" s="84">
        <f t="shared" si="3"/>
        <v>547722104878.49512</v>
      </c>
      <c r="Y55" s="84">
        <f t="shared" si="3"/>
        <v>595684955920.27563</v>
      </c>
      <c r="Z55" s="84">
        <f t="shared" si="3"/>
        <v>645796223918.48132</v>
      </c>
      <c r="AA55" s="84">
        <f t="shared" si="3"/>
        <v>700143843112.33289</v>
      </c>
      <c r="AB55" s="84">
        <f t="shared" si="3"/>
        <v>759087835196.59106</v>
      </c>
      <c r="AC55" s="84">
        <f t="shared" si="3"/>
        <v>823018989210.8783</v>
      </c>
      <c r="AD55" s="84">
        <f t="shared" si="3"/>
        <v>892361506395.36926</v>
      </c>
      <c r="AE55" s="84">
        <f t="shared" si="3"/>
        <v>965978468248.13135</v>
      </c>
      <c r="AF55" s="84">
        <f t="shared" si="3"/>
        <v>1045702938642.3639</v>
      </c>
      <c r="AG55" s="84">
        <f t="shared" si="3"/>
        <v>1132044668940.061</v>
      </c>
      <c r="AH55" s="84">
        <f t="shared" si="3"/>
        <v>1225556228149.1768</v>
      </c>
      <c r="AI55" s="84">
        <f t="shared" si="3"/>
        <v>1326836623878.9773</v>
      </c>
      <c r="AJ55" s="84">
        <f t="shared" si="3"/>
        <v>1436431493429.4365</v>
      </c>
      <c r="AK55" s="84">
        <f t="shared" si="3"/>
        <v>1555127664262.5757</v>
      </c>
      <c r="AL55" s="84">
        <f t="shared" si="3"/>
        <v>1683685235126.2742</v>
      </c>
      <c r="AM55" s="84">
        <f t="shared" si="3"/>
        <v>1822928160083.1055</v>
      </c>
      <c r="AN55" s="84">
        <f t="shared" si="3"/>
        <v>1973749645857.9741</v>
      </c>
    </row>
    <row r="56" spans="1:40" x14ac:dyDescent="0.2">
      <c r="A56" s="85" t="s">
        <v>249</v>
      </c>
      <c r="B56" s="84">
        <f t="shared" si="4"/>
        <v>703409526511.56787</v>
      </c>
      <c r="C56" s="84">
        <f t="shared" si="3"/>
        <v>754901646984.09448</v>
      </c>
      <c r="D56" s="84">
        <f t="shared" si="3"/>
        <v>813358669468.75562</v>
      </c>
      <c r="E56" s="84">
        <f t="shared" si="3"/>
        <v>876389783909.55017</v>
      </c>
      <c r="F56" s="84">
        <f t="shared" si="3"/>
        <v>951621049883.5531</v>
      </c>
      <c r="G56" s="84">
        <f t="shared" si="3"/>
        <v>1033345574372.2253</v>
      </c>
      <c r="H56" s="84">
        <f t="shared" si="3"/>
        <v>1122127193559.0879</v>
      </c>
      <c r="I56" s="84">
        <f t="shared" si="3"/>
        <v>1218579033233.8484</v>
      </c>
      <c r="J56" s="84">
        <f t="shared" si="3"/>
        <v>1323367850051.3225</v>
      </c>
      <c r="K56" s="84">
        <f t="shared" si="3"/>
        <v>1443803064372.3906</v>
      </c>
      <c r="L56" s="84">
        <f t="shared" si="3"/>
        <v>1575248166838.2278</v>
      </c>
      <c r="M56" s="84">
        <f t="shared" si="3"/>
        <v>1718714602584.2319</v>
      </c>
      <c r="N56" s="84">
        <f t="shared" si="3"/>
        <v>1875307231941.8438</v>
      </c>
      <c r="O56" s="84">
        <f t="shared" si="3"/>
        <v>2046233007528.9863</v>
      </c>
      <c r="P56" s="84">
        <f t="shared" si="3"/>
        <v>2230676101330.3174</v>
      </c>
      <c r="Q56" s="84">
        <f t="shared" si="3"/>
        <v>2431823273187.0557</v>
      </c>
      <c r="R56" s="84">
        <f t="shared" si="3"/>
        <v>2651195129582.6816</v>
      </c>
      <c r="S56" s="84">
        <f t="shared" si="3"/>
        <v>2890451476538.2739</v>
      </c>
      <c r="T56" s="84">
        <f t="shared" si="3"/>
        <v>3151404140419.5576</v>
      </c>
      <c r="U56" s="84">
        <f t="shared" si="3"/>
        <v>3426903522549.4307</v>
      </c>
      <c r="V56" s="84">
        <f t="shared" si="3"/>
        <v>3726611782586.6763</v>
      </c>
      <c r="W56" s="84">
        <f t="shared" si="3"/>
        <v>4052667974114.1963</v>
      </c>
      <c r="X56" s="84">
        <f t="shared" si="3"/>
        <v>4407401267401.4785</v>
      </c>
      <c r="Y56" s="84">
        <f t="shared" si="3"/>
        <v>4793347952019.2676</v>
      </c>
      <c r="Z56" s="84">
        <f t="shared" si="3"/>
        <v>5196582483032.7295</v>
      </c>
      <c r="AA56" s="84">
        <f t="shared" si="3"/>
        <v>5633906015498.8359</v>
      </c>
      <c r="AB56" s="84">
        <f t="shared" si="3"/>
        <v>6108215566097.4785</v>
      </c>
      <c r="AC56" s="84">
        <f t="shared" si="3"/>
        <v>6622655729675.5322</v>
      </c>
      <c r="AD56" s="84">
        <f t="shared" si="3"/>
        <v>7180639961828.3184</v>
      </c>
      <c r="AE56" s="84">
        <f t="shared" si="3"/>
        <v>7773019725365.6807</v>
      </c>
      <c r="AF56" s="84">
        <f t="shared" si="3"/>
        <v>8414545288655.4824</v>
      </c>
      <c r="AG56" s="84">
        <f t="shared" si="3"/>
        <v>9109318510612.8574</v>
      </c>
      <c r="AH56" s="84">
        <f t="shared" si="3"/>
        <v>9861785794485.5293</v>
      </c>
      <c r="AI56" s="84">
        <f t="shared" si="3"/>
        <v>10676767224898.074</v>
      </c>
      <c r="AJ56" s="84">
        <f t="shared" si="3"/>
        <v>11558653427143.92</v>
      </c>
      <c r="AK56" s="84">
        <f t="shared" si="3"/>
        <v>12513775831564.186</v>
      </c>
      <c r="AL56" s="84">
        <f t="shared" si="3"/>
        <v>13548250788320.615</v>
      </c>
      <c r="AM56" s="84">
        <f t="shared" si="3"/>
        <v>14668708477475.902</v>
      </c>
      <c r="AN56" s="84">
        <f t="shared" si="3"/>
        <v>15882336340282.334</v>
      </c>
    </row>
    <row r="57" spans="1:40" x14ac:dyDescent="0.2">
      <c r="A57" s="85" t="s">
        <v>250</v>
      </c>
      <c r="B57" s="84">
        <f t="shared" si="4"/>
        <v>10472091619.069326</v>
      </c>
      <c r="C57" s="84">
        <f t="shared" si="3"/>
        <v>11238686586.758585</v>
      </c>
      <c r="D57" s="84">
        <f t="shared" si="3"/>
        <v>12108972347.989744</v>
      </c>
      <c r="E57" s="84">
        <f t="shared" si="3"/>
        <v>13047355438.348967</v>
      </c>
      <c r="F57" s="84">
        <f t="shared" si="3"/>
        <v>14167369711.976202</v>
      </c>
      <c r="G57" s="84">
        <f t="shared" si="3"/>
        <v>15384053131.398411</v>
      </c>
      <c r="H57" s="84">
        <f t="shared" si="3"/>
        <v>16705799873.761953</v>
      </c>
      <c r="I57" s="84">
        <f t="shared" si="3"/>
        <v>18141737920.991783</v>
      </c>
      <c r="J57" s="84">
        <f t="shared" si="3"/>
        <v>19701793690.791504</v>
      </c>
      <c r="K57" s="84">
        <f t="shared" si="3"/>
        <v>21494787033.925781</v>
      </c>
      <c r="L57" s="84">
        <f t="shared" si="3"/>
        <v>23451691374.881649</v>
      </c>
      <c r="M57" s="84">
        <f t="shared" si="3"/>
        <v>25587564721.443119</v>
      </c>
      <c r="N57" s="84">
        <f t="shared" si="3"/>
        <v>27918855811.054073</v>
      </c>
      <c r="O57" s="84">
        <f t="shared" si="3"/>
        <v>30463533292.017368</v>
      </c>
      <c r="P57" s="84">
        <f t="shared" si="3"/>
        <v>33209451429.309429</v>
      </c>
      <c r="Q57" s="84">
        <f t="shared" si="3"/>
        <v>36204053482.891083</v>
      </c>
      <c r="R57" s="84">
        <f t="shared" si="3"/>
        <v>39469977659.683609</v>
      </c>
      <c r="S57" s="84">
        <f t="shared" si="3"/>
        <v>43031934516.009476</v>
      </c>
      <c r="T57" s="84">
        <f t="shared" si="3"/>
        <v>46916897828.857162</v>
      </c>
      <c r="U57" s="84">
        <f t="shared" si="3"/>
        <v>51018427111.477112</v>
      </c>
      <c r="V57" s="84">
        <f t="shared" si="3"/>
        <v>55480368896.182625</v>
      </c>
      <c r="W57" s="84">
        <f t="shared" si="3"/>
        <v>60334568593.440849</v>
      </c>
      <c r="X57" s="84">
        <f t="shared" si="3"/>
        <v>65615701998.132545</v>
      </c>
      <c r="Y57" s="84">
        <f t="shared" si="3"/>
        <v>71361528417.967178</v>
      </c>
      <c r="Z57" s="84">
        <f t="shared" si="3"/>
        <v>77364729673.553223</v>
      </c>
      <c r="AA57" s="84">
        <f t="shared" si="3"/>
        <v>83875434926.398254</v>
      </c>
      <c r="AB57" s="84">
        <f t="shared" si="3"/>
        <v>90936773851.251328</v>
      </c>
      <c r="AC57" s="84">
        <f t="shared" si="3"/>
        <v>98595561971.786957</v>
      </c>
      <c r="AD57" s="84">
        <f t="shared" si="3"/>
        <v>106902617507.5267</v>
      </c>
      <c r="AE57" s="84">
        <f t="shared" si="3"/>
        <v>115721740540.74863</v>
      </c>
      <c r="AF57" s="84">
        <f t="shared" si="3"/>
        <v>125272527417.4393</v>
      </c>
      <c r="AG57" s="84">
        <f t="shared" si="3"/>
        <v>135616045042.08145</v>
      </c>
      <c r="AH57" s="84">
        <f t="shared" si="3"/>
        <v>146818489763.21832</v>
      </c>
      <c r="AI57" s="84">
        <f t="shared" si="3"/>
        <v>158951621154.6084</v>
      </c>
      <c r="AJ57" s="84">
        <f t="shared" si="3"/>
        <v>172080805163.97464</v>
      </c>
      <c r="AK57" s="84">
        <f t="shared" si="3"/>
        <v>186300301701.24588</v>
      </c>
      <c r="AL57" s="84">
        <f t="shared" si="3"/>
        <v>201701168645.01755</v>
      </c>
      <c r="AM57" s="84">
        <f t="shared" si="3"/>
        <v>218382113576.64963</v>
      </c>
      <c r="AN57" s="84">
        <f t="shared" si="3"/>
        <v>236450140368.65704</v>
      </c>
    </row>
    <row r="58" spans="1:40" x14ac:dyDescent="0.2">
      <c r="A58" s="85" t="s">
        <v>251</v>
      </c>
      <c r="B58" s="84">
        <f t="shared" si="4"/>
        <v>37550509341.637573</v>
      </c>
      <c r="C58" s="84">
        <f t="shared" si="3"/>
        <v>40299342386.895653</v>
      </c>
      <c r="D58" s="84">
        <f t="shared" si="3"/>
        <v>43419986742.937782</v>
      </c>
      <c r="E58" s="84">
        <f t="shared" si="3"/>
        <v>46784812441.788979</v>
      </c>
      <c r="F58" s="84">
        <f t="shared" si="3"/>
        <v>50800925743.168266</v>
      </c>
      <c r="G58" s="84">
        <f t="shared" ref="C58:AN62" si="5">G38*$B$49</f>
        <v>55163672343.249054</v>
      </c>
      <c r="H58" s="84">
        <f t="shared" si="5"/>
        <v>59903151828.514687</v>
      </c>
      <c r="I58" s="84">
        <f t="shared" si="5"/>
        <v>65052095040.425652</v>
      </c>
      <c r="J58" s="84">
        <f t="shared" si="5"/>
        <v>70646095827.304367</v>
      </c>
      <c r="K58" s="84">
        <f t="shared" si="5"/>
        <v>77075357118.167786</v>
      </c>
      <c r="L58" s="84">
        <f t="shared" si="5"/>
        <v>84092365506.63002</v>
      </c>
      <c r="M58" s="84">
        <f t="shared" si="5"/>
        <v>91751115541.490677</v>
      </c>
      <c r="N58" s="84">
        <f t="shared" si="5"/>
        <v>100110588607.89346</v>
      </c>
      <c r="O58" s="84">
        <f t="shared" si="5"/>
        <v>109235216141.3622</v>
      </c>
      <c r="P58" s="84">
        <f t="shared" si="5"/>
        <v>119081446332.66386</v>
      </c>
      <c r="Q58" s="84">
        <f t="shared" si="5"/>
        <v>129819399788.18364</v>
      </c>
      <c r="R58" s="84">
        <f t="shared" si="5"/>
        <v>141530251905.4827</v>
      </c>
      <c r="S58" s="84">
        <f t="shared" si="5"/>
        <v>154302609049.91544</v>
      </c>
      <c r="T58" s="84">
        <f t="shared" si="5"/>
        <v>168233192975.03687</v>
      </c>
      <c r="U58" s="84">
        <f t="shared" si="5"/>
        <v>182940332603.33859</v>
      </c>
      <c r="V58" s="84">
        <f t="shared" si="5"/>
        <v>198939828478.95981</v>
      </c>
      <c r="W58" s="84">
        <f t="shared" si="5"/>
        <v>216345870911.414</v>
      </c>
      <c r="X58" s="84">
        <f t="shared" si="5"/>
        <v>235282799317.0246</v>
      </c>
      <c r="Y58" s="84">
        <f t="shared" si="5"/>
        <v>255886009879.13803</v>
      </c>
      <c r="Z58" s="84">
        <f t="shared" si="5"/>
        <v>277412107341.57098</v>
      </c>
      <c r="AA58" s="84">
        <f t="shared" si="5"/>
        <v>300757997285.12494</v>
      </c>
      <c r="AB58" s="84">
        <f t="shared" si="5"/>
        <v>326078332792.82062</v>
      </c>
      <c r="AC58" s="84">
        <f t="shared" si="5"/>
        <v>353540983553.25726</v>
      </c>
      <c r="AD58" s="84">
        <f t="shared" si="5"/>
        <v>383328172000.71857</v>
      </c>
      <c r="AE58" s="84">
        <f t="shared" si="5"/>
        <v>414951516590.35284</v>
      </c>
      <c r="AF58" s="84">
        <f t="shared" si="5"/>
        <v>449198439256.69928</v>
      </c>
      <c r="AG58" s="84">
        <f t="shared" si="5"/>
        <v>486287911858.54779</v>
      </c>
      <c r="AH58" s="84">
        <f t="shared" si="5"/>
        <v>526457299260.03156</v>
      </c>
      <c r="AI58" s="84">
        <f t="shared" si="5"/>
        <v>569963914769.97119</v>
      </c>
      <c r="AJ58" s="84">
        <f t="shared" si="5"/>
        <v>617042145626.35852</v>
      </c>
      <c r="AK58" s="84">
        <f t="shared" si="5"/>
        <v>668029986162.80737</v>
      </c>
      <c r="AL58" s="84">
        <f t="shared" si="5"/>
        <v>723253948965.83826</v>
      </c>
      <c r="AM58" s="84">
        <f t="shared" si="5"/>
        <v>783067976694.73792</v>
      </c>
      <c r="AN58" s="84">
        <f t="shared" si="5"/>
        <v>847855760598.65015</v>
      </c>
    </row>
    <row r="59" spans="1:40" x14ac:dyDescent="0.2">
      <c r="A59" s="85" t="s">
        <v>252</v>
      </c>
      <c r="B59" s="84">
        <f t="shared" si="4"/>
        <v>0</v>
      </c>
      <c r="C59" s="84">
        <f t="shared" si="5"/>
        <v>0</v>
      </c>
      <c r="D59" s="84">
        <f t="shared" si="5"/>
        <v>0</v>
      </c>
      <c r="E59" s="84">
        <f t="shared" si="5"/>
        <v>0</v>
      </c>
      <c r="F59" s="84">
        <f t="shared" si="5"/>
        <v>0</v>
      </c>
      <c r="G59" s="84">
        <f t="shared" si="5"/>
        <v>0</v>
      </c>
      <c r="H59" s="84">
        <f t="shared" si="5"/>
        <v>0</v>
      </c>
      <c r="I59" s="84">
        <f t="shared" si="5"/>
        <v>0</v>
      </c>
      <c r="J59" s="84">
        <f t="shared" si="5"/>
        <v>0</v>
      </c>
      <c r="K59" s="84">
        <f t="shared" si="5"/>
        <v>0</v>
      </c>
      <c r="L59" s="84">
        <f t="shared" si="5"/>
        <v>0</v>
      </c>
      <c r="M59" s="84">
        <f t="shared" si="5"/>
        <v>0</v>
      </c>
      <c r="N59" s="84">
        <f t="shared" si="5"/>
        <v>0</v>
      </c>
      <c r="O59" s="84">
        <f t="shared" si="5"/>
        <v>0</v>
      </c>
      <c r="P59" s="84">
        <f t="shared" si="5"/>
        <v>0</v>
      </c>
      <c r="Q59" s="84">
        <f t="shared" si="5"/>
        <v>0</v>
      </c>
      <c r="R59" s="84">
        <f t="shared" si="5"/>
        <v>0</v>
      </c>
      <c r="S59" s="84">
        <f t="shared" si="5"/>
        <v>0</v>
      </c>
      <c r="T59" s="84">
        <f t="shared" si="5"/>
        <v>0</v>
      </c>
      <c r="U59" s="84">
        <f t="shared" si="5"/>
        <v>0</v>
      </c>
      <c r="V59" s="84">
        <f t="shared" si="5"/>
        <v>0</v>
      </c>
      <c r="W59" s="84">
        <f t="shared" si="5"/>
        <v>0</v>
      </c>
      <c r="X59" s="84">
        <f t="shared" si="5"/>
        <v>0</v>
      </c>
      <c r="Y59" s="84">
        <f t="shared" si="5"/>
        <v>0</v>
      </c>
      <c r="Z59" s="84">
        <f t="shared" si="5"/>
        <v>0</v>
      </c>
      <c r="AA59" s="84">
        <f t="shared" si="5"/>
        <v>0</v>
      </c>
      <c r="AB59" s="84">
        <f t="shared" si="5"/>
        <v>0</v>
      </c>
      <c r="AC59" s="84">
        <f t="shared" si="5"/>
        <v>0</v>
      </c>
      <c r="AD59" s="84">
        <f t="shared" si="5"/>
        <v>0</v>
      </c>
      <c r="AE59" s="84">
        <f t="shared" si="5"/>
        <v>0</v>
      </c>
      <c r="AF59" s="84">
        <f t="shared" si="5"/>
        <v>0</v>
      </c>
      <c r="AG59" s="84">
        <f t="shared" si="5"/>
        <v>0</v>
      </c>
      <c r="AH59" s="84">
        <f t="shared" si="5"/>
        <v>0</v>
      </c>
      <c r="AI59" s="84">
        <f t="shared" si="5"/>
        <v>0</v>
      </c>
      <c r="AJ59" s="84">
        <f t="shared" si="5"/>
        <v>0</v>
      </c>
      <c r="AK59" s="84">
        <f t="shared" si="5"/>
        <v>0</v>
      </c>
      <c r="AL59" s="84">
        <f t="shared" si="5"/>
        <v>0</v>
      </c>
      <c r="AM59" s="84">
        <f t="shared" si="5"/>
        <v>0</v>
      </c>
      <c r="AN59" s="84">
        <f t="shared" si="5"/>
        <v>0</v>
      </c>
    </row>
    <row r="60" spans="1:40" x14ac:dyDescent="0.2">
      <c r="A60" s="85" t="s">
        <v>128</v>
      </c>
      <c r="B60" s="84">
        <f t="shared" si="4"/>
        <v>24050245571.611828</v>
      </c>
      <c r="C60" s="84">
        <f t="shared" si="5"/>
        <v>25810810499.56908</v>
      </c>
      <c r="D60" s="84">
        <f t="shared" si="5"/>
        <v>27809512099.636505</v>
      </c>
      <c r="E60" s="84">
        <f t="shared" si="5"/>
        <v>29964606285.624252</v>
      </c>
      <c r="F60" s="84">
        <f t="shared" si="5"/>
        <v>32536835340.170982</v>
      </c>
      <c r="G60" s="84">
        <f t="shared" si="5"/>
        <v>35331075123.819191</v>
      </c>
      <c r="H60" s="84">
        <f t="shared" si="5"/>
        <v>38366603735.833588</v>
      </c>
      <c r="I60" s="84">
        <f t="shared" si="5"/>
        <v>41664384534.333458</v>
      </c>
      <c r="J60" s="84">
        <f t="shared" si="5"/>
        <v>45247214568.093964</v>
      </c>
      <c r="K60" s="84">
        <f t="shared" si="5"/>
        <v>49365009921.614449</v>
      </c>
      <c r="L60" s="84">
        <f t="shared" si="5"/>
        <v>53859243898.181252</v>
      </c>
      <c r="M60" s="84">
        <f t="shared" si="5"/>
        <v>58764498775.929253</v>
      </c>
      <c r="N60" s="84">
        <f t="shared" si="5"/>
        <v>64118550788.036919</v>
      </c>
      <c r="O60" s="84">
        <f t="shared" si="5"/>
        <v>69962666800.761108</v>
      </c>
      <c r="P60" s="84">
        <f t="shared" si="5"/>
        <v>76268952872.701157</v>
      </c>
      <c r="Q60" s="84">
        <f t="shared" si="5"/>
        <v>83146367375.716415</v>
      </c>
      <c r="R60" s="84">
        <f t="shared" si="5"/>
        <v>90646901302.204834</v>
      </c>
      <c r="S60" s="84">
        <f t="shared" si="5"/>
        <v>98827305010.106781</v>
      </c>
      <c r="T60" s="84">
        <f t="shared" si="5"/>
        <v>107749526578.58011</v>
      </c>
      <c r="U60" s="84">
        <f t="shared" si="5"/>
        <v>117169114379.60178</v>
      </c>
      <c r="V60" s="84">
        <f t="shared" si="5"/>
        <v>127416426908.17001</v>
      </c>
      <c r="W60" s="84">
        <f t="shared" si="5"/>
        <v>138564600455.47894</v>
      </c>
      <c r="X60" s="84">
        <f t="shared" si="5"/>
        <v>150693271584.3671</v>
      </c>
      <c r="Y60" s="84">
        <f t="shared" si="5"/>
        <v>163889158465.0015</v>
      </c>
      <c r="Z60" s="84">
        <f t="shared" si="5"/>
        <v>177676133375.5098</v>
      </c>
      <c r="AA60" s="84">
        <f t="shared" si="5"/>
        <v>192628643902.64954</v>
      </c>
      <c r="AB60" s="84">
        <f t="shared" si="5"/>
        <v>208845741822.02301</v>
      </c>
      <c r="AC60" s="84">
        <f t="shared" si="5"/>
        <v>226434943843.93912</v>
      </c>
      <c r="AD60" s="84">
        <f t="shared" si="5"/>
        <v>245512959285.2626</v>
      </c>
      <c r="AE60" s="84">
        <f t="shared" si="5"/>
        <v>265766990895.24344</v>
      </c>
      <c r="AF60" s="84">
        <f t="shared" si="5"/>
        <v>287701364480.0069</v>
      </c>
      <c r="AG60" s="84">
        <f t="shared" si="5"/>
        <v>311456326525.40656</v>
      </c>
      <c r="AH60" s="84">
        <f t="shared" si="5"/>
        <v>337183903818.0976</v>
      </c>
      <c r="AI60" s="84">
        <f t="shared" si="5"/>
        <v>365048899668.99304</v>
      </c>
      <c r="AJ60" s="84">
        <f t="shared" si="5"/>
        <v>395201433763.05591</v>
      </c>
      <c r="AK60" s="84">
        <f t="shared" si="5"/>
        <v>427857983769.10419</v>
      </c>
      <c r="AL60" s="84">
        <f t="shared" si="5"/>
        <v>463227673558.57776</v>
      </c>
      <c r="AM60" s="84">
        <f t="shared" si="5"/>
        <v>501537195339.47473</v>
      </c>
      <c r="AN60" s="84">
        <f t="shared" si="5"/>
        <v>543032294613.71686</v>
      </c>
    </row>
    <row r="61" spans="1:40" x14ac:dyDescent="0.2">
      <c r="A61" s="85" t="s">
        <v>253</v>
      </c>
      <c r="B61" s="84">
        <f t="shared" si="4"/>
        <v>2389929305185.3345</v>
      </c>
      <c r="C61" s="84">
        <f t="shared" si="5"/>
        <v>2564880770960.5151</v>
      </c>
      <c r="D61" s="84">
        <f t="shared" si="5"/>
        <v>2763496436322.3809</v>
      </c>
      <c r="E61" s="84">
        <f t="shared" si="5"/>
        <v>2977653199719.6816</v>
      </c>
      <c r="F61" s="84">
        <f t="shared" si="5"/>
        <v>3233261633272.0879</v>
      </c>
      <c r="G61" s="84">
        <f t="shared" si="5"/>
        <v>3510931793635.7778</v>
      </c>
      <c r="H61" s="84">
        <f t="shared" si="5"/>
        <v>3812579390745.7637</v>
      </c>
      <c r="I61" s="84">
        <f t="shared" si="5"/>
        <v>4140287602661.71</v>
      </c>
      <c r="J61" s="84">
        <f t="shared" si="5"/>
        <v>4496321825584.1377</v>
      </c>
      <c r="K61" s="84">
        <f t="shared" si="5"/>
        <v>4905516806933.9717</v>
      </c>
      <c r="L61" s="84">
        <f t="shared" si="5"/>
        <v>5352119377081.3164</v>
      </c>
      <c r="M61" s="84">
        <f t="shared" si="5"/>
        <v>5839566058106.9336</v>
      </c>
      <c r="N61" s="84">
        <f t="shared" si="5"/>
        <v>6371610762894.7471</v>
      </c>
      <c r="O61" s="84">
        <f t="shared" si="5"/>
        <v>6952354276723.9219</v>
      </c>
      <c r="P61" s="84">
        <f t="shared" si="5"/>
        <v>7579024713220.4902</v>
      </c>
      <c r="Q61" s="84">
        <f t="shared" si="5"/>
        <v>8262449521325.7324</v>
      </c>
      <c r="R61" s="84">
        <f t="shared" si="5"/>
        <v>9007795167883.7246</v>
      </c>
      <c r="S61" s="84">
        <f t="shared" si="5"/>
        <v>9820701069054.1699</v>
      </c>
      <c r="T61" s="84">
        <f t="shared" si="5"/>
        <v>10707323150743.875</v>
      </c>
      <c r="U61" s="84">
        <f t="shared" si="5"/>
        <v>11643369681387.229</v>
      </c>
      <c r="V61" s="84">
        <f t="shared" si="5"/>
        <v>12661669159390.305</v>
      </c>
      <c r="W61" s="84">
        <f t="shared" si="5"/>
        <v>13769489309528.582</v>
      </c>
      <c r="X61" s="84">
        <f t="shared" si="5"/>
        <v>14974743803815.33</v>
      </c>
      <c r="Y61" s="84">
        <f t="shared" si="5"/>
        <v>16286050030191.848</v>
      </c>
      <c r="Z61" s="84">
        <f t="shared" si="5"/>
        <v>17656094060318.996</v>
      </c>
      <c r="AA61" s="84">
        <f t="shared" si="5"/>
        <v>19141960098089.711</v>
      </c>
      <c r="AB61" s="84">
        <f t="shared" si="5"/>
        <v>20753491150742.211</v>
      </c>
      <c r="AC61" s="84">
        <f t="shared" si="5"/>
        <v>22501371405928.523</v>
      </c>
      <c r="AD61" s="84">
        <f t="shared" si="5"/>
        <v>24397198542172.672</v>
      </c>
      <c r="AE61" s="84">
        <f t="shared" si="5"/>
        <v>26409889163094.234</v>
      </c>
      <c r="AF61" s="84">
        <f t="shared" si="5"/>
        <v>28589559306794.809</v>
      </c>
      <c r="AG61" s="84">
        <f t="shared" si="5"/>
        <v>30950145595480.301</v>
      </c>
      <c r="AH61" s="84">
        <f t="shared" si="5"/>
        <v>33506755287474.492</v>
      </c>
      <c r="AI61" s="84">
        <f t="shared" si="5"/>
        <v>36275765274280.195</v>
      </c>
      <c r="AJ61" s="84">
        <f t="shared" si="5"/>
        <v>39272093301053.484</v>
      </c>
      <c r="AK61" s="84">
        <f t="shared" si="5"/>
        <v>42517251261429.133</v>
      </c>
      <c r="AL61" s="84">
        <f t="shared" si="5"/>
        <v>46032020284950.25</v>
      </c>
      <c r="AM61" s="84">
        <f t="shared" si="5"/>
        <v>49838927307965.117</v>
      </c>
      <c r="AN61" s="84">
        <f t="shared" si="5"/>
        <v>53962392637323.078</v>
      </c>
    </row>
    <row r="62" spans="1:40" x14ac:dyDescent="0.2">
      <c r="A62" s="85" t="s">
        <v>254</v>
      </c>
      <c r="B62" s="84">
        <f t="shared" si="4"/>
        <v>1466441423705.5342</v>
      </c>
      <c r="C62" s="84">
        <f t="shared" si="5"/>
        <v>1573790237745.3835</v>
      </c>
      <c r="D62" s="84">
        <f t="shared" si="5"/>
        <v>1695659214560.5325</v>
      </c>
      <c r="E62" s="84">
        <f t="shared" si="5"/>
        <v>1827064084290.833</v>
      </c>
      <c r="F62" s="84">
        <f t="shared" si="5"/>
        <v>1983903365853.0403</v>
      </c>
      <c r="G62" s="84">
        <f t="shared" si="5"/>
        <v>2154279545767.9929</v>
      </c>
      <c r="H62" s="84">
        <f t="shared" si="5"/>
        <v>2339368088263.1929</v>
      </c>
      <c r="I62" s="84">
        <f t="shared" si="5"/>
        <v>2540447214662.1841</v>
      </c>
      <c r="J62" s="84">
        <f t="shared" si="5"/>
        <v>2758906953876.0063</v>
      </c>
      <c r="K62" s="84">
        <f t="shared" si="5"/>
        <v>3009985707428.207</v>
      </c>
      <c r="L62" s="84">
        <f t="shared" si="5"/>
        <v>3284017456976.813</v>
      </c>
      <c r="M62" s="84">
        <f t="shared" si="5"/>
        <v>3583110824865.4976</v>
      </c>
      <c r="N62" s="84">
        <f t="shared" si="5"/>
        <v>3909569181885.1943</v>
      </c>
      <c r="O62" s="84">
        <f t="shared" si="5"/>
        <v>4265908736942.188</v>
      </c>
      <c r="P62" s="84">
        <f t="shared" si="5"/>
        <v>4650428682823.5703</v>
      </c>
      <c r="Q62" s="84">
        <f t="shared" si="5"/>
        <v>5069772655224.3838</v>
      </c>
      <c r="R62" s="84">
        <f t="shared" si="5"/>
        <v>5527110756698.6709</v>
      </c>
      <c r="S62" s="84">
        <f t="shared" si="5"/>
        <v>6025903287701.4131</v>
      </c>
      <c r="T62" s="84">
        <f t="shared" si="5"/>
        <v>6569927474919.3643</v>
      </c>
      <c r="U62" s="84">
        <f t="shared" si="5"/>
        <v>7144278106995.832</v>
      </c>
      <c r="V62" s="84">
        <f t="shared" si="5"/>
        <v>7769098486846.2012</v>
      </c>
      <c r="W62" s="84">
        <f t="shared" si="5"/>
        <v>8448848032012.1309</v>
      </c>
      <c r="X62" s="84">
        <f t="shared" si="5"/>
        <v>9188382508071.5801</v>
      </c>
      <c r="Y62" s="84">
        <f t="shared" si="5"/>
        <v>9992989475043.0918</v>
      </c>
      <c r="Z62" s="84">
        <f t="shared" si="5"/>
        <v>10833637486563.717</v>
      </c>
      <c r="AA62" s="84">
        <f t="shared" si="5"/>
        <v>11745352951593.016</v>
      </c>
      <c r="AB62" s="84">
        <f t="shared" si="5"/>
        <v>12734175460304.898</v>
      </c>
      <c r="AC62" s="84">
        <f t="shared" si="5"/>
        <v>13806660744418.121</v>
      </c>
      <c r="AD62" s="84">
        <f t="shared" si="5"/>
        <v>14969925046312.553</v>
      </c>
      <c r="AE62" s="84">
        <f t="shared" si="5"/>
        <v>16204895843657.582</v>
      </c>
      <c r="AF62" s="84">
        <f t="shared" si="5"/>
        <v>17542323934857.477</v>
      </c>
      <c r="AG62" s="84">
        <f t="shared" si="5"/>
        <v>18990760719346.914</v>
      </c>
      <c r="AH62" s="84">
        <f t="shared" si="5"/>
        <v>20559475889478.938</v>
      </c>
      <c r="AI62" s="84">
        <f t="shared" si="5"/>
        <v>22258518174326.484</v>
      </c>
      <c r="AJ62" s="84">
        <f t="shared" si="5"/>
        <v>24097040982485.23</v>
      </c>
      <c r="AK62" s="84">
        <f t="shared" si="5"/>
        <v>26088243839087.539</v>
      </c>
      <c r="AL62" s="84">
        <f t="shared" si="5"/>
        <v>28244877878289.266</v>
      </c>
      <c r="AM62" s="84">
        <f t="shared" si="5"/>
        <v>30580765447278.098</v>
      </c>
      <c r="AN62" s="84">
        <f t="shared" si="5"/>
        <v>33110890650171.977</v>
      </c>
    </row>
    <row r="66" spans="1:13" ht="16" x14ac:dyDescent="0.2">
      <c r="A66" s="89" t="s">
        <v>261</v>
      </c>
      <c r="B66" t="str" cm="1">
        <f t="array" ref="B66:M66">TRANSPOSE(A51:A62)</f>
        <v>Traditional Biomass</v>
      </c>
      <c r="C66" t="str">
        <v>Industrial Biomass</v>
      </c>
      <c r="D66" t="str">
        <v>Coal</v>
      </c>
      <c r="E66" t="str">
        <v>Gas</v>
      </c>
      <c r="F66" t="str">
        <v>Kerosene</v>
      </c>
      <c r="G66" t="str">
        <v>Gasoil CN48</v>
      </c>
      <c r="H66" t="str">
        <v>BioGasoil</v>
      </c>
      <c r="I66" t="str">
        <v>MDF</v>
      </c>
      <c r="J66" t="str">
        <v>Fuel Oil</v>
      </c>
      <c r="K66" t="str">
        <v>LPG</v>
      </c>
      <c r="L66" t="str">
        <v>Electricity</v>
      </c>
      <c r="M66" t="str">
        <v>Captive Electricity</v>
      </c>
    </row>
    <row r="67" spans="1:13" x14ac:dyDescent="0.2">
      <c r="A67" s="90">
        <v>2019</v>
      </c>
      <c r="B67" s="94">
        <f>_xlfn.FORECAST.LINEAR($A67,B$70:B$78,$A$70:$A$78)</f>
        <v>27060184859796</v>
      </c>
      <c r="C67" s="94">
        <f t="shared" ref="C67:M67" si="6">_xlfn.FORECAST.LINEAR($A67,C$70:C$78,$A$70:$A$78)</f>
        <v>2284429197989.625</v>
      </c>
      <c r="D67" s="94">
        <f t="shared" si="6"/>
        <v>4009441716341.75</v>
      </c>
      <c r="E67" s="94">
        <f t="shared" si="6"/>
        <v>1149146520805.9375</v>
      </c>
      <c r="F67" s="94">
        <f t="shared" si="6"/>
        <v>54120645548.152344</v>
      </c>
      <c r="G67" s="94">
        <f t="shared" si="6"/>
        <v>435497124649.4375</v>
      </c>
      <c r="H67" s="94">
        <f t="shared" si="6"/>
        <v>6483514392.7993164</v>
      </c>
      <c r="I67" s="94">
        <f t="shared" si="6"/>
        <v>23248389780.139648</v>
      </c>
      <c r="J67" s="94">
        <f t="shared" si="6"/>
        <v>0</v>
      </c>
      <c r="K67" s="94">
        <f t="shared" si="6"/>
        <v>14890063894.204102</v>
      </c>
      <c r="L67" s="94">
        <f t="shared" si="6"/>
        <v>1479660569405.875</v>
      </c>
      <c r="M67" s="94">
        <f t="shared" si="6"/>
        <v>907907839488.25</v>
      </c>
    </row>
    <row r="68" spans="1:13" x14ac:dyDescent="0.2">
      <c r="A68" s="90">
        <v>2020</v>
      </c>
      <c r="B68" s="94">
        <f t="shared" ref="B68:M69" si="7">_xlfn.FORECAST.LINEAR($A68,B$70:B$78,$A$70:$A$78)</f>
        <v>31870941999718</v>
      </c>
      <c r="C68" s="94">
        <f t="shared" si="7"/>
        <v>2690554807693.125</v>
      </c>
      <c r="D68" s="94">
        <f t="shared" si="7"/>
        <v>4722239890631.25</v>
      </c>
      <c r="E68" s="94">
        <f t="shared" si="7"/>
        <v>1353441682070.625</v>
      </c>
      <c r="F68" s="94">
        <f t="shared" si="7"/>
        <v>63742208864.773438</v>
      </c>
      <c r="G68" s="94">
        <f t="shared" si="7"/>
        <v>512919762841.96875</v>
      </c>
      <c r="H68" s="94">
        <f t="shared" si="7"/>
        <v>7636152976.7021484</v>
      </c>
      <c r="I68" s="94">
        <f t="shared" si="7"/>
        <v>27381486346.404297</v>
      </c>
      <c r="J68" s="94">
        <f t="shared" si="7"/>
        <v>0</v>
      </c>
      <c r="K68" s="94">
        <f t="shared" si="7"/>
        <v>17537218064.217773</v>
      </c>
      <c r="L68" s="94">
        <f t="shared" si="7"/>
        <v>1742714487396.9375</v>
      </c>
      <c r="M68" s="94">
        <f t="shared" si="7"/>
        <v>1069315610493.5</v>
      </c>
    </row>
    <row r="69" spans="1:13" x14ac:dyDescent="0.2">
      <c r="A69" s="90">
        <v>2021</v>
      </c>
      <c r="B69" s="94">
        <f t="shared" si="7"/>
        <v>36681699139640</v>
      </c>
      <c r="C69" s="94">
        <f t="shared" si="7"/>
        <v>3096680417396.75</v>
      </c>
      <c r="D69" s="94">
        <f t="shared" si="7"/>
        <v>5435038064920.5</v>
      </c>
      <c r="E69" s="94">
        <f t="shared" si="7"/>
        <v>1557736843335.25</v>
      </c>
      <c r="F69" s="94">
        <f t="shared" si="7"/>
        <v>73363772181.394531</v>
      </c>
      <c r="G69" s="94">
        <f t="shared" si="7"/>
        <v>590342401034.5</v>
      </c>
      <c r="H69" s="94">
        <f t="shared" si="7"/>
        <v>8788791560.6054688</v>
      </c>
      <c r="I69" s="94">
        <f t="shared" si="7"/>
        <v>31514582912.668945</v>
      </c>
      <c r="J69" s="94">
        <f t="shared" si="7"/>
        <v>0</v>
      </c>
      <c r="K69" s="94">
        <f t="shared" si="7"/>
        <v>20184372234.230469</v>
      </c>
      <c r="L69" s="94">
        <f t="shared" si="7"/>
        <v>2005768405387.9375</v>
      </c>
      <c r="M69" s="94">
        <f t="shared" si="7"/>
        <v>1230723381498.75</v>
      </c>
    </row>
    <row r="70" spans="1:13" x14ac:dyDescent="0.2">
      <c r="A70" s="92">
        <v>2022</v>
      </c>
      <c r="B70" s="84" cm="1">
        <f t="array" ref="B70:M108">TRANSPOSE(B51:AN62)</f>
        <v>43707273233702.539</v>
      </c>
      <c r="C70" s="84">
        <v>3689781561245.9233</v>
      </c>
      <c r="D70" s="84">
        <v>6476000275634.4619</v>
      </c>
      <c r="E70" s="84">
        <v>1856087134313.9006</v>
      </c>
      <c r="F70" s="84">
        <v>87414991982.25972</v>
      </c>
      <c r="G70" s="84">
        <v>703409526511.56787</v>
      </c>
      <c r="H70" s="84">
        <v>10472091619.069326</v>
      </c>
      <c r="I70" s="84">
        <v>37550509341.637573</v>
      </c>
      <c r="J70" s="84">
        <v>0</v>
      </c>
      <c r="K70" s="84">
        <v>24050245571.611828</v>
      </c>
      <c r="L70" s="84">
        <v>2389929305185.3345</v>
      </c>
      <c r="M70" s="84">
        <v>1466441423705.5342</v>
      </c>
    </row>
    <row r="71" spans="1:13" x14ac:dyDescent="0.2">
      <c r="A71" s="92">
        <v>2023</v>
      </c>
      <c r="B71" s="84">
        <v>46906803655243.453</v>
      </c>
      <c r="C71" s="84">
        <v>3959886911696.9277</v>
      </c>
      <c r="D71" s="84">
        <v>6950066909373.1787</v>
      </c>
      <c r="E71" s="84">
        <v>1991959423109.2754</v>
      </c>
      <c r="F71" s="84">
        <v>93814085438.639633</v>
      </c>
      <c r="G71" s="84">
        <v>754901646984.09448</v>
      </c>
      <c r="H71" s="84">
        <v>11238686586.758585</v>
      </c>
      <c r="I71" s="84">
        <v>40299342386.895653</v>
      </c>
      <c r="J71" s="84">
        <v>0</v>
      </c>
      <c r="K71" s="84">
        <v>25810810499.56908</v>
      </c>
      <c r="L71" s="84">
        <v>2564880770960.5151</v>
      </c>
      <c r="M71" s="84">
        <v>1573790237745.3835</v>
      </c>
    </row>
    <row r="72" spans="1:13" x14ac:dyDescent="0.2">
      <c r="A72" s="92">
        <v>2024</v>
      </c>
      <c r="B72" s="84">
        <v>50539107395621.859</v>
      </c>
      <c r="C72" s="84">
        <v>4266527119939.3921</v>
      </c>
      <c r="D72" s="84">
        <v>7488256512236.3564</v>
      </c>
      <c r="E72" s="84">
        <v>2146210002970.158</v>
      </c>
      <c r="F72" s="84">
        <v>101078729944.01852</v>
      </c>
      <c r="G72" s="84">
        <v>813358669468.75562</v>
      </c>
      <c r="H72" s="84">
        <v>12108972347.989744</v>
      </c>
      <c r="I72" s="84">
        <v>43419986742.937782</v>
      </c>
      <c r="J72" s="84">
        <v>0</v>
      </c>
      <c r="K72" s="84">
        <v>27809512099.636505</v>
      </c>
      <c r="L72" s="84">
        <v>2763496436322.3809</v>
      </c>
      <c r="M72" s="84">
        <v>1695659214560.5325</v>
      </c>
    </row>
    <row r="73" spans="1:13" x14ac:dyDescent="0.2">
      <c r="A73" s="92">
        <v>2025</v>
      </c>
      <c r="B73" s="84">
        <v>54455628337200.656</v>
      </c>
      <c r="C73" s="84">
        <v>4597161032450.9551</v>
      </c>
      <c r="D73" s="84">
        <v>8068557885913.332</v>
      </c>
      <c r="E73" s="84">
        <v>2312530241985.4336</v>
      </c>
      <c r="F73" s="84">
        <v>108911811748.86713</v>
      </c>
      <c r="G73" s="84">
        <v>876389783909.55017</v>
      </c>
      <c r="H73" s="84">
        <v>13047355438.348967</v>
      </c>
      <c r="I73" s="84">
        <v>46784812441.788979</v>
      </c>
      <c r="J73" s="84">
        <v>0</v>
      </c>
      <c r="K73" s="84">
        <v>29964606285.624252</v>
      </c>
      <c r="L73" s="84">
        <v>2977653199719.6816</v>
      </c>
      <c r="M73" s="84">
        <v>1827064084290.833</v>
      </c>
    </row>
    <row r="74" spans="1:13" x14ac:dyDescent="0.2">
      <c r="A74" s="92">
        <v>2026</v>
      </c>
      <c r="B74" s="84">
        <v>59130221691018.461</v>
      </c>
      <c r="C74" s="84">
        <v>4991791653103.3447</v>
      </c>
      <c r="D74" s="84">
        <v>8761181003487.7275</v>
      </c>
      <c r="E74" s="84">
        <v>2511043028078.895</v>
      </c>
      <c r="F74" s="84">
        <v>118261046105.34065</v>
      </c>
      <c r="G74" s="84">
        <v>951621049883.5531</v>
      </c>
      <c r="H74" s="84">
        <v>14167369711.976202</v>
      </c>
      <c r="I74" s="84">
        <v>50800925743.168266</v>
      </c>
      <c r="J74" s="84">
        <v>0</v>
      </c>
      <c r="K74" s="84">
        <v>32536835340.170982</v>
      </c>
      <c r="L74" s="84">
        <v>3233261633272.0879</v>
      </c>
      <c r="M74" s="84">
        <v>1983903365853.0403</v>
      </c>
    </row>
    <row r="75" spans="1:13" x14ac:dyDescent="0.2">
      <c r="A75" s="92">
        <v>2027</v>
      </c>
      <c r="B75" s="84">
        <v>64208282176544.266</v>
      </c>
      <c r="C75" s="84">
        <v>5420483094141.0498</v>
      </c>
      <c r="D75" s="84">
        <v>9513584863781.5254</v>
      </c>
      <c r="E75" s="84">
        <v>2726689579261.6948</v>
      </c>
      <c r="F75" s="84">
        <v>128417218837.83177</v>
      </c>
      <c r="G75" s="84">
        <v>1033345574372.2253</v>
      </c>
      <c r="H75" s="84">
        <v>15384053131.398411</v>
      </c>
      <c r="I75" s="84">
        <v>55163672343.249054</v>
      </c>
      <c r="J75" s="84">
        <v>0</v>
      </c>
      <c r="K75" s="84">
        <v>35331075123.819191</v>
      </c>
      <c r="L75" s="84">
        <v>3510931793635.7778</v>
      </c>
      <c r="M75" s="84">
        <v>2154279545767.9929</v>
      </c>
    </row>
    <row r="76" spans="1:13" x14ac:dyDescent="0.2">
      <c r="A76" s="92">
        <v>2028</v>
      </c>
      <c r="B76" s="84">
        <v>69724844494337.828</v>
      </c>
      <c r="C76" s="84">
        <v>5886192995850.5703</v>
      </c>
      <c r="D76" s="84">
        <v>10330960473089.455</v>
      </c>
      <c r="E76" s="84">
        <v>2960957690405.3125</v>
      </c>
      <c r="F76" s="84">
        <v>139450399704.57397</v>
      </c>
      <c r="G76" s="84">
        <v>1122127193559.0879</v>
      </c>
      <c r="H76" s="84">
        <v>16705799873.761953</v>
      </c>
      <c r="I76" s="84">
        <v>59903151828.514687</v>
      </c>
      <c r="J76" s="84">
        <v>0</v>
      </c>
      <c r="K76" s="84">
        <v>38366603735.833588</v>
      </c>
      <c r="L76" s="84">
        <v>3812579390745.7637</v>
      </c>
      <c r="M76" s="84">
        <v>2339368088263.1929</v>
      </c>
    </row>
    <row r="77" spans="1:13" x14ac:dyDescent="0.2">
      <c r="A77" s="92">
        <v>2029</v>
      </c>
      <c r="B77" s="84">
        <v>75718006019267.375</v>
      </c>
      <c r="C77" s="84">
        <v>6392137550433.3516</v>
      </c>
      <c r="D77" s="84">
        <v>11218952626702.875</v>
      </c>
      <c r="E77" s="84">
        <v>3215465216894.2739</v>
      </c>
      <c r="F77" s="84">
        <v>151436783843.63605</v>
      </c>
      <c r="G77" s="84">
        <v>1218579033233.8484</v>
      </c>
      <c r="H77" s="84">
        <v>18141737920.991783</v>
      </c>
      <c r="I77" s="84">
        <v>65052095040.425652</v>
      </c>
      <c r="J77" s="84">
        <v>0</v>
      </c>
      <c r="K77" s="84">
        <v>41664384534.333458</v>
      </c>
      <c r="L77" s="84">
        <v>4140287602661.71</v>
      </c>
      <c r="M77" s="84">
        <v>2540447214662.1841</v>
      </c>
    </row>
    <row r="78" spans="1:13" x14ac:dyDescent="0.2">
      <c r="A78" s="92">
        <v>2030</v>
      </c>
      <c r="B78" s="84">
        <v>82229196550324.828</v>
      </c>
      <c r="C78" s="84">
        <v>6941814274368.8408</v>
      </c>
      <c r="D78" s="84">
        <v>12183699877083.211</v>
      </c>
      <c r="E78" s="84">
        <v>3491971529908.6328</v>
      </c>
      <c r="F78" s="84">
        <v>164459231275.30203</v>
      </c>
      <c r="G78" s="84">
        <v>1323367850051.3225</v>
      </c>
      <c r="H78" s="84">
        <v>19701793690.791504</v>
      </c>
      <c r="I78" s="84">
        <v>70646095827.304367</v>
      </c>
      <c r="J78" s="84">
        <v>0</v>
      </c>
      <c r="K78" s="84">
        <v>45247214568.093964</v>
      </c>
      <c r="L78" s="84">
        <v>4496321825584.1377</v>
      </c>
      <c r="M78" s="84">
        <v>2758906953876.0063</v>
      </c>
    </row>
    <row r="79" spans="1:13" x14ac:dyDescent="0.2">
      <c r="A79" s="92">
        <v>2031</v>
      </c>
      <c r="B79" s="84">
        <v>89712596505676.297</v>
      </c>
      <c r="C79" s="84">
        <v>7573565219412.7588</v>
      </c>
      <c r="D79" s="84">
        <v>13292497031149.77</v>
      </c>
      <c r="E79" s="84">
        <v>3809764001284.8291</v>
      </c>
      <c r="F79" s="84">
        <v>179426107465.4339</v>
      </c>
      <c r="G79" s="84">
        <v>1443803064372.3906</v>
      </c>
      <c r="H79" s="84">
        <v>21494787033.925781</v>
      </c>
      <c r="I79" s="84">
        <v>77075357118.167786</v>
      </c>
      <c r="J79" s="84">
        <v>0</v>
      </c>
      <c r="K79" s="84">
        <v>49365009921.614449</v>
      </c>
      <c r="L79" s="84">
        <v>4905516806933.9717</v>
      </c>
      <c r="M79" s="84">
        <v>3009985707428.207</v>
      </c>
    </row>
    <row r="80" spans="1:13" x14ac:dyDescent="0.2">
      <c r="A80" s="92">
        <v>2032</v>
      </c>
      <c r="B80" s="84">
        <v>97880110296963.953</v>
      </c>
      <c r="C80" s="84">
        <v>8263069266649.3857</v>
      </c>
      <c r="D80" s="84">
        <v>14502657666905.051</v>
      </c>
      <c r="E80" s="84">
        <v>4156608271031.0122</v>
      </c>
      <c r="F80" s="84">
        <v>195761218300.71408</v>
      </c>
      <c r="G80" s="84">
        <v>1575248166838.2278</v>
      </c>
      <c r="H80" s="84">
        <v>23451691374.881649</v>
      </c>
      <c r="I80" s="84">
        <v>84092365506.63002</v>
      </c>
      <c r="J80" s="84">
        <v>0</v>
      </c>
      <c r="K80" s="84">
        <v>53859243898.181252</v>
      </c>
      <c r="L80" s="84">
        <v>5352119377081.3164</v>
      </c>
      <c r="M80" s="84">
        <v>3284017456976.813</v>
      </c>
    </row>
    <row r="81" spans="1:13" x14ac:dyDescent="0.2">
      <c r="A81" s="92">
        <v>2033</v>
      </c>
      <c r="B81" s="84">
        <v>106794585393873.12</v>
      </c>
      <c r="C81" s="84">
        <v>9015632018960.3262</v>
      </c>
      <c r="D81" s="84">
        <v>15823493740938.717</v>
      </c>
      <c r="E81" s="84">
        <v>4535173240025.1465</v>
      </c>
      <c r="F81" s="84">
        <v>213590259361.12704</v>
      </c>
      <c r="G81" s="84">
        <v>1718714602584.2319</v>
      </c>
      <c r="H81" s="84">
        <v>25587564721.443119</v>
      </c>
      <c r="I81" s="84">
        <v>91751115541.490677</v>
      </c>
      <c r="J81" s="84">
        <v>0</v>
      </c>
      <c r="K81" s="84">
        <v>58764498775.929253</v>
      </c>
      <c r="L81" s="84">
        <v>5839566058106.9336</v>
      </c>
      <c r="M81" s="84">
        <v>3583110824865.4976</v>
      </c>
    </row>
    <row r="82" spans="1:13" x14ac:dyDescent="0.2">
      <c r="A82" s="92">
        <v>2034</v>
      </c>
      <c r="B82" s="84">
        <v>116524673741780.25</v>
      </c>
      <c r="C82" s="84">
        <v>9837049094865.1562</v>
      </c>
      <c r="D82" s="84">
        <v>17265177244873.379</v>
      </c>
      <c r="E82" s="84">
        <v>4948374303878.3359</v>
      </c>
      <c r="F82" s="84">
        <v>233050535237.20517</v>
      </c>
      <c r="G82" s="84">
        <v>1875307231941.8438</v>
      </c>
      <c r="H82" s="84">
        <v>27918855811.054073</v>
      </c>
      <c r="I82" s="84">
        <v>100110588607.89346</v>
      </c>
      <c r="J82" s="84">
        <v>0</v>
      </c>
      <c r="K82" s="84">
        <v>64118550788.036919</v>
      </c>
      <c r="L82" s="84">
        <v>6371610762894.7471</v>
      </c>
      <c r="M82" s="84">
        <v>3909569181885.1943</v>
      </c>
    </row>
    <row r="83" spans="1:13" x14ac:dyDescent="0.2">
      <c r="A83" s="92">
        <v>2035</v>
      </c>
      <c r="B83" s="84">
        <v>127145370924144.77</v>
      </c>
      <c r="C83" s="84">
        <v>10733651644777.771</v>
      </c>
      <c r="D83" s="84">
        <v>18838820091743.703</v>
      </c>
      <c r="E83" s="84">
        <v>5399396249178.5088</v>
      </c>
      <c r="F83" s="84">
        <v>254292037860.3089</v>
      </c>
      <c r="G83" s="84">
        <v>2046233007528.9863</v>
      </c>
      <c r="H83" s="84">
        <v>30463533292.017368</v>
      </c>
      <c r="I83" s="84">
        <v>109235216141.3622</v>
      </c>
      <c r="J83" s="84">
        <v>0</v>
      </c>
      <c r="K83" s="84">
        <v>69962666800.761108</v>
      </c>
      <c r="L83" s="84">
        <v>6952354276723.9219</v>
      </c>
      <c r="M83" s="84">
        <v>4265908736942.188</v>
      </c>
    </row>
    <row r="84" spans="1:13" x14ac:dyDescent="0.2">
      <c r="A84" s="92">
        <v>2036</v>
      </c>
      <c r="B84" s="84">
        <v>138605984397527.42</v>
      </c>
      <c r="C84" s="84">
        <v>11701160188459.844</v>
      </c>
      <c r="D84" s="84">
        <v>20536911290792.383</v>
      </c>
      <c r="E84" s="84">
        <v>5886086350058.2734</v>
      </c>
      <c r="F84" s="84">
        <v>277213381626.84283</v>
      </c>
      <c r="G84" s="84">
        <v>2230676101330.3174</v>
      </c>
      <c r="H84" s="84">
        <v>33209451429.309429</v>
      </c>
      <c r="I84" s="84">
        <v>119081446332.66386</v>
      </c>
      <c r="J84" s="84">
        <v>0</v>
      </c>
      <c r="K84" s="84">
        <v>76268952872.701157</v>
      </c>
      <c r="L84" s="84">
        <v>7579024713220.4902</v>
      </c>
      <c r="M84" s="84">
        <v>4650428682823.5703</v>
      </c>
    </row>
    <row r="85" spans="1:13" x14ac:dyDescent="0.2">
      <c r="A85" s="92">
        <v>2037</v>
      </c>
      <c r="B85" s="84">
        <v>151104527663111.66</v>
      </c>
      <c r="C85" s="84">
        <v>12756291087090.844</v>
      </c>
      <c r="D85" s="84">
        <v>22388790020452.871</v>
      </c>
      <c r="E85" s="84">
        <v>6416853511598.5264</v>
      </c>
      <c r="F85" s="84">
        <v>302210595557.55548</v>
      </c>
      <c r="G85" s="84">
        <v>2431823273187.0557</v>
      </c>
      <c r="H85" s="84">
        <v>36204053482.891083</v>
      </c>
      <c r="I85" s="84">
        <v>129819399788.18364</v>
      </c>
      <c r="J85" s="84">
        <v>0</v>
      </c>
      <c r="K85" s="84">
        <v>83146367375.716415</v>
      </c>
      <c r="L85" s="84">
        <v>8262449521325.7324</v>
      </c>
      <c r="M85" s="84">
        <v>5069772655224.3838</v>
      </c>
    </row>
    <row r="86" spans="1:13" x14ac:dyDescent="0.2">
      <c r="A86" s="92">
        <v>2038</v>
      </c>
      <c r="B86" s="84">
        <v>164735485598553.44</v>
      </c>
      <c r="C86" s="84">
        <v>13907020783344.906</v>
      </c>
      <c r="D86" s="84">
        <v>24408455875036.879</v>
      </c>
      <c r="E86" s="84">
        <v>6995710159028.0537</v>
      </c>
      <c r="F86" s="84">
        <v>329472650370.85736</v>
      </c>
      <c r="G86" s="84">
        <v>2651195129582.6816</v>
      </c>
      <c r="H86" s="84">
        <v>39469977659.683609</v>
      </c>
      <c r="I86" s="84">
        <v>141530251905.4827</v>
      </c>
      <c r="J86" s="84">
        <v>0</v>
      </c>
      <c r="K86" s="84">
        <v>90646901302.204834</v>
      </c>
      <c r="L86" s="84">
        <v>9007795167883.7246</v>
      </c>
      <c r="M86" s="84">
        <v>5527110756698.6709</v>
      </c>
    </row>
    <row r="87" spans="1:13" x14ac:dyDescent="0.2">
      <c r="A87" s="92">
        <v>2039</v>
      </c>
      <c r="B87" s="84">
        <v>179601992427294.34</v>
      </c>
      <c r="C87" s="84">
        <v>15162055900349.799</v>
      </c>
      <c r="D87" s="84">
        <v>26611190001365.535</v>
      </c>
      <c r="E87" s="84">
        <v>7627036023477.9648</v>
      </c>
      <c r="F87" s="84">
        <v>359205815564.89453</v>
      </c>
      <c r="G87" s="84">
        <v>2890451476538.2739</v>
      </c>
      <c r="H87" s="84">
        <v>43031934516.009476</v>
      </c>
      <c r="I87" s="84">
        <v>154302609049.91544</v>
      </c>
      <c r="J87" s="84">
        <v>0</v>
      </c>
      <c r="K87" s="84">
        <v>98827305010.106781</v>
      </c>
      <c r="L87" s="84">
        <v>9820701069054.1699</v>
      </c>
      <c r="M87" s="84">
        <v>6025903287701.4131</v>
      </c>
    </row>
    <row r="88" spans="1:13" x14ac:dyDescent="0.2">
      <c r="A88" s="92">
        <v>2040</v>
      </c>
      <c r="B88" s="84">
        <v>195816628356218.22</v>
      </c>
      <c r="C88" s="84">
        <v>16530900494084.953</v>
      </c>
      <c r="D88" s="84">
        <v>29013673134631.641</v>
      </c>
      <c r="E88" s="84">
        <v>8315611972252.8418</v>
      </c>
      <c r="F88" s="84">
        <v>391635252700.98157</v>
      </c>
      <c r="G88" s="84">
        <v>3151404140419.5576</v>
      </c>
      <c r="H88" s="84">
        <v>46916897828.857162</v>
      </c>
      <c r="I88" s="84">
        <v>168233192975.03687</v>
      </c>
      <c r="J88" s="84">
        <v>0</v>
      </c>
      <c r="K88" s="84">
        <v>107749526578.58011</v>
      </c>
      <c r="L88" s="84">
        <v>10707323150743.875</v>
      </c>
      <c r="M88" s="84">
        <v>6569927474919.3643</v>
      </c>
    </row>
    <row r="89" spans="1:13" x14ac:dyDescent="0.2">
      <c r="A89" s="92">
        <v>2041</v>
      </c>
      <c r="B89" s="84">
        <v>212935143697037.38</v>
      </c>
      <c r="C89" s="84">
        <v>17976050868090.777</v>
      </c>
      <c r="D89" s="84">
        <v>31550081879986.953</v>
      </c>
      <c r="E89" s="84">
        <v>9042572355087.916</v>
      </c>
      <c r="F89" s="84">
        <v>425872457874.23895</v>
      </c>
      <c r="G89" s="84">
        <v>3426903522549.4307</v>
      </c>
      <c r="H89" s="84">
        <v>51018427111.477112</v>
      </c>
      <c r="I89" s="84">
        <v>182940332603.33859</v>
      </c>
      <c r="J89" s="84">
        <v>0</v>
      </c>
      <c r="K89" s="84">
        <v>117169114379.60178</v>
      </c>
      <c r="L89" s="84">
        <v>11643369681387.229</v>
      </c>
      <c r="M89" s="84">
        <v>7144278106995.832</v>
      </c>
    </row>
    <row r="90" spans="1:13" x14ac:dyDescent="0.2">
      <c r="A90" s="92">
        <v>2042</v>
      </c>
      <c r="B90" s="84">
        <v>231557909409082.38</v>
      </c>
      <c r="C90" s="84">
        <v>19548190524945.906</v>
      </c>
      <c r="D90" s="84">
        <v>34309371740954.176</v>
      </c>
      <c r="E90" s="84">
        <v>9833412718398.7871</v>
      </c>
      <c r="F90" s="84">
        <v>463118179123</v>
      </c>
      <c r="G90" s="84">
        <v>3726611782586.6763</v>
      </c>
      <c r="H90" s="84">
        <v>55480368896.182625</v>
      </c>
      <c r="I90" s="84">
        <v>198939828478.95981</v>
      </c>
      <c r="J90" s="84">
        <v>0</v>
      </c>
      <c r="K90" s="84">
        <v>127416426908.17001</v>
      </c>
      <c r="L90" s="84">
        <v>12661669159390.305</v>
      </c>
      <c r="M90" s="84">
        <v>7769098486846.2012</v>
      </c>
    </row>
    <row r="91" spans="1:13" x14ac:dyDescent="0.2">
      <c r="A91" s="92">
        <v>2043</v>
      </c>
      <c r="B91" s="84">
        <v>251817838391433.78</v>
      </c>
      <c r="C91" s="84">
        <v>21258540012810.75</v>
      </c>
      <c r="D91" s="84">
        <v>37311236098231.711</v>
      </c>
      <c r="E91" s="84">
        <v>10693777384141.859</v>
      </c>
      <c r="F91" s="84">
        <v>503638243600.22681</v>
      </c>
      <c r="G91" s="84">
        <v>4052667974114.1963</v>
      </c>
      <c r="H91" s="84">
        <v>60334568593.440849</v>
      </c>
      <c r="I91" s="84">
        <v>216345870911.414</v>
      </c>
      <c r="J91" s="84">
        <v>0</v>
      </c>
      <c r="K91" s="84">
        <v>138564600455.47894</v>
      </c>
      <c r="L91" s="84">
        <v>13769489309528.582</v>
      </c>
      <c r="M91" s="84">
        <v>8448848032012.1309</v>
      </c>
    </row>
    <row r="92" spans="1:13" x14ac:dyDescent="0.2">
      <c r="A92" s="92">
        <v>2044</v>
      </c>
      <c r="B92" s="84">
        <v>273859656692772.06</v>
      </c>
      <c r="C92" s="84">
        <v>23119317149598.551</v>
      </c>
      <c r="D92" s="84">
        <v>40577118658136.719</v>
      </c>
      <c r="E92" s="84">
        <v>11629812335287.062</v>
      </c>
      <c r="F92" s="84">
        <v>547722104878.49512</v>
      </c>
      <c r="G92" s="84">
        <v>4407401267401.4785</v>
      </c>
      <c r="H92" s="84">
        <v>65615701998.132545</v>
      </c>
      <c r="I92" s="84">
        <v>235282799317.0246</v>
      </c>
      <c r="J92" s="84">
        <v>0</v>
      </c>
      <c r="K92" s="84">
        <v>150693271584.3671</v>
      </c>
      <c r="L92" s="84">
        <v>14974743803815.33</v>
      </c>
      <c r="M92" s="84">
        <v>9188382508071.5801</v>
      </c>
    </row>
    <row r="93" spans="1:13" x14ac:dyDescent="0.2">
      <c r="A93" s="92">
        <v>2045</v>
      </c>
      <c r="B93" s="84">
        <v>297840959991134.38</v>
      </c>
      <c r="C93" s="84">
        <v>25143826211324.047</v>
      </c>
      <c r="D93" s="84">
        <v>44130369988638.711</v>
      </c>
      <c r="E93" s="84">
        <v>12648210080627.238</v>
      </c>
      <c r="F93" s="84">
        <v>595684955920.27563</v>
      </c>
      <c r="G93" s="84">
        <v>4793347952019.2676</v>
      </c>
      <c r="H93" s="84">
        <v>71361528417.967178</v>
      </c>
      <c r="I93" s="84">
        <v>255886009879.13803</v>
      </c>
      <c r="J93" s="84">
        <v>0</v>
      </c>
      <c r="K93" s="84">
        <v>163889158465.0015</v>
      </c>
      <c r="L93" s="84">
        <v>16286050030191.848</v>
      </c>
      <c r="M93" s="84">
        <v>9992989475043.0918</v>
      </c>
    </row>
    <row r="94" spans="1:13" x14ac:dyDescent="0.2">
      <c r="A94" s="92">
        <v>2046</v>
      </c>
      <c r="B94" s="84">
        <v>322896466292952.19</v>
      </c>
      <c r="C94" s="84">
        <v>27259019823741.883</v>
      </c>
      <c r="D94" s="84">
        <v>47842783363161.82</v>
      </c>
      <c r="E94" s="84">
        <v>13712225276493.195</v>
      </c>
      <c r="F94" s="84">
        <v>645796223918.48132</v>
      </c>
      <c r="G94" s="84">
        <v>5196582483032.7295</v>
      </c>
      <c r="H94" s="84">
        <v>77364729673.553223</v>
      </c>
      <c r="I94" s="84">
        <v>277412107341.57098</v>
      </c>
      <c r="J94" s="84">
        <v>0</v>
      </c>
      <c r="K94" s="84">
        <v>177676133375.5098</v>
      </c>
      <c r="L94" s="84">
        <v>17656094060318.996</v>
      </c>
      <c r="M94" s="84">
        <v>10833637486563.717</v>
      </c>
    </row>
    <row r="95" spans="1:13" x14ac:dyDescent="0.2">
      <c r="A95" s="92">
        <v>2047</v>
      </c>
      <c r="B95" s="84">
        <v>350070137397205.81</v>
      </c>
      <c r="C95" s="84">
        <v>29553029565683.918</v>
      </c>
      <c r="D95" s="84">
        <v>51869040060078.141</v>
      </c>
      <c r="E95" s="84">
        <v>14866191140686.957</v>
      </c>
      <c r="F95" s="84">
        <v>700143843112.33289</v>
      </c>
      <c r="G95" s="84">
        <v>5633906015498.8359</v>
      </c>
      <c r="H95" s="84">
        <v>83875434926.398254</v>
      </c>
      <c r="I95" s="84">
        <v>300757997285.12494</v>
      </c>
      <c r="J95" s="84">
        <v>0</v>
      </c>
      <c r="K95" s="84">
        <v>192628643902.64954</v>
      </c>
      <c r="L95" s="84">
        <v>19141960098089.711</v>
      </c>
      <c r="M95" s="84">
        <v>11745352951593.016</v>
      </c>
    </row>
    <row r="96" spans="1:13" x14ac:dyDescent="0.2">
      <c r="A96" s="92">
        <v>2048</v>
      </c>
      <c r="B96" s="84">
        <v>379541983233841.06</v>
      </c>
      <c r="C96" s="84">
        <v>32041051931262.352</v>
      </c>
      <c r="D96" s="84">
        <v>56235811712498.125</v>
      </c>
      <c r="E96" s="84">
        <v>16117752032837.988</v>
      </c>
      <c r="F96" s="84">
        <v>759087835196.59106</v>
      </c>
      <c r="G96" s="84">
        <v>6108215566097.4785</v>
      </c>
      <c r="H96" s="84">
        <v>90936773851.251328</v>
      </c>
      <c r="I96" s="84">
        <v>326078332792.82062</v>
      </c>
      <c r="J96" s="84">
        <v>0</v>
      </c>
      <c r="K96" s="84">
        <v>208845741822.02301</v>
      </c>
      <c r="L96" s="84">
        <v>20753491150742.211</v>
      </c>
      <c r="M96" s="84">
        <v>12734175460304.898</v>
      </c>
    </row>
    <row r="97" spans="1:13" x14ac:dyDescent="0.2">
      <c r="A97" s="92">
        <v>2049</v>
      </c>
      <c r="B97" s="84">
        <v>411507397326831.56</v>
      </c>
      <c r="C97" s="84">
        <v>34739582102368.043</v>
      </c>
      <c r="D97" s="84">
        <v>60972049303209.953</v>
      </c>
      <c r="E97" s="84">
        <v>17475205597231.617</v>
      </c>
      <c r="F97" s="84">
        <v>823018989210.8783</v>
      </c>
      <c r="G97" s="84">
        <v>6622655729675.5322</v>
      </c>
      <c r="H97" s="84">
        <v>98595561971.786957</v>
      </c>
      <c r="I97" s="84">
        <v>353540983553.25726</v>
      </c>
      <c r="J97" s="84">
        <v>0</v>
      </c>
      <c r="K97" s="84">
        <v>226434943843.93912</v>
      </c>
      <c r="L97" s="84">
        <v>22501371405928.523</v>
      </c>
      <c r="M97" s="84">
        <v>13806660744418.121</v>
      </c>
    </row>
    <row r="98" spans="1:13" x14ac:dyDescent="0.2">
      <c r="A98" s="92">
        <v>2050</v>
      </c>
      <c r="B98" s="84">
        <v>446178479215283</v>
      </c>
      <c r="C98" s="84">
        <v>37666525587870.367</v>
      </c>
      <c r="D98" s="84">
        <v>66109179104595.586</v>
      </c>
      <c r="E98" s="84">
        <v>18947558921169.395</v>
      </c>
      <c r="F98" s="84">
        <v>892361506395.36926</v>
      </c>
      <c r="G98" s="84">
        <v>7180639961828.3184</v>
      </c>
      <c r="H98" s="84">
        <v>106902617507.5267</v>
      </c>
      <c r="I98" s="84">
        <v>383328172000.71857</v>
      </c>
      <c r="J98" s="84">
        <v>0</v>
      </c>
      <c r="K98" s="84">
        <v>245512959285.2626</v>
      </c>
      <c r="L98" s="84">
        <v>24397198542172.672</v>
      </c>
      <c r="M98" s="84">
        <v>14969925046312.553</v>
      </c>
    </row>
    <row r="99" spans="1:13" x14ac:dyDescent="0.2">
      <c r="A99" s="92">
        <v>2051</v>
      </c>
      <c r="B99" s="84">
        <v>482986772545410.19</v>
      </c>
      <c r="C99" s="84">
        <v>40773893126088.43</v>
      </c>
      <c r="D99" s="84">
        <v>71562974322544.125</v>
      </c>
      <c r="E99" s="84">
        <v>20510671754147.961</v>
      </c>
      <c r="F99" s="84">
        <v>965978468248.13135</v>
      </c>
      <c r="G99" s="84">
        <v>7773019725365.6807</v>
      </c>
      <c r="H99" s="84">
        <v>115721740540.74863</v>
      </c>
      <c r="I99" s="84">
        <v>414951516590.35284</v>
      </c>
      <c r="J99" s="84">
        <v>0</v>
      </c>
      <c r="K99" s="84">
        <v>265766990895.24344</v>
      </c>
      <c r="L99" s="84">
        <v>26409889163094.234</v>
      </c>
      <c r="M99" s="84">
        <v>16204895843657.582</v>
      </c>
    </row>
    <row r="100" spans="1:13" x14ac:dyDescent="0.2">
      <c r="A100" s="92">
        <v>2052</v>
      </c>
      <c r="B100" s="84">
        <v>522848804582662</v>
      </c>
      <c r="C100" s="84">
        <v>44139058233012.359</v>
      </c>
      <c r="D100" s="84">
        <v>77469234570816.406</v>
      </c>
      <c r="E100" s="84">
        <v>22203465638047.816</v>
      </c>
      <c r="F100" s="84">
        <v>1045702938642.3639</v>
      </c>
      <c r="G100" s="84">
        <v>8414545288655.4824</v>
      </c>
      <c r="H100" s="84">
        <v>125272527417.4393</v>
      </c>
      <c r="I100" s="84">
        <v>449198439256.69928</v>
      </c>
      <c r="J100" s="84">
        <v>0</v>
      </c>
      <c r="K100" s="84">
        <v>287701364480.0069</v>
      </c>
      <c r="L100" s="84">
        <v>28589559306794.809</v>
      </c>
      <c r="M100" s="84">
        <v>17542323934857.477</v>
      </c>
    </row>
    <row r="101" spans="1:13" x14ac:dyDescent="0.2">
      <c r="A101" s="92">
        <v>2053</v>
      </c>
      <c r="B101" s="84">
        <v>566019449709049.12</v>
      </c>
      <c r="C101" s="84">
        <v>47783537483015.219</v>
      </c>
      <c r="D101" s="84">
        <v>83865723966137.953</v>
      </c>
      <c r="E101" s="84">
        <v>24036764150418.324</v>
      </c>
      <c r="F101" s="84">
        <v>1132044668940.061</v>
      </c>
      <c r="G101" s="84">
        <v>9109318510612.8574</v>
      </c>
      <c r="H101" s="84">
        <v>135616045042.08145</v>
      </c>
      <c r="I101" s="84">
        <v>486287911858.54779</v>
      </c>
      <c r="J101" s="84">
        <v>0</v>
      </c>
      <c r="K101" s="84">
        <v>311456326525.40656</v>
      </c>
      <c r="L101" s="84">
        <v>30950145595480.301</v>
      </c>
      <c r="M101" s="84">
        <v>18990760719346.914</v>
      </c>
    </row>
    <row r="102" spans="1:13" x14ac:dyDescent="0.2">
      <c r="A102" s="92">
        <v>2054</v>
      </c>
      <c r="B102" s="84">
        <v>612774991020450.62</v>
      </c>
      <c r="C102" s="84">
        <v>51730654780734.289</v>
      </c>
      <c r="D102" s="84">
        <v>90793378702251.672</v>
      </c>
      <c r="E102" s="84">
        <v>26022300018143.352</v>
      </c>
      <c r="F102" s="84">
        <v>1225556228149.1768</v>
      </c>
      <c r="G102" s="84">
        <v>9861785794485.5293</v>
      </c>
      <c r="H102" s="84">
        <v>146818489763.21832</v>
      </c>
      <c r="I102" s="84">
        <v>526457299260.03156</v>
      </c>
      <c r="J102" s="84">
        <v>0</v>
      </c>
      <c r="K102" s="84">
        <v>337183903818.0976</v>
      </c>
      <c r="L102" s="84">
        <v>33506755287474.492</v>
      </c>
      <c r="M102" s="84">
        <v>20559475889478.938</v>
      </c>
    </row>
    <row r="103" spans="1:13" x14ac:dyDescent="0.2">
      <c r="A103" s="92">
        <v>2055</v>
      </c>
      <c r="B103" s="84">
        <v>663414930795063.5</v>
      </c>
      <c r="C103" s="84">
        <v>56005694201379.07</v>
      </c>
      <c r="D103" s="84">
        <v>98296575302620.438</v>
      </c>
      <c r="E103" s="84">
        <v>28172792001377.23</v>
      </c>
      <c r="F103" s="84">
        <v>1326836623878.9773</v>
      </c>
      <c r="G103" s="84">
        <v>10676767224898.074</v>
      </c>
      <c r="H103" s="84">
        <v>158951621154.6084</v>
      </c>
      <c r="I103" s="84">
        <v>569963914769.97119</v>
      </c>
      <c r="J103" s="84">
        <v>0</v>
      </c>
      <c r="K103" s="84">
        <v>365048899668.99304</v>
      </c>
      <c r="L103" s="84">
        <v>36275765274280.195</v>
      </c>
      <c r="M103" s="84">
        <v>22258518174326.484</v>
      </c>
    </row>
    <row r="104" spans="1:13" x14ac:dyDescent="0.2">
      <c r="A104" s="92">
        <v>2056</v>
      </c>
      <c r="B104" s="84">
        <v>718212086292441.38</v>
      </c>
      <c r="C104" s="84">
        <v>60631687062609.391</v>
      </c>
      <c r="D104" s="84">
        <v>106415736436455.88</v>
      </c>
      <c r="E104" s="84">
        <v>30499825645682.777</v>
      </c>
      <c r="F104" s="84">
        <v>1436431493429.4365</v>
      </c>
      <c r="G104" s="84">
        <v>11558653427143.92</v>
      </c>
      <c r="H104" s="84">
        <v>172080805163.97464</v>
      </c>
      <c r="I104" s="84">
        <v>617042145626.35852</v>
      </c>
      <c r="J104" s="84">
        <v>0</v>
      </c>
      <c r="K104" s="84">
        <v>395201433763.05591</v>
      </c>
      <c r="L104" s="84">
        <v>39272093301053.484</v>
      </c>
      <c r="M104" s="84">
        <v>24097040982485.23</v>
      </c>
    </row>
    <row r="105" spans="1:13" x14ac:dyDescent="0.2">
      <c r="A105" s="92">
        <v>2057</v>
      </c>
      <c r="B105" s="84">
        <v>777559869238541.75</v>
      </c>
      <c r="C105" s="84">
        <v>65641845304338.602</v>
      </c>
      <c r="D105" s="84">
        <v>115209152961485.81</v>
      </c>
      <c r="E105" s="84">
        <v>33020107700051.945</v>
      </c>
      <c r="F105" s="84">
        <v>1555127664262.5757</v>
      </c>
      <c r="G105" s="84">
        <v>12513775831564.186</v>
      </c>
      <c r="H105" s="84">
        <v>186300301701.24588</v>
      </c>
      <c r="I105" s="84">
        <v>668029986162.80737</v>
      </c>
      <c r="J105" s="84">
        <v>0</v>
      </c>
      <c r="K105" s="84">
        <v>427857983769.10419</v>
      </c>
      <c r="L105" s="84">
        <v>42517251261429.133</v>
      </c>
      <c r="M105" s="84">
        <v>26088243839087.539</v>
      </c>
    </row>
    <row r="106" spans="1:13" x14ac:dyDescent="0.2">
      <c r="A106" s="92">
        <v>2058</v>
      </c>
      <c r="B106" s="84">
        <v>841838327070363.75</v>
      </c>
      <c r="C106" s="84">
        <v>71068252649061.656</v>
      </c>
      <c r="D106" s="84">
        <v>124733135581276.78</v>
      </c>
      <c r="E106" s="84">
        <v>35749777381279.898</v>
      </c>
      <c r="F106" s="84">
        <v>1683685235126.2742</v>
      </c>
      <c r="G106" s="84">
        <v>13548250788320.615</v>
      </c>
      <c r="H106" s="84">
        <v>201701168645.01755</v>
      </c>
      <c r="I106" s="84">
        <v>723253948965.83826</v>
      </c>
      <c r="J106" s="84">
        <v>0</v>
      </c>
      <c r="K106" s="84">
        <v>463227673558.57776</v>
      </c>
      <c r="L106" s="84">
        <v>46032020284950.25</v>
      </c>
      <c r="M106" s="84">
        <v>28244877878289.266</v>
      </c>
    </row>
    <row r="107" spans="1:13" x14ac:dyDescent="0.2">
      <c r="A107" s="92">
        <v>2059</v>
      </c>
      <c r="B107" s="84">
        <v>911459434719532.88</v>
      </c>
      <c r="C107" s="84">
        <v>76945688148271.375</v>
      </c>
      <c r="D107" s="84">
        <v>135048725618550.84</v>
      </c>
      <c r="E107" s="84">
        <v>38706329749425.859</v>
      </c>
      <c r="F107" s="84">
        <v>1822928160083.1055</v>
      </c>
      <c r="G107" s="84">
        <v>14668708477475.902</v>
      </c>
      <c r="H107" s="84">
        <v>218382113576.64963</v>
      </c>
      <c r="I107" s="84">
        <v>783067976694.73792</v>
      </c>
      <c r="J107" s="84">
        <v>0</v>
      </c>
      <c r="K107" s="84">
        <v>501537195339.47473</v>
      </c>
      <c r="L107" s="84">
        <v>49838927307965.117</v>
      </c>
      <c r="M107" s="84">
        <v>30580765447278.098</v>
      </c>
    </row>
    <row r="108" spans="1:13" x14ac:dyDescent="0.2">
      <c r="A108" s="92">
        <v>2060</v>
      </c>
      <c r="B108" s="84">
        <v>986869793272365.12</v>
      </c>
      <c r="C108" s="84">
        <v>83311854004178.125</v>
      </c>
      <c r="D108" s="84">
        <v>146222094869077.88</v>
      </c>
      <c r="E108" s="84">
        <v>41908730309980.188</v>
      </c>
      <c r="F108" s="84">
        <v>1973749645857.9741</v>
      </c>
      <c r="G108" s="84">
        <v>15882336340282.334</v>
      </c>
      <c r="H108" s="84">
        <v>236450140368.65704</v>
      </c>
      <c r="I108" s="84">
        <v>847855760598.65015</v>
      </c>
      <c r="J108" s="84">
        <v>0</v>
      </c>
      <c r="K108" s="84">
        <v>543032294613.71686</v>
      </c>
      <c r="L108" s="84">
        <v>53962392637323.078</v>
      </c>
      <c r="M108" s="84">
        <v>33110890650171.977</v>
      </c>
    </row>
    <row r="112" spans="1:13" x14ac:dyDescent="0.2">
      <c r="A112" s="83" t="s">
        <v>259</v>
      </c>
    </row>
    <row r="113" spans="1:43" x14ac:dyDescent="0.2">
      <c r="A113" s="83" t="s">
        <v>241</v>
      </c>
    </row>
    <row r="114" spans="1:43" x14ac:dyDescent="0.2">
      <c r="A114" s="83"/>
    </row>
    <row r="115" spans="1:43" x14ac:dyDescent="0.2">
      <c r="A115" s="83"/>
    </row>
    <row r="116" spans="1:43" x14ac:dyDescent="0.2">
      <c r="A116" s="83"/>
    </row>
    <row r="117" spans="1:43" x14ac:dyDescent="0.2">
      <c r="A117" s="85" t="s">
        <v>244</v>
      </c>
      <c r="B117" s="85">
        <v>2019</v>
      </c>
      <c r="C117" s="85">
        <v>2020</v>
      </c>
      <c r="D117" s="85">
        <v>2021</v>
      </c>
      <c r="E117" s="85">
        <v>2022</v>
      </c>
      <c r="F117" s="85">
        <v>2023</v>
      </c>
      <c r="G117" s="85">
        <v>2024</v>
      </c>
      <c r="H117" s="85">
        <v>2025</v>
      </c>
      <c r="I117" s="85">
        <v>2026</v>
      </c>
      <c r="J117" s="85">
        <v>2027</v>
      </c>
      <c r="K117" s="85">
        <v>2028</v>
      </c>
      <c r="L117" s="85">
        <v>2029</v>
      </c>
      <c r="M117" s="85">
        <v>2030</v>
      </c>
      <c r="N117" s="85">
        <v>2031</v>
      </c>
      <c r="O117" s="85">
        <v>2032</v>
      </c>
      <c r="P117" s="85">
        <v>2033</v>
      </c>
      <c r="Q117" s="85">
        <v>2034</v>
      </c>
      <c r="R117" s="85">
        <v>2035</v>
      </c>
      <c r="S117" s="85">
        <v>2036</v>
      </c>
      <c r="T117" s="85">
        <v>2037</v>
      </c>
      <c r="U117" s="85">
        <v>2038</v>
      </c>
      <c r="V117" s="85">
        <v>2039</v>
      </c>
      <c r="W117" s="85">
        <v>2040</v>
      </c>
      <c r="X117" s="85">
        <v>2041</v>
      </c>
      <c r="Y117" s="85">
        <v>2042</v>
      </c>
      <c r="Z117" s="85">
        <v>2043</v>
      </c>
      <c r="AA117" s="85">
        <v>2044</v>
      </c>
      <c r="AB117" s="85">
        <v>2045</v>
      </c>
      <c r="AC117" s="85">
        <v>2046</v>
      </c>
      <c r="AD117" s="85">
        <v>2047</v>
      </c>
      <c r="AE117" s="85">
        <v>2048</v>
      </c>
      <c r="AF117" s="85">
        <v>2049</v>
      </c>
      <c r="AG117" s="85">
        <v>2050</v>
      </c>
      <c r="AH117" s="85">
        <v>2051</v>
      </c>
      <c r="AI117" s="85">
        <v>2052</v>
      </c>
      <c r="AJ117" s="85">
        <v>2053</v>
      </c>
      <c r="AK117" s="85">
        <v>2054</v>
      </c>
      <c r="AL117" s="85">
        <v>2055</v>
      </c>
      <c r="AM117" s="85">
        <v>2056</v>
      </c>
      <c r="AN117" s="85">
        <v>2057</v>
      </c>
      <c r="AO117" s="85">
        <v>2058</v>
      </c>
      <c r="AP117" s="85">
        <v>2059</v>
      </c>
      <c r="AQ117" s="85">
        <v>2060</v>
      </c>
    </row>
    <row r="118" spans="1:43" x14ac:dyDescent="0.2">
      <c r="A118" s="85" t="s">
        <v>245</v>
      </c>
      <c r="B118" s="95" cm="1">
        <f t="array" ref="B118:AQ129">TRANSPOSE(B67:M108)</f>
        <v>27060184859796</v>
      </c>
      <c r="C118" s="95">
        <v>31870941999718</v>
      </c>
      <c r="D118" s="95">
        <v>36681699139640</v>
      </c>
      <c r="E118" s="95">
        <v>43707273233702.539</v>
      </c>
      <c r="F118" s="95">
        <v>46906803655243.453</v>
      </c>
      <c r="G118" s="95">
        <v>50539107395621.859</v>
      </c>
      <c r="H118" s="95">
        <v>54455628337200.656</v>
      </c>
      <c r="I118" s="95">
        <v>59130221691018.461</v>
      </c>
      <c r="J118" s="95">
        <v>64208282176544.266</v>
      </c>
      <c r="K118" s="95">
        <v>69724844494337.828</v>
      </c>
      <c r="L118" s="95">
        <v>75718006019267.375</v>
      </c>
      <c r="M118" s="95">
        <v>82229196550324.828</v>
      </c>
      <c r="N118" s="95">
        <v>89712596505676.297</v>
      </c>
      <c r="O118" s="95">
        <v>97880110296963.953</v>
      </c>
      <c r="P118" s="95">
        <v>106794585393873.12</v>
      </c>
      <c r="Q118" s="95">
        <v>116524673741780.25</v>
      </c>
      <c r="R118" s="95">
        <v>127145370924144.77</v>
      </c>
      <c r="S118" s="95">
        <v>138605984397527.42</v>
      </c>
      <c r="T118" s="95">
        <v>151104527663111.66</v>
      </c>
      <c r="U118" s="95">
        <v>164735485598553.44</v>
      </c>
      <c r="V118" s="95">
        <v>179601992427294.34</v>
      </c>
      <c r="W118" s="95">
        <v>195816628356218.22</v>
      </c>
      <c r="X118" s="95">
        <v>212935143697037.38</v>
      </c>
      <c r="Y118" s="95">
        <v>231557909409082.38</v>
      </c>
      <c r="Z118" s="95">
        <v>251817838391433.78</v>
      </c>
      <c r="AA118" s="95">
        <v>273859656692772.06</v>
      </c>
      <c r="AB118" s="95">
        <v>297840959991134.38</v>
      </c>
      <c r="AC118" s="95">
        <v>322896466292952.19</v>
      </c>
      <c r="AD118" s="95">
        <v>350070137397205.81</v>
      </c>
      <c r="AE118" s="95">
        <v>379541983233841.06</v>
      </c>
      <c r="AF118" s="95">
        <v>411507397326831.56</v>
      </c>
      <c r="AG118" s="95">
        <v>446178479215283</v>
      </c>
      <c r="AH118" s="95">
        <v>482986772545410.19</v>
      </c>
      <c r="AI118" s="95">
        <v>522848804582662</v>
      </c>
      <c r="AJ118" s="95">
        <v>566019449709049.12</v>
      </c>
      <c r="AK118" s="95">
        <v>612774991020450.62</v>
      </c>
      <c r="AL118" s="95">
        <v>663414930795063.5</v>
      </c>
      <c r="AM118" s="95">
        <v>718212086292441.38</v>
      </c>
      <c r="AN118" s="95">
        <v>777559869238541.75</v>
      </c>
      <c r="AO118" s="95">
        <v>841838327070363.75</v>
      </c>
      <c r="AP118" s="95">
        <v>911459434719532.88</v>
      </c>
      <c r="AQ118" s="95">
        <v>986869793272365.12</v>
      </c>
    </row>
    <row r="119" spans="1:43" x14ac:dyDescent="0.2">
      <c r="A119" s="85" t="s">
        <v>246</v>
      </c>
      <c r="B119" s="95">
        <v>2284429197989.625</v>
      </c>
      <c r="C119" s="95">
        <v>2690554807693.125</v>
      </c>
      <c r="D119" s="95">
        <v>3096680417396.75</v>
      </c>
      <c r="E119" s="95">
        <v>3689781561245.9233</v>
      </c>
      <c r="F119" s="95">
        <v>3959886911696.9277</v>
      </c>
      <c r="G119" s="95">
        <v>4266527119939.3921</v>
      </c>
      <c r="H119" s="95">
        <v>4597161032450.9551</v>
      </c>
      <c r="I119" s="95">
        <v>4991791653103.3447</v>
      </c>
      <c r="J119" s="95">
        <v>5420483094141.0498</v>
      </c>
      <c r="K119" s="95">
        <v>5886192995850.5703</v>
      </c>
      <c r="L119" s="95">
        <v>6392137550433.3516</v>
      </c>
      <c r="M119" s="95">
        <v>6941814274368.8408</v>
      </c>
      <c r="N119" s="95">
        <v>7573565219412.7588</v>
      </c>
      <c r="O119" s="95">
        <v>8263069266649.3857</v>
      </c>
      <c r="P119" s="95">
        <v>9015632018960.3262</v>
      </c>
      <c r="Q119" s="95">
        <v>9837049094865.1562</v>
      </c>
      <c r="R119" s="95">
        <v>10733651644777.771</v>
      </c>
      <c r="S119" s="95">
        <v>11701160188459.844</v>
      </c>
      <c r="T119" s="95">
        <v>12756291087090.844</v>
      </c>
      <c r="U119" s="95">
        <v>13907020783344.906</v>
      </c>
      <c r="V119" s="95">
        <v>15162055900349.799</v>
      </c>
      <c r="W119" s="95">
        <v>16530900494084.953</v>
      </c>
      <c r="X119" s="95">
        <v>17976050868090.777</v>
      </c>
      <c r="Y119" s="95">
        <v>19548190524945.906</v>
      </c>
      <c r="Z119" s="95">
        <v>21258540012810.75</v>
      </c>
      <c r="AA119" s="95">
        <v>23119317149598.551</v>
      </c>
      <c r="AB119" s="95">
        <v>25143826211324.047</v>
      </c>
      <c r="AC119" s="95">
        <v>27259019823741.883</v>
      </c>
      <c r="AD119" s="95">
        <v>29553029565683.918</v>
      </c>
      <c r="AE119" s="95">
        <v>32041051931262.352</v>
      </c>
      <c r="AF119" s="95">
        <v>34739582102368.043</v>
      </c>
      <c r="AG119" s="95">
        <v>37666525587870.367</v>
      </c>
      <c r="AH119" s="95">
        <v>40773893126088.43</v>
      </c>
      <c r="AI119" s="95">
        <v>44139058233012.359</v>
      </c>
      <c r="AJ119" s="95">
        <v>47783537483015.219</v>
      </c>
      <c r="AK119" s="95">
        <v>51730654780734.289</v>
      </c>
      <c r="AL119" s="95">
        <v>56005694201379.07</v>
      </c>
      <c r="AM119" s="95">
        <v>60631687062609.391</v>
      </c>
      <c r="AN119" s="95">
        <v>65641845304338.602</v>
      </c>
      <c r="AO119" s="95">
        <v>71068252649061.656</v>
      </c>
      <c r="AP119" s="95">
        <v>76945688148271.375</v>
      </c>
      <c r="AQ119" s="95">
        <v>83311854004178.125</v>
      </c>
    </row>
    <row r="120" spans="1:43" x14ac:dyDescent="0.2">
      <c r="A120" s="85" t="s">
        <v>247</v>
      </c>
      <c r="B120" s="95">
        <v>4009441716341.75</v>
      </c>
      <c r="C120" s="95">
        <v>4722239890631.25</v>
      </c>
      <c r="D120" s="95">
        <v>5435038064920.5</v>
      </c>
      <c r="E120" s="95">
        <v>6476000275634.4619</v>
      </c>
      <c r="F120" s="95">
        <v>6950066909373.1787</v>
      </c>
      <c r="G120" s="95">
        <v>7488256512236.3564</v>
      </c>
      <c r="H120" s="95">
        <v>8068557885913.332</v>
      </c>
      <c r="I120" s="95">
        <v>8761181003487.7275</v>
      </c>
      <c r="J120" s="95">
        <v>9513584863781.5254</v>
      </c>
      <c r="K120" s="95">
        <v>10330960473089.455</v>
      </c>
      <c r="L120" s="95">
        <v>11218952626702.875</v>
      </c>
      <c r="M120" s="95">
        <v>12183699877083.211</v>
      </c>
      <c r="N120" s="95">
        <v>13292497031149.77</v>
      </c>
      <c r="O120" s="95">
        <v>14502657666905.051</v>
      </c>
      <c r="P120" s="95">
        <v>15823493740938.717</v>
      </c>
      <c r="Q120" s="95">
        <v>17265177244873.379</v>
      </c>
      <c r="R120" s="95">
        <v>18838820091743.703</v>
      </c>
      <c r="S120" s="95">
        <v>20536911290792.383</v>
      </c>
      <c r="T120" s="95">
        <v>22388790020452.871</v>
      </c>
      <c r="U120" s="95">
        <v>24408455875036.879</v>
      </c>
      <c r="V120" s="95">
        <v>26611190001365.535</v>
      </c>
      <c r="W120" s="95">
        <v>29013673134631.641</v>
      </c>
      <c r="X120" s="95">
        <v>31550081879986.953</v>
      </c>
      <c r="Y120" s="95">
        <v>34309371740954.176</v>
      </c>
      <c r="Z120" s="95">
        <v>37311236098231.711</v>
      </c>
      <c r="AA120" s="95">
        <v>40577118658136.719</v>
      </c>
      <c r="AB120" s="95">
        <v>44130369988638.711</v>
      </c>
      <c r="AC120" s="95">
        <v>47842783363161.82</v>
      </c>
      <c r="AD120" s="95">
        <v>51869040060078.141</v>
      </c>
      <c r="AE120" s="95">
        <v>56235811712498.125</v>
      </c>
      <c r="AF120" s="95">
        <v>60972049303209.953</v>
      </c>
      <c r="AG120" s="95">
        <v>66109179104595.586</v>
      </c>
      <c r="AH120" s="95">
        <v>71562974322544.125</v>
      </c>
      <c r="AI120" s="95">
        <v>77469234570816.406</v>
      </c>
      <c r="AJ120" s="95">
        <v>83865723966137.953</v>
      </c>
      <c r="AK120" s="95">
        <v>90793378702251.672</v>
      </c>
      <c r="AL120" s="95">
        <v>98296575302620.438</v>
      </c>
      <c r="AM120" s="95">
        <v>106415736436455.88</v>
      </c>
      <c r="AN120" s="95">
        <v>115209152961485.81</v>
      </c>
      <c r="AO120" s="95">
        <v>124733135581276.78</v>
      </c>
      <c r="AP120" s="95">
        <v>135048725618550.84</v>
      </c>
      <c r="AQ120" s="95">
        <v>146222094869077.88</v>
      </c>
    </row>
    <row r="121" spans="1:43" x14ac:dyDescent="0.2">
      <c r="A121" s="85" t="s">
        <v>180</v>
      </c>
      <c r="B121" s="95">
        <v>1149146520805.9375</v>
      </c>
      <c r="C121" s="95">
        <v>1353441682070.625</v>
      </c>
      <c r="D121" s="95">
        <v>1557736843335.25</v>
      </c>
      <c r="E121" s="95">
        <v>1856087134313.9006</v>
      </c>
      <c r="F121" s="95">
        <v>1991959423109.2754</v>
      </c>
      <c r="G121" s="95">
        <v>2146210002970.158</v>
      </c>
      <c r="H121" s="95">
        <v>2312530241985.4336</v>
      </c>
      <c r="I121" s="95">
        <v>2511043028078.895</v>
      </c>
      <c r="J121" s="95">
        <v>2726689579261.6948</v>
      </c>
      <c r="K121" s="95">
        <v>2960957690405.3125</v>
      </c>
      <c r="L121" s="95">
        <v>3215465216894.2739</v>
      </c>
      <c r="M121" s="95">
        <v>3491971529908.6328</v>
      </c>
      <c r="N121" s="95">
        <v>3809764001284.8291</v>
      </c>
      <c r="O121" s="95">
        <v>4156608271031.0122</v>
      </c>
      <c r="P121" s="95">
        <v>4535173240025.1465</v>
      </c>
      <c r="Q121" s="95">
        <v>4948374303878.3359</v>
      </c>
      <c r="R121" s="95">
        <v>5399396249178.5088</v>
      </c>
      <c r="S121" s="95">
        <v>5886086350058.2734</v>
      </c>
      <c r="T121" s="95">
        <v>6416853511598.5264</v>
      </c>
      <c r="U121" s="95">
        <v>6995710159028.0537</v>
      </c>
      <c r="V121" s="95">
        <v>7627036023477.9648</v>
      </c>
      <c r="W121" s="95">
        <v>8315611972252.8418</v>
      </c>
      <c r="X121" s="95">
        <v>9042572355087.916</v>
      </c>
      <c r="Y121" s="95">
        <v>9833412718398.7871</v>
      </c>
      <c r="Z121" s="95">
        <v>10693777384141.859</v>
      </c>
      <c r="AA121" s="95">
        <v>11629812335287.062</v>
      </c>
      <c r="AB121" s="95">
        <v>12648210080627.238</v>
      </c>
      <c r="AC121" s="95">
        <v>13712225276493.195</v>
      </c>
      <c r="AD121" s="95">
        <v>14866191140686.957</v>
      </c>
      <c r="AE121" s="95">
        <v>16117752032837.988</v>
      </c>
      <c r="AF121" s="95">
        <v>17475205597231.617</v>
      </c>
      <c r="AG121" s="95">
        <v>18947558921169.395</v>
      </c>
      <c r="AH121" s="95">
        <v>20510671754147.961</v>
      </c>
      <c r="AI121" s="95">
        <v>22203465638047.816</v>
      </c>
      <c r="AJ121" s="95">
        <v>24036764150418.324</v>
      </c>
      <c r="AK121" s="95">
        <v>26022300018143.352</v>
      </c>
      <c r="AL121" s="95">
        <v>28172792001377.23</v>
      </c>
      <c r="AM121" s="95">
        <v>30499825645682.777</v>
      </c>
      <c r="AN121" s="95">
        <v>33020107700051.945</v>
      </c>
      <c r="AO121" s="95">
        <v>35749777381279.898</v>
      </c>
      <c r="AP121" s="95">
        <v>38706329749425.859</v>
      </c>
      <c r="AQ121" s="95">
        <v>41908730309980.188</v>
      </c>
    </row>
    <row r="122" spans="1:43" x14ac:dyDescent="0.2">
      <c r="A122" s="85" t="s">
        <v>248</v>
      </c>
      <c r="B122" s="95">
        <v>54120645548.152344</v>
      </c>
      <c r="C122" s="95">
        <v>63742208864.773438</v>
      </c>
      <c r="D122" s="95">
        <v>73363772181.394531</v>
      </c>
      <c r="E122" s="95">
        <v>87414991982.25972</v>
      </c>
      <c r="F122" s="95">
        <v>93814085438.639633</v>
      </c>
      <c r="G122" s="95">
        <v>101078729944.01852</v>
      </c>
      <c r="H122" s="95">
        <v>108911811748.86713</v>
      </c>
      <c r="I122" s="95">
        <v>118261046105.34065</v>
      </c>
      <c r="J122" s="95">
        <v>128417218837.83177</v>
      </c>
      <c r="K122" s="95">
        <v>139450399704.57397</v>
      </c>
      <c r="L122" s="95">
        <v>151436783843.63605</v>
      </c>
      <c r="M122" s="95">
        <v>164459231275.30203</v>
      </c>
      <c r="N122" s="95">
        <v>179426107465.4339</v>
      </c>
      <c r="O122" s="95">
        <v>195761218300.71408</v>
      </c>
      <c r="P122" s="95">
        <v>213590259361.12704</v>
      </c>
      <c r="Q122" s="95">
        <v>233050535237.20517</v>
      </c>
      <c r="R122" s="95">
        <v>254292037860.3089</v>
      </c>
      <c r="S122" s="95">
        <v>277213381626.84283</v>
      </c>
      <c r="T122" s="95">
        <v>302210595557.55548</v>
      </c>
      <c r="U122" s="95">
        <v>329472650370.85736</v>
      </c>
      <c r="V122" s="95">
        <v>359205815564.89453</v>
      </c>
      <c r="W122" s="95">
        <v>391635252700.98157</v>
      </c>
      <c r="X122" s="95">
        <v>425872457874.23895</v>
      </c>
      <c r="Y122" s="95">
        <v>463118179123</v>
      </c>
      <c r="Z122" s="95">
        <v>503638243600.22681</v>
      </c>
      <c r="AA122" s="95">
        <v>547722104878.49512</v>
      </c>
      <c r="AB122" s="95">
        <v>595684955920.27563</v>
      </c>
      <c r="AC122" s="95">
        <v>645796223918.48132</v>
      </c>
      <c r="AD122" s="95">
        <v>700143843112.33289</v>
      </c>
      <c r="AE122" s="95">
        <v>759087835196.59106</v>
      </c>
      <c r="AF122" s="95">
        <v>823018989210.8783</v>
      </c>
      <c r="AG122" s="95">
        <v>892361506395.36926</v>
      </c>
      <c r="AH122" s="95">
        <v>965978468248.13135</v>
      </c>
      <c r="AI122" s="95">
        <v>1045702938642.3639</v>
      </c>
      <c r="AJ122" s="95">
        <v>1132044668940.061</v>
      </c>
      <c r="AK122" s="95">
        <v>1225556228149.1768</v>
      </c>
      <c r="AL122" s="95">
        <v>1326836623878.9773</v>
      </c>
      <c r="AM122" s="95">
        <v>1436431493429.4365</v>
      </c>
      <c r="AN122" s="95">
        <v>1555127664262.5757</v>
      </c>
      <c r="AO122" s="95">
        <v>1683685235126.2742</v>
      </c>
      <c r="AP122" s="95">
        <v>1822928160083.1055</v>
      </c>
      <c r="AQ122" s="95">
        <v>1973749645857.9741</v>
      </c>
    </row>
    <row r="123" spans="1:43" x14ac:dyDescent="0.2">
      <c r="A123" s="85" t="s">
        <v>249</v>
      </c>
      <c r="B123" s="95">
        <v>435497124649.4375</v>
      </c>
      <c r="C123" s="95">
        <v>512919762841.96875</v>
      </c>
      <c r="D123" s="95">
        <v>590342401034.5</v>
      </c>
      <c r="E123" s="95">
        <v>703409526511.56787</v>
      </c>
      <c r="F123" s="95">
        <v>754901646984.09448</v>
      </c>
      <c r="G123" s="95">
        <v>813358669468.75562</v>
      </c>
      <c r="H123" s="95">
        <v>876389783909.55017</v>
      </c>
      <c r="I123" s="95">
        <v>951621049883.5531</v>
      </c>
      <c r="J123" s="95">
        <v>1033345574372.2253</v>
      </c>
      <c r="K123" s="95">
        <v>1122127193559.0879</v>
      </c>
      <c r="L123" s="95">
        <v>1218579033233.8484</v>
      </c>
      <c r="M123" s="95">
        <v>1323367850051.3225</v>
      </c>
      <c r="N123" s="95">
        <v>1443803064372.3906</v>
      </c>
      <c r="O123" s="95">
        <v>1575248166838.2278</v>
      </c>
      <c r="P123" s="95">
        <v>1718714602584.2319</v>
      </c>
      <c r="Q123" s="95">
        <v>1875307231941.8438</v>
      </c>
      <c r="R123" s="95">
        <v>2046233007528.9863</v>
      </c>
      <c r="S123" s="95">
        <v>2230676101330.3174</v>
      </c>
      <c r="T123" s="95">
        <v>2431823273187.0557</v>
      </c>
      <c r="U123" s="95">
        <v>2651195129582.6816</v>
      </c>
      <c r="V123" s="95">
        <v>2890451476538.2739</v>
      </c>
      <c r="W123" s="95">
        <v>3151404140419.5576</v>
      </c>
      <c r="X123" s="95">
        <v>3426903522549.4307</v>
      </c>
      <c r="Y123" s="95">
        <v>3726611782586.6763</v>
      </c>
      <c r="Z123" s="95">
        <v>4052667974114.1963</v>
      </c>
      <c r="AA123" s="95">
        <v>4407401267401.4785</v>
      </c>
      <c r="AB123" s="95">
        <v>4793347952019.2676</v>
      </c>
      <c r="AC123" s="95">
        <v>5196582483032.7295</v>
      </c>
      <c r="AD123" s="95">
        <v>5633906015498.8359</v>
      </c>
      <c r="AE123" s="95">
        <v>6108215566097.4785</v>
      </c>
      <c r="AF123" s="95">
        <v>6622655729675.5322</v>
      </c>
      <c r="AG123" s="95">
        <v>7180639961828.3184</v>
      </c>
      <c r="AH123" s="95">
        <v>7773019725365.6807</v>
      </c>
      <c r="AI123" s="95">
        <v>8414545288655.4824</v>
      </c>
      <c r="AJ123" s="95">
        <v>9109318510612.8574</v>
      </c>
      <c r="AK123" s="95">
        <v>9861785794485.5293</v>
      </c>
      <c r="AL123" s="95">
        <v>10676767224898.074</v>
      </c>
      <c r="AM123" s="95">
        <v>11558653427143.92</v>
      </c>
      <c r="AN123" s="95">
        <v>12513775831564.186</v>
      </c>
      <c r="AO123" s="95">
        <v>13548250788320.615</v>
      </c>
      <c r="AP123" s="95">
        <v>14668708477475.902</v>
      </c>
      <c r="AQ123" s="95">
        <v>15882336340282.334</v>
      </c>
    </row>
    <row r="124" spans="1:43" x14ac:dyDescent="0.2">
      <c r="A124" s="85" t="s">
        <v>250</v>
      </c>
      <c r="B124" s="95">
        <v>6483514392.7993164</v>
      </c>
      <c r="C124" s="95">
        <v>7636152976.7021484</v>
      </c>
      <c r="D124" s="95">
        <v>8788791560.6054688</v>
      </c>
      <c r="E124" s="95">
        <v>10472091619.069326</v>
      </c>
      <c r="F124" s="95">
        <v>11238686586.758585</v>
      </c>
      <c r="G124" s="95">
        <v>12108972347.989744</v>
      </c>
      <c r="H124" s="95">
        <v>13047355438.348967</v>
      </c>
      <c r="I124" s="95">
        <v>14167369711.976202</v>
      </c>
      <c r="J124" s="95">
        <v>15384053131.398411</v>
      </c>
      <c r="K124" s="95">
        <v>16705799873.761953</v>
      </c>
      <c r="L124" s="95">
        <v>18141737920.991783</v>
      </c>
      <c r="M124" s="95">
        <v>19701793690.791504</v>
      </c>
      <c r="N124" s="95">
        <v>21494787033.925781</v>
      </c>
      <c r="O124" s="95">
        <v>23451691374.881649</v>
      </c>
      <c r="P124" s="95">
        <v>25587564721.443119</v>
      </c>
      <c r="Q124" s="95">
        <v>27918855811.054073</v>
      </c>
      <c r="R124" s="95">
        <v>30463533292.017368</v>
      </c>
      <c r="S124" s="95">
        <v>33209451429.309429</v>
      </c>
      <c r="T124" s="95">
        <v>36204053482.891083</v>
      </c>
      <c r="U124" s="95">
        <v>39469977659.683609</v>
      </c>
      <c r="V124" s="95">
        <v>43031934516.009476</v>
      </c>
      <c r="W124" s="95">
        <v>46916897828.857162</v>
      </c>
      <c r="X124" s="95">
        <v>51018427111.477112</v>
      </c>
      <c r="Y124" s="95">
        <v>55480368896.182625</v>
      </c>
      <c r="Z124" s="95">
        <v>60334568593.440849</v>
      </c>
      <c r="AA124" s="95">
        <v>65615701998.132545</v>
      </c>
      <c r="AB124" s="95">
        <v>71361528417.967178</v>
      </c>
      <c r="AC124" s="95">
        <v>77364729673.553223</v>
      </c>
      <c r="AD124" s="95">
        <v>83875434926.398254</v>
      </c>
      <c r="AE124" s="95">
        <v>90936773851.251328</v>
      </c>
      <c r="AF124" s="95">
        <v>98595561971.786957</v>
      </c>
      <c r="AG124" s="95">
        <v>106902617507.5267</v>
      </c>
      <c r="AH124" s="95">
        <v>115721740540.74863</v>
      </c>
      <c r="AI124" s="95">
        <v>125272527417.4393</v>
      </c>
      <c r="AJ124" s="95">
        <v>135616045042.08145</v>
      </c>
      <c r="AK124" s="95">
        <v>146818489763.21832</v>
      </c>
      <c r="AL124" s="95">
        <v>158951621154.6084</v>
      </c>
      <c r="AM124" s="95">
        <v>172080805163.97464</v>
      </c>
      <c r="AN124" s="95">
        <v>186300301701.24588</v>
      </c>
      <c r="AO124" s="95">
        <v>201701168645.01755</v>
      </c>
      <c r="AP124" s="95">
        <v>218382113576.64963</v>
      </c>
      <c r="AQ124" s="95">
        <v>236450140368.65704</v>
      </c>
    </row>
    <row r="125" spans="1:43" x14ac:dyDescent="0.2">
      <c r="A125" s="85" t="s">
        <v>251</v>
      </c>
      <c r="B125" s="95">
        <v>23248389780.139648</v>
      </c>
      <c r="C125" s="95">
        <v>27381486346.404297</v>
      </c>
      <c r="D125" s="95">
        <v>31514582912.668945</v>
      </c>
      <c r="E125" s="95">
        <v>37550509341.637573</v>
      </c>
      <c r="F125" s="95">
        <v>40299342386.895653</v>
      </c>
      <c r="G125" s="95">
        <v>43419986742.937782</v>
      </c>
      <c r="H125" s="95">
        <v>46784812441.788979</v>
      </c>
      <c r="I125" s="95">
        <v>50800925743.168266</v>
      </c>
      <c r="J125" s="95">
        <v>55163672343.249054</v>
      </c>
      <c r="K125" s="95">
        <v>59903151828.514687</v>
      </c>
      <c r="L125" s="95">
        <v>65052095040.425652</v>
      </c>
      <c r="M125" s="95">
        <v>70646095827.304367</v>
      </c>
      <c r="N125" s="95">
        <v>77075357118.167786</v>
      </c>
      <c r="O125" s="95">
        <v>84092365506.63002</v>
      </c>
      <c r="P125" s="95">
        <v>91751115541.490677</v>
      </c>
      <c r="Q125" s="95">
        <v>100110588607.89346</v>
      </c>
      <c r="R125" s="95">
        <v>109235216141.3622</v>
      </c>
      <c r="S125" s="95">
        <v>119081446332.66386</v>
      </c>
      <c r="T125" s="95">
        <v>129819399788.18364</v>
      </c>
      <c r="U125" s="95">
        <v>141530251905.4827</v>
      </c>
      <c r="V125" s="95">
        <v>154302609049.91544</v>
      </c>
      <c r="W125" s="95">
        <v>168233192975.03687</v>
      </c>
      <c r="X125" s="95">
        <v>182940332603.33859</v>
      </c>
      <c r="Y125" s="95">
        <v>198939828478.95981</v>
      </c>
      <c r="Z125" s="95">
        <v>216345870911.414</v>
      </c>
      <c r="AA125" s="95">
        <v>235282799317.0246</v>
      </c>
      <c r="AB125" s="95">
        <v>255886009879.13803</v>
      </c>
      <c r="AC125" s="95">
        <v>277412107341.57098</v>
      </c>
      <c r="AD125" s="95">
        <v>300757997285.12494</v>
      </c>
      <c r="AE125" s="95">
        <v>326078332792.82062</v>
      </c>
      <c r="AF125" s="95">
        <v>353540983553.25726</v>
      </c>
      <c r="AG125" s="95">
        <v>383328172000.71857</v>
      </c>
      <c r="AH125" s="95">
        <v>414951516590.35284</v>
      </c>
      <c r="AI125" s="95">
        <v>449198439256.69928</v>
      </c>
      <c r="AJ125" s="95">
        <v>486287911858.54779</v>
      </c>
      <c r="AK125" s="95">
        <v>526457299260.03156</v>
      </c>
      <c r="AL125" s="95">
        <v>569963914769.97119</v>
      </c>
      <c r="AM125" s="95">
        <v>617042145626.35852</v>
      </c>
      <c r="AN125" s="95">
        <v>668029986162.80737</v>
      </c>
      <c r="AO125" s="95">
        <v>723253948965.83826</v>
      </c>
      <c r="AP125" s="95">
        <v>783067976694.73792</v>
      </c>
      <c r="AQ125" s="95">
        <v>847855760598.65015</v>
      </c>
    </row>
    <row r="126" spans="1:43" x14ac:dyDescent="0.2">
      <c r="A126" s="85" t="s">
        <v>252</v>
      </c>
      <c r="B126" s="95">
        <v>0</v>
      </c>
      <c r="C126" s="95">
        <v>0</v>
      </c>
      <c r="D126" s="95">
        <v>0</v>
      </c>
      <c r="E126" s="95">
        <v>0</v>
      </c>
      <c r="F126" s="95">
        <v>0</v>
      </c>
      <c r="G126" s="95">
        <v>0</v>
      </c>
      <c r="H126" s="95">
        <v>0</v>
      </c>
      <c r="I126" s="95">
        <v>0</v>
      </c>
      <c r="J126" s="95">
        <v>0</v>
      </c>
      <c r="K126" s="95">
        <v>0</v>
      </c>
      <c r="L126" s="95">
        <v>0</v>
      </c>
      <c r="M126" s="95">
        <v>0</v>
      </c>
      <c r="N126" s="95">
        <v>0</v>
      </c>
      <c r="O126" s="95">
        <v>0</v>
      </c>
      <c r="P126" s="95">
        <v>0</v>
      </c>
      <c r="Q126" s="95">
        <v>0</v>
      </c>
      <c r="R126" s="95">
        <v>0</v>
      </c>
      <c r="S126" s="95">
        <v>0</v>
      </c>
      <c r="T126" s="95">
        <v>0</v>
      </c>
      <c r="U126" s="95">
        <v>0</v>
      </c>
      <c r="V126" s="95">
        <v>0</v>
      </c>
      <c r="W126" s="95">
        <v>0</v>
      </c>
      <c r="X126" s="95">
        <v>0</v>
      </c>
      <c r="Y126" s="95">
        <v>0</v>
      </c>
      <c r="Z126" s="95">
        <v>0</v>
      </c>
      <c r="AA126" s="95">
        <v>0</v>
      </c>
      <c r="AB126" s="95">
        <v>0</v>
      </c>
      <c r="AC126" s="95">
        <v>0</v>
      </c>
      <c r="AD126" s="95">
        <v>0</v>
      </c>
      <c r="AE126" s="95">
        <v>0</v>
      </c>
      <c r="AF126" s="95">
        <v>0</v>
      </c>
      <c r="AG126" s="95">
        <v>0</v>
      </c>
      <c r="AH126" s="95">
        <v>0</v>
      </c>
      <c r="AI126" s="95">
        <v>0</v>
      </c>
      <c r="AJ126" s="95">
        <v>0</v>
      </c>
      <c r="AK126" s="95">
        <v>0</v>
      </c>
      <c r="AL126" s="95">
        <v>0</v>
      </c>
      <c r="AM126" s="95">
        <v>0</v>
      </c>
      <c r="AN126" s="95">
        <v>0</v>
      </c>
      <c r="AO126" s="95">
        <v>0</v>
      </c>
      <c r="AP126" s="95">
        <v>0</v>
      </c>
      <c r="AQ126" s="95">
        <v>0</v>
      </c>
    </row>
    <row r="127" spans="1:43" x14ac:dyDescent="0.2">
      <c r="A127" s="85" t="s">
        <v>128</v>
      </c>
      <c r="B127" s="95">
        <v>14890063894.204102</v>
      </c>
      <c r="C127" s="95">
        <v>17537218064.217773</v>
      </c>
      <c r="D127" s="95">
        <v>20184372234.230469</v>
      </c>
      <c r="E127" s="95">
        <v>24050245571.611828</v>
      </c>
      <c r="F127" s="95">
        <v>25810810499.56908</v>
      </c>
      <c r="G127" s="95">
        <v>27809512099.636505</v>
      </c>
      <c r="H127" s="95">
        <v>29964606285.624252</v>
      </c>
      <c r="I127" s="95">
        <v>32536835340.170982</v>
      </c>
      <c r="J127" s="95">
        <v>35331075123.819191</v>
      </c>
      <c r="K127" s="95">
        <v>38366603735.833588</v>
      </c>
      <c r="L127" s="95">
        <v>41664384534.333458</v>
      </c>
      <c r="M127" s="95">
        <v>45247214568.093964</v>
      </c>
      <c r="N127" s="95">
        <v>49365009921.614449</v>
      </c>
      <c r="O127" s="95">
        <v>53859243898.181252</v>
      </c>
      <c r="P127" s="95">
        <v>58764498775.929253</v>
      </c>
      <c r="Q127" s="95">
        <v>64118550788.036919</v>
      </c>
      <c r="R127" s="95">
        <v>69962666800.761108</v>
      </c>
      <c r="S127" s="95">
        <v>76268952872.701157</v>
      </c>
      <c r="T127" s="95">
        <v>83146367375.716415</v>
      </c>
      <c r="U127" s="95">
        <v>90646901302.204834</v>
      </c>
      <c r="V127" s="95">
        <v>98827305010.106781</v>
      </c>
      <c r="W127" s="95">
        <v>107749526578.58011</v>
      </c>
      <c r="X127" s="95">
        <v>117169114379.60178</v>
      </c>
      <c r="Y127" s="95">
        <v>127416426908.17001</v>
      </c>
      <c r="Z127" s="95">
        <v>138564600455.47894</v>
      </c>
      <c r="AA127" s="95">
        <v>150693271584.3671</v>
      </c>
      <c r="AB127" s="95">
        <v>163889158465.0015</v>
      </c>
      <c r="AC127" s="95">
        <v>177676133375.5098</v>
      </c>
      <c r="AD127" s="95">
        <v>192628643902.64954</v>
      </c>
      <c r="AE127" s="95">
        <v>208845741822.02301</v>
      </c>
      <c r="AF127" s="95">
        <v>226434943843.93912</v>
      </c>
      <c r="AG127" s="95">
        <v>245512959285.2626</v>
      </c>
      <c r="AH127" s="95">
        <v>265766990895.24344</v>
      </c>
      <c r="AI127" s="95">
        <v>287701364480.0069</v>
      </c>
      <c r="AJ127" s="95">
        <v>311456326525.40656</v>
      </c>
      <c r="AK127" s="95">
        <v>337183903818.0976</v>
      </c>
      <c r="AL127" s="95">
        <v>365048899668.99304</v>
      </c>
      <c r="AM127" s="95">
        <v>395201433763.05591</v>
      </c>
      <c r="AN127" s="95">
        <v>427857983769.10419</v>
      </c>
      <c r="AO127" s="95">
        <v>463227673558.57776</v>
      </c>
      <c r="AP127" s="95">
        <v>501537195339.47473</v>
      </c>
      <c r="AQ127" s="95">
        <v>543032294613.71686</v>
      </c>
    </row>
    <row r="128" spans="1:43" x14ac:dyDescent="0.2">
      <c r="A128" s="85" t="s">
        <v>253</v>
      </c>
      <c r="B128" s="95">
        <v>1479660569405.875</v>
      </c>
      <c r="C128" s="95">
        <v>1742714487396.9375</v>
      </c>
      <c r="D128" s="95">
        <v>2005768405387.9375</v>
      </c>
      <c r="E128" s="95">
        <v>2389929305185.3345</v>
      </c>
      <c r="F128" s="95">
        <v>2564880770960.5151</v>
      </c>
      <c r="G128" s="95">
        <v>2763496436322.3809</v>
      </c>
      <c r="H128" s="95">
        <v>2977653199719.6816</v>
      </c>
      <c r="I128" s="95">
        <v>3233261633272.0879</v>
      </c>
      <c r="J128" s="95">
        <v>3510931793635.7778</v>
      </c>
      <c r="K128" s="95">
        <v>3812579390745.7637</v>
      </c>
      <c r="L128" s="95">
        <v>4140287602661.71</v>
      </c>
      <c r="M128" s="95">
        <v>4496321825584.1377</v>
      </c>
      <c r="N128" s="95">
        <v>4905516806933.9717</v>
      </c>
      <c r="O128" s="95">
        <v>5352119377081.3164</v>
      </c>
      <c r="P128" s="95">
        <v>5839566058106.9336</v>
      </c>
      <c r="Q128" s="95">
        <v>6371610762894.7471</v>
      </c>
      <c r="R128" s="95">
        <v>6952354276723.9219</v>
      </c>
      <c r="S128" s="95">
        <v>7579024713220.4902</v>
      </c>
      <c r="T128" s="95">
        <v>8262449521325.7324</v>
      </c>
      <c r="U128" s="95">
        <v>9007795167883.7246</v>
      </c>
      <c r="V128" s="95">
        <v>9820701069054.1699</v>
      </c>
      <c r="W128" s="95">
        <v>10707323150743.875</v>
      </c>
      <c r="X128" s="95">
        <v>11643369681387.229</v>
      </c>
      <c r="Y128" s="95">
        <v>12661669159390.305</v>
      </c>
      <c r="Z128" s="95">
        <v>13769489309528.582</v>
      </c>
      <c r="AA128" s="95">
        <v>14974743803815.33</v>
      </c>
      <c r="AB128" s="95">
        <v>16286050030191.848</v>
      </c>
      <c r="AC128" s="95">
        <v>17656094060318.996</v>
      </c>
      <c r="AD128" s="95">
        <v>19141960098089.711</v>
      </c>
      <c r="AE128" s="95">
        <v>20753491150742.211</v>
      </c>
      <c r="AF128" s="95">
        <v>22501371405928.523</v>
      </c>
      <c r="AG128" s="95">
        <v>24397198542172.672</v>
      </c>
      <c r="AH128" s="95">
        <v>26409889163094.234</v>
      </c>
      <c r="AI128" s="95">
        <v>28589559306794.809</v>
      </c>
      <c r="AJ128" s="95">
        <v>30950145595480.301</v>
      </c>
      <c r="AK128" s="95">
        <v>33506755287474.492</v>
      </c>
      <c r="AL128" s="95">
        <v>36275765274280.195</v>
      </c>
      <c r="AM128" s="95">
        <v>39272093301053.484</v>
      </c>
      <c r="AN128" s="95">
        <v>42517251261429.133</v>
      </c>
      <c r="AO128" s="95">
        <v>46032020284950.25</v>
      </c>
      <c r="AP128" s="95">
        <v>49838927307965.117</v>
      </c>
      <c r="AQ128" s="95">
        <v>53962392637323.078</v>
      </c>
    </row>
    <row r="129" spans="1:43" x14ac:dyDescent="0.2">
      <c r="A129" s="85" t="s">
        <v>254</v>
      </c>
      <c r="B129" s="95">
        <v>907907839488.25</v>
      </c>
      <c r="C129" s="95">
        <v>1069315610493.5</v>
      </c>
      <c r="D129" s="95">
        <v>1230723381498.75</v>
      </c>
      <c r="E129" s="95">
        <v>1466441423705.5342</v>
      </c>
      <c r="F129" s="95">
        <v>1573790237745.3835</v>
      </c>
      <c r="G129" s="95">
        <v>1695659214560.5325</v>
      </c>
      <c r="H129" s="95">
        <v>1827064084290.833</v>
      </c>
      <c r="I129" s="95">
        <v>1983903365853.0403</v>
      </c>
      <c r="J129" s="95">
        <v>2154279545767.9929</v>
      </c>
      <c r="K129" s="95">
        <v>2339368088263.1929</v>
      </c>
      <c r="L129" s="95">
        <v>2540447214662.1841</v>
      </c>
      <c r="M129" s="95">
        <v>2758906953876.0063</v>
      </c>
      <c r="N129" s="95">
        <v>3009985707428.207</v>
      </c>
      <c r="O129" s="95">
        <v>3284017456976.813</v>
      </c>
      <c r="P129" s="95">
        <v>3583110824865.4976</v>
      </c>
      <c r="Q129" s="95">
        <v>3909569181885.1943</v>
      </c>
      <c r="R129" s="95">
        <v>4265908736942.188</v>
      </c>
      <c r="S129" s="95">
        <v>4650428682823.5703</v>
      </c>
      <c r="T129" s="95">
        <v>5069772655224.3838</v>
      </c>
      <c r="U129" s="95">
        <v>5527110756698.6709</v>
      </c>
      <c r="V129" s="95">
        <v>6025903287701.4131</v>
      </c>
      <c r="W129" s="95">
        <v>6569927474919.3643</v>
      </c>
      <c r="X129" s="95">
        <v>7144278106995.832</v>
      </c>
      <c r="Y129" s="95">
        <v>7769098486846.2012</v>
      </c>
      <c r="Z129" s="95">
        <v>8448848032012.1309</v>
      </c>
      <c r="AA129" s="95">
        <v>9188382508071.5801</v>
      </c>
      <c r="AB129" s="95">
        <v>9992989475043.0918</v>
      </c>
      <c r="AC129" s="95">
        <v>10833637486563.717</v>
      </c>
      <c r="AD129" s="95">
        <v>11745352951593.016</v>
      </c>
      <c r="AE129" s="95">
        <v>12734175460304.898</v>
      </c>
      <c r="AF129" s="95">
        <v>13806660744418.121</v>
      </c>
      <c r="AG129" s="95">
        <v>14969925046312.553</v>
      </c>
      <c r="AH129" s="95">
        <v>16204895843657.582</v>
      </c>
      <c r="AI129" s="95">
        <v>17542323934857.477</v>
      </c>
      <c r="AJ129" s="95">
        <v>18990760719346.914</v>
      </c>
      <c r="AK129" s="95">
        <v>20559475889478.938</v>
      </c>
      <c r="AL129" s="95">
        <v>22258518174326.484</v>
      </c>
      <c r="AM129" s="95">
        <v>24097040982485.23</v>
      </c>
      <c r="AN129" s="95">
        <v>26088243839087.539</v>
      </c>
      <c r="AO129" s="95">
        <v>28244877878289.266</v>
      </c>
      <c r="AP129" s="95">
        <v>30580765447278.098</v>
      </c>
      <c r="AQ129" s="95">
        <v>33110890650171.977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D0FCC-BA55-114E-9955-5930D2E15061}">
  <dimension ref="A1:AQ150"/>
  <sheetViews>
    <sheetView workbookViewId="0">
      <selection sqref="A1:XFD1048576"/>
    </sheetView>
  </sheetViews>
  <sheetFormatPr baseColWidth="10" defaultRowHeight="15" x14ac:dyDescent="0.2"/>
  <cols>
    <col min="1" max="1" width="43.1640625" customWidth="1"/>
  </cols>
  <sheetData>
    <row r="1" spans="1:40" ht="16" x14ac:dyDescent="0.2">
      <c r="A1" s="82" t="s">
        <v>118</v>
      </c>
    </row>
    <row r="4" spans="1:40" x14ac:dyDescent="0.2">
      <c r="A4" s="83" t="s">
        <v>338</v>
      </c>
    </row>
    <row r="5" spans="1:40" x14ac:dyDescent="0.2">
      <c r="A5" s="83" t="s">
        <v>241</v>
      </c>
    </row>
    <row r="6" spans="1:40" x14ac:dyDescent="0.2">
      <c r="A6" s="83" t="s">
        <v>339</v>
      </c>
    </row>
    <row r="7" spans="1:40" x14ac:dyDescent="0.2">
      <c r="A7" s="83" t="s">
        <v>243</v>
      </c>
    </row>
    <row r="8" spans="1:40" x14ac:dyDescent="0.2">
      <c r="A8" s="83"/>
      <c r="B8" s="84">
        <v>1000000</v>
      </c>
    </row>
    <row r="9" spans="1:40" x14ac:dyDescent="0.2">
      <c r="A9" s="85" t="s">
        <v>244</v>
      </c>
      <c r="B9" s="85">
        <v>2022</v>
      </c>
      <c r="C9" s="85">
        <v>2023</v>
      </c>
      <c r="D9" s="85">
        <v>2024</v>
      </c>
      <c r="E9" s="85">
        <v>2025</v>
      </c>
      <c r="F9" s="85">
        <v>2026</v>
      </c>
      <c r="G9" s="85">
        <v>2027</v>
      </c>
      <c r="H9" s="85">
        <v>2028</v>
      </c>
      <c r="I9" s="85">
        <v>2029</v>
      </c>
      <c r="J9" s="85">
        <v>2030</v>
      </c>
      <c r="K9" s="85">
        <v>2031</v>
      </c>
      <c r="L9" s="85">
        <v>2032</v>
      </c>
      <c r="M9" s="85">
        <v>2033</v>
      </c>
      <c r="N9" s="85">
        <v>2034</v>
      </c>
      <c r="O9" s="85">
        <v>2035</v>
      </c>
      <c r="P9" s="85">
        <v>2036</v>
      </c>
      <c r="Q9" s="85">
        <v>2037</v>
      </c>
      <c r="R9" s="85">
        <v>2038</v>
      </c>
      <c r="S9" s="85">
        <v>2039</v>
      </c>
      <c r="T9" s="85">
        <v>2040</v>
      </c>
      <c r="U9" s="85">
        <v>2041</v>
      </c>
      <c r="V9" s="85">
        <v>2042</v>
      </c>
      <c r="W9" s="85">
        <v>2043</v>
      </c>
      <c r="X9" s="85">
        <v>2044</v>
      </c>
      <c r="Y9" s="85">
        <v>2045</v>
      </c>
      <c r="Z9" s="85">
        <v>2046</v>
      </c>
      <c r="AA9" s="85">
        <v>2047</v>
      </c>
      <c r="AB9" s="85">
        <v>2048</v>
      </c>
      <c r="AC9" s="85">
        <v>2049</v>
      </c>
      <c r="AD9" s="85">
        <v>2050</v>
      </c>
      <c r="AE9" s="85">
        <v>2051</v>
      </c>
      <c r="AF9" s="85">
        <v>2052</v>
      </c>
      <c r="AG9" s="85">
        <v>2053</v>
      </c>
      <c r="AH9" s="85">
        <v>2054</v>
      </c>
      <c r="AI9" s="85">
        <v>2055</v>
      </c>
      <c r="AJ9" s="85">
        <v>2056</v>
      </c>
      <c r="AK9" s="85">
        <v>2057</v>
      </c>
      <c r="AL9" s="85">
        <v>2058</v>
      </c>
      <c r="AM9" s="85">
        <v>2059</v>
      </c>
      <c r="AN9" s="85">
        <v>2060</v>
      </c>
    </row>
    <row r="10" spans="1:40" x14ac:dyDescent="0.2">
      <c r="A10" s="85" t="s">
        <v>245</v>
      </c>
      <c r="B10" s="86">
        <v>4.1302681664512359E-3</v>
      </c>
      <c r="C10" s="86">
        <v>4.2839410148800975E-3</v>
      </c>
      <c r="D10" s="86">
        <v>4.4608571390906708E-3</v>
      </c>
      <c r="E10" s="86">
        <v>4.6453305907709656E-3</v>
      </c>
      <c r="F10" s="86">
        <v>4.8749084664381111E-3</v>
      </c>
      <c r="G10" s="86">
        <v>5.1160068187199852E-3</v>
      </c>
      <c r="H10" s="86">
        <v>5.3692141161026472E-3</v>
      </c>
      <c r="I10" s="86">
        <v>5.6351495072743856E-3</v>
      </c>
      <c r="J10" s="86">
        <v>5.9144644599067675E-3</v>
      </c>
      <c r="K10" s="86">
        <v>6.2362843823985476E-3</v>
      </c>
      <c r="L10" s="86">
        <v>6.5758218708812629E-3</v>
      </c>
      <c r="M10" s="86">
        <v>6.9340653379376307E-3</v>
      </c>
      <c r="N10" s="86">
        <v>7.3120591598392062E-3</v>
      </c>
      <c r="O10" s="86">
        <v>7.7109068953871629E-3</v>
      </c>
      <c r="P10" s="86">
        <v>8.1240014662658493E-3</v>
      </c>
      <c r="Q10" s="86">
        <v>8.5595039062540661E-3</v>
      </c>
      <c r="R10" s="86">
        <v>9.0186468772697845E-3</v>
      </c>
      <c r="S10" s="86">
        <v>9.5027319214563508E-3</v>
      </c>
      <c r="T10" s="86">
        <v>1.0013133380057927E-2</v>
      </c>
      <c r="U10" s="86">
        <v>1.0523274114071394E-2</v>
      </c>
      <c r="V10" s="86">
        <v>1.1059774276201759E-2</v>
      </c>
      <c r="W10" s="86">
        <v>1.1624017104583037E-2</v>
      </c>
      <c r="X10" s="86">
        <v>1.2217459651717224E-2</v>
      </c>
      <c r="Y10" s="86">
        <v>1.2841636793369283E-2</v>
      </c>
      <c r="Z10" s="86">
        <v>1.3454958324100865E-2</v>
      </c>
      <c r="AA10" s="86">
        <v>1.4097991195763384E-2</v>
      </c>
      <c r="AB10" s="86">
        <v>1.477219724504817E-2</v>
      </c>
      <c r="AC10" s="86">
        <v>1.5479111450636312E-2</v>
      </c>
      <c r="AD10" s="86">
        <v>1.62203456569249E-2</v>
      </c>
      <c r="AE10" s="86">
        <v>1.696953055844435E-2</v>
      </c>
      <c r="AF10" s="86">
        <v>1.7753901906231457E-2</v>
      </c>
      <c r="AG10" s="86">
        <v>1.8575142608337012E-2</v>
      </c>
      <c r="AH10" s="86">
        <v>1.9435017655199557E-2</v>
      </c>
      <c r="AI10" s="86">
        <v>2.0335378207774511E-2</v>
      </c>
      <c r="AJ10" s="86">
        <v>2.1276629307604222E-2</v>
      </c>
      <c r="AK10" s="86">
        <v>2.2262147773910321E-2</v>
      </c>
      <c r="AL10" s="86">
        <v>2.3294051045766477E-2</v>
      </c>
      <c r="AM10" s="86">
        <v>2.4374559654913506E-2</v>
      </c>
      <c r="AN10" s="86">
        <v>2.5506002336901468E-2</v>
      </c>
    </row>
    <row r="11" spans="1:40" x14ac:dyDescent="0.2">
      <c r="A11" s="85" t="s">
        <v>246</v>
      </c>
      <c r="B11" s="86">
        <v>3.4867854201209818E-4</v>
      </c>
      <c r="C11" s="86">
        <v>3.6165165237143356E-4</v>
      </c>
      <c r="D11" s="86">
        <v>3.7658696740720663E-4</v>
      </c>
      <c r="E11" s="86">
        <v>3.9216027441286067E-4</v>
      </c>
      <c r="F11" s="86">
        <v>4.1154131112521378E-4</v>
      </c>
      <c r="G11" s="86">
        <v>4.3189491010893136E-4</v>
      </c>
      <c r="H11" s="86">
        <v>4.5327075005931135E-4</v>
      </c>
      <c r="I11" s="86">
        <v>4.7572109970400506E-4</v>
      </c>
      <c r="J11" s="86">
        <v>4.9930095614943214E-4</v>
      </c>
      <c r="K11" s="86">
        <v>5.2646909556380167E-4</v>
      </c>
      <c r="L11" s="86">
        <v>5.5513295749030802E-4</v>
      </c>
      <c r="M11" s="86">
        <v>5.8537598403110016E-4</v>
      </c>
      <c r="N11" s="86">
        <v>6.1728634176059951E-4</v>
      </c>
      <c r="O11" s="86">
        <v>6.5095719346105422E-4</v>
      </c>
      <c r="P11" s="86">
        <v>6.8583076749604275E-4</v>
      </c>
      <c r="Q11" s="86">
        <v>7.2259602091257196E-4</v>
      </c>
      <c r="R11" s="86">
        <v>7.6135701541875129E-4</v>
      </c>
      <c r="S11" s="86">
        <v>8.0222362761305334E-4</v>
      </c>
      <c r="T11" s="86">
        <v>8.453118798170151E-4</v>
      </c>
      <c r="U11" s="86">
        <v>8.8837812156897136E-4</v>
      </c>
      <c r="V11" s="86">
        <v>9.3366963456087458E-4</v>
      </c>
      <c r="W11" s="86">
        <v>9.813031921925106E-4</v>
      </c>
      <c r="X11" s="86">
        <v>1.0314017992959039E-3</v>
      </c>
      <c r="Y11" s="86">
        <v>1.0840950305674986E-3</v>
      </c>
      <c r="Z11" s="86">
        <v>1.1358718277394504E-3</v>
      </c>
      <c r="AA11" s="86">
        <v>1.1901568656888834E-3</v>
      </c>
      <c r="AB11" s="86">
        <v>1.2470735531305952E-3</v>
      </c>
      <c r="AC11" s="86">
        <v>1.30675147344924E-3</v>
      </c>
      <c r="AD11" s="86">
        <v>1.3693266990574759E-3</v>
      </c>
      <c r="AE11" s="86">
        <v>1.4325731248661239E-3</v>
      </c>
      <c r="AF11" s="86">
        <v>1.4987900015725733E-3</v>
      </c>
      <c r="AG11" s="86">
        <v>1.5681194008055511E-3</v>
      </c>
      <c r="AH11" s="86">
        <v>1.640710323614862E-3</v>
      </c>
      <c r="AI11" s="86">
        <v>1.7167190455925387E-3</v>
      </c>
      <c r="AJ11" s="86">
        <v>1.7961797604734071E-3</v>
      </c>
      <c r="AK11" s="86">
        <v>1.8793775404017889E-3</v>
      </c>
      <c r="AL11" s="86">
        <v>1.9664911402524892E-3</v>
      </c>
      <c r="AM11" s="86">
        <v>2.0577080180158068E-3</v>
      </c>
      <c r="AN11" s="86">
        <v>2.1532247662817646E-3</v>
      </c>
    </row>
    <row r="12" spans="1:40" x14ac:dyDescent="0.2">
      <c r="A12" s="85" t="s">
        <v>247</v>
      </c>
      <c r="B12" s="86">
        <v>0.66239141353246</v>
      </c>
      <c r="C12" s="86">
        <v>0.68703668381277039</v>
      </c>
      <c r="D12" s="86">
        <v>0.71540959251259839</v>
      </c>
      <c r="E12" s="86">
        <v>0.74499450697656933</v>
      </c>
      <c r="F12" s="86">
        <v>0.78181303968448324</v>
      </c>
      <c r="G12" s="86">
        <v>0.82047916787091379</v>
      </c>
      <c r="H12" s="86">
        <v>0.86108726712034944</v>
      </c>
      <c r="I12" s="86">
        <v>0.90373663335215682</v>
      </c>
      <c r="J12" s="86">
        <v>0.94853174563995868</v>
      </c>
      <c r="K12" s="86">
        <v>1.0001435889323023</v>
      </c>
      <c r="L12" s="86">
        <v>1.0545968853962382</v>
      </c>
      <c r="M12" s="86">
        <v>1.1120501516174786</v>
      </c>
      <c r="N12" s="86">
        <v>1.1726708793536755</v>
      </c>
      <c r="O12" s="86">
        <v>1.2366360517557446</v>
      </c>
      <c r="P12" s="86">
        <v>1.3028860591885607</v>
      </c>
      <c r="Q12" s="86">
        <v>1.372729726765354</v>
      </c>
      <c r="R12" s="86">
        <v>1.4463647425386539</v>
      </c>
      <c r="S12" s="86">
        <v>1.5239998412214038</v>
      </c>
      <c r="T12" s="86">
        <v>1.6058554326762833</v>
      </c>
      <c r="U12" s="86">
        <v>1.687669210447039</v>
      </c>
      <c r="V12" s="86">
        <v>1.7737103793087858</v>
      </c>
      <c r="W12" s="86">
        <v>1.8642007759621722</v>
      </c>
      <c r="X12" s="86">
        <v>1.9593740750809709</v>
      </c>
      <c r="Y12" s="86">
        <v>2.0594764322382786</v>
      </c>
      <c r="Z12" s="86">
        <v>2.1578378216974636</v>
      </c>
      <c r="AA12" s="86">
        <v>2.260964164986293</v>
      </c>
      <c r="AB12" s="86">
        <v>2.3690899040425046</v>
      </c>
      <c r="AC12" s="86">
        <v>2.4824612109443591</v>
      </c>
      <c r="AD12" s="86">
        <v>2.6013365851029264</v>
      </c>
      <c r="AE12" s="86">
        <v>2.7214870513475988</v>
      </c>
      <c r="AF12" s="86">
        <v>2.8472805409847322</v>
      </c>
      <c r="AG12" s="86">
        <v>2.9789869502529434</v>
      </c>
      <c r="AH12" s="86">
        <v>3.116889339346955</v>
      </c>
      <c r="AI12" s="86">
        <v>3.2612845880509669</v>
      </c>
      <c r="AJ12" s="86">
        <v>3.4122376548686311</v>
      </c>
      <c r="AK12" s="86">
        <v>3.5702900969016462</v>
      </c>
      <c r="AL12" s="86">
        <v>3.735781498265268</v>
      </c>
      <c r="AM12" s="86">
        <v>3.9090679765526666</v>
      </c>
      <c r="AN12" s="86">
        <v>4.0905230025339225</v>
      </c>
    </row>
    <row r="13" spans="1:40" x14ac:dyDescent="0.2">
      <c r="A13" s="85" t="s">
        <v>180</v>
      </c>
      <c r="B13" s="86">
        <v>3.8992948421794056</v>
      </c>
      <c r="C13" s="86">
        <v>4.044373980170711</v>
      </c>
      <c r="D13" s="86">
        <v>4.2113965808425196</v>
      </c>
      <c r="E13" s="86">
        <v>4.3855538872612083</v>
      </c>
      <c r="F13" s="86">
        <v>4.6022932829592262</v>
      </c>
      <c r="G13" s="86">
        <v>4.8299089058737108</v>
      </c>
      <c r="H13" s="86">
        <v>5.068956316089384</v>
      </c>
      <c r="I13" s="86">
        <v>5.3200200381914486</v>
      </c>
      <c r="J13" s="86">
        <v>5.5837151084025498</v>
      </c>
      <c r="K13" s="86">
        <v>5.8875381807337028</v>
      </c>
      <c r="L13" s="86">
        <v>6.2080880153234403</v>
      </c>
      <c r="M13" s="86">
        <v>6.5462977506340634</v>
      </c>
      <c r="N13" s="86">
        <v>6.9031533592089627</v>
      </c>
      <c r="O13" s="86">
        <v>7.279696686509026</v>
      </c>
      <c r="P13" s="86">
        <v>7.6696901360006065</v>
      </c>
      <c r="Q13" s="86">
        <v>8.0808383592070587</v>
      </c>
      <c r="R13" s="86">
        <v>8.5143050849869475</v>
      </c>
      <c r="S13" s="86">
        <v>8.9713190704964418</v>
      </c>
      <c r="T13" s="86">
        <v>9.4531778009129628</v>
      </c>
      <c r="U13" s="86">
        <v>9.9347903870113274</v>
      </c>
      <c r="V13" s="86">
        <v>10.441288326301501</v>
      </c>
      <c r="W13" s="86">
        <v>10.973977503317874</v>
      </c>
      <c r="X13" s="86">
        <v>11.534233489107377</v>
      </c>
      <c r="Y13" s="86">
        <v>12.123505325938579</v>
      </c>
      <c r="Z13" s="86">
        <v>12.702528620552897</v>
      </c>
      <c r="AA13" s="86">
        <v>13.30960173512498</v>
      </c>
      <c r="AB13" s="86">
        <v>13.94610475734911</v>
      </c>
      <c r="AC13" s="86">
        <v>14.613486826654688</v>
      </c>
      <c r="AD13" s="86">
        <v>15.313269649693853</v>
      </c>
      <c r="AE13" s="86">
        <v>16.020558548284541</v>
      </c>
      <c r="AF13" s="86">
        <v>16.761066192708867</v>
      </c>
      <c r="AG13" s="86">
        <v>17.536381379242965</v>
      </c>
      <c r="AH13" s="86">
        <v>18.34817039633014</v>
      </c>
      <c r="AI13" s="86">
        <v>19.198180884093162</v>
      </c>
      <c r="AJ13" s="86">
        <v>20.086795233295376</v>
      </c>
      <c r="AK13" s="86">
        <v>21.017201424291379</v>
      </c>
      <c r="AL13" s="86">
        <v>21.991398484487107</v>
      </c>
      <c r="AM13" s="86">
        <v>23.011482768795808</v>
      </c>
      <c r="AN13" s="86">
        <v>24.079652784954341</v>
      </c>
    </row>
    <row r="14" spans="1:40" x14ac:dyDescent="0.2">
      <c r="A14" s="85" t="s">
        <v>248</v>
      </c>
      <c r="B14" s="86">
        <v>1.0455456084554109E-2</v>
      </c>
      <c r="C14" s="86">
        <v>1.0844467076912218E-2</v>
      </c>
      <c r="D14" s="86">
        <v>1.1292316633596691E-2</v>
      </c>
      <c r="E14" s="86">
        <v>1.1759296983317331E-2</v>
      </c>
      <c r="F14" s="86">
        <v>1.2340455712070158E-2</v>
      </c>
      <c r="G14" s="86">
        <v>1.2950777640998896E-2</v>
      </c>
      <c r="H14" s="86">
        <v>1.3591752432799824E-2</v>
      </c>
      <c r="I14" s="86">
        <v>1.4264947414740626E-2</v>
      </c>
      <c r="J14" s="86">
        <v>1.4972011727108601E-2</v>
      </c>
      <c r="K14" s="86">
        <v>1.5786674100384587E-2</v>
      </c>
      <c r="L14" s="86">
        <v>1.6646187128794322E-2</v>
      </c>
      <c r="M14" s="86">
        <v>1.7553052902743452E-2</v>
      </c>
      <c r="N14" s="86">
        <v>1.8509915180410126E-2</v>
      </c>
      <c r="O14" s="86">
        <v>1.9519567535992773E-2</v>
      </c>
      <c r="P14" s="86">
        <v>2.0565284659077504E-2</v>
      </c>
      <c r="Q14" s="86">
        <v>2.1667725578773344E-2</v>
      </c>
      <c r="R14" s="86">
        <v>2.2830010683885842E-2</v>
      </c>
      <c r="S14" s="86">
        <v>2.4055434728211464E-2</v>
      </c>
      <c r="T14" s="86">
        <v>2.5347476750869354E-2</v>
      </c>
      <c r="U14" s="86">
        <v>2.663885876929234E-2</v>
      </c>
      <c r="V14" s="86">
        <v>2.7996967651924484E-2</v>
      </c>
      <c r="W14" s="86">
        <v>2.9425304959677042E-2</v>
      </c>
      <c r="X14" s="86">
        <v>3.0927559108854613E-2</v>
      </c>
      <c r="Y14" s="86">
        <v>3.2507615519364368E-2</v>
      </c>
      <c r="Z14" s="86">
        <v>3.406019178604907E-2</v>
      </c>
      <c r="AA14" s="86">
        <v>3.5687980026338766E-2</v>
      </c>
      <c r="AB14" s="86">
        <v>3.7394680767345249E-2</v>
      </c>
      <c r="AC14" s="86">
        <v>3.9184179689499922E-2</v>
      </c>
      <c r="AD14" s="86">
        <v>4.1060557052880302E-2</v>
      </c>
      <c r="AE14" s="86">
        <v>4.2957060989518833E-2</v>
      </c>
      <c r="AF14" s="86">
        <v>4.4942636707672977E-2</v>
      </c>
      <c r="AG14" s="86">
        <v>4.7021544359592007E-2</v>
      </c>
      <c r="AH14" s="86">
        <v>4.9198251882774421E-2</v>
      </c>
      <c r="AI14" s="86">
        <v>5.1477445348752336E-2</v>
      </c>
      <c r="AJ14" s="86">
        <v>5.3860150089026733E-2</v>
      </c>
      <c r="AK14" s="86">
        <v>5.6354914261647973E-2</v>
      </c>
      <c r="AL14" s="86">
        <v>5.8967098000717345E-2</v>
      </c>
      <c r="AM14" s="86">
        <v>6.1702322411491137E-2</v>
      </c>
      <c r="AN14" s="86">
        <v>6.4566482508843726E-2</v>
      </c>
    </row>
    <row r="15" spans="1:40" x14ac:dyDescent="0.2">
      <c r="A15" s="85" t="s">
        <v>249</v>
      </c>
      <c r="B15" s="86">
        <v>8.4132792845717688E-2</v>
      </c>
      <c r="C15" s="86">
        <v>8.7263080130183621E-2</v>
      </c>
      <c r="D15" s="86">
        <v>9.0866828610773068E-2</v>
      </c>
      <c r="E15" s="86">
        <v>9.4624518443558875E-2</v>
      </c>
      <c r="F15" s="86">
        <v>9.930097698742614E-2</v>
      </c>
      <c r="G15" s="86">
        <v>0.10421210549301253</v>
      </c>
      <c r="H15" s="86">
        <v>0.10936989095371387</v>
      </c>
      <c r="I15" s="86">
        <v>0.11478694531292769</v>
      </c>
      <c r="J15" s="86">
        <v>0.12047653884571823</v>
      </c>
      <c r="K15" s="86">
        <v>0.12703195069344081</v>
      </c>
      <c r="L15" s="86">
        <v>0.13394826605860408</v>
      </c>
      <c r="M15" s="86">
        <v>0.14124561872132035</v>
      </c>
      <c r="N15" s="86">
        <v>0.14894528243161417</v>
      </c>
      <c r="O15" s="86">
        <v>0.15706973647660941</v>
      </c>
      <c r="P15" s="86">
        <v>0.16548439590229236</v>
      </c>
      <c r="Q15" s="86">
        <v>0.17435549944587045</v>
      </c>
      <c r="R15" s="86">
        <v>0.18370815620089737</v>
      </c>
      <c r="S15" s="86">
        <v>0.19356887833828143</v>
      </c>
      <c r="T15" s="86">
        <v>0.20396566093304799</v>
      </c>
      <c r="U15" s="86">
        <v>0.21435713261654263</v>
      </c>
      <c r="V15" s="86">
        <v>0.22528554093851136</v>
      </c>
      <c r="W15" s="86">
        <v>0.23677906220196765</v>
      </c>
      <c r="X15" s="86">
        <v>0.24886737629484507</v>
      </c>
      <c r="Y15" s="86">
        <v>0.26158174835044101</v>
      </c>
      <c r="Z15" s="86">
        <v>0.27407499363460713</v>
      </c>
      <c r="AA15" s="86">
        <v>0.28717345339661648</v>
      </c>
      <c r="AB15" s="86">
        <v>0.30090690497744782</v>
      </c>
      <c r="AC15" s="86">
        <v>0.31530661560678047</v>
      </c>
      <c r="AD15" s="86">
        <v>0.33040541825460457</v>
      </c>
      <c r="AE15" s="86">
        <v>0.34566617508261266</v>
      </c>
      <c r="AF15" s="86">
        <v>0.36164367326384811</v>
      </c>
      <c r="AG15" s="86">
        <v>0.37837219332168348</v>
      </c>
      <c r="AH15" s="86">
        <v>0.39588768778243338</v>
      </c>
      <c r="AI15" s="86">
        <v>0.41422786444978271</v>
      </c>
      <c r="AJ15" s="86">
        <v>0.43340097394446664</v>
      </c>
      <c r="AK15" s="86">
        <v>0.45347580144473554</v>
      </c>
      <c r="AL15" s="86">
        <v>0.47449547878992027</v>
      </c>
      <c r="AM15" s="86">
        <v>0.49650523779776901</v>
      </c>
      <c r="AN15" s="86">
        <v>0.51955251437746031</v>
      </c>
    </row>
    <row r="16" spans="1:40" x14ac:dyDescent="0.2">
      <c r="A16" s="85" t="s">
        <v>250</v>
      </c>
      <c r="B16" s="86">
        <v>0.44522826624150963</v>
      </c>
      <c r="C16" s="86">
        <v>0.46179365452068338</v>
      </c>
      <c r="D16" s="86">
        <v>0.48086458553001787</v>
      </c>
      <c r="E16" s="86">
        <v>0.50075016964931096</v>
      </c>
      <c r="F16" s="86">
        <v>0.52549785077591349</v>
      </c>
      <c r="G16" s="86">
        <v>0.55148739844065342</v>
      </c>
      <c r="H16" s="86">
        <v>0.57878224746016504</v>
      </c>
      <c r="I16" s="86">
        <v>0.6074491398681181</v>
      </c>
      <c r="J16" s="86">
        <v>0.63755830157000715</v>
      </c>
      <c r="K16" s="86">
        <v>0.67224934833952033</v>
      </c>
      <c r="L16" s="86">
        <v>0.70885028591279264</v>
      </c>
      <c r="M16" s="86">
        <v>0.74746766166224632</v>
      </c>
      <c r="N16" s="86">
        <v>0.78821405564756475</v>
      </c>
      <c r="O16" s="86">
        <v>0.83120842759531777</v>
      </c>
      <c r="P16" s="86">
        <v>0.87573855788565313</v>
      </c>
      <c r="Q16" s="86">
        <v>0.92268417702846539</v>
      </c>
      <c r="R16" s="86">
        <v>0.97217816160863546</v>
      </c>
      <c r="S16" s="86">
        <v>1.0243608132551538</v>
      </c>
      <c r="T16" s="86">
        <v>1.0793802810820012</v>
      </c>
      <c r="U16" s="86">
        <v>1.1343716437225388</v>
      </c>
      <c r="V16" s="86">
        <v>1.1922044592679826</v>
      </c>
      <c r="W16" s="86">
        <v>1.2530278358854987</v>
      </c>
      <c r="X16" s="86">
        <v>1.3169988386694456</v>
      </c>
      <c r="Y16" s="86">
        <v>1.3842829217860395</v>
      </c>
      <c r="Z16" s="86">
        <v>1.4503968085293388</v>
      </c>
      <c r="AA16" s="86">
        <v>1.5197134724961221</v>
      </c>
      <c r="AB16" s="86">
        <v>1.5923904944993972</v>
      </c>
      <c r="AC16" s="86">
        <v>1.668593339799374</v>
      </c>
      <c r="AD16" s="86">
        <v>1.7484957595079531</v>
      </c>
      <c r="AE16" s="86">
        <v>1.8292552359766241</v>
      </c>
      <c r="AF16" s="86">
        <v>1.9138076866144305</v>
      </c>
      <c r="AG16" s="86">
        <v>2.0023345229432148</v>
      </c>
      <c r="AH16" s="86">
        <v>2.095026004675232</v>
      </c>
      <c r="AI16" s="86">
        <v>2.1920816803989758</v>
      </c>
      <c r="AJ16" s="86">
        <v>2.2935452121568103</v>
      </c>
      <c r="AK16" s="86">
        <v>2.3997806090897558</v>
      </c>
      <c r="AL16" s="86">
        <v>2.5110161236234787</v>
      </c>
      <c r="AM16" s="86">
        <v>2.6274911212076901</v>
      </c>
      <c r="AN16" s="86">
        <v>2.7494566312791515</v>
      </c>
    </row>
    <row r="17" spans="1:40" x14ac:dyDescent="0.2">
      <c r="A17" s="85" t="s">
        <v>251</v>
      </c>
      <c r="B17" s="86">
        <v>2.0395682698295697E-2</v>
      </c>
      <c r="C17" s="86">
        <v>2.1154534794476012E-2</v>
      </c>
      <c r="D17" s="86">
        <v>2.2028164541551602E-2</v>
      </c>
      <c r="E17" s="86">
        <v>2.2939113137405945E-2</v>
      </c>
      <c r="F17" s="86">
        <v>2.4072791949035999E-2</v>
      </c>
      <c r="G17" s="86">
        <v>2.5263360041482174E-2</v>
      </c>
      <c r="H17" s="86">
        <v>2.6513723331754207E-2</v>
      </c>
      <c r="I17" s="86">
        <v>2.7826939238809023E-2</v>
      </c>
      <c r="J17" s="86">
        <v>2.9206224776017694E-2</v>
      </c>
      <c r="K17" s="86">
        <v>3.0795404161135458E-2</v>
      </c>
      <c r="L17" s="86">
        <v>3.2472074682318545E-2</v>
      </c>
      <c r="M17" s="86">
        <v>3.4241117221049618E-2</v>
      </c>
      <c r="N17" s="86">
        <v>3.6107689013177249E-2</v>
      </c>
      <c r="O17" s="86">
        <v>3.8077239543877872E-2</v>
      </c>
      <c r="P17" s="86">
        <v>4.0117142390977856E-2</v>
      </c>
      <c r="Q17" s="86">
        <v>4.2267697566179728E-2</v>
      </c>
      <c r="R17" s="86">
        <v>4.4534992078931787E-2</v>
      </c>
      <c r="S17" s="86">
        <v>4.6925453076214388E-2</v>
      </c>
      <c r="T17" s="86">
        <v>4.9445867194344004E-2</v>
      </c>
      <c r="U17" s="86">
        <v>5.1964993828040089E-2</v>
      </c>
      <c r="V17" s="86">
        <v>5.4614285988601394E-2</v>
      </c>
      <c r="W17" s="86">
        <v>5.740057424608791E-2</v>
      </c>
      <c r="X17" s="86">
        <v>6.0331053673387855E-2</v>
      </c>
      <c r="Y17" s="86">
        <v>6.3413303642547311E-2</v>
      </c>
      <c r="Z17" s="86">
        <v>6.6441947505055207E-2</v>
      </c>
      <c r="AA17" s="86">
        <v>6.9617308979530917E-2</v>
      </c>
      <c r="AB17" s="86">
        <v>7.2946606763674288E-2</v>
      </c>
      <c r="AC17" s="86">
        <v>7.6437420737741638E-2</v>
      </c>
      <c r="AD17" s="86">
        <v>8.0097710352683177E-2</v>
      </c>
      <c r="AE17" s="86">
        <v>8.379726130626533E-2</v>
      </c>
      <c r="AF17" s="86">
        <v>8.7670566496723668E-2</v>
      </c>
      <c r="AG17" s="86">
        <v>9.1725936294530783E-2</v>
      </c>
      <c r="AH17" s="86">
        <v>9.5972086401306805E-2</v>
      </c>
      <c r="AI17" s="86">
        <v>0.10041815803741534</v>
      </c>
      <c r="AJ17" s="86">
        <v>0.10506615133903269</v>
      </c>
      <c r="AK17" s="86">
        <v>0.10993274138162563</v>
      </c>
      <c r="AL17" s="86">
        <v>0.11502838429388587</v>
      </c>
      <c r="AM17" s="86">
        <v>0.12036404528654114</v>
      </c>
      <c r="AN17" s="86">
        <v>0.12595122389169272</v>
      </c>
    </row>
    <row r="18" spans="1:40" x14ac:dyDescent="0.2">
      <c r="A18" s="85" t="s">
        <v>252</v>
      </c>
      <c r="B18" s="86">
        <v>3.3984994094522207E-2</v>
      </c>
      <c r="C18" s="86">
        <v>3.5249456990361375E-2</v>
      </c>
      <c r="D18" s="86">
        <v>3.6705172017622696E-2</v>
      </c>
      <c r="E18" s="86">
        <v>3.8223070835155797E-2</v>
      </c>
      <c r="F18" s="86">
        <v>4.0112101385800319E-2</v>
      </c>
      <c r="G18" s="86">
        <v>4.2095925619067616E-2</v>
      </c>
      <c r="H18" s="86">
        <v>4.4179385617170705E-2</v>
      </c>
      <c r="I18" s="86">
        <v>4.636757590755114E-2</v>
      </c>
      <c r="J18" s="86">
        <v>4.8665856947224966E-2</v>
      </c>
      <c r="K18" s="86">
        <v>5.1313880689174855E-2</v>
      </c>
      <c r="L18" s="86">
        <v>5.4107689487035197E-2</v>
      </c>
      <c r="M18" s="86">
        <v>5.7055416274173251E-2</v>
      </c>
      <c r="N18" s="86">
        <v>6.0165654468737832E-2</v>
      </c>
      <c r="O18" s="86">
        <v>6.3447484459175793E-2</v>
      </c>
      <c r="P18" s="86">
        <v>6.6846541369287707E-2</v>
      </c>
      <c r="Q18" s="86">
        <v>7.042997645260006E-2</v>
      </c>
      <c r="R18" s="86">
        <v>7.420793239387681E-2</v>
      </c>
      <c r="S18" s="86">
        <v>7.8191118643514995E-2</v>
      </c>
      <c r="T18" s="86">
        <v>8.2390843663141006E-2</v>
      </c>
      <c r="U18" s="86">
        <v>8.6588423368412104E-2</v>
      </c>
      <c r="V18" s="86">
        <v>9.1002895772361744E-2</v>
      </c>
      <c r="W18" s="86">
        <v>9.5645642542698028E-2</v>
      </c>
      <c r="X18" s="86">
        <v>0.10052865271225855</v>
      </c>
      <c r="Y18" s="86">
        <v>0.10566455566531237</v>
      </c>
      <c r="Z18" s="86">
        <v>0.11071113563541277</v>
      </c>
      <c r="AA18" s="86">
        <v>0.11600218877417567</v>
      </c>
      <c r="AB18" s="86">
        <v>0.12154974348007788</v>
      </c>
      <c r="AC18" s="86">
        <v>0.12736642998421083</v>
      </c>
      <c r="AD18" s="86">
        <v>0.1334655109901349</v>
      </c>
      <c r="AE18" s="86">
        <v>0.13963001252556909</v>
      </c>
      <c r="AF18" s="86">
        <v>0.14608403791766877</v>
      </c>
      <c r="AG18" s="86">
        <v>0.15284143460148242</v>
      </c>
      <c r="AH18" s="86">
        <v>0.15991672540875201</v>
      </c>
      <c r="AI18" s="86">
        <v>0.16732514220617539</v>
      </c>
      <c r="AJ18" s="86">
        <v>0.17507001778810644</v>
      </c>
      <c r="AK18" s="86">
        <v>0.18317913756137111</v>
      </c>
      <c r="AL18" s="86">
        <v>0.19166992440301137</v>
      </c>
      <c r="AM18" s="86">
        <v>0.20056064946517918</v>
      </c>
      <c r="AN18" s="86">
        <v>0.20987047423103447</v>
      </c>
    </row>
    <row r="19" spans="1:40" x14ac:dyDescent="0.2">
      <c r="A19" s="85" t="s">
        <v>128</v>
      </c>
      <c r="B19" s="86">
        <v>0.85452444488561929</v>
      </c>
      <c r="C19" s="86">
        <v>0.88631831400150629</v>
      </c>
      <c r="D19" s="86">
        <v>0.92292105908724487</v>
      </c>
      <c r="E19" s="86">
        <v>0.96108736392276883</v>
      </c>
      <c r="F19" s="86">
        <v>1.0085854678851192</v>
      </c>
      <c r="G19" s="86">
        <v>1.0584670802511085</v>
      </c>
      <c r="H19" s="86">
        <v>1.1108539511556235</v>
      </c>
      <c r="I19" s="86">
        <v>1.1658741782591149</v>
      </c>
      <c r="J19" s="86">
        <v>1.2236625458002757</v>
      </c>
      <c r="K19" s="86">
        <v>1.290244903055956</v>
      </c>
      <c r="L19" s="86">
        <v>1.3604929044376297</v>
      </c>
      <c r="M19" s="86">
        <v>1.4346110457987198</v>
      </c>
      <c r="N19" s="86">
        <v>1.5128154014999542</v>
      </c>
      <c r="O19" s="86">
        <v>1.5953342903656729</v>
      </c>
      <c r="P19" s="86">
        <v>1.680800752745202</v>
      </c>
      <c r="Q19" s="86">
        <v>1.7709032511253533</v>
      </c>
      <c r="R19" s="86">
        <v>1.8658968148889028</v>
      </c>
      <c r="S19" s="86">
        <v>1.9660507242696532</v>
      </c>
      <c r="T19" s="86">
        <v>2.0716493211411646</v>
      </c>
      <c r="U19" s="86">
        <v>2.1771939758653525</v>
      </c>
      <c r="V19" s="86">
        <v>2.2881922173232194</v>
      </c>
      <c r="W19" s="86">
        <v>2.4049302280944382</v>
      </c>
      <c r="X19" s="86">
        <v>2.5277094624503182</v>
      </c>
      <c r="Y19" s="86">
        <v>2.6568474757669689</v>
      </c>
      <c r="Z19" s="86">
        <v>2.7837395368786115</v>
      </c>
      <c r="AA19" s="86">
        <v>2.9167786727303504</v>
      </c>
      <c r="AB19" s="86">
        <v>3.0562673274097931</v>
      </c>
      <c r="AC19" s="86">
        <v>3.2025230775856928</v>
      </c>
      <c r="AD19" s="86">
        <v>3.3558794029216377</v>
      </c>
      <c r="AE19" s="86">
        <v>3.5108806731267288</v>
      </c>
      <c r="AF19" s="86">
        <v>3.6731617801977641</v>
      </c>
      <c r="AG19" s="86">
        <v>3.843070906385857</v>
      </c>
      <c r="AH19" s="86">
        <v>4.0209732162309217</v>
      </c>
      <c r="AI19" s="86">
        <v>4.2072517023678335</v>
      </c>
      <c r="AJ19" s="86">
        <v>4.4019901651420428</v>
      </c>
      <c r="AK19" s="86">
        <v>4.6058872455266142</v>
      </c>
      <c r="AL19" s="86">
        <v>4.8193810272914384</v>
      </c>
      <c r="AM19" s="86">
        <v>5.0429309233793767</v>
      </c>
      <c r="AN19" s="86">
        <v>5.2770187333668765</v>
      </c>
    </row>
    <row r="20" spans="1:40" x14ac:dyDescent="0.2">
      <c r="A20" s="85" t="s">
        <v>253</v>
      </c>
      <c r="B20" s="86">
        <v>3.7073036925119514</v>
      </c>
      <c r="C20" s="86">
        <v>3.8452395105895096</v>
      </c>
      <c r="D20" s="86">
        <v>4.0040383522430059</v>
      </c>
      <c r="E20" s="86">
        <v>4.1696206052647007</v>
      </c>
      <c r="F20" s="86">
        <v>4.3756883160959665</v>
      </c>
      <c r="G20" s="86">
        <v>4.5920967369664023</v>
      </c>
      <c r="H20" s="86">
        <v>4.819374073625216</v>
      </c>
      <c r="I20" s="86">
        <v>5.0580760701853293</v>
      </c>
      <c r="J20" s="86">
        <v>5.3087874800833337</v>
      </c>
      <c r="K20" s="86">
        <v>5.5976510935088983</v>
      </c>
      <c r="L20" s="86">
        <v>5.9024178868669548</v>
      </c>
      <c r="M20" s="86">
        <v>6.2239750533057361</v>
      </c>
      <c r="N20" s="86">
        <v>6.5632600186416443</v>
      </c>
      <c r="O20" s="86">
        <v>6.9212633305712519</v>
      </c>
      <c r="P20" s="86">
        <v>7.2920545156121612</v>
      </c>
      <c r="Q20" s="86">
        <v>7.6829588682594405</v>
      </c>
      <c r="R20" s="86">
        <v>8.0950828183854231</v>
      </c>
      <c r="S20" s="86">
        <v>8.529594622335587</v>
      </c>
      <c r="T20" s="86">
        <v>8.9877278804874212</v>
      </c>
      <c r="U20" s="86">
        <v>9.4456271138279675</v>
      </c>
      <c r="V20" s="86">
        <v>9.9271864102085008</v>
      </c>
      <c r="W20" s="86">
        <v>10.433647355800952</v>
      </c>
      <c r="X20" s="86">
        <v>10.966317792106928</v>
      </c>
      <c r="Y20" s="86">
        <v>11.526575414317563</v>
      </c>
      <c r="Z20" s="86">
        <v>12.07708910590963</v>
      </c>
      <c r="AA20" s="86">
        <v>12.654271517183739</v>
      </c>
      <c r="AB20" s="86">
        <v>13.259434783900868</v>
      </c>
      <c r="AC20" s="86">
        <v>13.893956693629029</v>
      </c>
      <c r="AD20" s="86">
        <v>14.559284028137414</v>
      </c>
      <c r="AE20" s="86">
        <v>15.231747858534094</v>
      </c>
      <c r="AF20" s="86">
        <v>15.935794830004767</v>
      </c>
      <c r="AG20" s="86">
        <v>16.672935510623812</v>
      </c>
      <c r="AH20" s="86">
        <v>17.444754145119738</v>
      </c>
      <c r="AI20" s="86">
        <v>18.252912324355151</v>
      </c>
      <c r="AJ20" s="86">
        <v>19.097773611165458</v>
      </c>
      <c r="AK20" s="86">
        <v>19.982369018033321</v>
      </c>
      <c r="AL20" s="86">
        <v>20.908599145447656</v>
      </c>
      <c r="AM20" s="86">
        <v>21.878457129251046</v>
      </c>
      <c r="AN20" s="86">
        <v>22.894033228369963</v>
      </c>
    </row>
    <row r="21" spans="1:40" x14ac:dyDescent="0.2">
      <c r="A21" s="85" t="s">
        <v>254</v>
      </c>
      <c r="B21" s="86">
        <v>7.3552891326416183E-3</v>
      </c>
      <c r="C21" s="86">
        <v>7.6289537438675907E-3</v>
      </c>
      <c r="D21" s="86">
        <v>7.9440105860273513E-3</v>
      </c>
      <c r="E21" s="86">
        <v>8.2725257137922347E-3</v>
      </c>
      <c r="F21" s="86">
        <v>8.6813639746358088E-3</v>
      </c>
      <c r="G21" s="86">
        <v>9.1107182003107821E-3</v>
      </c>
      <c r="H21" s="86">
        <v>9.5616363508250774E-3</v>
      </c>
      <c r="I21" s="86">
        <v>1.0035221022289867E-2</v>
      </c>
      <c r="J21" s="86">
        <v>1.0532632365303572E-2</v>
      </c>
      <c r="K21" s="86">
        <v>1.1105737665777358E-2</v>
      </c>
      <c r="L21" s="86">
        <v>1.171039486926038E-2</v>
      </c>
      <c r="M21" s="86">
        <v>1.2348364166625292E-2</v>
      </c>
      <c r="N21" s="86">
        <v>1.3021505410339532E-2</v>
      </c>
      <c r="O21" s="86">
        <v>1.3731783846660826E-2</v>
      </c>
      <c r="P21" s="86">
        <v>1.4467433418428923E-2</v>
      </c>
      <c r="Q21" s="86">
        <v>1.5242987507169004E-2</v>
      </c>
      <c r="R21" s="86">
        <v>1.606064126933195E-2</v>
      </c>
      <c r="S21" s="86">
        <v>1.6922712525068131E-2</v>
      </c>
      <c r="T21" s="86">
        <v>1.7831648737062857E-2</v>
      </c>
      <c r="U21" s="86">
        <v>1.8740120643919941E-2</v>
      </c>
      <c r="V21" s="86">
        <v>1.9695534106956288E-2</v>
      </c>
      <c r="W21" s="86">
        <v>2.0700352432670391E-2</v>
      </c>
      <c r="X21" s="86">
        <v>2.1757170378109907E-2</v>
      </c>
      <c r="Y21" s="86">
        <v>2.2868721290016273E-2</v>
      </c>
      <c r="Z21" s="86">
        <v>2.3960940247237432E-2</v>
      </c>
      <c r="AA21" s="86">
        <v>2.510606993428496E-2</v>
      </c>
      <c r="AB21" s="86">
        <v>2.6306713628015489E-2</v>
      </c>
      <c r="AC21" s="86">
        <v>2.7565604858446162E-2</v>
      </c>
      <c r="AD21" s="86">
        <v>2.8885614040063314E-2</v>
      </c>
      <c r="AE21" s="86">
        <v>3.0219782026840752E-2</v>
      </c>
      <c r="AF21" s="86">
        <v>3.1616610953639226E-2</v>
      </c>
      <c r="AG21" s="86">
        <v>3.3079097786950583E-2</v>
      </c>
      <c r="AH21" s="86">
        <v>3.4610385667720796E-2</v>
      </c>
      <c r="AI21" s="86">
        <v>3.6213771191596786E-2</v>
      </c>
      <c r="AJ21" s="86">
        <v>3.7889975667107362E-2</v>
      </c>
      <c r="AK21" s="86">
        <v>3.9645012621879028E-2</v>
      </c>
      <c r="AL21" s="86">
        <v>4.1482652846567464E-2</v>
      </c>
      <c r="AM21" s="86">
        <v>4.3406850721935286E-2</v>
      </c>
      <c r="AN21" s="86">
        <v>4.5421753320907039E-2</v>
      </c>
    </row>
    <row r="25" spans="1:40" x14ac:dyDescent="0.2">
      <c r="A25" s="83" t="s">
        <v>340</v>
      </c>
    </row>
    <row r="26" spans="1:40" x14ac:dyDescent="0.2">
      <c r="A26" s="83" t="s">
        <v>241</v>
      </c>
    </row>
    <row r="27" spans="1:40" x14ac:dyDescent="0.2">
      <c r="A27" s="83" t="s">
        <v>341</v>
      </c>
    </row>
    <row r="28" spans="1:40" x14ac:dyDescent="0.2">
      <c r="A28" s="83" t="s">
        <v>243</v>
      </c>
    </row>
    <row r="29" spans="1:40" x14ac:dyDescent="0.2">
      <c r="A29" s="83"/>
      <c r="B29" s="84">
        <v>1000000</v>
      </c>
    </row>
    <row r="30" spans="1:40" x14ac:dyDescent="0.2">
      <c r="A30" s="85" t="s">
        <v>244</v>
      </c>
      <c r="B30" s="85">
        <v>2022</v>
      </c>
      <c r="C30" s="85">
        <v>2023</v>
      </c>
      <c r="D30" s="85">
        <v>2024</v>
      </c>
      <c r="E30" s="85">
        <v>2025</v>
      </c>
      <c r="F30" s="85">
        <v>2026</v>
      </c>
      <c r="G30" s="85">
        <v>2027</v>
      </c>
      <c r="H30" s="85">
        <v>2028</v>
      </c>
      <c r="I30" s="85">
        <v>2029</v>
      </c>
      <c r="J30" s="85">
        <v>2030</v>
      </c>
      <c r="K30" s="85">
        <v>2031</v>
      </c>
      <c r="L30" s="85">
        <v>2032</v>
      </c>
      <c r="M30" s="85">
        <v>2033</v>
      </c>
      <c r="N30" s="85">
        <v>2034</v>
      </c>
      <c r="O30" s="85">
        <v>2035</v>
      </c>
      <c r="P30" s="85">
        <v>2036</v>
      </c>
      <c r="Q30" s="85">
        <v>2037</v>
      </c>
      <c r="R30" s="85">
        <v>2038</v>
      </c>
      <c r="S30" s="85">
        <v>2039</v>
      </c>
      <c r="T30" s="85">
        <v>2040</v>
      </c>
      <c r="U30" s="85">
        <v>2041</v>
      </c>
      <c r="V30" s="85">
        <v>2042</v>
      </c>
      <c r="W30" s="85">
        <v>2043</v>
      </c>
      <c r="X30" s="85">
        <v>2044</v>
      </c>
      <c r="Y30" s="85">
        <v>2045</v>
      </c>
      <c r="Z30" s="85">
        <v>2046</v>
      </c>
      <c r="AA30" s="85">
        <v>2047</v>
      </c>
      <c r="AB30" s="85">
        <v>2048</v>
      </c>
      <c r="AC30" s="85">
        <v>2049</v>
      </c>
      <c r="AD30" s="85">
        <v>2050</v>
      </c>
      <c r="AE30" s="85">
        <v>2051</v>
      </c>
      <c r="AF30" s="85">
        <v>2052</v>
      </c>
      <c r="AG30" s="85">
        <v>2053</v>
      </c>
      <c r="AH30" s="85">
        <v>2054</v>
      </c>
      <c r="AI30" s="85">
        <v>2055</v>
      </c>
      <c r="AJ30" s="85">
        <v>2056</v>
      </c>
      <c r="AK30" s="85">
        <v>2057</v>
      </c>
      <c r="AL30" s="85">
        <v>2058</v>
      </c>
      <c r="AM30" s="85">
        <v>2059</v>
      </c>
      <c r="AN30" s="85">
        <v>2060</v>
      </c>
    </row>
    <row r="31" spans="1:40" x14ac:dyDescent="0.2">
      <c r="A31" s="85" t="s">
        <v>245</v>
      </c>
      <c r="B31" s="86">
        <v>9.1737532484160167E-2</v>
      </c>
      <c r="C31" s="86">
        <v>9.8453051533146207E-2</v>
      </c>
      <c r="D31" s="86">
        <v>0.10607692183485969</v>
      </c>
      <c r="E31" s="86">
        <v>0.11429733780960712</v>
      </c>
      <c r="F31" s="86">
        <v>0.12410887781012639</v>
      </c>
      <c r="G31" s="86">
        <v>0.13476725808145021</v>
      </c>
      <c r="H31" s="86">
        <v>0.14634601322646912</v>
      </c>
      <c r="I31" s="86">
        <v>0.15892510611877281</v>
      </c>
      <c r="J31" s="86">
        <v>0.17259149408261515</v>
      </c>
      <c r="K31" s="86">
        <v>0.18829845989641134</v>
      </c>
      <c r="L31" s="86">
        <v>0.2054413175104462</v>
      </c>
      <c r="M31" s="86">
        <v>0.22415197796298036</v>
      </c>
      <c r="N31" s="86">
        <v>0.24457453535101667</v>
      </c>
      <c r="O31" s="86">
        <v>0.26686639848239824</v>
      </c>
      <c r="P31" s="86">
        <v>0.29092116838719606</v>
      </c>
      <c r="Q31" s="86">
        <v>0.3171544571284185</v>
      </c>
      <c r="R31" s="86">
        <v>0.34576457974363067</v>
      </c>
      <c r="S31" s="86">
        <v>0.37696800544889675</v>
      </c>
      <c r="T31" s="86">
        <v>0.41100102970769403</v>
      </c>
      <c r="U31" s="86">
        <v>0.44693121342704939</v>
      </c>
      <c r="V31" s="86">
        <v>0.48601867983838998</v>
      </c>
      <c r="W31" s="86">
        <v>0.52854240084947501</v>
      </c>
      <c r="X31" s="86">
        <v>0.5748061430787611</v>
      </c>
      <c r="Y31" s="86">
        <v>0.62514068530889955</v>
      </c>
      <c r="Z31" s="86">
        <v>0.67772988049799021</v>
      </c>
      <c r="AA31" s="86">
        <v>0.73476490810795125</v>
      </c>
      <c r="AB31" s="86">
        <v>0.79662359236743296</v>
      </c>
      <c r="AC31" s="86">
        <v>0.86371604624909371</v>
      </c>
      <c r="AD31" s="86">
        <v>0.93648744710944842</v>
      </c>
      <c r="AE31" s="86">
        <v>1.0137446575284972</v>
      </c>
      <c r="AF31" s="86">
        <v>1.0974113836440549</v>
      </c>
      <c r="AG31" s="86">
        <v>1.1880225832599174</v>
      </c>
      <c r="AH31" s="86">
        <v>1.2861581490943415</v>
      </c>
      <c r="AI31" s="86">
        <v>1.3924467087862165</v>
      </c>
      <c r="AJ31" s="86">
        <v>1.5074608805832348</v>
      </c>
      <c r="AK31" s="86">
        <v>1.6320263993876101</v>
      </c>
      <c r="AL31" s="86">
        <v>1.766940949692513</v>
      </c>
      <c r="AM31" s="86">
        <v>1.9130692288555329</v>
      </c>
      <c r="AN31" s="86">
        <v>2.0713486113370787</v>
      </c>
    </row>
    <row r="32" spans="1:40" x14ac:dyDescent="0.2">
      <c r="A32" s="85" t="s">
        <v>246</v>
      </c>
      <c r="B32" s="86">
        <v>7.744510898483669E-3</v>
      </c>
      <c r="C32" s="86">
        <v>8.3114370960334777E-3</v>
      </c>
      <c r="D32" s="86">
        <v>8.9550465876059807E-3</v>
      </c>
      <c r="E32" s="86">
        <v>9.6490166496140568E-3</v>
      </c>
      <c r="F32" s="86">
        <v>1.0477309894563174E-2</v>
      </c>
      <c r="G32" s="86">
        <v>1.1377093657394411E-2</v>
      </c>
      <c r="H32" s="86">
        <v>1.2354575752053499E-2</v>
      </c>
      <c r="I32" s="86">
        <v>1.3416506669089065E-2</v>
      </c>
      <c r="J32" s="86">
        <v>1.4570227372740628E-2</v>
      </c>
      <c r="K32" s="86">
        <v>1.5896214290342301E-2</v>
      </c>
      <c r="L32" s="86">
        <v>1.7343419638338443E-2</v>
      </c>
      <c r="M32" s="86">
        <v>1.8922979387424765E-2</v>
      </c>
      <c r="N32" s="86">
        <v>2.0647058005888418E-2</v>
      </c>
      <c r="O32" s="86">
        <v>2.2528943994028546E-2</v>
      </c>
      <c r="P32" s="86">
        <v>2.4559655117857716E-2</v>
      </c>
      <c r="Q32" s="86">
        <v>2.6774277476427747E-2</v>
      </c>
      <c r="R32" s="86">
        <v>2.9189552886617377E-2</v>
      </c>
      <c r="S32" s="86">
        <v>3.1823755746675599E-2</v>
      </c>
      <c r="T32" s="86">
        <v>3.4696834192797142E-2</v>
      </c>
      <c r="U32" s="86">
        <v>3.7730071428027048E-2</v>
      </c>
      <c r="V32" s="86">
        <v>4.1029847445754677E-2</v>
      </c>
      <c r="W32" s="86">
        <v>4.4619713140815649E-2</v>
      </c>
      <c r="X32" s="86">
        <v>4.8525312585200181E-2</v>
      </c>
      <c r="Y32" s="86">
        <v>5.2774570226164108E-2</v>
      </c>
      <c r="Z32" s="86">
        <v>5.721416636806731E-2</v>
      </c>
      <c r="AA32" s="86">
        <v>6.2029081059575171E-2</v>
      </c>
      <c r="AB32" s="86">
        <v>6.725121033906209E-2</v>
      </c>
      <c r="AC32" s="86">
        <v>7.2915176070669829E-2</v>
      </c>
      <c r="AD32" s="86">
        <v>7.905856026468279E-2</v>
      </c>
      <c r="AE32" s="86">
        <v>8.5580637890654232E-2</v>
      </c>
      <c r="AF32" s="86">
        <v>9.2643808816406603E-2</v>
      </c>
      <c r="AG32" s="86">
        <v>0.10029323434538399</v>
      </c>
      <c r="AH32" s="86">
        <v>0.10857786920042317</v>
      </c>
      <c r="AI32" s="86">
        <v>0.11755078232145121</v>
      </c>
      <c r="AJ32" s="86">
        <v>0.12726031431824739</v>
      </c>
      <c r="AK32" s="86">
        <v>0.13777617398694217</v>
      </c>
      <c r="AL32" s="86">
        <v>0.14916570209944893</v>
      </c>
      <c r="AM32" s="86">
        <v>0.16150189667444551</v>
      </c>
      <c r="AN32" s="86">
        <v>0.17486389115413403</v>
      </c>
    </row>
    <row r="33" spans="1:40" x14ac:dyDescent="0.2">
      <c r="A33" s="85" t="s">
        <v>247</v>
      </c>
      <c r="B33" s="86">
        <v>2.7277365732671876E-2</v>
      </c>
      <c r="C33" s="86">
        <v>2.9274167523864001E-2</v>
      </c>
      <c r="D33" s="86">
        <v>3.1541059742206605E-2</v>
      </c>
      <c r="E33" s="86">
        <v>3.3985329682174742E-2</v>
      </c>
      <c r="F33" s="86">
        <v>3.6902706656981803E-2</v>
      </c>
      <c r="G33" s="86">
        <v>4.0071884297867157E-2</v>
      </c>
      <c r="H33" s="86">
        <v>4.3514727486114797E-2</v>
      </c>
      <c r="I33" s="86">
        <v>4.7255012493975318E-2</v>
      </c>
      <c r="J33" s="86">
        <v>5.1318595333405603E-2</v>
      </c>
      <c r="K33" s="86">
        <v>5.5988926434010142E-2</v>
      </c>
      <c r="L33" s="86">
        <v>6.1086207603218486E-2</v>
      </c>
      <c r="M33" s="86">
        <v>6.6649661452947179E-2</v>
      </c>
      <c r="N33" s="86">
        <v>7.2722133122774743E-2</v>
      </c>
      <c r="O33" s="86">
        <v>7.9350426766953044E-2</v>
      </c>
      <c r="P33" s="86">
        <v>8.6502905567510849E-2</v>
      </c>
      <c r="Q33" s="86">
        <v>9.4303148194362196E-2</v>
      </c>
      <c r="R33" s="86">
        <v>0.10281012191710188</v>
      </c>
      <c r="S33" s="86">
        <v>0.11208819199405495</v>
      </c>
      <c r="T33" s="86">
        <v>0.12220761884757753</v>
      </c>
      <c r="U33" s="86">
        <v>0.13289114973853727</v>
      </c>
      <c r="V33" s="86">
        <v>0.14451347146437787</v>
      </c>
      <c r="W33" s="86">
        <v>0.1571575339208621</v>
      </c>
      <c r="X33" s="86">
        <v>0.17091365949757945</v>
      </c>
      <c r="Y33" s="86">
        <v>0.18588020241865888</v>
      </c>
      <c r="Z33" s="86">
        <v>0.20151714699210682</v>
      </c>
      <c r="AA33" s="86">
        <v>0.21847602157224202</v>
      </c>
      <c r="AB33" s="86">
        <v>0.2368691689416581</v>
      </c>
      <c r="AC33" s="86">
        <v>0.25681853266308236</v>
      </c>
      <c r="AD33" s="86">
        <v>0.27845648239199516</v>
      </c>
      <c r="AE33" s="86">
        <v>0.30142824898545845</v>
      </c>
      <c r="AF33" s="86">
        <v>0.32630582990691404</v>
      </c>
      <c r="AG33" s="86">
        <v>0.35324829025513399</v>
      </c>
      <c r="AH33" s="86">
        <v>0.38242805613896669</v>
      </c>
      <c r="AI33" s="86">
        <v>0.41403204457646681</v>
      </c>
      <c r="AJ33" s="86">
        <v>0.44823051867526947</v>
      </c>
      <c r="AK33" s="86">
        <v>0.48526900360174874</v>
      </c>
      <c r="AL33" s="86">
        <v>0.52538468397456906</v>
      </c>
      <c r="AM33" s="86">
        <v>0.56883467011087496</v>
      </c>
      <c r="AN33" s="86">
        <v>0.61589768223882846</v>
      </c>
    </row>
    <row r="34" spans="1:40" x14ac:dyDescent="0.2">
      <c r="A34" s="85" t="s">
        <v>180</v>
      </c>
      <c r="B34" s="86">
        <v>1.6113223036882633</v>
      </c>
      <c r="C34" s="86">
        <v>1.7292769219503465</v>
      </c>
      <c r="D34" s="86">
        <v>1.8631862600906393</v>
      </c>
      <c r="E34" s="86">
        <v>2.007573614393992</v>
      </c>
      <c r="F34" s="86">
        <v>2.1799082391463647</v>
      </c>
      <c r="G34" s="86">
        <v>2.3671171751981421</v>
      </c>
      <c r="H34" s="86">
        <v>2.5704920198107946</v>
      </c>
      <c r="I34" s="86">
        <v>2.7914372794953759</v>
      </c>
      <c r="J34" s="86">
        <v>3.0314803146707354</v>
      </c>
      <c r="K34" s="86">
        <v>3.3073650442214104</v>
      </c>
      <c r="L34" s="86">
        <v>3.6084704704788262</v>
      </c>
      <c r="M34" s="86">
        <v>3.9371135425945041</v>
      </c>
      <c r="N34" s="86">
        <v>4.2958251988446703</v>
      </c>
      <c r="O34" s="86">
        <v>4.6873702435139624</v>
      </c>
      <c r="P34" s="86">
        <v>5.1098798337341096</v>
      </c>
      <c r="Q34" s="86">
        <v>5.5706539804022075</v>
      </c>
      <c r="R34" s="86">
        <v>6.0731759845678113</v>
      </c>
      <c r="S34" s="86">
        <v>6.6212480160349356</v>
      </c>
      <c r="T34" s="86">
        <v>7.219020482387597</v>
      </c>
      <c r="U34" s="86">
        <v>7.8501155732939347</v>
      </c>
      <c r="V34" s="86">
        <v>8.5366667014718551</v>
      </c>
      <c r="W34" s="86">
        <v>9.2835738641733343</v>
      </c>
      <c r="X34" s="86">
        <v>10.096172564917813</v>
      </c>
      <c r="Y34" s="86">
        <v>10.980272761915863</v>
      </c>
      <c r="Z34" s="86">
        <v>11.903974771841062</v>
      </c>
      <c r="AA34" s="86">
        <v>12.905765528479025</v>
      </c>
      <c r="AB34" s="86">
        <v>13.992281318963395</v>
      </c>
      <c r="AC34" s="86">
        <v>15.170725565513871</v>
      </c>
      <c r="AD34" s="86">
        <v>16.44891757811433</v>
      </c>
      <c r="AE34" s="86">
        <v>17.805900515173871</v>
      </c>
      <c r="AF34" s="86">
        <v>19.275463279899999</v>
      </c>
      <c r="AG34" s="86">
        <v>20.867002129391057</v>
      </c>
      <c r="AH34" s="86">
        <v>22.59070257927376</v>
      </c>
      <c r="AI34" s="86">
        <v>24.457606148845901</v>
      </c>
      <c r="AJ34" s="86">
        <v>26.477770581421719</v>
      </c>
      <c r="AK34" s="86">
        <v>28.665699483418798</v>
      </c>
      <c r="AL34" s="86">
        <v>31.035403770329918</v>
      </c>
      <c r="AM34" s="86">
        <v>33.60207140394666</v>
      </c>
      <c r="AN34" s="86">
        <v>36.382166881776911</v>
      </c>
    </row>
    <row r="35" spans="1:40" x14ac:dyDescent="0.2">
      <c r="A35" s="85" t="s">
        <v>248</v>
      </c>
      <c r="B35" s="86">
        <v>9.494359777043793E-3</v>
      </c>
      <c r="C35" s="86">
        <v>1.0189381238970221E-2</v>
      </c>
      <c r="D35" s="86">
        <v>1.0978412353912032E-2</v>
      </c>
      <c r="E35" s="86">
        <v>1.182918285828205E-2</v>
      </c>
      <c r="F35" s="86">
        <v>1.2844626463633777E-2</v>
      </c>
      <c r="G35" s="86">
        <v>1.3947713653753769E-2</v>
      </c>
      <c r="H35" s="86">
        <v>1.5146054879424822E-2</v>
      </c>
      <c r="I35" s="86">
        <v>1.6447925884174236E-2</v>
      </c>
      <c r="J35" s="86">
        <v>1.7862326300969664E-2</v>
      </c>
      <c r="K35" s="86">
        <v>1.9487915963168803E-2</v>
      </c>
      <c r="L35" s="86">
        <v>2.1262112994491662E-2</v>
      </c>
      <c r="M35" s="86">
        <v>2.3198569504624386E-2</v>
      </c>
      <c r="N35" s="86">
        <v>2.5312198486773217E-2</v>
      </c>
      <c r="O35" s="86">
        <v>2.7619290937799173E-2</v>
      </c>
      <c r="P35" s="86">
        <v>3.0108835115037539E-2</v>
      </c>
      <c r="Q35" s="86">
        <v>3.282384471579438E-2</v>
      </c>
      <c r="R35" s="86">
        <v>3.5784844319975612E-2</v>
      </c>
      <c r="S35" s="86">
        <v>3.901423737099545E-2</v>
      </c>
      <c r="T35" s="86">
        <v>4.2536479226254337E-2</v>
      </c>
      <c r="U35" s="86">
        <v>4.625506726595055E-2</v>
      </c>
      <c r="V35" s="86">
        <v>5.0300417722116998E-2</v>
      </c>
      <c r="W35" s="86">
        <v>5.4701402743243331E-2</v>
      </c>
      <c r="X35" s="86">
        <v>5.9489460602038455E-2</v>
      </c>
      <c r="Y35" s="86">
        <v>6.4698825190390039E-2</v>
      </c>
      <c r="Z35" s="86">
        <v>7.014153468987018E-2</v>
      </c>
      <c r="AA35" s="86">
        <v>7.6044364833204356E-2</v>
      </c>
      <c r="AB35" s="86">
        <v>8.2446418472433017E-2</v>
      </c>
      <c r="AC35" s="86">
        <v>8.9390140177474431E-2</v>
      </c>
      <c r="AD35" s="86">
        <v>9.6921603500482123E-2</v>
      </c>
      <c r="AE35" s="86">
        <v>0.10491732489418627</v>
      </c>
      <c r="AF35" s="86">
        <v>0.11357639798671412</v>
      </c>
      <c r="AG35" s="86">
        <v>0.12295418814180764</v>
      </c>
      <c r="AH35" s="86">
        <v>0.13311071125427168</v>
      </c>
      <c r="AI35" s="86">
        <v>0.14411102703094353</v>
      </c>
      <c r="AJ35" s="86">
        <v>0.15601439849657742</v>
      </c>
      <c r="AK35" s="86">
        <v>0.16890628493953425</v>
      </c>
      <c r="AL35" s="86">
        <v>0.18286924257602824</v>
      </c>
      <c r="AM35" s="86">
        <v>0.19799276310688138</v>
      </c>
      <c r="AN35" s="86">
        <v>0.21437385993687941</v>
      </c>
    </row>
    <row r="36" spans="1:40" x14ac:dyDescent="0.2">
      <c r="A36" s="85" t="s">
        <v>249</v>
      </c>
      <c r="B36" s="86">
        <v>7.6399058774862069E-2</v>
      </c>
      <c r="C36" s="86">
        <v>8.1991746093062812E-2</v>
      </c>
      <c r="D36" s="86">
        <v>8.8340908747651381E-2</v>
      </c>
      <c r="E36" s="86">
        <v>9.5186874910050387E-2</v>
      </c>
      <c r="F36" s="86">
        <v>0.1033579298847524</v>
      </c>
      <c r="G36" s="86">
        <v>0.11223423382212173</v>
      </c>
      <c r="H36" s="86">
        <v>0.12187702637288908</v>
      </c>
      <c r="I36" s="86">
        <v>0.13235290065454688</v>
      </c>
      <c r="J36" s="86">
        <v>0.14373427476628181</v>
      </c>
      <c r="K36" s="86">
        <v>0.15681504303950911</v>
      </c>
      <c r="L36" s="86">
        <v>0.17109162265701602</v>
      </c>
      <c r="M36" s="86">
        <v>0.18667386919145892</v>
      </c>
      <c r="N36" s="86">
        <v>0.20368178427235545</v>
      </c>
      <c r="O36" s="86">
        <v>0.22224645802646648</v>
      </c>
      <c r="P36" s="86">
        <v>0.24227928134324528</v>
      </c>
      <c r="Q36" s="86">
        <v>0.26412637613778456</v>
      </c>
      <c r="R36" s="86">
        <v>0.28795289926356205</v>
      </c>
      <c r="S36" s="86">
        <v>0.31393912638216565</v>
      </c>
      <c r="T36" s="86">
        <v>0.3422818444630461</v>
      </c>
      <c r="U36" s="86">
        <v>0.37220451780550373</v>
      </c>
      <c r="V36" s="86">
        <v>0.40475657760977274</v>
      </c>
      <c r="W36" s="86">
        <v>0.44017035180751113</v>
      </c>
      <c r="X36" s="86">
        <v>0.47869881737672165</v>
      </c>
      <c r="Y36" s="86">
        <v>0.52061744703803403</v>
      </c>
      <c r="Z36" s="86">
        <v>0.56441375270897343</v>
      </c>
      <c r="AA36" s="86">
        <v>0.61191254964197017</v>
      </c>
      <c r="AB36" s="86">
        <v>0.66342849002647719</v>
      </c>
      <c r="AC36" s="86">
        <v>0.71930311613264342</v>
      </c>
      <c r="AD36" s="86">
        <v>0.77990717186544001</v>
      </c>
      <c r="AE36" s="86">
        <v>0.84424701183885476</v>
      </c>
      <c r="AF36" s="86">
        <v>0.91392469939935728</v>
      </c>
      <c r="AG36" s="86">
        <v>0.98938574764924725</v>
      </c>
      <c r="AH36" s="86">
        <v>1.0711130915080225</v>
      </c>
      <c r="AI36" s="86">
        <v>1.1596302523592485</v>
      </c>
      <c r="AJ36" s="86">
        <v>1.25541410694003</v>
      </c>
      <c r="AK36" s="86">
        <v>1.3591523276524724</v>
      </c>
      <c r="AL36" s="86">
        <v>1.4715092265052734</v>
      </c>
      <c r="AM36" s="86">
        <v>1.593204923851097</v>
      </c>
      <c r="AN36" s="86">
        <v>1.7250200655668875</v>
      </c>
    </row>
    <row r="37" spans="1:40" x14ac:dyDescent="0.2">
      <c r="A37" s="85" t="s">
        <v>250</v>
      </c>
      <c r="B37" s="86">
        <v>7.431461499929023E-4</v>
      </c>
      <c r="C37" s="86">
        <v>7.9754713496946769E-4</v>
      </c>
      <c r="D37" s="86">
        <v>8.5930647936585062E-4</v>
      </c>
      <c r="E37" s="86">
        <v>9.2589831280140216E-4</v>
      </c>
      <c r="F37" s="86">
        <v>1.0053795020098239E-3</v>
      </c>
      <c r="G37" s="86">
        <v>1.0917207633159554E-3</v>
      </c>
      <c r="H37" s="86">
        <v>1.1855177848263938E-3</v>
      </c>
      <c r="I37" s="86">
        <v>1.2874183286952043E-3</v>
      </c>
      <c r="J37" s="86">
        <v>1.3981268176268462E-3</v>
      </c>
      <c r="K37" s="86">
        <v>1.5253655917306537E-3</v>
      </c>
      <c r="L37" s="86">
        <v>1.6642362185152384E-3</v>
      </c>
      <c r="M37" s="86">
        <v>1.8158072811174076E-3</v>
      </c>
      <c r="N37" s="86">
        <v>1.9812460550298065E-3</v>
      </c>
      <c r="O37" s="86">
        <v>2.1618276753727706E-3</v>
      </c>
      <c r="P37" s="86">
        <v>2.3566902268241322E-3</v>
      </c>
      <c r="Q37" s="86">
        <v>2.5692004939065582E-3</v>
      </c>
      <c r="R37" s="86">
        <v>2.8009649843673289E-3</v>
      </c>
      <c r="S37" s="86">
        <v>3.0537372690749207E-3</v>
      </c>
      <c r="T37" s="86">
        <v>3.329431527092021E-3</v>
      </c>
      <c r="U37" s="86">
        <v>3.6204942685515982E-3</v>
      </c>
      <c r="V37" s="86">
        <v>3.9371334825132349E-3</v>
      </c>
      <c r="W37" s="86">
        <v>4.2816090607964924E-3</v>
      </c>
      <c r="X37" s="86">
        <v>4.6563817518746435E-3</v>
      </c>
      <c r="Y37" s="86">
        <v>5.0641311239916801E-3</v>
      </c>
      <c r="Z37" s="86">
        <v>5.4901449579995423E-3</v>
      </c>
      <c r="AA37" s="86">
        <v>5.9521735305513501E-3</v>
      </c>
      <c r="AB37" s="86">
        <v>6.4532775149973853E-3</v>
      </c>
      <c r="AC37" s="86">
        <v>6.9967791489043323E-3</v>
      </c>
      <c r="AD37" s="86">
        <v>7.5862847189206205E-3</v>
      </c>
      <c r="AE37" s="86">
        <v>8.2121288737328421E-3</v>
      </c>
      <c r="AF37" s="86">
        <v>8.88989514574395E-3</v>
      </c>
      <c r="AG37" s="86">
        <v>9.6239171138233007E-3</v>
      </c>
      <c r="AH37" s="86">
        <v>1.0418892364981489E-2</v>
      </c>
      <c r="AI37" s="86">
        <v>1.1279913277408427E-2</v>
      </c>
      <c r="AJ37" s="86">
        <v>1.2211618509182941E-2</v>
      </c>
      <c r="AK37" s="86">
        <v>1.3220697162321162E-2</v>
      </c>
      <c r="AL37" s="86">
        <v>1.4313611108468816E-2</v>
      </c>
      <c r="AM37" s="86">
        <v>1.5497365076168316E-2</v>
      </c>
      <c r="AN37" s="86">
        <v>1.6779552535643793E-2</v>
      </c>
    </row>
    <row r="38" spans="1:40" x14ac:dyDescent="0.2">
      <c r="A38" s="85" t="s">
        <v>251</v>
      </c>
      <c r="B38" s="86">
        <v>2.6555818933067131E-4</v>
      </c>
      <c r="C38" s="86">
        <v>2.8499800889822169E-4</v>
      </c>
      <c r="D38" s="86">
        <v>3.0706728783118722E-4</v>
      </c>
      <c r="E38" s="86">
        <v>3.3086342364044031E-4</v>
      </c>
      <c r="F38" s="86">
        <v>3.5926548249822838E-4</v>
      </c>
      <c r="G38" s="86">
        <v>3.9011894115801096E-4</v>
      </c>
      <c r="H38" s="86">
        <v>4.2363666468676767E-4</v>
      </c>
      <c r="I38" s="86">
        <v>4.6005012645585625E-4</v>
      </c>
      <c r="J38" s="86">
        <v>4.9961104709643597E-4</v>
      </c>
      <c r="K38" s="86">
        <v>5.45078951981611E-4</v>
      </c>
      <c r="L38" s="86">
        <v>5.9470341979387374E-4</v>
      </c>
      <c r="M38" s="86">
        <v>6.488663014019429E-4</v>
      </c>
      <c r="N38" s="86">
        <v>7.0798471471227573E-4</v>
      </c>
      <c r="O38" s="86">
        <v>7.7251432053090788E-4</v>
      </c>
      <c r="P38" s="86">
        <v>8.4214711931789325E-4</v>
      </c>
      <c r="Q38" s="86">
        <v>9.1808620847434676E-4</v>
      </c>
      <c r="R38" s="86">
        <v>1.0009056625460604E-3</v>
      </c>
      <c r="S38" s="86">
        <v>1.0912321080784313E-3</v>
      </c>
      <c r="T38" s="86">
        <v>1.1897495638555802E-3</v>
      </c>
      <c r="U38" s="86">
        <v>1.2937588419825875E-3</v>
      </c>
      <c r="V38" s="86">
        <v>1.4069076974688769E-3</v>
      </c>
      <c r="W38" s="86">
        <v>1.5300036871855856E-3</v>
      </c>
      <c r="X38" s="86">
        <v>1.6639261427540458E-3</v>
      </c>
      <c r="Y38" s="86">
        <v>1.809632589542679E-3</v>
      </c>
      <c r="Z38" s="86">
        <v>1.9618657167546354E-3</v>
      </c>
      <c r="AA38" s="86">
        <v>2.1269684642385108E-3</v>
      </c>
      <c r="AB38" s="86">
        <v>2.3060345426635224E-3</v>
      </c>
      <c r="AC38" s="86">
        <v>2.5002511308810193E-3</v>
      </c>
      <c r="AD38" s="86">
        <v>2.7109069107371969E-3</v>
      </c>
      <c r="AE38" s="86">
        <v>2.9345480351064815E-3</v>
      </c>
      <c r="AF38" s="86">
        <v>3.1767431726125945E-3</v>
      </c>
      <c r="AG38" s="86">
        <v>3.4390408979980388E-3</v>
      </c>
      <c r="AH38" s="86">
        <v>3.7231198618226909E-3</v>
      </c>
      <c r="AI38" s="86">
        <v>4.0307997905717321E-3</v>
      </c>
      <c r="AJ38" s="86">
        <v>4.3637382769546821E-3</v>
      </c>
      <c r="AK38" s="86">
        <v>4.7243256257852957E-3</v>
      </c>
      <c r="AL38" s="86">
        <v>5.1148709426600217E-3</v>
      </c>
      <c r="AM38" s="86">
        <v>5.5378773193710887E-3</v>
      </c>
      <c r="AN38" s="86">
        <v>5.9960582305203331E-3</v>
      </c>
    </row>
    <row r="39" spans="1:40" x14ac:dyDescent="0.2">
      <c r="A39" s="85" t="s">
        <v>252</v>
      </c>
      <c r="B39" s="86">
        <v>1.5625577201402248</v>
      </c>
      <c r="C39" s="86">
        <v>1.6769425945813776</v>
      </c>
      <c r="D39" s="86">
        <v>1.8067993399581639</v>
      </c>
      <c r="E39" s="86">
        <v>1.9468169979033829</v>
      </c>
      <c r="F39" s="86">
        <v>2.1139361383372415</v>
      </c>
      <c r="G39" s="86">
        <v>2.2954794382948998</v>
      </c>
      <c r="H39" s="86">
        <v>2.4926994065187733</v>
      </c>
      <c r="I39" s="86">
        <v>2.7069580439485947</v>
      </c>
      <c r="J39" s="86">
        <v>2.939736487417417</v>
      </c>
      <c r="K39" s="86">
        <v>3.2072719227809467</v>
      </c>
      <c r="L39" s="86">
        <v>3.4992647831154011</v>
      </c>
      <c r="M39" s="86">
        <v>3.8179618981056889</v>
      </c>
      <c r="N39" s="86">
        <v>4.1658176104575873</v>
      </c>
      <c r="O39" s="86">
        <v>4.5455130512333</v>
      </c>
      <c r="P39" s="86">
        <v>4.9552359356746125</v>
      </c>
      <c r="Q39" s="86">
        <v>5.4020653492992095</v>
      </c>
      <c r="R39" s="86">
        <v>5.8893791755597649</v>
      </c>
      <c r="S39" s="86">
        <v>6.4208645165133618</v>
      </c>
      <c r="T39" s="86">
        <v>7.0005461730314869</v>
      </c>
      <c r="U39" s="86">
        <v>7.6125419880097143</v>
      </c>
      <c r="V39" s="86">
        <v>8.2783155350833475</v>
      </c>
      <c r="W39" s="86">
        <v>9.0026185194309267</v>
      </c>
      <c r="X39" s="86">
        <v>9.7906249724650767</v>
      </c>
      <c r="Y39" s="86">
        <v>10.64796902153253</v>
      </c>
      <c r="Z39" s="86">
        <v>11.543716385926304</v>
      </c>
      <c r="AA39" s="86">
        <v>12.5151892422051</v>
      </c>
      <c r="AB39" s="86">
        <v>13.568823038863615</v>
      </c>
      <c r="AC39" s="86">
        <v>14.711603195873424</v>
      </c>
      <c r="AD39" s="86">
        <v>15.951112381924396</v>
      </c>
      <c r="AE39" s="86">
        <v>17.267027987106243</v>
      </c>
      <c r="AF39" s="86">
        <v>18.692116337213058</v>
      </c>
      <c r="AG39" s="86">
        <v>20.235489323786243</v>
      </c>
      <c r="AH39" s="86">
        <v>21.907024211007958</v>
      </c>
      <c r="AI39" s="86">
        <v>23.717428360888491</v>
      </c>
      <c r="AJ39" s="86">
        <v>25.676455132161156</v>
      </c>
      <c r="AK39" s="86">
        <v>27.798169198371262</v>
      </c>
      <c r="AL39" s="86">
        <v>30.096157452792347</v>
      </c>
      <c r="AM39" s="86">
        <v>32.585148213214289</v>
      </c>
      <c r="AN39" s="86">
        <v>35.281107700442377</v>
      </c>
    </row>
    <row r="40" spans="1:40" x14ac:dyDescent="0.2">
      <c r="A40" s="85" t="s">
        <v>128</v>
      </c>
      <c r="B40" s="86">
        <v>1.4694960376528931E-2</v>
      </c>
      <c r="C40" s="86">
        <v>1.5770684604774491E-2</v>
      </c>
      <c r="D40" s="86">
        <v>1.6991912917393638E-2</v>
      </c>
      <c r="E40" s="86">
        <v>1.8308698792884198E-2</v>
      </c>
      <c r="F40" s="86">
        <v>1.9880358588347465E-2</v>
      </c>
      <c r="G40" s="86">
        <v>2.1587669342450478E-2</v>
      </c>
      <c r="H40" s="86">
        <v>2.3442410182520079E-2</v>
      </c>
      <c r="I40" s="86">
        <v>2.5457389947285348E-2</v>
      </c>
      <c r="J40" s="86">
        <v>2.7646537880314955E-2</v>
      </c>
      <c r="K40" s="86">
        <v>3.0162555414458704E-2</v>
      </c>
      <c r="L40" s="86">
        <v>3.2908581022049757E-2</v>
      </c>
      <c r="M40" s="86">
        <v>3.5905744849364936E-2</v>
      </c>
      <c r="N40" s="86">
        <v>3.9177128583785741E-2</v>
      </c>
      <c r="O40" s="86">
        <v>4.2747946727288995E-2</v>
      </c>
      <c r="P40" s="86">
        <v>4.6601155779740451E-2</v>
      </c>
      <c r="Q40" s="86">
        <v>5.0803330485767857E-2</v>
      </c>
      <c r="R40" s="86">
        <v>5.5386237904503685E-2</v>
      </c>
      <c r="S40" s="86">
        <v>6.0384553118944653E-2</v>
      </c>
      <c r="T40" s="86">
        <v>6.5836127076014245E-2</v>
      </c>
      <c r="U40" s="86">
        <v>7.1591597184919767E-2</v>
      </c>
      <c r="V40" s="86">
        <v>7.7852816062075975E-2</v>
      </c>
      <c r="W40" s="86">
        <v>8.4664470773067504E-2</v>
      </c>
      <c r="X40" s="86">
        <v>9.2075220119815962E-2</v>
      </c>
      <c r="Y40" s="86">
        <v>0.10013804984297556</v>
      </c>
      <c r="Z40" s="86">
        <v>0.10856204075063014</v>
      </c>
      <c r="AA40" s="86">
        <v>0.11769818653640576</v>
      </c>
      <c r="AB40" s="86">
        <v>0.127607008907383</v>
      </c>
      <c r="AC40" s="86">
        <v>0.13835420173737692</v>
      </c>
      <c r="AD40" s="86">
        <v>0.15001107568231384</v>
      </c>
      <c r="AE40" s="86">
        <v>0.16238650823610645</v>
      </c>
      <c r="AF40" s="86">
        <v>0.17578864792538038</v>
      </c>
      <c r="AG40" s="86">
        <v>0.19030318687109229</v>
      </c>
      <c r="AH40" s="86">
        <v>0.20602301508550508</v>
      </c>
      <c r="AI40" s="86">
        <v>0.22304882917550273</v>
      </c>
      <c r="AJ40" s="86">
        <v>0.24147235389357058</v>
      </c>
      <c r="AK40" s="86">
        <v>0.26142585943862245</v>
      </c>
      <c r="AL40" s="86">
        <v>0.28303712275977277</v>
      </c>
      <c r="AM40" s="86">
        <v>0.30644465524994197</v>
      </c>
      <c r="AN40" s="86">
        <v>0.33179861007088057</v>
      </c>
    </row>
    <row r="41" spans="1:40" x14ac:dyDescent="0.2">
      <c r="A41" s="85" t="s">
        <v>253</v>
      </c>
      <c r="B41" s="86">
        <v>1.0849171768846726</v>
      </c>
      <c r="C41" s="86">
        <v>1.164337036680871</v>
      </c>
      <c r="D41" s="86">
        <v>1.2544993467048302</v>
      </c>
      <c r="E41" s="86">
        <v>1.351716595203208</v>
      </c>
      <c r="F41" s="86">
        <v>1.4677509814571919</v>
      </c>
      <c r="G41" s="86">
        <v>1.5938003695429737</v>
      </c>
      <c r="H41" s="86">
        <v>1.7307344030144081</v>
      </c>
      <c r="I41" s="86">
        <v>1.8794987481949874</v>
      </c>
      <c r="J41" s="86">
        <v>2.0411217900018137</v>
      </c>
      <c r="K41" s="86">
        <v>2.2268773531468127</v>
      </c>
      <c r="L41" s="86">
        <v>2.4296142284771571</v>
      </c>
      <c r="M41" s="86">
        <v>2.6508924378002172</v>
      </c>
      <c r="N41" s="86">
        <v>2.8924160836429844</v>
      </c>
      <c r="O41" s="86">
        <v>3.1560467325289654</v>
      </c>
      <c r="P41" s="86">
        <v>3.4405260764684793</v>
      </c>
      <c r="Q41" s="86">
        <v>3.7507692756349891</v>
      </c>
      <c r="R41" s="86">
        <v>4.0891216666084409</v>
      </c>
      <c r="S41" s="86">
        <v>4.4581432830458914</v>
      </c>
      <c r="T41" s="86">
        <v>4.8606286300992059</v>
      </c>
      <c r="U41" s="86">
        <v>5.2855503870963361</v>
      </c>
      <c r="V41" s="86">
        <v>5.7478111713384692</v>
      </c>
      <c r="W41" s="86">
        <v>6.2507101931531635</v>
      </c>
      <c r="X41" s="86">
        <v>6.7978398929865849</v>
      </c>
      <c r="Y41" s="86">
        <v>7.393112165712397</v>
      </c>
      <c r="Z41" s="86">
        <v>8.0150486799633835</v>
      </c>
      <c r="AA41" s="86">
        <v>8.6895630195421454</v>
      </c>
      <c r="AB41" s="86">
        <v>9.4211234536990691</v>
      </c>
      <c r="AC41" s="86">
        <v>10.214580108619721</v>
      </c>
      <c r="AD41" s="86">
        <v>11.075197793022678</v>
      </c>
      <c r="AE41" s="86">
        <v>11.988866085074156</v>
      </c>
      <c r="AF41" s="86">
        <v>12.97833534414919</v>
      </c>
      <c r="AG41" s="86">
        <v>14.049932151032449</v>
      </c>
      <c r="AH41" s="86">
        <v>15.210514501069461</v>
      </c>
      <c r="AI41" s="86">
        <v>16.467516744245749</v>
      </c>
      <c r="AJ41" s="86">
        <v>17.827710845709021</v>
      </c>
      <c r="AK41" s="86">
        <v>19.300862208503215</v>
      </c>
      <c r="AL41" s="86">
        <v>20.896404502631672</v>
      </c>
      <c r="AM41" s="86">
        <v>22.624563913502378</v>
      </c>
      <c r="AN41" s="86">
        <v>24.496426129009187</v>
      </c>
    </row>
    <row r="42" spans="1:40" x14ac:dyDescent="0.2">
      <c r="A42" s="85" t="s">
        <v>254</v>
      </c>
      <c r="B42" s="86">
        <v>9.9344745455016547E-4</v>
      </c>
      <c r="C42" s="86">
        <v>1.0661713999685826E-3</v>
      </c>
      <c r="D42" s="86">
        <v>1.1487320961194802E-3</v>
      </c>
      <c r="E42" s="86">
        <v>1.2377529265725602E-3</v>
      </c>
      <c r="F42" s="86">
        <v>1.3440044157372163E-3</v>
      </c>
      <c r="G42" s="86">
        <v>1.4594265386507859E-3</v>
      </c>
      <c r="H42" s="86">
        <v>1.5848156189344181E-3</v>
      </c>
      <c r="I42" s="86">
        <v>1.7210375934743037E-3</v>
      </c>
      <c r="J42" s="86">
        <v>1.8690341437185393E-3</v>
      </c>
      <c r="K42" s="86">
        <v>2.0391285945270624E-3</v>
      </c>
      <c r="L42" s="86">
        <v>2.2247726575316939E-3</v>
      </c>
      <c r="M42" s="86">
        <v>2.4273948285905458E-3</v>
      </c>
      <c r="N42" s="86">
        <v>2.6485555367887145E-3</v>
      </c>
      <c r="O42" s="86">
        <v>2.8899593993667217E-3</v>
      </c>
      <c r="P42" s="86">
        <v>3.1504541966934051E-3</v>
      </c>
      <c r="Q42" s="86">
        <v>3.434540690179011E-3</v>
      </c>
      <c r="R42" s="86">
        <v>3.7443664803086746E-3</v>
      </c>
      <c r="S42" s="86">
        <v>4.082275763463792E-3</v>
      </c>
      <c r="T42" s="86">
        <v>4.4508274391520828E-3</v>
      </c>
      <c r="U42" s="86">
        <v>4.8399239037171891E-3</v>
      </c>
      <c r="V42" s="86">
        <v>5.2632113299172154E-3</v>
      </c>
      <c r="W42" s="86">
        <v>5.7237107705769919E-3</v>
      </c>
      <c r="X42" s="86">
        <v>6.2247117863126712E-3</v>
      </c>
      <c r="Y42" s="86">
        <v>6.7697964588605501E-3</v>
      </c>
      <c r="Z42" s="86">
        <v>7.3392973020019849E-3</v>
      </c>
      <c r="AA42" s="86">
        <v>7.9569431168062775E-3</v>
      </c>
      <c r="AB42" s="86">
        <v>8.626825451280613E-3</v>
      </c>
      <c r="AC42" s="86">
        <v>9.3533855158841449E-3</v>
      </c>
      <c r="AD42" s="86">
        <v>1.0141444241588936E-2</v>
      </c>
      <c r="AE42" s="86">
        <v>1.0978080860845105E-2</v>
      </c>
      <c r="AF42" s="86">
        <v>1.1884127642781366E-2</v>
      </c>
      <c r="AG42" s="86">
        <v>1.2865377772085407E-2</v>
      </c>
      <c r="AH42" s="86">
        <v>1.3928111044270185E-2</v>
      </c>
      <c r="AI42" s="86">
        <v>1.5079135016840281E-2</v>
      </c>
      <c r="AJ42" s="86">
        <v>1.6324650708344979E-2</v>
      </c>
      <c r="AK42" s="86">
        <v>1.7673600197500843E-2</v>
      </c>
      <c r="AL42" s="86">
        <v>1.9134621798505082E-2</v>
      </c>
      <c r="AM42" s="86">
        <v>2.0717079523726371E-2</v>
      </c>
      <c r="AN42" s="86">
        <v>2.2431124423083277E-2</v>
      </c>
    </row>
    <row r="46" spans="1:40" x14ac:dyDescent="0.2">
      <c r="A46" s="83" t="s">
        <v>259</v>
      </c>
    </row>
    <row r="47" spans="1:40" x14ac:dyDescent="0.2">
      <c r="A47" s="83" t="s">
        <v>241</v>
      </c>
    </row>
    <row r="48" spans="1:40" x14ac:dyDescent="0.2">
      <c r="A48" s="83"/>
    </row>
    <row r="49" spans="1:40" x14ac:dyDescent="0.2">
      <c r="A49" s="83"/>
    </row>
    <row r="50" spans="1:40" x14ac:dyDescent="0.2">
      <c r="A50" s="83"/>
    </row>
    <row r="51" spans="1:40" x14ac:dyDescent="0.2">
      <c r="A51" s="85" t="s">
        <v>244</v>
      </c>
      <c r="B51" s="85">
        <v>2022</v>
      </c>
      <c r="C51" s="85">
        <v>2023</v>
      </c>
      <c r="D51" s="85">
        <v>2024</v>
      </c>
      <c r="E51" s="85">
        <v>2025</v>
      </c>
      <c r="F51" s="85">
        <v>2026</v>
      </c>
      <c r="G51" s="85">
        <v>2027</v>
      </c>
      <c r="H51" s="85">
        <v>2028</v>
      </c>
      <c r="I51" s="85">
        <v>2029</v>
      </c>
      <c r="J51" s="85">
        <v>2030</v>
      </c>
      <c r="K51" s="85">
        <v>2031</v>
      </c>
      <c r="L51" s="85">
        <v>2032</v>
      </c>
      <c r="M51" s="85">
        <v>2033</v>
      </c>
      <c r="N51" s="85">
        <v>2034</v>
      </c>
      <c r="O51" s="85">
        <v>2035</v>
      </c>
      <c r="P51" s="85">
        <v>2036</v>
      </c>
      <c r="Q51" s="85">
        <v>2037</v>
      </c>
      <c r="R51" s="85">
        <v>2038</v>
      </c>
      <c r="S51" s="85">
        <v>2039</v>
      </c>
      <c r="T51" s="85">
        <v>2040</v>
      </c>
      <c r="U51" s="85">
        <v>2041</v>
      </c>
      <c r="V51" s="85">
        <v>2042</v>
      </c>
      <c r="W51" s="85">
        <v>2043</v>
      </c>
      <c r="X51" s="85">
        <v>2044</v>
      </c>
      <c r="Y51" s="85">
        <v>2045</v>
      </c>
      <c r="Z51" s="85">
        <v>2046</v>
      </c>
      <c r="AA51" s="85">
        <v>2047</v>
      </c>
      <c r="AB51" s="85">
        <v>2048</v>
      </c>
      <c r="AC51" s="85">
        <v>2049</v>
      </c>
      <c r="AD51" s="85">
        <v>2050</v>
      </c>
      <c r="AE51" s="85">
        <v>2051</v>
      </c>
      <c r="AF51" s="85">
        <v>2052</v>
      </c>
      <c r="AG51" s="85">
        <v>2053</v>
      </c>
      <c r="AH51" s="85">
        <v>2054</v>
      </c>
      <c r="AI51" s="85">
        <v>2055</v>
      </c>
      <c r="AJ51" s="85">
        <v>2056</v>
      </c>
      <c r="AK51" s="85">
        <v>2057</v>
      </c>
      <c r="AL51" s="85">
        <v>2058</v>
      </c>
      <c r="AM51" s="85">
        <v>2059</v>
      </c>
      <c r="AN51" s="85">
        <v>2060</v>
      </c>
    </row>
    <row r="52" spans="1:40" x14ac:dyDescent="0.2">
      <c r="A52" s="85" t="s">
        <v>245</v>
      </c>
      <c r="B52" s="84">
        <f>B10*$B$8+B31*$B$29</f>
        <v>95867.800650611403</v>
      </c>
      <c r="C52" s="84">
        <f t="shared" ref="C52:AN59" si="0">C10*$B$8+C31*$B$29</f>
        <v>102736.9925480263</v>
      </c>
      <c r="D52" s="84">
        <f t="shared" si="0"/>
        <v>110537.77897395036</v>
      </c>
      <c r="E52" s="84">
        <f t="shared" si="0"/>
        <v>118942.66840037808</v>
      </c>
      <c r="F52" s="84">
        <f t="shared" si="0"/>
        <v>128983.7862765645</v>
      </c>
      <c r="G52" s="84">
        <f t="shared" si="0"/>
        <v>139883.26490017021</v>
      </c>
      <c r="H52" s="84">
        <f t="shared" si="0"/>
        <v>151715.22734257174</v>
      </c>
      <c r="I52" s="84">
        <f t="shared" si="0"/>
        <v>164560.2556260472</v>
      </c>
      <c r="J52" s="84">
        <f t="shared" si="0"/>
        <v>178505.95854252193</v>
      </c>
      <c r="K52" s="84">
        <f t="shared" si="0"/>
        <v>194534.7442788099</v>
      </c>
      <c r="L52" s="84">
        <f t="shared" si="0"/>
        <v>212017.13938132743</v>
      </c>
      <c r="M52" s="84">
        <f t="shared" si="0"/>
        <v>231086.04330091801</v>
      </c>
      <c r="N52" s="84">
        <f t="shared" si="0"/>
        <v>251886.59451085588</v>
      </c>
      <c r="O52" s="84">
        <f t="shared" si="0"/>
        <v>274577.30537778541</v>
      </c>
      <c r="P52" s="84">
        <f t="shared" si="0"/>
        <v>299045.16985346191</v>
      </c>
      <c r="Q52" s="84">
        <f t="shared" si="0"/>
        <v>325713.96103467257</v>
      </c>
      <c r="R52" s="84">
        <f t="shared" si="0"/>
        <v>354783.22662090044</v>
      </c>
      <c r="S52" s="84">
        <f t="shared" si="0"/>
        <v>386470.73737035308</v>
      </c>
      <c r="T52" s="84">
        <f t="shared" si="0"/>
        <v>421014.16308775195</v>
      </c>
      <c r="U52" s="84">
        <f t="shared" si="0"/>
        <v>457454.48754112079</v>
      </c>
      <c r="V52" s="84">
        <f t="shared" si="0"/>
        <v>497078.4541145917</v>
      </c>
      <c r="W52" s="84">
        <f t="shared" si="0"/>
        <v>540166.41795405815</v>
      </c>
      <c r="X52" s="84">
        <f t="shared" si="0"/>
        <v>587023.60273047828</v>
      </c>
      <c r="Y52" s="84">
        <f t="shared" si="0"/>
        <v>637982.32210226881</v>
      </c>
      <c r="Z52" s="84">
        <f t="shared" si="0"/>
        <v>691184.838822091</v>
      </c>
      <c r="AA52" s="84">
        <f t="shared" si="0"/>
        <v>748862.89930371463</v>
      </c>
      <c r="AB52" s="84">
        <f t="shared" si="0"/>
        <v>811395.78961248114</v>
      </c>
      <c r="AC52" s="84">
        <f t="shared" si="0"/>
        <v>879195.15769973001</v>
      </c>
      <c r="AD52" s="84">
        <f t="shared" si="0"/>
        <v>952707.79276637326</v>
      </c>
      <c r="AE52" s="84">
        <f t="shared" si="0"/>
        <v>1030714.1880869415</v>
      </c>
      <c r="AF52" s="84">
        <f t="shared" si="0"/>
        <v>1115165.2855502863</v>
      </c>
      <c r="AG52" s="84">
        <f t="shared" si="0"/>
        <v>1206597.7258682544</v>
      </c>
      <c r="AH52" s="84">
        <f t="shared" si="0"/>
        <v>1305593.1667495412</v>
      </c>
      <c r="AI52" s="84">
        <f t="shared" si="0"/>
        <v>1412782.0869939912</v>
      </c>
      <c r="AJ52" s="84">
        <f t="shared" si="0"/>
        <v>1528737.509890839</v>
      </c>
      <c r="AK52" s="84">
        <f t="shared" si="0"/>
        <v>1654288.5471615205</v>
      </c>
      <c r="AL52" s="84">
        <f t="shared" si="0"/>
        <v>1790235.0007382797</v>
      </c>
      <c r="AM52" s="84">
        <f t="shared" si="0"/>
        <v>1937443.7885104464</v>
      </c>
      <c r="AN52" s="84">
        <f t="shared" si="0"/>
        <v>2096854.6136739801</v>
      </c>
    </row>
    <row r="53" spans="1:40" x14ac:dyDescent="0.2">
      <c r="A53" s="85" t="s">
        <v>246</v>
      </c>
      <c r="B53" s="84">
        <f t="shared" ref="B53:Q63" si="1">B11*$B$8+B32*$B$29</f>
        <v>8093.1894404957675</v>
      </c>
      <c r="C53" s="84">
        <f t="shared" si="1"/>
        <v>8673.0887484049126</v>
      </c>
      <c r="D53" s="84">
        <f t="shared" si="1"/>
        <v>9331.633555013188</v>
      </c>
      <c r="E53" s="84">
        <f t="shared" si="1"/>
        <v>10041.176924026919</v>
      </c>
      <c r="F53" s="84">
        <f t="shared" si="1"/>
        <v>10888.851205688388</v>
      </c>
      <c r="G53" s="84">
        <f t="shared" si="1"/>
        <v>11808.988567503342</v>
      </c>
      <c r="H53" s="84">
        <f t="shared" si="1"/>
        <v>12807.84650211281</v>
      </c>
      <c r="I53" s="84">
        <f t="shared" si="1"/>
        <v>13892.227768793071</v>
      </c>
      <c r="J53" s="84">
        <f t="shared" si="1"/>
        <v>15069.528328890061</v>
      </c>
      <c r="K53" s="84">
        <f t="shared" si="1"/>
        <v>16422.683385906104</v>
      </c>
      <c r="L53" s="84">
        <f t="shared" si="1"/>
        <v>17898.552595828751</v>
      </c>
      <c r="M53" s="84">
        <f t="shared" si="1"/>
        <v>19508.355371455866</v>
      </c>
      <c r="N53" s="84">
        <f t="shared" si="1"/>
        <v>21264.344347649017</v>
      </c>
      <c r="O53" s="84">
        <f t="shared" si="1"/>
        <v>23179.901187489599</v>
      </c>
      <c r="P53" s="84">
        <f t="shared" si="1"/>
        <v>25245.485885353759</v>
      </c>
      <c r="Q53" s="84">
        <f t="shared" si="1"/>
        <v>27496.873497340319</v>
      </c>
      <c r="R53" s="84">
        <f t="shared" si="0"/>
        <v>29950.909902036128</v>
      </c>
      <c r="S53" s="84">
        <f t="shared" si="0"/>
        <v>32625.97937428865</v>
      </c>
      <c r="T53" s="84">
        <f t="shared" si="0"/>
        <v>35542.146072614159</v>
      </c>
      <c r="U53" s="84">
        <f t="shared" si="0"/>
        <v>38618.449549596022</v>
      </c>
      <c r="V53" s="84">
        <f t="shared" si="0"/>
        <v>41963.517080315549</v>
      </c>
      <c r="W53" s="84">
        <f t="shared" si="0"/>
        <v>45601.016333008163</v>
      </c>
      <c r="X53" s="84">
        <f t="shared" si="0"/>
        <v>49556.714384496088</v>
      </c>
      <c r="Y53" s="84">
        <f t="shared" si="0"/>
        <v>53858.665256731605</v>
      </c>
      <c r="Z53" s="84">
        <f t="shared" si="0"/>
        <v>58350.038195806759</v>
      </c>
      <c r="AA53" s="84">
        <f t="shared" si="0"/>
        <v>63219.237925264053</v>
      </c>
      <c r="AB53" s="84">
        <f t="shared" si="0"/>
        <v>68498.283892192689</v>
      </c>
      <c r="AC53" s="84">
        <f t="shared" si="0"/>
        <v>74221.927544119069</v>
      </c>
      <c r="AD53" s="84">
        <f t="shared" si="0"/>
        <v>80427.886963740268</v>
      </c>
      <c r="AE53" s="84">
        <f t="shared" si="0"/>
        <v>87013.211015520355</v>
      </c>
      <c r="AF53" s="84">
        <f t="shared" si="0"/>
        <v>94142.598817979175</v>
      </c>
      <c r="AG53" s="84">
        <f t="shared" si="0"/>
        <v>101861.35374618955</v>
      </c>
      <c r="AH53" s="84">
        <f t="shared" si="0"/>
        <v>110218.57952403804</v>
      </c>
      <c r="AI53" s="84">
        <f t="shared" si="0"/>
        <v>119267.50136704375</v>
      </c>
      <c r="AJ53" s="84">
        <f t="shared" si="0"/>
        <v>129056.49407872079</v>
      </c>
      <c r="AK53" s="84">
        <f t="shared" si="0"/>
        <v>139655.55152734395</v>
      </c>
      <c r="AL53" s="84">
        <f t="shared" si="0"/>
        <v>151132.19323970145</v>
      </c>
      <c r="AM53" s="84">
        <f t="shared" si="0"/>
        <v>163559.60469246132</v>
      </c>
      <c r="AN53" s="84">
        <f t="shared" si="0"/>
        <v>177017.11592041579</v>
      </c>
    </row>
    <row r="54" spans="1:40" x14ac:dyDescent="0.2">
      <c r="A54" s="85" t="s">
        <v>247</v>
      </c>
      <c r="B54" s="84">
        <f t="shared" si="1"/>
        <v>689668.77926513192</v>
      </c>
      <c r="C54" s="84">
        <f t="shared" si="0"/>
        <v>716310.85133663437</v>
      </c>
      <c r="D54" s="84">
        <f t="shared" si="0"/>
        <v>746950.65225480497</v>
      </c>
      <c r="E54" s="84">
        <f t="shared" si="0"/>
        <v>778979.83665874403</v>
      </c>
      <c r="F54" s="84">
        <f t="shared" si="0"/>
        <v>818715.74634146504</v>
      </c>
      <c r="G54" s="84">
        <f t="shared" si="0"/>
        <v>860551.05216878094</v>
      </c>
      <c r="H54" s="84">
        <f t="shared" si="0"/>
        <v>904601.99460646429</v>
      </c>
      <c r="I54" s="84">
        <f t="shared" si="0"/>
        <v>950991.64584613219</v>
      </c>
      <c r="J54" s="84">
        <f t="shared" si="0"/>
        <v>999850.34097336431</v>
      </c>
      <c r="K54" s="84">
        <f t="shared" si="0"/>
        <v>1056132.5153663123</v>
      </c>
      <c r="L54" s="84">
        <f t="shared" si="0"/>
        <v>1115683.0929994567</v>
      </c>
      <c r="M54" s="84">
        <f t="shared" si="0"/>
        <v>1178699.8130704258</v>
      </c>
      <c r="N54" s="84">
        <f t="shared" si="0"/>
        <v>1245393.0124764503</v>
      </c>
      <c r="O54" s="84">
        <f t="shared" si="0"/>
        <v>1315986.4785226977</v>
      </c>
      <c r="P54" s="84">
        <f t="shared" si="0"/>
        <v>1389388.9647560716</v>
      </c>
      <c r="Q54" s="84">
        <f t="shared" si="0"/>
        <v>1467032.8749597161</v>
      </c>
      <c r="R54" s="84">
        <f t="shared" si="0"/>
        <v>1549174.8644557556</v>
      </c>
      <c r="S54" s="84">
        <f t="shared" si="0"/>
        <v>1636088.0332154587</v>
      </c>
      <c r="T54" s="84">
        <f t="shared" si="0"/>
        <v>1728063.0515238608</v>
      </c>
      <c r="U54" s="84">
        <f t="shared" si="0"/>
        <v>1820560.3601855761</v>
      </c>
      <c r="V54" s="84">
        <f t="shared" si="0"/>
        <v>1918223.8507731636</v>
      </c>
      <c r="W54" s="84">
        <f t="shared" si="0"/>
        <v>2021358.3098830341</v>
      </c>
      <c r="X54" s="84">
        <f t="shared" si="0"/>
        <v>2130287.7345785503</v>
      </c>
      <c r="Y54" s="84">
        <f t="shared" si="0"/>
        <v>2245356.6346569378</v>
      </c>
      <c r="Z54" s="84">
        <f t="shared" si="0"/>
        <v>2359354.9686895707</v>
      </c>
      <c r="AA54" s="84">
        <f t="shared" si="0"/>
        <v>2479440.1865585349</v>
      </c>
      <c r="AB54" s="84">
        <f t="shared" si="0"/>
        <v>2605959.0729841627</v>
      </c>
      <c r="AC54" s="84">
        <f t="shared" si="0"/>
        <v>2739279.7436074414</v>
      </c>
      <c r="AD54" s="84">
        <f t="shared" si="0"/>
        <v>2879793.0674949214</v>
      </c>
      <c r="AE54" s="84">
        <f t="shared" si="0"/>
        <v>3022915.3003330575</v>
      </c>
      <c r="AF54" s="84">
        <f t="shared" si="0"/>
        <v>3173586.370891646</v>
      </c>
      <c r="AG54" s="84">
        <f t="shared" si="0"/>
        <v>3332235.2405080772</v>
      </c>
      <c r="AH54" s="84">
        <f t="shared" si="0"/>
        <v>3499317.3954859218</v>
      </c>
      <c r="AI54" s="84">
        <f t="shared" si="0"/>
        <v>3675316.6326274341</v>
      </c>
      <c r="AJ54" s="84">
        <f t="shared" si="0"/>
        <v>3860468.1735439007</v>
      </c>
      <c r="AK54" s="84">
        <f t="shared" si="0"/>
        <v>4055559.1005033953</v>
      </c>
      <c r="AL54" s="84">
        <f t="shared" si="0"/>
        <v>4261166.182239837</v>
      </c>
      <c r="AM54" s="84">
        <f t="shared" si="0"/>
        <v>4477902.6466635419</v>
      </c>
      <c r="AN54" s="84">
        <f t="shared" si="0"/>
        <v>4706420.6847727513</v>
      </c>
    </row>
    <row r="55" spans="1:40" x14ac:dyDescent="0.2">
      <c r="A55" s="85" t="s">
        <v>180</v>
      </c>
      <c r="B55" s="84">
        <f t="shared" si="1"/>
        <v>5510617.145867669</v>
      </c>
      <c r="C55" s="84">
        <f t="shared" si="0"/>
        <v>5773650.9021210577</v>
      </c>
      <c r="D55" s="84">
        <f t="shared" si="0"/>
        <v>6074582.840933159</v>
      </c>
      <c r="E55" s="84">
        <f t="shared" si="0"/>
        <v>6393127.5016552005</v>
      </c>
      <c r="F55" s="84">
        <f t="shared" si="0"/>
        <v>6782201.5221055914</v>
      </c>
      <c r="G55" s="84">
        <f t="shared" si="0"/>
        <v>7197026.0810718536</v>
      </c>
      <c r="H55" s="84">
        <f t="shared" si="0"/>
        <v>7639448.3359001782</v>
      </c>
      <c r="I55" s="84">
        <f t="shared" si="0"/>
        <v>8111457.3176868241</v>
      </c>
      <c r="J55" s="84">
        <f t="shared" si="0"/>
        <v>8615195.4230732862</v>
      </c>
      <c r="K55" s="84">
        <f t="shared" si="0"/>
        <v>9194903.2249551136</v>
      </c>
      <c r="L55" s="84">
        <f t="shared" si="0"/>
        <v>9816558.4858022667</v>
      </c>
      <c r="M55" s="84">
        <f t="shared" si="0"/>
        <v>10483411.293228567</v>
      </c>
      <c r="N55" s="84">
        <f t="shared" si="0"/>
        <v>11198978.558053633</v>
      </c>
      <c r="O55" s="84">
        <f t="shared" si="0"/>
        <v>11967066.930022988</v>
      </c>
      <c r="P55" s="84">
        <f t="shared" si="0"/>
        <v>12779569.969734717</v>
      </c>
      <c r="Q55" s="84">
        <f t="shared" si="0"/>
        <v>13651492.339609265</v>
      </c>
      <c r="R55" s="84">
        <f t="shared" si="0"/>
        <v>14587481.069554759</v>
      </c>
      <c r="S55" s="84">
        <f t="shared" si="0"/>
        <v>15592567.086531378</v>
      </c>
      <c r="T55" s="84">
        <f t="shared" si="0"/>
        <v>16672198.28330056</v>
      </c>
      <c r="U55" s="84">
        <f t="shared" si="0"/>
        <v>17784905.960305262</v>
      </c>
      <c r="V55" s="84">
        <f t="shared" si="0"/>
        <v>18977955.027773358</v>
      </c>
      <c r="W55" s="84">
        <f t="shared" si="0"/>
        <v>20257551.367491208</v>
      </c>
      <c r="X55" s="84">
        <f t="shared" si="0"/>
        <v>21630406.054025192</v>
      </c>
      <c r="Y55" s="84">
        <f t="shared" si="0"/>
        <v>23103778.087854441</v>
      </c>
      <c r="Z55" s="84">
        <f t="shared" si="0"/>
        <v>24606503.392393962</v>
      </c>
      <c r="AA55" s="84">
        <f t="shared" si="0"/>
        <v>26215367.263604008</v>
      </c>
      <c r="AB55" s="84">
        <f t="shared" si="0"/>
        <v>27938386.076312505</v>
      </c>
      <c r="AC55" s="84">
        <f t="shared" si="0"/>
        <v>29784212.392168559</v>
      </c>
      <c r="AD55" s="84">
        <f t="shared" si="0"/>
        <v>31762187.227808181</v>
      </c>
      <c r="AE55" s="84">
        <f t="shared" si="0"/>
        <v>33826459.063458413</v>
      </c>
      <c r="AF55" s="84">
        <f t="shared" si="0"/>
        <v>36036529.472608864</v>
      </c>
      <c r="AG55" s="84">
        <f t="shared" si="0"/>
        <v>38403383.508634016</v>
      </c>
      <c r="AH55" s="84">
        <f t="shared" si="0"/>
        <v>40938872.975603901</v>
      </c>
      <c r="AI55" s="84">
        <f t="shared" si="0"/>
        <v>43655787.032939062</v>
      </c>
      <c r="AJ55" s="84">
        <f t="shared" si="0"/>
        <v>46564565.814717099</v>
      </c>
      <c r="AK55" s="84">
        <f t="shared" si="0"/>
        <v>49682900.90771018</v>
      </c>
      <c r="AL55" s="84">
        <f t="shared" si="0"/>
        <v>53026802.254817024</v>
      </c>
      <c r="AM55" s="84">
        <f t="shared" si="0"/>
        <v>56613554.172742471</v>
      </c>
      <c r="AN55" s="84">
        <f t="shared" si="0"/>
        <v>60461819.666731253</v>
      </c>
    </row>
    <row r="56" spans="1:40" x14ac:dyDescent="0.2">
      <c r="A56" s="85" t="s">
        <v>248</v>
      </c>
      <c r="B56" s="84">
        <f t="shared" si="1"/>
        <v>19949.815861597905</v>
      </c>
      <c r="C56" s="84">
        <f t="shared" si="0"/>
        <v>21033.848315882438</v>
      </c>
      <c r="D56" s="84">
        <f t="shared" si="0"/>
        <v>22270.728987508723</v>
      </c>
      <c r="E56" s="84">
        <f t="shared" si="0"/>
        <v>23588.479841599379</v>
      </c>
      <c r="F56" s="84">
        <f t="shared" si="0"/>
        <v>25185.082175703934</v>
      </c>
      <c r="G56" s="84">
        <f t="shared" si="0"/>
        <v>26898.491294752665</v>
      </c>
      <c r="H56" s="84">
        <f t="shared" si="0"/>
        <v>28737.807312224646</v>
      </c>
      <c r="I56" s="84">
        <f t="shared" si="0"/>
        <v>30712.873298914863</v>
      </c>
      <c r="J56" s="84">
        <f t="shared" si="0"/>
        <v>32834.338028078266</v>
      </c>
      <c r="K56" s="84">
        <f t="shared" si="0"/>
        <v>35274.590063553391</v>
      </c>
      <c r="L56" s="84">
        <f t="shared" si="0"/>
        <v>37908.300123285982</v>
      </c>
      <c r="M56" s="84">
        <f t="shared" si="0"/>
        <v>40751.622407367839</v>
      </c>
      <c r="N56" s="84">
        <f t="shared" si="0"/>
        <v>43822.113667183345</v>
      </c>
      <c r="O56" s="84">
        <f t="shared" si="0"/>
        <v>47138.858473791945</v>
      </c>
      <c r="P56" s="84">
        <f t="shared" si="0"/>
        <v>50674.119774115039</v>
      </c>
      <c r="Q56" s="84">
        <f t="shared" si="0"/>
        <v>54491.570294567726</v>
      </c>
      <c r="R56" s="84">
        <f t="shared" si="0"/>
        <v>58614.855003861456</v>
      </c>
      <c r="S56" s="84">
        <f t="shared" si="0"/>
        <v>63069.672099206917</v>
      </c>
      <c r="T56" s="84">
        <f t="shared" si="0"/>
        <v>67883.955977123696</v>
      </c>
      <c r="U56" s="84">
        <f t="shared" si="0"/>
        <v>72893.926035242883</v>
      </c>
      <c r="V56" s="84">
        <f t="shared" si="0"/>
        <v>78297.385374041478</v>
      </c>
      <c r="W56" s="84">
        <f t="shared" si="0"/>
        <v>84126.707702920365</v>
      </c>
      <c r="X56" s="84">
        <f t="shared" si="0"/>
        <v>90417.019710893073</v>
      </c>
      <c r="Y56" s="84">
        <f t="shared" si="0"/>
        <v>97206.440709754403</v>
      </c>
      <c r="Z56" s="84">
        <f t="shared" si="0"/>
        <v>104201.72647591925</v>
      </c>
      <c r="AA56" s="84">
        <f t="shared" si="0"/>
        <v>111732.34485954311</v>
      </c>
      <c r="AB56" s="84">
        <f t="shared" si="0"/>
        <v>119841.09923977827</v>
      </c>
      <c r="AC56" s="84">
        <f t="shared" si="0"/>
        <v>128574.31986697434</v>
      </c>
      <c r="AD56" s="84">
        <f t="shared" si="0"/>
        <v>137982.16055336242</v>
      </c>
      <c r="AE56" s="84">
        <f t="shared" si="0"/>
        <v>147874.38588370511</v>
      </c>
      <c r="AF56" s="84">
        <f t="shared" si="0"/>
        <v>158519.03469438711</v>
      </c>
      <c r="AG56" s="84">
        <f t="shared" si="0"/>
        <v>169975.73250139965</v>
      </c>
      <c r="AH56" s="84">
        <f t="shared" si="0"/>
        <v>182308.96313704608</v>
      </c>
      <c r="AI56" s="84">
        <f t="shared" si="0"/>
        <v>195588.47237969586</v>
      </c>
      <c r="AJ56" s="84">
        <f t="shared" si="0"/>
        <v>209874.54858560418</v>
      </c>
      <c r="AK56" s="84">
        <f t="shared" si="0"/>
        <v>225261.1992011822</v>
      </c>
      <c r="AL56" s="84">
        <f t="shared" si="0"/>
        <v>241836.3405767456</v>
      </c>
      <c r="AM56" s="84">
        <f t="shared" si="0"/>
        <v>259695.08551837251</v>
      </c>
      <c r="AN56" s="84">
        <f t="shared" si="0"/>
        <v>278940.34244572313</v>
      </c>
    </row>
    <row r="57" spans="1:40" x14ac:dyDescent="0.2">
      <c r="A57" s="85" t="s">
        <v>249</v>
      </c>
      <c r="B57" s="84">
        <f t="shared" si="1"/>
        <v>160531.85162057978</v>
      </c>
      <c r="C57" s="84">
        <f t="shared" si="0"/>
        <v>169254.82622324643</v>
      </c>
      <c r="D57" s="84">
        <f t="shared" si="0"/>
        <v>179207.73735842446</v>
      </c>
      <c r="E57" s="84">
        <f t="shared" si="0"/>
        <v>189811.39335360925</v>
      </c>
      <c r="F57" s="84">
        <f t="shared" si="0"/>
        <v>202658.90687217854</v>
      </c>
      <c r="G57" s="84">
        <f t="shared" si="0"/>
        <v>216446.33931513428</v>
      </c>
      <c r="H57" s="84">
        <f t="shared" si="0"/>
        <v>231246.91732660297</v>
      </c>
      <c r="I57" s="84">
        <f t="shared" si="0"/>
        <v>247139.84596747457</v>
      </c>
      <c r="J57" s="84">
        <f t="shared" si="0"/>
        <v>264210.81361200003</v>
      </c>
      <c r="K57" s="84">
        <f t="shared" si="0"/>
        <v>283846.99373294989</v>
      </c>
      <c r="L57" s="84">
        <f t="shared" si="0"/>
        <v>305039.88871562015</v>
      </c>
      <c r="M57" s="84">
        <f t="shared" si="0"/>
        <v>327919.48791277927</v>
      </c>
      <c r="N57" s="84">
        <f t="shared" si="0"/>
        <v>352627.06670396961</v>
      </c>
      <c r="O57" s="84">
        <f t="shared" si="0"/>
        <v>379316.19450307591</v>
      </c>
      <c r="P57" s="84">
        <f t="shared" si="0"/>
        <v>407763.67724553763</v>
      </c>
      <c r="Q57" s="84">
        <f t="shared" si="0"/>
        <v>438481.87558365503</v>
      </c>
      <c r="R57" s="84">
        <f t="shared" si="0"/>
        <v>471661.05546445941</v>
      </c>
      <c r="S57" s="84">
        <f t="shared" si="0"/>
        <v>507508.00472044712</v>
      </c>
      <c r="T57" s="84">
        <f t="shared" si="0"/>
        <v>546247.50539609417</v>
      </c>
      <c r="U57" s="84">
        <f t="shared" si="0"/>
        <v>586561.65042204643</v>
      </c>
      <c r="V57" s="84">
        <f t="shared" si="0"/>
        <v>630042.11854828405</v>
      </c>
      <c r="W57" s="84">
        <f t="shared" si="0"/>
        <v>676949.41400947876</v>
      </c>
      <c r="X57" s="84">
        <f t="shared" si="0"/>
        <v>727566.19367156667</v>
      </c>
      <c r="Y57" s="84">
        <f t="shared" si="0"/>
        <v>782199.19538847508</v>
      </c>
      <c r="Z57" s="84">
        <f t="shared" si="0"/>
        <v>838488.74634358054</v>
      </c>
      <c r="AA57" s="84">
        <f t="shared" si="0"/>
        <v>899086.0030385867</v>
      </c>
      <c r="AB57" s="84">
        <f t="shared" si="0"/>
        <v>964335.39500392496</v>
      </c>
      <c r="AC57" s="84">
        <f t="shared" si="0"/>
        <v>1034609.7317394239</v>
      </c>
      <c r="AD57" s="84">
        <f t="shared" si="0"/>
        <v>1110312.5901200445</v>
      </c>
      <c r="AE57" s="84">
        <f t="shared" si="0"/>
        <v>1189913.1869214675</v>
      </c>
      <c r="AF57" s="84">
        <f t="shared" si="0"/>
        <v>1275568.3726632055</v>
      </c>
      <c r="AG57" s="84">
        <f t="shared" si="0"/>
        <v>1367757.9409709307</v>
      </c>
      <c r="AH57" s="84">
        <f t="shared" si="0"/>
        <v>1467000.7792904559</v>
      </c>
      <c r="AI57" s="84">
        <f t="shared" si="0"/>
        <v>1573858.1168090312</v>
      </c>
      <c r="AJ57" s="84">
        <f t="shared" si="0"/>
        <v>1688815.0808844964</v>
      </c>
      <c r="AK57" s="84">
        <f t="shared" si="0"/>
        <v>1812628.1290972079</v>
      </c>
      <c r="AL57" s="84">
        <f t="shared" si="0"/>
        <v>1946004.7052951937</v>
      </c>
      <c r="AM57" s="84">
        <f t="shared" si="0"/>
        <v>2089710.161648866</v>
      </c>
      <c r="AN57" s="84">
        <f t="shared" si="0"/>
        <v>2244572.5799443475</v>
      </c>
    </row>
    <row r="58" spans="1:40" x14ac:dyDescent="0.2">
      <c r="A58" s="85" t="s">
        <v>250</v>
      </c>
      <c r="B58" s="84">
        <f t="shared" si="1"/>
        <v>445971.41239150253</v>
      </c>
      <c r="C58" s="84">
        <f t="shared" si="0"/>
        <v>462591.20165565284</v>
      </c>
      <c r="D58" s="84">
        <f t="shared" si="0"/>
        <v>481723.89200938371</v>
      </c>
      <c r="E58" s="84">
        <f t="shared" si="0"/>
        <v>501676.06796211231</v>
      </c>
      <c r="F58" s="84">
        <f t="shared" si="0"/>
        <v>526503.23027792329</v>
      </c>
      <c r="G58" s="84">
        <f t="shared" si="0"/>
        <v>552579.11920396937</v>
      </c>
      <c r="H58" s="84">
        <f t="shared" si="0"/>
        <v>579967.7652449914</v>
      </c>
      <c r="I58" s="84">
        <f t="shared" si="0"/>
        <v>608736.55819681333</v>
      </c>
      <c r="J58" s="84">
        <f t="shared" si="0"/>
        <v>638956.42838763399</v>
      </c>
      <c r="K58" s="84">
        <f t="shared" si="0"/>
        <v>673774.71393125097</v>
      </c>
      <c r="L58" s="84">
        <f t="shared" si="0"/>
        <v>710514.52213130787</v>
      </c>
      <c r="M58" s="84">
        <f t="shared" si="0"/>
        <v>749283.46894336375</v>
      </c>
      <c r="N58" s="84">
        <f t="shared" si="0"/>
        <v>790195.3017025945</v>
      </c>
      <c r="O58" s="84">
        <f t="shared" si="0"/>
        <v>833370.25527069054</v>
      </c>
      <c r="P58" s="84">
        <f t="shared" si="0"/>
        <v>878095.24811247725</v>
      </c>
      <c r="Q58" s="84">
        <f t="shared" si="0"/>
        <v>925253.37752237194</v>
      </c>
      <c r="R58" s="84">
        <f t="shared" si="0"/>
        <v>974979.12659300282</v>
      </c>
      <c r="S58" s="84">
        <f t="shared" si="0"/>
        <v>1027414.5505242287</v>
      </c>
      <c r="T58" s="84">
        <f t="shared" si="0"/>
        <v>1082709.7126090934</v>
      </c>
      <c r="U58" s="84">
        <f t="shared" si="0"/>
        <v>1137992.1379910905</v>
      </c>
      <c r="V58" s="84">
        <f t="shared" si="0"/>
        <v>1196141.5927504958</v>
      </c>
      <c r="W58" s="84">
        <f t="shared" si="0"/>
        <v>1257309.4449462951</v>
      </c>
      <c r="X58" s="84">
        <f t="shared" si="0"/>
        <v>1321655.2204213203</v>
      </c>
      <c r="Y58" s="84">
        <f t="shared" si="0"/>
        <v>1389347.0529100313</v>
      </c>
      <c r="Z58" s="84">
        <f t="shared" si="0"/>
        <v>1455886.9534873383</v>
      </c>
      <c r="AA58" s="84">
        <f t="shared" si="0"/>
        <v>1525665.6460266735</v>
      </c>
      <c r="AB58" s="84">
        <f t="shared" si="0"/>
        <v>1598843.7720143946</v>
      </c>
      <c r="AC58" s="84">
        <f t="shared" si="0"/>
        <v>1675590.1189482783</v>
      </c>
      <c r="AD58" s="84">
        <f t="shared" si="0"/>
        <v>1756082.0442268739</v>
      </c>
      <c r="AE58" s="84">
        <f t="shared" si="0"/>
        <v>1837467.3648503569</v>
      </c>
      <c r="AF58" s="84">
        <f t="shared" si="0"/>
        <v>1922697.5817601744</v>
      </c>
      <c r="AG58" s="84">
        <f t="shared" si="0"/>
        <v>2011958.4400570381</v>
      </c>
      <c r="AH58" s="84">
        <f t="shared" si="0"/>
        <v>2105444.8970402135</v>
      </c>
      <c r="AI58" s="84">
        <f t="shared" si="0"/>
        <v>2203361.5936763845</v>
      </c>
      <c r="AJ58" s="84">
        <f t="shared" si="0"/>
        <v>2305756.8306659935</v>
      </c>
      <c r="AK58" s="84">
        <f t="shared" si="0"/>
        <v>2413001.3062520772</v>
      </c>
      <c r="AL58" s="84">
        <f t="shared" si="0"/>
        <v>2525329.7347319475</v>
      </c>
      <c r="AM58" s="84">
        <f t="shared" si="0"/>
        <v>2642988.4862838588</v>
      </c>
      <c r="AN58" s="84">
        <f t="shared" si="0"/>
        <v>2766236.1838147952</v>
      </c>
    </row>
    <row r="59" spans="1:40" x14ac:dyDescent="0.2">
      <c r="A59" s="85" t="s">
        <v>251</v>
      </c>
      <c r="B59" s="84">
        <f t="shared" si="1"/>
        <v>20661.240887626369</v>
      </c>
      <c r="C59" s="84">
        <f t="shared" si="0"/>
        <v>21439.532803374233</v>
      </c>
      <c r="D59" s="84">
        <f t="shared" si="0"/>
        <v>22335.231829382792</v>
      </c>
      <c r="E59" s="84">
        <f t="shared" si="0"/>
        <v>23269.976561046384</v>
      </c>
      <c r="F59" s="84">
        <f t="shared" si="0"/>
        <v>24432.057431534227</v>
      </c>
      <c r="G59" s="84">
        <f t="shared" ref="C59:AN63" si="2">G17*$B$8+G38*$B$29</f>
        <v>25653.478982640187</v>
      </c>
      <c r="H59" s="84">
        <f t="shared" si="2"/>
        <v>26937.359996440977</v>
      </c>
      <c r="I59" s="84">
        <f t="shared" si="2"/>
        <v>28286.989365264879</v>
      </c>
      <c r="J59" s="84">
        <f t="shared" si="2"/>
        <v>29705.835823114132</v>
      </c>
      <c r="K59" s="84">
        <f t="shared" si="2"/>
        <v>31340.483113117069</v>
      </c>
      <c r="L59" s="84">
        <f t="shared" si="2"/>
        <v>33066.778102112425</v>
      </c>
      <c r="M59" s="84">
        <f t="shared" si="2"/>
        <v>34889.983522451555</v>
      </c>
      <c r="N59" s="84">
        <f t="shared" si="2"/>
        <v>36815.673727889531</v>
      </c>
      <c r="O59" s="84">
        <f t="shared" si="2"/>
        <v>38849.753864408776</v>
      </c>
      <c r="P59" s="84">
        <f t="shared" si="2"/>
        <v>40959.289510295748</v>
      </c>
      <c r="Q59" s="84">
        <f t="shared" si="2"/>
        <v>43185.783774654075</v>
      </c>
      <c r="R59" s="84">
        <f t="shared" si="2"/>
        <v>45535.897741477842</v>
      </c>
      <c r="S59" s="84">
        <f t="shared" si="2"/>
        <v>48016.685184292823</v>
      </c>
      <c r="T59" s="84">
        <f t="shared" si="2"/>
        <v>50635.616758199583</v>
      </c>
      <c r="U59" s="84">
        <f t="shared" si="2"/>
        <v>53258.752670022674</v>
      </c>
      <c r="V59" s="84">
        <f t="shared" si="2"/>
        <v>56021.19368607027</v>
      </c>
      <c r="W59" s="84">
        <f t="shared" si="2"/>
        <v>58930.577933273496</v>
      </c>
      <c r="X59" s="84">
        <f t="shared" si="2"/>
        <v>61994.979816141902</v>
      </c>
      <c r="Y59" s="84">
        <f t="shared" si="2"/>
        <v>65222.936232089989</v>
      </c>
      <c r="Z59" s="84">
        <f t="shared" si="2"/>
        <v>68403.813221809847</v>
      </c>
      <c r="AA59" s="84">
        <f t="shared" si="2"/>
        <v>71744.277443769432</v>
      </c>
      <c r="AB59" s="84">
        <f t="shared" si="2"/>
        <v>75252.641306337799</v>
      </c>
      <c r="AC59" s="84">
        <f t="shared" si="2"/>
        <v>78937.671868622652</v>
      </c>
      <c r="AD59" s="84">
        <f t="shared" si="2"/>
        <v>82808.617263420369</v>
      </c>
      <c r="AE59" s="84">
        <f t="shared" si="2"/>
        <v>86731.809341371802</v>
      </c>
      <c r="AF59" s="84">
        <f t="shared" si="2"/>
        <v>90847.30966933626</v>
      </c>
      <c r="AG59" s="84">
        <f t="shared" si="2"/>
        <v>95164.977192528822</v>
      </c>
      <c r="AH59" s="84">
        <f t="shared" si="2"/>
        <v>99695.206263129498</v>
      </c>
      <c r="AI59" s="84">
        <f t="shared" si="2"/>
        <v>104448.95782798708</v>
      </c>
      <c r="AJ59" s="84">
        <f t="shared" si="2"/>
        <v>109429.88961598737</v>
      </c>
      <c r="AK59" s="84">
        <f t="shared" si="2"/>
        <v>114657.06700741092</v>
      </c>
      <c r="AL59" s="84">
        <f t="shared" si="2"/>
        <v>120143.2552365459</v>
      </c>
      <c r="AM59" s="84">
        <f t="shared" si="2"/>
        <v>125901.92260591223</v>
      </c>
      <c r="AN59" s="84">
        <f t="shared" si="2"/>
        <v>131947.28212221304</v>
      </c>
    </row>
    <row r="60" spans="1:40" x14ac:dyDescent="0.2">
      <c r="A60" s="85" t="s">
        <v>252</v>
      </c>
      <c r="B60" s="84">
        <f t="shared" si="1"/>
        <v>1596542.714234747</v>
      </c>
      <c r="C60" s="84">
        <f t="shared" si="2"/>
        <v>1712192.0515717391</v>
      </c>
      <c r="D60" s="84">
        <f t="shared" si="2"/>
        <v>1843504.5119757866</v>
      </c>
      <c r="E60" s="84">
        <f t="shared" si="2"/>
        <v>1985040.0687385388</v>
      </c>
      <c r="F60" s="84">
        <f t="shared" si="2"/>
        <v>2154048.2397230417</v>
      </c>
      <c r="G60" s="84">
        <f t="shared" si="2"/>
        <v>2337575.3639139673</v>
      </c>
      <c r="H60" s="84">
        <f t="shared" si="2"/>
        <v>2536878.7921359437</v>
      </c>
      <c r="I60" s="84">
        <f t="shared" si="2"/>
        <v>2753325.6198561462</v>
      </c>
      <c r="J60" s="84">
        <f t="shared" si="2"/>
        <v>2988402.3443646422</v>
      </c>
      <c r="K60" s="84">
        <f t="shared" si="2"/>
        <v>3258585.8034701217</v>
      </c>
      <c r="L60" s="84">
        <f t="shared" si="2"/>
        <v>3553372.4726024363</v>
      </c>
      <c r="M60" s="84">
        <f t="shared" si="2"/>
        <v>3875017.314379862</v>
      </c>
      <c r="N60" s="84">
        <f t="shared" si="2"/>
        <v>4225983.2649263246</v>
      </c>
      <c r="O60" s="84">
        <f t="shared" si="2"/>
        <v>4608960.5356924757</v>
      </c>
      <c r="P60" s="84">
        <f t="shared" si="2"/>
        <v>5022082.4770438997</v>
      </c>
      <c r="Q60" s="84">
        <f t="shared" si="2"/>
        <v>5472495.3257518094</v>
      </c>
      <c r="R60" s="84">
        <f t="shared" si="2"/>
        <v>5963587.1079536416</v>
      </c>
      <c r="S60" s="84">
        <f t="shared" si="2"/>
        <v>6499055.6351568764</v>
      </c>
      <c r="T60" s="84">
        <f t="shared" si="2"/>
        <v>7082937.0166946277</v>
      </c>
      <c r="U60" s="84">
        <f t="shared" si="2"/>
        <v>7699130.4113781266</v>
      </c>
      <c r="V60" s="84">
        <f t="shared" si="2"/>
        <v>8369318.4308557101</v>
      </c>
      <c r="W60" s="84">
        <f t="shared" si="2"/>
        <v>9098264.1619736236</v>
      </c>
      <c r="X60" s="84">
        <f t="shared" si="2"/>
        <v>9891153.6251773369</v>
      </c>
      <c r="Y60" s="84">
        <f t="shared" si="2"/>
        <v>10753633.577197842</v>
      </c>
      <c r="Z60" s="84">
        <f t="shared" si="2"/>
        <v>11654427.521561718</v>
      </c>
      <c r="AA60" s="84">
        <f t="shared" si="2"/>
        <v>12631191.430979276</v>
      </c>
      <c r="AB60" s="84">
        <f t="shared" si="2"/>
        <v>13690372.782343691</v>
      </c>
      <c r="AC60" s="84">
        <f t="shared" si="2"/>
        <v>14838969.625857634</v>
      </c>
      <c r="AD60" s="84">
        <f t="shared" si="2"/>
        <v>16084577.892914532</v>
      </c>
      <c r="AE60" s="84">
        <f t="shared" si="2"/>
        <v>17406657.999631811</v>
      </c>
      <c r="AF60" s="84">
        <f t="shared" si="2"/>
        <v>18838200.375130728</v>
      </c>
      <c r="AG60" s="84">
        <f t="shared" si="2"/>
        <v>20388330.758387726</v>
      </c>
      <c r="AH60" s="84">
        <f t="shared" si="2"/>
        <v>22066940.936416708</v>
      </c>
      <c r="AI60" s="84">
        <f t="shared" si="2"/>
        <v>23884753.503094669</v>
      </c>
      <c r="AJ60" s="84">
        <f t="shared" si="2"/>
        <v>25851525.14994926</v>
      </c>
      <c r="AK60" s="84">
        <f t="shared" si="2"/>
        <v>27981348.335932631</v>
      </c>
      <c r="AL60" s="84">
        <f t="shared" si="2"/>
        <v>30287827.377195358</v>
      </c>
      <c r="AM60" s="84">
        <f t="shared" si="2"/>
        <v>32785708.86267947</v>
      </c>
      <c r="AN60" s="84">
        <f t="shared" si="2"/>
        <v>35490978.174673408</v>
      </c>
    </row>
    <row r="61" spans="1:40" x14ac:dyDescent="0.2">
      <c r="A61" s="85" t="s">
        <v>128</v>
      </c>
      <c r="B61" s="84">
        <f t="shared" si="1"/>
        <v>869219.40526214824</v>
      </c>
      <c r="C61" s="84">
        <f t="shared" si="2"/>
        <v>902088.99860628077</v>
      </c>
      <c r="D61" s="84">
        <f t="shared" si="2"/>
        <v>939912.97200463852</v>
      </c>
      <c r="E61" s="84">
        <f t="shared" si="2"/>
        <v>979396.0627156531</v>
      </c>
      <c r="F61" s="84">
        <f t="shared" si="2"/>
        <v>1028465.8264734666</v>
      </c>
      <c r="G61" s="84">
        <f t="shared" si="2"/>
        <v>1080054.749593559</v>
      </c>
      <c r="H61" s="84">
        <f t="shared" si="2"/>
        <v>1134296.3613381435</v>
      </c>
      <c r="I61" s="84">
        <f t="shared" si="2"/>
        <v>1191331.5682064004</v>
      </c>
      <c r="J61" s="84">
        <f t="shared" si="2"/>
        <v>1251309.0836805906</v>
      </c>
      <c r="K61" s="84">
        <f t="shared" si="2"/>
        <v>1320407.4584704146</v>
      </c>
      <c r="L61" s="84">
        <f t="shared" si="2"/>
        <v>1393401.4854596795</v>
      </c>
      <c r="M61" s="84">
        <f t="shared" si="2"/>
        <v>1470516.7906480848</v>
      </c>
      <c r="N61" s="84">
        <f t="shared" si="2"/>
        <v>1551992.5300837401</v>
      </c>
      <c r="O61" s="84">
        <f t="shared" si="2"/>
        <v>1638082.2370929618</v>
      </c>
      <c r="P61" s="84">
        <f t="shared" si="2"/>
        <v>1727401.9085249426</v>
      </c>
      <c r="Q61" s="84">
        <f t="shared" si="2"/>
        <v>1821706.5816111213</v>
      </c>
      <c r="R61" s="84">
        <f t="shared" si="2"/>
        <v>1921283.0527934064</v>
      </c>
      <c r="S61" s="84">
        <f t="shared" si="2"/>
        <v>2026435.2773885978</v>
      </c>
      <c r="T61" s="84">
        <f t="shared" si="2"/>
        <v>2137485.4482171787</v>
      </c>
      <c r="U61" s="84">
        <f t="shared" si="2"/>
        <v>2248785.5730502722</v>
      </c>
      <c r="V61" s="84">
        <f t="shared" si="2"/>
        <v>2366045.0333852954</v>
      </c>
      <c r="W61" s="84">
        <f t="shared" si="2"/>
        <v>2489594.6988675054</v>
      </c>
      <c r="X61" s="84">
        <f t="shared" si="2"/>
        <v>2619784.6825701338</v>
      </c>
      <c r="Y61" s="84">
        <f t="shared" si="2"/>
        <v>2756985.5256099445</v>
      </c>
      <c r="Z61" s="84">
        <f t="shared" si="2"/>
        <v>2892301.5776292416</v>
      </c>
      <c r="AA61" s="84">
        <f t="shared" si="2"/>
        <v>3034476.8592667561</v>
      </c>
      <c r="AB61" s="84">
        <f t="shared" si="2"/>
        <v>3183874.336317176</v>
      </c>
      <c r="AC61" s="84">
        <f t="shared" si="2"/>
        <v>3340877.2793230698</v>
      </c>
      <c r="AD61" s="84">
        <f t="shared" si="2"/>
        <v>3505890.4786039512</v>
      </c>
      <c r="AE61" s="84">
        <f t="shared" si="2"/>
        <v>3673267.1813628352</v>
      </c>
      <c r="AF61" s="84">
        <f t="shared" si="2"/>
        <v>3848950.4281231444</v>
      </c>
      <c r="AG61" s="84">
        <f t="shared" si="2"/>
        <v>4033374.0932569494</v>
      </c>
      <c r="AH61" s="84">
        <f t="shared" si="2"/>
        <v>4226996.2313164268</v>
      </c>
      <c r="AI61" s="84">
        <f t="shared" si="2"/>
        <v>4430300.5315433368</v>
      </c>
      <c r="AJ61" s="84">
        <f t="shared" si="2"/>
        <v>4643462.5190356132</v>
      </c>
      <c r="AK61" s="84">
        <f t="shared" si="2"/>
        <v>4867313.104965237</v>
      </c>
      <c r="AL61" s="84">
        <f t="shared" si="2"/>
        <v>5102418.150051211</v>
      </c>
      <c r="AM61" s="84">
        <f t="shared" si="2"/>
        <v>5349375.5786293186</v>
      </c>
      <c r="AN61" s="84">
        <f t="shared" si="2"/>
        <v>5608817.3434377573</v>
      </c>
    </row>
    <row r="62" spans="1:40" x14ac:dyDescent="0.2">
      <c r="A62" s="85" t="s">
        <v>253</v>
      </c>
      <c r="B62" s="84">
        <f t="shared" si="1"/>
        <v>4792220.8693966242</v>
      </c>
      <c r="C62" s="84">
        <f t="shared" si="2"/>
        <v>5009576.5472703809</v>
      </c>
      <c r="D62" s="84">
        <f t="shared" si="2"/>
        <v>5258537.6989478357</v>
      </c>
      <c r="E62" s="84">
        <f t="shared" si="2"/>
        <v>5521337.2004679088</v>
      </c>
      <c r="F62" s="84">
        <f t="shared" si="2"/>
        <v>5843439.2975531584</v>
      </c>
      <c r="G62" s="84">
        <f t="shared" si="2"/>
        <v>6185897.1065093763</v>
      </c>
      <c r="H62" s="84">
        <f t="shared" si="2"/>
        <v>6550108.4766396247</v>
      </c>
      <c r="I62" s="84">
        <f t="shared" si="2"/>
        <v>6937574.8183803167</v>
      </c>
      <c r="J62" s="84">
        <f t="shared" si="2"/>
        <v>7349909.2700851467</v>
      </c>
      <c r="K62" s="84">
        <f t="shared" si="2"/>
        <v>7824528.4466557112</v>
      </c>
      <c r="L62" s="84">
        <f t="shared" si="2"/>
        <v>8332032.1153441127</v>
      </c>
      <c r="M62" s="84">
        <f t="shared" si="2"/>
        <v>8874867.4911059532</v>
      </c>
      <c r="N62" s="84">
        <f t="shared" si="2"/>
        <v>9455676.1022846289</v>
      </c>
      <c r="O62" s="84">
        <f t="shared" si="2"/>
        <v>10077310.063100217</v>
      </c>
      <c r="P62" s="84">
        <f t="shared" si="2"/>
        <v>10732580.59208064</v>
      </c>
      <c r="Q62" s="84">
        <f t="shared" si="2"/>
        <v>11433728.14389443</v>
      </c>
      <c r="R62" s="84">
        <f t="shared" si="2"/>
        <v>12184204.484993864</v>
      </c>
      <c r="S62" s="84">
        <f t="shared" si="2"/>
        <v>12987737.905381478</v>
      </c>
      <c r="T62" s="84">
        <f t="shared" si="2"/>
        <v>13848356.510586627</v>
      </c>
      <c r="U62" s="84">
        <f t="shared" si="2"/>
        <v>14731177.500924304</v>
      </c>
      <c r="V62" s="84">
        <f t="shared" si="2"/>
        <v>15674997.58154697</v>
      </c>
      <c r="W62" s="84">
        <f t="shared" si="2"/>
        <v>16684357.548954116</v>
      </c>
      <c r="X62" s="84">
        <f t="shared" si="2"/>
        <v>17764157.685093515</v>
      </c>
      <c r="Y62" s="84">
        <f t="shared" si="2"/>
        <v>18919687.580029961</v>
      </c>
      <c r="Z62" s="84">
        <f t="shared" si="2"/>
        <v>20092137.785873014</v>
      </c>
      <c r="AA62" s="84">
        <f t="shared" si="2"/>
        <v>21343834.536725886</v>
      </c>
      <c r="AB62" s="84">
        <f t="shared" si="2"/>
        <v>22680558.237599939</v>
      </c>
      <c r="AC62" s="84">
        <f t="shared" si="2"/>
        <v>24108536.80224875</v>
      </c>
      <c r="AD62" s="84">
        <f t="shared" si="2"/>
        <v>25634481.821160093</v>
      </c>
      <c r="AE62" s="84">
        <f t="shared" si="2"/>
        <v>27220613.943608247</v>
      </c>
      <c r="AF62" s="84">
        <f t="shared" si="2"/>
        <v>28914130.174153958</v>
      </c>
      <c r="AG62" s="84">
        <f t="shared" si="2"/>
        <v>30722867.66165626</v>
      </c>
      <c r="AH62" s="84">
        <f t="shared" si="2"/>
        <v>32655268.646189198</v>
      </c>
      <c r="AI62" s="84">
        <f t="shared" si="2"/>
        <v>34720429.0686009</v>
      </c>
      <c r="AJ62" s="84">
        <f t="shared" si="2"/>
        <v>36925484.456874475</v>
      </c>
      <c r="AK62" s="84">
        <f t="shared" si="2"/>
        <v>39283231.226536542</v>
      </c>
      <c r="AL62" s="84">
        <f t="shared" si="2"/>
        <v>41805003.648079328</v>
      </c>
      <c r="AM62" s="84">
        <f t="shared" si="2"/>
        <v>44503021.042753428</v>
      </c>
      <c r="AN62" s="84">
        <f t="shared" si="2"/>
        <v>47390459.357379153</v>
      </c>
    </row>
    <row r="63" spans="1:40" x14ac:dyDescent="0.2">
      <c r="A63" s="85" t="s">
        <v>254</v>
      </c>
      <c r="B63" s="84">
        <f t="shared" si="1"/>
        <v>8348.7365871917846</v>
      </c>
      <c r="C63" s="84">
        <f t="shared" si="2"/>
        <v>8695.1251438361724</v>
      </c>
      <c r="D63" s="84">
        <f t="shared" si="2"/>
        <v>9092.7426821468325</v>
      </c>
      <c r="E63" s="84">
        <f t="shared" si="2"/>
        <v>9510.2786403647951</v>
      </c>
      <c r="F63" s="84">
        <f t="shared" si="2"/>
        <v>10025.368390373025</v>
      </c>
      <c r="G63" s="84">
        <f t="shared" si="2"/>
        <v>10570.144738961568</v>
      </c>
      <c r="H63" s="84">
        <f t="shared" si="2"/>
        <v>11146.451969759495</v>
      </c>
      <c r="I63" s="84">
        <f t="shared" si="2"/>
        <v>11756.258615764171</v>
      </c>
      <c r="J63" s="84">
        <f t="shared" si="2"/>
        <v>12401.666509022112</v>
      </c>
      <c r="K63" s="84">
        <f t="shared" si="2"/>
        <v>13144.866260304421</v>
      </c>
      <c r="L63" s="84">
        <f t="shared" si="2"/>
        <v>13935.167526792073</v>
      </c>
      <c r="M63" s="84">
        <f t="shared" si="2"/>
        <v>14775.758995215838</v>
      </c>
      <c r="N63" s="84">
        <f t="shared" si="2"/>
        <v>15670.060947128248</v>
      </c>
      <c r="O63" s="84">
        <f t="shared" si="2"/>
        <v>16621.743246027549</v>
      </c>
      <c r="P63" s="84">
        <f t="shared" si="2"/>
        <v>17617.88761512233</v>
      </c>
      <c r="Q63" s="84">
        <f t="shared" si="2"/>
        <v>18677.528197348016</v>
      </c>
      <c r="R63" s="84">
        <f t="shared" si="2"/>
        <v>19805.007749640623</v>
      </c>
      <c r="S63" s="84">
        <f t="shared" si="2"/>
        <v>21004.988288531924</v>
      </c>
      <c r="T63" s="84">
        <f t="shared" si="2"/>
        <v>22282.476176214939</v>
      </c>
      <c r="U63" s="84">
        <f t="shared" si="2"/>
        <v>23580.044547637131</v>
      </c>
      <c r="V63" s="84">
        <f t="shared" si="2"/>
        <v>24958.745436873505</v>
      </c>
      <c r="W63" s="84">
        <f t="shared" si="2"/>
        <v>26424.063203247384</v>
      </c>
      <c r="X63" s="84">
        <f t="shared" si="2"/>
        <v>27981.882164422575</v>
      </c>
      <c r="Y63" s="84">
        <f t="shared" si="2"/>
        <v>29638.517748876824</v>
      </c>
      <c r="Z63" s="84">
        <f t="shared" si="2"/>
        <v>31300.237549239417</v>
      </c>
      <c r="AA63" s="84">
        <f t="shared" si="2"/>
        <v>33063.013051091235</v>
      </c>
      <c r="AB63" s="84">
        <f t="shared" si="2"/>
        <v>34933.539079296097</v>
      </c>
      <c r="AC63" s="84">
        <f t="shared" si="2"/>
        <v>36918.990374330308</v>
      </c>
      <c r="AD63" s="84">
        <f t="shared" si="2"/>
        <v>39027.058281652251</v>
      </c>
      <c r="AE63" s="84">
        <f t="shared" si="2"/>
        <v>41197.862887685857</v>
      </c>
      <c r="AF63" s="84">
        <f t="shared" si="2"/>
        <v>43500.73859642059</v>
      </c>
      <c r="AG63" s="84">
        <f t="shared" si="2"/>
        <v>45944.475559035985</v>
      </c>
      <c r="AH63" s="84">
        <f t="shared" si="2"/>
        <v>48538.496711990978</v>
      </c>
      <c r="AI63" s="84">
        <f t="shared" si="2"/>
        <v>51292.906208437067</v>
      </c>
      <c r="AJ63" s="84">
        <f t="shared" si="2"/>
        <v>54214.626375452339</v>
      </c>
      <c r="AK63" s="84">
        <f t="shared" si="2"/>
        <v>57318.612819379865</v>
      </c>
      <c r="AL63" s="84">
        <f t="shared" si="2"/>
        <v>60617.274645072546</v>
      </c>
      <c r="AM63" s="84">
        <f t="shared" si="2"/>
        <v>64123.930245661657</v>
      </c>
      <c r="AN63" s="84">
        <f t="shared" si="2"/>
        <v>67852.877743990321</v>
      </c>
    </row>
    <row r="66" spans="1:40" x14ac:dyDescent="0.2">
      <c r="A66" s="83" t="s">
        <v>259</v>
      </c>
    </row>
    <row r="67" spans="1:40" x14ac:dyDescent="0.2">
      <c r="A67" s="83" t="s">
        <v>241</v>
      </c>
    </row>
    <row r="68" spans="1:40" x14ac:dyDescent="0.2">
      <c r="A68" s="83"/>
    </row>
    <row r="69" spans="1:40" x14ac:dyDescent="0.2">
      <c r="A69" s="83"/>
    </row>
    <row r="70" spans="1:40" x14ac:dyDescent="0.2">
      <c r="A70" s="83" t="s">
        <v>260</v>
      </c>
      <c r="B70" s="88">
        <v>947817</v>
      </c>
    </row>
    <row r="71" spans="1:40" x14ac:dyDescent="0.2">
      <c r="A71" s="85" t="s">
        <v>244</v>
      </c>
      <c r="B71" s="85">
        <v>2022</v>
      </c>
      <c r="C71" s="85">
        <v>2023</v>
      </c>
      <c r="D71" s="85">
        <v>2024</v>
      </c>
      <c r="E71" s="85">
        <v>2025</v>
      </c>
      <c r="F71" s="85">
        <v>2026</v>
      </c>
      <c r="G71" s="85">
        <v>2027</v>
      </c>
      <c r="H71" s="85">
        <v>2028</v>
      </c>
      <c r="I71" s="85">
        <v>2029</v>
      </c>
      <c r="J71" s="85">
        <v>2030</v>
      </c>
      <c r="K71" s="85">
        <v>2031</v>
      </c>
      <c r="L71" s="85">
        <v>2032</v>
      </c>
      <c r="M71" s="85">
        <v>2033</v>
      </c>
      <c r="N71" s="85">
        <v>2034</v>
      </c>
      <c r="O71" s="85">
        <v>2035</v>
      </c>
      <c r="P71" s="85">
        <v>2036</v>
      </c>
      <c r="Q71" s="85">
        <v>2037</v>
      </c>
      <c r="R71" s="85">
        <v>2038</v>
      </c>
      <c r="S71" s="85">
        <v>2039</v>
      </c>
      <c r="T71" s="85">
        <v>2040</v>
      </c>
      <c r="U71" s="85">
        <v>2041</v>
      </c>
      <c r="V71" s="85">
        <v>2042</v>
      </c>
      <c r="W71" s="85">
        <v>2043</v>
      </c>
      <c r="X71" s="85">
        <v>2044</v>
      </c>
      <c r="Y71" s="85">
        <v>2045</v>
      </c>
      <c r="Z71" s="85">
        <v>2046</v>
      </c>
      <c r="AA71" s="85">
        <v>2047</v>
      </c>
      <c r="AB71" s="85">
        <v>2048</v>
      </c>
      <c r="AC71" s="85">
        <v>2049</v>
      </c>
      <c r="AD71" s="85">
        <v>2050</v>
      </c>
      <c r="AE71" s="85">
        <v>2051</v>
      </c>
      <c r="AF71" s="85">
        <v>2052</v>
      </c>
      <c r="AG71" s="85">
        <v>2053</v>
      </c>
      <c r="AH71" s="85">
        <v>2054</v>
      </c>
      <c r="AI71" s="85">
        <v>2055</v>
      </c>
      <c r="AJ71" s="85">
        <v>2056</v>
      </c>
      <c r="AK71" s="85">
        <v>2057</v>
      </c>
      <c r="AL71" s="85">
        <v>2058</v>
      </c>
      <c r="AM71" s="85">
        <v>2059</v>
      </c>
      <c r="AN71" s="85">
        <v>2060</v>
      </c>
    </row>
    <row r="72" spans="1:40" x14ac:dyDescent="0.2">
      <c r="A72" s="85" t="s">
        <v>245</v>
      </c>
      <c r="B72" s="84">
        <f>B52*$B$70</f>
        <v>90865131209.260544</v>
      </c>
      <c r="C72" s="84">
        <f t="shared" ref="C72:AN79" si="3">C52*$B$70</f>
        <v>97375868065.892654</v>
      </c>
      <c r="D72" s="84">
        <f t="shared" si="3"/>
        <v>104769586053.75272</v>
      </c>
      <c r="E72" s="84">
        <f t="shared" si="3"/>
        <v>112735883135.24115</v>
      </c>
      <c r="F72" s="84">
        <f t="shared" si="3"/>
        <v>122253025357.29453</v>
      </c>
      <c r="G72" s="84">
        <f t="shared" si="3"/>
        <v>132583736487.88463</v>
      </c>
      <c r="H72" s="84">
        <f t="shared" si="3"/>
        <v>143798271634.15433</v>
      </c>
      <c r="I72" s="84">
        <f t="shared" si="3"/>
        <v>155973007806.7132</v>
      </c>
      <c r="J72" s="84">
        <f t="shared" si="3"/>
        <v>169190982107.89749</v>
      </c>
      <c r="K72" s="84">
        <f t="shared" si="3"/>
        <v>184383337718.10876</v>
      </c>
      <c r="L72" s="84">
        <f t="shared" si="3"/>
        <v>200953448996.99164</v>
      </c>
      <c r="M72" s="84">
        <f t="shared" si="3"/>
        <v>219027280303.34622</v>
      </c>
      <c r="N72" s="84">
        <f t="shared" si="3"/>
        <v>238742396349.49588</v>
      </c>
      <c r="O72" s="84">
        <f t="shared" si="3"/>
        <v>260249037851.25644</v>
      </c>
      <c r="P72" s="84">
        <f t="shared" si="3"/>
        <v>283440095754.99872</v>
      </c>
      <c r="Q72" s="84">
        <f t="shared" si="3"/>
        <v>308717229406.00024</v>
      </c>
      <c r="R72" s="84">
        <f t="shared" si="3"/>
        <v>336269573506.14197</v>
      </c>
      <c r="S72" s="84">
        <f t="shared" si="3"/>
        <v>366303534882.15594</v>
      </c>
      <c r="T72" s="84">
        <f t="shared" si="3"/>
        <v>399044381015.34381</v>
      </c>
      <c r="U72" s="84">
        <f t="shared" si="3"/>
        <v>433583140017.76251</v>
      </c>
      <c r="V72" s="84">
        <f t="shared" si="3"/>
        <v>471139409143.52997</v>
      </c>
      <c r="W72" s="84">
        <f t="shared" si="3"/>
        <v>511978913765.96155</v>
      </c>
      <c r="X72" s="84">
        <f t="shared" si="3"/>
        <v>556390950069.19373</v>
      </c>
      <c r="Y72" s="84">
        <f t="shared" si="3"/>
        <v>604690490588.0061</v>
      </c>
      <c r="Z72" s="84">
        <f t="shared" si="3"/>
        <v>655116740377.83777</v>
      </c>
      <c r="AA72" s="84">
        <f t="shared" si="3"/>
        <v>709784986629.34888</v>
      </c>
      <c r="AB72" s="84">
        <f t="shared" si="3"/>
        <v>769054723123.13306</v>
      </c>
      <c r="AC72" s="84">
        <f t="shared" si="3"/>
        <v>833316116785.48499</v>
      </c>
      <c r="AD72" s="84">
        <f t="shared" si="3"/>
        <v>902992642016.44556</v>
      </c>
      <c r="AE72" s="84">
        <f t="shared" si="3"/>
        <v>976928429610.00061</v>
      </c>
      <c r="AF72" s="84">
        <f t="shared" si="3"/>
        <v>1056972615454.4156</v>
      </c>
      <c r="AG72" s="84">
        <f t="shared" si="3"/>
        <v>1143633836739.2712</v>
      </c>
      <c r="AH72" s="84">
        <f t="shared" si="3"/>
        <v>1237463398529.0498</v>
      </c>
      <c r="AI72" s="84">
        <f t="shared" si="3"/>
        <v>1339058879348.3838</v>
      </c>
      <c r="AJ72" s="84">
        <f t="shared" si="3"/>
        <v>1448963400412.2053</v>
      </c>
      <c r="AK72" s="84">
        <f t="shared" si="3"/>
        <v>1567962807904.9907</v>
      </c>
      <c r="AL72" s="84">
        <f t="shared" si="3"/>
        <v>1696815167694.7539</v>
      </c>
      <c r="AM72" s="84">
        <f t="shared" si="3"/>
        <v>1836342159294.6057</v>
      </c>
      <c r="AN72" s="84">
        <f t="shared" si="3"/>
        <v>1987434449368.6309</v>
      </c>
    </row>
    <row r="73" spans="1:40" x14ac:dyDescent="0.2">
      <c r="A73" s="85" t="s">
        <v>246</v>
      </c>
      <c r="B73" s="84">
        <f t="shared" ref="B73:Q83" si="4">B53*$B$70</f>
        <v>7670862535.9223766</v>
      </c>
      <c r="C73" s="84">
        <f t="shared" si="4"/>
        <v>8220500958.2468987</v>
      </c>
      <c r="D73" s="84">
        <f t="shared" si="4"/>
        <v>8844680921.211935</v>
      </c>
      <c r="E73" s="84">
        <f t="shared" si="4"/>
        <v>9517198188.6004219</v>
      </c>
      <c r="F73" s="84">
        <f t="shared" si="4"/>
        <v>10320638283.221951</v>
      </c>
      <c r="G73" s="84">
        <f t="shared" si="4"/>
        <v>11192760117.085316</v>
      </c>
      <c r="H73" s="84">
        <f t="shared" si="4"/>
        <v>12139494648.093058</v>
      </c>
      <c r="I73" s="84">
        <f t="shared" si="4"/>
        <v>13167289647.134142</v>
      </c>
      <c r="J73" s="84">
        <f t="shared" si="4"/>
        <v>14283155132.10359</v>
      </c>
      <c r="K73" s="84">
        <f t="shared" si="4"/>
        <v>15565698498.779366</v>
      </c>
      <c r="L73" s="84">
        <f t="shared" si="4"/>
        <v>16964552425.720619</v>
      </c>
      <c r="M73" s="84">
        <f t="shared" si="4"/>
        <v>18490350863.107185</v>
      </c>
      <c r="N73" s="84">
        <f t="shared" si="4"/>
        <v>20154707066.555649</v>
      </c>
      <c r="O73" s="84">
        <f t="shared" si="4"/>
        <v>21970304403.82283</v>
      </c>
      <c r="P73" s="84">
        <f t="shared" si="4"/>
        <v>23928100695.398342</v>
      </c>
      <c r="Q73" s="84">
        <f t="shared" si="4"/>
        <v>26062004147.628609</v>
      </c>
      <c r="R73" s="84">
        <f t="shared" si="3"/>
        <v>28387981570.618176</v>
      </c>
      <c r="S73" s="84">
        <f t="shared" si="3"/>
        <v>30923457892.600147</v>
      </c>
      <c r="T73" s="84">
        <f t="shared" si="3"/>
        <v>33687450264.106934</v>
      </c>
      <c r="U73" s="84">
        <f t="shared" si="3"/>
        <v>36603222996.749451</v>
      </c>
      <c r="V73" s="84">
        <f t="shared" si="3"/>
        <v>39773734868.513443</v>
      </c>
      <c r="W73" s="84">
        <f t="shared" si="3"/>
        <v>43221418497.702797</v>
      </c>
      <c r="X73" s="84">
        <f t="shared" si="3"/>
        <v>46970696357.769928</v>
      </c>
      <c r="Y73" s="84">
        <f t="shared" si="3"/>
        <v>51048158527.63958</v>
      </c>
      <c r="Z73" s="84">
        <f t="shared" si="3"/>
        <v>55305158152.634972</v>
      </c>
      <c r="AA73" s="84">
        <f t="shared" si="3"/>
        <v>59920268432.610001</v>
      </c>
      <c r="AB73" s="84">
        <f t="shared" si="3"/>
        <v>64923837943.846397</v>
      </c>
      <c r="AC73" s="84">
        <f t="shared" si="3"/>
        <v>70348804699.084305</v>
      </c>
      <c r="AD73" s="84">
        <f t="shared" si="3"/>
        <v>76230918538.311417</v>
      </c>
      <c r="AE73" s="84">
        <f t="shared" si="3"/>
        <v>82472600625.097458</v>
      </c>
      <c r="AF73" s="84">
        <f t="shared" si="3"/>
        <v>89229955583.860565</v>
      </c>
      <c r="AG73" s="84">
        <f t="shared" si="3"/>
        <v>96545922723.65213</v>
      </c>
      <c r="AH73" s="84">
        <f t="shared" si="3"/>
        <v>104467043388.73517</v>
      </c>
      <c r="AI73" s="84">
        <f t="shared" si="3"/>
        <v>113043765343.20731</v>
      </c>
      <c r="AJ73" s="84">
        <f t="shared" si="3"/>
        <v>122321939048.21091</v>
      </c>
      <c r="AK73" s="84">
        <f t="shared" si="3"/>
        <v>132367905881.99257</v>
      </c>
      <c r="AL73" s="84">
        <f t="shared" si="3"/>
        <v>143245661999.87411</v>
      </c>
      <c r="AM73" s="84">
        <f t="shared" si="3"/>
        <v>155024573840.79462</v>
      </c>
      <c r="AN73" s="84">
        <f t="shared" si="3"/>
        <v>167779831760.34073</v>
      </c>
    </row>
    <row r="74" spans="1:40" x14ac:dyDescent="0.2">
      <c r="A74" s="85" t="s">
        <v>247</v>
      </c>
      <c r="B74" s="84">
        <f t="shared" si="4"/>
        <v>653679793356.7395</v>
      </c>
      <c r="C74" s="84">
        <f t="shared" si="3"/>
        <v>678931602181.33472</v>
      </c>
      <c r="D74" s="84">
        <f t="shared" si="3"/>
        <v>707972526368.1925</v>
      </c>
      <c r="E74" s="84">
        <f t="shared" si="3"/>
        <v>738330331842.38074</v>
      </c>
      <c r="F74" s="84">
        <f t="shared" si="3"/>
        <v>775992702550.12842</v>
      </c>
      <c r="G74" s="84">
        <f t="shared" si="3"/>
        <v>815644916613.4574</v>
      </c>
      <c r="H74" s="84">
        <f t="shared" si="3"/>
        <v>857397148721.91516</v>
      </c>
      <c r="I74" s="84">
        <f t="shared" si="3"/>
        <v>901366048790.94348</v>
      </c>
      <c r="J74" s="84">
        <f t="shared" si="3"/>
        <v>947675150630.3512</v>
      </c>
      <c r="K74" s="84">
        <f t="shared" si="3"/>
        <v>1001020352316.952</v>
      </c>
      <c r="L74" s="84">
        <f t="shared" si="3"/>
        <v>1057463402157.4661</v>
      </c>
      <c r="M74" s="84">
        <f t="shared" si="3"/>
        <v>1117191720724.9717</v>
      </c>
      <c r="N74" s="84">
        <f t="shared" si="3"/>
        <v>1180404668906.3916</v>
      </c>
      <c r="O74" s="84">
        <f t="shared" si="3"/>
        <v>1247314356113.9478</v>
      </c>
      <c r="P74" s="84">
        <f t="shared" si="3"/>
        <v>1316886480408.2056</v>
      </c>
      <c r="Q74" s="84">
        <f t="shared" si="3"/>
        <v>1390478698445.6934</v>
      </c>
      <c r="R74" s="84">
        <f t="shared" si="3"/>
        <v>1468334272503.8608</v>
      </c>
      <c r="S74" s="84">
        <f t="shared" si="3"/>
        <v>1550712051378.1765</v>
      </c>
      <c r="T74" s="84">
        <f t="shared" si="3"/>
        <v>1637887537306.1912</v>
      </c>
      <c r="U74" s="84">
        <f t="shared" si="3"/>
        <v>1725558058910.0122</v>
      </c>
      <c r="V74" s="84">
        <f t="shared" si="3"/>
        <v>1818125175568.2676</v>
      </c>
      <c r="W74" s="84">
        <f t="shared" si="3"/>
        <v>1915877769198.4077</v>
      </c>
      <c r="X74" s="84">
        <f t="shared" si="3"/>
        <v>2019122929725.0378</v>
      </c>
      <c r="Y74" s="84">
        <f t="shared" si="3"/>
        <v>2128187189390.6348</v>
      </c>
      <c r="Z74" s="84">
        <f t="shared" si="3"/>
        <v>2236236748358.4429</v>
      </c>
      <c r="AA74" s="84">
        <f t="shared" si="3"/>
        <v>2350055559303.3511</v>
      </c>
      <c r="AB74" s="84">
        <f t="shared" si="3"/>
        <v>2469972310678.6304</v>
      </c>
      <c r="AC74" s="84">
        <f t="shared" si="3"/>
        <v>2596335908746.7744</v>
      </c>
      <c r="AD74" s="84">
        <f t="shared" si="3"/>
        <v>2729516825853.834</v>
      </c>
      <c r="AE74" s="84">
        <f t="shared" si="3"/>
        <v>2865170511215.7778</v>
      </c>
      <c r="AF74" s="84">
        <f t="shared" si="3"/>
        <v>3007979113299.4072</v>
      </c>
      <c r="AG74" s="84">
        <f t="shared" si="3"/>
        <v>3158349208952.644</v>
      </c>
      <c r="AH74" s="84">
        <f t="shared" si="3"/>
        <v>3316712515837.2798</v>
      </c>
      <c r="AI74" s="84">
        <f t="shared" si="3"/>
        <v>3483527584787.0366</v>
      </c>
      <c r="AJ74" s="84">
        <f t="shared" si="3"/>
        <v>3659017362843.8594</v>
      </c>
      <c r="AK74" s="84">
        <f t="shared" si="3"/>
        <v>3843927859961.8267</v>
      </c>
      <c r="AL74" s="84">
        <f t="shared" si="3"/>
        <v>4038805747352.0156</v>
      </c>
      <c r="AM74" s="84">
        <f t="shared" si="3"/>
        <v>4244232252852.6982</v>
      </c>
      <c r="AN74" s="84">
        <f t="shared" si="3"/>
        <v>4460825534179.2549</v>
      </c>
    </row>
    <row r="75" spans="1:40" x14ac:dyDescent="0.2">
      <c r="A75" s="85" t="s">
        <v>180</v>
      </c>
      <c r="B75" s="84">
        <f t="shared" si="4"/>
        <v>5223056611344.8564</v>
      </c>
      <c r="C75" s="84">
        <f t="shared" si="3"/>
        <v>5472364477095.6748</v>
      </c>
      <c r="D75" s="84">
        <f t="shared" si="3"/>
        <v>5757592884544.7441</v>
      </c>
      <c r="E75" s="84">
        <f t="shared" si="3"/>
        <v>6059514929236.3271</v>
      </c>
      <c r="F75" s="84">
        <f t="shared" si="3"/>
        <v>6428285900077.5557</v>
      </c>
      <c r="G75" s="84">
        <f t="shared" si="3"/>
        <v>6821463669083.2812</v>
      </c>
      <c r="H75" s="84">
        <f t="shared" si="3"/>
        <v>7240799003387.8994</v>
      </c>
      <c r="I75" s="84">
        <f t="shared" si="3"/>
        <v>7688177140477.9727</v>
      </c>
      <c r="J75" s="84">
        <f t="shared" si="3"/>
        <v>8165628680311.0527</v>
      </c>
      <c r="K75" s="84">
        <f t="shared" si="3"/>
        <v>8715085589967.2812</v>
      </c>
      <c r="L75" s="84">
        <f t="shared" si="3"/>
        <v>9304301014337.6465</v>
      </c>
      <c r="M75" s="84">
        <f t="shared" si="3"/>
        <v>9936355441714.0195</v>
      </c>
      <c r="N75" s="84">
        <f t="shared" si="3"/>
        <v>10614582259958.721</v>
      </c>
      <c r="O75" s="84">
        <f t="shared" si="3"/>
        <v>11342589476413.6</v>
      </c>
      <c r="P75" s="84">
        <f t="shared" si="3"/>
        <v>12112693670004.051</v>
      </c>
      <c r="Q75" s="84">
        <f t="shared" si="3"/>
        <v>12939116514851.436</v>
      </c>
      <c r="R75" s="84">
        <f t="shared" si="3"/>
        <v>13826262544902.184</v>
      </c>
      <c r="S75" s="84">
        <f t="shared" si="3"/>
        <v>14778900158254.912</v>
      </c>
      <c r="T75" s="84">
        <f t="shared" si="3"/>
        <v>15802192960283.086</v>
      </c>
      <c r="U75" s="84">
        <f t="shared" si="3"/>
        <v>16856836212578.652</v>
      </c>
      <c r="V75" s="84">
        <f t="shared" si="3"/>
        <v>17987628400559.062</v>
      </c>
      <c r="W75" s="84">
        <f t="shared" si="3"/>
        <v>19200451564481.414</v>
      </c>
      <c r="X75" s="84">
        <f t="shared" si="3"/>
        <v>20501666574907.996</v>
      </c>
      <c r="Y75" s="84">
        <f t="shared" si="3"/>
        <v>21898153635895.934</v>
      </c>
      <c r="Z75" s="84">
        <f t="shared" si="3"/>
        <v>23322462225868.668</v>
      </c>
      <c r="AA75" s="84">
        <f t="shared" si="3"/>
        <v>24847370753687.359</v>
      </c>
      <c r="AB75" s="84">
        <f t="shared" si="3"/>
        <v>26480477275692.289</v>
      </c>
      <c r="AC75" s="84">
        <f t="shared" si="3"/>
        <v>28229982836908.027</v>
      </c>
      <c r="AD75" s="84">
        <f t="shared" si="3"/>
        <v>30104741011699.469</v>
      </c>
      <c r="AE75" s="84">
        <f t="shared" si="3"/>
        <v>32061292950149.961</v>
      </c>
      <c r="AF75" s="84">
        <f t="shared" si="3"/>
        <v>34156035255139.715</v>
      </c>
      <c r="AG75" s="84">
        <f t="shared" si="3"/>
        <v>36399379747002.969</v>
      </c>
      <c r="AH75" s="84">
        <f t="shared" si="3"/>
        <v>38802559767117.961</v>
      </c>
      <c r="AI75" s="84">
        <f t="shared" si="3"/>
        <v>41377697098199.203</v>
      </c>
      <c r="AJ75" s="84">
        <f t="shared" si="3"/>
        <v>44134687076807.719</v>
      </c>
      <c r="AK75" s="84">
        <f t="shared" si="3"/>
        <v>47090298089643.141</v>
      </c>
      <c r="AL75" s="84">
        <f t="shared" si="3"/>
        <v>50259704632753.906</v>
      </c>
      <c r="AM75" s="84">
        <f t="shared" si="3"/>
        <v>53659289075346.25</v>
      </c>
      <c r="AN75" s="84">
        <f t="shared" si="3"/>
        <v>57306740531062.219</v>
      </c>
    </row>
    <row r="76" spans="1:40" x14ac:dyDescent="0.2">
      <c r="A76" s="85" t="s">
        <v>248</v>
      </c>
      <c r="B76" s="84">
        <f t="shared" si="4"/>
        <v>18908774620.492142</v>
      </c>
      <c r="C76" s="84">
        <f t="shared" si="3"/>
        <v>19936239009.214745</v>
      </c>
      <c r="D76" s="84">
        <f t="shared" si="3"/>
        <v>21108575536.753555</v>
      </c>
      <c r="E76" s="84">
        <f t="shared" si="3"/>
        <v>22357562198.0252</v>
      </c>
      <c r="F76" s="84">
        <f t="shared" si="3"/>
        <v>23870849032.529175</v>
      </c>
      <c r="G76" s="84">
        <f t="shared" si="3"/>
        <v>25494847323.518585</v>
      </c>
      <c r="H76" s="84">
        <f t="shared" si="3"/>
        <v>27238182313.250828</v>
      </c>
      <c r="I76" s="84">
        <f t="shared" si="3"/>
        <v>29110183431.55759</v>
      </c>
      <c r="J76" s="84">
        <f t="shared" si="3"/>
        <v>31120943766.759056</v>
      </c>
      <c r="K76" s="84">
        <f t="shared" si="3"/>
        <v>33433856130.266983</v>
      </c>
      <c r="L76" s="84">
        <f t="shared" si="3"/>
        <v>35930131297.952553</v>
      </c>
      <c r="M76" s="84">
        <f t="shared" si="3"/>
        <v>38625080495.284164</v>
      </c>
      <c r="N76" s="84">
        <f t="shared" si="3"/>
        <v>41535344309.688713</v>
      </c>
      <c r="O76" s="84">
        <f t="shared" si="3"/>
        <v>44679011422.054062</v>
      </c>
      <c r="P76" s="84">
        <f t="shared" si="3"/>
        <v>48029792181.94239</v>
      </c>
      <c r="Q76" s="84">
        <f t="shared" si="3"/>
        <v>51648036681.886299</v>
      </c>
      <c r="R76" s="84">
        <f t="shared" si="3"/>
        <v>55556156025.194954</v>
      </c>
      <c r="S76" s="84">
        <f t="shared" si="3"/>
        <v>59778507400.054001</v>
      </c>
      <c r="T76" s="84">
        <f t="shared" si="3"/>
        <v>64341567502.369453</v>
      </c>
      <c r="U76" s="84">
        <f t="shared" si="3"/>
        <v>69090102292.945801</v>
      </c>
      <c r="V76" s="84">
        <f t="shared" si="3"/>
        <v>74211592913.067871</v>
      </c>
      <c r="W76" s="84">
        <f t="shared" si="3"/>
        <v>79736723714.858871</v>
      </c>
      <c r="X76" s="84">
        <f t="shared" si="3"/>
        <v>85698788371.319534</v>
      </c>
      <c r="Y76" s="84">
        <f t="shared" si="3"/>
        <v>92133917014.197296</v>
      </c>
      <c r="Z76" s="84">
        <f t="shared" si="3"/>
        <v>98764167783.226349</v>
      </c>
      <c r="AA76" s="84">
        <f t="shared" si="3"/>
        <v>105901815907.73758</v>
      </c>
      <c r="AB76" s="84">
        <f t="shared" si="3"/>
        <v>113587431158.14893</v>
      </c>
      <c r="AC76" s="84">
        <f t="shared" si="3"/>
        <v>121864926133.35602</v>
      </c>
      <c r="AD76" s="84">
        <f t="shared" si="3"/>
        <v>130781837469.20631</v>
      </c>
      <c r="AE76" s="84">
        <f t="shared" si="3"/>
        <v>140157856805.13571</v>
      </c>
      <c r="AF76" s="84">
        <f t="shared" si="3"/>
        <v>150247035906.9299</v>
      </c>
      <c r="AG76" s="84">
        <f t="shared" si="3"/>
        <v>161105888852.27911</v>
      </c>
      <c r="AH76" s="84">
        <f t="shared" si="3"/>
        <v>172795534513.66562</v>
      </c>
      <c r="AI76" s="84">
        <f t="shared" si="3"/>
        <v>185382079125.5062</v>
      </c>
      <c r="AJ76" s="84">
        <f t="shared" si="3"/>
        <v>198922665016.7616</v>
      </c>
      <c r="AK76" s="84">
        <f t="shared" si="3"/>
        <v>213506394043.26691</v>
      </c>
      <c r="AL76" s="84">
        <f t="shared" si="3"/>
        <v>229216594816.42929</v>
      </c>
      <c r="AM76" s="84">
        <f t="shared" si="3"/>
        <v>246143416870.76727</v>
      </c>
      <c r="AN76" s="84">
        <f t="shared" si="3"/>
        <v>264384398555.87796</v>
      </c>
    </row>
    <row r="77" spans="1:40" x14ac:dyDescent="0.2">
      <c r="A77" s="85" t="s">
        <v>249</v>
      </c>
      <c r="B77" s="84">
        <f t="shared" si="4"/>
        <v>152154818007.46307</v>
      </c>
      <c r="C77" s="84">
        <f t="shared" si="3"/>
        <v>160422601626.43875</v>
      </c>
      <c r="D77" s="84">
        <f t="shared" si="3"/>
        <v>169856139999.84979</v>
      </c>
      <c r="E77" s="84">
        <f t="shared" si="3"/>
        <v>179906465414.23785</v>
      </c>
      <c r="F77" s="84">
        <f t="shared" si="3"/>
        <v>192083557134.86765</v>
      </c>
      <c r="G77" s="84">
        <f t="shared" si="3"/>
        <v>205151519990.65262</v>
      </c>
      <c r="H77" s="84">
        <f t="shared" si="3"/>
        <v>219179759439.74884</v>
      </c>
      <c r="I77" s="84">
        <f t="shared" si="3"/>
        <v>234243347385.35385</v>
      </c>
      <c r="J77" s="84">
        <f t="shared" si="3"/>
        <v>250423500725.28503</v>
      </c>
      <c r="K77" s="84">
        <f t="shared" si="3"/>
        <v>269035006058.98337</v>
      </c>
      <c r="L77" s="84">
        <f t="shared" si="3"/>
        <v>289121992202.77295</v>
      </c>
      <c r="M77" s="84">
        <f t="shared" si="3"/>
        <v>310807665275.02673</v>
      </c>
      <c r="N77" s="84">
        <f t="shared" si="3"/>
        <v>334225928482.15637</v>
      </c>
      <c r="O77" s="84">
        <f t="shared" si="3"/>
        <v>359522337525.3219</v>
      </c>
      <c r="P77" s="84">
        <f t="shared" si="3"/>
        <v>386485345275.83374</v>
      </c>
      <c r="Q77" s="84">
        <f t="shared" si="3"/>
        <v>415600575870.07318</v>
      </c>
      <c r="R77" s="84">
        <f t="shared" si="3"/>
        <v>447048366607.15753</v>
      </c>
      <c r="S77" s="84">
        <f t="shared" si="3"/>
        <v>481024714510.12006</v>
      </c>
      <c r="T77" s="84">
        <f t="shared" si="3"/>
        <v>517742671822.00977</v>
      </c>
      <c r="U77" s="84">
        <f t="shared" si="3"/>
        <v>555953103818.07275</v>
      </c>
      <c r="V77" s="84">
        <f t="shared" si="3"/>
        <v>597164630676.07898</v>
      </c>
      <c r="W77" s="84">
        <f t="shared" si="3"/>
        <v>641624162738.22217</v>
      </c>
      <c r="X77" s="84">
        <f t="shared" si="3"/>
        <v>689599606987.20325</v>
      </c>
      <c r="Y77" s="84">
        <f t="shared" si="3"/>
        <v>741381694775.51831</v>
      </c>
      <c r="Z77" s="84">
        <f t="shared" si="3"/>
        <v>794733888093.13342</v>
      </c>
      <c r="AA77" s="84">
        <f t="shared" si="3"/>
        <v>852168998142.02417</v>
      </c>
      <c r="AB77" s="84">
        <f t="shared" si="3"/>
        <v>914013481086.43518</v>
      </c>
      <c r="AC77" s="84">
        <f t="shared" si="3"/>
        <v>980620692108.06555</v>
      </c>
      <c r="AD77" s="84">
        <f t="shared" si="3"/>
        <v>1052373148229.8103</v>
      </c>
      <c r="AE77" s="84">
        <f t="shared" si="3"/>
        <v>1127819947088.3445</v>
      </c>
      <c r="AF77" s="84">
        <f t="shared" si="3"/>
        <v>1209005388272.5215</v>
      </c>
      <c r="AG77" s="84">
        <f t="shared" si="3"/>
        <v>1296384228337.2446</v>
      </c>
      <c r="AH77" s="84">
        <f t="shared" si="3"/>
        <v>1390448277624.7419</v>
      </c>
      <c r="AI77" s="84">
        <f t="shared" si="3"/>
        <v>1491729478699.5854</v>
      </c>
      <c r="AJ77" s="84">
        <f t="shared" si="3"/>
        <v>1600687643518.7007</v>
      </c>
      <c r="AK77" s="84">
        <f t="shared" si="3"/>
        <v>1718039755436.5283</v>
      </c>
      <c r="AL77" s="84">
        <f t="shared" si="3"/>
        <v>1844456341758.7747</v>
      </c>
      <c r="AM77" s="84">
        <f t="shared" si="3"/>
        <v>1980662816283.5432</v>
      </c>
      <c r="AN77" s="84">
        <f t="shared" si="3"/>
        <v>2127444049005.1116</v>
      </c>
    </row>
    <row r="78" spans="1:40" x14ac:dyDescent="0.2">
      <c r="A78" s="85" t="s">
        <v>250</v>
      </c>
      <c r="B78" s="84">
        <f t="shared" si="4"/>
        <v>422699286178.67676</v>
      </c>
      <c r="C78" s="84">
        <f t="shared" si="3"/>
        <v>438451804979.65588</v>
      </c>
      <c r="D78" s="84">
        <f t="shared" si="3"/>
        <v>456586094152.65802</v>
      </c>
      <c r="E78" s="84">
        <f t="shared" si="3"/>
        <v>475497105707.64539</v>
      </c>
      <c r="F78" s="84">
        <f t="shared" si="3"/>
        <v>499028712212.33044</v>
      </c>
      <c r="G78" s="84">
        <f t="shared" si="3"/>
        <v>523743883026.54865</v>
      </c>
      <c r="H78" s="84">
        <f t="shared" si="3"/>
        <v>549703307351.21204</v>
      </c>
      <c r="I78" s="84">
        <f t="shared" si="3"/>
        <v>576970858380.42908</v>
      </c>
      <c r="J78" s="84">
        <f t="shared" si="3"/>
        <v>605613765085.08203</v>
      </c>
      <c r="K78" s="84">
        <f t="shared" si="3"/>
        <v>638615128034.17651</v>
      </c>
      <c r="L78" s="84">
        <f t="shared" si="3"/>
        <v>673437742822.92981</v>
      </c>
      <c r="M78" s="84">
        <f t="shared" si="3"/>
        <v>710183609683.49219</v>
      </c>
      <c r="N78" s="84">
        <f t="shared" si="3"/>
        <v>748960540273.84802</v>
      </c>
      <c r="O78" s="84">
        <f t="shared" si="3"/>
        <v>789882495239.90015</v>
      </c>
      <c r="P78" s="84">
        <f t="shared" si="3"/>
        <v>832273603780.22388</v>
      </c>
      <c r="Q78" s="84">
        <f t="shared" si="3"/>
        <v>876970880523.12195</v>
      </c>
      <c r="R78" s="84">
        <f t="shared" si="3"/>
        <v>924101790830.00012</v>
      </c>
      <c r="S78" s="84">
        <f t="shared" si="3"/>
        <v>973800977034.2229</v>
      </c>
      <c r="T78" s="84">
        <f t="shared" si="3"/>
        <v>1026210671676.0131</v>
      </c>
      <c r="U78" s="84">
        <f t="shared" si="3"/>
        <v>1078608294254.3015</v>
      </c>
      <c r="V78" s="84">
        <f t="shared" si="3"/>
        <v>1133723336015.9966</v>
      </c>
      <c r="W78" s="84">
        <f t="shared" si="3"/>
        <v>1191699266180.6626</v>
      </c>
      <c r="X78" s="84">
        <f t="shared" si="3"/>
        <v>1252687286054.0745</v>
      </c>
      <c r="Y78" s="84">
        <f t="shared" si="3"/>
        <v>1316846755648.0271</v>
      </c>
      <c r="Z78" s="84">
        <f t="shared" si="3"/>
        <v>1379914404593.5085</v>
      </c>
      <c r="AA78" s="84">
        <f t="shared" si="3"/>
        <v>1446051835620.0635</v>
      </c>
      <c r="AB78" s="84">
        <f t="shared" si="3"/>
        <v>1515411307459.3674</v>
      </c>
      <c r="AC78" s="84">
        <f t="shared" si="3"/>
        <v>1588152799771.2002</v>
      </c>
      <c r="AD78" s="84">
        <f t="shared" si="3"/>
        <v>1664444414912.9829</v>
      </c>
      <c r="AE78" s="84">
        <f t="shared" si="3"/>
        <v>1741582805350.3708</v>
      </c>
      <c r="AF78" s="84">
        <f t="shared" si="3"/>
        <v>1822365453851.1831</v>
      </c>
      <c r="AG78" s="84">
        <f t="shared" si="3"/>
        <v>1906968412779.5417</v>
      </c>
      <c r="AH78" s="84">
        <f t="shared" si="3"/>
        <v>1995576465977.9641</v>
      </c>
      <c r="AI78" s="84">
        <f t="shared" si="3"/>
        <v>2088383575633.5698</v>
      </c>
      <c r="AJ78" s="84">
        <f t="shared" si="3"/>
        <v>2185435521971.3499</v>
      </c>
      <c r="AK78" s="84">
        <f t="shared" si="3"/>
        <v>2287083659087.9253</v>
      </c>
      <c r="AL78" s="84">
        <f t="shared" si="3"/>
        <v>2393550453184.4302</v>
      </c>
      <c r="AM78" s="84">
        <f t="shared" si="3"/>
        <v>2505069418104.1084</v>
      </c>
      <c r="AN78" s="84">
        <f t="shared" si="3"/>
        <v>2621885681034.7876</v>
      </c>
    </row>
    <row r="79" spans="1:40" x14ac:dyDescent="0.2">
      <c r="A79" s="85" t="s">
        <v>251</v>
      </c>
      <c r="B79" s="84">
        <f t="shared" si="4"/>
        <v>19583075354.387363</v>
      </c>
      <c r="C79" s="84">
        <f t="shared" si="3"/>
        <v>20320753663.095757</v>
      </c>
      <c r="D79" s="84">
        <f t="shared" si="3"/>
        <v>21169712426.830109</v>
      </c>
      <c r="E79" s="84">
        <f t="shared" si="3"/>
        <v>22055679374.161301</v>
      </c>
      <c r="F79" s="84">
        <f t="shared" si="3"/>
        <v>23157119378.584476</v>
      </c>
      <c r="G79" s="84">
        <f t="shared" ref="C79:AN83" si="5">G59*$B$70</f>
        <v>24314803488.889072</v>
      </c>
      <c r="H79" s="84">
        <f t="shared" si="5"/>
        <v>25531687739.746696</v>
      </c>
      <c r="I79" s="84">
        <f t="shared" si="5"/>
        <v>26810889399.217262</v>
      </c>
      <c r="J79" s="84">
        <f t="shared" si="5"/>
        <v>28155696192.356567</v>
      </c>
      <c r="K79" s="84">
        <f t="shared" si="5"/>
        <v>29705042682.825279</v>
      </c>
      <c r="L79" s="84">
        <f t="shared" si="5"/>
        <v>31341254420.409893</v>
      </c>
      <c r="M79" s="84">
        <f t="shared" si="5"/>
        <v>33069319512.299465</v>
      </c>
      <c r="N79" s="84">
        <f t="shared" si="5"/>
        <v>34894521425.74707</v>
      </c>
      <c r="O79" s="84">
        <f t="shared" si="5"/>
        <v>36822457158.502335</v>
      </c>
      <c r="P79" s="84">
        <f t="shared" si="5"/>
        <v>38821910905.779984</v>
      </c>
      <c r="Q79" s="84">
        <f t="shared" si="5"/>
        <v>40932220019.941299</v>
      </c>
      <c r="R79" s="84">
        <f t="shared" si="5"/>
        <v>43159697989.6343</v>
      </c>
      <c r="S79" s="84">
        <f t="shared" si="5"/>
        <v>45511030501.320869</v>
      </c>
      <c r="T79" s="84">
        <f t="shared" si="5"/>
        <v>47993298368.906456</v>
      </c>
      <c r="U79" s="84">
        <f t="shared" si="5"/>
        <v>50479551179.442879</v>
      </c>
      <c r="V79" s="84">
        <f t="shared" si="5"/>
        <v>53097839735.950066</v>
      </c>
      <c r="W79" s="84">
        <f t="shared" si="5"/>
        <v>55855403584.981483</v>
      </c>
      <c r="X79" s="84">
        <f t="shared" si="5"/>
        <v>58759895784.396172</v>
      </c>
      <c r="Y79" s="84">
        <f t="shared" si="5"/>
        <v>61819407750.690834</v>
      </c>
      <c r="Z79" s="84">
        <f t="shared" si="5"/>
        <v>64834297036.456146</v>
      </c>
      <c r="AA79" s="84">
        <f t="shared" si="5"/>
        <v>68000445813.921211</v>
      </c>
      <c r="AB79" s="84">
        <f t="shared" si="5"/>
        <v>71325732725.049179</v>
      </c>
      <c r="AC79" s="84">
        <f t="shared" si="5"/>
        <v>74818467337.502319</v>
      </c>
      <c r="AD79" s="84">
        <f t="shared" si="5"/>
        <v>78487415188.763306</v>
      </c>
      <c r="AE79" s="84">
        <f t="shared" si="5"/>
        <v>82205883334.511002</v>
      </c>
      <c r="AF79" s="84">
        <f t="shared" si="5"/>
        <v>86106624508.861282</v>
      </c>
      <c r="AG79" s="84">
        <f t="shared" si="5"/>
        <v>90198983187.691086</v>
      </c>
      <c r="AH79" s="84">
        <f t="shared" si="5"/>
        <v>94492811314.700607</v>
      </c>
      <c r="AI79" s="84">
        <f t="shared" si="5"/>
        <v>98998497861.649231</v>
      </c>
      <c r="AJ79" s="84">
        <f t="shared" si="5"/>
        <v>103719509686.1563</v>
      </c>
      <c r="AK79" s="84">
        <f t="shared" si="5"/>
        <v>108673917279.7632</v>
      </c>
      <c r="AL79" s="84">
        <f t="shared" si="5"/>
        <v>113873819748.53722</v>
      </c>
      <c r="AM79" s="84">
        <f t="shared" si="5"/>
        <v>119331982578.56792</v>
      </c>
      <c r="AN79" s="84">
        <f t="shared" si="5"/>
        <v>125061877099.2296</v>
      </c>
    </row>
    <row r="80" spans="1:40" x14ac:dyDescent="0.2">
      <c r="A80" s="85" t="s">
        <v>252</v>
      </c>
      <c r="B80" s="84">
        <f t="shared" si="4"/>
        <v>1513230325777.8352</v>
      </c>
      <c r="C80" s="84">
        <f t="shared" si="5"/>
        <v>1622844733744.571</v>
      </c>
      <c r="D80" s="84">
        <f t="shared" si="5"/>
        <v>1747304916027.3542</v>
      </c>
      <c r="E80" s="84">
        <f t="shared" si="5"/>
        <v>1881454722831.5557</v>
      </c>
      <c r="F80" s="84">
        <f t="shared" si="5"/>
        <v>2041643540429.5742</v>
      </c>
      <c r="G80" s="84">
        <f t="shared" si="5"/>
        <v>2215593668698.8447</v>
      </c>
      <c r="H80" s="84">
        <f t="shared" si="5"/>
        <v>2404496846125.9136</v>
      </c>
      <c r="I80" s="84">
        <f t="shared" si="5"/>
        <v>2609648829035.1929</v>
      </c>
      <c r="J80" s="84">
        <f t="shared" si="5"/>
        <v>2832458544828.6621</v>
      </c>
      <c r="K80" s="84">
        <f t="shared" si="5"/>
        <v>3088543020487.6401</v>
      </c>
      <c r="L80" s="84">
        <f t="shared" si="5"/>
        <v>3367946836864.6235</v>
      </c>
      <c r="M80" s="84">
        <f t="shared" si="5"/>
        <v>3672807285863.5776</v>
      </c>
      <c r="N80" s="84">
        <f t="shared" si="5"/>
        <v>4005458780212.6743</v>
      </c>
      <c r="O80" s="84">
        <f t="shared" si="5"/>
        <v>4368451148058.4351</v>
      </c>
      <c r="P80" s="84">
        <f t="shared" si="5"/>
        <v>4760015147144.3184</v>
      </c>
      <c r="Q80" s="84">
        <f t="shared" si="5"/>
        <v>5186924102168.1025</v>
      </c>
      <c r="R80" s="84">
        <f t="shared" si="5"/>
        <v>5652389241899.2969</v>
      </c>
      <c r="S80" s="84">
        <f t="shared" si="5"/>
        <v>6159915414947.4854</v>
      </c>
      <c r="T80" s="84">
        <f t="shared" si="5"/>
        <v>6713328114352.4521</v>
      </c>
      <c r="U80" s="84">
        <f t="shared" si="5"/>
        <v>7297366689121.1816</v>
      </c>
      <c r="V80" s="84">
        <f t="shared" si="5"/>
        <v>7932582287178.3662</v>
      </c>
      <c r="W80" s="84">
        <f t="shared" si="5"/>
        <v>8623489443209.3535</v>
      </c>
      <c r="X80" s="84">
        <f t="shared" si="5"/>
        <v>9375003555554.707</v>
      </c>
      <c r="Y80" s="84">
        <f t="shared" si="5"/>
        <v>10192476716238.928</v>
      </c>
      <c r="Z80" s="84">
        <f t="shared" si="5"/>
        <v>11046264530204.062</v>
      </c>
      <c r="AA80" s="84">
        <f t="shared" si="5"/>
        <v>11972057968536.484</v>
      </c>
      <c r="AB80" s="84">
        <f t="shared" si="5"/>
        <v>12975968059442.65</v>
      </c>
      <c r="AC80" s="84">
        <f t="shared" si="5"/>
        <v>14064627673871.506</v>
      </c>
      <c r="AD80" s="84">
        <f t="shared" si="5"/>
        <v>15245236364728.572</v>
      </c>
      <c r="AE80" s="84">
        <f t="shared" si="5"/>
        <v>16498326365237.023</v>
      </c>
      <c r="AF80" s="84">
        <f t="shared" si="5"/>
        <v>17855166564955.281</v>
      </c>
      <c r="AG80" s="84">
        <f t="shared" si="5"/>
        <v>19324406494422.777</v>
      </c>
      <c r="AH80" s="84">
        <f t="shared" si="5"/>
        <v>20915421757531.676</v>
      </c>
      <c r="AI80" s="84">
        <f t="shared" si="5"/>
        <v>22638375411042.68</v>
      </c>
      <c r="AJ80" s="84">
        <f t="shared" si="5"/>
        <v>24502515013049.457</v>
      </c>
      <c r="AK80" s="84">
        <f t="shared" si="5"/>
        <v>26521197635718.66</v>
      </c>
      <c r="AL80" s="84">
        <f t="shared" si="5"/>
        <v>28707317681171.172</v>
      </c>
      <c r="AM80" s="84">
        <f t="shared" si="5"/>
        <v>31074852217098.266</v>
      </c>
      <c r="AN80" s="84">
        <f t="shared" si="5"/>
        <v>33638952460584.426</v>
      </c>
    </row>
    <row r="81" spans="1:40" x14ac:dyDescent="0.2">
      <c r="A81" s="85" t="s">
        <v>128</v>
      </c>
      <c r="B81" s="84">
        <f t="shared" si="4"/>
        <v>823860929037.35352</v>
      </c>
      <c r="C81" s="84">
        <f t="shared" si="5"/>
        <v>855015288392.00928</v>
      </c>
      <c r="D81" s="84">
        <f t="shared" si="5"/>
        <v>890865493386.52051</v>
      </c>
      <c r="E81" s="84">
        <f t="shared" si="5"/>
        <v>928288237974.96216</v>
      </c>
      <c r="F81" s="84">
        <f t="shared" si="5"/>
        <v>974797394250.60168</v>
      </c>
      <c r="G81" s="84">
        <f t="shared" si="5"/>
        <v>1023694252595.5183</v>
      </c>
      <c r="H81" s="84">
        <f t="shared" si="5"/>
        <v>1075105374314.4352</v>
      </c>
      <c r="I81" s="84">
        <f t="shared" si="5"/>
        <v>1129164312982.6858</v>
      </c>
      <c r="J81" s="84">
        <f t="shared" si="5"/>
        <v>1186012021766.8865</v>
      </c>
      <c r="K81" s="84">
        <f t="shared" si="5"/>
        <v>1251504636065.053</v>
      </c>
      <c r="L81" s="84">
        <f t="shared" si="5"/>
        <v>1320689615743.937</v>
      </c>
      <c r="M81" s="84">
        <f t="shared" si="5"/>
        <v>1393780812961.6958</v>
      </c>
      <c r="N81" s="84">
        <f t="shared" si="5"/>
        <v>1471004903886.3804</v>
      </c>
      <c r="O81" s="84">
        <f t="shared" si="5"/>
        <v>1552602191714.7397</v>
      </c>
      <c r="P81" s="84">
        <f t="shared" si="5"/>
        <v>1637260894732.3855</v>
      </c>
      <c r="Q81" s="84">
        <f t="shared" si="5"/>
        <v>1726644467062.9082</v>
      </c>
      <c r="R81" s="84">
        <f t="shared" si="5"/>
        <v>1821024739249.488</v>
      </c>
      <c r="S81" s="84">
        <f t="shared" si="5"/>
        <v>1920689805308.6287</v>
      </c>
      <c r="T81" s="84">
        <f t="shared" si="5"/>
        <v>2025945045072.8616</v>
      </c>
      <c r="U81" s="84">
        <f t="shared" si="5"/>
        <v>2131437195491.7898</v>
      </c>
      <c r="V81" s="84">
        <f t="shared" si="5"/>
        <v>2242577705408.1504</v>
      </c>
      <c r="W81" s="84">
        <f t="shared" si="5"/>
        <v>2359680178696.5024</v>
      </c>
      <c r="X81" s="84">
        <f t="shared" si="5"/>
        <v>2483076458479.5767</v>
      </c>
      <c r="Y81" s="84">
        <f t="shared" si="5"/>
        <v>2613117749927.0405</v>
      </c>
      <c r="Z81" s="84">
        <f t="shared" si="5"/>
        <v>2741372604403.8149</v>
      </c>
      <c r="AA81" s="84">
        <f t="shared" si="5"/>
        <v>2876128753319.6392</v>
      </c>
      <c r="AB81" s="84">
        <f t="shared" si="5"/>
        <v>3017730221825.1367</v>
      </c>
      <c r="AC81" s="84">
        <f t="shared" si="5"/>
        <v>3166540280256.1543</v>
      </c>
      <c r="AD81" s="84">
        <f t="shared" si="5"/>
        <v>3322942595758.9614</v>
      </c>
      <c r="AE81" s="84">
        <f t="shared" si="5"/>
        <v>3481585080037.7783</v>
      </c>
      <c r="AF81" s="84">
        <f t="shared" si="5"/>
        <v>3648100647932.3945</v>
      </c>
      <c r="AG81" s="84">
        <f t="shared" si="5"/>
        <v>3822900532948.522</v>
      </c>
      <c r="AH81" s="84">
        <f t="shared" si="5"/>
        <v>4006418886977.6416</v>
      </c>
      <c r="AI81" s="84">
        <f t="shared" si="5"/>
        <v>4199114158905.811</v>
      </c>
      <c r="AJ81" s="84">
        <f t="shared" si="5"/>
        <v>4401152714404.7773</v>
      </c>
      <c r="AK81" s="84">
        <f t="shared" si="5"/>
        <v>4613322105208.8359</v>
      </c>
      <c r="AL81" s="84">
        <f t="shared" si="5"/>
        <v>4836158663727.0889</v>
      </c>
      <c r="AM81" s="84">
        <f t="shared" si="5"/>
        <v>5070229112809.7051</v>
      </c>
      <c r="AN81" s="84">
        <f t="shared" si="5"/>
        <v>5316132428005.1445</v>
      </c>
    </row>
    <row r="82" spans="1:40" x14ac:dyDescent="0.2">
      <c r="A82" s="85" t="s">
        <v>253</v>
      </c>
      <c r="B82" s="84">
        <f t="shared" si="4"/>
        <v>4542148407768.9004</v>
      </c>
      <c r="C82" s="84">
        <f t="shared" si="5"/>
        <v>4748161814304.1709</v>
      </c>
      <c r="D82" s="84">
        <f t="shared" si="5"/>
        <v>4984131426203.6406</v>
      </c>
      <c r="E82" s="84">
        <f t="shared" si="5"/>
        <v>5233217261335.8916</v>
      </c>
      <c r="F82" s="84">
        <f t="shared" si="5"/>
        <v>5538511104688.9424</v>
      </c>
      <c r="G82" s="84">
        <f t="shared" si="5"/>
        <v>5863098437800.3975</v>
      </c>
      <c r="H82" s="84">
        <f t="shared" si="5"/>
        <v>6208304166003.1387</v>
      </c>
      <c r="I82" s="84">
        <f t="shared" si="5"/>
        <v>6575551351632.7764</v>
      </c>
      <c r="J82" s="84">
        <f t="shared" si="5"/>
        <v>6966368954644.293</v>
      </c>
      <c r="K82" s="84">
        <f t="shared" si="5"/>
        <v>7416221078723.876</v>
      </c>
      <c r="L82" s="84">
        <f t="shared" si="5"/>
        <v>7897241683469.1113</v>
      </c>
      <c r="M82" s="84">
        <f t="shared" si="5"/>
        <v>8411750280817.5713</v>
      </c>
      <c r="N82" s="84">
        <f t="shared" si="5"/>
        <v>8962250556239.1094</v>
      </c>
      <c r="O82" s="84">
        <f t="shared" si="5"/>
        <v>9551445792077.459</v>
      </c>
      <c r="P82" s="84">
        <f t="shared" si="5"/>
        <v>10172522339044.096</v>
      </c>
      <c r="Q82" s="84">
        <f t="shared" si="5"/>
        <v>10837081908161.588</v>
      </c>
      <c r="R82" s="84">
        <f t="shared" si="5"/>
        <v>11548396142353.43</v>
      </c>
      <c r="S82" s="84">
        <f t="shared" si="5"/>
        <v>12309998778264.957</v>
      </c>
      <c r="T82" s="84">
        <f t="shared" si="5"/>
        <v>13125707722794.686</v>
      </c>
      <c r="U82" s="84">
        <f t="shared" si="5"/>
        <v>13962460465393.57</v>
      </c>
      <c r="V82" s="84">
        <f t="shared" si="5"/>
        <v>14857029182749.104</v>
      </c>
      <c r="W82" s="84">
        <f t="shared" si="5"/>
        <v>15813717718977.043</v>
      </c>
      <c r="X82" s="84">
        <f t="shared" si="5"/>
        <v>16837170644612.279</v>
      </c>
      <c r="Y82" s="84">
        <f t="shared" si="5"/>
        <v>17932401523041.258</v>
      </c>
      <c r="Z82" s="84">
        <f t="shared" si="5"/>
        <v>19043669759792.805</v>
      </c>
      <c r="AA82" s="84">
        <f t="shared" si="5"/>
        <v>20230049219095.918</v>
      </c>
      <c r="AB82" s="84">
        <f t="shared" si="5"/>
        <v>21497018667087.262</v>
      </c>
      <c r="AC82" s="84">
        <f t="shared" si="5"/>
        <v>22850481026297.004</v>
      </c>
      <c r="AD82" s="84">
        <f t="shared" si="5"/>
        <v>24296797656286.496</v>
      </c>
      <c r="AE82" s="84">
        <f t="shared" si="5"/>
        <v>25800160646188.938</v>
      </c>
      <c r="AF82" s="84">
        <f t="shared" si="5"/>
        <v>27405304119276.082</v>
      </c>
      <c r="AG82" s="84">
        <f t="shared" si="5"/>
        <v>29119656258468.051</v>
      </c>
      <c r="AH82" s="84">
        <f t="shared" si="5"/>
        <v>30951218762425.105</v>
      </c>
      <c r="AI82" s="84">
        <f t="shared" si="5"/>
        <v>32908612918514.102</v>
      </c>
      <c r="AJ82" s="84">
        <f t="shared" si="5"/>
        <v>34998601901461.395</v>
      </c>
      <c r="AK82" s="84">
        <f t="shared" si="5"/>
        <v>37233314371442.188</v>
      </c>
      <c r="AL82" s="84">
        <f t="shared" si="5"/>
        <v>39623493142711.602</v>
      </c>
      <c r="AM82" s="84">
        <f t="shared" si="5"/>
        <v>42180719895679.43</v>
      </c>
      <c r="AN82" s="84">
        <f t="shared" si="5"/>
        <v>44917483016733.039</v>
      </c>
    </row>
    <row r="83" spans="1:40" x14ac:dyDescent="0.2">
      <c r="A83" s="85" t="s">
        <v>254</v>
      </c>
      <c r="B83" s="84">
        <f t="shared" si="4"/>
        <v>7913074465.8623552</v>
      </c>
      <c r="C83" s="84">
        <f t="shared" si="5"/>
        <v>8241387428.455369</v>
      </c>
      <c r="D83" s="84">
        <f t="shared" si="5"/>
        <v>8618256090.7643642</v>
      </c>
      <c r="E83" s="84">
        <f t="shared" si="5"/>
        <v>9014003770.0746384</v>
      </c>
      <c r="F83" s="84">
        <f t="shared" si="5"/>
        <v>9502214591.6581898</v>
      </c>
      <c r="G83" s="84">
        <f t="shared" si="5"/>
        <v>10018562876.048336</v>
      </c>
      <c r="H83" s="84">
        <f t="shared" si="5"/>
        <v>10564796666.621536</v>
      </c>
      <c r="I83" s="84">
        <f t="shared" si="5"/>
        <v>11142781772.417749</v>
      </c>
      <c r="J83" s="84">
        <f t="shared" si="5"/>
        <v>11754510345.581812</v>
      </c>
      <c r="K83" s="84">
        <f t="shared" si="5"/>
        <v>12458927704.242956</v>
      </c>
      <c r="L83" s="84">
        <f t="shared" si="5"/>
        <v>13207988679.741482</v>
      </c>
      <c r="M83" s="84">
        <f t="shared" si="5"/>
        <v>14004715563.568489</v>
      </c>
      <c r="N83" s="84">
        <f t="shared" si="5"/>
        <v>14852350156.724255</v>
      </c>
      <c r="O83" s="84">
        <f t="shared" si="5"/>
        <v>15754370818.220093</v>
      </c>
      <c r="P83" s="84">
        <f t="shared" si="5"/>
        <v>16698533385.702402</v>
      </c>
      <c r="Q83" s="84">
        <f t="shared" si="5"/>
        <v>17702878743.425804</v>
      </c>
      <c r="R83" s="84">
        <f t="shared" si="5"/>
        <v>18771523030.241127</v>
      </c>
      <c r="S83" s="84">
        <f t="shared" si="5"/>
        <v>19908884984.671463</v>
      </c>
      <c r="T83" s="84">
        <f t="shared" si="5"/>
        <v>21119709721.911514</v>
      </c>
      <c r="U83" s="84">
        <f t="shared" si="5"/>
        <v>22349567083.007782</v>
      </c>
      <c r="V83" s="84">
        <f t="shared" si="5"/>
        <v>23656323223.741135</v>
      </c>
      <c r="W83" s="84">
        <f t="shared" si="5"/>
        <v>25045176313.112328</v>
      </c>
      <c r="X83" s="84">
        <f t="shared" si="5"/>
        <v>26521703607.436512</v>
      </c>
      <c r="Y83" s="84">
        <f t="shared" si="5"/>
        <v>28091890977.187183</v>
      </c>
      <c r="Z83" s="84">
        <f t="shared" si="5"/>
        <v>29666897253.207455</v>
      </c>
      <c r="AA83" s="84">
        <f t="shared" si="5"/>
        <v>31337685841.046143</v>
      </c>
      <c r="AB83" s="84">
        <f t="shared" si="5"/>
        <v>33110602209.521191</v>
      </c>
      <c r="AC83" s="84">
        <f t="shared" si="5"/>
        <v>34992446699.626633</v>
      </c>
      <c r="AD83" s="84">
        <f t="shared" si="5"/>
        <v>36990509299.34079</v>
      </c>
      <c r="AE83" s="84">
        <f t="shared" si="5"/>
        <v>39048034808.617744</v>
      </c>
      <c r="AF83" s="84">
        <f t="shared" si="5"/>
        <v>41230739554.243576</v>
      </c>
      <c r="AG83" s="84">
        <f t="shared" si="5"/>
        <v>43546954990.938812</v>
      </c>
      <c r="AH83" s="84">
        <f t="shared" si="5"/>
        <v>46005612338.069153</v>
      </c>
      <c r="AI83" s="84">
        <f t="shared" si="5"/>
        <v>48616288483.762199</v>
      </c>
      <c r="AJ83" s="84">
        <f t="shared" si="5"/>
        <v>51385544527.302109</v>
      </c>
      <c r="AK83" s="84">
        <f t="shared" si="5"/>
        <v>54327555646.626167</v>
      </c>
      <c r="AL83" s="84">
        <f t="shared" si="5"/>
        <v>57454083402.268723</v>
      </c>
      <c r="AM83" s="84">
        <f t="shared" si="5"/>
        <v>60777751193.652298</v>
      </c>
      <c r="AN83" s="84">
        <f t="shared" si="5"/>
        <v>64312111024.675674</v>
      </c>
    </row>
    <row r="87" spans="1:40" ht="16" x14ac:dyDescent="0.2">
      <c r="A87" s="89" t="s">
        <v>261</v>
      </c>
      <c r="B87" t="str" cm="1">
        <f t="array" ref="B87:M87">TRANSPOSE(A72:A83)</f>
        <v>Traditional Biomass</v>
      </c>
      <c r="C87" t="str">
        <v>Industrial Biomass</v>
      </c>
      <c r="D87" t="str">
        <v>Coal</v>
      </c>
      <c r="E87" t="str">
        <v>Gas</v>
      </c>
      <c r="F87" t="str">
        <v>Kerosene</v>
      </c>
      <c r="G87" t="str">
        <v>Gasoil CN48</v>
      </c>
      <c r="H87" t="str">
        <v>BioGasoil</v>
      </c>
      <c r="I87" t="str">
        <v>MDF</v>
      </c>
      <c r="J87" t="str">
        <v>Fuel Oil</v>
      </c>
      <c r="K87" t="str">
        <v>LPG</v>
      </c>
      <c r="L87" t="str">
        <v>Electricity</v>
      </c>
      <c r="M87" t="str">
        <v>Captive Electricity</v>
      </c>
    </row>
    <row r="88" spans="1:40" x14ac:dyDescent="0.2">
      <c r="A88" s="90">
        <v>2019</v>
      </c>
      <c r="B88" s="94">
        <f>_xlfn.FORECAST.LINEAR($A88,B$91:B$99,$A$91:$A$99)</f>
        <v>57021715795.675781</v>
      </c>
      <c r="C88" s="94">
        <f t="shared" ref="C88:M88" si="6">_xlfn.FORECAST.LINEAR($A88,C$91:C$99,$A$91:$A$99)</f>
        <v>4813790922.9226074</v>
      </c>
      <c r="D88" s="94">
        <f t="shared" si="6"/>
        <v>527396576970.39062</v>
      </c>
      <c r="E88" s="94">
        <f t="shared" si="6"/>
        <v>3955943521093.125</v>
      </c>
      <c r="F88" s="94">
        <f t="shared" si="6"/>
        <v>13643422030.554199</v>
      </c>
      <c r="G88" s="94">
        <f t="shared" si="6"/>
        <v>109785665004.38672</v>
      </c>
      <c r="H88" s="94">
        <f t="shared" si="6"/>
        <v>344168191505.89844</v>
      </c>
      <c r="I88" s="94">
        <f t="shared" si="6"/>
        <v>15902028161.269531</v>
      </c>
      <c r="J88" s="94">
        <f t="shared" si="6"/>
        <v>943170640105.9375</v>
      </c>
      <c r="K88" s="94">
        <f t="shared" si="6"/>
        <v>668346580275.125</v>
      </c>
      <c r="L88" s="94">
        <f t="shared" si="6"/>
        <v>3498816844006.125</v>
      </c>
      <c r="M88" s="94">
        <f t="shared" si="6"/>
        <v>6261515873.178833</v>
      </c>
    </row>
    <row r="89" spans="1:40" x14ac:dyDescent="0.2">
      <c r="A89" s="90">
        <v>2020</v>
      </c>
      <c r="B89" s="94">
        <f t="shared" ref="B89:M90" si="7">_xlfn.FORECAST.LINEAR($A89,B$91:B$99,$A$91:$A$99)</f>
        <v>66805049917.851562</v>
      </c>
      <c r="C89" s="94">
        <f t="shared" si="7"/>
        <v>5639703020.1499023</v>
      </c>
      <c r="D89" s="94">
        <f t="shared" si="7"/>
        <v>564387386943.75</v>
      </c>
      <c r="E89" s="94">
        <f t="shared" si="7"/>
        <v>4325044975152.25</v>
      </c>
      <c r="F89" s="94">
        <f t="shared" si="7"/>
        <v>15172872172.730469</v>
      </c>
      <c r="G89" s="94">
        <f t="shared" si="7"/>
        <v>122092819364.45703</v>
      </c>
      <c r="H89" s="94">
        <f t="shared" si="7"/>
        <v>367196462831.63281</v>
      </c>
      <c r="I89" s="94">
        <f t="shared" si="7"/>
        <v>16981094249.616211</v>
      </c>
      <c r="J89" s="94">
        <f t="shared" si="7"/>
        <v>1107934772908.25</v>
      </c>
      <c r="K89" s="94">
        <f t="shared" si="7"/>
        <v>713928867294.5625</v>
      </c>
      <c r="L89" s="94">
        <f t="shared" si="7"/>
        <v>3803104801598.625</v>
      </c>
      <c r="M89" s="94">
        <f t="shared" si="7"/>
        <v>6744308653.3197021</v>
      </c>
    </row>
    <row r="90" spans="1:40" x14ac:dyDescent="0.2">
      <c r="A90" s="90">
        <v>2021</v>
      </c>
      <c r="B90" s="94">
        <f t="shared" si="7"/>
        <v>76588384040.023438</v>
      </c>
      <c r="C90" s="94">
        <f t="shared" si="7"/>
        <v>6465615117.3769531</v>
      </c>
      <c r="D90" s="94">
        <f t="shared" si="7"/>
        <v>601378196917.10938</v>
      </c>
      <c r="E90" s="94">
        <f t="shared" si="7"/>
        <v>4694146429211.25</v>
      </c>
      <c r="F90" s="94">
        <f t="shared" si="7"/>
        <v>16702322314.907227</v>
      </c>
      <c r="G90" s="94">
        <f t="shared" si="7"/>
        <v>134399973724.52734</v>
      </c>
      <c r="H90" s="94">
        <f t="shared" si="7"/>
        <v>390224734157.35938</v>
      </c>
      <c r="I90" s="94">
        <f t="shared" si="7"/>
        <v>18060160337.962891</v>
      </c>
      <c r="J90" s="94">
        <f t="shared" si="7"/>
        <v>1272698905710.5625</v>
      </c>
      <c r="K90" s="94">
        <f t="shared" si="7"/>
        <v>759511154314</v>
      </c>
      <c r="L90" s="94">
        <f t="shared" si="7"/>
        <v>4107392759191.125</v>
      </c>
      <c r="M90" s="94">
        <f t="shared" si="7"/>
        <v>7227101433.4605713</v>
      </c>
    </row>
    <row r="91" spans="1:40" x14ac:dyDescent="0.2">
      <c r="A91" s="92">
        <v>2022</v>
      </c>
      <c r="B91" s="84" cm="1">
        <f t="array" ref="B91:M129">TRANSPOSE(B72:AN83)</f>
        <v>90865131209.260544</v>
      </c>
      <c r="C91" s="84">
        <v>7670862535.9223766</v>
      </c>
      <c r="D91" s="84">
        <v>653679793356.7395</v>
      </c>
      <c r="E91" s="84">
        <v>5223056611344.8564</v>
      </c>
      <c r="F91" s="84">
        <v>18908774620.492142</v>
      </c>
      <c r="G91" s="84">
        <v>152154818007.46307</v>
      </c>
      <c r="H91" s="84">
        <v>422699286178.67676</v>
      </c>
      <c r="I91" s="84">
        <v>19583075354.387363</v>
      </c>
      <c r="J91" s="84">
        <v>1513230325777.8352</v>
      </c>
      <c r="K91" s="84">
        <v>823860929037.35352</v>
      </c>
      <c r="L91" s="84">
        <v>4542148407768.9004</v>
      </c>
      <c r="M91" s="84">
        <v>7913074465.8623552</v>
      </c>
    </row>
    <row r="92" spans="1:40" x14ac:dyDescent="0.2">
      <c r="A92" s="92">
        <v>2023</v>
      </c>
      <c r="B92" s="84">
        <v>97375868065.892654</v>
      </c>
      <c r="C92" s="84">
        <v>8220500958.2468987</v>
      </c>
      <c r="D92" s="84">
        <v>678931602181.33472</v>
      </c>
      <c r="E92" s="84">
        <v>5472364477095.6748</v>
      </c>
      <c r="F92" s="84">
        <v>19936239009.214745</v>
      </c>
      <c r="G92" s="84">
        <v>160422601626.43875</v>
      </c>
      <c r="H92" s="84">
        <v>438451804979.65588</v>
      </c>
      <c r="I92" s="84">
        <v>20320753663.095757</v>
      </c>
      <c r="J92" s="84">
        <v>1622844733744.571</v>
      </c>
      <c r="K92" s="84">
        <v>855015288392.00928</v>
      </c>
      <c r="L92" s="84">
        <v>4748161814304.1709</v>
      </c>
      <c r="M92" s="84">
        <v>8241387428.455369</v>
      </c>
    </row>
    <row r="93" spans="1:40" x14ac:dyDescent="0.2">
      <c r="A93" s="92">
        <v>2024</v>
      </c>
      <c r="B93" s="84">
        <v>104769586053.75272</v>
      </c>
      <c r="C93" s="84">
        <v>8844680921.211935</v>
      </c>
      <c r="D93" s="84">
        <v>707972526368.1925</v>
      </c>
      <c r="E93" s="84">
        <v>5757592884544.7441</v>
      </c>
      <c r="F93" s="84">
        <v>21108575536.753555</v>
      </c>
      <c r="G93" s="84">
        <v>169856139999.84979</v>
      </c>
      <c r="H93" s="84">
        <v>456586094152.65802</v>
      </c>
      <c r="I93" s="84">
        <v>21169712426.830109</v>
      </c>
      <c r="J93" s="84">
        <v>1747304916027.3542</v>
      </c>
      <c r="K93" s="84">
        <v>890865493386.52051</v>
      </c>
      <c r="L93" s="84">
        <v>4984131426203.6406</v>
      </c>
      <c r="M93" s="84">
        <v>8618256090.7643642</v>
      </c>
    </row>
    <row r="94" spans="1:40" x14ac:dyDescent="0.2">
      <c r="A94" s="92">
        <v>2025</v>
      </c>
      <c r="B94" s="84">
        <v>112735883135.24115</v>
      </c>
      <c r="C94" s="84">
        <v>9517198188.6004219</v>
      </c>
      <c r="D94" s="84">
        <v>738330331842.38074</v>
      </c>
      <c r="E94" s="84">
        <v>6059514929236.3271</v>
      </c>
      <c r="F94" s="84">
        <v>22357562198.0252</v>
      </c>
      <c r="G94" s="84">
        <v>179906465414.23785</v>
      </c>
      <c r="H94" s="84">
        <v>475497105707.64539</v>
      </c>
      <c r="I94" s="84">
        <v>22055679374.161301</v>
      </c>
      <c r="J94" s="84">
        <v>1881454722831.5557</v>
      </c>
      <c r="K94" s="84">
        <v>928288237974.96216</v>
      </c>
      <c r="L94" s="84">
        <v>5233217261335.8916</v>
      </c>
      <c r="M94" s="84">
        <v>9014003770.0746384</v>
      </c>
    </row>
    <row r="95" spans="1:40" x14ac:dyDescent="0.2">
      <c r="A95" s="92">
        <v>2026</v>
      </c>
      <c r="B95" s="84">
        <v>122253025357.29453</v>
      </c>
      <c r="C95" s="84">
        <v>10320638283.221951</v>
      </c>
      <c r="D95" s="84">
        <v>775992702550.12842</v>
      </c>
      <c r="E95" s="84">
        <v>6428285900077.5557</v>
      </c>
      <c r="F95" s="84">
        <v>23870849032.529175</v>
      </c>
      <c r="G95" s="84">
        <v>192083557134.86765</v>
      </c>
      <c r="H95" s="84">
        <v>499028712212.33044</v>
      </c>
      <c r="I95" s="84">
        <v>23157119378.584476</v>
      </c>
      <c r="J95" s="84">
        <v>2041643540429.5742</v>
      </c>
      <c r="K95" s="84">
        <v>974797394250.60168</v>
      </c>
      <c r="L95" s="84">
        <v>5538511104688.9424</v>
      </c>
      <c r="M95" s="84">
        <v>9502214591.6581898</v>
      </c>
    </row>
    <row r="96" spans="1:40" x14ac:dyDescent="0.2">
      <c r="A96" s="92">
        <v>2027</v>
      </c>
      <c r="B96" s="84">
        <v>132583736487.88463</v>
      </c>
      <c r="C96" s="84">
        <v>11192760117.085316</v>
      </c>
      <c r="D96" s="84">
        <v>815644916613.4574</v>
      </c>
      <c r="E96" s="84">
        <v>6821463669083.2812</v>
      </c>
      <c r="F96" s="84">
        <v>25494847323.518585</v>
      </c>
      <c r="G96" s="84">
        <v>205151519990.65262</v>
      </c>
      <c r="H96" s="84">
        <v>523743883026.54865</v>
      </c>
      <c r="I96" s="84">
        <v>24314803488.889072</v>
      </c>
      <c r="J96" s="84">
        <v>2215593668698.8447</v>
      </c>
      <c r="K96" s="84">
        <v>1023694252595.5183</v>
      </c>
      <c r="L96" s="84">
        <v>5863098437800.3975</v>
      </c>
      <c r="M96" s="84">
        <v>10018562876.048336</v>
      </c>
    </row>
    <row r="97" spans="1:13" x14ac:dyDescent="0.2">
      <c r="A97" s="92">
        <v>2028</v>
      </c>
      <c r="B97" s="84">
        <v>143798271634.15433</v>
      </c>
      <c r="C97" s="84">
        <v>12139494648.093058</v>
      </c>
      <c r="D97" s="84">
        <v>857397148721.91516</v>
      </c>
      <c r="E97" s="84">
        <v>7240799003387.8994</v>
      </c>
      <c r="F97" s="84">
        <v>27238182313.250828</v>
      </c>
      <c r="G97" s="84">
        <v>219179759439.74884</v>
      </c>
      <c r="H97" s="84">
        <v>549703307351.21204</v>
      </c>
      <c r="I97" s="84">
        <v>25531687739.746696</v>
      </c>
      <c r="J97" s="84">
        <v>2404496846125.9136</v>
      </c>
      <c r="K97" s="84">
        <v>1075105374314.4352</v>
      </c>
      <c r="L97" s="84">
        <v>6208304166003.1387</v>
      </c>
      <c r="M97" s="84">
        <v>10564796666.621536</v>
      </c>
    </row>
    <row r="98" spans="1:13" x14ac:dyDescent="0.2">
      <c r="A98" s="92">
        <v>2029</v>
      </c>
      <c r="B98" s="84">
        <v>155973007806.7132</v>
      </c>
      <c r="C98" s="84">
        <v>13167289647.134142</v>
      </c>
      <c r="D98" s="84">
        <v>901366048790.94348</v>
      </c>
      <c r="E98" s="84">
        <v>7688177140477.9727</v>
      </c>
      <c r="F98" s="84">
        <v>29110183431.55759</v>
      </c>
      <c r="G98" s="84">
        <v>234243347385.35385</v>
      </c>
      <c r="H98" s="84">
        <v>576970858380.42908</v>
      </c>
      <c r="I98" s="84">
        <v>26810889399.217262</v>
      </c>
      <c r="J98" s="84">
        <v>2609648829035.1929</v>
      </c>
      <c r="K98" s="84">
        <v>1129164312982.6858</v>
      </c>
      <c r="L98" s="84">
        <v>6575551351632.7764</v>
      </c>
      <c r="M98" s="84">
        <v>11142781772.417749</v>
      </c>
    </row>
    <row r="99" spans="1:13" x14ac:dyDescent="0.2">
      <c r="A99" s="92">
        <v>2030</v>
      </c>
      <c r="B99" s="84">
        <v>169190982107.89749</v>
      </c>
      <c r="C99" s="84">
        <v>14283155132.10359</v>
      </c>
      <c r="D99" s="84">
        <v>947675150630.3512</v>
      </c>
      <c r="E99" s="84">
        <v>8165628680311.0527</v>
      </c>
      <c r="F99" s="84">
        <v>31120943766.759056</v>
      </c>
      <c r="G99" s="84">
        <v>250423500725.28503</v>
      </c>
      <c r="H99" s="84">
        <v>605613765085.08203</v>
      </c>
      <c r="I99" s="84">
        <v>28155696192.356567</v>
      </c>
      <c r="J99" s="84">
        <v>2832458544828.6621</v>
      </c>
      <c r="K99" s="84">
        <v>1186012021766.8865</v>
      </c>
      <c r="L99" s="84">
        <v>6966368954644.293</v>
      </c>
      <c r="M99" s="84">
        <v>11754510345.581812</v>
      </c>
    </row>
    <row r="100" spans="1:13" x14ac:dyDescent="0.2">
      <c r="A100" s="92">
        <v>2031</v>
      </c>
      <c r="B100" s="84">
        <v>184383337718.10876</v>
      </c>
      <c r="C100" s="84">
        <v>15565698498.779366</v>
      </c>
      <c r="D100" s="84">
        <v>1001020352316.952</v>
      </c>
      <c r="E100" s="84">
        <v>8715085589967.2812</v>
      </c>
      <c r="F100" s="84">
        <v>33433856130.266983</v>
      </c>
      <c r="G100" s="84">
        <v>269035006058.98337</v>
      </c>
      <c r="H100" s="84">
        <v>638615128034.17651</v>
      </c>
      <c r="I100" s="84">
        <v>29705042682.825279</v>
      </c>
      <c r="J100" s="84">
        <v>3088543020487.6401</v>
      </c>
      <c r="K100" s="84">
        <v>1251504636065.053</v>
      </c>
      <c r="L100" s="84">
        <v>7416221078723.876</v>
      </c>
      <c r="M100" s="84">
        <v>12458927704.242956</v>
      </c>
    </row>
    <row r="101" spans="1:13" x14ac:dyDescent="0.2">
      <c r="A101" s="92">
        <v>2032</v>
      </c>
      <c r="B101" s="84">
        <v>200953448996.99164</v>
      </c>
      <c r="C101" s="84">
        <v>16964552425.720619</v>
      </c>
      <c r="D101" s="84">
        <v>1057463402157.4661</v>
      </c>
      <c r="E101" s="84">
        <v>9304301014337.6465</v>
      </c>
      <c r="F101" s="84">
        <v>35930131297.952553</v>
      </c>
      <c r="G101" s="84">
        <v>289121992202.77295</v>
      </c>
      <c r="H101" s="84">
        <v>673437742822.92981</v>
      </c>
      <c r="I101" s="84">
        <v>31341254420.409893</v>
      </c>
      <c r="J101" s="84">
        <v>3367946836864.6235</v>
      </c>
      <c r="K101" s="84">
        <v>1320689615743.937</v>
      </c>
      <c r="L101" s="84">
        <v>7897241683469.1113</v>
      </c>
      <c r="M101" s="84">
        <v>13207988679.741482</v>
      </c>
    </row>
    <row r="102" spans="1:13" x14ac:dyDescent="0.2">
      <c r="A102" s="92">
        <v>2033</v>
      </c>
      <c r="B102" s="84">
        <v>219027280303.34622</v>
      </c>
      <c r="C102" s="84">
        <v>18490350863.107185</v>
      </c>
      <c r="D102" s="84">
        <v>1117191720724.9717</v>
      </c>
      <c r="E102" s="84">
        <v>9936355441714.0195</v>
      </c>
      <c r="F102" s="84">
        <v>38625080495.284164</v>
      </c>
      <c r="G102" s="84">
        <v>310807665275.02673</v>
      </c>
      <c r="H102" s="84">
        <v>710183609683.49219</v>
      </c>
      <c r="I102" s="84">
        <v>33069319512.299465</v>
      </c>
      <c r="J102" s="84">
        <v>3672807285863.5776</v>
      </c>
      <c r="K102" s="84">
        <v>1393780812961.6958</v>
      </c>
      <c r="L102" s="84">
        <v>8411750280817.5713</v>
      </c>
      <c r="M102" s="84">
        <v>14004715563.568489</v>
      </c>
    </row>
    <row r="103" spans="1:13" x14ac:dyDescent="0.2">
      <c r="A103" s="92">
        <v>2034</v>
      </c>
      <c r="B103" s="84">
        <v>238742396349.49588</v>
      </c>
      <c r="C103" s="84">
        <v>20154707066.555649</v>
      </c>
      <c r="D103" s="84">
        <v>1180404668906.3916</v>
      </c>
      <c r="E103" s="84">
        <v>10614582259958.721</v>
      </c>
      <c r="F103" s="84">
        <v>41535344309.688713</v>
      </c>
      <c r="G103" s="84">
        <v>334225928482.15637</v>
      </c>
      <c r="H103" s="84">
        <v>748960540273.84802</v>
      </c>
      <c r="I103" s="84">
        <v>34894521425.74707</v>
      </c>
      <c r="J103" s="84">
        <v>4005458780212.6743</v>
      </c>
      <c r="K103" s="84">
        <v>1471004903886.3804</v>
      </c>
      <c r="L103" s="84">
        <v>8962250556239.1094</v>
      </c>
      <c r="M103" s="84">
        <v>14852350156.724255</v>
      </c>
    </row>
    <row r="104" spans="1:13" x14ac:dyDescent="0.2">
      <c r="A104" s="92">
        <v>2035</v>
      </c>
      <c r="B104" s="84">
        <v>260249037851.25644</v>
      </c>
      <c r="C104" s="84">
        <v>21970304403.82283</v>
      </c>
      <c r="D104" s="84">
        <v>1247314356113.9478</v>
      </c>
      <c r="E104" s="84">
        <v>11342589476413.6</v>
      </c>
      <c r="F104" s="84">
        <v>44679011422.054062</v>
      </c>
      <c r="G104" s="84">
        <v>359522337525.3219</v>
      </c>
      <c r="H104" s="84">
        <v>789882495239.90015</v>
      </c>
      <c r="I104" s="84">
        <v>36822457158.502335</v>
      </c>
      <c r="J104" s="84">
        <v>4368451148058.4351</v>
      </c>
      <c r="K104" s="84">
        <v>1552602191714.7397</v>
      </c>
      <c r="L104" s="84">
        <v>9551445792077.459</v>
      </c>
      <c r="M104" s="84">
        <v>15754370818.220093</v>
      </c>
    </row>
    <row r="105" spans="1:13" x14ac:dyDescent="0.2">
      <c r="A105" s="92">
        <v>2036</v>
      </c>
      <c r="B105" s="84">
        <v>283440095754.99872</v>
      </c>
      <c r="C105" s="84">
        <v>23928100695.398342</v>
      </c>
      <c r="D105" s="84">
        <v>1316886480408.2056</v>
      </c>
      <c r="E105" s="84">
        <v>12112693670004.051</v>
      </c>
      <c r="F105" s="84">
        <v>48029792181.94239</v>
      </c>
      <c r="G105" s="84">
        <v>386485345275.83374</v>
      </c>
      <c r="H105" s="84">
        <v>832273603780.22388</v>
      </c>
      <c r="I105" s="84">
        <v>38821910905.779984</v>
      </c>
      <c r="J105" s="84">
        <v>4760015147144.3184</v>
      </c>
      <c r="K105" s="84">
        <v>1637260894732.3855</v>
      </c>
      <c r="L105" s="84">
        <v>10172522339044.096</v>
      </c>
      <c r="M105" s="84">
        <v>16698533385.702402</v>
      </c>
    </row>
    <row r="106" spans="1:13" x14ac:dyDescent="0.2">
      <c r="A106" s="92">
        <v>2037</v>
      </c>
      <c r="B106" s="84">
        <v>308717229406.00024</v>
      </c>
      <c r="C106" s="84">
        <v>26062004147.628609</v>
      </c>
      <c r="D106" s="84">
        <v>1390478698445.6934</v>
      </c>
      <c r="E106" s="84">
        <v>12939116514851.436</v>
      </c>
      <c r="F106" s="84">
        <v>51648036681.886299</v>
      </c>
      <c r="G106" s="84">
        <v>415600575870.07318</v>
      </c>
      <c r="H106" s="84">
        <v>876970880523.12195</v>
      </c>
      <c r="I106" s="84">
        <v>40932220019.941299</v>
      </c>
      <c r="J106" s="84">
        <v>5186924102168.1025</v>
      </c>
      <c r="K106" s="84">
        <v>1726644467062.9082</v>
      </c>
      <c r="L106" s="84">
        <v>10837081908161.588</v>
      </c>
      <c r="M106" s="84">
        <v>17702878743.425804</v>
      </c>
    </row>
    <row r="107" spans="1:13" x14ac:dyDescent="0.2">
      <c r="A107" s="92">
        <v>2038</v>
      </c>
      <c r="B107" s="84">
        <v>336269573506.14197</v>
      </c>
      <c r="C107" s="84">
        <v>28387981570.618176</v>
      </c>
      <c r="D107" s="84">
        <v>1468334272503.8608</v>
      </c>
      <c r="E107" s="84">
        <v>13826262544902.184</v>
      </c>
      <c r="F107" s="84">
        <v>55556156025.194954</v>
      </c>
      <c r="G107" s="84">
        <v>447048366607.15753</v>
      </c>
      <c r="H107" s="84">
        <v>924101790830.00012</v>
      </c>
      <c r="I107" s="84">
        <v>43159697989.6343</v>
      </c>
      <c r="J107" s="84">
        <v>5652389241899.2969</v>
      </c>
      <c r="K107" s="84">
        <v>1821024739249.488</v>
      </c>
      <c r="L107" s="84">
        <v>11548396142353.43</v>
      </c>
      <c r="M107" s="84">
        <v>18771523030.241127</v>
      </c>
    </row>
    <row r="108" spans="1:13" x14ac:dyDescent="0.2">
      <c r="A108" s="92">
        <v>2039</v>
      </c>
      <c r="B108" s="84">
        <v>366303534882.15594</v>
      </c>
      <c r="C108" s="84">
        <v>30923457892.600147</v>
      </c>
      <c r="D108" s="84">
        <v>1550712051378.1765</v>
      </c>
      <c r="E108" s="84">
        <v>14778900158254.912</v>
      </c>
      <c r="F108" s="84">
        <v>59778507400.054001</v>
      </c>
      <c r="G108" s="84">
        <v>481024714510.12006</v>
      </c>
      <c r="H108" s="84">
        <v>973800977034.2229</v>
      </c>
      <c r="I108" s="84">
        <v>45511030501.320869</v>
      </c>
      <c r="J108" s="84">
        <v>6159915414947.4854</v>
      </c>
      <c r="K108" s="84">
        <v>1920689805308.6287</v>
      </c>
      <c r="L108" s="84">
        <v>12309998778264.957</v>
      </c>
      <c r="M108" s="84">
        <v>19908884984.671463</v>
      </c>
    </row>
    <row r="109" spans="1:13" x14ac:dyDescent="0.2">
      <c r="A109" s="92">
        <v>2040</v>
      </c>
      <c r="B109" s="84">
        <v>399044381015.34381</v>
      </c>
      <c r="C109" s="84">
        <v>33687450264.106934</v>
      </c>
      <c r="D109" s="84">
        <v>1637887537306.1912</v>
      </c>
      <c r="E109" s="84">
        <v>15802192960283.086</v>
      </c>
      <c r="F109" s="84">
        <v>64341567502.369453</v>
      </c>
      <c r="G109" s="84">
        <v>517742671822.00977</v>
      </c>
      <c r="H109" s="84">
        <v>1026210671676.0131</v>
      </c>
      <c r="I109" s="84">
        <v>47993298368.906456</v>
      </c>
      <c r="J109" s="84">
        <v>6713328114352.4521</v>
      </c>
      <c r="K109" s="84">
        <v>2025945045072.8616</v>
      </c>
      <c r="L109" s="84">
        <v>13125707722794.686</v>
      </c>
      <c r="M109" s="84">
        <v>21119709721.911514</v>
      </c>
    </row>
    <row r="110" spans="1:13" x14ac:dyDescent="0.2">
      <c r="A110" s="92">
        <v>2041</v>
      </c>
      <c r="B110" s="84">
        <v>433583140017.76251</v>
      </c>
      <c r="C110" s="84">
        <v>36603222996.749451</v>
      </c>
      <c r="D110" s="84">
        <v>1725558058910.0122</v>
      </c>
      <c r="E110" s="84">
        <v>16856836212578.652</v>
      </c>
      <c r="F110" s="84">
        <v>69090102292.945801</v>
      </c>
      <c r="G110" s="84">
        <v>555953103818.07275</v>
      </c>
      <c r="H110" s="84">
        <v>1078608294254.3015</v>
      </c>
      <c r="I110" s="84">
        <v>50479551179.442879</v>
      </c>
      <c r="J110" s="84">
        <v>7297366689121.1816</v>
      </c>
      <c r="K110" s="84">
        <v>2131437195491.7898</v>
      </c>
      <c r="L110" s="84">
        <v>13962460465393.57</v>
      </c>
      <c r="M110" s="84">
        <v>22349567083.007782</v>
      </c>
    </row>
    <row r="111" spans="1:13" x14ac:dyDescent="0.2">
      <c r="A111" s="92">
        <v>2042</v>
      </c>
      <c r="B111" s="84">
        <v>471139409143.52997</v>
      </c>
      <c r="C111" s="84">
        <v>39773734868.513443</v>
      </c>
      <c r="D111" s="84">
        <v>1818125175568.2676</v>
      </c>
      <c r="E111" s="84">
        <v>17987628400559.062</v>
      </c>
      <c r="F111" s="84">
        <v>74211592913.067871</v>
      </c>
      <c r="G111" s="84">
        <v>597164630676.07898</v>
      </c>
      <c r="H111" s="84">
        <v>1133723336015.9966</v>
      </c>
      <c r="I111" s="84">
        <v>53097839735.950066</v>
      </c>
      <c r="J111" s="84">
        <v>7932582287178.3662</v>
      </c>
      <c r="K111" s="84">
        <v>2242577705408.1504</v>
      </c>
      <c r="L111" s="84">
        <v>14857029182749.104</v>
      </c>
      <c r="M111" s="84">
        <v>23656323223.741135</v>
      </c>
    </row>
    <row r="112" spans="1:13" x14ac:dyDescent="0.2">
      <c r="A112" s="92">
        <v>2043</v>
      </c>
      <c r="B112" s="84">
        <v>511978913765.96155</v>
      </c>
      <c r="C112" s="84">
        <v>43221418497.702797</v>
      </c>
      <c r="D112" s="84">
        <v>1915877769198.4077</v>
      </c>
      <c r="E112" s="84">
        <v>19200451564481.414</v>
      </c>
      <c r="F112" s="84">
        <v>79736723714.858871</v>
      </c>
      <c r="G112" s="84">
        <v>641624162738.22217</v>
      </c>
      <c r="H112" s="84">
        <v>1191699266180.6626</v>
      </c>
      <c r="I112" s="84">
        <v>55855403584.981483</v>
      </c>
      <c r="J112" s="84">
        <v>8623489443209.3535</v>
      </c>
      <c r="K112" s="84">
        <v>2359680178696.5024</v>
      </c>
      <c r="L112" s="84">
        <v>15813717718977.043</v>
      </c>
      <c r="M112" s="84">
        <v>25045176313.112328</v>
      </c>
    </row>
    <row r="113" spans="1:13" x14ac:dyDescent="0.2">
      <c r="A113" s="92">
        <v>2044</v>
      </c>
      <c r="B113" s="84">
        <v>556390950069.19373</v>
      </c>
      <c r="C113" s="84">
        <v>46970696357.769928</v>
      </c>
      <c r="D113" s="84">
        <v>2019122929725.0378</v>
      </c>
      <c r="E113" s="84">
        <v>20501666574907.996</v>
      </c>
      <c r="F113" s="84">
        <v>85698788371.319534</v>
      </c>
      <c r="G113" s="84">
        <v>689599606987.20325</v>
      </c>
      <c r="H113" s="84">
        <v>1252687286054.0745</v>
      </c>
      <c r="I113" s="84">
        <v>58759895784.396172</v>
      </c>
      <c r="J113" s="84">
        <v>9375003555554.707</v>
      </c>
      <c r="K113" s="84">
        <v>2483076458479.5767</v>
      </c>
      <c r="L113" s="84">
        <v>16837170644612.279</v>
      </c>
      <c r="M113" s="84">
        <v>26521703607.436512</v>
      </c>
    </row>
    <row r="114" spans="1:13" x14ac:dyDescent="0.2">
      <c r="A114" s="92">
        <v>2045</v>
      </c>
      <c r="B114" s="84">
        <v>604690490588.0061</v>
      </c>
      <c r="C114" s="84">
        <v>51048158527.63958</v>
      </c>
      <c r="D114" s="84">
        <v>2128187189390.6348</v>
      </c>
      <c r="E114" s="84">
        <v>21898153635895.934</v>
      </c>
      <c r="F114" s="84">
        <v>92133917014.197296</v>
      </c>
      <c r="G114" s="84">
        <v>741381694775.51831</v>
      </c>
      <c r="H114" s="84">
        <v>1316846755648.0271</v>
      </c>
      <c r="I114" s="84">
        <v>61819407750.690834</v>
      </c>
      <c r="J114" s="84">
        <v>10192476716238.928</v>
      </c>
      <c r="K114" s="84">
        <v>2613117749927.0405</v>
      </c>
      <c r="L114" s="84">
        <v>17932401523041.258</v>
      </c>
      <c r="M114" s="84">
        <v>28091890977.187183</v>
      </c>
    </row>
    <row r="115" spans="1:13" x14ac:dyDescent="0.2">
      <c r="A115" s="92">
        <v>2046</v>
      </c>
      <c r="B115" s="84">
        <v>655116740377.83777</v>
      </c>
      <c r="C115" s="84">
        <v>55305158152.634972</v>
      </c>
      <c r="D115" s="84">
        <v>2236236748358.4429</v>
      </c>
      <c r="E115" s="84">
        <v>23322462225868.668</v>
      </c>
      <c r="F115" s="84">
        <v>98764167783.226349</v>
      </c>
      <c r="G115" s="84">
        <v>794733888093.13342</v>
      </c>
      <c r="H115" s="84">
        <v>1379914404593.5085</v>
      </c>
      <c r="I115" s="84">
        <v>64834297036.456146</v>
      </c>
      <c r="J115" s="84">
        <v>11046264530204.062</v>
      </c>
      <c r="K115" s="84">
        <v>2741372604403.8149</v>
      </c>
      <c r="L115" s="84">
        <v>19043669759792.805</v>
      </c>
      <c r="M115" s="84">
        <v>29666897253.207455</v>
      </c>
    </row>
    <row r="116" spans="1:13" x14ac:dyDescent="0.2">
      <c r="A116" s="92">
        <v>2047</v>
      </c>
      <c r="B116" s="84">
        <v>709784986629.34888</v>
      </c>
      <c r="C116" s="84">
        <v>59920268432.610001</v>
      </c>
      <c r="D116" s="84">
        <v>2350055559303.3511</v>
      </c>
      <c r="E116" s="84">
        <v>24847370753687.359</v>
      </c>
      <c r="F116" s="84">
        <v>105901815907.73758</v>
      </c>
      <c r="G116" s="84">
        <v>852168998142.02417</v>
      </c>
      <c r="H116" s="84">
        <v>1446051835620.0635</v>
      </c>
      <c r="I116" s="84">
        <v>68000445813.921211</v>
      </c>
      <c r="J116" s="84">
        <v>11972057968536.484</v>
      </c>
      <c r="K116" s="84">
        <v>2876128753319.6392</v>
      </c>
      <c r="L116" s="84">
        <v>20230049219095.918</v>
      </c>
      <c r="M116" s="84">
        <v>31337685841.046143</v>
      </c>
    </row>
    <row r="117" spans="1:13" x14ac:dyDescent="0.2">
      <c r="A117" s="92">
        <v>2048</v>
      </c>
      <c r="B117" s="84">
        <v>769054723123.13306</v>
      </c>
      <c r="C117" s="84">
        <v>64923837943.846397</v>
      </c>
      <c r="D117" s="84">
        <v>2469972310678.6304</v>
      </c>
      <c r="E117" s="84">
        <v>26480477275692.289</v>
      </c>
      <c r="F117" s="84">
        <v>113587431158.14893</v>
      </c>
      <c r="G117" s="84">
        <v>914013481086.43518</v>
      </c>
      <c r="H117" s="84">
        <v>1515411307459.3674</v>
      </c>
      <c r="I117" s="84">
        <v>71325732725.049179</v>
      </c>
      <c r="J117" s="84">
        <v>12975968059442.65</v>
      </c>
      <c r="K117" s="84">
        <v>3017730221825.1367</v>
      </c>
      <c r="L117" s="84">
        <v>21497018667087.262</v>
      </c>
      <c r="M117" s="84">
        <v>33110602209.521191</v>
      </c>
    </row>
    <row r="118" spans="1:13" x14ac:dyDescent="0.2">
      <c r="A118" s="92">
        <v>2049</v>
      </c>
      <c r="B118" s="84">
        <v>833316116785.48499</v>
      </c>
      <c r="C118" s="84">
        <v>70348804699.084305</v>
      </c>
      <c r="D118" s="84">
        <v>2596335908746.7744</v>
      </c>
      <c r="E118" s="84">
        <v>28229982836908.027</v>
      </c>
      <c r="F118" s="84">
        <v>121864926133.35602</v>
      </c>
      <c r="G118" s="84">
        <v>980620692108.06555</v>
      </c>
      <c r="H118" s="84">
        <v>1588152799771.2002</v>
      </c>
      <c r="I118" s="84">
        <v>74818467337.502319</v>
      </c>
      <c r="J118" s="84">
        <v>14064627673871.506</v>
      </c>
      <c r="K118" s="84">
        <v>3166540280256.1543</v>
      </c>
      <c r="L118" s="84">
        <v>22850481026297.004</v>
      </c>
      <c r="M118" s="84">
        <v>34992446699.626633</v>
      </c>
    </row>
    <row r="119" spans="1:13" x14ac:dyDescent="0.2">
      <c r="A119" s="92">
        <v>2050</v>
      </c>
      <c r="B119" s="84">
        <v>902992642016.44556</v>
      </c>
      <c r="C119" s="84">
        <v>76230918538.311417</v>
      </c>
      <c r="D119" s="84">
        <v>2729516825853.834</v>
      </c>
      <c r="E119" s="84">
        <v>30104741011699.469</v>
      </c>
      <c r="F119" s="84">
        <v>130781837469.20631</v>
      </c>
      <c r="G119" s="84">
        <v>1052373148229.8103</v>
      </c>
      <c r="H119" s="84">
        <v>1664444414912.9829</v>
      </c>
      <c r="I119" s="84">
        <v>78487415188.763306</v>
      </c>
      <c r="J119" s="84">
        <v>15245236364728.572</v>
      </c>
      <c r="K119" s="84">
        <v>3322942595758.9614</v>
      </c>
      <c r="L119" s="84">
        <v>24296797656286.496</v>
      </c>
      <c r="M119" s="84">
        <v>36990509299.34079</v>
      </c>
    </row>
    <row r="120" spans="1:13" x14ac:dyDescent="0.2">
      <c r="A120" s="92">
        <v>2051</v>
      </c>
      <c r="B120" s="84">
        <v>976928429610.00061</v>
      </c>
      <c r="C120" s="84">
        <v>82472600625.097458</v>
      </c>
      <c r="D120" s="84">
        <v>2865170511215.7778</v>
      </c>
      <c r="E120" s="84">
        <v>32061292950149.961</v>
      </c>
      <c r="F120" s="84">
        <v>140157856805.13571</v>
      </c>
      <c r="G120" s="84">
        <v>1127819947088.3445</v>
      </c>
      <c r="H120" s="84">
        <v>1741582805350.3708</v>
      </c>
      <c r="I120" s="84">
        <v>82205883334.511002</v>
      </c>
      <c r="J120" s="84">
        <v>16498326365237.023</v>
      </c>
      <c r="K120" s="84">
        <v>3481585080037.7783</v>
      </c>
      <c r="L120" s="84">
        <v>25800160646188.938</v>
      </c>
      <c r="M120" s="84">
        <v>39048034808.617744</v>
      </c>
    </row>
    <row r="121" spans="1:13" x14ac:dyDescent="0.2">
      <c r="A121" s="92">
        <v>2052</v>
      </c>
      <c r="B121" s="84">
        <v>1056972615454.4156</v>
      </c>
      <c r="C121" s="84">
        <v>89229955583.860565</v>
      </c>
      <c r="D121" s="84">
        <v>3007979113299.4072</v>
      </c>
      <c r="E121" s="84">
        <v>34156035255139.715</v>
      </c>
      <c r="F121" s="84">
        <v>150247035906.9299</v>
      </c>
      <c r="G121" s="84">
        <v>1209005388272.5215</v>
      </c>
      <c r="H121" s="84">
        <v>1822365453851.1831</v>
      </c>
      <c r="I121" s="84">
        <v>86106624508.861282</v>
      </c>
      <c r="J121" s="84">
        <v>17855166564955.281</v>
      </c>
      <c r="K121" s="84">
        <v>3648100647932.3945</v>
      </c>
      <c r="L121" s="84">
        <v>27405304119276.082</v>
      </c>
      <c r="M121" s="84">
        <v>41230739554.243576</v>
      </c>
    </row>
    <row r="122" spans="1:13" x14ac:dyDescent="0.2">
      <c r="A122" s="92">
        <v>2053</v>
      </c>
      <c r="B122" s="84">
        <v>1143633836739.2712</v>
      </c>
      <c r="C122" s="84">
        <v>96545922723.65213</v>
      </c>
      <c r="D122" s="84">
        <v>3158349208952.644</v>
      </c>
      <c r="E122" s="84">
        <v>36399379747002.969</v>
      </c>
      <c r="F122" s="84">
        <v>161105888852.27911</v>
      </c>
      <c r="G122" s="84">
        <v>1296384228337.2446</v>
      </c>
      <c r="H122" s="84">
        <v>1906968412779.5417</v>
      </c>
      <c r="I122" s="84">
        <v>90198983187.691086</v>
      </c>
      <c r="J122" s="84">
        <v>19324406494422.777</v>
      </c>
      <c r="K122" s="84">
        <v>3822900532948.522</v>
      </c>
      <c r="L122" s="84">
        <v>29119656258468.051</v>
      </c>
      <c r="M122" s="84">
        <v>43546954990.938812</v>
      </c>
    </row>
    <row r="123" spans="1:13" x14ac:dyDescent="0.2">
      <c r="A123" s="92">
        <v>2054</v>
      </c>
      <c r="B123" s="84">
        <v>1237463398529.0498</v>
      </c>
      <c r="C123" s="84">
        <v>104467043388.73517</v>
      </c>
      <c r="D123" s="84">
        <v>3316712515837.2798</v>
      </c>
      <c r="E123" s="84">
        <v>38802559767117.961</v>
      </c>
      <c r="F123" s="84">
        <v>172795534513.66562</v>
      </c>
      <c r="G123" s="84">
        <v>1390448277624.7419</v>
      </c>
      <c r="H123" s="84">
        <v>1995576465977.9641</v>
      </c>
      <c r="I123" s="84">
        <v>94492811314.700607</v>
      </c>
      <c r="J123" s="84">
        <v>20915421757531.676</v>
      </c>
      <c r="K123" s="84">
        <v>4006418886977.6416</v>
      </c>
      <c r="L123" s="84">
        <v>30951218762425.105</v>
      </c>
      <c r="M123" s="84">
        <v>46005612338.069153</v>
      </c>
    </row>
    <row r="124" spans="1:13" x14ac:dyDescent="0.2">
      <c r="A124" s="92">
        <v>2055</v>
      </c>
      <c r="B124" s="84">
        <v>1339058879348.3838</v>
      </c>
      <c r="C124" s="84">
        <v>113043765343.20731</v>
      </c>
      <c r="D124" s="84">
        <v>3483527584787.0366</v>
      </c>
      <c r="E124" s="84">
        <v>41377697098199.203</v>
      </c>
      <c r="F124" s="84">
        <v>185382079125.5062</v>
      </c>
      <c r="G124" s="84">
        <v>1491729478699.5854</v>
      </c>
      <c r="H124" s="84">
        <v>2088383575633.5698</v>
      </c>
      <c r="I124" s="84">
        <v>98998497861.649231</v>
      </c>
      <c r="J124" s="84">
        <v>22638375411042.68</v>
      </c>
      <c r="K124" s="84">
        <v>4199114158905.811</v>
      </c>
      <c r="L124" s="84">
        <v>32908612918514.102</v>
      </c>
      <c r="M124" s="84">
        <v>48616288483.762199</v>
      </c>
    </row>
    <row r="125" spans="1:13" x14ac:dyDescent="0.2">
      <c r="A125" s="92">
        <v>2056</v>
      </c>
      <c r="B125" s="84">
        <v>1448963400412.2053</v>
      </c>
      <c r="C125" s="84">
        <v>122321939048.21091</v>
      </c>
      <c r="D125" s="84">
        <v>3659017362843.8594</v>
      </c>
      <c r="E125" s="84">
        <v>44134687076807.719</v>
      </c>
      <c r="F125" s="84">
        <v>198922665016.7616</v>
      </c>
      <c r="G125" s="84">
        <v>1600687643518.7007</v>
      </c>
      <c r="H125" s="84">
        <v>2185435521971.3499</v>
      </c>
      <c r="I125" s="84">
        <v>103719509686.1563</v>
      </c>
      <c r="J125" s="84">
        <v>24502515013049.457</v>
      </c>
      <c r="K125" s="84">
        <v>4401152714404.7773</v>
      </c>
      <c r="L125" s="84">
        <v>34998601901461.395</v>
      </c>
      <c r="M125" s="84">
        <v>51385544527.302109</v>
      </c>
    </row>
    <row r="126" spans="1:13" x14ac:dyDescent="0.2">
      <c r="A126" s="92">
        <v>2057</v>
      </c>
      <c r="B126" s="84">
        <v>1567962807904.9907</v>
      </c>
      <c r="C126" s="84">
        <v>132367905881.99257</v>
      </c>
      <c r="D126" s="84">
        <v>3843927859961.8267</v>
      </c>
      <c r="E126" s="84">
        <v>47090298089643.141</v>
      </c>
      <c r="F126" s="84">
        <v>213506394043.26691</v>
      </c>
      <c r="G126" s="84">
        <v>1718039755436.5283</v>
      </c>
      <c r="H126" s="84">
        <v>2287083659087.9253</v>
      </c>
      <c r="I126" s="84">
        <v>108673917279.7632</v>
      </c>
      <c r="J126" s="84">
        <v>26521197635718.66</v>
      </c>
      <c r="K126" s="84">
        <v>4613322105208.8359</v>
      </c>
      <c r="L126" s="84">
        <v>37233314371442.188</v>
      </c>
      <c r="M126" s="84">
        <v>54327555646.626167</v>
      </c>
    </row>
    <row r="127" spans="1:13" x14ac:dyDescent="0.2">
      <c r="A127" s="92">
        <v>2058</v>
      </c>
      <c r="B127" s="84">
        <v>1696815167694.7539</v>
      </c>
      <c r="C127" s="84">
        <v>143245661999.87411</v>
      </c>
      <c r="D127" s="84">
        <v>4038805747352.0156</v>
      </c>
      <c r="E127" s="84">
        <v>50259704632753.906</v>
      </c>
      <c r="F127" s="84">
        <v>229216594816.42929</v>
      </c>
      <c r="G127" s="84">
        <v>1844456341758.7747</v>
      </c>
      <c r="H127" s="84">
        <v>2393550453184.4302</v>
      </c>
      <c r="I127" s="84">
        <v>113873819748.53722</v>
      </c>
      <c r="J127" s="84">
        <v>28707317681171.172</v>
      </c>
      <c r="K127" s="84">
        <v>4836158663727.0889</v>
      </c>
      <c r="L127" s="84">
        <v>39623493142711.602</v>
      </c>
      <c r="M127" s="84">
        <v>57454083402.268723</v>
      </c>
    </row>
    <row r="128" spans="1:13" x14ac:dyDescent="0.2">
      <c r="A128" s="92">
        <v>2059</v>
      </c>
      <c r="B128" s="84">
        <v>1836342159294.6057</v>
      </c>
      <c r="C128" s="84">
        <v>155024573840.79462</v>
      </c>
      <c r="D128" s="84">
        <v>4244232252852.6982</v>
      </c>
      <c r="E128" s="84">
        <v>53659289075346.25</v>
      </c>
      <c r="F128" s="84">
        <v>246143416870.76727</v>
      </c>
      <c r="G128" s="84">
        <v>1980662816283.5432</v>
      </c>
      <c r="H128" s="84">
        <v>2505069418104.1084</v>
      </c>
      <c r="I128" s="84">
        <v>119331982578.56792</v>
      </c>
      <c r="J128" s="84">
        <v>31074852217098.266</v>
      </c>
      <c r="K128" s="84">
        <v>5070229112809.7051</v>
      </c>
      <c r="L128" s="84">
        <v>42180719895679.43</v>
      </c>
      <c r="M128" s="84">
        <v>60777751193.652298</v>
      </c>
    </row>
    <row r="129" spans="1:43" x14ac:dyDescent="0.2">
      <c r="A129" s="92">
        <v>2060</v>
      </c>
      <c r="B129" s="84">
        <v>1987434449368.6309</v>
      </c>
      <c r="C129" s="84">
        <v>167779831760.34073</v>
      </c>
      <c r="D129" s="84">
        <v>4460825534179.2549</v>
      </c>
      <c r="E129" s="84">
        <v>57306740531062.219</v>
      </c>
      <c r="F129" s="84">
        <v>264384398555.87796</v>
      </c>
      <c r="G129" s="84">
        <v>2127444049005.1116</v>
      </c>
      <c r="H129" s="84">
        <v>2621885681034.7876</v>
      </c>
      <c r="I129" s="84">
        <v>125061877099.2296</v>
      </c>
      <c r="J129" s="84">
        <v>33638952460584.426</v>
      </c>
      <c r="K129" s="84">
        <v>5316132428005.1445</v>
      </c>
      <c r="L129" s="84">
        <v>44917483016733.039</v>
      </c>
      <c r="M129" s="84">
        <v>64312111024.675674</v>
      </c>
    </row>
    <row r="133" spans="1:43" x14ac:dyDescent="0.2">
      <c r="A133" s="83" t="s">
        <v>259</v>
      </c>
    </row>
    <row r="134" spans="1:43" x14ac:dyDescent="0.2">
      <c r="A134" s="83" t="s">
        <v>241</v>
      </c>
    </row>
    <row r="135" spans="1:43" x14ac:dyDescent="0.2">
      <c r="A135" s="83"/>
    </row>
    <row r="136" spans="1:43" x14ac:dyDescent="0.2">
      <c r="A136" s="83"/>
    </row>
    <row r="137" spans="1:43" x14ac:dyDescent="0.2">
      <c r="A137" s="83"/>
    </row>
    <row r="138" spans="1:43" x14ac:dyDescent="0.2">
      <c r="A138" s="85" t="s">
        <v>244</v>
      </c>
      <c r="B138" s="85">
        <v>2019</v>
      </c>
      <c r="C138" s="85">
        <v>2020</v>
      </c>
      <c r="D138" s="85">
        <v>2021</v>
      </c>
      <c r="E138" s="85">
        <v>2022</v>
      </c>
      <c r="F138" s="85">
        <v>2023</v>
      </c>
      <c r="G138" s="85">
        <v>2024</v>
      </c>
      <c r="H138" s="85">
        <v>2025</v>
      </c>
      <c r="I138" s="85">
        <v>2026</v>
      </c>
      <c r="J138" s="85">
        <v>2027</v>
      </c>
      <c r="K138" s="85">
        <v>2028</v>
      </c>
      <c r="L138" s="85">
        <v>2029</v>
      </c>
      <c r="M138" s="85">
        <v>2030</v>
      </c>
      <c r="N138" s="85">
        <v>2031</v>
      </c>
      <c r="O138" s="85">
        <v>2032</v>
      </c>
      <c r="P138" s="85">
        <v>2033</v>
      </c>
      <c r="Q138" s="85">
        <v>2034</v>
      </c>
      <c r="R138" s="85">
        <v>2035</v>
      </c>
      <c r="S138" s="85">
        <v>2036</v>
      </c>
      <c r="T138" s="85">
        <v>2037</v>
      </c>
      <c r="U138" s="85">
        <v>2038</v>
      </c>
      <c r="V138" s="85">
        <v>2039</v>
      </c>
      <c r="W138" s="85">
        <v>2040</v>
      </c>
      <c r="X138" s="85">
        <v>2041</v>
      </c>
      <c r="Y138" s="85">
        <v>2042</v>
      </c>
      <c r="Z138" s="85">
        <v>2043</v>
      </c>
      <c r="AA138" s="85">
        <v>2044</v>
      </c>
      <c r="AB138" s="85">
        <v>2045</v>
      </c>
      <c r="AC138" s="85">
        <v>2046</v>
      </c>
      <c r="AD138" s="85">
        <v>2047</v>
      </c>
      <c r="AE138" s="85">
        <v>2048</v>
      </c>
      <c r="AF138" s="85">
        <v>2049</v>
      </c>
      <c r="AG138" s="85">
        <v>2050</v>
      </c>
      <c r="AH138" s="85">
        <v>2051</v>
      </c>
      <c r="AI138" s="85">
        <v>2052</v>
      </c>
      <c r="AJ138" s="85">
        <v>2053</v>
      </c>
      <c r="AK138" s="85">
        <v>2054</v>
      </c>
      <c r="AL138" s="85">
        <v>2055</v>
      </c>
      <c r="AM138" s="85">
        <v>2056</v>
      </c>
      <c r="AN138" s="85">
        <v>2057</v>
      </c>
      <c r="AO138" s="85">
        <v>2058</v>
      </c>
      <c r="AP138" s="85">
        <v>2059</v>
      </c>
      <c r="AQ138" s="85">
        <v>2060</v>
      </c>
    </row>
    <row r="139" spans="1:43" x14ac:dyDescent="0.2">
      <c r="A139" s="85" t="s">
        <v>245</v>
      </c>
      <c r="B139" cm="1">
        <f t="array" ref="B139:AQ150">TRANSPOSE(B88:M129)</f>
        <v>57021715795.675781</v>
      </c>
      <c r="C139">
        <v>66805049917.851562</v>
      </c>
      <c r="D139">
        <v>76588384040.023438</v>
      </c>
      <c r="E139">
        <v>90865131209.260544</v>
      </c>
      <c r="F139">
        <v>97375868065.892654</v>
      </c>
      <c r="G139">
        <v>104769586053.75272</v>
      </c>
      <c r="H139">
        <v>112735883135.24115</v>
      </c>
      <c r="I139">
        <v>122253025357.29453</v>
      </c>
      <c r="J139">
        <v>132583736487.88463</v>
      </c>
      <c r="K139">
        <v>143798271634.15433</v>
      </c>
      <c r="L139">
        <v>155973007806.7132</v>
      </c>
      <c r="M139">
        <v>169190982107.89749</v>
      </c>
      <c r="N139">
        <v>184383337718.10876</v>
      </c>
      <c r="O139">
        <v>200953448996.99164</v>
      </c>
      <c r="P139">
        <v>219027280303.34622</v>
      </c>
      <c r="Q139">
        <v>238742396349.49588</v>
      </c>
      <c r="R139">
        <v>260249037851.25644</v>
      </c>
      <c r="S139">
        <v>283440095754.99872</v>
      </c>
      <c r="T139">
        <v>308717229406.00024</v>
      </c>
      <c r="U139">
        <v>336269573506.14197</v>
      </c>
      <c r="V139">
        <v>366303534882.15594</v>
      </c>
      <c r="W139">
        <v>399044381015.34381</v>
      </c>
      <c r="X139">
        <v>433583140017.76251</v>
      </c>
      <c r="Y139">
        <v>471139409143.52997</v>
      </c>
      <c r="Z139">
        <v>511978913765.96155</v>
      </c>
      <c r="AA139">
        <v>556390950069.19373</v>
      </c>
      <c r="AB139">
        <v>604690490588.0061</v>
      </c>
      <c r="AC139">
        <v>655116740377.83777</v>
      </c>
      <c r="AD139">
        <v>709784986629.34888</v>
      </c>
      <c r="AE139">
        <v>769054723123.13306</v>
      </c>
      <c r="AF139">
        <v>833316116785.48499</v>
      </c>
      <c r="AG139">
        <v>902992642016.44556</v>
      </c>
      <c r="AH139">
        <v>976928429610.00061</v>
      </c>
      <c r="AI139">
        <v>1056972615454.4156</v>
      </c>
      <c r="AJ139">
        <v>1143633836739.2712</v>
      </c>
      <c r="AK139">
        <v>1237463398529.0498</v>
      </c>
      <c r="AL139">
        <v>1339058879348.3838</v>
      </c>
      <c r="AM139">
        <v>1448963400412.2053</v>
      </c>
      <c r="AN139">
        <v>1567962807904.9907</v>
      </c>
      <c r="AO139">
        <v>1696815167694.7539</v>
      </c>
      <c r="AP139">
        <v>1836342159294.6057</v>
      </c>
      <c r="AQ139">
        <v>1987434449368.6309</v>
      </c>
    </row>
    <row r="140" spans="1:43" x14ac:dyDescent="0.2">
      <c r="A140" s="85" t="s">
        <v>246</v>
      </c>
      <c r="B140">
        <v>4813790922.9226074</v>
      </c>
      <c r="C140">
        <v>5639703020.1499023</v>
      </c>
      <c r="D140">
        <v>6465615117.3769531</v>
      </c>
      <c r="E140">
        <v>7670862535.9223766</v>
      </c>
      <c r="F140">
        <v>8220500958.2468987</v>
      </c>
      <c r="G140">
        <v>8844680921.211935</v>
      </c>
      <c r="H140">
        <v>9517198188.6004219</v>
      </c>
      <c r="I140">
        <v>10320638283.221951</v>
      </c>
      <c r="J140">
        <v>11192760117.085316</v>
      </c>
      <c r="K140">
        <v>12139494648.093058</v>
      </c>
      <c r="L140">
        <v>13167289647.134142</v>
      </c>
      <c r="M140">
        <v>14283155132.10359</v>
      </c>
      <c r="N140">
        <v>15565698498.779366</v>
      </c>
      <c r="O140">
        <v>16964552425.720619</v>
      </c>
      <c r="P140">
        <v>18490350863.107185</v>
      </c>
      <c r="Q140">
        <v>20154707066.555649</v>
      </c>
      <c r="R140">
        <v>21970304403.82283</v>
      </c>
      <c r="S140">
        <v>23928100695.398342</v>
      </c>
      <c r="T140">
        <v>26062004147.628609</v>
      </c>
      <c r="U140">
        <v>28387981570.618176</v>
      </c>
      <c r="V140">
        <v>30923457892.600147</v>
      </c>
      <c r="W140">
        <v>33687450264.106934</v>
      </c>
      <c r="X140">
        <v>36603222996.749451</v>
      </c>
      <c r="Y140">
        <v>39773734868.513443</v>
      </c>
      <c r="Z140">
        <v>43221418497.702797</v>
      </c>
      <c r="AA140">
        <v>46970696357.769928</v>
      </c>
      <c r="AB140">
        <v>51048158527.63958</v>
      </c>
      <c r="AC140">
        <v>55305158152.634972</v>
      </c>
      <c r="AD140">
        <v>59920268432.610001</v>
      </c>
      <c r="AE140">
        <v>64923837943.846397</v>
      </c>
      <c r="AF140">
        <v>70348804699.084305</v>
      </c>
      <c r="AG140">
        <v>76230918538.311417</v>
      </c>
      <c r="AH140">
        <v>82472600625.097458</v>
      </c>
      <c r="AI140">
        <v>89229955583.860565</v>
      </c>
      <c r="AJ140">
        <v>96545922723.65213</v>
      </c>
      <c r="AK140">
        <v>104467043388.73517</v>
      </c>
      <c r="AL140">
        <v>113043765343.20731</v>
      </c>
      <c r="AM140">
        <v>122321939048.21091</v>
      </c>
      <c r="AN140">
        <v>132367905881.99257</v>
      </c>
      <c r="AO140">
        <v>143245661999.87411</v>
      </c>
      <c r="AP140">
        <v>155024573840.79462</v>
      </c>
      <c r="AQ140">
        <v>167779831760.34073</v>
      </c>
    </row>
    <row r="141" spans="1:43" x14ac:dyDescent="0.2">
      <c r="A141" s="85" t="s">
        <v>247</v>
      </c>
      <c r="B141">
        <v>527396576970.39062</v>
      </c>
      <c r="C141">
        <v>564387386943.75</v>
      </c>
      <c r="D141">
        <v>601378196917.10938</v>
      </c>
      <c r="E141">
        <v>653679793356.7395</v>
      </c>
      <c r="F141">
        <v>678931602181.33472</v>
      </c>
      <c r="G141">
        <v>707972526368.1925</v>
      </c>
      <c r="H141">
        <v>738330331842.38074</v>
      </c>
      <c r="I141">
        <v>775992702550.12842</v>
      </c>
      <c r="J141">
        <v>815644916613.4574</v>
      </c>
      <c r="K141">
        <v>857397148721.91516</v>
      </c>
      <c r="L141">
        <v>901366048790.94348</v>
      </c>
      <c r="M141">
        <v>947675150630.3512</v>
      </c>
      <c r="N141">
        <v>1001020352316.952</v>
      </c>
      <c r="O141">
        <v>1057463402157.4661</v>
      </c>
      <c r="P141">
        <v>1117191720724.9717</v>
      </c>
      <c r="Q141">
        <v>1180404668906.3916</v>
      </c>
      <c r="R141">
        <v>1247314356113.9478</v>
      </c>
      <c r="S141">
        <v>1316886480408.2056</v>
      </c>
      <c r="T141">
        <v>1390478698445.6934</v>
      </c>
      <c r="U141">
        <v>1468334272503.8608</v>
      </c>
      <c r="V141">
        <v>1550712051378.1765</v>
      </c>
      <c r="W141">
        <v>1637887537306.1912</v>
      </c>
      <c r="X141">
        <v>1725558058910.0122</v>
      </c>
      <c r="Y141">
        <v>1818125175568.2676</v>
      </c>
      <c r="Z141">
        <v>1915877769198.4077</v>
      </c>
      <c r="AA141">
        <v>2019122929725.0378</v>
      </c>
      <c r="AB141">
        <v>2128187189390.6348</v>
      </c>
      <c r="AC141">
        <v>2236236748358.4429</v>
      </c>
      <c r="AD141">
        <v>2350055559303.3511</v>
      </c>
      <c r="AE141">
        <v>2469972310678.6304</v>
      </c>
      <c r="AF141">
        <v>2596335908746.7744</v>
      </c>
      <c r="AG141">
        <v>2729516825853.834</v>
      </c>
      <c r="AH141">
        <v>2865170511215.7778</v>
      </c>
      <c r="AI141">
        <v>3007979113299.4072</v>
      </c>
      <c r="AJ141">
        <v>3158349208952.644</v>
      </c>
      <c r="AK141">
        <v>3316712515837.2798</v>
      </c>
      <c r="AL141">
        <v>3483527584787.0366</v>
      </c>
      <c r="AM141">
        <v>3659017362843.8594</v>
      </c>
      <c r="AN141">
        <v>3843927859961.8267</v>
      </c>
      <c r="AO141">
        <v>4038805747352.0156</v>
      </c>
      <c r="AP141">
        <v>4244232252852.6982</v>
      </c>
      <c r="AQ141">
        <v>4460825534179.2549</v>
      </c>
    </row>
    <row r="142" spans="1:43" x14ac:dyDescent="0.2">
      <c r="A142" s="85" t="s">
        <v>180</v>
      </c>
      <c r="B142">
        <v>3955943521093.125</v>
      </c>
      <c r="C142">
        <v>4325044975152.25</v>
      </c>
      <c r="D142">
        <v>4694146429211.25</v>
      </c>
      <c r="E142">
        <v>5223056611344.8564</v>
      </c>
      <c r="F142">
        <v>5472364477095.6748</v>
      </c>
      <c r="G142">
        <v>5757592884544.7441</v>
      </c>
      <c r="H142">
        <v>6059514929236.3271</v>
      </c>
      <c r="I142">
        <v>6428285900077.5557</v>
      </c>
      <c r="J142">
        <v>6821463669083.2812</v>
      </c>
      <c r="K142">
        <v>7240799003387.8994</v>
      </c>
      <c r="L142">
        <v>7688177140477.9727</v>
      </c>
      <c r="M142">
        <v>8165628680311.0527</v>
      </c>
      <c r="N142">
        <v>8715085589967.2812</v>
      </c>
      <c r="O142">
        <v>9304301014337.6465</v>
      </c>
      <c r="P142">
        <v>9936355441714.0195</v>
      </c>
      <c r="Q142">
        <v>10614582259958.721</v>
      </c>
      <c r="R142">
        <v>11342589476413.6</v>
      </c>
      <c r="S142">
        <v>12112693670004.051</v>
      </c>
      <c r="T142">
        <v>12939116514851.436</v>
      </c>
      <c r="U142">
        <v>13826262544902.184</v>
      </c>
      <c r="V142">
        <v>14778900158254.912</v>
      </c>
      <c r="W142">
        <v>15802192960283.086</v>
      </c>
      <c r="X142">
        <v>16856836212578.652</v>
      </c>
      <c r="Y142">
        <v>17987628400559.062</v>
      </c>
      <c r="Z142">
        <v>19200451564481.414</v>
      </c>
      <c r="AA142">
        <v>20501666574907.996</v>
      </c>
      <c r="AB142">
        <v>21898153635895.934</v>
      </c>
      <c r="AC142">
        <v>23322462225868.668</v>
      </c>
      <c r="AD142">
        <v>24847370753687.359</v>
      </c>
      <c r="AE142">
        <v>26480477275692.289</v>
      </c>
      <c r="AF142">
        <v>28229982836908.027</v>
      </c>
      <c r="AG142">
        <v>30104741011699.469</v>
      </c>
      <c r="AH142">
        <v>32061292950149.961</v>
      </c>
      <c r="AI142">
        <v>34156035255139.715</v>
      </c>
      <c r="AJ142">
        <v>36399379747002.969</v>
      </c>
      <c r="AK142">
        <v>38802559767117.961</v>
      </c>
      <c r="AL142">
        <v>41377697098199.203</v>
      </c>
      <c r="AM142">
        <v>44134687076807.719</v>
      </c>
      <c r="AN142">
        <v>47090298089643.141</v>
      </c>
      <c r="AO142">
        <v>50259704632753.906</v>
      </c>
      <c r="AP142">
        <v>53659289075346.25</v>
      </c>
      <c r="AQ142">
        <v>57306740531062.219</v>
      </c>
    </row>
    <row r="143" spans="1:43" x14ac:dyDescent="0.2">
      <c r="A143" s="85" t="s">
        <v>248</v>
      </c>
      <c r="B143">
        <v>13643422030.554199</v>
      </c>
      <c r="C143">
        <v>15172872172.730469</v>
      </c>
      <c r="D143">
        <v>16702322314.907227</v>
      </c>
      <c r="E143">
        <v>18908774620.492142</v>
      </c>
      <c r="F143">
        <v>19936239009.214745</v>
      </c>
      <c r="G143">
        <v>21108575536.753555</v>
      </c>
      <c r="H143">
        <v>22357562198.0252</v>
      </c>
      <c r="I143">
        <v>23870849032.529175</v>
      </c>
      <c r="J143">
        <v>25494847323.518585</v>
      </c>
      <c r="K143">
        <v>27238182313.250828</v>
      </c>
      <c r="L143">
        <v>29110183431.55759</v>
      </c>
      <c r="M143">
        <v>31120943766.759056</v>
      </c>
      <c r="N143">
        <v>33433856130.266983</v>
      </c>
      <c r="O143">
        <v>35930131297.952553</v>
      </c>
      <c r="P143">
        <v>38625080495.284164</v>
      </c>
      <c r="Q143">
        <v>41535344309.688713</v>
      </c>
      <c r="R143">
        <v>44679011422.054062</v>
      </c>
      <c r="S143">
        <v>48029792181.94239</v>
      </c>
      <c r="T143">
        <v>51648036681.886299</v>
      </c>
      <c r="U143">
        <v>55556156025.194954</v>
      </c>
      <c r="V143">
        <v>59778507400.054001</v>
      </c>
      <c r="W143">
        <v>64341567502.369453</v>
      </c>
      <c r="X143">
        <v>69090102292.945801</v>
      </c>
      <c r="Y143">
        <v>74211592913.067871</v>
      </c>
      <c r="Z143">
        <v>79736723714.858871</v>
      </c>
      <c r="AA143">
        <v>85698788371.319534</v>
      </c>
      <c r="AB143">
        <v>92133917014.197296</v>
      </c>
      <c r="AC143">
        <v>98764167783.226349</v>
      </c>
      <c r="AD143">
        <v>105901815907.73758</v>
      </c>
      <c r="AE143">
        <v>113587431158.14893</v>
      </c>
      <c r="AF143">
        <v>121864926133.35602</v>
      </c>
      <c r="AG143">
        <v>130781837469.20631</v>
      </c>
      <c r="AH143">
        <v>140157856805.13571</v>
      </c>
      <c r="AI143">
        <v>150247035906.9299</v>
      </c>
      <c r="AJ143">
        <v>161105888852.27911</v>
      </c>
      <c r="AK143">
        <v>172795534513.66562</v>
      </c>
      <c r="AL143">
        <v>185382079125.5062</v>
      </c>
      <c r="AM143">
        <v>198922665016.7616</v>
      </c>
      <c r="AN143">
        <v>213506394043.26691</v>
      </c>
      <c r="AO143">
        <v>229216594816.42929</v>
      </c>
      <c r="AP143">
        <v>246143416870.76727</v>
      </c>
      <c r="AQ143">
        <v>264384398555.87796</v>
      </c>
    </row>
    <row r="144" spans="1:43" x14ac:dyDescent="0.2">
      <c r="A144" s="85" t="s">
        <v>249</v>
      </c>
      <c r="B144">
        <v>109785665004.38672</v>
      </c>
      <c r="C144">
        <v>122092819364.45703</v>
      </c>
      <c r="D144">
        <v>134399973724.52734</v>
      </c>
      <c r="E144">
        <v>152154818007.46307</v>
      </c>
      <c r="F144">
        <v>160422601626.43875</v>
      </c>
      <c r="G144">
        <v>169856139999.84979</v>
      </c>
      <c r="H144">
        <v>179906465414.23785</v>
      </c>
      <c r="I144">
        <v>192083557134.86765</v>
      </c>
      <c r="J144">
        <v>205151519990.65262</v>
      </c>
      <c r="K144">
        <v>219179759439.74884</v>
      </c>
      <c r="L144">
        <v>234243347385.35385</v>
      </c>
      <c r="M144">
        <v>250423500725.28503</v>
      </c>
      <c r="N144">
        <v>269035006058.98337</v>
      </c>
      <c r="O144">
        <v>289121992202.77295</v>
      </c>
      <c r="P144">
        <v>310807665275.02673</v>
      </c>
      <c r="Q144">
        <v>334225928482.15637</v>
      </c>
      <c r="R144">
        <v>359522337525.3219</v>
      </c>
      <c r="S144">
        <v>386485345275.83374</v>
      </c>
      <c r="T144">
        <v>415600575870.07318</v>
      </c>
      <c r="U144">
        <v>447048366607.15753</v>
      </c>
      <c r="V144">
        <v>481024714510.12006</v>
      </c>
      <c r="W144">
        <v>517742671822.00977</v>
      </c>
      <c r="X144">
        <v>555953103818.07275</v>
      </c>
      <c r="Y144">
        <v>597164630676.07898</v>
      </c>
      <c r="Z144">
        <v>641624162738.22217</v>
      </c>
      <c r="AA144">
        <v>689599606987.20325</v>
      </c>
      <c r="AB144">
        <v>741381694775.51831</v>
      </c>
      <c r="AC144">
        <v>794733888093.13342</v>
      </c>
      <c r="AD144">
        <v>852168998142.02417</v>
      </c>
      <c r="AE144">
        <v>914013481086.43518</v>
      </c>
      <c r="AF144">
        <v>980620692108.06555</v>
      </c>
      <c r="AG144">
        <v>1052373148229.8103</v>
      </c>
      <c r="AH144">
        <v>1127819947088.3445</v>
      </c>
      <c r="AI144">
        <v>1209005388272.5215</v>
      </c>
      <c r="AJ144">
        <v>1296384228337.2446</v>
      </c>
      <c r="AK144">
        <v>1390448277624.7419</v>
      </c>
      <c r="AL144">
        <v>1491729478699.5854</v>
      </c>
      <c r="AM144">
        <v>1600687643518.7007</v>
      </c>
      <c r="AN144">
        <v>1718039755436.5283</v>
      </c>
      <c r="AO144">
        <v>1844456341758.7747</v>
      </c>
      <c r="AP144">
        <v>1980662816283.5432</v>
      </c>
      <c r="AQ144">
        <v>2127444049005.1116</v>
      </c>
    </row>
    <row r="145" spans="1:43" x14ac:dyDescent="0.2">
      <c r="A145" s="85" t="s">
        <v>250</v>
      </c>
      <c r="B145">
        <v>344168191505.89844</v>
      </c>
      <c r="C145">
        <v>367196462831.63281</v>
      </c>
      <c r="D145">
        <v>390224734157.35938</v>
      </c>
      <c r="E145">
        <v>422699286178.67676</v>
      </c>
      <c r="F145">
        <v>438451804979.65588</v>
      </c>
      <c r="G145">
        <v>456586094152.65802</v>
      </c>
      <c r="H145">
        <v>475497105707.64539</v>
      </c>
      <c r="I145">
        <v>499028712212.33044</v>
      </c>
      <c r="J145">
        <v>523743883026.54865</v>
      </c>
      <c r="K145">
        <v>549703307351.21204</v>
      </c>
      <c r="L145">
        <v>576970858380.42908</v>
      </c>
      <c r="M145">
        <v>605613765085.08203</v>
      </c>
      <c r="N145">
        <v>638615128034.17651</v>
      </c>
      <c r="O145">
        <v>673437742822.92981</v>
      </c>
      <c r="P145">
        <v>710183609683.49219</v>
      </c>
      <c r="Q145">
        <v>748960540273.84802</v>
      </c>
      <c r="R145">
        <v>789882495239.90015</v>
      </c>
      <c r="S145">
        <v>832273603780.22388</v>
      </c>
      <c r="T145">
        <v>876970880523.12195</v>
      </c>
      <c r="U145">
        <v>924101790830.00012</v>
      </c>
      <c r="V145">
        <v>973800977034.2229</v>
      </c>
      <c r="W145">
        <v>1026210671676.0131</v>
      </c>
      <c r="X145">
        <v>1078608294254.3015</v>
      </c>
      <c r="Y145">
        <v>1133723336015.9966</v>
      </c>
      <c r="Z145">
        <v>1191699266180.6626</v>
      </c>
      <c r="AA145">
        <v>1252687286054.0745</v>
      </c>
      <c r="AB145">
        <v>1316846755648.0271</v>
      </c>
      <c r="AC145">
        <v>1379914404593.5085</v>
      </c>
      <c r="AD145">
        <v>1446051835620.0635</v>
      </c>
      <c r="AE145">
        <v>1515411307459.3674</v>
      </c>
      <c r="AF145">
        <v>1588152799771.2002</v>
      </c>
      <c r="AG145">
        <v>1664444414912.9829</v>
      </c>
      <c r="AH145">
        <v>1741582805350.3708</v>
      </c>
      <c r="AI145">
        <v>1822365453851.1831</v>
      </c>
      <c r="AJ145">
        <v>1906968412779.5417</v>
      </c>
      <c r="AK145">
        <v>1995576465977.9641</v>
      </c>
      <c r="AL145">
        <v>2088383575633.5698</v>
      </c>
      <c r="AM145">
        <v>2185435521971.3499</v>
      </c>
      <c r="AN145">
        <v>2287083659087.9253</v>
      </c>
      <c r="AO145">
        <v>2393550453184.4302</v>
      </c>
      <c r="AP145">
        <v>2505069418104.1084</v>
      </c>
      <c r="AQ145">
        <v>2621885681034.7876</v>
      </c>
    </row>
    <row r="146" spans="1:43" x14ac:dyDescent="0.2">
      <c r="A146" s="85" t="s">
        <v>251</v>
      </c>
      <c r="B146">
        <v>15902028161.269531</v>
      </c>
      <c r="C146">
        <v>16981094249.616211</v>
      </c>
      <c r="D146">
        <v>18060160337.962891</v>
      </c>
      <c r="E146">
        <v>19583075354.387363</v>
      </c>
      <c r="F146">
        <v>20320753663.095757</v>
      </c>
      <c r="G146">
        <v>21169712426.830109</v>
      </c>
      <c r="H146">
        <v>22055679374.161301</v>
      </c>
      <c r="I146">
        <v>23157119378.584476</v>
      </c>
      <c r="J146">
        <v>24314803488.889072</v>
      </c>
      <c r="K146">
        <v>25531687739.746696</v>
      </c>
      <c r="L146">
        <v>26810889399.217262</v>
      </c>
      <c r="M146">
        <v>28155696192.356567</v>
      </c>
      <c r="N146">
        <v>29705042682.825279</v>
      </c>
      <c r="O146">
        <v>31341254420.409893</v>
      </c>
      <c r="P146">
        <v>33069319512.299465</v>
      </c>
      <c r="Q146">
        <v>34894521425.74707</v>
      </c>
      <c r="R146">
        <v>36822457158.502335</v>
      </c>
      <c r="S146">
        <v>38821910905.779984</v>
      </c>
      <c r="T146">
        <v>40932220019.941299</v>
      </c>
      <c r="U146">
        <v>43159697989.6343</v>
      </c>
      <c r="V146">
        <v>45511030501.320869</v>
      </c>
      <c r="W146">
        <v>47993298368.906456</v>
      </c>
      <c r="X146">
        <v>50479551179.442879</v>
      </c>
      <c r="Y146">
        <v>53097839735.950066</v>
      </c>
      <c r="Z146">
        <v>55855403584.981483</v>
      </c>
      <c r="AA146">
        <v>58759895784.396172</v>
      </c>
      <c r="AB146">
        <v>61819407750.690834</v>
      </c>
      <c r="AC146">
        <v>64834297036.456146</v>
      </c>
      <c r="AD146">
        <v>68000445813.921211</v>
      </c>
      <c r="AE146">
        <v>71325732725.049179</v>
      </c>
      <c r="AF146">
        <v>74818467337.502319</v>
      </c>
      <c r="AG146">
        <v>78487415188.763306</v>
      </c>
      <c r="AH146">
        <v>82205883334.511002</v>
      </c>
      <c r="AI146">
        <v>86106624508.861282</v>
      </c>
      <c r="AJ146">
        <v>90198983187.691086</v>
      </c>
      <c r="AK146">
        <v>94492811314.700607</v>
      </c>
      <c r="AL146">
        <v>98998497861.649231</v>
      </c>
      <c r="AM146">
        <v>103719509686.1563</v>
      </c>
      <c r="AN146">
        <v>108673917279.7632</v>
      </c>
      <c r="AO146">
        <v>113873819748.53722</v>
      </c>
      <c r="AP146">
        <v>119331982578.56792</v>
      </c>
      <c r="AQ146">
        <v>125061877099.2296</v>
      </c>
    </row>
    <row r="147" spans="1:43" x14ac:dyDescent="0.2">
      <c r="A147" s="85" t="s">
        <v>252</v>
      </c>
      <c r="B147">
        <v>943170640105.9375</v>
      </c>
      <c r="C147">
        <v>1107934772908.25</v>
      </c>
      <c r="D147">
        <v>1272698905710.5625</v>
      </c>
      <c r="E147">
        <v>1513230325777.8352</v>
      </c>
      <c r="F147">
        <v>1622844733744.571</v>
      </c>
      <c r="G147">
        <v>1747304916027.3542</v>
      </c>
      <c r="H147">
        <v>1881454722831.5557</v>
      </c>
      <c r="I147">
        <v>2041643540429.5742</v>
      </c>
      <c r="J147">
        <v>2215593668698.8447</v>
      </c>
      <c r="K147">
        <v>2404496846125.9136</v>
      </c>
      <c r="L147">
        <v>2609648829035.1929</v>
      </c>
      <c r="M147">
        <v>2832458544828.6621</v>
      </c>
      <c r="N147">
        <v>3088543020487.6401</v>
      </c>
      <c r="O147">
        <v>3367946836864.6235</v>
      </c>
      <c r="P147">
        <v>3672807285863.5776</v>
      </c>
      <c r="Q147">
        <v>4005458780212.6743</v>
      </c>
      <c r="R147">
        <v>4368451148058.4351</v>
      </c>
      <c r="S147">
        <v>4760015147144.3184</v>
      </c>
      <c r="T147">
        <v>5186924102168.1025</v>
      </c>
      <c r="U147">
        <v>5652389241899.2969</v>
      </c>
      <c r="V147">
        <v>6159915414947.4854</v>
      </c>
      <c r="W147">
        <v>6713328114352.4521</v>
      </c>
      <c r="X147">
        <v>7297366689121.1816</v>
      </c>
      <c r="Y147">
        <v>7932582287178.3662</v>
      </c>
      <c r="Z147">
        <v>8623489443209.3535</v>
      </c>
      <c r="AA147">
        <v>9375003555554.707</v>
      </c>
      <c r="AB147">
        <v>10192476716238.928</v>
      </c>
      <c r="AC147">
        <v>11046264530204.062</v>
      </c>
      <c r="AD147">
        <v>11972057968536.484</v>
      </c>
      <c r="AE147">
        <v>12975968059442.65</v>
      </c>
      <c r="AF147">
        <v>14064627673871.506</v>
      </c>
      <c r="AG147">
        <v>15245236364728.572</v>
      </c>
      <c r="AH147">
        <v>16498326365237.023</v>
      </c>
      <c r="AI147">
        <v>17855166564955.281</v>
      </c>
      <c r="AJ147">
        <v>19324406494422.777</v>
      </c>
      <c r="AK147">
        <v>20915421757531.676</v>
      </c>
      <c r="AL147">
        <v>22638375411042.68</v>
      </c>
      <c r="AM147">
        <v>24502515013049.457</v>
      </c>
      <c r="AN147">
        <v>26521197635718.66</v>
      </c>
      <c r="AO147">
        <v>28707317681171.172</v>
      </c>
      <c r="AP147">
        <v>31074852217098.266</v>
      </c>
      <c r="AQ147">
        <v>33638952460584.426</v>
      </c>
    </row>
    <row r="148" spans="1:43" x14ac:dyDescent="0.2">
      <c r="A148" s="85" t="s">
        <v>128</v>
      </c>
      <c r="B148">
        <v>668346580275.125</v>
      </c>
      <c r="C148">
        <v>713928867294.5625</v>
      </c>
      <c r="D148">
        <v>759511154314</v>
      </c>
      <c r="E148">
        <v>823860929037.35352</v>
      </c>
      <c r="F148">
        <v>855015288392.00928</v>
      </c>
      <c r="G148">
        <v>890865493386.52051</v>
      </c>
      <c r="H148">
        <v>928288237974.96216</v>
      </c>
      <c r="I148">
        <v>974797394250.60168</v>
      </c>
      <c r="J148">
        <v>1023694252595.5183</v>
      </c>
      <c r="K148">
        <v>1075105374314.4352</v>
      </c>
      <c r="L148">
        <v>1129164312982.6858</v>
      </c>
      <c r="M148">
        <v>1186012021766.8865</v>
      </c>
      <c r="N148">
        <v>1251504636065.053</v>
      </c>
      <c r="O148">
        <v>1320689615743.937</v>
      </c>
      <c r="P148">
        <v>1393780812961.6958</v>
      </c>
      <c r="Q148">
        <v>1471004903886.3804</v>
      </c>
      <c r="R148">
        <v>1552602191714.7397</v>
      </c>
      <c r="S148">
        <v>1637260894732.3855</v>
      </c>
      <c r="T148">
        <v>1726644467062.9082</v>
      </c>
      <c r="U148">
        <v>1821024739249.488</v>
      </c>
      <c r="V148">
        <v>1920689805308.6287</v>
      </c>
      <c r="W148">
        <v>2025945045072.8616</v>
      </c>
      <c r="X148">
        <v>2131437195491.7898</v>
      </c>
      <c r="Y148">
        <v>2242577705408.1504</v>
      </c>
      <c r="Z148">
        <v>2359680178696.5024</v>
      </c>
      <c r="AA148">
        <v>2483076458479.5767</v>
      </c>
      <c r="AB148">
        <v>2613117749927.0405</v>
      </c>
      <c r="AC148">
        <v>2741372604403.8149</v>
      </c>
      <c r="AD148">
        <v>2876128753319.6392</v>
      </c>
      <c r="AE148">
        <v>3017730221825.1367</v>
      </c>
      <c r="AF148">
        <v>3166540280256.1543</v>
      </c>
      <c r="AG148">
        <v>3322942595758.9614</v>
      </c>
      <c r="AH148">
        <v>3481585080037.7783</v>
      </c>
      <c r="AI148">
        <v>3648100647932.3945</v>
      </c>
      <c r="AJ148">
        <v>3822900532948.522</v>
      </c>
      <c r="AK148">
        <v>4006418886977.6416</v>
      </c>
      <c r="AL148">
        <v>4199114158905.811</v>
      </c>
      <c r="AM148">
        <v>4401152714404.7773</v>
      </c>
      <c r="AN148">
        <v>4613322105208.8359</v>
      </c>
      <c r="AO148">
        <v>4836158663727.0889</v>
      </c>
      <c r="AP148">
        <v>5070229112809.7051</v>
      </c>
      <c r="AQ148">
        <v>5316132428005.1445</v>
      </c>
    </row>
    <row r="149" spans="1:43" x14ac:dyDescent="0.2">
      <c r="A149" s="85" t="s">
        <v>253</v>
      </c>
      <c r="B149">
        <v>3498816844006.125</v>
      </c>
      <c r="C149">
        <v>3803104801598.625</v>
      </c>
      <c r="D149">
        <v>4107392759191.125</v>
      </c>
      <c r="E149">
        <v>4542148407768.9004</v>
      </c>
      <c r="F149">
        <v>4748161814304.1709</v>
      </c>
      <c r="G149">
        <v>4984131426203.6406</v>
      </c>
      <c r="H149">
        <v>5233217261335.8916</v>
      </c>
      <c r="I149">
        <v>5538511104688.9424</v>
      </c>
      <c r="J149">
        <v>5863098437800.3975</v>
      </c>
      <c r="K149">
        <v>6208304166003.1387</v>
      </c>
      <c r="L149">
        <v>6575551351632.7764</v>
      </c>
      <c r="M149">
        <v>6966368954644.293</v>
      </c>
      <c r="N149">
        <v>7416221078723.876</v>
      </c>
      <c r="O149">
        <v>7897241683469.1113</v>
      </c>
      <c r="P149">
        <v>8411750280817.5713</v>
      </c>
      <c r="Q149">
        <v>8962250556239.1094</v>
      </c>
      <c r="R149">
        <v>9551445792077.459</v>
      </c>
      <c r="S149">
        <v>10172522339044.096</v>
      </c>
      <c r="T149">
        <v>10837081908161.588</v>
      </c>
      <c r="U149">
        <v>11548396142353.43</v>
      </c>
      <c r="V149">
        <v>12309998778264.957</v>
      </c>
      <c r="W149">
        <v>13125707722794.686</v>
      </c>
      <c r="X149">
        <v>13962460465393.57</v>
      </c>
      <c r="Y149">
        <v>14857029182749.104</v>
      </c>
      <c r="Z149">
        <v>15813717718977.043</v>
      </c>
      <c r="AA149">
        <v>16837170644612.279</v>
      </c>
      <c r="AB149">
        <v>17932401523041.258</v>
      </c>
      <c r="AC149">
        <v>19043669759792.805</v>
      </c>
      <c r="AD149">
        <v>20230049219095.918</v>
      </c>
      <c r="AE149">
        <v>21497018667087.262</v>
      </c>
      <c r="AF149">
        <v>22850481026297.004</v>
      </c>
      <c r="AG149">
        <v>24296797656286.496</v>
      </c>
      <c r="AH149">
        <v>25800160646188.938</v>
      </c>
      <c r="AI149">
        <v>27405304119276.082</v>
      </c>
      <c r="AJ149">
        <v>29119656258468.051</v>
      </c>
      <c r="AK149">
        <v>30951218762425.105</v>
      </c>
      <c r="AL149">
        <v>32908612918514.102</v>
      </c>
      <c r="AM149">
        <v>34998601901461.395</v>
      </c>
      <c r="AN149">
        <v>37233314371442.188</v>
      </c>
      <c r="AO149">
        <v>39623493142711.602</v>
      </c>
      <c r="AP149">
        <v>42180719895679.43</v>
      </c>
      <c r="AQ149">
        <v>44917483016733.039</v>
      </c>
    </row>
    <row r="150" spans="1:43" x14ac:dyDescent="0.2">
      <c r="A150" s="85" t="s">
        <v>254</v>
      </c>
      <c r="B150">
        <v>6261515873.178833</v>
      </c>
      <c r="C150">
        <v>6744308653.3197021</v>
      </c>
      <c r="D150">
        <v>7227101433.4605713</v>
      </c>
      <c r="E150">
        <v>7913074465.8623552</v>
      </c>
      <c r="F150">
        <v>8241387428.455369</v>
      </c>
      <c r="G150">
        <v>8618256090.7643642</v>
      </c>
      <c r="H150">
        <v>9014003770.0746384</v>
      </c>
      <c r="I150">
        <v>9502214591.6581898</v>
      </c>
      <c r="J150">
        <v>10018562876.048336</v>
      </c>
      <c r="K150">
        <v>10564796666.621536</v>
      </c>
      <c r="L150">
        <v>11142781772.417749</v>
      </c>
      <c r="M150">
        <v>11754510345.581812</v>
      </c>
      <c r="N150">
        <v>12458927704.242956</v>
      </c>
      <c r="O150">
        <v>13207988679.741482</v>
      </c>
      <c r="P150">
        <v>14004715563.568489</v>
      </c>
      <c r="Q150">
        <v>14852350156.724255</v>
      </c>
      <c r="R150">
        <v>15754370818.220093</v>
      </c>
      <c r="S150">
        <v>16698533385.702402</v>
      </c>
      <c r="T150">
        <v>17702878743.425804</v>
      </c>
      <c r="U150">
        <v>18771523030.241127</v>
      </c>
      <c r="V150">
        <v>19908884984.671463</v>
      </c>
      <c r="W150">
        <v>21119709721.911514</v>
      </c>
      <c r="X150">
        <v>22349567083.007782</v>
      </c>
      <c r="Y150">
        <v>23656323223.741135</v>
      </c>
      <c r="Z150">
        <v>25045176313.112328</v>
      </c>
      <c r="AA150">
        <v>26521703607.436512</v>
      </c>
      <c r="AB150">
        <v>28091890977.187183</v>
      </c>
      <c r="AC150">
        <v>29666897253.207455</v>
      </c>
      <c r="AD150">
        <v>31337685841.046143</v>
      </c>
      <c r="AE150">
        <v>33110602209.521191</v>
      </c>
      <c r="AF150">
        <v>34992446699.626633</v>
      </c>
      <c r="AG150">
        <v>36990509299.34079</v>
      </c>
      <c r="AH150">
        <v>39048034808.617744</v>
      </c>
      <c r="AI150">
        <v>41230739554.243576</v>
      </c>
      <c r="AJ150">
        <v>43546954990.938812</v>
      </c>
      <c r="AK150">
        <v>46005612338.069153</v>
      </c>
      <c r="AL150">
        <v>48616288483.762199</v>
      </c>
      <c r="AM150">
        <v>51385544527.302109</v>
      </c>
      <c r="AN150">
        <v>54327555646.626167</v>
      </c>
      <c r="AO150">
        <v>57454083402.268723</v>
      </c>
      <c r="AP150">
        <v>60777751193.652298</v>
      </c>
      <c r="AQ150">
        <v>64312111024.675674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3F014-8AFB-B544-AB26-5880F08C38EF}">
  <dimension ref="A1:AQ150"/>
  <sheetViews>
    <sheetView workbookViewId="0">
      <selection sqref="A1:XFD1048576"/>
    </sheetView>
  </sheetViews>
  <sheetFormatPr baseColWidth="10" defaultRowHeight="15" x14ac:dyDescent="0.2"/>
  <cols>
    <col min="1" max="1" width="28.5" customWidth="1"/>
  </cols>
  <sheetData>
    <row r="1" spans="1:40" ht="16" x14ac:dyDescent="0.2">
      <c r="A1" s="82" t="s">
        <v>119</v>
      </c>
    </row>
    <row r="3" spans="1:40" x14ac:dyDescent="0.2">
      <c r="A3" s="83" t="s">
        <v>342</v>
      </c>
    </row>
    <row r="4" spans="1:40" x14ac:dyDescent="0.2">
      <c r="A4" s="83" t="s">
        <v>241</v>
      </c>
    </row>
    <row r="5" spans="1:40" x14ac:dyDescent="0.2">
      <c r="A5" s="83" t="s">
        <v>343</v>
      </c>
    </row>
    <row r="6" spans="1:40" x14ac:dyDescent="0.2">
      <c r="A6" s="83" t="s">
        <v>243</v>
      </c>
    </row>
    <row r="7" spans="1:40" x14ac:dyDescent="0.2">
      <c r="A7" s="83"/>
      <c r="B7">
        <v>1000</v>
      </c>
    </row>
    <row r="8" spans="1:40" x14ac:dyDescent="0.2">
      <c r="A8" s="85" t="s">
        <v>244</v>
      </c>
      <c r="B8" s="85">
        <v>2022</v>
      </c>
      <c r="C8" s="85">
        <v>2023</v>
      </c>
      <c r="D8" s="85">
        <v>2024</v>
      </c>
      <c r="E8" s="85">
        <v>2025</v>
      </c>
      <c r="F8" s="85">
        <v>2026</v>
      </c>
      <c r="G8" s="85">
        <v>2027</v>
      </c>
      <c r="H8" s="85">
        <v>2028</v>
      </c>
      <c r="I8" s="85">
        <v>2029</v>
      </c>
      <c r="J8" s="85">
        <v>2030</v>
      </c>
      <c r="K8" s="85">
        <v>2031</v>
      </c>
      <c r="L8" s="85">
        <v>2032</v>
      </c>
      <c r="M8" s="85">
        <v>2033</v>
      </c>
      <c r="N8" s="85">
        <v>2034</v>
      </c>
      <c r="O8" s="85">
        <v>2035</v>
      </c>
      <c r="P8" s="85">
        <v>2036</v>
      </c>
      <c r="Q8" s="85">
        <v>2037</v>
      </c>
      <c r="R8" s="85">
        <v>2038</v>
      </c>
      <c r="S8" s="85">
        <v>2039</v>
      </c>
      <c r="T8" s="85">
        <v>2040</v>
      </c>
      <c r="U8" s="85">
        <v>2041</v>
      </c>
      <c r="V8" s="85">
        <v>2042</v>
      </c>
      <c r="W8" s="85">
        <v>2043</v>
      </c>
      <c r="X8" s="85">
        <v>2044</v>
      </c>
      <c r="Y8" s="85">
        <v>2045</v>
      </c>
      <c r="Z8" s="85">
        <v>2046</v>
      </c>
      <c r="AA8" s="85">
        <v>2047</v>
      </c>
      <c r="AB8" s="85">
        <v>2048</v>
      </c>
      <c r="AC8" s="85">
        <v>2049</v>
      </c>
      <c r="AD8" s="85">
        <v>2050</v>
      </c>
      <c r="AE8" s="85">
        <v>2051</v>
      </c>
      <c r="AF8" s="85">
        <v>2052</v>
      </c>
      <c r="AG8" s="85">
        <v>2053</v>
      </c>
      <c r="AH8" s="85">
        <v>2054</v>
      </c>
      <c r="AI8" s="85">
        <v>2055</v>
      </c>
      <c r="AJ8" s="85">
        <v>2056</v>
      </c>
      <c r="AK8" s="85">
        <v>2057</v>
      </c>
      <c r="AL8" s="85">
        <v>2058</v>
      </c>
      <c r="AM8" s="85">
        <v>2059</v>
      </c>
      <c r="AN8" s="85">
        <v>2060</v>
      </c>
    </row>
    <row r="9" spans="1:40" x14ac:dyDescent="0.2">
      <c r="A9" s="85" t="s">
        <v>245</v>
      </c>
      <c r="B9" s="86">
        <v>1.8640906554841439E-8</v>
      </c>
      <c r="C9" s="86">
        <v>1.9334469561439146E-8</v>
      </c>
      <c r="D9" s="86">
        <v>2.0132935134750241E-8</v>
      </c>
      <c r="E9" s="86">
        <v>2.0965508768238061E-8</v>
      </c>
      <c r="F9" s="86">
        <v>2.2001649656650955E-8</v>
      </c>
      <c r="G9" s="86">
        <v>2.3089785262933921E-8</v>
      </c>
      <c r="H9" s="86">
        <v>2.4232571488742032E-8</v>
      </c>
      <c r="I9" s="86">
        <v>2.5432802702958053E-8</v>
      </c>
      <c r="J9" s="86">
        <v>2.6693419137910712E-8</v>
      </c>
      <c r="K9" s="86">
        <v>2.8145870857966923E-8</v>
      </c>
      <c r="L9" s="86">
        <v>2.9678286270138591E-8</v>
      </c>
      <c r="M9" s="86">
        <v>3.1295126321233371E-8</v>
      </c>
      <c r="N9" s="86">
        <v>3.3001104535821984E-8</v>
      </c>
      <c r="O9" s="86">
        <v>3.4801201543650815E-8</v>
      </c>
      <c r="P9" s="86">
        <v>3.6665597990499026E-8</v>
      </c>
      <c r="Q9" s="86">
        <v>3.8631126610206298E-8</v>
      </c>
      <c r="R9" s="86">
        <v>4.07033507063405E-8</v>
      </c>
      <c r="S9" s="86">
        <v>4.2888144455708946E-8</v>
      </c>
      <c r="T9" s="86">
        <v>4.5191710595198014E-8</v>
      </c>
      <c r="U9" s="86">
        <v>4.7494100021096693E-8</v>
      </c>
      <c r="V9" s="86">
        <v>4.9915455968432757E-8</v>
      </c>
      <c r="W9" s="86">
        <v>5.246202132792416E-8</v>
      </c>
      <c r="X9" s="86">
        <v>5.5140372132516169E-8</v>
      </c>
      <c r="Y9" s="86">
        <v>5.7957435650501051E-8</v>
      </c>
      <c r="Z9" s="86">
        <v>6.072550515148528E-8</v>
      </c>
      <c r="AA9" s="86">
        <v>6.3627669173113797E-8</v>
      </c>
      <c r="AB9" s="86">
        <v>6.6670525340543945E-8</v>
      </c>
      <c r="AC9" s="86">
        <v>6.9861001386553514E-8</v>
      </c>
      <c r="AD9" s="86">
        <v>7.3206371957624583E-8</v>
      </c>
      <c r="AE9" s="86">
        <v>7.658762595342055E-8</v>
      </c>
      <c r="AF9" s="86">
        <v>8.0127684954228083E-8</v>
      </c>
      <c r="AG9" s="86">
        <v>8.3834144334112729E-8</v>
      </c>
      <c r="AH9" s="86">
        <v>8.7714969924954825E-8</v>
      </c>
      <c r="AI9" s="86">
        <v>9.1778516467172613E-8</v>
      </c>
      <c r="AJ9" s="86">
        <v>9.6026612011933026E-8</v>
      </c>
      <c r="AK9" s="86">
        <v>1.0047449696712888E-7</v>
      </c>
      <c r="AL9" s="86">
        <v>1.0513172785120322E-7</v>
      </c>
      <c r="AM9" s="86">
        <v>1.1000832646492404E-7</v>
      </c>
      <c r="AN9" s="86">
        <v>1.1511480295921389E-7</v>
      </c>
    </row>
    <row r="10" spans="1:40" x14ac:dyDescent="0.2">
      <c r="A10" s="85" t="s">
        <v>246</v>
      </c>
      <c r="B10" s="86">
        <v>0</v>
      </c>
      <c r="C10" s="86">
        <v>0</v>
      </c>
      <c r="D10" s="86">
        <v>0</v>
      </c>
      <c r="E10" s="86">
        <v>0</v>
      </c>
      <c r="F10" s="86">
        <v>0</v>
      </c>
      <c r="G10" s="86">
        <v>0</v>
      </c>
      <c r="H10" s="86">
        <v>0</v>
      </c>
      <c r="I10" s="86">
        <v>0</v>
      </c>
      <c r="J10" s="86">
        <v>0</v>
      </c>
      <c r="K10" s="86">
        <v>0</v>
      </c>
      <c r="L10" s="86">
        <v>0</v>
      </c>
      <c r="M10" s="86">
        <v>0</v>
      </c>
      <c r="N10" s="86">
        <v>0</v>
      </c>
      <c r="O10" s="86">
        <v>0</v>
      </c>
      <c r="P10" s="86">
        <v>0</v>
      </c>
      <c r="Q10" s="86">
        <v>0</v>
      </c>
      <c r="R10" s="86">
        <v>0</v>
      </c>
      <c r="S10" s="86">
        <v>0</v>
      </c>
      <c r="T10" s="86">
        <v>0</v>
      </c>
      <c r="U10" s="86">
        <v>0</v>
      </c>
      <c r="V10" s="86">
        <v>0</v>
      </c>
      <c r="W10" s="86">
        <v>0</v>
      </c>
      <c r="X10" s="86">
        <v>0</v>
      </c>
      <c r="Y10" s="86">
        <v>0</v>
      </c>
      <c r="Z10" s="86">
        <v>0</v>
      </c>
      <c r="AA10" s="86">
        <v>0</v>
      </c>
      <c r="AB10" s="86">
        <v>0</v>
      </c>
      <c r="AC10" s="86">
        <v>0</v>
      </c>
      <c r="AD10" s="86">
        <v>0</v>
      </c>
      <c r="AE10" s="86">
        <v>0</v>
      </c>
      <c r="AF10" s="86">
        <v>0</v>
      </c>
      <c r="AG10" s="86">
        <v>0</v>
      </c>
      <c r="AH10" s="86">
        <v>0</v>
      </c>
      <c r="AI10" s="86">
        <v>0</v>
      </c>
      <c r="AJ10" s="86">
        <v>0</v>
      </c>
      <c r="AK10" s="86">
        <v>0</v>
      </c>
      <c r="AL10" s="86">
        <v>0</v>
      </c>
      <c r="AM10" s="86">
        <v>0</v>
      </c>
      <c r="AN10" s="86">
        <v>0</v>
      </c>
    </row>
    <row r="11" spans="1:40" x14ac:dyDescent="0.2">
      <c r="A11" s="85" t="s">
        <v>247</v>
      </c>
      <c r="B11" s="86">
        <v>0</v>
      </c>
      <c r="C11" s="86">
        <v>0</v>
      </c>
      <c r="D11" s="86">
        <v>0</v>
      </c>
      <c r="E11" s="86">
        <v>0</v>
      </c>
      <c r="F11" s="86">
        <v>0</v>
      </c>
      <c r="G11" s="86">
        <v>0</v>
      </c>
      <c r="H11" s="86">
        <v>0</v>
      </c>
      <c r="I11" s="86">
        <v>0</v>
      </c>
      <c r="J11" s="86">
        <v>0</v>
      </c>
      <c r="K11" s="86">
        <v>0</v>
      </c>
      <c r="L11" s="86">
        <v>0</v>
      </c>
      <c r="M11" s="86">
        <v>0</v>
      </c>
      <c r="N11" s="86">
        <v>0</v>
      </c>
      <c r="O11" s="86">
        <v>0</v>
      </c>
      <c r="P11" s="86">
        <v>0</v>
      </c>
      <c r="Q11" s="86">
        <v>0</v>
      </c>
      <c r="R11" s="86">
        <v>0</v>
      </c>
      <c r="S11" s="86">
        <v>0</v>
      </c>
      <c r="T11" s="86">
        <v>0</v>
      </c>
      <c r="U11" s="86">
        <v>0</v>
      </c>
      <c r="V11" s="86">
        <v>0</v>
      </c>
      <c r="W11" s="86">
        <v>0</v>
      </c>
      <c r="X11" s="86">
        <v>0</v>
      </c>
      <c r="Y11" s="86">
        <v>0</v>
      </c>
      <c r="Z11" s="86">
        <v>0</v>
      </c>
      <c r="AA11" s="86">
        <v>0</v>
      </c>
      <c r="AB11" s="86">
        <v>0</v>
      </c>
      <c r="AC11" s="86">
        <v>0</v>
      </c>
      <c r="AD11" s="86">
        <v>0</v>
      </c>
      <c r="AE11" s="86">
        <v>0</v>
      </c>
      <c r="AF11" s="86">
        <v>0</v>
      </c>
      <c r="AG11" s="86">
        <v>0</v>
      </c>
      <c r="AH11" s="86">
        <v>0</v>
      </c>
      <c r="AI11" s="86">
        <v>0</v>
      </c>
      <c r="AJ11" s="86">
        <v>0</v>
      </c>
      <c r="AK11" s="86">
        <v>0</v>
      </c>
      <c r="AL11" s="86">
        <v>0</v>
      </c>
      <c r="AM11" s="86">
        <v>0</v>
      </c>
      <c r="AN11" s="86">
        <v>0</v>
      </c>
    </row>
    <row r="12" spans="1:40" x14ac:dyDescent="0.2">
      <c r="A12" s="85" t="s">
        <v>180</v>
      </c>
      <c r="B12" s="86">
        <v>8.2957414219337728</v>
      </c>
      <c r="C12" s="86">
        <v>8.6043969771572488</v>
      </c>
      <c r="D12" s="86">
        <v>8.9597372022164521</v>
      </c>
      <c r="E12" s="86">
        <v>9.3302564984650012</v>
      </c>
      <c r="F12" s="86">
        <v>9.7913690984170518</v>
      </c>
      <c r="G12" s="86">
        <v>10.275620848468238</v>
      </c>
      <c r="H12" s="86">
        <v>10.784193701508451</v>
      </c>
      <c r="I12" s="86">
        <v>11.31833123234027</v>
      </c>
      <c r="J12" s="86">
        <v>11.879341929209581</v>
      </c>
      <c r="K12" s="86">
        <v>12.525724864609247</v>
      </c>
      <c r="L12" s="86">
        <v>13.207693950874555</v>
      </c>
      <c r="M12" s="86">
        <v>13.927234438084652</v>
      </c>
      <c r="N12" s="86">
        <v>14.686443980713024</v>
      </c>
      <c r="O12" s="86">
        <v>15.487539102745387</v>
      </c>
      <c r="P12" s="86">
        <v>16.317249330921381</v>
      </c>
      <c r="Q12" s="86">
        <v>17.191966294848601</v>
      </c>
      <c r="R12" s="86">
        <v>18.114165825180191</v>
      </c>
      <c r="S12" s="86">
        <v>19.086462100133108</v>
      </c>
      <c r="T12" s="86">
        <v>20.11161551664226</v>
      </c>
      <c r="U12" s="86">
        <v>21.136245261641939</v>
      </c>
      <c r="V12" s="86">
        <v>22.213818542236723</v>
      </c>
      <c r="W12" s="86">
        <v>23.347113624975485</v>
      </c>
      <c r="X12" s="86">
        <v>24.539057034313213</v>
      </c>
      <c r="Y12" s="86">
        <v>25.792731604571493</v>
      </c>
      <c r="Z12" s="86">
        <v>27.024602423222341</v>
      </c>
      <c r="AA12" s="86">
        <v>28.316149173732523</v>
      </c>
      <c r="AB12" s="86">
        <v>29.670307989714619</v>
      </c>
      <c r="AC12" s="86">
        <v>31.090161912199672</v>
      </c>
      <c r="AD12" s="86">
        <v>32.578948368829636</v>
      </c>
      <c r="AE12" s="86">
        <v>34.083703985112614</v>
      </c>
      <c r="AF12" s="86">
        <v>35.659132411980671</v>
      </c>
      <c r="AG12" s="86">
        <v>37.308613810107104</v>
      </c>
      <c r="AH12" s="86">
        <v>39.035693204584724</v>
      </c>
      <c r="AI12" s="86">
        <v>40.844088696030205</v>
      </c>
      <c r="AJ12" s="86">
        <v>42.734613819973205</v>
      </c>
      <c r="AK12" s="86">
        <v>44.714050997787432</v>
      </c>
      <c r="AL12" s="86">
        <v>46.786653155995801</v>
      </c>
      <c r="AM12" s="86">
        <v>48.956880285184525</v>
      </c>
      <c r="AN12" s="86">
        <v>51.229409705853129</v>
      </c>
    </row>
    <row r="13" spans="1:40" x14ac:dyDescent="0.2">
      <c r="A13" s="85" t="s">
        <v>248</v>
      </c>
      <c r="B13" s="86">
        <v>0.3844802353978054</v>
      </c>
      <c r="C13" s="86">
        <v>0.3987854016865468</v>
      </c>
      <c r="D13" s="86">
        <v>0.41525424834271762</v>
      </c>
      <c r="E13" s="86">
        <v>0.43242659485106183</v>
      </c>
      <c r="F13" s="86">
        <v>0.45379764198926109</v>
      </c>
      <c r="G13" s="86">
        <v>0.47624111236542416</v>
      </c>
      <c r="H13" s="86">
        <v>0.4998117855950453</v>
      </c>
      <c r="I13" s="86">
        <v>0.52456729726589357</v>
      </c>
      <c r="J13" s="86">
        <v>0.55056829148959241</v>
      </c>
      <c r="K13" s="86">
        <v>0.58052600720412773</v>
      </c>
      <c r="L13" s="86">
        <v>0.61213302356170751</v>
      </c>
      <c r="M13" s="86">
        <v>0.64548135035132204</v>
      </c>
      <c r="N13" s="86">
        <v>0.68066820693465713</v>
      </c>
      <c r="O13" s="86">
        <v>0.71779632188297016</v>
      </c>
      <c r="P13" s="86">
        <v>0.75625065255890267</v>
      </c>
      <c r="Q13" s="86">
        <v>0.79679089689535121</v>
      </c>
      <c r="R13" s="86">
        <v>0.83953180147178419</v>
      </c>
      <c r="S13" s="86">
        <v>0.88459452482064749</v>
      </c>
      <c r="T13" s="86">
        <v>0.93210700222937859</v>
      </c>
      <c r="U13" s="86">
        <v>0.97959520919198639</v>
      </c>
      <c r="V13" s="86">
        <v>1.0295371742930268</v>
      </c>
      <c r="W13" s="86">
        <v>1.0820616610175662</v>
      </c>
      <c r="X13" s="86">
        <v>1.1373043041153068</v>
      </c>
      <c r="Y13" s="86">
        <v>1.1954079827823774</v>
      </c>
      <c r="Z13" s="86">
        <v>1.2525011295241859</v>
      </c>
      <c r="AA13" s="86">
        <v>1.3123600587514754</v>
      </c>
      <c r="AB13" s="86">
        <v>1.3751208505666868</v>
      </c>
      <c r="AC13" s="86">
        <v>1.4409263937462498</v>
      </c>
      <c r="AD13" s="86">
        <v>1.5099267323764671</v>
      </c>
      <c r="AE13" s="86">
        <v>1.5796671888515177</v>
      </c>
      <c r="AF13" s="86">
        <v>1.6526830968465658</v>
      </c>
      <c r="AG13" s="86">
        <v>1.7291311156528364</v>
      </c>
      <c r="AH13" s="86">
        <v>1.809175545483277</v>
      </c>
      <c r="AI13" s="86">
        <v>1.8929887080301413</v>
      </c>
      <c r="AJ13" s="86">
        <v>1.9806083079802117</v>
      </c>
      <c r="AK13" s="86">
        <v>2.0723486881792583</v>
      </c>
      <c r="AL13" s="86">
        <v>2.168406957735133</v>
      </c>
      <c r="AM13" s="86">
        <v>2.2689898224916236</v>
      </c>
      <c r="AN13" s="86">
        <v>2.3743140608167175</v>
      </c>
    </row>
    <row r="14" spans="1:40" x14ac:dyDescent="0.2">
      <c r="A14" s="85" t="s">
        <v>249</v>
      </c>
      <c r="B14" s="86">
        <v>3.0938292627850283</v>
      </c>
      <c r="C14" s="86">
        <v>3.2089398406469116</v>
      </c>
      <c r="D14" s="86">
        <v>3.3414610862616905</v>
      </c>
      <c r="E14" s="86">
        <v>3.4796432429679518</v>
      </c>
      <c r="F14" s="86">
        <v>3.6516114351537183</v>
      </c>
      <c r="G14" s="86">
        <v>3.8322091850910582</v>
      </c>
      <c r="H14" s="86">
        <v>4.0218772924929764</v>
      </c>
      <c r="I14" s="86">
        <v>4.2210795384634174</v>
      </c>
      <c r="J14" s="86">
        <v>4.4303039130468163</v>
      </c>
      <c r="K14" s="86">
        <v>4.6713671693359942</v>
      </c>
      <c r="L14" s="86">
        <v>4.9257019910342512</v>
      </c>
      <c r="M14" s="86">
        <v>5.1940487610050878</v>
      </c>
      <c r="N14" s="86">
        <v>5.477189782416259</v>
      </c>
      <c r="O14" s="86">
        <v>5.7759516898528993</v>
      </c>
      <c r="P14" s="86">
        <v>6.0853853682913197</v>
      </c>
      <c r="Q14" s="86">
        <v>6.4116039426187816</v>
      </c>
      <c r="R14" s="86">
        <v>6.7555307537321143</v>
      </c>
      <c r="S14" s="86">
        <v>7.1181407381263746</v>
      </c>
      <c r="T14" s="86">
        <v>7.5004633633777216</v>
      </c>
      <c r="U14" s="86">
        <v>7.8825906896006046</v>
      </c>
      <c r="V14" s="86">
        <v>8.2844628766344055</v>
      </c>
      <c r="W14" s="86">
        <v>8.7071160563824126</v>
      </c>
      <c r="X14" s="86">
        <v>9.1516416523276618</v>
      </c>
      <c r="Y14" s="86">
        <v>9.6191893824460841</v>
      </c>
      <c r="Z14" s="86">
        <v>10.078605580814589</v>
      </c>
      <c r="AA14" s="86">
        <v>10.560277432400806</v>
      </c>
      <c r="AB14" s="86">
        <v>11.065299944344909</v>
      </c>
      <c r="AC14" s="86">
        <v>11.594822911713436</v>
      </c>
      <c r="AD14" s="86">
        <v>12.150053706803252</v>
      </c>
      <c r="AE14" s="86">
        <v>12.711240070048307</v>
      </c>
      <c r="AF14" s="86">
        <v>13.298783282952794</v>
      </c>
      <c r="AG14" s="86">
        <v>13.913943948936222</v>
      </c>
      <c r="AH14" s="86">
        <v>14.558044156261921</v>
      </c>
      <c r="AI14" s="86">
        <v>15.232470540301549</v>
      </c>
      <c r="AJ14" s="86">
        <v>15.937526502511341</v>
      </c>
      <c r="AK14" s="86">
        <v>16.675741491755634</v>
      </c>
      <c r="AL14" s="86">
        <v>17.448701602376065</v>
      </c>
      <c r="AM14" s="86">
        <v>18.258070151571861</v>
      </c>
      <c r="AN14" s="86">
        <v>19.105591507965045</v>
      </c>
    </row>
    <row r="15" spans="1:40" x14ac:dyDescent="0.2">
      <c r="A15" s="85" t="s">
        <v>250</v>
      </c>
      <c r="B15" s="86">
        <v>0</v>
      </c>
      <c r="C15" s="86">
        <v>0</v>
      </c>
      <c r="D15" s="86">
        <v>0</v>
      </c>
      <c r="E15" s="86">
        <v>0</v>
      </c>
      <c r="F15" s="86">
        <v>0</v>
      </c>
      <c r="G15" s="86">
        <v>0</v>
      </c>
      <c r="H15" s="86">
        <v>0</v>
      </c>
      <c r="I15" s="86">
        <v>0</v>
      </c>
      <c r="J15" s="86">
        <v>0</v>
      </c>
      <c r="K15" s="86">
        <v>0</v>
      </c>
      <c r="L15" s="86">
        <v>0</v>
      </c>
      <c r="M15" s="86">
        <v>0</v>
      </c>
      <c r="N15" s="86">
        <v>0</v>
      </c>
      <c r="O15" s="86">
        <v>0</v>
      </c>
      <c r="P15" s="86">
        <v>0</v>
      </c>
      <c r="Q15" s="86">
        <v>0</v>
      </c>
      <c r="R15" s="86">
        <v>0</v>
      </c>
      <c r="S15" s="86">
        <v>0</v>
      </c>
      <c r="T15" s="86">
        <v>0</v>
      </c>
      <c r="U15" s="86">
        <v>0</v>
      </c>
      <c r="V15" s="86">
        <v>0</v>
      </c>
      <c r="W15" s="86">
        <v>0</v>
      </c>
      <c r="X15" s="86">
        <v>0</v>
      </c>
      <c r="Y15" s="86">
        <v>0</v>
      </c>
      <c r="Z15" s="86">
        <v>0</v>
      </c>
      <c r="AA15" s="86">
        <v>0</v>
      </c>
      <c r="AB15" s="86">
        <v>0</v>
      </c>
      <c r="AC15" s="86">
        <v>0</v>
      </c>
      <c r="AD15" s="86">
        <v>0</v>
      </c>
      <c r="AE15" s="86">
        <v>0</v>
      </c>
      <c r="AF15" s="86">
        <v>0</v>
      </c>
      <c r="AG15" s="86">
        <v>0</v>
      </c>
      <c r="AH15" s="86">
        <v>0</v>
      </c>
      <c r="AI15" s="86">
        <v>0</v>
      </c>
      <c r="AJ15" s="86">
        <v>0</v>
      </c>
      <c r="AK15" s="86">
        <v>0</v>
      </c>
      <c r="AL15" s="86">
        <v>0</v>
      </c>
      <c r="AM15" s="86">
        <v>0</v>
      </c>
      <c r="AN15" s="86">
        <v>0</v>
      </c>
    </row>
    <row r="16" spans="1:40" x14ac:dyDescent="0.2">
      <c r="A16" s="85" t="s">
        <v>251</v>
      </c>
      <c r="B16" s="86">
        <v>0</v>
      </c>
      <c r="C16" s="86">
        <v>0</v>
      </c>
      <c r="D16" s="86">
        <v>0</v>
      </c>
      <c r="E16" s="86">
        <v>0</v>
      </c>
      <c r="F16" s="86">
        <v>0</v>
      </c>
      <c r="G16" s="86">
        <v>0</v>
      </c>
      <c r="H16" s="86">
        <v>0</v>
      </c>
      <c r="I16" s="86">
        <v>0</v>
      </c>
      <c r="J16" s="86">
        <v>0</v>
      </c>
      <c r="K16" s="86">
        <v>0</v>
      </c>
      <c r="L16" s="86">
        <v>0</v>
      </c>
      <c r="M16" s="86">
        <v>0</v>
      </c>
      <c r="N16" s="86">
        <v>0</v>
      </c>
      <c r="O16" s="86">
        <v>0</v>
      </c>
      <c r="P16" s="86">
        <v>0</v>
      </c>
      <c r="Q16" s="86">
        <v>0</v>
      </c>
      <c r="R16" s="86">
        <v>0</v>
      </c>
      <c r="S16" s="86">
        <v>0</v>
      </c>
      <c r="T16" s="86">
        <v>0</v>
      </c>
      <c r="U16" s="86">
        <v>0</v>
      </c>
      <c r="V16" s="86">
        <v>0</v>
      </c>
      <c r="W16" s="86">
        <v>0</v>
      </c>
      <c r="X16" s="86">
        <v>0</v>
      </c>
      <c r="Y16" s="86">
        <v>0</v>
      </c>
      <c r="Z16" s="86">
        <v>0</v>
      </c>
      <c r="AA16" s="86">
        <v>0</v>
      </c>
      <c r="AB16" s="86">
        <v>0</v>
      </c>
      <c r="AC16" s="86">
        <v>0</v>
      </c>
      <c r="AD16" s="86">
        <v>0</v>
      </c>
      <c r="AE16" s="86">
        <v>0</v>
      </c>
      <c r="AF16" s="86">
        <v>0</v>
      </c>
      <c r="AG16" s="86">
        <v>0</v>
      </c>
      <c r="AH16" s="86">
        <v>0</v>
      </c>
      <c r="AI16" s="86">
        <v>0</v>
      </c>
      <c r="AJ16" s="86">
        <v>0</v>
      </c>
      <c r="AK16" s="86">
        <v>0</v>
      </c>
      <c r="AL16" s="86">
        <v>0</v>
      </c>
      <c r="AM16" s="86">
        <v>0</v>
      </c>
      <c r="AN16" s="86">
        <v>0</v>
      </c>
    </row>
    <row r="17" spans="1:40" x14ac:dyDescent="0.2">
      <c r="A17" s="85" t="s">
        <v>252</v>
      </c>
      <c r="B17" s="86">
        <v>0</v>
      </c>
      <c r="C17" s="86">
        <v>0</v>
      </c>
      <c r="D17" s="86">
        <v>0</v>
      </c>
      <c r="E17" s="86">
        <v>0</v>
      </c>
      <c r="F17" s="86">
        <v>0</v>
      </c>
      <c r="G17" s="86">
        <v>0</v>
      </c>
      <c r="H17" s="86">
        <v>0</v>
      </c>
      <c r="I17" s="86">
        <v>0</v>
      </c>
      <c r="J17" s="86">
        <v>0</v>
      </c>
      <c r="K17" s="86">
        <v>0</v>
      </c>
      <c r="L17" s="86">
        <v>0</v>
      </c>
      <c r="M17" s="86">
        <v>0</v>
      </c>
      <c r="N17" s="86">
        <v>0</v>
      </c>
      <c r="O17" s="86">
        <v>0</v>
      </c>
      <c r="P17" s="86">
        <v>0</v>
      </c>
      <c r="Q17" s="86">
        <v>0</v>
      </c>
      <c r="R17" s="86">
        <v>0</v>
      </c>
      <c r="S17" s="86">
        <v>0</v>
      </c>
      <c r="T17" s="86">
        <v>0</v>
      </c>
      <c r="U17" s="86">
        <v>0</v>
      </c>
      <c r="V17" s="86">
        <v>0</v>
      </c>
      <c r="W17" s="86">
        <v>0</v>
      </c>
      <c r="X17" s="86">
        <v>0</v>
      </c>
      <c r="Y17" s="86">
        <v>0</v>
      </c>
      <c r="Z17" s="86">
        <v>0</v>
      </c>
      <c r="AA17" s="86">
        <v>0</v>
      </c>
      <c r="AB17" s="86">
        <v>0</v>
      </c>
      <c r="AC17" s="86">
        <v>0</v>
      </c>
      <c r="AD17" s="86">
        <v>0</v>
      </c>
      <c r="AE17" s="86">
        <v>0</v>
      </c>
      <c r="AF17" s="86">
        <v>0</v>
      </c>
      <c r="AG17" s="86">
        <v>0</v>
      </c>
      <c r="AH17" s="86">
        <v>0</v>
      </c>
      <c r="AI17" s="86">
        <v>0</v>
      </c>
      <c r="AJ17" s="86">
        <v>0</v>
      </c>
      <c r="AK17" s="86">
        <v>0</v>
      </c>
      <c r="AL17" s="86">
        <v>0</v>
      </c>
      <c r="AM17" s="86">
        <v>0</v>
      </c>
      <c r="AN17" s="86">
        <v>0</v>
      </c>
    </row>
    <row r="18" spans="1:40" x14ac:dyDescent="0.2">
      <c r="A18" s="85" t="s">
        <v>128</v>
      </c>
      <c r="B18" s="86">
        <v>7.9207501937542821E-2</v>
      </c>
      <c r="C18" s="86">
        <v>8.2154536354955732E-2</v>
      </c>
      <c r="D18" s="86">
        <v>8.5547314665336452E-2</v>
      </c>
      <c r="E18" s="86">
        <v>8.9085022313492968E-2</v>
      </c>
      <c r="F18" s="86">
        <v>9.3487712235524489E-2</v>
      </c>
      <c r="G18" s="86">
        <v>9.8111334101199391E-2</v>
      </c>
      <c r="H18" s="86">
        <v>0.10296717316292055</v>
      </c>
      <c r="I18" s="86">
        <v>0.10806710303735167</v>
      </c>
      <c r="J18" s="86">
        <v>0.11342361713285729</v>
      </c>
      <c r="K18" s="86">
        <v>0.11959526292122481</v>
      </c>
      <c r="L18" s="86">
        <v>0.12610668426071878</v>
      </c>
      <c r="M18" s="86">
        <v>0.13297683626234047</v>
      </c>
      <c r="N18" s="86">
        <v>0.14022574727103487</v>
      </c>
      <c r="O18" s="86">
        <v>0.14787458059445152</v>
      </c>
      <c r="P18" s="86">
        <v>0.15579663013327735</v>
      </c>
      <c r="Q18" s="86">
        <v>0.16414840269840106</v>
      </c>
      <c r="R18" s="86">
        <v>0.17295353745011963</v>
      </c>
      <c r="S18" s="86">
        <v>0.1822369944873144</v>
      </c>
      <c r="T18" s="86">
        <v>0.19202513000100538</v>
      </c>
      <c r="U18" s="86">
        <v>0.20180826551409464</v>
      </c>
      <c r="V18" s="86">
        <v>0.21209690439149351</v>
      </c>
      <c r="W18" s="86">
        <v>0.22291757344278529</v>
      </c>
      <c r="X18" s="86">
        <v>0.23429821503980267</v>
      </c>
      <c r="Y18" s="86">
        <v>0.24626826399651583</v>
      </c>
      <c r="Z18" s="86">
        <v>0.25803013135620806</v>
      </c>
      <c r="AA18" s="86">
        <v>0.27036178280727463</v>
      </c>
      <c r="AB18" s="86">
        <v>0.28329125246951009</v>
      </c>
      <c r="AC18" s="86">
        <v>0.29684797713054067</v>
      </c>
      <c r="AD18" s="86">
        <v>0.31106286765694008</v>
      </c>
      <c r="AE18" s="86">
        <v>0.32543023126317916</v>
      </c>
      <c r="AF18" s="86">
        <v>0.34047237684448689</v>
      </c>
      <c r="AG18" s="86">
        <v>0.35622157807833932</v>
      </c>
      <c r="AH18" s="86">
        <v>0.37271168276297745</v>
      </c>
      <c r="AI18" s="86">
        <v>0.38997819121679594</v>
      </c>
      <c r="AJ18" s="86">
        <v>0.40802887105377456</v>
      </c>
      <c r="AK18" s="86">
        <v>0.42692848063929328</v>
      </c>
      <c r="AL18" s="86">
        <v>0.44671762679421007</v>
      </c>
      <c r="AM18" s="86">
        <v>0.46743889338113959</v>
      </c>
      <c r="AN18" s="86">
        <v>0.48913693932249591</v>
      </c>
    </row>
    <row r="19" spans="1:40" x14ac:dyDescent="0.2">
      <c r="A19" s="85" t="s">
        <v>253</v>
      </c>
      <c r="B19" s="86">
        <v>895.68467940082564</v>
      </c>
      <c r="C19" s="86">
        <v>929.00997704024769</v>
      </c>
      <c r="D19" s="86">
        <v>967.37578177939508</v>
      </c>
      <c r="E19" s="86">
        <v>1007.3804589014121</v>
      </c>
      <c r="F19" s="86">
        <v>1057.1664238018773</v>
      </c>
      <c r="G19" s="86">
        <v>1109.4507045470675</v>
      </c>
      <c r="H19" s="86">
        <v>1164.3609156612779</v>
      </c>
      <c r="I19" s="86">
        <v>1222.0313249382737</v>
      </c>
      <c r="J19" s="86">
        <v>1282.6032088252584</v>
      </c>
      <c r="K19" s="86">
        <v>1352.3926661886314</v>
      </c>
      <c r="L19" s="86">
        <v>1426.024332283936</v>
      </c>
      <c r="M19" s="86">
        <v>1503.7125530014591</v>
      </c>
      <c r="N19" s="86">
        <v>1585.6838104455742</v>
      </c>
      <c r="O19" s="86">
        <v>1672.1774209684374</v>
      </c>
      <c r="P19" s="86">
        <v>1761.7605820050753</v>
      </c>
      <c r="Q19" s="86">
        <v>1856.2030849174896</v>
      </c>
      <c r="R19" s="86">
        <v>1955.7722431948573</v>
      </c>
      <c r="S19" s="86">
        <v>2060.7503076040562</v>
      </c>
      <c r="T19" s="86">
        <v>2171.4353160319856</v>
      </c>
      <c r="U19" s="86">
        <v>2282.0637840587356</v>
      </c>
      <c r="V19" s="86">
        <v>2398.4085240006725</v>
      </c>
      <c r="W19" s="86">
        <v>2520.769503112866</v>
      </c>
      <c r="X19" s="86">
        <v>2649.4626959399548</v>
      </c>
      <c r="Y19" s="86">
        <v>2784.8209536799845</v>
      </c>
      <c r="Z19" s="86">
        <v>2917.8250775005795</v>
      </c>
      <c r="AA19" s="86">
        <v>3057.2723647681514</v>
      </c>
      <c r="AB19" s="86">
        <v>3203.4798275205276</v>
      </c>
      <c r="AC19" s="86">
        <v>3356.7803392740125</v>
      </c>
      <c r="AD19" s="86">
        <v>3517.5234425459148</v>
      </c>
      <c r="AE19" s="86">
        <v>3679.990723430958</v>
      </c>
      <c r="AF19" s="86">
        <v>3850.0884921135003</v>
      </c>
      <c r="AG19" s="86">
        <v>4028.1817018840261</v>
      </c>
      <c r="AH19" s="86">
        <v>4214.6531063147913</v>
      </c>
      <c r="AI19" s="86">
        <v>4409.9041458062893</v>
      </c>
      <c r="AJ19" s="86">
        <v>4614.0226571500743</v>
      </c>
      <c r="AK19" s="86">
        <v>4827.7409330496776</v>
      </c>
      <c r="AL19" s="86">
        <v>5051.5181586382232</v>
      </c>
      <c r="AM19" s="86">
        <v>5285.8358755929612</v>
      </c>
      <c r="AN19" s="86">
        <v>5531.1990905310204</v>
      </c>
    </row>
    <row r="20" spans="1:40" x14ac:dyDescent="0.2">
      <c r="A20" s="85" t="s">
        <v>254</v>
      </c>
      <c r="B20" s="86">
        <v>0</v>
      </c>
      <c r="C20" s="86">
        <v>0</v>
      </c>
      <c r="D20" s="86">
        <v>0</v>
      </c>
      <c r="E20" s="86">
        <v>0</v>
      </c>
      <c r="F20" s="86">
        <v>0</v>
      </c>
      <c r="G20" s="86">
        <v>0</v>
      </c>
      <c r="H20" s="86">
        <v>0</v>
      </c>
      <c r="I20" s="86">
        <v>0</v>
      </c>
      <c r="J20" s="86">
        <v>0</v>
      </c>
      <c r="K20" s="86">
        <v>0</v>
      </c>
      <c r="L20" s="86">
        <v>0</v>
      </c>
      <c r="M20" s="86">
        <v>0</v>
      </c>
      <c r="N20" s="86">
        <v>0</v>
      </c>
      <c r="O20" s="86">
        <v>0</v>
      </c>
      <c r="P20" s="86">
        <v>0</v>
      </c>
      <c r="Q20" s="86">
        <v>0</v>
      </c>
      <c r="R20" s="86">
        <v>0</v>
      </c>
      <c r="S20" s="86">
        <v>0</v>
      </c>
      <c r="T20" s="86">
        <v>0</v>
      </c>
      <c r="U20" s="86">
        <v>0</v>
      </c>
      <c r="V20" s="86">
        <v>0</v>
      </c>
      <c r="W20" s="86">
        <v>0</v>
      </c>
      <c r="X20" s="86">
        <v>0</v>
      </c>
      <c r="Y20" s="86">
        <v>0</v>
      </c>
      <c r="Z20" s="86">
        <v>0</v>
      </c>
      <c r="AA20" s="86">
        <v>0</v>
      </c>
      <c r="AB20" s="86">
        <v>0</v>
      </c>
      <c r="AC20" s="86">
        <v>0</v>
      </c>
      <c r="AD20" s="86">
        <v>0</v>
      </c>
      <c r="AE20" s="86">
        <v>0</v>
      </c>
      <c r="AF20" s="86">
        <v>0</v>
      </c>
      <c r="AG20" s="86">
        <v>0</v>
      </c>
      <c r="AH20" s="86">
        <v>0</v>
      </c>
      <c r="AI20" s="86">
        <v>0</v>
      </c>
      <c r="AJ20" s="86">
        <v>0</v>
      </c>
      <c r="AK20" s="86">
        <v>0</v>
      </c>
      <c r="AL20" s="86">
        <v>0</v>
      </c>
      <c r="AM20" s="86">
        <v>0</v>
      </c>
      <c r="AN20" s="86">
        <v>0</v>
      </c>
    </row>
    <row r="24" spans="1:40" x14ac:dyDescent="0.2">
      <c r="A24" s="83" t="s">
        <v>344</v>
      </c>
    </row>
    <row r="25" spans="1:40" x14ac:dyDescent="0.2">
      <c r="A25" s="83" t="s">
        <v>241</v>
      </c>
    </row>
    <row r="26" spans="1:40" x14ac:dyDescent="0.2">
      <c r="A26" s="83" t="s">
        <v>345</v>
      </c>
    </row>
    <row r="27" spans="1:40" x14ac:dyDescent="0.2">
      <c r="A27" s="83" t="s">
        <v>243</v>
      </c>
    </row>
    <row r="28" spans="1:40" x14ac:dyDescent="0.2">
      <c r="A28" s="83"/>
      <c r="B28" s="84">
        <v>1000000</v>
      </c>
    </row>
    <row r="29" spans="1:40" x14ac:dyDescent="0.2">
      <c r="A29" s="85" t="s">
        <v>244</v>
      </c>
      <c r="B29" s="85">
        <v>2022</v>
      </c>
      <c r="C29" s="85">
        <v>2023</v>
      </c>
      <c r="D29" s="85">
        <v>2024</v>
      </c>
      <c r="E29" s="85">
        <v>2025</v>
      </c>
      <c r="F29" s="85">
        <v>2026</v>
      </c>
      <c r="G29" s="85">
        <v>2027</v>
      </c>
      <c r="H29" s="85">
        <v>2028</v>
      </c>
      <c r="I29" s="85">
        <v>2029</v>
      </c>
      <c r="J29" s="85">
        <v>2030</v>
      </c>
      <c r="K29" s="85">
        <v>2031</v>
      </c>
      <c r="L29" s="85">
        <v>2032</v>
      </c>
      <c r="M29" s="85">
        <v>2033</v>
      </c>
      <c r="N29" s="85">
        <v>2034</v>
      </c>
      <c r="O29" s="85">
        <v>2035</v>
      </c>
      <c r="P29" s="85">
        <v>2036</v>
      </c>
      <c r="Q29" s="85">
        <v>2037</v>
      </c>
      <c r="R29" s="85">
        <v>2038</v>
      </c>
      <c r="S29" s="85">
        <v>2039</v>
      </c>
      <c r="T29" s="85">
        <v>2040</v>
      </c>
      <c r="U29" s="85">
        <v>2041</v>
      </c>
      <c r="V29" s="85">
        <v>2042</v>
      </c>
      <c r="W29" s="85">
        <v>2043</v>
      </c>
      <c r="X29" s="85">
        <v>2044</v>
      </c>
      <c r="Y29" s="85">
        <v>2045</v>
      </c>
      <c r="Z29" s="85">
        <v>2046</v>
      </c>
      <c r="AA29" s="85">
        <v>2047</v>
      </c>
      <c r="AB29" s="85">
        <v>2048</v>
      </c>
      <c r="AC29" s="85">
        <v>2049</v>
      </c>
      <c r="AD29" s="85">
        <v>2050</v>
      </c>
      <c r="AE29" s="85">
        <v>2051</v>
      </c>
      <c r="AF29" s="85">
        <v>2052</v>
      </c>
      <c r="AG29" s="85">
        <v>2053</v>
      </c>
      <c r="AH29" s="85">
        <v>2054</v>
      </c>
      <c r="AI29" s="85">
        <v>2055</v>
      </c>
      <c r="AJ29" s="85">
        <v>2056</v>
      </c>
      <c r="AK29" s="85">
        <v>2057</v>
      </c>
      <c r="AL29" s="85">
        <v>2058</v>
      </c>
      <c r="AM29" s="85">
        <v>2059</v>
      </c>
      <c r="AN29" s="85">
        <v>2060</v>
      </c>
    </row>
    <row r="30" spans="1:40" x14ac:dyDescent="0.2">
      <c r="A30" s="85" t="s">
        <v>245</v>
      </c>
      <c r="B30" s="86">
        <v>-6.9856719193100846E-11</v>
      </c>
      <c r="C30" s="86">
        <v>-7.2455843653710058E-11</v>
      </c>
      <c r="D30" s="86">
        <v>-7.5448090043447188E-11</v>
      </c>
      <c r="E30" s="86">
        <v>-7.8568156245754974E-11</v>
      </c>
      <c r="F30" s="86">
        <v>-8.2451089882775446E-11</v>
      </c>
      <c r="G30" s="86">
        <v>-8.6528873507112186E-11</v>
      </c>
      <c r="H30" s="86">
        <v>-9.0811460099087084E-11</v>
      </c>
      <c r="I30" s="86">
        <v>-9.530932154437752E-11</v>
      </c>
      <c r="J30" s="86">
        <v>-1.0003347635131333E-10</v>
      </c>
      <c r="K30" s="86">
        <v>-1.0547653308522262E-10</v>
      </c>
      <c r="L30" s="86">
        <v>-1.1121925342021903E-10</v>
      </c>
      <c r="M30" s="86">
        <v>-1.1727835473576917E-10</v>
      </c>
      <c r="N30" s="86">
        <v>-1.2367150094544814E-10</v>
      </c>
      <c r="O30" s="86">
        <v>-1.3041735693835749E-10</v>
      </c>
      <c r="P30" s="86">
        <v>-1.3740417480952284E-10</v>
      </c>
      <c r="Q30" s="86">
        <v>-1.4476998507464826E-10</v>
      </c>
      <c r="R30" s="86">
        <v>-1.525356361905392E-10</v>
      </c>
      <c r="S30" s="86">
        <v>-1.6072314161016341E-10</v>
      </c>
      <c r="T30" s="86">
        <v>-1.6935574606400792E-10</v>
      </c>
      <c r="U30" s="86">
        <v>-1.7798394078860395E-10</v>
      </c>
      <c r="V30" s="86">
        <v>-1.8705796205371605E-10</v>
      </c>
      <c r="W30" s="86">
        <v>-1.9660120506614706E-10</v>
      </c>
      <c r="X30" s="86">
        <v>-2.0663831348180001E-10</v>
      </c>
      <c r="Y30" s="86">
        <v>-2.1719524720956909E-10</v>
      </c>
      <c r="Z30" s="86">
        <v>-2.2756857606395471E-10</v>
      </c>
      <c r="AA30" s="86">
        <v>-2.3844442357248527E-10</v>
      </c>
      <c r="AB30" s="86">
        <v>-2.4984751430778845E-10</v>
      </c>
      <c r="AC30" s="86">
        <v>-2.6180380991941573E-10</v>
      </c>
      <c r="AD30" s="86">
        <v>-2.7434057211457186E-10</v>
      </c>
      <c r="AE30" s="86">
        <v>-2.8701180729350264E-10</v>
      </c>
      <c r="AF30" s="86">
        <v>-3.0027816356318703E-10</v>
      </c>
      <c r="AG30" s="86">
        <v>-3.1416810455610448E-10</v>
      </c>
      <c r="AH30" s="86">
        <v>-3.2871148219384317E-10</v>
      </c>
      <c r="AI30" s="86">
        <v>-3.4393960583110678E-10</v>
      </c>
      <c r="AJ30" s="86">
        <v>-3.5985932608198267E-10</v>
      </c>
      <c r="AK30" s="86">
        <v>-3.7652775631117833E-10</v>
      </c>
      <c r="AL30" s="86">
        <v>-3.939807095315098E-10</v>
      </c>
      <c r="AM30" s="86">
        <v>-4.1225574239935522E-10</v>
      </c>
      <c r="AN30" s="86">
        <v>-4.3139224166125014E-10</v>
      </c>
    </row>
    <row r="31" spans="1:40" x14ac:dyDescent="0.2">
      <c r="A31" s="85" t="s">
        <v>246</v>
      </c>
      <c r="B31" s="86">
        <v>0</v>
      </c>
      <c r="C31" s="86">
        <v>0</v>
      </c>
      <c r="D31" s="86">
        <v>0</v>
      </c>
      <c r="E31" s="86">
        <v>0</v>
      </c>
      <c r="F31" s="86">
        <v>0</v>
      </c>
      <c r="G31" s="86">
        <v>0</v>
      </c>
      <c r="H31" s="86">
        <v>0</v>
      </c>
      <c r="I31" s="86">
        <v>0</v>
      </c>
      <c r="J31" s="86">
        <v>0</v>
      </c>
      <c r="K31" s="86">
        <v>0</v>
      </c>
      <c r="L31" s="86">
        <v>0</v>
      </c>
      <c r="M31" s="86">
        <v>0</v>
      </c>
      <c r="N31" s="86">
        <v>0</v>
      </c>
      <c r="O31" s="86">
        <v>0</v>
      </c>
      <c r="P31" s="86">
        <v>0</v>
      </c>
      <c r="Q31" s="86">
        <v>0</v>
      </c>
      <c r="R31" s="86">
        <v>0</v>
      </c>
      <c r="S31" s="86">
        <v>0</v>
      </c>
      <c r="T31" s="86">
        <v>0</v>
      </c>
      <c r="U31" s="86">
        <v>0</v>
      </c>
      <c r="V31" s="86">
        <v>0</v>
      </c>
      <c r="W31" s="86">
        <v>0</v>
      </c>
      <c r="X31" s="86">
        <v>0</v>
      </c>
      <c r="Y31" s="86">
        <v>0</v>
      </c>
      <c r="Z31" s="86">
        <v>0</v>
      </c>
      <c r="AA31" s="86">
        <v>0</v>
      </c>
      <c r="AB31" s="86">
        <v>0</v>
      </c>
      <c r="AC31" s="86">
        <v>0</v>
      </c>
      <c r="AD31" s="86">
        <v>0</v>
      </c>
      <c r="AE31" s="86">
        <v>0</v>
      </c>
      <c r="AF31" s="86">
        <v>0</v>
      </c>
      <c r="AG31" s="86">
        <v>0</v>
      </c>
      <c r="AH31" s="86">
        <v>0</v>
      </c>
      <c r="AI31" s="86">
        <v>0</v>
      </c>
      <c r="AJ31" s="86">
        <v>0</v>
      </c>
      <c r="AK31" s="86">
        <v>0</v>
      </c>
      <c r="AL31" s="86">
        <v>0</v>
      </c>
      <c r="AM31" s="86">
        <v>0</v>
      </c>
      <c r="AN31" s="86">
        <v>0</v>
      </c>
    </row>
    <row r="32" spans="1:40" x14ac:dyDescent="0.2">
      <c r="A32" s="85" t="s">
        <v>247</v>
      </c>
      <c r="B32" s="86">
        <v>0</v>
      </c>
      <c r="C32" s="86">
        <v>0</v>
      </c>
      <c r="D32" s="86">
        <v>0</v>
      </c>
      <c r="E32" s="86">
        <v>0</v>
      </c>
      <c r="F32" s="86">
        <v>0</v>
      </c>
      <c r="G32" s="86">
        <v>0</v>
      </c>
      <c r="H32" s="86">
        <v>0</v>
      </c>
      <c r="I32" s="86">
        <v>0</v>
      </c>
      <c r="J32" s="86">
        <v>0</v>
      </c>
      <c r="K32" s="86">
        <v>0</v>
      </c>
      <c r="L32" s="86">
        <v>0</v>
      </c>
      <c r="M32" s="86">
        <v>0</v>
      </c>
      <c r="N32" s="86">
        <v>0</v>
      </c>
      <c r="O32" s="86">
        <v>0</v>
      </c>
      <c r="P32" s="86">
        <v>0</v>
      </c>
      <c r="Q32" s="86">
        <v>0</v>
      </c>
      <c r="R32" s="86">
        <v>0</v>
      </c>
      <c r="S32" s="86">
        <v>0</v>
      </c>
      <c r="T32" s="86">
        <v>0</v>
      </c>
      <c r="U32" s="86">
        <v>0</v>
      </c>
      <c r="V32" s="86">
        <v>0</v>
      </c>
      <c r="W32" s="86">
        <v>0</v>
      </c>
      <c r="X32" s="86">
        <v>0</v>
      </c>
      <c r="Y32" s="86">
        <v>0</v>
      </c>
      <c r="Z32" s="86">
        <v>0</v>
      </c>
      <c r="AA32" s="86">
        <v>0</v>
      </c>
      <c r="AB32" s="86">
        <v>0</v>
      </c>
      <c r="AC32" s="86">
        <v>0</v>
      </c>
      <c r="AD32" s="86">
        <v>0</v>
      </c>
      <c r="AE32" s="86">
        <v>0</v>
      </c>
      <c r="AF32" s="86">
        <v>0</v>
      </c>
      <c r="AG32" s="86">
        <v>0</v>
      </c>
      <c r="AH32" s="86">
        <v>0</v>
      </c>
      <c r="AI32" s="86">
        <v>0</v>
      </c>
      <c r="AJ32" s="86">
        <v>0</v>
      </c>
      <c r="AK32" s="86">
        <v>0</v>
      </c>
      <c r="AL32" s="86">
        <v>0</v>
      </c>
      <c r="AM32" s="86">
        <v>0</v>
      </c>
      <c r="AN32" s="86">
        <v>0</v>
      </c>
    </row>
    <row r="33" spans="1:40" x14ac:dyDescent="0.2">
      <c r="A33" s="85" t="s">
        <v>180</v>
      </c>
      <c r="B33" s="86">
        <v>8.7968574939316743E-2</v>
      </c>
      <c r="C33" s="86">
        <v>9.1241578274295784E-2</v>
      </c>
      <c r="D33" s="86">
        <v>9.5009628847138691E-2</v>
      </c>
      <c r="E33" s="86">
        <v>9.893863926594533E-2</v>
      </c>
      <c r="F33" s="86">
        <v>0.10382830689674877</v>
      </c>
      <c r="G33" s="86">
        <v>0.10896334356161426</v>
      </c>
      <c r="H33" s="86">
        <v>0.11435628276491226</v>
      </c>
      <c r="I33" s="86">
        <v>0.12002031145373414</v>
      </c>
      <c r="J33" s="86">
        <v>0.12596930492149364</v>
      </c>
      <c r="K33" s="86">
        <v>0.13282359109076369</v>
      </c>
      <c r="L33" s="86">
        <v>0.14005523508979306</v>
      </c>
      <c r="M33" s="86">
        <v>0.14768528863794952</v>
      </c>
      <c r="N33" s="86">
        <v>0.15573599539801872</v>
      </c>
      <c r="O33" s="86">
        <v>0.1642308595327302</v>
      </c>
      <c r="P33" s="86">
        <v>0.17302916009116334</v>
      </c>
      <c r="Q33" s="86">
        <v>0.18230471496664147</v>
      </c>
      <c r="R33" s="86">
        <v>0.19208377802645249</v>
      </c>
      <c r="S33" s="86">
        <v>0.20239407018433853</v>
      </c>
      <c r="T33" s="86">
        <v>0.21326486286671945</v>
      </c>
      <c r="U33" s="86">
        <v>0.22413010250277446</v>
      </c>
      <c r="V33" s="86">
        <v>0.23555675879126217</v>
      </c>
      <c r="W33" s="86">
        <v>0.24757429264913702</v>
      </c>
      <c r="X33" s="86">
        <v>0.26021373712971346</v>
      </c>
      <c r="Y33" s="86">
        <v>0.27350778280617255</v>
      </c>
      <c r="Z33" s="86">
        <v>0.28657062009995887</v>
      </c>
      <c r="AA33" s="86">
        <v>0.30026626480863911</v>
      </c>
      <c r="AB33" s="86">
        <v>0.31462585188165199</v>
      </c>
      <c r="AC33" s="86">
        <v>0.32968207408413885</v>
      </c>
      <c r="AD33" s="86">
        <v>0.34546926130678057</v>
      </c>
      <c r="AE33" s="86">
        <v>0.36142578652420826</v>
      </c>
      <c r="AF33" s="86">
        <v>0.37813173076495449</v>
      </c>
      <c r="AG33" s="86">
        <v>0.3956229374699326</v>
      </c>
      <c r="AH33" s="86">
        <v>0.41393699831295239</v>
      </c>
      <c r="AI33" s="86">
        <v>0.43311334027179599</v>
      </c>
      <c r="AJ33" s="86">
        <v>0.45316059012947946</v>
      </c>
      <c r="AK33" s="86">
        <v>0.47415066911793824</v>
      </c>
      <c r="AL33" s="86">
        <v>0.49612867554322077</v>
      </c>
      <c r="AM33" s="86">
        <v>0.5191419034320035</v>
      </c>
      <c r="AN33" s="86">
        <v>0.54323995139132475</v>
      </c>
    </row>
    <row r="34" spans="1:40" x14ac:dyDescent="0.2">
      <c r="A34" s="85" t="s">
        <v>248</v>
      </c>
      <c r="B34" s="86">
        <v>5.5378054177061447E-3</v>
      </c>
      <c r="C34" s="86">
        <v>5.7438478096980636E-3</v>
      </c>
      <c r="D34" s="86">
        <v>5.9810544586732768E-3</v>
      </c>
      <c r="E34" s="86">
        <v>6.2283938659388905E-3</v>
      </c>
      <c r="F34" s="86">
        <v>6.5362086499719928E-3</v>
      </c>
      <c r="G34" s="86">
        <v>6.8594699268817111E-3</v>
      </c>
      <c r="H34" s="86">
        <v>7.198966706930556E-3</v>
      </c>
      <c r="I34" s="86">
        <v>7.5555291359643119E-3</v>
      </c>
      <c r="J34" s="86">
        <v>7.9300306926666109E-3</v>
      </c>
      <c r="K34" s="86">
        <v>8.3615223146336209E-3</v>
      </c>
      <c r="L34" s="86">
        <v>8.8167693996793074E-3</v>
      </c>
      <c r="M34" s="86">
        <v>9.2970971974811519E-3</v>
      </c>
      <c r="N34" s="86">
        <v>9.8039059930428579E-3</v>
      </c>
      <c r="O34" s="86">
        <v>1.0338675422470746E-2</v>
      </c>
      <c r="P34" s="86">
        <v>1.0892546808163978E-2</v>
      </c>
      <c r="Q34" s="86">
        <v>1.1476462349334074E-2</v>
      </c>
      <c r="R34" s="86">
        <v>1.2092074781729039E-2</v>
      </c>
      <c r="S34" s="86">
        <v>1.2741129194733473E-2</v>
      </c>
      <c r="T34" s="86">
        <v>1.3425468285741565E-2</v>
      </c>
      <c r="U34" s="86">
        <v>1.410945780089203E-2</v>
      </c>
      <c r="V34" s="86">
        <v>1.4828789666212172E-2</v>
      </c>
      <c r="W34" s="86">
        <v>1.5585318507920873E-2</v>
      </c>
      <c r="X34" s="86">
        <v>1.6380997921502556E-2</v>
      </c>
      <c r="Y34" s="86">
        <v>1.7217885846777161E-2</v>
      </c>
      <c r="Z34" s="86">
        <v>1.8040218721738995E-2</v>
      </c>
      <c r="AA34" s="86">
        <v>1.8902388144388244E-2</v>
      </c>
      <c r="AB34" s="86">
        <v>1.980635412478305E-2</v>
      </c>
      <c r="AC34" s="86">
        <v>2.0754174740731834E-2</v>
      </c>
      <c r="AD34" s="86">
        <v>2.1748011130513018E-2</v>
      </c>
      <c r="AE34" s="86">
        <v>2.2752507700541491E-2</v>
      </c>
      <c r="AF34" s="86">
        <v>2.3804181762422331E-2</v>
      </c>
      <c r="AG34" s="86">
        <v>2.4905289735580531E-2</v>
      </c>
      <c r="AH34" s="86">
        <v>2.6058198094351118E-2</v>
      </c>
      <c r="AI34" s="86">
        <v>2.7265388849285203E-2</v>
      </c>
      <c r="AJ34" s="86">
        <v>2.852740507438117E-2</v>
      </c>
      <c r="AK34" s="86">
        <v>2.9848774361317467E-2</v>
      </c>
      <c r="AL34" s="86">
        <v>3.1232335742597869E-2</v>
      </c>
      <c r="AM34" s="86">
        <v>3.2681066475923053E-2</v>
      </c>
      <c r="AN34" s="86">
        <v>3.4198088897138011E-2</v>
      </c>
    </row>
    <row r="35" spans="1:40" x14ac:dyDescent="0.2">
      <c r="A35" s="85" t="s">
        <v>249</v>
      </c>
      <c r="B35" s="86">
        <v>4.4561521963579355E-2</v>
      </c>
      <c r="C35" s="86">
        <v>4.6219500509885783E-2</v>
      </c>
      <c r="D35" s="86">
        <v>4.8128251089026644E-2</v>
      </c>
      <c r="E35" s="86">
        <v>5.0118537781672981E-2</v>
      </c>
      <c r="F35" s="86">
        <v>5.2595456745916258E-2</v>
      </c>
      <c r="G35" s="86">
        <v>5.5196670296130512E-2</v>
      </c>
      <c r="H35" s="86">
        <v>5.7928527427177481E-2</v>
      </c>
      <c r="I35" s="86">
        <v>6.0797708143056878E-2</v>
      </c>
      <c r="J35" s="86">
        <v>6.381124113773852E-2</v>
      </c>
      <c r="K35" s="86">
        <v>6.7283360856482233E-2</v>
      </c>
      <c r="L35" s="86">
        <v>7.0946635646574427E-2</v>
      </c>
      <c r="M35" s="86">
        <v>7.481172950542124E-2</v>
      </c>
      <c r="N35" s="86">
        <v>7.8889910223463297E-2</v>
      </c>
      <c r="O35" s="86">
        <v>8.3193084112294619E-2</v>
      </c>
      <c r="P35" s="86">
        <v>8.7649967310041654E-2</v>
      </c>
      <c r="Q35" s="86">
        <v>9.2348609326160846E-2</v>
      </c>
      <c r="R35" s="86">
        <v>9.7302309367608655E-2</v>
      </c>
      <c r="S35" s="86">
        <v>0.10252510979107232</v>
      </c>
      <c r="T35" s="86">
        <v>0.10803183838377262</v>
      </c>
      <c r="U35" s="86">
        <v>0.11353575401518544</v>
      </c>
      <c r="V35" s="86">
        <v>0.1193240618912761</v>
      </c>
      <c r="W35" s="86">
        <v>0.12541168578793654</v>
      </c>
      <c r="X35" s="86">
        <v>0.1318143458653242</v>
      </c>
      <c r="Y35" s="86">
        <v>0.13854860191988702</v>
      </c>
      <c r="Z35" s="86">
        <v>0.14516573663390595</v>
      </c>
      <c r="AA35" s="86">
        <v>0.15210342742760391</v>
      </c>
      <c r="AB35" s="86">
        <v>0.15937744607782542</v>
      </c>
      <c r="AC35" s="86">
        <v>0.1670043534913816</v>
      </c>
      <c r="AD35" s="86">
        <v>0.1750015398803868</v>
      </c>
      <c r="AE35" s="86">
        <v>0.18308450643326449</v>
      </c>
      <c r="AF35" s="86">
        <v>0.19154710005513323</v>
      </c>
      <c r="AG35" s="86">
        <v>0.20040747766487702</v>
      </c>
      <c r="AH35" s="86">
        <v>0.20968468176942828</v>
      </c>
      <c r="AI35" s="86">
        <v>0.21939868457065126</v>
      </c>
      <c r="AJ35" s="86">
        <v>0.22955385606750425</v>
      </c>
      <c r="AK35" s="86">
        <v>0.24018662881057418</v>
      </c>
      <c r="AL35" s="86">
        <v>0.2513198478801284</v>
      </c>
      <c r="AM35" s="86">
        <v>0.26297747062468546</v>
      </c>
      <c r="AN35" s="86">
        <v>0.27518462180520026</v>
      </c>
    </row>
    <row r="36" spans="1:40" x14ac:dyDescent="0.2">
      <c r="A36" s="85" t="s">
        <v>250</v>
      </c>
      <c r="B36" s="86">
        <v>4.4898508018452934E-3</v>
      </c>
      <c r="C36" s="86">
        <v>4.6569024638522675E-3</v>
      </c>
      <c r="D36" s="86">
        <v>4.84922096960893E-3</v>
      </c>
      <c r="E36" s="86">
        <v>5.0497547464889879E-3</v>
      </c>
      <c r="F36" s="86">
        <v>5.2993197547668196E-3</v>
      </c>
      <c r="G36" s="86">
        <v>5.5614082165062039E-3</v>
      </c>
      <c r="H36" s="86">
        <v>5.8366598324717193E-3</v>
      </c>
      <c r="I36" s="86">
        <v>6.1257476546596364E-3</v>
      </c>
      <c r="J36" s="86">
        <v>6.4293798677518442E-3</v>
      </c>
      <c r="K36" s="86">
        <v>6.7792175487010192E-3</v>
      </c>
      <c r="L36" s="86">
        <v>7.14831529332289E-3</v>
      </c>
      <c r="M36" s="86">
        <v>7.5377475657559118E-3</v>
      </c>
      <c r="N36" s="86">
        <v>7.9486496660463018E-3</v>
      </c>
      <c r="O36" s="86">
        <v>8.3822212292222632E-3</v>
      </c>
      <c r="P36" s="86">
        <v>8.8312799623483512E-3</v>
      </c>
      <c r="Q36" s="86">
        <v>9.3046974017459323E-3</v>
      </c>
      <c r="R36" s="86">
        <v>9.8038135253238849E-3</v>
      </c>
      <c r="S36" s="86">
        <v>1.0330043187953717E-2</v>
      </c>
      <c r="T36" s="86">
        <v>1.0884880381523708E-2</v>
      </c>
      <c r="U36" s="86">
        <v>1.1439434151728973E-2</v>
      </c>
      <c r="V36" s="86">
        <v>1.2022642211364683E-2</v>
      </c>
      <c r="W36" s="86">
        <v>1.2636008223775402E-2</v>
      </c>
      <c r="X36" s="86">
        <v>1.3281116092979176E-2</v>
      </c>
      <c r="Y36" s="86">
        <v>1.3959634321578339E-2</v>
      </c>
      <c r="Z36" s="86">
        <v>1.4626351845857205E-2</v>
      </c>
      <c r="AA36" s="86">
        <v>1.5325367391118392E-2</v>
      </c>
      <c r="AB36" s="86">
        <v>1.605827006208253E-2</v>
      </c>
      <c r="AC36" s="86">
        <v>1.6826728473227977E-2</v>
      </c>
      <c r="AD36" s="86">
        <v>1.7632494796706061E-2</v>
      </c>
      <c r="AE36" s="86">
        <v>1.8446904005807764E-2</v>
      </c>
      <c r="AF36" s="86">
        <v>1.9299563005872718E-2</v>
      </c>
      <c r="AG36" s="86">
        <v>2.0192301219533245E-2</v>
      </c>
      <c r="AH36" s="86">
        <v>2.1127037297931684E-2</v>
      </c>
      <c r="AI36" s="86">
        <v>2.2105783564763521E-2</v>
      </c>
      <c r="AJ36" s="86">
        <v>2.3128980324633786E-2</v>
      </c>
      <c r="AK36" s="86">
        <v>2.420029838386277E-2</v>
      </c>
      <c r="AL36" s="86">
        <v>2.5322039526533162E-2</v>
      </c>
      <c r="AM36" s="86">
        <v>2.6496617604679557E-2</v>
      </c>
      <c r="AN36" s="86">
        <v>2.7726564094408442E-2</v>
      </c>
    </row>
    <row r="37" spans="1:40" x14ac:dyDescent="0.2">
      <c r="A37" s="85" t="s">
        <v>251</v>
      </c>
      <c r="B37" s="86">
        <v>0</v>
      </c>
      <c r="C37" s="86">
        <v>0</v>
      </c>
      <c r="D37" s="86">
        <v>0</v>
      </c>
      <c r="E37" s="86">
        <v>0</v>
      </c>
      <c r="F37" s="86">
        <v>0</v>
      </c>
      <c r="G37" s="86">
        <v>0</v>
      </c>
      <c r="H37" s="86">
        <v>0</v>
      </c>
      <c r="I37" s="86">
        <v>0</v>
      </c>
      <c r="J37" s="86">
        <v>0</v>
      </c>
      <c r="K37" s="86">
        <v>0</v>
      </c>
      <c r="L37" s="86">
        <v>0</v>
      </c>
      <c r="M37" s="86">
        <v>0</v>
      </c>
      <c r="N37" s="86">
        <v>0</v>
      </c>
      <c r="O37" s="86">
        <v>0</v>
      </c>
      <c r="P37" s="86">
        <v>0</v>
      </c>
      <c r="Q37" s="86">
        <v>0</v>
      </c>
      <c r="R37" s="86">
        <v>0</v>
      </c>
      <c r="S37" s="86">
        <v>0</v>
      </c>
      <c r="T37" s="86">
        <v>0</v>
      </c>
      <c r="U37" s="86">
        <v>0</v>
      </c>
      <c r="V37" s="86">
        <v>0</v>
      </c>
      <c r="W37" s="86">
        <v>0</v>
      </c>
      <c r="X37" s="86">
        <v>0</v>
      </c>
      <c r="Y37" s="86">
        <v>0</v>
      </c>
      <c r="Z37" s="86">
        <v>0</v>
      </c>
      <c r="AA37" s="86">
        <v>0</v>
      </c>
      <c r="AB37" s="86">
        <v>0</v>
      </c>
      <c r="AC37" s="86">
        <v>0</v>
      </c>
      <c r="AD37" s="86">
        <v>0</v>
      </c>
      <c r="AE37" s="86">
        <v>0</v>
      </c>
      <c r="AF37" s="86">
        <v>0</v>
      </c>
      <c r="AG37" s="86">
        <v>0</v>
      </c>
      <c r="AH37" s="86">
        <v>0</v>
      </c>
      <c r="AI37" s="86">
        <v>0</v>
      </c>
      <c r="AJ37" s="86">
        <v>0</v>
      </c>
      <c r="AK37" s="86">
        <v>0</v>
      </c>
      <c r="AL37" s="86">
        <v>0</v>
      </c>
      <c r="AM37" s="86">
        <v>0</v>
      </c>
      <c r="AN37" s="86">
        <v>0</v>
      </c>
    </row>
    <row r="38" spans="1:40" x14ac:dyDescent="0.2">
      <c r="A38" s="85" t="s">
        <v>252</v>
      </c>
      <c r="B38" s="86">
        <v>1.4143496148029855E-3</v>
      </c>
      <c r="C38" s="86">
        <v>1.4669726226131017E-3</v>
      </c>
      <c r="D38" s="86">
        <v>1.5275549485168111E-3</v>
      </c>
      <c r="E38" s="86">
        <v>1.5907251701127553E-3</v>
      </c>
      <c r="F38" s="86">
        <v>1.6693407386258535E-3</v>
      </c>
      <c r="G38" s="86">
        <v>1.751901324993903E-3</v>
      </c>
      <c r="H38" s="86">
        <v>1.8386084415989196E-3</v>
      </c>
      <c r="I38" s="86">
        <v>1.9296741068071421E-3</v>
      </c>
      <c r="J38" s="86">
        <v>2.025321406145517E-3</v>
      </c>
      <c r="K38" s="86">
        <v>2.135523907549502E-3</v>
      </c>
      <c r="L38" s="86">
        <v>2.2517935289623208E-3</v>
      </c>
      <c r="M38" s="86">
        <v>2.3744687377423371E-3</v>
      </c>
      <c r="N38" s="86">
        <v>2.5039071651904387E-3</v>
      </c>
      <c r="O38" s="86">
        <v>2.6404867087947421E-3</v>
      </c>
      <c r="P38" s="86">
        <v>2.7819448717162736E-3</v>
      </c>
      <c r="Q38" s="86">
        <v>2.9310762799977675E-3</v>
      </c>
      <c r="R38" s="86">
        <v>3.0883030405917506E-3</v>
      </c>
      <c r="S38" s="86">
        <v>3.2540708474713292E-3</v>
      </c>
      <c r="T38" s="86">
        <v>3.4288503235914642E-3</v>
      </c>
      <c r="U38" s="86">
        <v>3.6035405184092983E-3</v>
      </c>
      <c r="V38" s="86">
        <v>3.7872571118775589E-3</v>
      </c>
      <c r="W38" s="86">
        <v>3.9804737735603503E-3</v>
      </c>
      <c r="X38" s="86">
        <v>4.1836894496669443E-3</v>
      </c>
      <c r="Y38" s="86">
        <v>4.3974297358389518E-3</v>
      </c>
      <c r="Z38" s="86">
        <v>4.6074526776388571E-3</v>
      </c>
      <c r="AA38" s="86">
        <v>4.8276498313561105E-3</v>
      </c>
      <c r="AB38" s="86">
        <v>5.0585217814752949E-3</v>
      </c>
      <c r="AC38" s="86">
        <v>5.3005941588801274E-3</v>
      </c>
      <c r="AD38" s="86">
        <v>5.5544189159887737E-3</v>
      </c>
      <c r="AE38" s="86">
        <v>5.810966271796586E-3</v>
      </c>
      <c r="AF38" s="86">
        <v>6.0795627088551466E-3</v>
      </c>
      <c r="AG38" s="86">
        <v>6.360784514286128E-3</v>
      </c>
      <c r="AH38" s="86">
        <v>6.6552360831182008E-3</v>
      </c>
      <c r="AI38" s="86">
        <v>6.9635513182067553E-3</v>
      </c>
      <c r="AJ38" s="86">
        <v>7.2858689200734801E-3</v>
      </c>
      <c r="AK38" s="86">
        <v>7.6233452308184279E-3</v>
      </c>
      <c r="AL38" s="86">
        <v>7.9767053363240456E-3</v>
      </c>
      <c r="AM38" s="86">
        <v>8.3467096250410822E-3</v>
      </c>
      <c r="AN38" s="86">
        <v>8.7341555382240716E-3</v>
      </c>
    </row>
    <row r="39" spans="1:40" x14ac:dyDescent="0.2">
      <c r="A39" s="85" t="s">
        <v>128</v>
      </c>
      <c r="B39" s="86">
        <v>4.9186511124383052E-5</v>
      </c>
      <c r="C39" s="86">
        <v>5.1016569358896253E-5</v>
      </c>
      <c r="D39" s="86">
        <v>5.3123426967380057E-5</v>
      </c>
      <c r="E39" s="86">
        <v>5.5320283228900286E-5</v>
      </c>
      <c r="F39" s="86">
        <v>5.8054278766317542E-5</v>
      </c>
      <c r="G39" s="86">
        <v>6.092546928196196E-5</v>
      </c>
      <c r="H39" s="86">
        <v>6.3940862725576594E-5</v>
      </c>
      <c r="I39" s="86">
        <v>6.7107832411100586E-5</v>
      </c>
      <c r="J39" s="86">
        <v>7.0434136532574482E-5</v>
      </c>
      <c r="K39" s="86">
        <v>7.4266623567257898E-5</v>
      </c>
      <c r="L39" s="86">
        <v>7.8310105438496679E-5</v>
      </c>
      <c r="M39" s="86">
        <v>8.2576352947734194E-5</v>
      </c>
      <c r="N39" s="86">
        <v>8.7077803356433575E-5</v>
      </c>
      <c r="O39" s="86">
        <v>9.1827598718588081E-5</v>
      </c>
      <c r="P39" s="86">
        <v>9.6747056702209701E-5</v>
      </c>
      <c r="Q39" s="86">
        <v>1.0193336537416731E-4</v>
      </c>
      <c r="R39" s="86">
        <v>1.0740120425082578E-4</v>
      </c>
      <c r="S39" s="86">
        <v>1.1316607312893744E-4</v>
      </c>
      <c r="T39" s="86">
        <v>1.1924433875472071E-4</v>
      </c>
      <c r="U39" s="86">
        <v>1.2531949946519678E-4</v>
      </c>
      <c r="V39" s="86">
        <v>1.3170856916464244E-4</v>
      </c>
      <c r="W39" s="86">
        <v>1.384280205505012E-4</v>
      </c>
      <c r="X39" s="86">
        <v>1.4549520536028985E-4</v>
      </c>
      <c r="Y39" s="86">
        <v>1.5292840211270149E-4</v>
      </c>
      <c r="Z39" s="86">
        <v>1.6023232163521342E-4</v>
      </c>
      <c r="AA39" s="86">
        <v>1.678900673845767E-4</v>
      </c>
      <c r="AB39" s="86">
        <v>1.759190480722316E-4</v>
      </c>
      <c r="AC39" s="86">
        <v>1.8433754344247789E-4</v>
      </c>
      <c r="AD39" s="86">
        <v>1.9316474861756283E-4</v>
      </c>
      <c r="AE39" s="86">
        <v>2.0208663698116218E-4</v>
      </c>
      <c r="AF39" s="86">
        <v>2.114275534710294E-4</v>
      </c>
      <c r="AG39" s="86">
        <v>2.2120753949179619E-4</v>
      </c>
      <c r="AH39" s="86">
        <v>2.3144761395030845E-4</v>
      </c>
      <c r="AI39" s="86">
        <v>2.4216982194031269E-4</v>
      </c>
      <c r="AJ39" s="86">
        <v>2.5337898701793783E-4</v>
      </c>
      <c r="AK39" s="86">
        <v>2.6511532302633296E-4</v>
      </c>
      <c r="AL39" s="86">
        <v>2.7740404611039613E-4</v>
      </c>
      <c r="AM39" s="86">
        <v>2.9027160012432007E-4</v>
      </c>
      <c r="AN39" s="86">
        <v>3.0374571749912941E-4</v>
      </c>
    </row>
    <row r="40" spans="1:40" x14ac:dyDescent="0.2">
      <c r="A40" s="85" t="s">
        <v>253</v>
      </c>
      <c r="B40" s="86">
        <v>5.0800604586744118</v>
      </c>
      <c r="C40" s="86">
        <v>5.2690717599783863</v>
      </c>
      <c r="D40" s="86">
        <v>5.4866713372659515</v>
      </c>
      <c r="E40" s="86">
        <v>5.7135661174083845</v>
      </c>
      <c r="F40" s="86">
        <v>5.9959374892811228</v>
      </c>
      <c r="G40" s="86">
        <v>6.2924785749247345</v>
      </c>
      <c r="H40" s="86">
        <v>6.6039131664434469</v>
      </c>
      <c r="I40" s="86">
        <v>6.9310027913319967</v>
      </c>
      <c r="J40" s="86">
        <v>7.274548728109135</v>
      </c>
      <c r="K40" s="86">
        <v>7.67037403464579</v>
      </c>
      <c r="L40" s="86">
        <v>8.0879912207377735</v>
      </c>
      <c r="M40" s="86">
        <v>8.5286159933261274</v>
      </c>
      <c r="N40" s="86">
        <v>8.9935328923940379</v>
      </c>
      <c r="O40" s="86">
        <v>9.4840992500089971</v>
      </c>
      <c r="P40" s="86">
        <v>9.9921886308050585</v>
      </c>
      <c r="Q40" s="86">
        <v>10.527838771638713</v>
      </c>
      <c r="R40" s="86">
        <v>11.09256579611648</v>
      </c>
      <c r="S40" s="86">
        <v>11.687970547697244</v>
      </c>
      <c r="T40" s="86">
        <v>12.315743409748329</v>
      </c>
      <c r="U40" s="86">
        <v>12.943195591248607</v>
      </c>
      <c r="V40" s="86">
        <v>13.6030687883085</v>
      </c>
      <c r="W40" s="86">
        <v>14.297064327104998</v>
      </c>
      <c r="X40" s="86">
        <v>15.026974322460498</v>
      </c>
      <c r="Y40" s="86">
        <v>15.794686608619262</v>
      </c>
      <c r="Z40" s="86">
        <v>16.549046938544336</v>
      </c>
      <c r="AA40" s="86">
        <v>17.339950999325293</v>
      </c>
      <c r="AB40" s="86">
        <v>18.169196790141235</v>
      </c>
      <c r="AC40" s="86">
        <v>19.038672271819003</v>
      </c>
      <c r="AD40" s="86">
        <v>19.950359946863827</v>
      </c>
      <c r="AE40" s="86">
        <v>20.871826650977351</v>
      </c>
      <c r="AF40" s="86">
        <v>21.836571240971878</v>
      </c>
      <c r="AG40" s="86">
        <v>22.846663624732287</v>
      </c>
      <c r="AH40" s="86">
        <v>23.904274668114102</v>
      </c>
      <c r="AI40" s="86">
        <v>25.011681223174712</v>
      </c>
      <c r="AJ40" s="86">
        <v>26.169381474400076</v>
      </c>
      <c r="AK40" s="86">
        <v>27.381528770946364</v>
      </c>
      <c r="AL40" s="86">
        <v>28.650727476036096</v>
      </c>
      <c r="AM40" s="86">
        <v>29.979708752644417</v>
      </c>
      <c r="AN40" s="86">
        <v>31.371336849994368</v>
      </c>
    </row>
    <row r="41" spans="1:40" x14ac:dyDescent="0.2">
      <c r="A41" s="85" t="s">
        <v>254</v>
      </c>
      <c r="B41" s="86">
        <v>8.599009111517861E-4</v>
      </c>
      <c r="C41" s="86">
        <v>8.9189481979351157E-4</v>
      </c>
      <c r="D41" s="86">
        <v>9.2872786071851021E-4</v>
      </c>
      <c r="E41" s="86">
        <v>9.6713429894247031E-4</v>
      </c>
      <c r="F41" s="86">
        <v>1.0149312497724427E-3</v>
      </c>
      <c r="G41" s="86">
        <v>1.0651267054787752E-3</v>
      </c>
      <c r="H41" s="86">
        <v>1.1178431822194881E-3</v>
      </c>
      <c r="I41" s="86">
        <v>1.1732095836153001E-3</v>
      </c>
      <c r="J41" s="86">
        <v>1.231361541935544E-3</v>
      </c>
      <c r="K41" s="86">
        <v>1.2983628196795143E-3</v>
      </c>
      <c r="L41" s="86">
        <v>1.3690528049177704E-3</v>
      </c>
      <c r="M41" s="86">
        <v>1.4436372801434137E-3</v>
      </c>
      <c r="N41" s="86">
        <v>1.522333679206089E-3</v>
      </c>
      <c r="O41" s="86">
        <v>1.6053717574583293E-3</v>
      </c>
      <c r="P41" s="86">
        <v>1.6913759546617394E-3</v>
      </c>
      <c r="Q41" s="86">
        <v>1.7820453567108699E-3</v>
      </c>
      <c r="R41" s="86">
        <v>1.8776365975732246E-3</v>
      </c>
      <c r="S41" s="86">
        <v>1.978420651730328E-3</v>
      </c>
      <c r="T41" s="86">
        <v>2.0846836500677444E-3</v>
      </c>
      <c r="U41" s="86">
        <v>2.1908923668665704E-3</v>
      </c>
      <c r="V41" s="86">
        <v>2.3025889830805648E-3</v>
      </c>
      <c r="W41" s="86">
        <v>2.4200614818826959E-3</v>
      </c>
      <c r="X41" s="86">
        <v>2.5436132142234503E-3</v>
      </c>
      <c r="Y41" s="86">
        <v>2.6735637334624677E-3</v>
      </c>
      <c r="Z41" s="86">
        <v>2.8012541694949155E-3</v>
      </c>
      <c r="AA41" s="86">
        <v>2.9351303562119252E-3</v>
      </c>
      <c r="AB41" s="86">
        <v>3.075496640607973E-3</v>
      </c>
      <c r="AC41" s="86">
        <v>3.2226725974693108E-3</v>
      </c>
      <c r="AD41" s="86">
        <v>3.376993804634916E-3</v>
      </c>
      <c r="AE41" s="86">
        <v>3.5329703062748231E-3</v>
      </c>
      <c r="AF41" s="86">
        <v>3.6962724477972724E-3</v>
      </c>
      <c r="AG41" s="86">
        <v>3.8672506021339833E-3</v>
      </c>
      <c r="AH41" s="86">
        <v>4.0462722313540263E-3</v>
      </c>
      <c r="AI41" s="86">
        <v>4.2337227377916139E-3</v>
      </c>
      <c r="AJ41" s="86">
        <v>4.429686449044198E-3</v>
      </c>
      <c r="AK41" s="86">
        <v>4.6348664017690734E-3</v>
      </c>
      <c r="AL41" s="86">
        <v>4.8497034360558879E-3</v>
      </c>
      <c r="AM41" s="86">
        <v>5.0746598553653858E-3</v>
      </c>
      <c r="AN41" s="86">
        <v>5.3102204906433186E-3</v>
      </c>
    </row>
    <row r="46" spans="1:40" x14ac:dyDescent="0.2">
      <c r="A46" s="83" t="s">
        <v>259</v>
      </c>
    </row>
    <row r="47" spans="1:40" x14ac:dyDescent="0.2">
      <c r="A47" s="83" t="s">
        <v>241</v>
      </c>
    </row>
    <row r="48" spans="1:40" x14ac:dyDescent="0.2">
      <c r="A48" s="83"/>
    </row>
    <row r="49" spans="1:40" x14ac:dyDescent="0.2">
      <c r="A49" s="83"/>
    </row>
    <row r="50" spans="1:40" x14ac:dyDescent="0.2">
      <c r="A50" s="83"/>
    </row>
    <row r="51" spans="1:40" x14ac:dyDescent="0.2">
      <c r="A51" s="85" t="s">
        <v>244</v>
      </c>
      <c r="B51" s="85">
        <v>2022</v>
      </c>
      <c r="C51" s="85">
        <v>2023</v>
      </c>
      <c r="D51" s="85">
        <v>2024</v>
      </c>
      <c r="E51" s="85">
        <v>2025</v>
      </c>
      <c r="F51" s="85">
        <v>2026</v>
      </c>
      <c r="G51" s="85">
        <v>2027</v>
      </c>
      <c r="H51" s="85">
        <v>2028</v>
      </c>
      <c r="I51" s="85">
        <v>2029</v>
      </c>
      <c r="J51" s="85">
        <v>2030</v>
      </c>
      <c r="K51" s="85">
        <v>2031</v>
      </c>
      <c r="L51" s="85">
        <v>2032</v>
      </c>
      <c r="M51" s="85">
        <v>2033</v>
      </c>
      <c r="N51" s="85">
        <v>2034</v>
      </c>
      <c r="O51" s="85">
        <v>2035</v>
      </c>
      <c r="P51" s="85">
        <v>2036</v>
      </c>
      <c r="Q51" s="85">
        <v>2037</v>
      </c>
      <c r="R51" s="85">
        <v>2038</v>
      </c>
      <c r="S51" s="85">
        <v>2039</v>
      </c>
      <c r="T51" s="85">
        <v>2040</v>
      </c>
      <c r="U51" s="85">
        <v>2041</v>
      </c>
      <c r="V51" s="85">
        <v>2042</v>
      </c>
      <c r="W51" s="85">
        <v>2043</v>
      </c>
      <c r="X51" s="85">
        <v>2044</v>
      </c>
      <c r="Y51" s="85">
        <v>2045</v>
      </c>
      <c r="Z51" s="85">
        <v>2046</v>
      </c>
      <c r="AA51" s="85">
        <v>2047</v>
      </c>
      <c r="AB51" s="85">
        <v>2048</v>
      </c>
      <c r="AC51" s="85">
        <v>2049</v>
      </c>
      <c r="AD51" s="85">
        <v>2050</v>
      </c>
      <c r="AE51" s="85">
        <v>2051</v>
      </c>
      <c r="AF51" s="85">
        <v>2052</v>
      </c>
      <c r="AG51" s="85">
        <v>2053</v>
      </c>
      <c r="AH51" s="85">
        <v>2054</v>
      </c>
      <c r="AI51" s="85">
        <v>2055</v>
      </c>
      <c r="AJ51" s="85">
        <v>2056</v>
      </c>
      <c r="AK51" s="85">
        <v>2057</v>
      </c>
      <c r="AL51" s="85">
        <v>2058</v>
      </c>
      <c r="AM51" s="85">
        <v>2059</v>
      </c>
      <c r="AN51" s="85">
        <v>2060</v>
      </c>
    </row>
    <row r="52" spans="1:40" x14ac:dyDescent="0.2">
      <c r="A52" s="85" t="s">
        <v>245</v>
      </c>
      <c r="B52" s="84">
        <f>B10*$B$8+B31*$B$29</f>
        <v>0</v>
      </c>
      <c r="C52" s="84">
        <f t="shared" ref="C52:AN59" si="0">C10*$B$8+C31*$B$29</f>
        <v>0</v>
      </c>
      <c r="D52" s="84">
        <f t="shared" si="0"/>
        <v>0</v>
      </c>
      <c r="E52" s="84">
        <f t="shared" si="0"/>
        <v>0</v>
      </c>
      <c r="F52" s="84">
        <f t="shared" si="0"/>
        <v>0</v>
      </c>
      <c r="G52" s="84">
        <f t="shared" si="0"/>
        <v>0</v>
      </c>
      <c r="H52" s="84">
        <f t="shared" si="0"/>
        <v>0</v>
      </c>
      <c r="I52" s="84">
        <f t="shared" si="0"/>
        <v>0</v>
      </c>
      <c r="J52" s="84">
        <f t="shared" si="0"/>
        <v>0</v>
      </c>
      <c r="K52" s="84">
        <f t="shared" si="0"/>
        <v>0</v>
      </c>
      <c r="L52" s="84">
        <f t="shared" si="0"/>
        <v>0</v>
      </c>
      <c r="M52" s="84">
        <f t="shared" si="0"/>
        <v>0</v>
      </c>
      <c r="N52" s="84">
        <f t="shared" si="0"/>
        <v>0</v>
      </c>
      <c r="O52" s="84">
        <f t="shared" si="0"/>
        <v>0</v>
      </c>
      <c r="P52" s="84">
        <f t="shared" si="0"/>
        <v>0</v>
      </c>
      <c r="Q52" s="84">
        <f t="shared" si="0"/>
        <v>0</v>
      </c>
      <c r="R52" s="84">
        <f t="shared" si="0"/>
        <v>0</v>
      </c>
      <c r="S52" s="84">
        <f t="shared" si="0"/>
        <v>0</v>
      </c>
      <c r="T52" s="84">
        <f t="shared" si="0"/>
        <v>0</v>
      </c>
      <c r="U52" s="84">
        <f t="shared" si="0"/>
        <v>0</v>
      </c>
      <c r="V52" s="84">
        <f t="shared" si="0"/>
        <v>0</v>
      </c>
      <c r="W52" s="84">
        <f t="shared" si="0"/>
        <v>0</v>
      </c>
      <c r="X52" s="84">
        <f t="shared" si="0"/>
        <v>0</v>
      </c>
      <c r="Y52" s="84">
        <f t="shared" si="0"/>
        <v>0</v>
      </c>
      <c r="Z52" s="84">
        <f t="shared" si="0"/>
        <v>0</v>
      </c>
      <c r="AA52" s="84">
        <f t="shared" si="0"/>
        <v>0</v>
      </c>
      <c r="AB52" s="84">
        <f t="shared" si="0"/>
        <v>0</v>
      </c>
      <c r="AC52" s="84">
        <f t="shared" si="0"/>
        <v>0</v>
      </c>
      <c r="AD52" s="84">
        <f t="shared" si="0"/>
        <v>0</v>
      </c>
      <c r="AE52" s="84">
        <f t="shared" si="0"/>
        <v>0</v>
      </c>
      <c r="AF52" s="84">
        <f t="shared" si="0"/>
        <v>0</v>
      </c>
      <c r="AG52" s="84">
        <f t="shared" si="0"/>
        <v>0</v>
      </c>
      <c r="AH52" s="84">
        <f t="shared" si="0"/>
        <v>0</v>
      </c>
      <c r="AI52" s="84">
        <f t="shared" si="0"/>
        <v>0</v>
      </c>
      <c r="AJ52" s="84">
        <f t="shared" si="0"/>
        <v>0</v>
      </c>
      <c r="AK52" s="84">
        <f t="shared" si="0"/>
        <v>0</v>
      </c>
      <c r="AL52" s="84">
        <f t="shared" si="0"/>
        <v>0</v>
      </c>
      <c r="AM52" s="84">
        <f t="shared" si="0"/>
        <v>0</v>
      </c>
      <c r="AN52" s="84">
        <f t="shared" si="0"/>
        <v>0</v>
      </c>
    </row>
    <row r="53" spans="1:40" x14ac:dyDescent="0.2">
      <c r="A53" s="85" t="s">
        <v>246</v>
      </c>
      <c r="B53" s="84">
        <f t="shared" ref="B53:Q63" si="1">B11*$B$8+B32*$B$29</f>
        <v>0</v>
      </c>
      <c r="C53" s="84">
        <f t="shared" si="1"/>
        <v>0</v>
      </c>
      <c r="D53" s="84">
        <f t="shared" si="1"/>
        <v>0</v>
      </c>
      <c r="E53" s="84">
        <f t="shared" si="1"/>
        <v>0</v>
      </c>
      <c r="F53" s="84">
        <f t="shared" si="1"/>
        <v>0</v>
      </c>
      <c r="G53" s="84">
        <f t="shared" si="1"/>
        <v>0</v>
      </c>
      <c r="H53" s="84">
        <f t="shared" si="1"/>
        <v>0</v>
      </c>
      <c r="I53" s="84">
        <f t="shared" si="1"/>
        <v>0</v>
      </c>
      <c r="J53" s="84">
        <f t="shared" si="1"/>
        <v>0</v>
      </c>
      <c r="K53" s="84">
        <f t="shared" si="1"/>
        <v>0</v>
      </c>
      <c r="L53" s="84">
        <f t="shared" si="1"/>
        <v>0</v>
      </c>
      <c r="M53" s="84">
        <f t="shared" si="1"/>
        <v>0</v>
      </c>
      <c r="N53" s="84">
        <f t="shared" si="1"/>
        <v>0</v>
      </c>
      <c r="O53" s="84">
        <f t="shared" si="1"/>
        <v>0</v>
      </c>
      <c r="P53" s="84">
        <f t="shared" si="1"/>
        <v>0</v>
      </c>
      <c r="Q53" s="84">
        <f t="shared" si="1"/>
        <v>0</v>
      </c>
      <c r="R53" s="84">
        <f t="shared" si="0"/>
        <v>0</v>
      </c>
      <c r="S53" s="84">
        <f t="shared" si="0"/>
        <v>0</v>
      </c>
      <c r="T53" s="84">
        <f t="shared" si="0"/>
        <v>0</v>
      </c>
      <c r="U53" s="84">
        <f t="shared" si="0"/>
        <v>0</v>
      </c>
      <c r="V53" s="84">
        <f t="shared" si="0"/>
        <v>0</v>
      </c>
      <c r="W53" s="84">
        <f t="shared" si="0"/>
        <v>0</v>
      </c>
      <c r="X53" s="84">
        <f t="shared" si="0"/>
        <v>0</v>
      </c>
      <c r="Y53" s="84">
        <f t="shared" si="0"/>
        <v>0</v>
      </c>
      <c r="Z53" s="84">
        <f t="shared" si="0"/>
        <v>0</v>
      </c>
      <c r="AA53" s="84">
        <f t="shared" si="0"/>
        <v>0</v>
      </c>
      <c r="AB53" s="84">
        <f t="shared" si="0"/>
        <v>0</v>
      </c>
      <c r="AC53" s="84">
        <f t="shared" si="0"/>
        <v>0</v>
      </c>
      <c r="AD53" s="84">
        <f t="shared" si="0"/>
        <v>0</v>
      </c>
      <c r="AE53" s="84">
        <f t="shared" si="0"/>
        <v>0</v>
      </c>
      <c r="AF53" s="84">
        <f t="shared" si="0"/>
        <v>0</v>
      </c>
      <c r="AG53" s="84">
        <f t="shared" si="0"/>
        <v>0</v>
      </c>
      <c r="AH53" s="84">
        <f t="shared" si="0"/>
        <v>0</v>
      </c>
      <c r="AI53" s="84">
        <f t="shared" si="0"/>
        <v>0</v>
      </c>
      <c r="AJ53" s="84">
        <f t="shared" si="0"/>
        <v>0</v>
      </c>
      <c r="AK53" s="84">
        <f t="shared" si="0"/>
        <v>0</v>
      </c>
      <c r="AL53" s="84">
        <f t="shared" si="0"/>
        <v>0</v>
      </c>
      <c r="AM53" s="84">
        <f t="shared" si="0"/>
        <v>0</v>
      </c>
      <c r="AN53" s="84">
        <f t="shared" si="0"/>
        <v>0</v>
      </c>
    </row>
    <row r="54" spans="1:40" x14ac:dyDescent="0.2">
      <c r="A54" s="85" t="s">
        <v>247</v>
      </c>
      <c r="B54" s="84">
        <f t="shared" si="1"/>
        <v>16951.861613677385</v>
      </c>
      <c r="C54" s="84">
        <f t="shared" si="0"/>
        <v>17582.581159082583</v>
      </c>
      <c r="D54" s="84">
        <f t="shared" si="0"/>
        <v>18308.698092410581</v>
      </c>
      <c r="E54" s="84">
        <f t="shared" si="0"/>
        <v>19065.832568491973</v>
      </c>
      <c r="F54" s="84">
        <f t="shared" si="0"/>
        <v>20008.089153544504</v>
      </c>
      <c r="G54" s="84">
        <f t="shared" si="0"/>
        <v>20997.62923628436</v>
      </c>
      <c r="H54" s="84">
        <f t="shared" si="0"/>
        <v>22036.868068200743</v>
      </c>
      <c r="I54" s="84">
        <f t="shared" si="0"/>
        <v>23128.346821551477</v>
      </c>
      <c r="J54" s="84">
        <f t="shared" si="0"/>
        <v>24274.739315413033</v>
      </c>
      <c r="K54" s="84">
        <f t="shared" si="0"/>
        <v>25595.584977425424</v>
      </c>
      <c r="L54" s="84">
        <f t="shared" si="0"/>
        <v>26989.14885401991</v>
      </c>
      <c r="M54" s="84">
        <f t="shared" si="0"/>
        <v>28459.487687433098</v>
      </c>
      <c r="N54" s="84">
        <f t="shared" si="0"/>
        <v>30010.887911696529</v>
      </c>
      <c r="O54" s="84">
        <f t="shared" si="0"/>
        <v>31647.878863726353</v>
      </c>
      <c r="P54" s="84">
        <f t="shared" si="0"/>
        <v>33343.343108827365</v>
      </c>
      <c r="Q54" s="84">
        <f t="shared" si="0"/>
        <v>35130.775981846426</v>
      </c>
      <c r="R54" s="84">
        <f t="shared" si="0"/>
        <v>37015.236697683831</v>
      </c>
      <c r="S54" s="84">
        <f t="shared" si="0"/>
        <v>39002.067176381883</v>
      </c>
      <c r="T54" s="84">
        <f t="shared" si="0"/>
        <v>41096.908127367162</v>
      </c>
      <c r="U54" s="84">
        <f t="shared" si="0"/>
        <v>43190.678986300612</v>
      </c>
      <c r="V54" s="84">
        <f t="shared" si="0"/>
        <v>45392.636858678583</v>
      </c>
      <c r="W54" s="84">
        <f t="shared" si="0"/>
        <v>47708.458969436986</v>
      </c>
      <c r="X54" s="84">
        <f t="shared" si="0"/>
        <v>50144.125499857597</v>
      </c>
      <c r="Y54" s="84">
        <f t="shared" si="0"/>
        <v>52705.936041277637</v>
      </c>
      <c r="Z54" s="84">
        <f t="shared" si="0"/>
        <v>55223.191893597694</v>
      </c>
      <c r="AA54" s="84">
        <f t="shared" si="0"/>
        <v>57862.392016730228</v>
      </c>
      <c r="AB54" s="84">
        <f t="shared" si="0"/>
        <v>60629.536227707657</v>
      </c>
      <c r="AC54" s="84">
        <f t="shared" si="0"/>
        <v>63530.924540265863</v>
      </c>
      <c r="AD54" s="84">
        <f t="shared" si="0"/>
        <v>66573.17244813584</v>
      </c>
      <c r="AE54" s="84">
        <f t="shared" si="0"/>
        <v>69648.052398249652</v>
      </c>
      <c r="AF54" s="84">
        <f t="shared" si="0"/>
        <v>72867.348096631657</v>
      </c>
      <c r="AG54" s="84">
        <f t="shared" si="0"/>
        <v>76237.96670360076</v>
      </c>
      <c r="AH54" s="84">
        <f t="shared" si="0"/>
        <v>79767.152270259103</v>
      </c>
      <c r="AI54" s="84">
        <f t="shared" si="0"/>
        <v>83462.502517402652</v>
      </c>
      <c r="AJ54" s="84">
        <f t="shared" si="0"/>
        <v>87325.679857227631</v>
      </c>
      <c r="AK54" s="84">
        <f t="shared" si="0"/>
        <v>91370.543770482662</v>
      </c>
      <c r="AL54" s="84">
        <f t="shared" si="0"/>
        <v>95605.784863371897</v>
      </c>
      <c r="AM54" s="84">
        <f t="shared" si="0"/>
        <v>100040.51686538261</v>
      </c>
      <c r="AN54" s="84">
        <f t="shared" si="0"/>
        <v>104684.29760694828</v>
      </c>
    </row>
    <row r="55" spans="1:40" x14ac:dyDescent="0.2">
      <c r="A55" s="85" t="s">
        <v>180</v>
      </c>
      <c r="B55" s="84">
        <f t="shared" si="1"/>
        <v>788.61647852896431</v>
      </c>
      <c r="C55" s="84">
        <f t="shared" si="0"/>
        <v>817.95814248140709</v>
      </c>
      <c r="D55" s="84">
        <f t="shared" si="0"/>
        <v>851.73778226441243</v>
      </c>
      <c r="E55" s="84">
        <f t="shared" si="0"/>
        <v>886.96038718577552</v>
      </c>
      <c r="F55" s="84">
        <f t="shared" si="0"/>
        <v>930.79504599252925</v>
      </c>
      <c r="G55" s="84">
        <f t="shared" si="0"/>
        <v>976.82937739504246</v>
      </c>
      <c r="H55" s="84">
        <f t="shared" si="0"/>
        <v>1025.1757411545952</v>
      </c>
      <c r="I55" s="84">
        <f t="shared" si="0"/>
        <v>1075.9523549845567</v>
      </c>
      <c r="J55" s="84">
        <f t="shared" si="0"/>
        <v>1129.2836074525276</v>
      </c>
      <c r="K55" s="84">
        <f t="shared" si="0"/>
        <v>1190.7305846869356</v>
      </c>
      <c r="L55" s="84">
        <f t="shared" si="0"/>
        <v>1255.560481367924</v>
      </c>
      <c r="M55" s="84">
        <f t="shared" si="0"/>
        <v>1323.96202094368</v>
      </c>
      <c r="N55" s="84">
        <f t="shared" si="0"/>
        <v>1396.1346123398093</v>
      </c>
      <c r="O55" s="84">
        <f t="shared" si="0"/>
        <v>1472.2889645516013</v>
      </c>
      <c r="P55" s="84">
        <f t="shared" si="0"/>
        <v>1551.1635491202087</v>
      </c>
      <c r="Q55" s="84">
        <f t="shared" si="0"/>
        <v>1634.3166003927536</v>
      </c>
      <c r="R55" s="84">
        <f t="shared" si="0"/>
        <v>1721.9834777846038</v>
      </c>
      <c r="S55" s="84">
        <f t="shared" si="0"/>
        <v>1814.4126924191003</v>
      </c>
      <c r="T55" s="84">
        <f t="shared" si="0"/>
        <v>1911.8666553815729</v>
      </c>
      <c r="U55" s="84">
        <f t="shared" si="0"/>
        <v>2009.2708366596003</v>
      </c>
      <c r="V55" s="84">
        <f t="shared" si="0"/>
        <v>2111.7079791255815</v>
      </c>
      <c r="W55" s="84">
        <f t="shared" si="0"/>
        <v>2219.4421926005348</v>
      </c>
      <c r="X55" s="84">
        <f t="shared" si="0"/>
        <v>2332.7516807184284</v>
      </c>
      <c r="Y55" s="84">
        <f t="shared" si="0"/>
        <v>2451.9295063681502</v>
      </c>
      <c r="Z55" s="84">
        <f t="shared" si="0"/>
        <v>2569.03460615326</v>
      </c>
      <c r="AA55" s="84">
        <f t="shared" si="0"/>
        <v>2691.8126676234365</v>
      </c>
      <c r="AB55" s="84">
        <f t="shared" si="0"/>
        <v>2820.5428078861523</v>
      </c>
      <c r="AC55" s="84">
        <f t="shared" si="0"/>
        <v>2955.5181094806767</v>
      </c>
      <c r="AD55" s="84">
        <f t="shared" si="0"/>
        <v>3097.0463313711139</v>
      </c>
      <c r="AE55" s="84">
        <f t="shared" si="0"/>
        <v>3240.0926264282639</v>
      </c>
      <c r="AF55" s="84">
        <f t="shared" si="0"/>
        <v>3389.8572773473738</v>
      </c>
      <c r="AG55" s="84">
        <f t="shared" si="0"/>
        <v>3546.6616116953792</v>
      </c>
      <c r="AH55" s="84">
        <f t="shared" si="0"/>
        <v>3710.8426295139643</v>
      </c>
      <c r="AI55" s="84">
        <f t="shared" si="0"/>
        <v>3882.7537838902003</v>
      </c>
      <c r="AJ55" s="84">
        <f t="shared" si="0"/>
        <v>4062.4724117963865</v>
      </c>
      <c r="AK55" s="84">
        <f t="shared" si="0"/>
        <v>4250.6432692570443</v>
      </c>
      <c r="AL55" s="84">
        <f t="shared" si="0"/>
        <v>4447.6706514119724</v>
      </c>
      <c r="AM55" s="84">
        <f t="shared" si="0"/>
        <v>4653.9785374923786</v>
      </c>
      <c r="AN55" s="84">
        <f t="shared" si="0"/>
        <v>4870.0115667214159</v>
      </c>
    </row>
    <row r="56" spans="1:40" x14ac:dyDescent="0.2">
      <c r="A56" s="85" t="s">
        <v>248</v>
      </c>
      <c r="B56" s="84">
        <f t="shared" si="1"/>
        <v>6345.8261667616844</v>
      </c>
      <c r="C56" s="84">
        <f t="shared" si="0"/>
        <v>6581.932187819044</v>
      </c>
      <c r="D56" s="84">
        <f t="shared" si="0"/>
        <v>6853.7496401231492</v>
      </c>
      <c r="E56" s="84">
        <f t="shared" si="0"/>
        <v>7137.1783206757409</v>
      </c>
      <c r="F56" s="84">
        <f t="shared" si="0"/>
        <v>7489.9063354210612</v>
      </c>
      <c r="G56" s="84">
        <f t="shared" si="0"/>
        <v>7860.3346395928957</v>
      </c>
      <c r="H56" s="84">
        <f t="shared" si="0"/>
        <v>8249.3673678785508</v>
      </c>
      <c r="I56" s="84">
        <f t="shared" si="0"/>
        <v>8657.9557926382913</v>
      </c>
      <c r="J56" s="84">
        <f t="shared" si="0"/>
        <v>9087.1008417611702</v>
      </c>
      <c r="K56" s="84">
        <f t="shared" si="0"/>
        <v>9581.5513720491872</v>
      </c>
      <c r="L56" s="84">
        <f t="shared" si="0"/>
        <v>10103.22352314863</v>
      </c>
      <c r="M56" s="84">
        <f t="shared" si="0"/>
        <v>10653.635911812249</v>
      </c>
      <c r="N56" s="84">
        <f t="shared" si="0"/>
        <v>11234.39313851752</v>
      </c>
      <c r="O56" s="84">
        <f t="shared" si="0"/>
        <v>11847.190732957622</v>
      </c>
      <c r="P56" s="84">
        <f t="shared" si="0"/>
        <v>12481.877448585952</v>
      </c>
      <c r="Q56" s="84">
        <f t="shared" si="0"/>
        <v>13150.992060032675</v>
      </c>
      <c r="R56" s="84">
        <f t="shared" si="0"/>
        <v>13856.42845358764</v>
      </c>
      <c r="S56" s="84">
        <f t="shared" si="0"/>
        <v>14600.186344489077</v>
      </c>
      <c r="T56" s="84">
        <f t="shared" si="0"/>
        <v>15384.377297961741</v>
      </c>
      <c r="U56" s="84">
        <f t="shared" si="0"/>
        <v>16168.167668991127</v>
      </c>
      <c r="V56" s="84">
        <f t="shared" si="0"/>
        <v>16992.457189698929</v>
      </c>
      <c r="W56" s="84">
        <f t="shared" si="0"/>
        <v>17859.371094668448</v>
      </c>
      <c r="X56" s="84">
        <f t="shared" si="0"/>
        <v>18771.148028346219</v>
      </c>
      <c r="Y56" s="84">
        <f t="shared" si="0"/>
        <v>19730.146204387995</v>
      </c>
      <c r="Z56" s="84">
        <f t="shared" si="0"/>
        <v>20672.465603880857</v>
      </c>
      <c r="AA56" s="84">
        <f t="shared" si="0"/>
        <v>21660.434098573045</v>
      </c>
      <c r="AB56" s="84">
        <f t="shared" si="0"/>
        <v>22696.297683434772</v>
      </c>
      <c r="AC56" s="84">
        <f t="shared" si="0"/>
        <v>23782.414730244142</v>
      </c>
      <c r="AD56" s="84">
        <f t="shared" si="0"/>
        <v>24921.261708794318</v>
      </c>
      <c r="AE56" s="84">
        <f t="shared" si="0"/>
        <v>26072.324293645739</v>
      </c>
      <c r="AF56" s="84">
        <f t="shared" si="0"/>
        <v>27277.44803444203</v>
      </c>
      <c r="AG56" s="84">
        <f t="shared" si="0"/>
        <v>28539.218584587419</v>
      </c>
      <c r="AH56" s="84">
        <f t="shared" si="0"/>
        <v>29860.347710499387</v>
      </c>
      <c r="AI56" s="84">
        <f t="shared" si="0"/>
        <v>31243.679572691588</v>
      </c>
      <c r="AJ56" s="84">
        <f t="shared" si="0"/>
        <v>32689.836485046424</v>
      </c>
      <c r="AK56" s="84">
        <f t="shared" si="0"/>
        <v>34204.006659784871</v>
      </c>
      <c r="AL56" s="84">
        <f t="shared" si="0"/>
        <v>35789.443372418027</v>
      </c>
      <c r="AM56" s="84">
        <f t="shared" si="0"/>
        <v>37449.558292081419</v>
      </c>
      <c r="AN56" s="84">
        <f t="shared" si="0"/>
        <v>39187.929334395441</v>
      </c>
    </row>
    <row r="57" spans="1:40" x14ac:dyDescent="0.2">
      <c r="A57" s="85" t="s">
        <v>249</v>
      </c>
      <c r="B57" s="84">
        <f t="shared" si="1"/>
        <v>9.0784783213311826</v>
      </c>
      <c r="C57" s="84">
        <f t="shared" si="0"/>
        <v>9.4162567819092846</v>
      </c>
      <c r="D57" s="84">
        <f t="shared" si="0"/>
        <v>9.8051248005492564</v>
      </c>
      <c r="E57" s="84">
        <f t="shared" si="0"/>
        <v>10.210604097400733</v>
      </c>
      <c r="F57" s="84">
        <f t="shared" si="0"/>
        <v>10.715224544138509</v>
      </c>
      <c r="G57" s="84">
        <f t="shared" si="0"/>
        <v>11.245167413775544</v>
      </c>
      <c r="H57" s="84">
        <f t="shared" si="0"/>
        <v>11.801726181257816</v>
      </c>
      <c r="I57" s="84">
        <f t="shared" si="0"/>
        <v>12.386261757721785</v>
      </c>
      <c r="J57" s="84">
        <f t="shared" si="0"/>
        <v>13.00020609259423</v>
      </c>
      <c r="K57" s="84">
        <f t="shared" si="0"/>
        <v>13.70757788347346</v>
      </c>
      <c r="L57" s="84">
        <f t="shared" si="0"/>
        <v>14.453893523098884</v>
      </c>
      <c r="M57" s="84">
        <f t="shared" si="0"/>
        <v>15.241325577958454</v>
      </c>
      <c r="N57" s="84">
        <f t="shared" si="0"/>
        <v>16.072169624745623</v>
      </c>
      <c r="O57" s="84">
        <f t="shared" si="0"/>
        <v>16.948851325487418</v>
      </c>
      <c r="P57" s="84">
        <f t="shared" si="0"/>
        <v>17.856848083868368</v>
      </c>
      <c r="Q57" s="84">
        <f t="shared" si="0"/>
        <v>18.814098146330274</v>
      </c>
      <c r="R57" s="84">
        <f t="shared" si="0"/>
        <v>19.823310948204895</v>
      </c>
      <c r="S57" s="84">
        <f t="shared" si="0"/>
        <v>20.887347326042416</v>
      </c>
      <c r="T57" s="84">
        <f t="shared" si="0"/>
        <v>22.009228131440938</v>
      </c>
      <c r="U57" s="84">
        <f t="shared" si="0"/>
        <v>23.130535854795983</v>
      </c>
      <c r="V57" s="84">
        <f t="shared" si="0"/>
        <v>24.309782551379389</v>
      </c>
      <c r="W57" s="84">
        <f t="shared" si="0"/>
        <v>25.550008628473861</v>
      </c>
      <c r="X57" s="84">
        <f t="shared" si="0"/>
        <v>26.854416740003892</v>
      </c>
      <c r="Y57" s="84">
        <f t="shared" si="0"/>
        <v>28.226380598231401</v>
      </c>
      <c r="Z57" s="84">
        <f t="shared" si="0"/>
        <v>29.574483432323269</v>
      </c>
      <c r="AA57" s="84">
        <f t="shared" si="0"/>
        <v>30.987892864841388</v>
      </c>
      <c r="AB57" s="84">
        <f t="shared" si="0"/>
        <v>32.469822065530877</v>
      </c>
      <c r="AC57" s="84">
        <f t="shared" si="0"/>
        <v>34.023644972866968</v>
      </c>
      <c r="AD57" s="84">
        <f t="shared" si="0"/>
        <v>35.652904478939654</v>
      </c>
      <c r="AE57" s="84">
        <f t="shared" si="0"/>
        <v>37.299639899743298</v>
      </c>
      <c r="AF57" s="84">
        <f t="shared" si="0"/>
        <v>39.023716397874637</v>
      </c>
      <c r="AG57" s="84">
        <f t="shared" si="0"/>
        <v>40.82883306589622</v>
      </c>
      <c r="AH57" s="84">
        <f t="shared" si="0"/>
        <v>42.718869416417867</v>
      </c>
      <c r="AI57" s="84">
        <f t="shared" si="0"/>
        <v>44.697894367951839</v>
      </c>
      <c r="AJ57" s="84">
        <f t="shared" si="0"/>
        <v>46.766798216409512</v>
      </c>
      <c r="AK57" s="84">
        <f t="shared" si="0"/>
        <v>48.933003332170522</v>
      </c>
      <c r="AL57" s="84">
        <f t="shared" si="0"/>
        <v>51.201163922650053</v>
      </c>
      <c r="AM57" s="84">
        <f t="shared" si="0"/>
        <v>53.576160796662066</v>
      </c>
      <c r="AN57" s="84">
        <f t="shared" si="0"/>
        <v>56.063112598893866</v>
      </c>
    </row>
    <row r="58" spans="1:40" x14ac:dyDescent="0.2">
      <c r="A58" s="85" t="s">
        <v>250</v>
      </c>
      <c r="B58" s="84">
        <f t="shared" si="1"/>
        <v>0</v>
      </c>
      <c r="C58" s="84">
        <f t="shared" si="0"/>
        <v>0</v>
      </c>
      <c r="D58" s="84">
        <f t="shared" si="0"/>
        <v>0</v>
      </c>
      <c r="E58" s="84">
        <f t="shared" si="0"/>
        <v>0</v>
      </c>
      <c r="F58" s="84">
        <f t="shared" si="0"/>
        <v>0</v>
      </c>
      <c r="G58" s="84">
        <f t="shared" si="0"/>
        <v>0</v>
      </c>
      <c r="H58" s="84">
        <f t="shared" si="0"/>
        <v>0</v>
      </c>
      <c r="I58" s="84">
        <f t="shared" si="0"/>
        <v>0</v>
      </c>
      <c r="J58" s="84">
        <f t="shared" si="0"/>
        <v>0</v>
      </c>
      <c r="K58" s="84">
        <f t="shared" si="0"/>
        <v>0</v>
      </c>
      <c r="L58" s="84">
        <f t="shared" si="0"/>
        <v>0</v>
      </c>
      <c r="M58" s="84">
        <f t="shared" si="0"/>
        <v>0</v>
      </c>
      <c r="N58" s="84">
        <f t="shared" si="0"/>
        <v>0</v>
      </c>
      <c r="O58" s="84">
        <f t="shared" si="0"/>
        <v>0</v>
      </c>
      <c r="P58" s="84">
        <f t="shared" si="0"/>
        <v>0</v>
      </c>
      <c r="Q58" s="84">
        <f t="shared" si="0"/>
        <v>0</v>
      </c>
      <c r="R58" s="84">
        <f t="shared" si="0"/>
        <v>0</v>
      </c>
      <c r="S58" s="84">
        <f t="shared" si="0"/>
        <v>0</v>
      </c>
      <c r="T58" s="84">
        <f t="shared" si="0"/>
        <v>0</v>
      </c>
      <c r="U58" s="84">
        <f t="shared" si="0"/>
        <v>0</v>
      </c>
      <c r="V58" s="84">
        <f t="shared" si="0"/>
        <v>0</v>
      </c>
      <c r="W58" s="84">
        <f t="shared" si="0"/>
        <v>0</v>
      </c>
      <c r="X58" s="84">
        <f t="shared" si="0"/>
        <v>0</v>
      </c>
      <c r="Y58" s="84">
        <f t="shared" si="0"/>
        <v>0</v>
      </c>
      <c r="Z58" s="84">
        <f t="shared" si="0"/>
        <v>0</v>
      </c>
      <c r="AA58" s="84">
        <f t="shared" si="0"/>
        <v>0</v>
      </c>
      <c r="AB58" s="84">
        <f t="shared" si="0"/>
        <v>0</v>
      </c>
      <c r="AC58" s="84">
        <f t="shared" si="0"/>
        <v>0</v>
      </c>
      <c r="AD58" s="84">
        <f t="shared" si="0"/>
        <v>0</v>
      </c>
      <c r="AE58" s="84">
        <f t="shared" si="0"/>
        <v>0</v>
      </c>
      <c r="AF58" s="84">
        <f t="shared" si="0"/>
        <v>0</v>
      </c>
      <c r="AG58" s="84">
        <f t="shared" si="0"/>
        <v>0</v>
      </c>
      <c r="AH58" s="84">
        <f t="shared" si="0"/>
        <v>0</v>
      </c>
      <c r="AI58" s="84">
        <f t="shared" si="0"/>
        <v>0</v>
      </c>
      <c r="AJ58" s="84">
        <f t="shared" si="0"/>
        <v>0</v>
      </c>
      <c r="AK58" s="84">
        <f t="shared" si="0"/>
        <v>0</v>
      </c>
      <c r="AL58" s="84">
        <f t="shared" si="0"/>
        <v>0</v>
      </c>
      <c r="AM58" s="84">
        <f t="shared" si="0"/>
        <v>0</v>
      </c>
      <c r="AN58" s="84">
        <f t="shared" si="0"/>
        <v>0</v>
      </c>
    </row>
    <row r="59" spans="1:40" x14ac:dyDescent="0.2">
      <c r="A59" s="85" t="s">
        <v>251</v>
      </c>
      <c r="B59" s="84">
        <f t="shared" si="1"/>
        <v>2.8598149211316368</v>
      </c>
      <c r="C59" s="84">
        <f t="shared" si="0"/>
        <v>2.9662186429236916</v>
      </c>
      <c r="D59" s="84">
        <f t="shared" si="0"/>
        <v>3.0887161059009922</v>
      </c>
      <c r="E59" s="84">
        <f t="shared" si="0"/>
        <v>3.2164462939679912</v>
      </c>
      <c r="F59" s="84">
        <f t="shared" si="0"/>
        <v>3.3754069735014758</v>
      </c>
      <c r="G59" s="84">
        <f t="shared" ref="C59:AN63" si="2">G17*$B$8+G38*$B$29</f>
        <v>3.5423444791376721</v>
      </c>
      <c r="H59" s="84">
        <f t="shared" si="2"/>
        <v>3.7176662689130153</v>
      </c>
      <c r="I59" s="84">
        <f t="shared" si="2"/>
        <v>3.9018010439640411</v>
      </c>
      <c r="J59" s="84">
        <f t="shared" si="2"/>
        <v>4.0951998832262353</v>
      </c>
      <c r="K59" s="84">
        <f t="shared" si="2"/>
        <v>4.3180293410650927</v>
      </c>
      <c r="L59" s="84">
        <f t="shared" si="2"/>
        <v>4.5531265155618126</v>
      </c>
      <c r="M59" s="84">
        <f t="shared" si="2"/>
        <v>4.8011757877150059</v>
      </c>
      <c r="N59" s="84">
        <f t="shared" si="2"/>
        <v>5.0629002880150669</v>
      </c>
      <c r="O59" s="84">
        <f t="shared" si="2"/>
        <v>5.3390641251829685</v>
      </c>
      <c r="P59" s="84">
        <f t="shared" si="2"/>
        <v>5.6250925306103055</v>
      </c>
      <c r="Q59" s="84">
        <f t="shared" si="2"/>
        <v>5.9266362381554858</v>
      </c>
      <c r="R59" s="84">
        <f t="shared" si="2"/>
        <v>6.2445487480765198</v>
      </c>
      <c r="S59" s="84">
        <f t="shared" si="2"/>
        <v>6.5797312535870276</v>
      </c>
      <c r="T59" s="84">
        <f t="shared" si="2"/>
        <v>6.9331353543019407</v>
      </c>
      <c r="U59" s="84">
        <f t="shared" si="2"/>
        <v>7.286358928223601</v>
      </c>
      <c r="V59" s="84">
        <f t="shared" si="2"/>
        <v>7.6578338802164243</v>
      </c>
      <c r="W59" s="84">
        <f t="shared" si="2"/>
        <v>8.048517970139029</v>
      </c>
      <c r="X59" s="84">
        <f t="shared" si="2"/>
        <v>8.4594200672265618</v>
      </c>
      <c r="Y59" s="84">
        <f t="shared" si="2"/>
        <v>8.8916029258663603</v>
      </c>
      <c r="Z59" s="84">
        <f t="shared" si="2"/>
        <v>9.3162693141857691</v>
      </c>
      <c r="AA59" s="84">
        <f t="shared" si="2"/>
        <v>9.7615079590020546</v>
      </c>
      <c r="AB59" s="84">
        <f t="shared" si="2"/>
        <v>10.228331042143047</v>
      </c>
      <c r="AC59" s="84">
        <f t="shared" si="2"/>
        <v>10.717801389255618</v>
      </c>
      <c r="AD59" s="84">
        <f t="shared" si="2"/>
        <v>11.2310350481293</v>
      </c>
      <c r="AE59" s="84">
        <f t="shared" si="2"/>
        <v>11.749773801572697</v>
      </c>
      <c r="AF59" s="84">
        <f t="shared" si="2"/>
        <v>12.292875797305106</v>
      </c>
      <c r="AG59" s="84">
        <f t="shared" si="2"/>
        <v>12.86150628788655</v>
      </c>
      <c r="AH59" s="84">
        <f t="shared" si="2"/>
        <v>13.456887360065002</v>
      </c>
      <c r="AI59" s="84">
        <f t="shared" si="2"/>
        <v>14.080300765414059</v>
      </c>
      <c r="AJ59" s="84">
        <f t="shared" si="2"/>
        <v>14.732026956388577</v>
      </c>
      <c r="AK59" s="84">
        <f t="shared" si="2"/>
        <v>15.414404056714861</v>
      </c>
      <c r="AL59" s="84">
        <f t="shared" si="2"/>
        <v>16.12889819004722</v>
      </c>
      <c r="AM59" s="84">
        <f t="shared" si="2"/>
        <v>16.877046861833069</v>
      </c>
      <c r="AN59" s="84">
        <f t="shared" si="2"/>
        <v>17.660462498289071</v>
      </c>
    </row>
    <row r="60" spans="1:40" x14ac:dyDescent="0.2">
      <c r="A60" s="85" t="s">
        <v>252</v>
      </c>
      <c r="B60" s="84">
        <f t="shared" si="1"/>
        <v>160.25702404320509</v>
      </c>
      <c r="C60" s="84">
        <f t="shared" si="2"/>
        <v>166.21962801296419</v>
      </c>
      <c r="D60" s="84">
        <f t="shared" si="2"/>
        <v>173.08408582263837</v>
      </c>
      <c r="E60" s="84">
        <f t="shared" si="2"/>
        <v>180.2417727305716</v>
      </c>
      <c r="F60" s="84">
        <f t="shared" si="2"/>
        <v>189.14953989189601</v>
      </c>
      <c r="G60" s="84">
        <f t="shared" si="2"/>
        <v>198.50430885151329</v>
      </c>
      <c r="H60" s="84">
        <f t="shared" si="2"/>
        <v>208.32891255985646</v>
      </c>
      <c r="I60" s="84">
        <f t="shared" si="2"/>
        <v>218.64737437866032</v>
      </c>
      <c r="J60" s="84">
        <f t="shared" si="2"/>
        <v>229.48497166670631</v>
      </c>
      <c r="K60" s="84">
        <f t="shared" si="2"/>
        <v>241.97178873956955</v>
      </c>
      <c r="L60" s="84">
        <f t="shared" si="2"/>
        <v>255.14605860837</v>
      </c>
      <c r="M60" s="84">
        <f t="shared" si="2"/>
        <v>269.04613230811276</v>
      </c>
      <c r="N60" s="84">
        <f t="shared" si="2"/>
        <v>283.71253230041924</v>
      </c>
      <c r="O60" s="84">
        <f t="shared" si="2"/>
        <v>299.18807736658994</v>
      </c>
      <c r="P60" s="84">
        <f t="shared" si="2"/>
        <v>315.21640867813863</v>
      </c>
      <c r="Q60" s="84">
        <f t="shared" si="2"/>
        <v>332.11417952095348</v>
      </c>
      <c r="R60" s="84">
        <f t="shared" si="2"/>
        <v>349.92921795913702</v>
      </c>
      <c r="S60" s="84">
        <f t="shared" si="2"/>
        <v>368.71202465321642</v>
      </c>
      <c r="T60" s="84">
        <f t="shared" si="2"/>
        <v>388.51592491499491</v>
      </c>
      <c r="U60" s="84">
        <f t="shared" si="2"/>
        <v>408.30970889741803</v>
      </c>
      <c r="V60" s="84">
        <f t="shared" si="2"/>
        <v>429.12625540645075</v>
      </c>
      <c r="W60" s="84">
        <f t="shared" si="2"/>
        <v>451.01923495886501</v>
      </c>
      <c r="X60" s="84">
        <f t="shared" si="2"/>
        <v>474.04518211571946</v>
      </c>
      <c r="Y60" s="84">
        <f t="shared" si="2"/>
        <v>498.26365103002689</v>
      </c>
      <c r="Z60" s="84">
        <f t="shared" si="2"/>
        <v>522.06091535659903</v>
      </c>
      <c r="AA60" s="84">
        <f t="shared" si="2"/>
        <v>547.01099855256098</v>
      </c>
      <c r="AB60" s="84">
        <f t="shared" si="2"/>
        <v>573.17062080855146</v>
      </c>
      <c r="AC60" s="84">
        <f t="shared" si="2"/>
        <v>600.59934027079396</v>
      </c>
      <c r="AD60" s="84">
        <f t="shared" si="2"/>
        <v>629.35969752403753</v>
      </c>
      <c r="AE60" s="84">
        <f t="shared" si="2"/>
        <v>658.42854679412414</v>
      </c>
      <c r="AF60" s="84">
        <f t="shared" si="2"/>
        <v>688.86265249267092</v>
      </c>
      <c r="AG60" s="84">
        <f t="shared" si="2"/>
        <v>720.7273125192545</v>
      </c>
      <c r="AH60" s="84">
        <f t="shared" si="2"/>
        <v>754.09100962214791</v>
      </c>
      <c r="AI60" s="84">
        <f t="shared" si="2"/>
        <v>789.02557002032472</v>
      </c>
      <c r="AJ60" s="84">
        <f t="shared" si="2"/>
        <v>825.54670958248244</v>
      </c>
      <c r="AK60" s="84">
        <f t="shared" si="2"/>
        <v>863.7854510358103</v>
      </c>
      <c r="AL60" s="84">
        <f t="shared" si="2"/>
        <v>903.82395235912793</v>
      </c>
      <c r="AM60" s="84">
        <f t="shared" si="2"/>
        <v>945.74837159211563</v>
      </c>
      <c r="AN60" s="84">
        <f t="shared" si="2"/>
        <v>989.64906515087</v>
      </c>
    </row>
    <row r="61" spans="1:40" x14ac:dyDescent="0.2">
      <c r="A61" s="85" t="s">
        <v>128</v>
      </c>
      <c r="B61" s="84">
        <f t="shared" si="1"/>
        <v>1821346.3039959089</v>
      </c>
      <c r="C61" s="84">
        <f t="shared" si="2"/>
        <v>1889112.2366740571</v>
      </c>
      <c r="D61" s="84">
        <f t="shared" si="2"/>
        <v>1967127.8802018887</v>
      </c>
      <c r="E61" s="84">
        <f t="shared" si="2"/>
        <v>2048476.118588055</v>
      </c>
      <c r="F61" s="84">
        <f t="shared" si="2"/>
        <v>2149714.2945307223</v>
      </c>
      <c r="G61" s="84">
        <f t="shared" si="2"/>
        <v>2256032.716272668</v>
      </c>
      <c r="H61" s="84">
        <f t="shared" si="2"/>
        <v>2367690.8838896528</v>
      </c>
      <c r="I61" s="84">
        <f t="shared" si="2"/>
        <v>2484961.8266692623</v>
      </c>
      <c r="J61" s="84">
        <f t="shared" si="2"/>
        <v>2608132.825772909</v>
      </c>
      <c r="K61" s="84">
        <f t="shared" si="2"/>
        <v>2750047.4673314667</v>
      </c>
      <c r="L61" s="84">
        <f t="shared" si="2"/>
        <v>2899775.1181264501</v>
      </c>
      <c r="M61" s="84">
        <f t="shared" si="2"/>
        <v>3057751.6437074561</v>
      </c>
      <c r="N61" s="84">
        <f t="shared" si="2"/>
        <v>3224437.5882293717</v>
      </c>
      <c r="O61" s="84">
        <f t="shared" si="2"/>
        <v>3400319.5938816988</v>
      </c>
      <c r="P61" s="84">
        <f t="shared" si="2"/>
        <v>3582484.1022257502</v>
      </c>
      <c r="Q61" s="84">
        <f t="shared" si="2"/>
        <v>3774529.9276994173</v>
      </c>
      <c r="R61" s="84">
        <f t="shared" si="2"/>
        <v>3977000.6437797491</v>
      </c>
      <c r="S61" s="84">
        <f t="shared" si="2"/>
        <v>4190470.1984228455</v>
      </c>
      <c r="T61" s="84">
        <f t="shared" si="2"/>
        <v>4415544.6421911865</v>
      </c>
      <c r="U61" s="84">
        <f t="shared" si="2"/>
        <v>4640504.1128522679</v>
      </c>
      <c r="V61" s="84">
        <f t="shared" si="2"/>
        <v>4877087.4406193197</v>
      </c>
      <c r="W61" s="84">
        <f t="shared" si="2"/>
        <v>5125904.5993636213</v>
      </c>
      <c r="X61" s="84">
        <f t="shared" si="2"/>
        <v>5387598.1132706031</v>
      </c>
      <c r="Y61" s="84">
        <f t="shared" si="2"/>
        <v>5662844.8246635571</v>
      </c>
      <c r="Z61" s="84">
        <f t="shared" si="2"/>
        <v>5933304.4796159081</v>
      </c>
      <c r="AA61" s="84">
        <f t="shared" si="2"/>
        <v>6216866.1024818374</v>
      </c>
      <c r="AB61" s="84">
        <f t="shared" si="2"/>
        <v>6514174.3271561721</v>
      </c>
      <c r="AC61" s="84">
        <f t="shared" si="2"/>
        <v>6825906.0413456708</v>
      </c>
      <c r="AD61" s="84">
        <f t="shared" si="2"/>
        <v>7152772.0286403988</v>
      </c>
      <c r="AE61" s="84">
        <f t="shared" si="2"/>
        <v>7483144.0762656732</v>
      </c>
      <c r="AF61" s="84">
        <f t="shared" si="2"/>
        <v>7829032.4781027427</v>
      </c>
      <c r="AG61" s="84">
        <f t="shared" si="2"/>
        <v>8191179.3550587092</v>
      </c>
      <c r="AH61" s="84">
        <f t="shared" si="2"/>
        <v>8570363.0243474357</v>
      </c>
      <c r="AI61" s="84">
        <f t="shared" si="2"/>
        <v>8967399.802253576</v>
      </c>
      <c r="AJ61" s="84">
        <f t="shared" si="2"/>
        <v>9382468.3020986877</v>
      </c>
      <c r="AK61" s="84">
        <f t="shared" si="2"/>
        <v>9817057.6178013012</v>
      </c>
      <c r="AL61" s="84">
        <f t="shared" si="2"/>
        <v>10272101.487723032</v>
      </c>
      <c r="AM61" s="84">
        <f t="shared" si="2"/>
        <v>10748579.111546814</v>
      </c>
      <c r="AN61" s="84">
        <f t="shared" si="2"/>
        <v>11247517.404164411</v>
      </c>
    </row>
    <row r="62" spans="1:40" x14ac:dyDescent="0.2">
      <c r="A62" s="85" t="s">
        <v>253</v>
      </c>
      <c r="B62" s="84">
        <f t="shared" si="1"/>
        <v>1.7387196423489115</v>
      </c>
      <c r="C62" s="84">
        <f t="shared" si="2"/>
        <v>1.8034113256224804</v>
      </c>
      <c r="D62" s="84">
        <f t="shared" si="2"/>
        <v>1.8778877343728277</v>
      </c>
      <c r="E62" s="84">
        <f t="shared" si="2"/>
        <v>1.9555455524616749</v>
      </c>
      <c r="F62" s="84">
        <f t="shared" si="2"/>
        <v>2.0521909870398791</v>
      </c>
      <c r="G62" s="84">
        <f t="shared" si="2"/>
        <v>2.1536861984780837</v>
      </c>
      <c r="H62" s="84">
        <f t="shared" si="2"/>
        <v>2.260278914447805</v>
      </c>
      <c r="I62" s="84">
        <f t="shared" si="2"/>
        <v>2.3722297780701367</v>
      </c>
      <c r="J62" s="84">
        <f t="shared" si="2"/>
        <v>2.4898130377936698</v>
      </c>
      <c r="K62" s="84">
        <f t="shared" si="2"/>
        <v>2.6252896213919779</v>
      </c>
      <c r="L62" s="84">
        <f t="shared" si="2"/>
        <v>2.7682247715437316</v>
      </c>
      <c r="M62" s="84">
        <f t="shared" si="2"/>
        <v>2.9190345804499827</v>
      </c>
      <c r="N62" s="84">
        <f t="shared" si="2"/>
        <v>3.0781586993547121</v>
      </c>
      <c r="O62" s="84">
        <f t="shared" si="2"/>
        <v>3.2460616935807418</v>
      </c>
      <c r="P62" s="84">
        <f t="shared" si="2"/>
        <v>3.4199621803260372</v>
      </c>
      <c r="Q62" s="84">
        <f t="shared" si="2"/>
        <v>3.6032957112693791</v>
      </c>
      <c r="R62" s="84">
        <f t="shared" si="2"/>
        <v>3.7965812002930601</v>
      </c>
      <c r="S62" s="84">
        <f t="shared" si="2"/>
        <v>4.0003665577987233</v>
      </c>
      <c r="T62" s="84">
        <f t="shared" si="2"/>
        <v>4.2152303404369791</v>
      </c>
      <c r="U62" s="84">
        <f t="shared" si="2"/>
        <v>4.4299843658042057</v>
      </c>
      <c r="V62" s="84">
        <f t="shared" si="2"/>
        <v>4.6558349237889018</v>
      </c>
      <c r="W62" s="84">
        <f t="shared" si="2"/>
        <v>4.893364316366811</v>
      </c>
      <c r="X62" s="84">
        <f t="shared" si="2"/>
        <v>5.1431859191598166</v>
      </c>
      <c r="Y62" s="84">
        <f t="shared" si="2"/>
        <v>5.4059458690611102</v>
      </c>
      <c r="Z62" s="84">
        <f t="shared" si="2"/>
        <v>5.6641359307187189</v>
      </c>
      <c r="AA62" s="84">
        <f t="shared" si="2"/>
        <v>5.9348335802605128</v>
      </c>
      <c r="AB62" s="84">
        <f t="shared" si="2"/>
        <v>6.2186542073093216</v>
      </c>
      <c r="AC62" s="84">
        <f t="shared" si="2"/>
        <v>6.5162439920829467</v>
      </c>
      <c r="AD62" s="84">
        <f t="shared" si="2"/>
        <v>6.8282814729718</v>
      </c>
      <c r="AE62" s="84">
        <f t="shared" si="2"/>
        <v>7.1436659592876923</v>
      </c>
      <c r="AF62" s="84">
        <f t="shared" si="2"/>
        <v>7.4738628894460843</v>
      </c>
      <c r="AG62" s="84">
        <f t="shared" si="2"/>
        <v>7.8195807175149143</v>
      </c>
      <c r="AH62" s="84">
        <f t="shared" si="2"/>
        <v>8.1815624517978414</v>
      </c>
      <c r="AI62" s="84">
        <f t="shared" si="2"/>
        <v>8.5605873758146434</v>
      </c>
      <c r="AJ62" s="84">
        <f t="shared" si="2"/>
        <v>8.9568259999673678</v>
      </c>
      <c r="AK62" s="84">
        <f t="shared" si="2"/>
        <v>9.3716998643770673</v>
      </c>
      <c r="AL62" s="84">
        <f t="shared" si="2"/>
        <v>9.806100347705005</v>
      </c>
      <c r="AM62" s="84">
        <f t="shared" si="2"/>
        <v>10.260962227548809</v>
      </c>
      <c r="AN62" s="84">
        <f t="shared" si="2"/>
        <v>10.737265832080791</v>
      </c>
    </row>
    <row r="63" spans="1:40" x14ac:dyDescent="0.2">
      <c r="A63" s="85" t="s">
        <v>254</v>
      </c>
      <c r="B63" s="84">
        <f t="shared" si="1"/>
        <v>0</v>
      </c>
      <c r="C63" s="84">
        <f t="shared" si="2"/>
        <v>0</v>
      </c>
      <c r="D63" s="84">
        <f t="shared" si="2"/>
        <v>0</v>
      </c>
      <c r="E63" s="84">
        <f t="shared" si="2"/>
        <v>0</v>
      </c>
      <c r="F63" s="84">
        <f t="shared" si="2"/>
        <v>0</v>
      </c>
      <c r="G63" s="84">
        <f t="shared" si="2"/>
        <v>0</v>
      </c>
      <c r="H63" s="84">
        <f t="shared" si="2"/>
        <v>0</v>
      </c>
      <c r="I63" s="84">
        <f t="shared" si="2"/>
        <v>0</v>
      </c>
      <c r="J63" s="84">
        <f t="shared" si="2"/>
        <v>0</v>
      </c>
      <c r="K63" s="84">
        <f t="shared" si="2"/>
        <v>0</v>
      </c>
      <c r="L63" s="84">
        <f t="shared" si="2"/>
        <v>0</v>
      </c>
      <c r="M63" s="84">
        <f t="shared" si="2"/>
        <v>0</v>
      </c>
      <c r="N63" s="84">
        <f t="shared" si="2"/>
        <v>0</v>
      </c>
      <c r="O63" s="84">
        <f t="shared" si="2"/>
        <v>0</v>
      </c>
      <c r="P63" s="84">
        <f t="shared" si="2"/>
        <v>0</v>
      </c>
      <c r="Q63" s="84">
        <f t="shared" si="2"/>
        <v>0</v>
      </c>
      <c r="R63" s="84">
        <f t="shared" si="2"/>
        <v>0</v>
      </c>
      <c r="S63" s="84">
        <f t="shared" si="2"/>
        <v>0</v>
      </c>
      <c r="T63" s="84">
        <f t="shared" si="2"/>
        <v>0</v>
      </c>
      <c r="U63" s="84">
        <f t="shared" si="2"/>
        <v>0</v>
      </c>
      <c r="V63" s="84">
        <f t="shared" si="2"/>
        <v>0</v>
      </c>
      <c r="W63" s="84">
        <f t="shared" si="2"/>
        <v>0</v>
      </c>
      <c r="X63" s="84">
        <f t="shared" si="2"/>
        <v>0</v>
      </c>
      <c r="Y63" s="84">
        <f t="shared" si="2"/>
        <v>0</v>
      </c>
      <c r="Z63" s="84">
        <f t="shared" si="2"/>
        <v>0</v>
      </c>
      <c r="AA63" s="84">
        <f t="shared" si="2"/>
        <v>0</v>
      </c>
      <c r="AB63" s="84">
        <f t="shared" si="2"/>
        <v>0</v>
      </c>
      <c r="AC63" s="84">
        <f t="shared" si="2"/>
        <v>0</v>
      </c>
      <c r="AD63" s="84">
        <f t="shared" si="2"/>
        <v>0</v>
      </c>
      <c r="AE63" s="84">
        <f t="shared" si="2"/>
        <v>0</v>
      </c>
      <c r="AF63" s="84">
        <f t="shared" si="2"/>
        <v>0</v>
      </c>
      <c r="AG63" s="84">
        <f t="shared" si="2"/>
        <v>0</v>
      </c>
      <c r="AH63" s="84">
        <f t="shared" si="2"/>
        <v>0</v>
      </c>
      <c r="AI63" s="84">
        <f t="shared" si="2"/>
        <v>0</v>
      </c>
      <c r="AJ63" s="84">
        <f t="shared" si="2"/>
        <v>0</v>
      </c>
      <c r="AK63" s="84">
        <f t="shared" si="2"/>
        <v>0</v>
      </c>
      <c r="AL63" s="84">
        <f t="shared" si="2"/>
        <v>0</v>
      </c>
      <c r="AM63" s="84">
        <f t="shared" si="2"/>
        <v>0</v>
      </c>
      <c r="AN63" s="84">
        <f t="shared" si="2"/>
        <v>0</v>
      </c>
    </row>
    <row r="66" spans="1:40" x14ac:dyDescent="0.2">
      <c r="A66" s="83" t="s">
        <v>259</v>
      </c>
    </row>
    <row r="67" spans="1:40" x14ac:dyDescent="0.2">
      <c r="A67" s="83" t="s">
        <v>241</v>
      </c>
    </row>
    <row r="68" spans="1:40" x14ac:dyDescent="0.2">
      <c r="A68" s="83"/>
    </row>
    <row r="69" spans="1:40" x14ac:dyDescent="0.2">
      <c r="A69" s="83"/>
    </row>
    <row r="70" spans="1:40" x14ac:dyDescent="0.2">
      <c r="A70" s="83" t="s">
        <v>260</v>
      </c>
      <c r="B70" s="88">
        <v>947817</v>
      </c>
    </row>
    <row r="71" spans="1:40" x14ac:dyDescent="0.2">
      <c r="A71" s="85" t="s">
        <v>244</v>
      </c>
      <c r="B71" s="85">
        <v>2022</v>
      </c>
      <c r="C71" s="85">
        <v>2023</v>
      </c>
      <c r="D71" s="85">
        <v>2024</v>
      </c>
      <c r="E71" s="85">
        <v>2025</v>
      </c>
      <c r="F71" s="85">
        <v>2026</v>
      </c>
      <c r="G71" s="85">
        <v>2027</v>
      </c>
      <c r="H71" s="85">
        <v>2028</v>
      </c>
      <c r="I71" s="85">
        <v>2029</v>
      </c>
      <c r="J71" s="85">
        <v>2030</v>
      </c>
      <c r="K71" s="85">
        <v>2031</v>
      </c>
      <c r="L71" s="85">
        <v>2032</v>
      </c>
      <c r="M71" s="85">
        <v>2033</v>
      </c>
      <c r="N71" s="85">
        <v>2034</v>
      </c>
      <c r="O71" s="85">
        <v>2035</v>
      </c>
      <c r="P71" s="85">
        <v>2036</v>
      </c>
      <c r="Q71" s="85">
        <v>2037</v>
      </c>
      <c r="R71" s="85">
        <v>2038</v>
      </c>
      <c r="S71" s="85">
        <v>2039</v>
      </c>
      <c r="T71" s="85">
        <v>2040</v>
      </c>
      <c r="U71" s="85">
        <v>2041</v>
      </c>
      <c r="V71" s="85">
        <v>2042</v>
      </c>
      <c r="W71" s="85">
        <v>2043</v>
      </c>
      <c r="X71" s="85">
        <v>2044</v>
      </c>
      <c r="Y71" s="85">
        <v>2045</v>
      </c>
      <c r="Z71" s="85">
        <v>2046</v>
      </c>
      <c r="AA71" s="85">
        <v>2047</v>
      </c>
      <c r="AB71" s="85">
        <v>2048</v>
      </c>
      <c r="AC71" s="85">
        <v>2049</v>
      </c>
      <c r="AD71" s="85">
        <v>2050</v>
      </c>
      <c r="AE71" s="85">
        <v>2051</v>
      </c>
      <c r="AF71" s="85">
        <v>2052</v>
      </c>
      <c r="AG71" s="85">
        <v>2053</v>
      </c>
      <c r="AH71" s="85">
        <v>2054</v>
      </c>
      <c r="AI71" s="85">
        <v>2055</v>
      </c>
      <c r="AJ71" s="85">
        <v>2056</v>
      </c>
      <c r="AK71" s="85">
        <v>2057</v>
      </c>
      <c r="AL71" s="85">
        <v>2058</v>
      </c>
      <c r="AM71" s="85">
        <v>2059</v>
      </c>
      <c r="AN71" s="85">
        <v>2060</v>
      </c>
    </row>
    <row r="72" spans="1:40" x14ac:dyDescent="0.2">
      <c r="A72" s="85" t="s">
        <v>245</v>
      </c>
      <c r="B72" s="84">
        <f>B52*$B$70</f>
        <v>0</v>
      </c>
      <c r="C72" s="84">
        <f t="shared" ref="C72:AN79" si="3">C52*$B$70</f>
        <v>0</v>
      </c>
      <c r="D72" s="84">
        <f t="shared" si="3"/>
        <v>0</v>
      </c>
      <c r="E72" s="84">
        <f t="shared" si="3"/>
        <v>0</v>
      </c>
      <c r="F72" s="84">
        <f t="shared" si="3"/>
        <v>0</v>
      </c>
      <c r="G72" s="84">
        <f t="shared" si="3"/>
        <v>0</v>
      </c>
      <c r="H72" s="84">
        <f t="shared" si="3"/>
        <v>0</v>
      </c>
      <c r="I72" s="84">
        <f t="shared" si="3"/>
        <v>0</v>
      </c>
      <c r="J72" s="84">
        <f t="shared" si="3"/>
        <v>0</v>
      </c>
      <c r="K72" s="84">
        <f t="shared" si="3"/>
        <v>0</v>
      </c>
      <c r="L72" s="84">
        <f t="shared" si="3"/>
        <v>0</v>
      </c>
      <c r="M72" s="84">
        <f t="shared" si="3"/>
        <v>0</v>
      </c>
      <c r="N72" s="84">
        <f t="shared" si="3"/>
        <v>0</v>
      </c>
      <c r="O72" s="84">
        <f t="shared" si="3"/>
        <v>0</v>
      </c>
      <c r="P72" s="84">
        <f t="shared" si="3"/>
        <v>0</v>
      </c>
      <c r="Q72" s="84">
        <f t="shared" si="3"/>
        <v>0</v>
      </c>
      <c r="R72" s="84">
        <f t="shared" si="3"/>
        <v>0</v>
      </c>
      <c r="S72" s="84">
        <f t="shared" si="3"/>
        <v>0</v>
      </c>
      <c r="T72" s="84">
        <f t="shared" si="3"/>
        <v>0</v>
      </c>
      <c r="U72" s="84">
        <f t="shared" si="3"/>
        <v>0</v>
      </c>
      <c r="V72" s="84">
        <f t="shared" si="3"/>
        <v>0</v>
      </c>
      <c r="W72" s="84">
        <f t="shared" si="3"/>
        <v>0</v>
      </c>
      <c r="X72" s="84">
        <f t="shared" si="3"/>
        <v>0</v>
      </c>
      <c r="Y72" s="84">
        <f t="shared" si="3"/>
        <v>0</v>
      </c>
      <c r="Z72" s="84">
        <f t="shared" si="3"/>
        <v>0</v>
      </c>
      <c r="AA72" s="84">
        <f t="shared" si="3"/>
        <v>0</v>
      </c>
      <c r="AB72" s="84">
        <f t="shared" si="3"/>
        <v>0</v>
      </c>
      <c r="AC72" s="84">
        <f t="shared" si="3"/>
        <v>0</v>
      </c>
      <c r="AD72" s="84">
        <f t="shared" si="3"/>
        <v>0</v>
      </c>
      <c r="AE72" s="84">
        <f t="shared" si="3"/>
        <v>0</v>
      </c>
      <c r="AF72" s="84">
        <f t="shared" si="3"/>
        <v>0</v>
      </c>
      <c r="AG72" s="84">
        <f t="shared" si="3"/>
        <v>0</v>
      </c>
      <c r="AH72" s="84">
        <f t="shared" si="3"/>
        <v>0</v>
      </c>
      <c r="AI72" s="84">
        <f t="shared" si="3"/>
        <v>0</v>
      </c>
      <c r="AJ72" s="84">
        <f t="shared" si="3"/>
        <v>0</v>
      </c>
      <c r="AK72" s="84">
        <f t="shared" si="3"/>
        <v>0</v>
      </c>
      <c r="AL72" s="84">
        <f t="shared" si="3"/>
        <v>0</v>
      </c>
      <c r="AM72" s="84">
        <f t="shared" si="3"/>
        <v>0</v>
      </c>
      <c r="AN72" s="84">
        <f t="shared" si="3"/>
        <v>0</v>
      </c>
    </row>
    <row r="73" spans="1:40" x14ac:dyDescent="0.2">
      <c r="A73" s="85" t="s">
        <v>246</v>
      </c>
      <c r="B73" s="84">
        <f t="shared" ref="B73:Q83" si="4">B53*$B$70</f>
        <v>0</v>
      </c>
      <c r="C73" s="84">
        <f t="shared" si="4"/>
        <v>0</v>
      </c>
      <c r="D73" s="84">
        <f t="shared" si="4"/>
        <v>0</v>
      </c>
      <c r="E73" s="84">
        <f t="shared" si="4"/>
        <v>0</v>
      </c>
      <c r="F73" s="84">
        <f t="shared" si="4"/>
        <v>0</v>
      </c>
      <c r="G73" s="84">
        <f t="shared" si="4"/>
        <v>0</v>
      </c>
      <c r="H73" s="84">
        <f t="shared" si="4"/>
        <v>0</v>
      </c>
      <c r="I73" s="84">
        <f t="shared" si="4"/>
        <v>0</v>
      </c>
      <c r="J73" s="84">
        <f t="shared" si="4"/>
        <v>0</v>
      </c>
      <c r="K73" s="84">
        <f t="shared" si="4"/>
        <v>0</v>
      </c>
      <c r="L73" s="84">
        <f t="shared" si="4"/>
        <v>0</v>
      </c>
      <c r="M73" s="84">
        <f t="shared" si="4"/>
        <v>0</v>
      </c>
      <c r="N73" s="84">
        <f t="shared" si="4"/>
        <v>0</v>
      </c>
      <c r="O73" s="84">
        <f t="shared" si="4"/>
        <v>0</v>
      </c>
      <c r="P73" s="84">
        <f t="shared" si="4"/>
        <v>0</v>
      </c>
      <c r="Q73" s="84">
        <f t="shared" si="4"/>
        <v>0</v>
      </c>
      <c r="R73" s="84">
        <f t="shared" si="3"/>
        <v>0</v>
      </c>
      <c r="S73" s="84">
        <f t="shared" si="3"/>
        <v>0</v>
      </c>
      <c r="T73" s="84">
        <f t="shared" si="3"/>
        <v>0</v>
      </c>
      <c r="U73" s="84">
        <f t="shared" si="3"/>
        <v>0</v>
      </c>
      <c r="V73" s="84">
        <f t="shared" si="3"/>
        <v>0</v>
      </c>
      <c r="W73" s="84">
        <f t="shared" si="3"/>
        <v>0</v>
      </c>
      <c r="X73" s="84">
        <f t="shared" si="3"/>
        <v>0</v>
      </c>
      <c r="Y73" s="84">
        <f t="shared" si="3"/>
        <v>0</v>
      </c>
      <c r="Z73" s="84">
        <f t="shared" si="3"/>
        <v>0</v>
      </c>
      <c r="AA73" s="84">
        <f t="shared" si="3"/>
        <v>0</v>
      </c>
      <c r="AB73" s="84">
        <f t="shared" si="3"/>
        <v>0</v>
      </c>
      <c r="AC73" s="84">
        <f t="shared" si="3"/>
        <v>0</v>
      </c>
      <c r="AD73" s="84">
        <f t="shared" si="3"/>
        <v>0</v>
      </c>
      <c r="AE73" s="84">
        <f t="shared" si="3"/>
        <v>0</v>
      </c>
      <c r="AF73" s="84">
        <f t="shared" si="3"/>
        <v>0</v>
      </c>
      <c r="AG73" s="84">
        <f t="shared" si="3"/>
        <v>0</v>
      </c>
      <c r="AH73" s="84">
        <f t="shared" si="3"/>
        <v>0</v>
      </c>
      <c r="AI73" s="84">
        <f t="shared" si="3"/>
        <v>0</v>
      </c>
      <c r="AJ73" s="84">
        <f t="shared" si="3"/>
        <v>0</v>
      </c>
      <c r="AK73" s="84">
        <f t="shared" si="3"/>
        <v>0</v>
      </c>
      <c r="AL73" s="84">
        <f t="shared" si="3"/>
        <v>0</v>
      </c>
      <c r="AM73" s="84">
        <f t="shared" si="3"/>
        <v>0</v>
      </c>
      <c r="AN73" s="84">
        <f t="shared" si="3"/>
        <v>0</v>
      </c>
    </row>
    <row r="74" spans="1:40" x14ac:dyDescent="0.2">
      <c r="A74" s="85" t="s">
        <v>247</v>
      </c>
      <c r="B74" s="84">
        <f t="shared" si="4"/>
        <v>16067262619.090858</v>
      </c>
      <c r="C74" s="84">
        <f t="shared" si="3"/>
        <v>16665069326.458178</v>
      </c>
      <c r="D74" s="84">
        <f t="shared" si="3"/>
        <v>17353295299.854321</v>
      </c>
      <c r="E74" s="84">
        <f t="shared" si="3"/>
        <v>18070920227.570354</v>
      </c>
      <c r="F74" s="84">
        <f t="shared" si="3"/>
        <v>18964007037.24509</v>
      </c>
      <c r="G74" s="84">
        <f t="shared" si="3"/>
        <v>19901909949.847332</v>
      </c>
      <c r="H74" s="84">
        <f t="shared" si="3"/>
        <v>20886918181.797825</v>
      </c>
      <c r="I74" s="84">
        <f t="shared" si="3"/>
        <v>21921440299.362457</v>
      </c>
      <c r="J74" s="84">
        <f t="shared" si="3"/>
        <v>23008010593.716835</v>
      </c>
      <c r="K74" s="84">
        <f t="shared" si="3"/>
        <v>24259930566.548431</v>
      </c>
      <c r="L74" s="84">
        <f t="shared" si="3"/>
        <v>25580774099.37059</v>
      </c>
      <c r="M74" s="84">
        <f t="shared" si="3"/>
        <v>26974386241.439777</v>
      </c>
      <c r="N74" s="84">
        <f t="shared" si="3"/>
        <v>28444829747.800468</v>
      </c>
      <c r="O74" s="84">
        <f t="shared" si="3"/>
        <v>29996397600.980522</v>
      </c>
      <c r="P74" s="84">
        <f t="shared" si="3"/>
        <v>31603387435.379425</v>
      </c>
      <c r="Q74" s="84">
        <f t="shared" si="3"/>
        <v>33297546698.785732</v>
      </c>
      <c r="R74" s="84">
        <f t="shared" si="3"/>
        <v>35083670601.088593</v>
      </c>
      <c r="S74" s="84">
        <f t="shared" si="3"/>
        <v>36966822304.916748</v>
      </c>
      <c r="T74" s="84">
        <f t="shared" si="3"/>
        <v>38952348170.556763</v>
      </c>
      <c r="U74" s="84">
        <f t="shared" si="3"/>
        <v>40936859784.758484</v>
      </c>
      <c r="V74" s="84">
        <f t="shared" si="3"/>
        <v>43023912889.482155</v>
      </c>
      <c r="W74" s="84">
        <f t="shared" si="3"/>
        <v>45218888455.034859</v>
      </c>
      <c r="X74" s="84">
        <f t="shared" si="3"/>
        <v>47527454598.898529</v>
      </c>
      <c r="Y74" s="84">
        <f t="shared" si="3"/>
        <v>49955582180.835648</v>
      </c>
      <c r="Z74" s="84">
        <f t="shared" si="3"/>
        <v>52341480071.014084</v>
      </c>
      <c r="AA74" s="84">
        <f t="shared" si="3"/>
        <v>54842958814.121193</v>
      </c>
      <c r="AB74" s="84">
        <f t="shared" si="3"/>
        <v>57465705138.73719</v>
      </c>
      <c r="AC74" s="84">
        <f t="shared" si="3"/>
        <v>60215690304.981171</v>
      </c>
      <c r="AD74" s="84">
        <f t="shared" si="3"/>
        <v>63099184590.274765</v>
      </c>
      <c r="AE74" s="84">
        <f t="shared" si="3"/>
        <v>66013608079.95179</v>
      </c>
      <c r="AF74" s="84">
        <f t="shared" si="3"/>
        <v>69064911270.905121</v>
      </c>
      <c r="AG74" s="84">
        <f t="shared" si="3"/>
        <v>72259640887.106766</v>
      </c>
      <c r="AH74" s="84">
        <f t="shared" si="3"/>
        <v>75604662963.340179</v>
      </c>
      <c r="AI74" s="84">
        <f t="shared" si="3"/>
        <v>79107178748.537033</v>
      </c>
      <c r="AJ74" s="84">
        <f t="shared" si="3"/>
        <v>82768763905.237915</v>
      </c>
      <c r="AK74" s="84">
        <f t="shared" si="3"/>
        <v>86602554684.907562</v>
      </c>
      <c r="AL74" s="84">
        <f t="shared" si="3"/>
        <v>90616788191.846558</v>
      </c>
      <c r="AM74" s="84">
        <f t="shared" si="3"/>
        <v>94820102573.796356</v>
      </c>
      <c r="AN74" s="84">
        <f t="shared" si="3"/>
        <v>99221556904.924896</v>
      </c>
    </row>
    <row r="75" spans="1:40" x14ac:dyDescent="0.2">
      <c r="A75" s="85" t="s">
        <v>180</v>
      </c>
      <c r="B75" s="84">
        <f t="shared" si="4"/>
        <v>747464104.82988739</v>
      </c>
      <c r="C75" s="84">
        <f t="shared" si="3"/>
        <v>775274632.7322998</v>
      </c>
      <c r="D75" s="84">
        <f t="shared" si="3"/>
        <v>807291549.57250857</v>
      </c>
      <c r="E75" s="84">
        <f t="shared" si="3"/>
        <v>840676133.30126023</v>
      </c>
      <c r="F75" s="84">
        <f t="shared" si="3"/>
        <v>882223368.10750115</v>
      </c>
      <c r="G75" s="84">
        <f t="shared" si="3"/>
        <v>925855489.99443698</v>
      </c>
      <c r="H75" s="84">
        <f t="shared" si="3"/>
        <v>971678995.45392501</v>
      </c>
      <c r="I75" s="84">
        <f t="shared" si="3"/>
        <v>1019805933.2443975</v>
      </c>
      <c r="J75" s="84">
        <f t="shared" si="3"/>
        <v>1070354200.9648323</v>
      </c>
      <c r="K75" s="84">
        <f t="shared" si="3"/>
        <v>1128594690.5862172</v>
      </c>
      <c r="L75" s="84">
        <f t="shared" si="3"/>
        <v>1190041568.7687016</v>
      </c>
      <c r="M75" s="84">
        <f t="shared" si="3"/>
        <v>1254873710.804776</v>
      </c>
      <c r="N75" s="84">
        <f t="shared" si="3"/>
        <v>1323280119.8640811</v>
      </c>
      <c r="O75" s="84">
        <f t="shared" si="3"/>
        <v>1395460509.514405</v>
      </c>
      <c r="P75" s="84">
        <f t="shared" si="3"/>
        <v>1470219181.6364689</v>
      </c>
      <c r="Q75" s="84">
        <f t="shared" si="3"/>
        <v>1549033057.2344584</v>
      </c>
      <c r="R75" s="84">
        <f t="shared" si="3"/>
        <v>1632125213.9633698</v>
      </c>
      <c r="S75" s="84">
        <f t="shared" si="3"/>
        <v>1719731194.8905942</v>
      </c>
      <c r="T75" s="84">
        <f t="shared" si="3"/>
        <v>1812099717.7037961</v>
      </c>
      <c r="U75" s="84">
        <f t="shared" si="3"/>
        <v>1904421056.5901923</v>
      </c>
      <c r="V75" s="84">
        <f t="shared" si="3"/>
        <v>2001512721.6508713</v>
      </c>
      <c r="W75" s="84">
        <f t="shared" si="3"/>
        <v>2103625040.6640611</v>
      </c>
      <c r="X75" s="84">
        <f t="shared" si="3"/>
        <v>2211021699.7634988</v>
      </c>
      <c r="Y75" s="84">
        <f t="shared" si="3"/>
        <v>2323980468.9373412</v>
      </c>
      <c r="Z75" s="84">
        <f t="shared" si="3"/>
        <v>2434974673.3003645</v>
      </c>
      <c r="AA75" s="84">
        <f t="shared" si="3"/>
        <v>2551345807.1888428</v>
      </c>
      <c r="AB75" s="84">
        <f t="shared" si="3"/>
        <v>2673358422.5422292</v>
      </c>
      <c r="AC75" s="84">
        <f t="shared" si="3"/>
        <v>2801290307.9736466</v>
      </c>
      <c r="AD75" s="84">
        <f t="shared" si="3"/>
        <v>2935433162.6611753</v>
      </c>
      <c r="AE75" s="84">
        <f t="shared" si="3"/>
        <v>3071014872.903358</v>
      </c>
      <c r="AF75" s="84">
        <f t="shared" si="3"/>
        <v>3212964355.0435557</v>
      </c>
      <c r="AG75" s="84">
        <f t="shared" si="3"/>
        <v>3361586168.8122792</v>
      </c>
      <c r="AH75" s="84">
        <f t="shared" si="3"/>
        <v>3517199728.5780373</v>
      </c>
      <c r="AI75" s="84">
        <f t="shared" si="3"/>
        <v>3680140043.1854582</v>
      </c>
      <c r="AJ75" s="84">
        <f t="shared" si="3"/>
        <v>3850480413.9316158</v>
      </c>
      <c r="AK75" s="84">
        <f t="shared" si="3"/>
        <v>4028831951.5374041</v>
      </c>
      <c r="AL75" s="84">
        <f t="shared" si="3"/>
        <v>4215577853.8093414</v>
      </c>
      <c r="AM75" s="84">
        <f t="shared" si="3"/>
        <v>4411119975.4704142</v>
      </c>
      <c r="AN75" s="84">
        <f t="shared" si="3"/>
        <v>4615879753.1351919</v>
      </c>
    </row>
    <row r="76" spans="1:40" x14ac:dyDescent="0.2">
      <c r="A76" s="85" t="s">
        <v>248</v>
      </c>
      <c r="B76" s="84">
        <f t="shared" si="4"/>
        <v>6014681919.9015598</v>
      </c>
      <c r="C76" s="84">
        <f t="shared" si="3"/>
        <v>6238467220.4620829</v>
      </c>
      <c r="D76" s="84">
        <f t="shared" si="3"/>
        <v>6496100422.6526031</v>
      </c>
      <c r="E76" s="84">
        <f t="shared" si="3"/>
        <v>6764738944.367919</v>
      </c>
      <c r="F76" s="84">
        <f t="shared" si="3"/>
        <v>7099060553.1197844</v>
      </c>
      <c r="G76" s="84">
        <f t="shared" si="3"/>
        <v>7450158797.0950193</v>
      </c>
      <c r="H76" s="84">
        <f t="shared" si="3"/>
        <v>7818890630.5205441</v>
      </c>
      <c r="I76" s="84">
        <f t="shared" si="3"/>
        <v>8206157685.5110474</v>
      </c>
      <c r="J76" s="84">
        <f t="shared" si="3"/>
        <v>8612908658.5355473</v>
      </c>
      <c r="K76" s="84">
        <f t="shared" si="3"/>
        <v>9081557276.8015442</v>
      </c>
      <c r="L76" s="84">
        <f t="shared" si="3"/>
        <v>9576007010.0401649</v>
      </c>
      <c r="M76" s="84">
        <f t="shared" si="3"/>
        <v>10097697229.02615</v>
      </c>
      <c r="N76" s="84">
        <f t="shared" si="3"/>
        <v>10648148801.37026</v>
      </c>
      <c r="O76" s="84">
        <f t="shared" si="3"/>
        <v>11228968778.939695</v>
      </c>
      <c r="P76" s="84">
        <f t="shared" si="3"/>
        <v>11830535637.686392</v>
      </c>
      <c r="Q76" s="84">
        <f t="shared" si="3"/>
        <v>12464733841.363991</v>
      </c>
      <c r="R76" s="84">
        <f t="shared" si="3"/>
        <v>13133358447.594076</v>
      </c>
      <c r="S76" s="84">
        <f t="shared" si="3"/>
        <v>13838304820.474604</v>
      </c>
      <c r="T76" s="84">
        <f t="shared" si="3"/>
        <v>14581574337.422203</v>
      </c>
      <c r="U76" s="84">
        <f t="shared" si="3"/>
        <v>15324464175.520163</v>
      </c>
      <c r="V76" s="84">
        <f t="shared" si="3"/>
        <v>16105739796.168869</v>
      </c>
      <c r="W76" s="84">
        <f t="shared" si="3"/>
        <v>16927415532.835363</v>
      </c>
      <c r="X76" s="84">
        <f t="shared" si="3"/>
        <v>17791613210.783028</v>
      </c>
      <c r="Y76" s="84">
        <f t="shared" si="3"/>
        <v>18700567985.004417</v>
      </c>
      <c r="Z76" s="84">
        <f t="shared" si="3"/>
        <v>19593714331.27354</v>
      </c>
      <c r="AA76" s="84">
        <f t="shared" si="3"/>
        <v>20530127666.007206</v>
      </c>
      <c r="AB76" s="84">
        <f t="shared" si="3"/>
        <v>21511936781.420094</v>
      </c>
      <c r="AC76" s="84">
        <f t="shared" si="3"/>
        <v>22541376982.375813</v>
      </c>
      <c r="AD76" s="84">
        <f t="shared" si="3"/>
        <v>23620795509.044304</v>
      </c>
      <c r="AE76" s="84">
        <f t="shared" si="3"/>
        <v>24711792195.030422</v>
      </c>
      <c r="AF76" s="84">
        <f t="shared" si="3"/>
        <v>25854028963.66074</v>
      </c>
      <c r="AG76" s="84">
        <f t="shared" si="3"/>
        <v>27049956541.187893</v>
      </c>
      <c r="AH76" s="84">
        <f t="shared" si="3"/>
        <v>28302145185.922398</v>
      </c>
      <c r="AI76" s="84">
        <f t="shared" si="3"/>
        <v>29613290641.549824</v>
      </c>
      <c r="AJ76" s="84">
        <f t="shared" si="3"/>
        <v>30983982747.747246</v>
      </c>
      <c r="AK76" s="84">
        <f t="shared" si="3"/>
        <v>32419138980.257317</v>
      </c>
      <c r="AL76" s="84">
        <f t="shared" si="3"/>
        <v>33921842848.915138</v>
      </c>
      <c r="AM76" s="84">
        <f t="shared" si="3"/>
        <v>35495327991.725739</v>
      </c>
      <c r="AN76" s="84">
        <f t="shared" si="3"/>
        <v>37142985617.938683</v>
      </c>
    </row>
    <row r="77" spans="1:40" x14ac:dyDescent="0.2">
      <c r="A77" s="85" t="s">
        <v>249</v>
      </c>
      <c r="B77" s="84">
        <f t="shared" si="4"/>
        <v>8604736.0870891567</v>
      </c>
      <c r="C77" s="84">
        <f t="shared" si="3"/>
        <v>8924888.2542589121</v>
      </c>
      <c r="D77" s="84">
        <f t="shared" si="3"/>
        <v>9293463.9730821941</v>
      </c>
      <c r="E77" s="84">
        <f t="shared" si="3"/>
        <v>9677784.1437860709</v>
      </c>
      <c r="F77" s="84">
        <f t="shared" si="3"/>
        <v>10156071.981751729</v>
      </c>
      <c r="G77" s="84">
        <f t="shared" si="3"/>
        <v>10658360.842622494</v>
      </c>
      <c r="H77" s="84">
        <f t="shared" si="3"/>
        <v>11185876.703941239</v>
      </c>
      <c r="I77" s="84">
        <f t="shared" si="3"/>
        <v>11739909.460418589</v>
      </c>
      <c r="J77" s="84">
        <f t="shared" si="3"/>
        <v>12321816.338064386</v>
      </c>
      <c r="K77" s="84">
        <f t="shared" si="3"/>
        <v>12992275.346780164</v>
      </c>
      <c r="L77" s="84">
        <f t="shared" si="3"/>
        <v>13699645.997383015</v>
      </c>
      <c r="M77" s="84">
        <f t="shared" si="3"/>
        <v>14445987.485323848</v>
      </c>
      <c r="N77" s="84">
        <f t="shared" si="3"/>
        <v>15233475.597217523</v>
      </c>
      <c r="O77" s="84">
        <f t="shared" si="3"/>
        <v>16064409.416769508</v>
      </c>
      <c r="P77" s="84">
        <f t="shared" si="3"/>
        <v>16925024.180307865</v>
      </c>
      <c r="Q77" s="84">
        <f t="shared" si="3"/>
        <v>17832322.06276032</v>
      </c>
      <c r="R77" s="84">
        <f t="shared" si="3"/>
        <v>18788871.112994719</v>
      </c>
      <c r="S77" s="84">
        <f t="shared" si="3"/>
        <v>19797382.880527545</v>
      </c>
      <c r="T77" s="84">
        <f t="shared" si="3"/>
        <v>20860720.579857957</v>
      </c>
      <c r="U77" s="84">
        <f t="shared" si="3"/>
        <v>21923515.102285165</v>
      </c>
      <c r="V77" s="84">
        <f t="shared" si="3"/>
        <v>23041225.168500759</v>
      </c>
      <c r="W77" s="84">
        <f t="shared" si="3"/>
        <v>24216732.528214209</v>
      </c>
      <c r="X77" s="84">
        <f t="shared" si="3"/>
        <v>25453072.71126027</v>
      </c>
      <c r="Y77" s="84">
        <f t="shared" si="3"/>
        <v>26753443.379473891</v>
      </c>
      <c r="Z77" s="84">
        <f t="shared" si="3"/>
        <v>28031198.163374346</v>
      </c>
      <c r="AA77" s="84">
        <f t="shared" si="3"/>
        <v>29370851.65147537</v>
      </c>
      <c r="AB77" s="84">
        <f t="shared" si="3"/>
        <v>30775449.340685278</v>
      </c>
      <c r="AC77" s="84">
        <f t="shared" si="3"/>
        <v>32248189.107247852</v>
      </c>
      <c r="AD77" s="84">
        <f t="shared" si="3"/>
        <v>33792428.964515142</v>
      </c>
      <c r="AE77" s="84">
        <f t="shared" si="3"/>
        <v>35353232.79085499</v>
      </c>
      <c r="AF77" s="84">
        <f t="shared" si="3"/>
        <v>36987341.805084348</v>
      </c>
      <c r="AG77" s="84">
        <f t="shared" si="3"/>
        <v>38698262.07001856</v>
      </c>
      <c r="AH77" s="84">
        <f t="shared" si="3"/>
        <v>40489670.653660931</v>
      </c>
      <c r="AI77" s="84">
        <f t="shared" si="3"/>
        <v>42365424.146149009</v>
      </c>
      <c r="AJ77" s="84">
        <f t="shared" si="3"/>
        <v>44326366.385082617</v>
      </c>
      <c r="AK77" s="84">
        <f t="shared" si="3"/>
        <v>46379532.419287868</v>
      </c>
      <c r="AL77" s="84">
        <f t="shared" si="3"/>
        <v>48529333.585674405</v>
      </c>
      <c r="AM77" s="84">
        <f t="shared" si="3"/>
        <v>50780395.99780985</v>
      </c>
      <c r="AN77" s="84">
        <f t="shared" si="3"/>
        <v>53137571.194145791</v>
      </c>
    </row>
    <row r="78" spans="1:40" x14ac:dyDescent="0.2">
      <c r="A78" s="85" t="s">
        <v>250</v>
      </c>
      <c r="B78" s="84">
        <f t="shared" si="4"/>
        <v>0</v>
      </c>
      <c r="C78" s="84">
        <f t="shared" si="3"/>
        <v>0</v>
      </c>
      <c r="D78" s="84">
        <f t="shared" si="3"/>
        <v>0</v>
      </c>
      <c r="E78" s="84">
        <f t="shared" si="3"/>
        <v>0</v>
      </c>
      <c r="F78" s="84">
        <f t="shared" si="3"/>
        <v>0</v>
      </c>
      <c r="G78" s="84">
        <f t="shared" si="3"/>
        <v>0</v>
      </c>
      <c r="H78" s="84">
        <f t="shared" si="3"/>
        <v>0</v>
      </c>
      <c r="I78" s="84">
        <f t="shared" si="3"/>
        <v>0</v>
      </c>
      <c r="J78" s="84">
        <f t="shared" si="3"/>
        <v>0</v>
      </c>
      <c r="K78" s="84">
        <f t="shared" si="3"/>
        <v>0</v>
      </c>
      <c r="L78" s="84">
        <f t="shared" si="3"/>
        <v>0</v>
      </c>
      <c r="M78" s="84">
        <f t="shared" si="3"/>
        <v>0</v>
      </c>
      <c r="N78" s="84">
        <f t="shared" si="3"/>
        <v>0</v>
      </c>
      <c r="O78" s="84">
        <f t="shared" si="3"/>
        <v>0</v>
      </c>
      <c r="P78" s="84">
        <f t="shared" si="3"/>
        <v>0</v>
      </c>
      <c r="Q78" s="84">
        <f t="shared" si="3"/>
        <v>0</v>
      </c>
      <c r="R78" s="84">
        <f t="shared" si="3"/>
        <v>0</v>
      </c>
      <c r="S78" s="84">
        <f t="shared" si="3"/>
        <v>0</v>
      </c>
      <c r="T78" s="84">
        <f t="shared" si="3"/>
        <v>0</v>
      </c>
      <c r="U78" s="84">
        <f t="shared" si="3"/>
        <v>0</v>
      </c>
      <c r="V78" s="84">
        <f t="shared" si="3"/>
        <v>0</v>
      </c>
      <c r="W78" s="84">
        <f t="shared" si="3"/>
        <v>0</v>
      </c>
      <c r="X78" s="84">
        <f t="shared" si="3"/>
        <v>0</v>
      </c>
      <c r="Y78" s="84">
        <f t="shared" si="3"/>
        <v>0</v>
      </c>
      <c r="Z78" s="84">
        <f t="shared" si="3"/>
        <v>0</v>
      </c>
      <c r="AA78" s="84">
        <f t="shared" si="3"/>
        <v>0</v>
      </c>
      <c r="AB78" s="84">
        <f t="shared" si="3"/>
        <v>0</v>
      </c>
      <c r="AC78" s="84">
        <f t="shared" si="3"/>
        <v>0</v>
      </c>
      <c r="AD78" s="84">
        <f t="shared" si="3"/>
        <v>0</v>
      </c>
      <c r="AE78" s="84">
        <f t="shared" si="3"/>
        <v>0</v>
      </c>
      <c r="AF78" s="84">
        <f t="shared" si="3"/>
        <v>0</v>
      </c>
      <c r="AG78" s="84">
        <f t="shared" si="3"/>
        <v>0</v>
      </c>
      <c r="AH78" s="84">
        <f t="shared" si="3"/>
        <v>0</v>
      </c>
      <c r="AI78" s="84">
        <f t="shared" si="3"/>
        <v>0</v>
      </c>
      <c r="AJ78" s="84">
        <f t="shared" si="3"/>
        <v>0</v>
      </c>
      <c r="AK78" s="84">
        <f t="shared" si="3"/>
        <v>0</v>
      </c>
      <c r="AL78" s="84">
        <f t="shared" si="3"/>
        <v>0</v>
      </c>
      <c r="AM78" s="84">
        <f t="shared" si="3"/>
        <v>0</v>
      </c>
      <c r="AN78" s="84">
        <f t="shared" si="3"/>
        <v>0</v>
      </c>
    </row>
    <row r="79" spans="1:40" x14ac:dyDescent="0.2">
      <c r="A79" s="85" t="s">
        <v>251</v>
      </c>
      <c r="B79" s="84">
        <f t="shared" si="4"/>
        <v>2710581.1991022248</v>
      </c>
      <c r="C79" s="84">
        <f t="shared" si="3"/>
        <v>2811432.4554800047</v>
      </c>
      <c r="D79" s="84">
        <f t="shared" si="3"/>
        <v>2927537.6333467606</v>
      </c>
      <c r="E79" s="84">
        <f t="shared" si="3"/>
        <v>3048602.4770098594</v>
      </c>
      <c r="F79" s="84">
        <f t="shared" si="3"/>
        <v>3199268.1114032483</v>
      </c>
      <c r="G79" s="84">
        <f t="shared" ref="C79:AN83" si="5">G59*$B$70</f>
        <v>3357494.317182831</v>
      </c>
      <c r="H79" s="84">
        <f t="shared" si="5"/>
        <v>3523667.2900023274</v>
      </c>
      <c r="I79" s="84">
        <f t="shared" si="5"/>
        <v>3698193.3600868657</v>
      </c>
      <c r="J79" s="84">
        <f t="shared" si="5"/>
        <v>3881500.0677198404</v>
      </c>
      <c r="K79" s="84">
        <f t="shared" si="5"/>
        <v>4092701.615960293</v>
      </c>
      <c r="L79" s="84">
        <f t="shared" si="5"/>
        <v>4315530.7146002501</v>
      </c>
      <c r="M79" s="84">
        <f t="shared" si="5"/>
        <v>4550636.0315846736</v>
      </c>
      <c r="N79" s="84">
        <f t="shared" si="5"/>
        <v>4798702.9622855764</v>
      </c>
      <c r="O79" s="84">
        <f t="shared" si="5"/>
        <v>5060455.7419385454</v>
      </c>
      <c r="P79" s="84">
        <f t="shared" si="5"/>
        <v>5331558.327085468</v>
      </c>
      <c r="Q79" s="84">
        <f t="shared" si="5"/>
        <v>5617366.5793398181</v>
      </c>
      <c r="R79" s="84">
        <f t="shared" si="5"/>
        <v>5918689.4607556425</v>
      </c>
      <c r="S79" s="84">
        <f t="shared" si="5"/>
        <v>6236381.137581096</v>
      </c>
      <c r="T79" s="84">
        <f t="shared" si="5"/>
        <v>6571343.5521084024</v>
      </c>
      <c r="U79" s="84">
        <f t="shared" si="5"/>
        <v>6906134.8602721086</v>
      </c>
      <c r="V79" s="84">
        <f t="shared" si="5"/>
        <v>7258225.134845091</v>
      </c>
      <c r="W79" s="84">
        <f t="shared" si="5"/>
        <v>7628522.1569032641</v>
      </c>
      <c r="X79" s="84">
        <f t="shared" si="5"/>
        <v>8017982.1498584785</v>
      </c>
      <c r="Y79" s="84">
        <f t="shared" si="5"/>
        <v>8427612.4103858769</v>
      </c>
      <c r="Z79" s="84">
        <f t="shared" si="5"/>
        <v>8830118.4325636122</v>
      </c>
      <c r="AA79" s="84">
        <f t="shared" si="5"/>
        <v>9252123.1891774498</v>
      </c>
      <c r="AB79" s="84">
        <f t="shared" si="5"/>
        <v>9694586.043370897</v>
      </c>
      <c r="AC79" s="84">
        <f t="shared" si="5"/>
        <v>10158514.359360091</v>
      </c>
      <c r="AD79" s="84">
        <f t="shared" si="5"/>
        <v>10644965.946212769</v>
      </c>
      <c r="AE79" s="84">
        <f t="shared" si="5"/>
        <v>11136635.355285229</v>
      </c>
      <c r="AF79" s="84">
        <f t="shared" si="5"/>
        <v>11651396.659574334</v>
      </c>
      <c r="AG79" s="84">
        <f t="shared" si="5"/>
        <v>12190354.305265767</v>
      </c>
      <c r="AH79" s="84">
        <f t="shared" si="5"/>
        <v>12754666.606954729</v>
      </c>
      <c r="AI79" s="84">
        <f t="shared" si="5"/>
        <v>13345548.430572458</v>
      </c>
      <c r="AJ79" s="84">
        <f t="shared" si="5"/>
        <v>13963265.593723351</v>
      </c>
      <c r="AK79" s="84">
        <f t="shared" si="5"/>
        <v>14610034.20982331</v>
      </c>
      <c r="AL79" s="84">
        <f t="shared" si="5"/>
        <v>15287243.895795986</v>
      </c>
      <c r="AM79" s="84">
        <f t="shared" si="5"/>
        <v>15996351.925442034</v>
      </c>
      <c r="AN79" s="84">
        <f t="shared" si="5"/>
        <v>16738886.583740853</v>
      </c>
    </row>
    <row r="80" spans="1:40" x14ac:dyDescent="0.2">
      <c r="A80" s="85" t="s">
        <v>252</v>
      </c>
      <c r="B80" s="84">
        <f t="shared" si="4"/>
        <v>151894331.75755852</v>
      </c>
      <c r="C80" s="84">
        <f t="shared" si="5"/>
        <v>157545789.16436368</v>
      </c>
      <c r="D80" s="84">
        <f t="shared" si="5"/>
        <v>164052038.97215563</v>
      </c>
      <c r="E80" s="84">
        <f t="shared" si="5"/>
        <v>170836216.30417219</v>
      </c>
      <c r="F80" s="84">
        <f t="shared" si="5"/>
        <v>179279149.4517172</v>
      </c>
      <c r="G80" s="84">
        <f t="shared" si="5"/>
        <v>188145758.50271478</v>
      </c>
      <c r="H80" s="84">
        <f t="shared" si="5"/>
        <v>197457684.91574547</v>
      </c>
      <c r="I80" s="84">
        <f t="shared" si="5"/>
        <v>207237698.44145867</v>
      </c>
      <c r="J80" s="84">
        <f t="shared" si="5"/>
        <v>217509757.39022258</v>
      </c>
      <c r="K80" s="84">
        <f t="shared" si="5"/>
        <v>229344974.88777259</v>
      </c>
      <c r="L80" s="84">
        <f t="shared" si="5"/>
        <v>241831771.83200943</v>
      </c>
      <c r="M80" s="84">
        <f t="shared" si="5"/>
        <v>255006497.9858785</v>
      </c>
      <c r="N80" s="84">
        <f t="shared" si="5"/>
        <v>268907561.22738647</v>
      </c>
      <c r="O80" s="84">
        <f t="shared" si="5"/>
        <v>283575545.9253692</v>
      </c>
      <c r="P80" s="84">
        <f t="shared" si="5"/>
        <v>298767470.82408732</v>
      </c>
      <c r="Q80" s="84">
        <f t="shared" si="5"/>
        <v>314783465.29101157</v>
      </c>
      <c r="R80" s="84">
        <f t="shared" si="5"/>
        <v>331668861.5783754</v>
      </c>
      <c r="S80" s="84">
        <f t="shared" si="5"/>
        <v>349471525.0707376</v>
      </c>
      <c r="T80" s="84">
        <f t="shared" si="5"/>
        <v>368241998.40515572</v>
      </c>
      <c r="U80" s="84">
        <f t="shared" si="5"/>
        <v>387002883.35802406</v>
      </c>
      <c r="V80" s="84">
        <f t="shared" si="5"/>
        <v>406733160.02057594</v>
      </c>
      <c r="W80" s="84">
        <f t="shared" si="5"/>
        <v>427483698.22100657</v>
      </c>
      <c r="X80" s="84">
        <f t="shared" si="5"/>
        <v>449308082.37737489</v>
      </c>
      <c r="Y80" s="84">
        <f t="shared" si="5"/>
        <v>472262758.92832702</v>
      </c>
      <c r="Z80" s="84">
        <f t="shared" si="5"/>
        <v>494818210.61054564</v>
      </c>
      <c r="AA80" s="84">
        <f t="shared" si="5"/>
        <v>518466323.61509269</v>
      </c>
      <c r="AB80" s="84">
        <f t="shared" si="5"/>
        <v>543260858.30289876</v>
      </c>
      <c r="AC80" s="84">
        <f t="shared" si="5"/>
        <v>569258264.89744318</v>
      </c>
      <c r="AD80" s="84">
        <f t="shared" si="5"/>
        <v>596517820.42814064</v>
      </c>
      <c r="AE80" s="84">
        <f t="shared" si="5"/>
        <v>624069769.93676639</v>
      </c>
      <c r="AF80" s="84">
        <f t="shared" si="5"/>
        <v>652915732.6976459</v>
      </c>
      <c r="AG80" s="84">
        <f t="shared" si="5"/>
        <v>683117599.17006218</v>
      </c>
      <c r="AH80" s="84">
        <f t="shared" si="5"/>
        <v>714740278.46703541</v>
      </c>
      <c r="AI80" s="84">
        <f t="shared" si="5"/>
        <v>747851848.69995415</v>
      </c>
      <c r="AJ80" s="84">
        <f t="shared" si="5"/>
        <v>782467205.63633978</v>
      </c>
      <c r="AK80" s="84">
        <f t="shared" si="5"/>
        <v>818710534.84440863</v>
      </c>
      <c r="AL80" s="84">
        <f t="shared" si="5"/>
        <v>856659707.05317152</v>
      </c>
      <c r="AM80" s="84">
        <f t="shared" si="5"/>
        <v>896396384.31732428</v>
      </c>
      <c r="AN80" s="84">
        <f t="shared" si="5"/>
        <v>938006207.98410213</v>
      </c>
    </row>
    <row r="81" spans="1:40" x14ac:dyDescent="0.2">
      <c r="A81" s="85" t="s">
        <v>128</v>
      </c>
      <c r="B81" s="84">
        <f t="shared" si="4"/>
        <v>1726302989814.4905</v>
      </c>
      <c r="C81" s="84">
        <f t="shared" si="5"/>
        <v>1790532692827.6948</v>
      </c>
      <c r="D81" s="84">
        <f t="shared" si="5"/>
        <v>1864477246029.3135</v>
      </c>
      <c r="E81" s="84">
        <f t="shared" si="5"/>
        <v>1941580489291.7747</v>
      </c>
      <c r="F81" s="84">
        <f t="shared" si="5"/>
        <v>2037535753499.2256</v>
      </c>
      <c r="G81" s="84">
        <f t="shared" si="5"/>
        <v>2138306161039.4114</v>
      </c>
      <c r="H81" s="84">
        <f t="shared" si="5"/>
        <v>2244137670495.6392</v>
      </c>
      <c r="I81" s="84">
        <f t="shared" si="5"/>
        <v>2355289063668.1802</v>
      </c>
      <c r="J81" s="84">
        <f t="shared" si="5"/>
        <v>2472032630525.6011</v>
      </c>
      <c r="K81" s="84">
        <f t="shared" si="5"/>
        <v>2606541740343.709</v>
      </c>
      <c r="L81" s="84">
        <f t="shared" si="5"/>
        <v>2748456153137.2573</v>
      </c>
      <c r="M81" s="84">
        <f t="shared" si="5"/>
        <v>2898188989683.8701</v>
      </c>
      <c r="N81" s="84">
        <f t="shared" si="5"/>
        <v>3056176761562.7983</v>
      </c>
      <c r="O81" s="84">
        <f t="shared" si="5"/>
        <v>3222880716514.1699</v>
      </c>
      <c r="P81" s="84">
        <f t="shared" si="5"/>
        <v>3395539334319.3037</v>
      </c>
      <c r="Q81" s="84">
        <f t="shared" si="5"/>
        <v>3577563632482.2788</v>
      </c>
      <c r="R81" s="84">
        <f t="shared" si="5"/>
        <v>3769468819185.3906</v>
      </c>
      <c r="S81" s="84">
        <f t="shared" si="5"/>
        <v>3971798892058.5459</v>
      </c>
      <c r="T81" s="84">
        <f t="shared" si="5"/>
        <v>4185128276127.7236</v>
      </c>
      <c r="U81" s="84">
        <f t="shared" si="5"/>
        <v>4398348686731.2979</v>
      </c>
      <c r="V81" s="84">
        <f t="shared" si="5"/>
        <v>4622586386705.4814</v>
      </c>
      <c r="W81" s="84">
        <f t="shared" si="5"/>
        <v>4858419519655.0293</v>
      </c>
      <c r="X81" s="84">
        <f t="shared" si="5"/>
        <v>5106457080925.8037</v>
      </c>
      <c r="Y81" s="84">
        <f t="shared" si="5"/>
        <v>5367340593178.1387</v>
      </c>
      <c r="Z81" s="84">
        <f t="shared" si="5"/>
        <v>5623686851956.1113</v>
      </c>
      <c r="AA81" s="84">
        <f t="shared" si="5"/>
        <v>5892451378656.0273</v>
      </c>
      <c r="AB81" s="84">
        <f t="shared" si="5"/>
        <v>6174245168242.1816</v>
      </c>
      <c r="AC81" s="84">
        <f t="shared" si="5"/>
        <v>6469709786390.1299</v>
      </c>
      <c r="AD81" s="84">
        <f t="shared" si="5"/>
        <v>6779518925869.8564</v>
      </c>
      <c r="AE81" s="84">
        <f t="shared" si="5"/>
        <v>7092651168933.9014</v>
      </c>
      <c r="AF81" s="84">
        <f t="shared" si="5"/>
        <v>7420490076297.9072</v>
      </c>
      <c r="AG81" s="84">
        <f t="shared" si="5"/>
        <v>7763739042773.6807</v>
      </c>
      <c r="AH81" s="84">
        <f t="shared" si="5"/>
        <v>8123135770647.9131</v>
      </c>
      <c r="AI81" s="84">
        <f t="shared" si="5"/>
        <v>8499453978372.5781</v>
      </c>
      <c r="AJ81" s="84">
        <f t="shared" si="5"/>
        <v>8892862958690.2715</v>
      </c>
      <c r="AK81" s="84">
        <f t="shared" si="5"/>
        <v>9304774100131.5762</v>
      </c>
      <c r="AL81" s="84">
        <f t="shared" si="5"/>
        <v>9736072415789.1816</v>
      </c>
      <c r="AM81" s="84">
        <f t="shared" si="5"/>
        <v>10187686007768.967</v>
      </c>
      <c r="AN81" s="84">
        <f t="shared" si="5"/>
        <v>10660588203462.9</v>
      </c>
    </row>
    <row r="82" spans="1:40" x14ac:dyDescent="0.2">
      <c r="A82" s="85" t="s">
        <v>253</v>
      </c>
      <c r="B82" s="84">
        <f t="shared" si="4"/>
        <v>1647988.0352522184</v>
      </c>
      <c r="C82" s="84">
        <f t="shared" si="5"/>
        <v>1709303.9124175224</v>
      </c>
      <c r="D82" s="84">
        <f t="shared" si="5"/>
        <v>1779893.9187300506</v>
      </c>
      <c r="E82" s="84">
        <f t="shared" si="5"/>
        <v>1853499.3188975675</v>
      </c>
      <c r="F82" s="84">
        <f t="shared" si="5"/>
        <v>1945101.5047631771</v>
      </c>
      <c r="G82" s="84">
        <f t="shared" si="5"/>
        <v>2041300.3915829018</v>
      </c>
      <c r="H82" s="84">
        <f t="shared" si="5"/>
        <v>2142330.7798551754</v>
      </c>
      <c r="I82" s="84">
        <f t="shared" si="5"/>
        <v>2248439.7115611029</v>
      </c>
      <c r="J82" s="84">
        <f t="shared" si="5"/>
        <v>2359887.1240424826</v>
      </c>
      <c r="K82" s="84">
        <f t="shared" si="5"/>
        <v>2488294.1330788801</v>
      </c>
      <c r="L82" s="84">
        <f t="shared" si="5"/>
        <v>2623770.498290265</v>
      </c>
      <c r="M82" s="84">
        <f t="shared" si="5"/>
        <v>2766710.5989383613</v>
      </c>
      <c r="N82" s="84">
        <f t="shared" si="5"/>
        <v>2917531.1439462854</v>
      </c>
      <c r="O82" s="84">
        <f t="shared" si="5"/>
        <v>3076672.456224618</v>
      </c>
      <c r="P82" s="84">
        <f t="shared" si="5"/>
        <v>3241498.2938700835</v>
      </c>
      <c r="Q82" s="84">
        <f t="shared" si="5"/>
        <v>3415264.9311682093</v>
      </c>
      <c r="R82" s="84">
        <f t="shared" si="5"/>
        <v>3598464.2035181671</v>
      </c>
      <c r="S82" s="84">
        <f t="shared" si="5"/>
        <v>3791615.4297131123</v>
      </c>
      <c r="T82" s="84">
        <f t="shared" si="5"/>
        <v>3995266.9755819561</v>
      </c>
      <c r="U82" s="84">
        <f t="shared" si="5"/>
        <v>4198814.4916434446</v>
      </c>
      <c r="V82" s="84">
        <f t="shared" si="5"/>
        <v>4412879.489960826</v>
      </c>
      <c r="W82" s="84">
        <f t="shared" si="5"/>
        <v>4638013.8862458421</v>
      </c>
      <c r="X82" s="84">
        <f t="shared" si="5"/>
        <v>4874799.0483403001</v>
      </c>
      <c r="Y82" s="84">
        <f t="shared" si="5"/>
        <v>5123847.3957758946</v>
      </c>
      <c r="Z82" s="84">
        <f t="shared" si="5"/>
        <v>5368564.3254460236</v>
      </c>
      <c r="AA82" s="84">
        <f t="shared" si="5"/>
        <v>5625136.1595417783</v>
      </c>
      <c r="AB82" s="84">
        <f t="shared" si="5"/>
        <v>5894146.1748092994</v>
      </c>
      <c r="AC82" s="84">
        <f t="shared" si="5"/>
        <v>6176206.8318440821</v>
      </c>
      <c r="AD82" s="84">
        <f t="shared" si="5"/>
        <v>6471961.2608677121</v>
      </c>
      <c r="AE82" s="84">
        <f t="shared" si="5"/>
        <v>6770888.0385341831</v>
      </c>
      <c r="AF82" s="84">
        <f t="shared" si="5"/>
        <v>7083854.3022861192</v>
      </c>
      <c r="AG82" s="84">
        <f t="shared" si="5"/>
        <v>7411531.5369328335</v>
      </c>
      <c r="AH82" s="84">
        <f t="shared" si="5"/>
        <v>7754623.9783756742</v>
      </c>
      <c r="AI82" s="84">
        <f t="shared" si="5"/>
        <v>8113870.2447825074</v>
      </c>
      <c r="AJ82" s="84">
        <f t="shared" si="5"/>
        <v>8489431.948811071</v>
      </c>
      <c r="AK82" s="84">
        <f t="shared" si="5"/>
        <v>8882656.4503542781</v>
      </c>
      <c r="AL82" s="84">
        <f t="shared" si="5"/>
        <v>9294388.6132607143</v>
      </c>
      <c r="AM82" s="84">
        <f t="shared" si="5"/>
        <v>9725514.4356286302</v>
      </c>
      <c r="AN82" s="84">
        <f t="shared" si="5"/>
        <v>10176963.089165319</v>
      </c>
    </row>
    <row r="83" spans="1:40" x14ac:dyDescent="0.2">
      <c r="A83" s="85" t="s">
        <v>254</v>
      </c>
      <c r="B83" s="84">
        <f t="shared" si="4"/>
        <v>0</v>
      </c>
      <c r="C83" s="84">
        <f t="shared" si="5"/>
        <v>0</v>
      </c>
      <c r="D83" s="84">
        <f t="shared" si="5"/>
        <v>0</v>
      </c>
      <c r="E83" s="84">
        <f t="shared" si="5"/>
        <v>0</v>
      </c>
      <c r="F83" s="84">
        <f t="shared" si="5"/>
        <v>0</v>
      </c>
      <c r="G83" s="84">
        <f t="shared" si="5"/>
        <v>0</v>
      </c>
      <c r="H83" s="84">
        <f t="shared" si="5"/>
        <v>0</v>
      </c>
      <c r="I83" s="84">
        <f t="shared" si="5"/>
        <v>0</v>
      </c>
      <c r="J83" s="84">
        <f t="shared" si="5"/>
        <v>0</v>
      </c>
      <c r="K83" s="84">
        <f t="shared" si="5"/>
        <v>0</v>
      </c>
      <c r="L83" s="84">
        <f t="shared" si="5"/>
        <v>0</v>
      </c>
      <c r="M83" s="84">
        <f t="shared" si="5"/>
        <v>0</v>
      </c>
      <c r="N83" s="84">
        <f t="shared" si="5"/>
        <v>0</v>
      </c>
      <c r="O83" s="84">
        <f t="shared" si="5"/>
        <v>0</v>
      </c>
      <c r="P83" s="84">
        <f t="shared" si="5"/>
        <v>0</v>
      </c>
      <c r="Q83" s="84">
        <f t="shared" si="5"/>
        <v>0</v>
      </c>
      <c r="R83" s="84">
        <f t="shared" si="5"/>
        <v>0</v>
      </c>
      <c r="S83" s="84">
        <f t="shared" si="5"/>
        <v>0</v>
      </c>
      <c r="T83" s="84">
        <f t="shared" si="5"/>
        <v>0</v>
      </c>
      <c r="U83" s="84">
        <f t="shared" si="5"/>
        <v>0</v>
      </c>
      <c r="V83" s="84">
        <f t="shared" si="5"/>
        <v>0</v>
      </c>
      <c r="W83" s="84">
        <f t="shared" si="5"/>
        <v>0</v>
      </c>
      <c r="X83" s="84">
        <f t="shared" si="5"/>
        <v>0</v>
      </c>
      <c r="Y83" s="84">
        <f t="shared" si="5"/>
        <v>0</v>
      </c>
      <c r="Z83" s="84">
        <f t="shared" si="5"/>
        <v>0</v>
      </c>
      <c r="AA83" s="84">
        <f t="shared" si="5"/>
        <v>0</v>
      </c>
      <c r="AB83" s="84">
        <f t="shared" si="5"/>
        <v>0</v>
      </c>
      <c r="AC83" s="84">
        <f t="shared" si="5"/>
        <v>0</v>
      </c>
      <c r="AD83" s="84">
        <f t="shared" si="5"/>
        <v>0</v>
      </c>
      <c r="AE83" s="84">
        <f t="shared" si="5"/>
        <v>0</v>
      </c>
      <c r="AF83" s="84">
        <f t="shared" si="5"/>
        <v>0</v>
      </c>
      <c r="AG83" s="84">
        <f t="shared" si="5"/>
        <v>0</v>
      </c>
      <c r="AH83" s="84">
        <f t="shared" si="5"/>
        <v>0</v>
      </c>
      <c r="AI83" s="84">
        <f t="shared" si="5"/>
        <v>0</v>
      </c>
      <c r="AJ83" s="84">
        <f t="shared" si="5"/>
        <v>0</v>
      </c>
      <c r="AK83" s="84">
        <f t="shared" si="5"/>
        <v>0</v>
      </c>
      <c r="AL83" s="84">
        <f t="shared" si="5"/>
        <v>0</v>
      </c>
      <c r="AM83" s="84">
        <f t="shared" si="5"/>
        <v>0</v>
      </c>
      <c r="AN83" s="84">
        <f t="shared" si="5"/>
        <v>0</v>
      </c>
    </row>
    <row r="87" spans="1:40" ht="16" x14ac:dyDescent="0.2">
      <c r="A87" s="89" t="s">
        <v>261</v>
      </c>
      <c r="B87" t="str" cm="1">
        <f t="array" ref="B87:M87">TRANSPOSE(A72:A83)</f>
        <v>Traditional Biomass</v>
      </c>
      <c r="C87" t="str">
        <v>Industrial Biomass</v>
      </c>
      <c r="D87" t="str">
        <v>Coal</v>
      </c>
      <c r="E87" t="str">
        <v>Gas</v>
      </c>
      <c r="F87" t="str">
        <v>Kerosene</v>
      </c>
      <c r="G87" t="str">
        <v>Gasoil CN48</v>
      </c>
      <c r="H87" t="str">
        <v>BioGasoil</v>
      </c>
      <c r="I87" t="str">
        <v>MDF</v>
      </c>
      <c r="J87" t="str">
        <v>Fuel Oil</v>
      </c>
      <c r="K87" t="str">
        <v>LPG</v>
      </c>
      <c r="L87" t="str">
        <v>Electricity</v>
      </c>
      <c r="M87" t="str">
        <v>Captive Electricity</v>
      </c>
    </row>
    <row r="88" spans="1:40" x14ac:dyDescent="0.2">
      <c r="A88" s="90">
        <v>2019</v>
      </c>
      <c r="B88" s="94">
        <f>_xlfn.FORECAST.LINEAR($A88,B$91:B$99,$A$91:$A$99)</f>
        <v>0</v>
      </c>
      <c r="C88" s="94">
        <f t="shared" ref="C88:M88" si="6">_xlfn.FORECAST.LINEAR($A88,C$91:C$99,$A$91:$A$99)</f>
        <v>0</v>
      </c>
      <c r="D88" s="94">
        <f t="shared" si="6"/>
        <v>13087441801.821289</v>
      </c>
      <c r="E88" s="94">
        <f t="shared" si="6"/>
        <v>608840049.66026306</v>
      </c>
      <c r="F88" s="94">
        <f t="shared" si="6"/>
        <v>4899204142.5681152</v>
      </c>
      <c r="G88" s="94">
        <f t="shared" si="6"/>
        <v>7008909.0736593008</v>
      </c>
      <c r="H88" s="94">
        <f t="shared" si="6"/>
        <v>0</v>
      </c>
      <c r="I88" s="94">
        <f t="shared" si="6"/>
        <v>2207879.1224966645</v>
      </c>
      <c r="J88" s="94">
        <f t="shared" si="6"/>
        <v>123724138.58111763</v>
      </c>
      <c r="K88" s="94">
        <f t="shared" si="6"/>
        <v>1406144310149.2188</v>
      </c>
      <c r="L88" s="94">
        <f t="shared" si="6"/>
        <v>1342353.5802442729</v>
      </c>
      <c r="M88" s="94">
        <f t="shared" si="6"/>
        <v>0</v>
      </c>
    </row>
    <row r="89" spans="1:40" x14ac:dyDescent="0.2">
      <c r="A89" s="90">
        <v>2020</v>
      </c>
      <c r="B89" s="94">
        <f t="shared" ref="B89:M90" si="7">_xlfn.FORECAST.LINEAR($A89,B$91:B$99,$A$91:$A$99)</f>
        <v>0</v>
      </c>
      <c r="C89" s="94">
        <f t="shared" si="7"/>
        <v>0</v>
      </c>
      <c r="D89" s="94">
        <f t="shared" si="7"/>
        <v>13961280806.877686</v>
      </c>
      <c r="E89" s="94">
        <f t="shared" si="7"/>
        <v>649491858.56913757</v>
      </c>
      <c r="F89" s="94">
        <f t="shared" si="7"/>
        <v>5226320452.8706055</v>
      </c>
      <c r="G89" s="94">
        <f t="shared" si="7"/>
        <v>7476888.8533748388</v>
      </c>
      <c r="H89" s="94">
        <f t="shared" si="7"/>
        <v>0</v>
      </c>
      <c r="I89" s="94">
        <f t="shared" si="7"/>
        <v>2355297.6115262508</v>
      </c>
      <c r="J89" s="94">
        <f t="shared" si="7"/>
        <v>131985109.65524483</v>
      </c>
      <c r="K89" s="94">
        <f t="shared" si="7"/>
        <v>1500031546749.9688</v>
      </c>
      <c r="L89" s="94">
        <f t="shared" si="7"/>
        <v>1431981.5560364127</v>
      </c>
      <c r="M89" s="94">
        <f t="shared" si="7"/>
        <v>0</v>
      </c>
    </row>
    <row r="90" spans="1:40" x14ac:dyDescent="0.2">
      <c r="A90" s="90">
        <v>2021</v>
      </c>
      <c r="B90" s="94">
        <f t="shared" si="7"/>
        <v>0</v>
      </c>
      <c r="C90" s="94">
        <f t="shared" si="7"/>
        <v>0</v>
      </c>
      <c r="D90" s="94">
        <f t="shared" si="7"/>
        <v>14835119811.934082</v>
      </c>
      <c r="E90" s="94">
        <f t="shared" si="7"/>
        <v>690143667.47799683</v>
      </c>
      <c r="F90" s="94">
        <f t="shared" si="7"/>
        <v>5553436763.1729736</v>
      </c>
      <c r="G90" s="94">
        <f t="shared" si="7"/>
        <v>7944868.6330904961</v>
      </c>
      <c r="H90" s="94">
        <f t="shared" si="7"/>
        <v>0</v>
      </c>
      <c r="I90" s="94">
        <f t="shared" si="7"/>
        <v>2502716.1005558372</v>
      </c>
      <c r="J90" s="94">
        <f t="shared" si="7"/>
        <v>140246080.72937393</v>
      </c>
      <c r="K90" s="94">
        <f t="shared" si="7"/>
        <v>1593918783350.75</v>
      </c>
      <c r="L90" s="94">
        <f t="shared" si="7"/>
        <v>1521609.5318285227</v>
      </c>
      <c r="M90" s="94">
        <f t="shared" si="7"/>
        <v>0</v>
      </c>
    </row>
    <row r="91" spans="1:40" x14ac:dyDescent="0.2">
      <c r="A91" s="92">
        <v>2022</v>
      </c>
      <c r="B91" s="84" cm="1">
        <f t="array" ref="B91:M129">TRANSPOSE(B72:AN83)</f>
        <v>0</v>
      </c>
      <c r="C91" s="84">
        <v>0</v>
      </c>
      <c r="D91" s="84">
        <v>16067262619.090858</v>
      </c>
      <c r="E91" s="84">
        <v>747464104.82988739</v>
      </c>
      <c r="F91" s="84">
        <v>6014681919.9015598</v>
      </c>
      <c r="G91" s="84">
        <v>8604736.0870891567</v>
      </c>
      <c r="H91" s="84">
        <v>0</v>
      </c>
      <c r="I91" s="84">
        <v>2710581.1991022248</v>
      </c>
      <c r="J91" s="84">
        <v>151894331.75755852</v>
      </c>
      <c r="K91" s="84">
        <v>1726302989814.4905</v>
      </c>
      <c r="L91" s="84">
        <v>1647988.0352522184</v>
      </c>
      <c r="M91" s="84">
        <v>0</v>
      </c>
    </row>
    <row r="92" spans="1:40" x14ac:dyDescent="0.2">
      <c r="A92" s="92">
        <v>2023</v>
      </c>
      <c r="B92" s="84">
        <v>0</v>
      </c>
      <c r="C92" s="84">
        <v>0</v>
      </c>
      <c r="D92" s="84">
        <v>16665069326.458178</v>
      </c>
      <c r="E92" s="84">
        <v>775274632.7322998</v>
      </c>
      <c r="F92" s="84">
        <v>6238467220.4620829</v>
      </c>
      <c r="G92" s="84">
        <v>8924888.2542589121</v>
      </c>
      <c r="H92" s="84">
        <v>0</v>
      </c>
      <c r="I92" s="84">
        <v>2811432.4554800047</v>
      </c>
      <c r="J92" s="84">
        <v>157545789.16436368</v>
      </c>
      <c r="K92" s="84">
        <v>1790532692827.6948</v>
      </c>
      <c r="L92" s="84">
        <v>1709303.9124175224</v>
      </c>
      <c r="M92" s="84">
        <v>0</v>
      </c>
    </row>
    <row r="93" spans="1:40" x14ac:dyDescent="0.2">
      <c r="A93" s="92">
        <v>2024</v>
      </c>
      <c r="B93" s="84">
        <v>0</v>
      </c>
      <c r="C93" s="84">
        <v>0</v>
      </c>
      <c r="D93" s="84">
        <v>17353295299.854321</v>
      </c>
      <c r="E93" s="84">
        <v>807291549.57250857</v>
      </c>
      <c r="F93" s="84">
        <v>6496100422.6526031</v>
      </c>
      <c r="G93" s="84">
        <v>9293463.9730821941</v>
      </c>
      <c r="H93" s="84">
        <v>0</v>
      </c>
      <c r="I93" s="84">
        <v>2927537.6333467606</v>
      </c>
      <c r="J93" s="84">
        <v>164052038.97215563</v>
      </c>
      <c r="K93" s="84">
        <v>1864477246029.3135</v>
      </c>
      <c r="L93" s="84">
        <v>1779893.9187300506</v>
      </c>
      <c r="M93" s="84">
        <v>0</v>
      </c>
    </row>
    <row r="94" spans="1:40" x14ac:dyDescent="0.2">
      <c r="A94" s="92">
        <v>2025</v>
      </c>
      <c r="B94" s="84">
        <v>0</v>
      </c>
      <c r="C94" s="84">
        <v>0</v>
      </c>
      <c r="D94" s="84">
        <v>18070920227.570354</v>
      </c>
      <c r="E94" s="84">
        <v>840676133.30126023</v>
      </c>
      <c r="F94" s="84">
        <v>6764738944.367919</v>
      </c>
      <c r="G94" s="84">
        <v>9677784.1437860709</v>
      </c>
      <c r="H94" s="84">
        <v>0</v>
      </c>
      <c r="I94" s="84">
        <v>3048602.4770098594</v>
      </c>
      <c r="J94" s="84">
        <v>170836216.30417219</v>
      </c>
      <c r="K94" s="84">
        <v>1941580489291.7747</v>
      </c>
      <c r="L94" s="84">
        <v>1853499.3188975675</v>
      </c>
      <c r="M94" s="84">
        <v>0</v>
      </c>
    </row>
    <row r="95" spans="1:40" x14ac:dyDescent="0.2">
      <c r="A95" s="92">
        <v>2026</v>
      </c>
      <c r="B95" s="84">
        <v>0</v>
      </c>
      <c r="C95" s="84">
        <v>0</v>
      </c>
      <c r="D95" s="84">
        <v>18964007037.24509</v>
      </c>
      <c r="E95" s="84">
        <v>882223368.10750115</v>
      </c>
      <c r="F95" s="84">
        <v>7099060553.1197844</v>
      </c>
      <c r="G95" s="84">
        <v>10156071.981751729</v>
      </c>
      <c r="H95" s="84">
        <v>0</v>
      </c>
      <c r="I95" s="84">
        <v>3199268.1114032483</v>
      </c>
      <c r="J95" s="84">
        <v>179279149.4517172</v>
      </c>
      <c r="K95" s="84">
        <v>2037535753499.2256</v>
      </c>
      <c r="L95" s="84">
        <v>1945101.5047631771</v>
      </c>
      <c r="M95" s="84">
        <v>0</v>
      </c>
    </row>
    <row r="96" spans="1:40" x14ac:dyDescent="0.2">
      <c r="A96" s="92">
        <v>2027</v>
      </c>
      <c r="B96" s="84">
        <v>0</v>
      </c>
      <c r="C96" s="84">
        <v>0</v>
      </c>
      <c r="D96" s="84">
        <v>19901909949.847332</v>
      </c>
      <c r="E96" s="84">
        <v>925855489.99443698</v>
      </c>
      <c r="F96" s="84">
        <v>7450158797.0950193</v>
      </c>
      <c r="G96" s="84">
        <v>10658360.842622494</v>
      </c>
      <c r="H96" s="84">
        <v>0</v>
      </c>
      <c r="I96" s="84">
        <v>3357494.317182831</v>
      </c>
      <c r="J96" s="84">
        <v>188145758.50271478</v>
      </c>
      <c r="K96" s="84">
        <v>2138306161039.4114</v>
      </c>
      <c r="L96" s="84">
        <v>2041300.3915829018</v>
      </c>
      <c r="M96" s="84">
        <v>0</v>
      </c>
    </row>
    <row r="97" spans="1:13" x14ac:dyDescent="0.2">
      <c r="A97" s="92">
        <v>2028</v>
      </c>
      <c r="B97" s="84">
        <v>0</v>
      </c>
      <c r="C97" s="84">
        <v>0</v>
      </c>
      <c r="D97" s="84">
        <v>20886918181.797825</v>
      </c>
      <c r="E97" s="84">
        <v>971678995.45392501</v>
      </c>
      <c r="F97" s="84">
        <v>7818890630.5205441</v>
      </c>
      <c r="G97" s="84">
        <v>11185876.703941239</v>
      </c>
      <c r="H97" s="84">
        <v>0</v>
      </c>
      <c r="I97" s="84">
        <v>3523667.2900023274</v>
      </c>
      <c r="J97" s="84">
        <v>197457684.91574547</v>
      </c>
      <c r="K97" s="84">
        <v>2244137670495.6392</v>
      </c>
      <c r="L97" s="84">
        <v>2142330.7798551754</v>
      </c>
      <c r="M97" s="84">
        <v>0</v>
      </c>
    </row>
    <row r="98" spans="1:13" x14ac:dyDescent="0.2">
      <c r="A98" s="92">
        <v>2029</v>
      </c>
      <c r="B98" s="84">
        <v>0</v>
      </c>
      <c r="C98" s="84">
        <v>0</v>
      </c>
      <c r="D98" s="84">
        <v>21921440299.362457</v>
      </c>
      <c r="E98" s="84">
        <v>1019805933.2443975</v>
      </c>
      <c r="F98" s="84">
        <v>8206157685.5110474</v>
      </c>
      <c r="G98" s="84">
        <v>11739909.460418589</v>
      </c>
      <c r="H98" s="84">
        <v>0</v>
      </c>
      <c r="I98" s="84">
        <v>3698193.3600868657</v>
      </c>
      <c r="J98" s="84">
        <v>207237698.44145867</v>
      </c>
      <c r="K98" s="84">
        <v>2355289063668.1802</v>
      </c>
      <c r="L98" s="84">
        <v>2248439.7115611029</v>
      </c>
      <c r="M98" s="84">
        <v>0</v>
      </c>
    </row>
    <row r="99" spans="1:13" x14ac:dyDescent="0.2">
      <c r="A99" s="92">
        <v>2030</v>
      </c>
      <c r="B99" s="84">
        <v>0</v>
      </c>
      <c r="C99" s="84">
        <v>0</v>
      </c>
      <c r="D99" s="84">
        <v>23008010593.716835</v>
      </c>
      <c r="E99" s="84">
        <v>1070354200.9648323</v>
      </c>
      <c r="F99" s="84">
        <v>8612908658.5355473</v>
      </c>
      <c r="G99" s="84">
        <v>12321816.338064386</v>
      </c>
      <c r="H99" s="84">
        <v>0</v>
      </c>
      <c r="I99" s="84">
        <v>3881500.0677198404</v>
      </c>
      <c r="J99" s="84">
        <v>217509757.39022258</v>
      </c>
      <c r="K99" s="84">
        <v>2472032630525.6011</v>
      </c>
      <c r="L99" s="84">
        <v>2359887.1240424826</v>
      </c>
      <c r="M99" s="84">
        <v>0</v>
      </c>
    </row>
    <row r="100" spans="1:13" x14ac:dyDescent="0.2">
      <c r="A100" s="92">
        <v>2031</v>
      </c>
      <c r="B100" s="84">
        <v>0</v>
      </c>
      <c r="C100" s="84">
        <v>0</v>
      </c>
      <c r="D100" s="84">
        <v>24259930566.548431</v>
      </c>
      <c r="E100" s="84">
        <v>1128594690.5862172</v>
      </c>
      <c r="F100" s="84">
        <v>9081557276.8015442</v>
      </c>
      <c r="G100" s="84">
        <v>12992275.346780164</v>
      </c>
      <c r="H100" s="84">
        <v>0</v>
      </c>
      <c r="I100" s="84">
        <v>4092701.615960293</v>
      </c>
      <c r="J100" s="84">
        <v>229344974.88777259</v>
      </c>
      <c r="K100" s="84">
        <v>2606541740343.709</v>
      </c>
      <c r="L100" s="84">
        <v>2488294.1330788801</v>
      </c>
      <c r="M100" s="84">
        <v>0</v>
      </c>
    </row>
    <row r="101" spans="1:13" x14ac:dyDescent="0.2">
      <c r="A101" s="92">
        <v>2032</v>
      </c>
      <c r="B101" s="84">
        <v>0</v>
      </c>
      <c r="C101" s="84">
        <v>0</v>
      </c>
      <c r="D101" s="84">
        <v>25580774099.37059</v>
      </c>
      <c r="E101" s="84">
        <v>1190041568.7687016</v>
      </c>
      <c r="F101" s="84">
        <v>9576007010.0401649</v>
      </c>
      <c r="G101" s="84">
        <v>13699645.997383015</v>
      </c>
      <c r="H101" s="84">
        <v>0</v>
      </c>
      <c r="I101" s="84">
        <v>4315530.7146002501</v>
      </c>
      <c r="J101" s="84">
        <v>241831771.83200943</v>
      </c>
      <c r="K101" s="84">
        <v>2748456153137.2573</v>
      </c>
      <c r="L101" s="84">
        <v>2623770.498290265</v>
      </c>
      <c r="M101" s="84">
        <v>0</v>
      </c>
    </row>
    <row r="102" spans="1:13" x14ac:dyDescent="0.2">
      <c r="A102" s="92">
        <v>2033</v>
      </c>
      <c r="B102" s="84">
        <v>0</v>
      </c>
      <c r="C102" s="84">
        <v>0</v>
      </c>
      <c r="D102" s="84">
        <v>26974386241.439777</v>
      </c>
      <c r="E102" s="84">
        <v>1254873710.804776</v>
      </c>
      <c r="F102" s="84">
        <v>10097697229.02615</v>
      </c>
      <c r="G102" s="84">
        <v>14445987.485323848</v>
      </c>
      <c r="H102" s="84">
        <v>0</v>
      </c>
      <c r="I102" s="84">
        <v>4550636.0315846736</v>
      </c>
      <c r="J102" s="84">
        <v>255006497.9858785</v>
      </c>
      <c r="K102" s="84">
        <v>2898188989683.8701</v>
      </c>
      <c r="L102" s="84">
        <v>2766710.5989383613</v>
      </c>
      <c r="M102" s="84">
        <v>0</v>
      </c>
    </row>
    <row r="103" spans="1:13" x14ac:dyDescent="0.2">
      <c r="A103" s="92">
        <v>2034</v>
      </c>
      <c r="B103" s="84">
        <v>0</v>
      </c>
      <c r="C103" s="84">
        <v>0</v>
      </c>
      <c r="D103" s="84">
        <v>28444829747.800468</v>
      </c>
      <c r="E103" s="84">
        <v>1323280119.8640811</v>
      </c>
      <c r="F103" s="84">
        <v>10648148801.37026</v>
      </c>
      <c r="G103" s="84">
        <v>15233475.597217523</v>
      </c>
      <c r="H103" s="84">
        <v>0</v>
      </c>
      <c r="I103" s="84">
        <v>4798702.9622855764</v>
      </c>
      <c r="J103" s="84">
        <v>268907561.22738647</v>
      </c>
      <c r="K103" s="84">
        <v>3056176761562.7983</v>
      </c>
      <c r="L103" s="84">
        <v>2917531.1439462854</v>
      </c>
      <c r="M103" s="84">
        <v>0</v>
      </c>
    </row>
    <row r="104" spans="1:13" x14ac:dyDescent="0.2">
      <c r="A104" s="92">
        <v>2035</v>
      </c>
      <c r="B104" s="84">
        <v>0</v>
      </c>
      <c r="C104" s="84">
        <v>0</v>
      </c>
      <c r="D104" s="84">
        <v>29996397600.980522</v>
      </c>
      <c r="E104" s="84">
        <v>1395460509.514405</v>
      </c>
      <c r="F104" s="84">
        <v>11228968778.939695</v>
      </c>
      <c r="G104" s="84">
        <v>16064409.416769508</v>
      </c>
      <c r="H104" s="84">
        <v>0</v>
      </c>
      <c r="I104" s="84">
        <v>5060455.7419385454</v>
      </c>
      <c r="J104" s="84">
        <v>283575545.9253692</v>
      </c>
      <c r="K104" s="84">
        <v>3222880716514.1699</v>
      </c>
      <c r="L104" s="84">
        <v>3076672.456224618</v>
      </c>
      <c r="M104" s="84">
        <v>0</v>
      </c>
    </row>
    <row r="105" spans="1:13" x14ac:dyDescent="0.2">
      <c r="A105" s="92">
        <v>2036</v>
      </c>
      <c r="B105" s="84">
        <v>0</v>
      </c>
      <c r="C105" s="84">
        <v>0</v>
      </c>
      <c r="D105" s="84">
        <v>31603387435.379425</v>
      </c>
      <c r="E105" s="84">
        <v>1470219181.6364689</v>
      </c>
      <c r="F105" s="84">
        <v>11830535637.686392</v>
      </c>
      <c r="G105" s="84">
        <v>16925024.180307865</v>
      </c>
      <c r="H105" s="84">
        <v>0</v>
      </c>
      <c r="I105" s="84">
        <v>5331558.327085468</v>
      </c>
      <c r="J105" s="84">
        <v>298767470.82408732</v>
      </c>
      <c r="K105" s="84">
        <v>3395539334319.3037</v>
      </c>
      <c r="L105" s="84">
        <v>3241498.2938700835</v>
      </c>
      <c r="M105" s="84">
        <v>0</v>
      </c>
    </row>
    <row r="106" spans="1:13" x14ac:dyDescent="0.2">
      <c r="A106" s="92">
        <v>2037</v>
      </c>
      <c r="B106" s="84">
        <v>0</v>
      </c>
      <c r="C106" s="84">
        <v>0</v>
      </c>
      <c r="D106" s="84">
        <v>33297546698.785732</v>
      </c>
      <c r="E106" s="84">
        <v>1549033057.2344584</v>
      </c>
      <c r="F106" s="84">
        <v>12464733841.363991</v>
      </c>
      <c r="G106" s="84">
        <v>17832322.06276032</v>
      </c>
      <c r="H106" s="84">
        <v>0</v>
      </c>
      <c r="I106" s="84">
        <v>5617366.5793398181</v>
      </c>
      <c r="J106" s="84">
        <v>314783465.29101157</v>
      </c>
      <c r="K106" s="84">
        <v>3577563632482.2788</v>
      </c>
      <c r="L106" s="84">
        <v>3415264.9311682093</v>
      </c>
      <c r="M106" s="84">
        <v>0</v>
      </c>
    </row>
    <row r="107" spans="1:13" x14ac:dyDescent="0.2">
      <c r="A107" s="92">
        <v>2038</v>
      </c>
      <c r="B107" s="84">
        <v>0</v>
      </c>
      <c r="C107" s="84">
        <v>0</v>
      </c>
      <c r="D107" s="84">
        <v>35083670601.088593</v>
      </c>
      <c r="E107" s="84">
        <v>1632125213.9633698</v>
      </c>
      <c r="F107" s="84">
        <v>13133358447.594076</v>
      </c>
      <c r="G107" s="84">
        <v>18788871.112994719</v>
      </c>
      <c r="H107" s="84">
        <v>0</v>
      </c>
      <c r="I107" s="84">
        <v>5918689.4607556425</v>
      </c>
      <c r="J107" s="84">
        <v>331668861.5783754</v>
      </c>
      <c r="K107" s="84">
        <v>3769468819185.3906</v>
      </c>
      <c r="L107" s="84">
        <v>3598464.2035181671</v>
      </c>
      <c r="M107" s="84">
        <v>0</v>
      </c>
    </row>
    <row r="108" spans="1:13" x14ac:dyDescent="0.2">
      <c r="A108" s="92">
        <v>2039</v>
      </c>
      <c r="B108" s="84">
        <v>0</v>
      </c>
      <c r="C108" s="84">
        <v>0</v>
      </c>
      <c r="D108" s="84">
        <v>36966822304.916748</v>
      </c>
      <c r="E108" s="84">
        <v>1719731194.8905942</v>
      </c>
      <c r="F108" s="84">
        <v>13838304820.474604</v>
      </c>
      <c r="G108" s="84">
        <v>19797382.880527545</v>
      </c>
      <c r="H108" s="84">
        <v>0</v>
      </c>
      <c r="I108" s="84">
        <v>6236381.137581096</v>
      </c>
      <c r="J108" s="84">
        <v>349471525.0707376</v>
      </c>
      <c r="K108" s="84">
        <v>3971798892058.5459</v>
      </c>
      <c r="L108" s="84">
        <v>3791615.4297131123</v>
      </c>
      <c r="M108" s="84">
        <v>0</v>
      </c>
    </row>
    <row r="109" spans="1:13" x14ac:dyDescent="0.2">
      <c r="A109" s="92">
        <v>2040</v>
      </c>
      <c r="B109" s="84">
        <v>0</v>
      </c>
      <c r="C109" s="84">
        <v>0</v>
      </c>
      <c r="D109" s="84">
        <v>38952348170.556763</v>
      </c>
      <c r="E109" s="84">
        <v>1812099717.7037961</v>
      </c>
      <c r="F109" s="84">
        <v>14581574337.422203</v>
      </c>
      <c r="G109" s="84">
        <v>20860720.579857957</v>
      </c>
      <c r="H109" s="84">
        <v>0</v>
      </c>
      <c r="I109" s="84">
        <v>6571343.5521084024</v>
      </c>
      <c r="J109" s="84">
        <v>368241998.40515572</v>
      </c>
      <c r="K109" s="84">
        <v>4185128276127.7236</v>
      </c>
      <c r="L109" s="84">
        <v>3995266.9755819561</v>
      </c>
      <c r="M109" s="84">
        <v>0</v>
      </c>
    </row>
    <row r="110" spans="1:13" x14ac:dyDescent="0.2">
      <c r="A110" s="92">
        <v>2041</v>
      </c>
      <c r="B110" s="84">
        <v>0</v>
      </c>
      <c r="C110" s="84">
        <v>0</v>
      </c>
      <c r="D110" s="84">
        <v>40936859784.758484</v>
      </c>
      <c r="E110" s="84">
        <v>1904421056.5901923</v>
      </c>
      <c r="F110" s="84">
        <v>15324464175.520163</v>
      </c>
      <c r="G110" s="84">
        <v>21923515.102285165</v>
      </c>
      <c r="H110" s="84">
        <v>0</v>
      </c>
      <c r="I110" s="84">
        <v>6906134.8602721086</v>
      </c>
      <c r="J110" s="84">
        <v>387002883.35802406</v>
      </c>
      <c r="K110" s="84">
        <v>4398348686731.2979</v>
      </c>
      <c r="L110" s="84">
        <v>4198814.4916434446</v>
      </c>
      <c r="M110" s="84">
        <v>0</v>
      </c>
    </row>
    <row r="111" spans="1:13" x14ac:dyDescent="0.2">
      <c r="A111" s="92">
        <v>2042</v>
      </c>
      <c r="B111" s="84">
        <v>0</v>
      </c>
      <c r="C111" s="84">
        <v>0</v>
      </c>
      <c r="D111" s="84">
        <v>43023912889.482155</v>
      </c>
      <c r="E111" s="84">
        <v>2001512721.6508713</v>
      </c>
      <c r="F111" s="84">
        <v>16105739796.168869</v>
      </c>
      <c r="G111" s="84">
        <v>23041225.168500759</v>
      </c>
      <c r="H111" s="84">
        <v>0</v>
      </c>
      <c r="I111" s="84">
        <v>7258225.134845091</v>
      </c>
      <c r="J111" s="84">
        <v>406733160.02057594</v>
      </c>
      <c r="K111" s="84">
        <v>4622586386705.4814</v>
      </c>
      <c r="L111" s="84">
        <v>4412879.489960826</v>
      </c>
      <c r="M111" s="84">
        <v>0</v>
      </c>
    </row>
    <row r="112" spans="1:13" x14ac:dyDescent="0.2">
      <c r="A112" s="92">
        <v>2043</v>
      </c>
      <c r="B112" s="84">
        <v>0</v>
      </c>
      <c r="C112" s="84">
        <v>0</v>
      </c>
      <c r="D112" s="84">
        <v>45218888455.034859</v>
      </c>
      <c r="E112" s="84">
        <v>2103625040.6640611</v>
      </c>
      <c r="F112" s="84">
        <v>16927415532.835363</v>
      </c>
      <c r="G112" s="84">
        <v>24216732.528214209</v>
      </c>
      <c r="H112" s="84">
        <v>0</v>
      </c>
      <c r="I112" s="84">
        <v>7628522.1569032641</v>
      </c>
      <c r="J112" s="84">
        <v>427483698.22100657</v>
      </c>
      <c r="K112" s="84">
        <v>4858419519655.0293</v>
      </c>
      <c r="L112" s="84">
        <v>4638013.8862458421</v>
      </c>
      <c r="M112" s="84">
        <v>0</v>
      </c>
    </row>
    <row r="113" spans="1:13" x14ac:dyDescent="0.2">
      <c r="A113" s="92">
        <v>2044</v>
      </c>
      <c r="B113" s="84">
        <v>0</v>
      </c>
      <c r="C113" s="84">
        <v>0</v>
      </c>
      <c r="D113" s="84">
        <v>47527454598.898529</v>
      </c>
      <c r="E113" s="84">
        <v>2211021699.7634988</v>
      </c>
      <c r="F113" s="84">
        <v>17791613210.783028</v>
      </c>
      <c r="G113" s="84">
        <v>25453072.71126027</v>
      </c>
      <c r="H113" s="84">
        <v>0</v>
      </c>
      <c r="I113" s="84">
        <v>8017982.1498584785</v>
      </c>
      <c r="J113" s="84">
        <v>449308082.37737489</v>
      </c>
      <c r="K113" s="84">
        <v>5106457080925.8037</v>
      </c>
      <c r="L113" s="84">
        <v>4874799.0483403001</v>
      </c>
      <c r="M113" s="84">
        <v>0</v>
      </c>
    </row>
    <row r="114" spans="1:13" x14ac:dyDescent="0.2">
      <c r="A114" s="92">
        <v>2045</v>
      </c>
      <c r="B114" s="84">
        <v>0</v>
      </c>
      <c r="C114" s="84">
        <v>0</v>
      </c>
      <c r="D114" s="84">
        <v>49955582180.835648</v>
      </c>
      <c r="E114" s="84">
        <v>2323980468.9373412</v>
      </c>
      <c r="F114" s="84">
        <v>18700567985.004417</v>
      </c>
      <c r="G114" s="84">
        <v>26753443.379473891</v>
      </c>
      <c r="H114" s="84">
        <v>0</v>
      </c>
      <c r="I114" s="84">
        <v>8427612.4103858769</v>
      </c>
      <c r="J114" s="84">
        <v>472262758.92832702</v>
      </c>
      <c r="K114" s="84">
        <v>5367340593178.1387</v>
      </c>
      <c r="L114" s="84">
        <v>5123847.3957758946</v>
      </c>
      <c r="M114" s="84">
        <v>0</v>
      </c>
    </row>
    <row r="115" spans="1:13" x14ac:dyDescent="0.2">
      <c r="A115" s="92">
        <v>2046</v>
      </c>
      <c r="B115" s="84">
        <v>0</v>
      </c>
      <c r="C115" s="84">
        <v>0</v>
      </c>
      <c r="D115" s="84">
        <v>52341480071.014084</v>
      </c>
      <c r="E115" s="84">
        <v>2434974673.3003645</v>
      </c>
      <c r="F115" s="84">
        <v>19593714331.27354</v>
      </c>
      <c r="G115" s="84">
        <v>28031198.163374346</v>
      </c>
      <c r="H115" s="84">
        <v>0</v>
      </c>
      <c r="I115" s="84">
        <v>8830118.4325636122</v>
      </c>
      <c r="J115" s="84">
        <v>494818210.61054564</v>
      </c>
      <c r="K115" s="84">
        <v>5623686851956.1113</v>
      </c>
      <c r="L115" s="84">
        <v>5368564.3254460236</v>
      </c>
      <c r="M115" s="84">
        <v>0</v>
      </c>
    </row>
    <row r="116" spans="1:13" x14ac:dyDescent="0.2">
      <c r="A116" s="92">
        <v>2047</v>
      </c>
      <c r="B116" s="84">
        <v>0</v>
      </c>
      <c r="C116" s="84">
        <v>0</v>
      </c>
      <c r="D116" s="84">
        <v>54842958814.121193</v>
      </c>
      <c r="E116" s="84">
        <v>2551345807.1888428</v>
      </c>
      <c r="F116" s="84">
        <v>20530127666.007206</v>
      </c>
      <c r="G116" s="84">
        <v>29370851.65147537</v>
      </c>
      <c r="H116" s="84">
        <v>0</v>
      </c>
      <c r="I116" s="84">
        <v>9252123.1891774498</v>
      </c>
      <c r="J116" s="84">
        <v>518466323.61509269</v>
      </c>
      <c r="K116" s="84">
        <v>5892451378656.0273</v>
      </c>
      <c r="L116" s="84">
        <v>5625136.1595417783</v>
      </c>
      <c r="M116" s="84">
        <v>0</v>
      </c>
    </row>
    <row r="117" spans="1:13" x14ac:dyDescent="0.2">
      <c r="A117" s="92">
        <v>2048</v>
      </c>
      <c r="B117" s="84">
        <v>0</v>
      </c>
      <c r="C117" s="84">
        <v>0</v>
      </c>
      <c r="D117" s="84">
        <v>57465705138.73719</v>
      </c>
      <c r="E117" s="84">
        <v>2673358422.5422292</v>
      </c>
      <c r="F117" s="84">
        <v>21511936781.420094</v>
      </c>
      <c r="G117" s="84">
        <v>30775449.340685278</v>
      </c>
      <c r="H117" s="84">
        <v>0</v>
      </c>
      <c r="I117" s="84">
        <v>9694586.043370897</v>
      </c>
      <c r="J117" s="84">
        <v>543260858.30289876</v>
      </c>
      <c r="K117" s="84">
        <v>6174245168242.1816</v>
      </c>
      <c r="L117" s="84">
        <v>5894146.1748092994</v>
      </c>
      <c r="M117" s="84">
        <v>0</v>
      </c>
    </row>
    <row r="118" spans="1:13" x14ac:dyDescent="0.2">
      <c r="A118" s="92">
        <v>2049</v>
      </c>
      <c r="B118" s="84">
        <v>0</v>
      </c>
      <c r="C118" s="84">
        <v>0</v>
      </c>
      <c r="D118" s="84">
        <v>60215690304.981171</v>
      </c>
      <c r="E118" s="84">
        <v>2801290307.9736466</v>
      </c>
      <c r="F118" s="84">
        <v>22541376982.375813</v>
      </c>
      <c r="G118" s="84">
        <v>32248189.107247852</v>
      </c>
      <c r="H118" s="84">
        <v>0</v>
      </c>
      <c r="I118" s="84">
        <v>10158514.359360091</v>
      </c>
      <c r="J118" s="84">
        <v>569258264.89744318</v>
      </c>
      <c r="K118" s="84">
        <v>6469709786390.1299</v>
      </c>
      <c r="L118" s="84">
        <v>6176206.8318440821</v>
      </c>
      <c r="M118" s="84">
        <v>0</v>
      </c>
    </row>
    <row r="119" spans="1:13" x14ac:dyDescent="0.2">
      <c r="A119" s="92">
        <v>2050</v>
      </c>
      <c r="B119" s="84">
        <v>0</v>
      </c>
      <c r="C119" s="84">
        <v>0</v>
      </c>
      <c r="D119" s="84">
        <v>63099184590.274765</v>
      </c>
      <c r="E119" s="84">
        <v>2935433162.6611753</v>
      </c>
      <c r="F119" s="84">
        <v>23620795509.044304</v>
      </c>
      <c r="G119" s="84">
        <v>33792428.964515142</v>
      </c>
      <c r="H119" s="84">
        <v>0</v>
      </c>
      <c r="I119" s="84">
        <v>10644965.946212769</v>
      </c>
      <c r="J119" s="84">
        <v>596517820.42814064</v>
      </c>
      <c r="K119" s="84">
        <v>6779518925869.8564</v>
      </c>
      <c r="L119" s="84">
        <v>6471961.2608677121</v>
      </c>
      <c r="M119" s="84">
        <v>0</v>
      </c>
    </row>
    <row r="120" spans="1:13" x14ac:dyDescent="0.2">
      <c r="A120" s="92">
        <v>2051</v>
      </c>
      <c r="B120" s="84">
        <v>0</v>
      </c>
      <c r="C120" s="84">
        <v>0</v>
      </c>
      <c r="D120" s="84">
        <v>66013608079.95179</v>
      </c>
      <c r="E120" s="84">
        <v>3071014872.903358</v>
      </c>
      <c r="F120" s="84">
        <v>24711792195.030422</v>
      </c>
      <c r="G120" s="84">
        <v>35353232.79085499</v>
      </c>
      <c r="H120" s="84">
        <v>0</v>
      </c>
      <c r="I120" s="84">
        <v>11136635.355285229</v>
      </c>
      <c r="J120" s="84">
        <v>624069769.93676639</v>
      </c>
      <c r="K120" s="84">
        <v>7092651168933.9014</v>
      </c>
      <c r="L120" s="84">
        <v>6770888.0385341831</v>
      </c>
      <c r="M120" s="84">
        <v>0</v>
      </c>
    </row>
    <row r="121" spans="1:13" x14ac:dyDescent="0.2">
      <c r="A121" s="92">
        <v>2052</v>
      </c>
      <c r="B121" s="84">
        <v>0</v>
      </c>
      <c r="C121" s="84">
        <v>0</v>
      </c>
      <c r="D121" s="84">
        <v>69064911270.905121</v>
      </c>
      <c r="E121" s="84">
        <v>3212964355.0435557</v>
      </c>
      <c r="F121" s="84">
        <v>25854028963.66074</v>
      </c>
      <c r="G121" s="84">
        <v>36987341.805084348</v>
      </c>
      <c r="H121" s="84">
        <v>0</v>
      </c>
      <c r="I121" s="84">
        <v>11651396.659574334</v>
      </c>
      <c r="J121" s="84">
        <v>652915732.6976459</v>
      </c>
      <c r="K121" s="84">
        <v>7420490076297.9072</v>
      </c>
      <c r="L121" s="84">
        <v>7083854.3022861192</v>
      </c>
      <c r="M121" s="84">
        <v>0</v>
      </c>
    </row>
    <row r="122" spans="1:13" x14ac:dyDescent="0.2">
      <c r="A122" s="92">
        <v>2053</v>
      </c>
      <c r="B122" s="84">
        <v>0</v>
      </c>
      <c r="C122" s="84">
        <v>0</v>
      </c>
      <c r="D122" s="84">
        <v>72259640887.106766</v>
      </c>
      <c r="E122" s="84">
        <v>3361586168.8122792</v>
      </c>
      <c r="F122" s="84">
        <v>27049956541.187893</v>
      </c>
      <c r="G122" s="84">
        <v>38698262.07001856</v>
      </c>
      <c r="H122" s="84">
        <v>0</v>
      </c>
      <c r="I122" s="84">
        <v>12190354.305265767</v>
      </c>
      <c r="J122" s="84">
        <v>683117599.17006218</v>
      </c>
      <c r="K122" s="84">
        <v>7763739042773.6807</v>
      </c>
      <c r="L122" s="84">
        <v>7411531.5369328335</v>
      </c>
      <c r="M122" s="84">
        <v>0</v>
      </c>
    </row>
    <row r="123" spans="1:13" x14ac:dyDescent="0.2">
      <c r="A123" s="92">
        <v>2054</v>
      </c>
      <c r="B123" s="84">
        <v>0</v>
      </c>
      <c r="C123" s="84">
        <v>0</v>
      </c>
      <c r="D123" s="84">
        <v>75604662963.340179</v>
      </c>
      <c r="E123" s="84">
        <v>3517199728.5780373</v>
      </c>
      <c r="F123" s="84">
        <v>28302145185.922398</v>
      </c>
      <c r="G123" s="84">
        <v>40489670.653660931</v>
      </c>
      <c r="H123" s="84">
        <v>0</v>
      </c>
      <c r="I123" s="84">
        <v>12754666.606954729</v>
      </c>
      <c r="J123" s="84">
        <v>714740278.46703541</v>
      </c>
      <c r="K123" s="84">
        <v>8123135770647.9131</v>
      </c>
      <c r="L123" s="84">
        <v>7754623.9783756742</v>
      </c>
      <c r="M123" s="84">
        <v>0</v>
      </c>
    </row>
    <row r="124" spans="1:13" x14ac:dyDescent="0.2">
      <c r="A124" s="92">
        <v>2055</v>
      </c>
      <c r="B124" s="84">
        <v>0</v>
      </c>
      <c r="C124" s="84">
        <v>0</v>
      </c>
      <c r="D124" s="84">
        <v>79107178748.537033</v>
      </c>
      <c r="E124" s="84">
        <v>3680140043.1854582</v>
      </c>
      <c r="F124" s="84">
        <v>29613290641.549824</v>
      </c>
      <c r="G124" s="84">
        <v>42365424.146149009</v>
      </c>
      <c r="H124" s="84">
        <v>0</v>
      </c>
      <c r="I124" s="84">
        <v>13345548.430572458</v>
      </c>
      <c r="J124" s="84">
        <v>747851848.69995415</v>
      </c>
      <c r="K124" s="84">
        <v>8499453978372.5781</v>
      </c>
      <c r="L124" s="84">
        <v>8113870.2447825074</v>
      </c>
      <c r="M124" s="84">
        <v>0</v>
      </c>
    </row>
    <row r="125" spans="1:13" x14ac:dyDescent="0.2">
      <c r="A125" s="92">
        <v>2056</v>
      </c>
      <c r="B125" s="84">
        <v>0</v>
      </c>
      <c r="C125" s="84">
        <v>0</v>
      </c>
      <c r="D125" s="84">
        <v>82768763905.237915</v>
      </c>
      <c r="E125" s="84">
        <v>3850480413.9316158</v>
      </c>
      <c r="F125" s="84">
        <v>30983982747.747246</v>
      </c>
      <c r="G125" s="84">
        <v>44326366.385082617</v>
      </c>
      <c r="H125" s="84">
        <v>0</v>
      </c>
      <c r="I125" s="84">
        <v>13963265.593723351</v>
      </c>
      <c r="J125" s="84">
        <v>782467205.63633978</v>
      </c>
      <c r="K125" s="84">
        <v>8892862958690.2715</v>
      </c>
      <c r="L125" s="84">
        <v>8489431.948811071</v>
      </c>
      <c r="M125" s="84">
        <v>0</v>
      </c>
    </row>
    <row r="126" spans="1:13" x14ac:dyDescent="0.2">
      <c r="A126" s="92">
        <v>2057</v>
      </c>
      <c r="B126" s="84">
        <v>0</v>
      </c>
      <c r="C126" s="84">
        <v>0</v>
      </c>
      <c r="D126" s="84">
        <v>86602554684.907562</v>
      </c>
      <c r="E126" s="84">
        <v>4028831951.5374041</v>
      </c>
      <c r="F126" s="84">
        <v>32419138980.257317</v>
      </c>
      <c r="G126" s="84">
        <v>46379532.419287868</v>
      </c>
      <c r="H126" s="84">
        <v>0</v>
      </c>
      <c r="I126" s="84">
        <v>14610034.20982331</v>
      </c>
      <c r="J126" s="84">
        <v>818710534.84440863</v>
      </c>
      <c r="K126" s="84">
        <v>9304774100131.5762</v>
      </c>
      <c r="L126" s="84">
        <v>8882656.4503542781</v>
      </c>
      <c r="M126" s="84">
        <v>0</v>
      </c>
    </row>
    <row r="127" spans="1:13" x14ac:dyDescent="0.2">
      <c r="A127" s="92">
        <v>2058</v>
      </c>
      <c r="B127" s="84">
        <v>0</v>
      </c>
      <c r="C127" s="84">
        <v>0</v>
      </c>
      <c r="D127" s="84">
        <v>90616788191.846558</v>
      </c>
      <c r="E127" s="84">
        <v>4215577853.8093414</v>
      </c>
      <c r="F127" s="84">
        <v>33921842848.915138</v>
      </c>
      <c r="G127" s="84">
        <v>48529333.585674405</v>
      </c>
      <c r="H127" s="84">
        <v>0</v>
      </c>
      <c r="I127" s="84">
        <v>15287243.895795986</v>
      </c>
      <c r="J127" s="84">
        <v>856659707.05317152</v>
      </c>
      <c r="K127" s="84">
        <v>9736072415789.1816</v>
      </c>
      <c r="L127" s="84">
        <v>9294388.6132607143</v>
      </c>
      <c r="M127" s="84">
        <v>0</v>
      </c>
    </row>
    <row r="128" spans="1:13" x14ac:dyDescent="0.2">
      <c r="A128" s="92">
        <v>2059</v>
      </c>
      <c r="B128" s="84">
        <v>0</v>
      </c>
      <c r="C128" s="84">
        <v>0</v>
      </c>
      <c r="D128" s="84">
        <v>94820102573.796356</v>
      </c>
      <c r="E128" s="84">
        <v>4411119975.4704142</v>
      </c>
      <c r="F128" s="84">
        <v>35495327991.725739</v>
      </c>
      <c r="G128" s="84">
        <v>50780395.99780985</v>
      </c>
      <c r="H128" s="84">
        <v>0</v>
      </c>
      <c r="I128" s="84">
        <v>15996351.925442034</v>
      </c>
      <c r="J128" s="84">
        <v>896396384.31732428</v>
      </c>
      <c r="K128" s="84">
        <v>10187686007768.967</v>
      </c>
      <c r="L128" s="84">
        <v>9725514.4356286302</v>
      </c>
      <c r="M128" s="84">
        <v>0</v>
      </c>
    </row>
    <row r="129" spans="1:43" x14ac:dyDescent="0.2">
      <c r="A129" s="92">
        <v>2060</v>
      </c>
      <c r="B129" s="84">
        <v>0</v>
      </c>
      <c r="C129" s="84">
        <v>0</v>
      </c>
      <c r="D129" s="84">
        <v>99221556904.924896</v>
      </c>
      <c r="E129" s="84">
        <v>4615879753.1351919</v>
      </c>
      <c r="F129" s="84">
        <v>37142985617.938683</v>
      </c>
      <c r="G129" s="84">
        <v>53137571.194145791</v>
      </c>
      <c r="H129" s="84">
        <v>0</v>
      </c>
      <c r="I129" s="84">
        <v>16738886.583740853</v>
      </c>
      <c r="J129" s="84">
        <v>938006207.98410213</v>
      </c>
      <c r="K129" s="84">
        <v>10660588203462.9</v>
      </c>
      <c r="L129" s="84">
        <v>10176963.089165319</v>
      </c>
      <c r="M129" s="84">
        <v>0</v>
      </c>
    </row>
    <row r="133" spans="1:43" x14ac:dyDescent="0.2">
      <c r="A133" s="83" t="s">
        <v>259</v>
      </c>
    </row>
    <row r="134" spans="1:43" x14ac:dyDescent="0.2">
      <c r="A134" s="83" t="s">
        <v>241</v>
      </c>
    </row>
    <row r="135" spans="1:43" x14ac:dyDescent="0.2">
      <c r="A135" s="83"/>
    </row>
    <row r="136" spans="1:43" x14ac:dyDescent="0.2">
      <c r="A136" s="83"/>
    </row>
    <row r="137" spans="1:43" x14ac:dyDescent="0.2">
      <c r="A137" s="83"/>
    </row>
    <row r="138" spans="1:43" x14ac:dyDescent="0.2">
      <c r="A138" s="85" t="s">
        <v>244</v>
      </c>
      <c r="B138" s="85">
        <v>2019</v>
      </c>
      <c r="C138" s="85">
        <v>2020</v>
      </c>
      <c r="D138" s="85">
        <v>2021</v>
      </c>
      <c r="E138" s="85">
        <v>2022</v>
      </c>
      <c r="F138" s="85">
        <v>2023</v>
      </c>
      <c r="G138" s="85">
        <v>2024</v>
      </c>
      <c r="H138" s="85">
        <v>2025</v>
      </c>
      <c r="I138" s="85">
        <v>2026</v>
      </c>
      <c r="J138" s="85">
        <v>2027</v>
      </c>
      <c r="K138" s="85">
        <v>2028</v>
      </c>
      <c r="L138" s="85">
        <v>2029</v>
      </c>
      <c r="M138" s="85">
        <v>2030</v>
      </c>
      <c r="N138" s="85">
        <v>2031</v>
      </c>
      <c r="O138" s="85">
        <v>2032</v>
      </c>
      <c r="P138" s="85">
        <v>2033</v>
      </c>
      <c r="Q138" s="85">
        <v>2034</v>
      </c>
      <c r="R138" s="85">
        <v>2035</v>
      </c>
      <c r="S138" s="85">
        <v>2036</v>
      </c>
      <c r="T138" s="85">
        <v>2037</v>
      </c>
      <c r="U138" s="85">
        <v>2038</v>
      </c>
      <c r="V138" s="85">
        <v>2039</v>
      </c>
      <c r="W138" s="85">
        <v>2040</v>
      </c>
      <c r="X138" s="85">
        <v>2041</v>
      </c>
      <c r="Y138" s="85">
        <v>2042</v>
      </c>
      <c r="Z138" s="85">
        <v>2043</v>
      </c>
      <c r="AA138" s="85">
        <v>2044</v>
      </c>
      <c r="AB138" s="85">
        <v>2045</v>
      </c>
      <c r="AC138" s="85">
        <v>2046</v>
      </c>
      <c r="AD138" s="85">
        <v>2047</v>
      </c>
      <c r="AE138" s="85">
        <v>2048</v>
      </c>
      <c r="AF138" s="85">
        <v>2049</v>
      </c>
      <c r="AG138" s="85">
        <v>2050</v>
      </c>
      <c r="AH138" s="85">
        <v>2051</v>
      </c>
      <c r="AI138" s="85">
        <v>2052</v>
      </c>
      <c r="AJ138" s="85">
        <v>2053</v>
      </c>
      <c r="AK138" s="85">
        <v>2054</v>
      </c>
      <c r="AL138" s="85">
        <v>2055</v>
      </c>
      <c r="AM138" s="85">
        <v>2056</v>
      </c>
      <c r="AN138" s="85">
        <v>2057</v>
      </c>
      <c r="AO138" s="85">
        <v>2058</v>
      </c>
      <c r="AP138" s="85">
        <v>2059</v>
      </c>
      <c r="AQ138" s="85">
        <v>2060</v>
      </c>
    </row>
    <row r="139" spans="1:43" x14ac:dyDescent="0.2">
      <c r="A139" s="85" t="s">
        <v>245</v>
      </c>
      <c r="B139" s="84" cm="1">
        <f t="array" ref="B139:AQ150">TRANSPOSE(B88:M129)</f>
        <v>0</v>
      </c>
      <c r="C139" s="84">
        <v>0</v>
      </c>
      <c r="D139" s="84">
        <v>0</v>
      </c>
      <c r="E139" s="84">
        <v>0</v>
      </c>
      <c r="F139" s="84">
        <v>0</v>
      </c>
      <c r="G139" s="84">
        <v>0</v>
      </c>
      <c r="H139" s="84">
        <v>0</v>
      </c>
      <c r="I139" s="84">
        <v>0</v>
      </c>
      <c r="J139" s="84">
        <v>0</v>
      </c>
      <c r="K139" s="84">
        <v>0</v>
      </c>
      <c r="L139" s="84">
        <v>0</v>
      </c>
      <c r="M139" s="84">
        <v>0</v>
      </c>
      <c r="N139" s="84">
        <v>0</v>
      </c>
      <c r="O139" s="84">
        <v>0</v>
      </c>
      <c r="P139" s="84">
        <v>0</v>
      </c>
      <c r="Q139" s="84">
        <v>0</v>
      </c>
      <c r="R139" s="84">
        <v>0</v>
      </c>
      <c r="S139" s="84">
        <v>0</v>
      </c>
      <c r="T139" s="84">
        <v>0</v>
      </c>
      <c r="U139" s="84">
        <v>0</v>
      </c>
      <c r="V139" s="84">
        <v>0</v>
      </c>
      <c r="W139" s="84">
        <v>0</v>
      </c>
      <c r="X139" s="84">
        <v>0</v>
      </c>
      <c r="Y139" s="84">
        <v>0</v>
      </c>
      <c r="Z139" s="84">
        <v>0</v>
      </c>
      <c r="AA139" s="84">
        <v>0</v>
      </c>
      <c r="AB139" s="84">
        <v>0</v>
      </c>
      <c r="AC139" s="84">
        <v>0</v>
      </c>
      <c r="AD139" s="84">
        <v>0</v>
      </c>
      <c r="AE139" s="84">
        <v>0</v>
      </c>
      <c r="AF139" s="84">
        <v>0</v>
      </c>
      <c r="AG139" s="84">
        <v>0</v>
      </c>
      <c r="AH139" s="84">
        <v>0</v>
      </c>
      <c r="AI139" s="84">
        <v>0</v>
      </c>
      <c r="AJ139" s="84">
        <v>0</v>
      </c>
      <c r="AK139" s="84">
        <v>0</v>
      </c>
      <c r="AL139" s="84">
        <v>0</v>
      </c>
      <c r="AM139" s="84">
        <v>0</v>
      </c>
      <c r="AN139" s="84">
        <v>0</v>
      </c>
      <c r="AO139" s="84">
        <v>0</v>
      </c>
      <c r="AP139" s="84">
        <v>0</v>
      </c>
      <c r="AQ139" s="84">
        <v>0</v>
      </c>
    </row>
    <row r="140" spans="1:43" x14ac:dyDescent="0.2">
      <c r="A140" s="85" t="s">
        <v>246</v>
      </c>
      <c r="B140" s="84">
        <v>0</v>
      </c>
      <c r="C140" s="84">
        <v>0</v>
      </c>
      <c r="D140" s="84">
        <v>0</v>
      </c>
      <c r="E140" s="84">
        <v>0</v>
      </c>
      <c r="F140" s="84">
        <v>0</v>
      </c>
      <c r="G140" s="84">
        <v>0</v>
      </c>
      <c r="H140" s="84">
        <v>0</v>
      </c>
      <c r="I140" s="84">
        <v>0</v>
      </c>
      <c r="J140" s="84">
        <v>0</v>
      </c>
      <c r="K140" s="84">
        <v>0</v>
      </c>
      <c r="L140" s="84">
        <v>0</v>
      </c>
      <c r="M140" s="84">
        <v>0</v>
      </c>
      <c r="N140" s="84">
        <v>0</v>
      </c>
      <c r="O140" s="84">
        <v>0</v>
      </c>
      <c r="P140" s="84">
        <v>0</v>
      </c>
      <c r="Q140" s="84">
        <v>0</v>
      </c>
      <c r="R140" s="84">
        <v>0</v>
      </c>
      <c r="S140" s="84">
        <v>0</v>
      </c>
      <c r="T140" s="84">
        <v>0</v>
      </c>
      <c r="U140" s="84">
        <v>0</v>
      </c>
      <c r="V140" s="84">
        <v>0</v>
      </c>
      <c r="W140" s="84">
        <v>0</v>
      </c>
      <c r="X140" s="84">
        <v>0</v>
      </c>
      <c r="Y140" s="84">
        <v>0</v>
      </c>
      <c r="Z140" s="84">
        <v>0</v>
      </c>
      <c r="AA140" s="84">
        <v>0</v>
      </c>
      <c r="AB140" s="84">
        <v>0</v>
      </c>
      <c r="AC140" s="84">
        <v>0</v>
      </c>
      <c r="AD140" s="84">
        <v>0</v>
      </c>
      <c r="AE140" s="84">
        <v>0</v>
      </c>
      <c r="AF140" s="84">
        <v>0</v>
      </c>
      <c r="AG140" s="84">
        <v>0</v>
      </c>
      <c r="AH140" s="84">
        <v>0</v>
      </c>
      <c r="AI140" s="84">
        <v>0</v>
      </c>
      <c r="AJ140" s="84">
        <v>0</v>
      </c>
      <c r="AK140" s="84">
        <v>0</v>
      </c>
      <c r="AL140" s="84">
        <v>0</v>
      </c>
      <c r="AM140" s="84">
        <v>0</v>
      </c>
      <c r="AN140" s="84">
        <v>0</v>
      </c>
      <c r="AO140" s="84">
        <v>0</v>
      </c>
      <c r="AP140" s="84">
        <v>0</v>
      </c>
      <c r="AQ140" s="84">
        <v>0</v>
      </c>
    </row>
    <row r="141" spans="1:43" x14ac:dyDescent="0.2">
      <c r="A141" s="85" t="s">
        <v>247</v>
      </c>
      <c r="B141" s="84">
        <v>13087441801.821289</v>
      </c>
      <c r="C141" s="84">
        <v>13961280806.877686</v>
      </c>
      <c r="D141" s="84">
        <v>14835119811.934082</v>
      </c>
      <c r="E141" s="84">
        <v>16067262619.090858</v>
      </c>
      <c r="F141" s="84">
        <v>16665069326.458178</v>
      </c>
      <c r="G141" s="84">
        <v>17353295299.854321</v>
      </c>
      <c r="H141" s="84">
        <v>18070920227.570354</v>
      </c>
      <c r="I141" s="84">
        <v>18964007037.24509</v>
      </c>
      <c r="J141" s="84">
        <v>19901909949.847332</v>
      </c>
      <c r="K141" s="84">
        <v>20886918181.797825</v>
      </c>
      <c r="L141" s="84">
        <v>21921440299.362457</v>
      </c>
      <c r="M141" s="84">
        <v>23008010593.716835</v>
      </c>
      <c r="N141" s="84">
        <v>24259930566.548431</v>
      </c>
      <c r="O141" s="84">
        <v>25580774099.37059</v>
      </c>
      <c r="P141" s="84">
        <v>26974386241.439777</v>
      </c>
      <c r="Q141" s="84">
        <v>28444829747.800468</v>
      </c>
      <c r="R141" s="84">
        <v>29996397600.980522</v>
      </c>
      <c r="S141" s="84">
        <v>31603387435.379425</v>
      </c>
      <c r="T141" s="84">
        <v>33297546698.785732</v>
      </c>
      <c r="U141" s="84">
        <v>35083670601.088593</v>
      </c>
      <c r="V141" s="84">
        <v>36966822304.916748</v>
      </c>
      <c r="W141" s="84">
        <v>38952348170.556763</v>
      </c>
      <c r="X141" s="84">
        <v>40936859784.758484</v>
      </c>
      <c r="Y141" s="84">
        <v>43023912889.482155</v>
      </c>
      <c r="Z141" s="84">
        <v>45218888455.034859</v>
      </c>
      <c r="AA141" s="84">
        <v>47527454598.898529</v>
      </c>
      <c r="AB141" s="84">
        <v>49955582180.835648</v>
      </c>
      <c r="AC141" s="84">
        <v>52341480071.014084</v>
      </c>
      <c r="AD141" s="84">
        <v>54842958814.121193</v>
      </c>
      <c r="AE141" s="84">
        <v>57465705138.73719</v>
      </c>
      <c r="AF141" s="84">
        <v>60215690304.981171</v>
      </c>
      <c r="AG141" s="84">
        <v>63099184590.274765</v>
      </c>
      <c r="AH141" s="84">
        <v>66013608079.95179</v>
      </c>
      <c r="AI141" s="84">
        <v>69064911270.905121</v>
      </c>
      <c r="AJ141" s="84">
        <v>72259640887.106766</v>
      </c>
      <c r="AK141" s="84">
        <v>75604662963.340179</v>
      </c>
      <c r="AL141" s="84">
        <v>79107178748.537033</v>
      </c>
      <c r="AM141" s="84">
        <v>82768763905.237915</v>
      </c>
      <c r="AN141" s="84">
        <v>86602554684.907562</v>
      </c>
      <c r="AO141" s="84">
        <v>90616788191.846558</v>
      </c>
      <c r="AP141" s="84">
        <v>94820102573.796356</v>
      </c>
      <c r="AQ141" s="84">
        <v>99221556904.924896</v>
      </c>
    </row>
    <row r="142" spans="1:43" x14ac:dyDescent="0.2">
      <c r="A142" s="85" t="s">
        <v>180</v>
      </c>
      <c r="B142" s="84">
        <v>608840049.66026306</v>
      </c>
      <c r="C142" s="84">
        <v>649491858.56913757</v>
      </c>
      <c r="D142" s="84">
        <v>690143667.47799683</v>
      </c>
      <c r="E142" s="84">
        <v>747464104.82988739</v>
      </c>
      <c r="F142" s="84">
        <v>775274632.7322998</v>
      </c>
      <c r="G142" s="84">
        <v>807291549.57250857</v>
      </c>
      <c r="H142" s="84">
        <v>840676133.30126023</v>
      </c>
      <c r="I142" s="84">
        <v>882223368.10750115</v>
      </c>
      <c r="J142" s="84">
        <v>925855489.99443698</v>
      </c>
      <c r="K142" s="84">
        <v>971678995.45392501</v>
      </c>
      <c r="L142" s="84">
        <v>1019805933.2443975</v>
      </c>
      <c r="M142" s="84">
        <v>1070354200.9648323</v>
      </c>
      <c r="N142" s="84">
        <v>1128594690.5862172</v>
      </c>
      <c r="O142" s="84">
        <v>1190041568.7687016</v>
      </c>
      <c r="P142" s="84">
        <v>1254873710.804776</v>
      </c>
      <c r="Q142" s="84">
        <v>1323280119.8640811</v>
      </c>
      <c r="R142" s="84">
        <v>1395460509.514405</v>
      </c>
      <c r="S142" s="84">
        <v>1470219181.6364689</v>
      </c>
      <c r="T142" s="84">
        <v>1549033057.2344584</v>
      </c>
      <c r="U142" s="84">
        <v>1632125213.9633698</v>
      </c>
      <c r="V142" s="84">
        <v>1719731194.8905942</v>
      </c>
      <c r="W142" s="84">
        <v>1812099717.7037961</v>
      </c>
      <c r="X142" s="84">
        <v>1904421056.5901923</v>
      </c>
      <c r="Y142" s="84">
        <v>2001512721.6508713</v>
      </c>
      <c r="Z142" s="84">
        <v>2103625040.6640611</v>
      </c>
      <c r="AA142" s="84">
        <v>2211021699.7634988</v>
      </c>
      <c r="AB142" s="84">
        <v>2323980468.9373412</v>
      </c>
      <c r="AC142" s="84">
        <v>2434974673.3003645</v>
      </c>
      <c r="AD142" s="84">
        <v>2551345807.1888428</v>
      </c>
      <c r="AE142" s="84">
        <v>2673358422.5422292</v>
      </c>
      <c r="AF142" s="84">
        <v>2801290307.9736466</v>
      </c>
      <c r="AG142" s="84">
        <v>2935433162.6611753</v>
      </c>
      <c r="AH142" s="84">
        <v>3071014872.903358</v>
      </c>
      <c r="AI142" s="84">
        <v>3212964355.0435557</v>
      </c>
      <c r="AJ142" s="84">
        <v>3361586168.8122792</v>
      </c>
      <c r="AK142" s="84">
        <v>3517199728.5780373</v>
      </c>
      <c r="AL142" s="84">
        <v>3680140043.1854582</v>
      </c>
      <c r="AM142" s="84">
        <v>3850480413.9316158</v>
      </c>
      <c r="AN142" s="84">
        <v>4028831951.5374041</v>
      </c>
      <c r="AO142" s="84">
        <v>4215577853.8093414</v>
      </c>
      <c r="AP142" s="84">
        <v>4411119975.4704142</v>
      </c>
      <c r="AQ142" s="84">
        <v>4615879753.1351919</v>
      </c>
    </row>
    <row r="143" spans="1:43" x14ac:dyDescent="0.2">
      <c r="A143" s="85" t="s">
        <v>248</v>
      </c>
      <c r="B143" s="84">
        <v>4899204142.5681152</v>
      </c>
      <c r="C143" s="84">
        <v>5226320452.8706055</v>
      </c>
      <c r="D143" s="84">
        <v>5553436763.1729736</v>
      </c>
      <c r="E143" s="84">
        <v>6014681919.9015598</v>
      </c>
      <c r="F143" s="84">
        <v>6238467220.4620829</v>
      </c>
      <c r="G143" s="84">
        <v>6496100422.6526031</v>
      </c>
      <c r="H143" s="84">
        <v>6764738944.367919</v>
      </c>
      <c r="I143" s="84">
        <v>7099060553.1197844</v>
      </c>
      <c r="J143" s="84">
        <v>7450158797.0950193</v>
      </c>
      <c r="K143" s="84">
        <v>7818890630.5205441</v>
      </c>
      <c r="L143" s="84">
        <v>8206157685.5110474</v>
      </c>
      <c r="M143" s="84">
        <v>8612908658.5355473</v>
      </c>
      <c r="N143" s="84">
        <v>9081557276.8015442</v>
      </c>
      <c r="O143" s="84">
        <v>9576007010.0401649</v>
      </c>
      <c r="P143" s="84">
        <v>10097697229.02615</v>
      </c>
      <c r="Q143" s="84">
        <v>10648148801.37026</v>
      </c>
      <c r="R143" s="84">
        <v>11228968778.939695</v>
      </c>
      <c r="S143" s="84">
        <v>11830535637.686392</v>
      </c>
      <c r="T143" s="84">
        <v>12464733841.363991</v>
      </c>
      <c r="U143" s="84">
        <v>13133358447.594076</v>
      </c>
      <c r="V143" s="84">
        <v>13838304820.474604</v>
      </c>
      <c r="W143" s="84">
        <v>14581574337.422203</v>
      </c>
      <c r="X143" s="84">
        <v>15324464175.520163</v>
      </c>
      <c r="Y143" s="84">
        <v>16105739796.168869</v>
      </c>
      <c r="Z143" s="84">
        <v>16927415532.835363</v>
      </c>
      <c r="AA143" s="84">
        <v>17791613210.783028</v>
      </c>
      <c r="AB143" s="84">
        <v>18700567985.004417</v>
      </c>
      <c r="AC143" s="84">
        <v>19593714331.27354</v>
      </c>
      <c r="AD143" s="84">
        <v>20530127666.007206</v>
      </c>
      <c r="AE143" s="84">
        <v>21511936781.420094</v>
      </c>
      <c r="AF143" s="84">
        <v>22541376982.375813</v>
      </c>
      <c r="AG143" s="84">
        <v>23620795509.044304</v>
      </c>
      <c r="AH143" s="84">
        <v>24711792195.030422</v>
      </c>
      <c r="AI143" s="84">
        <v>25854028963.66074</v>
      </c>
      <c r="AJ143" s="84">
        <v>27049956541.187893</v>
      </c>
      <c r="AK143" s="84">
        <v>28302145185.922398</v>
      </c>
      <c r="AL143" s="84">
        <v>29613290641.549824</v>
      </c>
      <c r="AM143" s="84">
        <v>30983982747.747246</v>
      </c>
      <c r="AN143" s="84">
        <v>32419138980.257317</v>
      </c>
      <c r="AO143" s="84">
        <v>33921842848.915138</v>
      </c>
      <c r="AP143" s="84">
        <v>35495327991.725739</v>
      </c>
      <c r="AQ143" s="84">
        <v>37142985617.938683</v>
      </c>
    </row>
    <row r="144" spans="1:43" x14ac:dyDescent="0.2">
      <c r="A144" s="85" t="s">
        <v>249</v>
      </c>
      <c r="B144" s="84">
        <v>7008909.0736593008</v>
      </c>
      <c r="C144" s="84">
        <v>7476888.8533748388</v>
      </c>
      <c r="D144" s="84">
        <v>7944868.6330904961</v>
      </c>
      <c r="E144" s="84">
        <v>8604736.0870891567</v>
      </c>
      <c r="F144" s="84">
        <v>8924888.2542589121</v>
      </c>
      <c r="G144" s="84">
        <v>9293463.9730821941</v>
      </c>
      <c r="H144" s="84">
        <v>9677784.1437860709</v>
      </c>
      <c r="I144" s="84">
        <v>10156071.981751729</v>
      </c>
      <c r="J144" s="84">
        <v>10658360.842622494</v>
      </c>
      <c r="K144" s="84">
        <v>11185876.703941239</v>
      </c>
      <c r="L144" s="84">
        <v>11739909.460418589</v>
      </c>
      <c r="M144" s="84">
        <v>12321816.338064386</v>
      </c>
      <c r="N144" s="84">
        <v>12992275.346780164</v>
      </c>
      <c r="O144" s="84">
        <v>13699645.997383015</v>
      </c>
      <c r="P144" s="84">
        <v>14445987.485323848</v>
      </c>
      <c r="Q144" s="84">
        <v>15233475.597217523</v>
      </c>
      <c r="R144" s="84">
        <v>16064409.416769508</v>
      </c>
      <c r="S144" s="84">
        <v>16925024.180307865</v>
      </c>
      <c r="T144" s="84">
        <v>17832322.06276032</v>
      </c>
      <c r="U144" s="84">
        <v>18788871.112994719</v>
      </c>
      <c r="V144" s="84">
        <v>19797382.880527545</v>
      </c>
      <c r="W144" s="84">
        <v>20860720.579857957</v>
      </c>
      <c r="X144" s="84">
        <v>21923515.102285165</v>
      </c>
      <c r="Y144" s="84">
        <v>23041225.168500759</v>
      </c>
      <c r="Z144" s="84">
        <v>24216732.528214209</v>
      </c>
      <c r="AA144" s="84">
        <v>25453072.71126027</v>
      </c>
      <c r="AB144" s="84">
        <v>26753443.379473891</v>
      </c>
      <c r="AC144" s="84">
        <v>28031198.163374346</v>
      </c>
      <c r="AD144" s="84">
        <v>29370851.65147537</v>
      </c>
      <c r="AE144" s="84">
        <v>30775449.340685278</v>
      </c>
      <c r="AF144" s="84">
        <v>32248189.107247852</v>
      </c>
      <c r="AG144" s="84">
        <v>33792428.964515142</v>
      </c>
      <c r="AH144" s="84">
        <v>35353232.79085499</v>
      </c>
      <c r="AI144" s="84">
        <v>36987341.805084348</v>
      </c>
      <c r="AJ144" s="84">
        <v>38698262.07001856</v>
      </c>
      <c r="AK144" s="84">
        <v>40489670.653660931</v>
      </c>
      <c r="AL144" s="84">
        <v>42365424.146149009</v>
      </c>
      <c r="AM144" s="84">
        <v>44326366.385082617</v>
      </c>
      <c r="AN144" s="84">
        <v>46379532.419287868</v>
      </c>
      <c r="AO144" s="84">
        <v>48529333.585674405</v>
      </c>
      <c r="AP144" s="84">
        <v>50780395.99780985</v>
      </c>
      <c r="AQ144" s="84">
        <v>53137571.194145791</v>
      </c>
    </row>
    <row r="145" spans="1:43" x14ac:dyDescent="0.2">
      <c r="A145" s="85" t="s">
        <v>250</v>
      </c>
      <c r="B145" s="84">
        <v>0</v>
      </c>
      <c r="C145" s="84">
        <v>0</v>
      </c>
      <c r="D145" s="84">
        <v>0</v>
      </c>
      <c r="E145" s="84">
        <v>0</v>
      </c>
      <c r="F145" s="84">
        <v>0</v>
      </c>
      <c r="G145" s="84">
        <v>0</v>
      </c>
      <c r="H145" s="84">
        <v>0</v>
      </c>
      <c r="I145" s="84">
        <v>0</v>
      </c>
      <c r="J145" s="84">
        <v>0</v>
      </c>
      <c r="K145" s="84">
        <v>0</v>
      </c>
      <c r="L145" s="84">
        <v>0</v>
      </c>
      <c r="M145" s="84">
        <v>0</v>
      </c>
      <c r="N145" s="84">
        <v>0</v>
      </c>
      <c r="O145" s="84">
        <v>0</v>
      </c>
      <c r="P145" s="84">
        <v>0</v>
      </c>
      <c r="Q145" s="84">
        <v>0</v>
      </c>
      <c r="R145" s="84">
        <v>0</v>
      </c>
      <c r="S145" s="84">
        <v>0</v>
      </c>
      <c r="T145" s="84">
        <v>0</v>
      </c>
      <c r="U145" s="84">
        <v>0</v>
      </c>
      <c r="V145" s="84">
        <v>0</v>
      </c>
      <c r="W145" s="84">
        <v>0</v>
      </c>
      <c r="X145" s="84">
        <v>0</v>
      </c>
      <c r="Y145" s="84">
        <v>0</v>
      </c>
      <c r="Z145" s="84">
        <v>0</v>
      </c>
      <c r="AA145" s="84">
        <v>0</v>
      </c>
      <c r="AB145" s="84">
        <v>0</v>
      </c>
      <c r="AC145" s="84">
        <v>0</v>
      </c>
      <c r="AD145" s="84">
        <v>0</v>
      </c>
      <c r="AE145" s="84">
        <v>0</v>
      </c>
      <c r="AF145" s="84">
        <v>0</v>
      </c>
      <c r="AG145" s="84">
        <v>0</v>
      </c>
      <c r="AH145" s="84">
        <v>0</v>
      </c>
      <c r="AI145" s="84">
        <v>0</v>
      </c>
      <c r="AJ145" s="84">
        <v>0</v>
      </c>
      <c r="AK145" s="84">
        <v>0</v>
      </c>
      <c r="AL145" s="84">
        <v>0</v>
      </c>
      <c r="AM145" s="84">
        <v>0</v>
      </c>
      <c r="AN145" s="84">
        <v>0</v>
      </c>
      <c r="AO145" s="84">
        <v>0</v>
      </c>
      <c r="AP145" s="84">
        <v>0</v>
      </c>
      <c r="AQ145" s="84">
        <v>0</v>
      </c>
    </row>
    <row r="146" spans="1:43" x14ac:dyDescent="0.2">
      <c r="A146" s="85" t="s">
        <v>251</v>
      </c>
      <c r="B146" s="84">
        <v>2207879.1224966645</v>
      </c>
      <c r="C146" s="84">
        <v>2355297.6115262508</v>
      </c>
      <c r="D146" s="84">
        <v>2502716.1005558372</v>
      </c>
      <c r="E146" s="84">
        <v>2710581.1991022248</v>
      </c>
      <c r="F146" s="84">
        <v>2811432.4554800047</v>
      </c>
      <c r="G146" s="84">
        <v>2927537.6333467606</v>
      </c>
      <c r="H146" s="84">
        <v>3048602.4770098594</v>
      </c>
      <c r="I146" s="84">
        <v>3199268.1114032483</v>
      </c>
      <c r="J146" s="84">
        <v>3357494.317182831</v>
      </c>
      <c r="K146" s="84">
        <v>3523667.2900023274</v>
      </c>
      <c r="L146" s="84">
        <v>3698193.3600868657</v>
      </c>
      <c r="M146" s="84">
        <v>3881500.0677198404</v>
      </c>
      <c r="N146" s="84">
        <v>4092701.615960293</v>
      </c>
      <c r="O146" s="84">
        <v>4315530.7146002501</v>
      </c>
      <c r="P146" s="84">
        <v>4550636.0315846736</v>
      </c>
      <c r="Q146" s="84">
        <v>4798702.9622855764</v>
      </c>
      <c r="R146" s="84">
        <v>5060455.7419385454</v>
      </c>
      <c r="S146" s="84">
        <v>5331558.327085468</v>
      </c>
      <c r="T146" s="84">
        <v>5617366.5793398181</v>
      </c>
      <c r="U146" s="84">
        <v>5918689.4607556425</v>
      </c>
      <c r="V146" s="84">
        <v>6236381.137581096</v>
      </c>
      <c r="W146" s="84">
        <v>6571343.5521084024</v>
      </c>
      <c r="X146" s="84">
        <v>6906134.8602721086</v>
      </c>
      <c r="Y146" s="84">
        <v>7258225.134845091</v>
      </c>
      <c r="Z146" s="84">
        <v>7628522.1569032641</v>
      </c>
      <c r="AA146" s="84">
        <v>8017982.1498584785</v>
      </c>
      <c r="AB146" s="84">
        <v>8427612.4103858769</v>
      </c>
      <c r="AC146" s="84">
        <v>8830118.4325636122</v>
      </c>
      <c r="AD146" s="84">
        <v>9252123.1891774498</v>
      </c>
      <c r="AE146" s="84">
        <v>9694586.043370897</v>
      </c>
      <c r="AF146" s="84">
        <v>10158514.359360091</v>
      </c>
      <c r="AG146" s="84">
        <v>10644965.946212769</v>
      </c>
      <c r="AH146" s="84">
        <v>11136635.355285229</v>
      </c>
      <c r="AI146" s="84">
        <v>11651396.659574334</v>
      </c>
      <c r="AJ146" s="84">
        <v>12190354.305265767</v>
      </c>
      <c r="AK146" s="84">
        <v>12754666.606954729</v>
      </c>
      <c r="AL146" s="84">
        <v>13345548.430572458</v>
      </c>
      <c r="AM146" s="84">
        <v>13963265.593723351</v>
      </c>
      <c r="AN146" s="84">
        <v>14610034.20982331</v>
      </c>
      <c r="AO146" s="84">
        <v>15287243.895795986</v>
      </c>
      <c r="AP146" s="84">
        <v>15996351.925442034</v>
      </c>
      <c r="AQ146" s="84">
        <v>16738886.583740853</v>
      </c>
    </row>
    <row r="147" spans="1:43" x14ac:dyDescent="0.2">
      <c r="A147" s="85" t="s">
        <v>252</v>
      </c>
      <c r="B147" s="84">
        <v>123724138.58111763</v>
      </c>
      <c r="C147" s="84">
        <v>131985109.65524483</v>
      </c>
      <c r="D147" s="84">
        <v>140246080.72937393</v>
      </c>
      <c r="E147" s="84">
        <v>151894331.75755852</v>
      </c>
      <c r="F147" s="84">
        <v>157545789.16436368</v>
      </c>
      <c r="G147" s="84">
        <v>164052038.97215563</v>
      </c>
      <c r="H147" s="84">
        <v>170836216.30417219</v>
      </c>
      <c r="I147" s="84">
        <v>179279149.4517172</v>
      </c>
      <c r="J147" s="84">
        <v>188145758.50271478</v>
      </c>
      <c r="K147" s="84">
        <v>197457684.91574547</v>
      </c>
      <c r="L147" s="84">
        <v>207237698.44145867</v>
      </c>
      <c r="M147" s="84">
        <v>217509757.39022258</v>
      </c>
      <c r="N147" s="84">
        <v>229344974.88777259</v>
      </c>
      <c r="O147" s="84">
        <v>241831771.83200943</v>
      </c>
      <c r="P147" s="84">
        <v>255006497.9858785</v>
      </c>
      <c r="Q147" s="84">
        <v>268907561.22738647</v>
      </c>
      <c r="R147" s="84">
        <v>283575545.9253692</v>
      </c>
      <c r="S147" s="84">
        <v>298767470.82408732</v>
      </c>
      <c r="T147" s="84">
        <v>314783465.29101157</v>
      </c>
      <c r="U147" s="84">
        <v>331668861.5783754</v>
      </c>
      <c r="V147" s="84">
        <v>349471525.0707376</v>
      </c>
      <c r="W147" s="84">
        <v>368241998.40515572</v>
      </c>
      <c r="X147" s="84">
        <v>387002883.35802406</v>
      </c>
      <c r="Y147" s="84">
        <v>406733160.02057594</v>
      </c>
      <c r="Z147" s="84">
        <v>427483698.22100657</v>
      </c>
      <c r="AA147" s="84">
        <v>449308082.37737489</v>
      </c>
      <c r="AB147" s="84">
        <v>472262758.92832702</v>
      </c>
      <c r="AC147" s="84">
        <v>494818210.61054564</v>
      </c>
      <c r="AD147" s="84">
        <v>518466323.61509269</v>
      </c>
      <c r="AE147" s="84">
        <v>543260858.30289876</v>
      </c>
      <c r="AF147" s="84">
        <v>569258264.89744318</v>
      </c>
      <c r="AG147" s="84">
        <v>596517820.42814064</v>
      </c>
      <c r="AH147" s="84">
        <v>624069769.93676639</v>
      </c>
      <c r="AI147" s="84">
        <v>652915732.6976459</v>
      </c>
      <c r="AJ147" s="84">
        <v>683117599.17006218</v>
      </c>
      <c r="AK147" s="84">
        <v>714740278.46703541</v>
      </c>
      <c r="AL147" s="84">
        <v>747851848.69995415</v>
      </c>
      <c r="AM147" s="84">
        <v>782467205.63633978</v>
      </c>
      <c r="AN147" s="84">
        <v>818710534.84440863</v>
      </c>
      <c r="AO147" s="84">
        <v>856659707.05317152</v>
      </c>
      <c r="AP147" s="84">
        <v>896396384.31732428</v>
      </c>
      <c r="AQ147" s="84">
        <v>938006207.98410213</v>
      </c>
    </row>
    <row r="148" spans="1:43" x14ac:dyDescent="0.2">
      <c r="A148" s="85" t="s">
        <v>128</v>
      </c>
      <c r="B148" s="84">
        <v>1406144310149.2188</v>
      </c>
      <c r="C148" s="84">
        <v>1500031546749.9688</v>
      </c>
      <c r="D148" s="84">
        <v>1593918783350.75</v>
      </c>
      <c r="E148" s="84">
        <v>1726302989814.4905</v>
      </c>
      <c r="F148" s="84">
        <v>1790532692827.6948</v>
      </c>
      <c r="G148" s="84">
        <v>1864477246029.3135</v>
      </c>
      <c r="H148" s="84">
        <v>1941580489291.7747</v>
      </c>
      <c r="I148" s="84">
        <v>2037535753499.2256</v>
      </c>
      <c r="J148" s="84">
        <v>2138306161039.4114</v>
      </c>
      <c r="K148" s="84">
        <v>2244137670495.6392</v>
      </c>
      <c r="L148" s="84">
        <v>2355289063668.1802</v>
      </c>
      <c r="M148" s="84">
        <v>2472032630525.6011</v>
      </c>
      <c r="N148" s="84">
        <v>2606541740343.709</v>
      </c>
      <c r="O148" s="84">
        <v>2748456153137.2573</v>
      </c>
      <c r="P148" s="84">
        <v>2898188989683.8701</v>
      </c>
      <c r="Q148" s="84">
        <v>3056176761562.7983</v>
      </c>
      <c r="R148" s="84">
        <v>3222880716514.1699</v>
      </c>
      <c r="S148" s="84">
        <v>3395539334319.3037</v>
      </c>
      <c r="T148" s="84">
        <v>3577563632482.2788</v>
      </c>
      <c r="U148" s="84">
        <v>3769468819185.3906</v>
      </c>
      <c r="V148" s="84">
        <v>3971798892058.5459</v>
      </c>
      <c r="W148" s="84">
        <v>4185128276127.7236</v>
      </c>
      <c r="X148" s="84">
        <v>4398348686731.2979</v>
      </c>
      <c r="Y148" s="84">
        <v>4622586386705.4814</v>
      </c>
      <c r="Z148" s="84">
        <v>4858419519655.0293</v>
      </c>
      <c r="AA148" s="84">
        <v>5106457080925.8037</v>
      </c>
      <c r="AB148" s="84">
        <v>5367340593178.1387</v>
      </c>
      <c r="AC148" s="84">
        <v>5623686851956.1113</v>
      </c>
      <c r="AD148" s="84">
        <v>5892451378656.0273</v>
      </c>
      <c r="AE148" s="84">
        <v>6174245168242.1816</v>
      </c>
      <c r="AF148" s="84">
        <v>6469709786390.1299</v>
      </c>
      <c r="AG148" s="84">
        <v>6779518925869.8564</v>
      </c>
      <c r="AH148" s="84">
        <v>7092651168933.9014</v>
      </c>
      <c r="AI148" s="84">
        <v>7420490076297.9072</v>
      </c>
      <c r="AJ148" s="84">
        <v>7763739042773.6807</v>
      </c>
      <c r="AK148" s="84">
        <v>8123135770647.9131</v>
      </c>
      <c r="AL148" s="84">
        <v>8499453978372.5781</v>
      </c>
      <c r="AM148" s="84">
        <v>8892862958690.2715</v>
      </c>
      <c r="AN148" s="84">
        <v>9304774100131.5762</v>
      </c>
      <c r="AO148" s="84">
        <v>9736072415789.1816</v>
      </c>
      <c r="AP148" s="84">
        <v>10187686007768.967</v>
      </c>
      <c r="AQ148" s="84">
        <v>10660588203462.9</v>
      </c>
    </row>
    <row r="149" spans="1:43" x14ac:dyDescent="0.2">
      <c r="A149" s="85" t="s">
        <v>253</v>
      </c>
      <c r="B149" s="84">
        <v>1342353.5802442729</v>
      </c>
      <c r="C149" s="84">
        <v>1431981.5560364127</v>
      </c>
      <c r="D149" s="84">
        <v>1521609.5318285227</v>
      </c>
      <c r="E149" s="84">
        <v>1647988.0352522184</v>
      </c>
      <c r="F149" s="84">
        <v>1709303.9124175224</v>
      </c>
      <c r="G149" s="84">
        <v>1779893.9187300506</v>
      </c>
      <c r="H149" s="84">
        <v>1853499.3188975675</v>
      </c>
      <c r="I149" s="84">
        <v>1945101.5047631771</v>
      </c>
      <c r="J149" s="84">
        <v>2041300.3915829018</v>
      </c>
      <c r="K149" s="84">
        <v>2142330.7798551754</v>
      </c>
      <c r="L149" s="84">
        <v>2248439.7115611029</v>
      </c>
      <c r="M149" s="84">
        <v>2359887.1240424826</v>
      </c>
      <c r="N149" s="84">
        <v>2488294.1330788801</v>
      </c>
      <c r="O149" s="84">
        <v>2623770.498290265</v>
      </c>
      <c r="P149" s="84">
        <v>2766710.5989383613</v>
      </c>
      <c r="Q149" s="84">
        <v>2917531.1439462854</v>
      </c>
      <c r="R149" s="84">
        <v>3076672.456224618</v>
      </c>
      <c r="S149" s="84">
        <v>3241498.2938700835</v>
      </c>
      <c r="T149" s="84">
        <v>3415264.9311682093</v>
      </c>
      <c r="U149" s="84">
        <v>3598464.2035181671</v>
      </c>
      <c r="V149" s="84">
        <v>3791615.4297131123</v>
      </c>
      <c r="W149" s="84">
        <v>3995266.9755819561</v>
      </c>
      <c r="X149" s="84">
        <v>4198814.4916434446</v>
      </c>
      <c r="Y149" s="84">
        <v>4412879.489960826</v>
      </c>
      <c r="Z149" s="84">
        <v>4638013.8862458421</v>
      </c>
      <c r="AA149" s="84">
        <v>4874799.0483403001</v>
      </c>
      <c r="AB149" s="84">
        <v>5123847.3957758946</v>
      </c>
      <c r="AC149" s="84">
        <v>5368564.3254460236</v>
      </c>
      <c r="AD149" s="84">
        <v>5625136.1595417783</v>
      </c>
      <c r="AE149" s="84">
        <v>5894146.1748092994</v>
      </c>
      <c r="AF149" s="84">
        <v>6176206.8318440821</v>
      </c>
      <c r="AG149" s="84">
        <v>6471961.2608677121</v>
      </c>
      <c r="AH149" s="84">
        <v>6770888.0385341831</v>
      </c>
      <c r="AI149" s="84">
        <v>7083854.3022861192</v>
      </c>
      <c r="AJ149" s="84">
        <v>7411531.5369328335</v>
      </c>
      <c r="AK149" s="84">
        <v>7754623.9783756742</v>
      </c>
      <c r="AL149" s="84">
        <v>8113870.2447825074</v>
      </c>
      <c r="AM149" s="84">
        <v>8489431.948811071</v>
      </c>
      <c r="AN149" s="84">
        <v>8882656.4503542781</v>
      </c>
      <c r="AO149" s="84">
        <v>9294388.6132607143</v>
      </c>
      <c r="AP149" s="84">
        <v>9725514.4356286302</v>
      </c>
      <c r="AQ149" s="84">
        <v>10176963.089165319</v>
      </c>
    </row>
    <row r="150" spans="1:43" x14ac:dyDescent="0.2">
      <c r="A150" s="85" t="s">
        <v>254</v>
      </c>
      <c r="B150" s="84">
        <v>0</v>
      </c>
      <c r="C150" s="84">
        <v>0</v>
      </c>
      <c r="D150" s="84">
        <v>0</v>
      </c>
      <c r="E150" s="84">
        <v>0</v>
      </c>
      <c r="F150" s="84">
        <v>0</v>
      </c>
      <c r="G150" s="84">
        <v>0</v>
      </c>
      <c r="H150" s="84">
        <v>0</v>
      </c>
      <c r="I150" s="84">
        <v>0</v>
      </c>
      <c r="J150" s="84">
        <v>0</v>
      </c>
      <c r="K150" s="84">
        <v>0</v>
      </c>
      <c r="L150" s="84">
        <v>0</v>
      </c>
      <c r="M150" s="84">
        <v>0</v>
      </c>
      <c r="N150" s="84">
        <v>0</v>
      </c>
      <c r="O150" s="84">
        <v>0</v>
      </c>
      <c r="P150" s="84">
        <v>0</v>
      </c>
      <c r="Q150" s="84">
        <v>0</v>
      </c>
      <c r="R150" s="84">
        <v>0</v>
      </c>
      <c r="S150" s="84">
        <v>0</v>
      </c>
      <c r="T150" s="84">
        <v>0</v>
      </c>
      <c r="U150" s="84">
        <v>0</v>
      </c>
      <c r="V150" s="84">
        <v>0</v>
      </c>
      <c r="W150" s="84">
        <v>0</v>
      </c>
      <c r="X150" s="84">
        <v>0</v>
      </c>
      <c r="Y150" s="84">
        <v>0</v>
      </c>
      <c r="Z150" s="84">
        <v>0</v>
      </c>
      <c r="AA150" s="84">
        <v>0</v>
      </c>
      <c r="AB150" s="84">
        <v>0</v>
      </c>
      <c r="AC150" s="84">
        <v>0</v>
      </c>
      <c r="AD150" s="84">
        <v>0</v>
      </c>
      <c r="AE150" s="84">
        <v>0</v>
      </c>
      <c r="AF150" s="84">
        <v>0</v>
      </c>
      <c r="AG150" s="84">
        <v>0</v>
      </c>
      <c r="AH150" s="84">
        <v>0</v>
      </c>
      <c r="AI150" s="84">
        <v>0</v>
      </c>
      <c r="AJ150" s="84">
        <v>0</v>
      </c>
      <c r="AK150" s="84">
        <v>0</v>
      </c>
      <c r="AL150" s="84">
        <v>0</v>
      </c>
      <c r="AM150" s="84">
        <v>0</v>
      </c>
      <c r="AN150" s="84">
        <v>0</v>
      </c>
      <c r="AO150" s="84">
        <v>0</v>
      </c>
      <c r="AP150" s="84">
        <v>0</v>
      </c>
      <c r="AQ150" s="84">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5FF37-4D34-C548-8E5F-A701D1004158}">
  <dimension ref="A1:AQ399"/>
  <sheetViews>
    <sheetView workbookViewId="0">
      <selection sqref="A1:XFD1048576"/>
    </sheetView>
  </sheetViews>
  <sheetFormatPr baseColWidth="10" defaultRowHeight="15" x14ac:dyDescent="0.2"/>
  <cols>
    <col min="1" max="1" width="31.83203125" customWidth="1"/>
  </cols>
  <sheetData>
    <row r="1" spans="1:40" ht="16" x14ac:dyDescent="0.2">
      <c r="A1" s="82" t="s">
        <v>120</v>
      </c>
    </row>
    <row r="4" spans="1:40" x14ac:dyDescent="0.2">
      <c r="A4" s="83" t="s">
        <v>346</v>
      </c>
    </row>
    <row r="5" spans="1:40" x14ac:dyDescent="0.2">
      <c r="A5" s="83" t="s">
        <v>347</v>
      </c>
    </row>
    <row r="6" spans="1:40" x14ac:dyDescent="0.2">
      <c r="A6" s="83" t="s">
        <v>348</v>
      </c>
    </row>
    <row r="7" spans="1:40" x14ac:dyDescent="0.2">
      <c r="A7" s="83" t="s">
        <v>243</v>
      </c>
    </row>
    <row r="8" spans="1:40" x14ac:dyDescent="0.2">
      <c r="A8" s="83"/>
      <c r="B8">
        <v>1000</v>
      </c>
    </row>
    <row r="9" spans="1:40" x14ac:dyDescent="0.2">
      <c r="A9" s="85" t="s">
        <v>244</v>
      </c>
      <c r="B9" s="85">
        <v>2022</v>
      </c>
      <c r="C9" s="85">
        <v>2023</v>
      </c>
      <c r="D9" s="85">
        <v>2024</v>
      </c>
      <c r="E9" s="85">
        <v>2025</v>
      </c>
      <c r="F9" s="85">
        <v>2026</v>
      </c>
      <c r="G9" s="85">
        <v>2027</v>
      </c>
      <c r="H9" s="85">
        <v>2028</v>
      </c>
      <c r="I9" s="85">
        <v>2029</v>
      </c>
      <c r="J9" s="85">
        <v>2030</v>
      </c>
      <c r="K9" s="85">
        <v>2031</v>
      </c>
      <c r="L9" s="85">
        <v>2032</v>
      </c>
      <c r="M9" s="85">
        <v>2033</v>
      </c>
      <c r="N9" s="85">
        <v>2034</v>
      </c>
      <c r="O9" s="85">
        <v>2035</v>
      </c>
      <c r="P9" s="85">
        <v>2036</v>
      </c>
      <c r="Q9" s="85">
        <v>2037</v>
      </c>
      <c r="R9" s="85">
        <v>2038</v>
      </c>
      <c r="S9" s="85">
        <v>2039</v>
      </c>
      <c r="T9" s="85">
        <v>2040</v>
      </c>
      <c r="U9" s="85">
        <v>2041</v>
      </c>
      <c r="V9" s="85">
        <v>2042</v>
      </c>
      <c r="W9" s="85">
        <v>2043</v>
      </c>
      <c r="X9" s="85">
        <v>2044</v>
      </c>
      <c r="Y9" s="85">
        <v>2045</v>
      </c>
      <c r="Z9" s="85">
        <v>2046</v>
      </c>
      <c r="AA9" s="85">
        <v>2047</v>
      </c>
      <c r="AB9" s="85">
        <v>2048</v>
      </c>
      <c r="AC9" s="85">
        <v>2049</v>
      </c>
      <c r="AD9" s="85">
        <v>2050</v>
      </c>
      <c r="AE9" s="85">
        <v>2051</v>
      </c>
      <c r="AF9" s="85">
        <v>2052</v>
      </c>
      <c r="AG9" s="85">
        <v>2053</v>
      </c>
      <c r="AH9" s="85">
        <v>2054</v>
      </c>
      <c r="AI9" s="85">
        <v>2055</v>
      </c>
      <c r="AJ9" s="85">
        <v>2056</v>
      </c>
      <c r="AK9" s="85">
        <v>2057</v>
      </c>
      <c r="AL9" s="85">
        <v>2058</v>
      </c>
      <c r="AM9" s="85">
        <v>2059</v>
      </c>
      <c r="AN9" s="85">
        <v>2060</v>
      </c>
    </row>
    <row r="10" spans="1:40" x14ac:dyDescent="0.2">
      <c r="A10" s="85" t="s">
        <v>245</v>
      </c>
      <c r="B10" s="86">
        <v>520.47110142160443</v>
      </c>
      <c r="C10" s="86">
        <v>539.83601271962459</v>
      </c>
      <c r="D10" s="86">
        <v>562.12989929460582</v>
      </c>
      <c r="E10" s="86">
        <v>585.37611399779837</v>
      </c>
      <c r="F10" s="86">
        <v>614.30611200157875</v>
      </c>
      <c r="G10" s="86">
        <v>644.68784991931273</v>
      </c>
      <c r="H10" s="86">
        <v>676.59548294595334</v>
      </c>
      <c r="I10" s="86">
        <v>710.10703240765906</v>
      </c>
      <c r="J10" s="86">
        <v>745.30459227094696</v>
      </c>
      <c r="K10" s="86">
        <v>785.85836814420406</v>
      </c>
      <c r="L10" s="86">
        <v>828.64480318490087</v>
      </c>
      <c r="M10" s="86">
        <v>873.78845109387589</v>
      </c>
      <c r="N10" s="86">
        <v>921.42091777332428</v>
      </c>
      <c r="O10" s="86">
        <v>971.68126694540229</v>
      </c>
      <c r="P10" s="86">
        <v>1023.7369150611631</v>
      </c>
      <c r="Q10" s="86">
        <v>1078.6162656209158</v>
      </c>
      <c r="R10" s="86">
        <v>1136.4746511309938</v>
      </c>
      <c r="S10" s="86">
        <v>1197.4760839619253</v>
      </c>
      <c r="T10" s="86">
        <v>1261.7937501811145</v>
      </c>
      <c r="U10" s="86">
        <v>1326.0785614843353</v>
      </c>
      <c r="V10" s="86">
        <v>1393.6850264991194</v>
      </c>
      <c r="W10" s="86">
        <v>1464.787452424448</v>
      </c>
      <c r="X10" s="86">
        <v>1539.5694480939344</v>
      </c>
      <c r="Y10" s="86">
        <v>1618.2244291522136</v>
      </c>
      <c r="Z10" s="86">
        <v>1695.5114525998279</v>
      </c>
      <c r="AA10" s="86">
        <v>1776.5425172854043</v>
      </c>
      <c r="AB10" s="86">
        <v>1861.5018349167976</v>
      </c>
      <c r="AC10" s="86">
        <v>1950.5828341075025</v>
      </c>
      <c r="AD10" s="86">
        <v>2043.9886296178381</v>
      </c>
      <c r="AE10" s="86">
        <v>2138.3963230527402</v>
      </c>
      <c r="AF10" s="86">
        <v>2237.2379969717167</v>
      </c>
      <c r="AG10" s="86">
        <v>2340.7257211415458</v>
      </c>
      <c r="AH10" s="86">
        <v>2449.0819088488515</v>
      </c>
      <c r="AI10" s="86">
        <v>2562.5398320611075</v>
      </c>
      <c r="AJ10" s="86">
        <v>2681.1505316330895</v>
      </c>
      <c r="AK10" s="86">
        <v>2805.3395336441586</v>
      </c>
      <c r="AL10" s="86">
        <v>2935.3736647996161</v>
      </c>
      <c r="AM10" s="86">
        <v>3071.5327429113595</v>
      </c>
      <c r="AN10" s="86">
        <v>3214.1102209727078</v>
      </c>
    </row>
    <row r="11" spans="1:40" x14ac:dyDescent="0.2">
      <c r="A11" s="85" t="s">
        <v>246</v>
      </c>
      <c r="B11" s="86">
        <v>43.938331812831279</v>
      </c>
      <c r="C11" s="86">
        <v>45.573123630886947</v>
      </c>
      <c r="D11" s="86">
        <v>47.455180450283081</v>
      </c>
      <c r="E11" s="86">
        <v>49.417633105639666</v>
      </c>
      <c r="F11" s="86">
        <v>51.859912510130513</v>
      </c>
      <c r="G11" s="86">
        <v>54.424748248433154</v>
      </c>
      <c r="H11" s="86">
        <v>57.118400525105748</v>
      </c>
      <c r="I11" s="86">
        <v>59.947455924701863</v>
      </c>
      <c r="J11" s="86">
        <v>62.918844845337418</v>
      </c>
      <c r="K11" s="86">
        <v>66.342407182833966</v>
      </c>
      <c r="L11" s="86">
        <v>69.954451299733819</v>
      </c>
      <c r="M11" s="86">
        <v>73.765492058093642</v>
      </c>
      <c r="N11" s="86">
        <v>77.786639668996074</v>
      </c>
      <c r="O11" s="86">
        <v>82.029633934997889</v>
      </c>
      <c r="P11" s="86">
        <v>86.424187894660548</v>
      </c>
      <c r="Q11" s="86">
        <v>91.05711969045268</v>
      </c>
      <c r="R11" s="86">
        <v>95.941542540737359</v>
      </c>
      <c r="S11" s="86">
        <v>101.09130242070509</v>
      </c>
      <c r="T11" s="86">
        <v>106.52101975188209</v>
      </c>
      <c r="U11" s="86">
        <v>111.94796346086265</v>
      </c>
      <c r="V11" s="86">
        <v>117.6553222064271</v>
      </c>
      <c r="W11" s="86">
        <v>123.65781105637706</v>
      </c>
      <c r="X11" s="86">
        <v>129.97093032539476</v>
      </c>
      <c r="Y11" s="86">
        <v>136.61100822219069</v>
      </c>
      <c r="Z11" s="86">
        <v>143.13560271320463</v>
      </c>
      <c r="AA11" s="86">
        <v>149.97627032678994</v>
      </c>
      <c r="AB11" s="86">
        <v>157.1485622724594</v>
      </c>
      <c r="AC11" s="86">
        <v>164.66880785375864</v>
      </c>
      <c r="AD11" s="86">
        <v>172.55415408175233</v>
      </c>
      <c r="AE11" s="86">
        <v>180.52408084328951</v>
      </c>
      <c r="AF11" s="86">
        <v>188.86832561254849</v>
      </c>
      <c r="AG11" s="86">
        <v>197.60479138501677</v>
      </c>
      <c r="AH11" s="86">
        <v>206.75225435933552</v>
      </c>
      <c r="AI11" s="86">
        <v>216.33040742735122</v>
      </c>
      <c r="AJ11" s="86">
        <v>226.34355947385487</v>
      </c>
      <c r="AK11" s="86">
        <v>236.82763354244875</v>
      </c>
      <c r="AL11" s="86">
        <v>247.805155226354</v>
      </c>
      <c r="AM11" s="86">
        <v>259.29974683204011</v>
      </c>
      <c r="AN11" s="86">
        <v>271.33618175222148</v>
      </c>
    </row>
    <row r="12" spans="1:40" x14ac:dyDescent="0.2">
      <c r="A12" s="85" t="s">
        <v>247</v>
      </c>
      <c r="B12" s="86">
        <v>0</v>
      </c>
      <c r="C12" s="86">
        <v>0</v>
      </c>
      <c r="D12" s="86">
        <v>0</v>
      </c>
      <c r="E12" s="86">
        <v>0</v>
      </c>
      <c r="F12" s="86">
        <v>0</v>
      </c>
      <c r="G12" s="86">
        <v>0</v>
      </c>
      <c r="H12" s="86">
        <v>0</v>
      </c>
      <c r="I12" s="86">
        <v>0</v>
      </c>
      <c r="J12" s="86">
        <v>0</v>
      </c>
      <c r="K12" s="86">
        <v>0</v>
      </c>
      <c r="L12" s="86">
        <v>0</v>
      </c>
      <c r="M12" s="86">
        <v>0</v>
      </c>
      <c r="N12" s="86">
        <v>0</v>
      </c>
      <c r="O12" s="86">
        <v>0</v>
      </c>
      <c r="P12" s="86">
        <v>0</v>
      </c>
      <c r="Q12" s="86">
        <v>0</v>
      </c>
      <c r="R12" s="86">
        <v>0</v>
      </c>
      <c r="S12" s="86">
        <v>0</v>
      </c>
      <c r="T12" s="86">
        <v>0</v>
      </c>
      <c r="U12" s="86">
        <v>0</v>
      </c>
      <c r="V12" s="86">
        <v>0</v>
      </c>
      <c r="W12" s="86">
        <v>0</v>
      </c>
      <c r="X12" s="86">
        <v>0</v>
      </c>
      <c r="Y12" s="86">
        <v>0</v>
      </c>
      <c r="Z12" s="86">
        <v>0</v>
      </c>
      <c r="AA12" s="86">
        <v>0</v>
      </c>
      <c r="AB12" s="86">
        <v>0</v>
      </c>
      <c r="AC12" s="86">
        <v>0</v>
      </c>
      <c r="AD12" s="86">
        <v>0</v>
      </c>
      <c r="AE12" s="86">
        <v>0</v>
      </c>
      <c r="AF12" s="86">
        <v>0</v>
      </c>
      <c r="AG12" s="86">
        <v>0</v>
      </c>
      <c r="AH12" s="86">
        <v>0</v>
      </c>
      <c r="AI12" s="86">
        <v>0</v>
      </c>
      <c r="AJ12" s="86">
        <v>0</v>
      </c>
      <c r="AK12" s="86">
        <v>0</v>
      </c>
      <c r="AL12" s="86">
        <v>0</v>
      </c>
      <c r="AM12" s="86">
        <v>0</v>
      </c>
      <c r="AN12" s="86">
        <v>0</v>
      </c>
    </row>
    <row r="13" spans="1:40" x14ac:dyDescent="0.2">
      <c r="A13" s="85" t="s">
        <v>180</v>
      </c>
      <c r="B13" s="86">
        <v>1175.6514850753051</v>
      </c>
      <c r="C13" s="86">
        <v>1219.3933694252437</v>
      </c>
      <c r="D13" s="86">
        <v>1269.7512870663734</v>
      </c>
      <c r="E13" s="86">
        <v>1322.2603442715488</v>
      </c>
      <c r="F13" s="86">
        <v>1387.6080552654375</v>
      </c>
      <c r="G13" s="86">
        <v>1456.2349880664947</v>
      </c>
      <c r="H13" s="86">
        <v>1528.3086460477887</v>
      </c>
      <c r="I13" s="86">
        <v>1604.0052654839458</v>
      </c>
      <c r="J13" s="86">
        <v>1683.5102820185368</v>
      </c>
      <c r="K13" s="86">
        <v>1775.1140361954376</v>
      </c>
      <c r="L13" s="86">
        <v>1871.760969635699</v>
      </c>
      <c r="M13" s="86">
        <v>1973.7324269576141</v>
      </c>
      <c r="N13" s="86">
        <v>2081.3256824458408</v>
      </c>
      <c r="O13" s="86">
        <v>2194.85485627156</v>
      </c>
      <c r="P13" s="86">
        <v>2312.4392905402319</v>
      </c>
      <c r="Q13" s="86">
        <v>2436.401965527019</v>
      </c>
      <c r="R13" s="86">
        <v>2567.0937496879283</v>
      </c>
      <c r="S13" s="86">
        <v>2704.8851177456759</v>
      </c>
      <c r="T13" s="86">
        <v>2850.1672661697362</v>
      </c>
      <c r="U13" s="86">
        <v>2995.3752011924284</v>
      </c>
      <c r="V13" s="86">
        <v>3148.0861601260322</v>
      </c>
      <c r="W13" s="86">
        <v>3308.6938718765005</v>
      </c>
      <c r="X13" s="86">
        <v>3477.6130760851311</v>
      </c>
      <c r="Y13" s="86">
        <v>3655.2806642320288</v>
      </c>
      <c r="Z13" s="86">
        <v>3829.8582798672824</v>
      </c>
      <c r="AA13" s="86">
        <v>4012.8930175782289</v>
      </c>
      <c r="AB13" s="86">
        <v>4204.8009787916653</v>
      </c>
      <c r="AC13" s="86">
        <v>4406.0190842820421</v>
      </c>
      <c r="AD13" s="86">
        <v>4617.0061341036853</v>
      </c>
      <c r="AE13" s="86">
        <v>4830.2562928274256</v>
      </c>
      <c r="AF13" s="86">
        <v>5053.522023456424</v>
      </c>
      <c r="AG13" s="86">
        <v>5287.2823538090761</v>
      </c>
      <c r="AH13" s="86">
        <v>5532.0396758721927</v>
      </c>
      <c r="AI13" s="86">
        <v>5788.3209094579151</v>
      </c>
      <c r="AJ13" s="86">
        <v>6056.2413467631659</v>
      </c>
      <c r="AK13" s="86">
        <v>6336.7621753846661</v>
      </c>
      <c r="AL13" s="86">
        <v>6630.4861093088184</v>
      </c>
      <c r="AM13" s="86">
        <v>6938.0452071171858</v>
      </c>
      <c r="AN13" s="86">
        <v>7260.1023268367599</v>
      </c>
    </row>
    <row r="14" spans="1:40" x14ac:dyDescent="0.2">
      <c r="A14" s="85" t="s">
        <v>248</v>
      </c>
      <c r="B14" s="86">
        <v>0.21110695381717093</v>
      </c>
      <c r="C14" s="86">
        <v>0.21896150601785735</v>
      </c>
      <c r="D14" s="86">
        <v>0.22800407239807494</v>
      </c>
      <c r="E14" s="86">
        <v>0.23743291015749485</v>
      </c>
      <c r="F14" s="86">
        <v>0.24916713274129151</v>
      </c>
      <c r="G14" s="86">
        <v>0.26149019184287459</v>
      </c>
      <c r="H14" s="86">
        <v>0.27443216536142706</v>
      </c>
      <c r="I14" s="86">
        <v>0.28802469932773361</v>
      </c>
      <c r="J14" s="86">
        <v>0.30230109166583047</v>
      </c>
      <c r="K14" s="86">
        <v>0.31875000509638157</v>
      </c>
      <c r="L14" s="86">
        <v>0.33610450170813694</v>
      </c>
      <c r="M14" s="86">
        <v>0.35441510140950017</v>
      </c>
      <c r="N14" s="86">
        <v>0.37373518453425136</v>
      </c>
      <c r="O14" s="86">
        <v>0.39412115636347289</v>
      </c>
      <c r="P14" s="86">
        <v>0.41523531481085046</v>
      </c>
      <c r="Q14" s="86">
        <v>0.43749478799291547</v>
      </c>
      <c r="R14" s="86">
        <v>0.46096257993073908</v>
      </c>
      <c r="S14" s="86">
        <v>0.48570521526293414</v>
      </c>
      <c r="T14" s="86">
        <v>0.51179293954786786</v>
      </c>
      <c r="U14" s="86">
        <v>0.53786733763426897</v>
      </c>
      <c r="V14" s="86">
        <v>0.56528902319689756</v>
      </c>
      <c r="W14" s="86">
        <v>0.59412869653343559</v>
      </c>
      <c r="X14" s="86">
        <v>0.62446083075382508</v>
      </c>
      <c r="Y14" s="86">
        <v>0.65636387668357443</v>
      </c>
      <c r="Z14" s="86">
        <v>0.68771206882153835</v>
      </c>
      <c r="AA14" s="86">
        <v>0.7205788719612527</v>
      </c>
      <c r="AB14" s="86">
        <v>0.75503900374294064</v>
      </c>
      <c r="AC14" s="86">
        <v>0.7911709202523769</v>
      </c>
      <c r="AD14" s="86">
        <v>0.82905700634860269</v>
      </c>
      <c r="AE14" s="86">
        <v>0.86734946970249649</v>
      </c>
      <c r="AF14" s="86">
        <v>0.90744038855319131</v>
      </c>
      <c r="AG14" s="86">
        <v>0.94941577997702231</v>
      </c>
      <c r="AH14" s="86">
        <v>0.9933658564589849</v>
      </c>
      <c r="AI14" s="86">
        <v>1.0393852348458745</v>
      </c>
      <c r="AJ14" s="86">
        <v>1.0874946176884031</v>
      </c>
      <c r="AK14" s="86">
        <v>1.137866601532544</v>
      </c>
      <c r="AL14" s="86">
        <v>1.1906094132765808</v>
      </c>
      <c r="AM14" s="86">
        <v>1.2458365491083554</v>
      </c>
      <c r="AN14" s="86">
        <v>1.3036670357468143</v>
      </c>
    </row>
    <row r="15" spans="1:40" x14ac:dyDescent="0.2">
      <c r="A15" s="85" t="s">
        <v>249</v>
      </c>
      <c r="B15" s="86">
        <v>1.6987319786290282</v>
      </c>
      <c r="C15" s="86">
        <v>1.7619358606417095</v>
      </c>
      <c r="D15" s="86">
        <v>1.8346994356978614</v>
      </c>
      <c r="E15" s="86">
        <v>1.9105712529621242</v>
      </c>
      <c r="F15" s="86">
        <v>2.0049940030753657</v>
      </c>
      <c r="G15" s="86">
        <v>2.1041549932364192</v>
      </c>
      <c r="H15" s="86">
        <v>2.2082962537918407</v>
      </c>
      <c r="I15" s="86">
        <v>2.317672433503871</v>
      </c>
      <c r="J15" s="86">
        <v>2.4325514735623184</v>
      </c>
      <c r="K15" s="86">
        <v>2.5649123207676507</v>
      </c>
      <c r="L15" s="86">
        <v>2.7045601998845532</v>
      </c>
      <c r="M15" s="86">
        <v>2.8519016336845935</v>
      </c>
      <c r="N15" s="86">
        <v>3.0073661621634113</v>
      </c>
      <c r="O15" s="86">
        <v>3.1714076664130562</v>
      </c>
      <c r="P15" s="86">
        <v>3.3413087308160008</v>
      </c>
      <c r="Q15" s="86">
        <v>3.5204258950689451</v>
      </c>
      <c r="R15" s="86">
        <v>3.7092661388968158</v>
      </c>
      <c r="S15" s="86">
        <v>3.9083647716721108</v>
      </c>
      <c r="T15" s="86">
        <v>4.1182870442034734</v>
      </c>
      <c r="U15" s="86">
        <v>4.328102083698731</v>
      </c>
      <c r="V15" s="86">
        <v>4.5487584539928596</v>
      </c>
      <c r="W15" s="86">
        <v>4.7808250650833708</v>
      </c>
      <c r="X15" s="86">
        <v>5.0249011859716868</v>
      </c>
      <c r="Y15" s="86">
        <v>5.2816180934756938</v>
      </c>
      <c r="Z15" s="86">
        <v>5.5338702125749313</v>
      </c>
      <c r="AA15" s="86">
        <v>5.7983422658124146</v>
      </c>
      <c r="AB15" s="86">
        <v>6.0756354898718259</v>
      </c>
      <c r="AC15" s="86">
        <v>6.366381203899274</v>
      </c>
      <c r="AD15" s="86">
        <v>6.6712423410292665</v>
      </c>
      <c r="AE15" s="86">
        <v>6.9793735080209274</v>
      </c>
      <c r="AF15" s="86">
        <v>7.3019764572505288</v>
      </c>
      <c r="AG15" s="86">
        <v>7.639743349519204</v>
      </c>
      <c r="AH15" s="86">
        <v>7.9934001051737802</v>
      </c>
      <c r="AI15" s="86">
        <v>8.3637080855074935</v>
      </c>
      <c r="AJ15" s="86">
        <v>8.7508338794663594</v>
      </c>
      <c r="AK15" s="86">
        <v>9.156166334109864</v>
      </c>
      <c r="AL15" s="86">
        <v>9.5805763278706575</v>
      </c>
      <c r="AM15" s="86">
        <v>10.024977140014318</v>
      </c>
      <c r="AN15" s="86">
        <v>10.49032655279353</v>
      </c>
    </row>
    <row r="16" spans="1:40" x14ac:dyDescent="0.2">
      <c r="A16" s="85" t="s">
        <v>250</v>
      </c>
      <c r="B16" s="86">
        <v>72.315697126847411</v>
      </c>
      <c r="C16" s="86">
        <v>75.00631156536457</v>
      </c>
      <c r="D16" s="86">
        <v>78.103885945446592</v>
      </c>
      <c r="E16" s="86">
        <v>81.333779434691451</v>
      </c>
      <c r="F16" s="86">
        <v>85.353393526246919</v>
      </c>
      <c r="G16" s="86">
        <v>89.574716384413406</v>
      </c>
      <c r="H16" s="86">
        <v>94.008051337471684</v>
      </c>
      <c r="I16" s="86">
        <v>98.664238884685773</v>
      </c>
      <c r="J16" s="86">
        <v>103.55468538925697</v>
      </c>
      <c r="K16" s="86">
        <v>109.18933938904725</v>
      </c>
      <c r="L16" s="86">
        <v>115.13420524056008</v>
      </c>
      <c r="M16" s="86">
        <v>121.40658878014496</v>
      </c>
      <c r="N16" s="86">
        <v>128.02477569655051</v>
      </c>
      <c r="O16" s="86">
        <v>135.0080878886973</v>
      </c>
      <c r="P16" s="86">
        <v>142.24084389109404</v>
      </c>
      <c r="Q16" s="86">
        <v>149.86593293591764</v>
      </c>
      <c r="R16" s="86">
        <v>157.90493735204547</v>
      </c>
      <c r="S16" s="86">
        <v>166.38064547273888</v>
      </c>
      <c r="T16" s="86">
        <v>175.31712025012501</v>
      </c>
      <c r="U16" s="86">
        <v>184.24903007444109</v>
      </c>
      <c r="V16" s="86">
        <v>193.64245967019042</v>
      </c>
      <c r="W16" s="86">
        <v>203.52162776262804</v>
      </c>
      <c r="X16" s="86">
        <v>213.91204547190088</v>
      </c>
      <c r="Y16" s="86">
        <v>224.84058650365529</v>
      </c>
      <c r="Z16" s="86">
        <v>235.57905971418975</v>
      </c>
      <c r="AA16" s="86">
        <v>246.83774038956773</v>
      </c>
      <c r="AB16" s="86">
        <v>258.64222341495412</v>
      </c>
      <c r="AC16" s="86">
        <v>271.01938429792449</v>
      </c>
      <c r="AD16" s="86">
        <v>283.99744436613571</v>
      </c>
      <c r="AE16" s="86">
        <v>297.11471090837995</v>
      </c>
      <c r="AF16" s="86">
        <v>310.84804698623708</v>
      </c>
      <c r="AG16" s="86">
        <v>325.22691816077696</v>
      </c>
      <c r="AH16" s="86">
        <v>340.28222715037998</v>
      </c>
      <c r="AI16" s="86">
        <v>356.04638540863539</v>
      </c>
      <c r="AJ16" s="86">
        <v>372.52648469334628</v>
      </c>
      <c r="AK16" s="86">
        <v>389.78164877716932</v>
      </c>
      <c r="AL16" s="86">
        <v>407.84895130195179</v>
      </c>
      <c r="AM16" s="86">
        <v>426.7672709298912</v>
      </c>
      <c r="AN16" s="86">
        <v>446.5773808330772</v>
      </c>
    </row>
    <row r="17" spans="1:40" x14ac:dyDescent="0.2">
      <c r="A17" s="85" t="s">
        <v>251</v>
      </c>
      <c r="B17" s="86">
        <v>8.7786680955565979E-2</v>
      </c>
      <c r="C17" s="86">
        <v>9.1052916650898222E-2</v>
      </c>
      <c r="D17" s="86">
        <v>9.4813175967259578E-2</v>
      </c>
      <c r="E17" s="86">
        <v>9.8734062310420229E-2</v>
      </c>
      <c r="F17" s="86">
        <v>0.10361361949979392</v>
      </c>
      <c r="G17" s="86">
        <v>0.10873803836988072</v>
      </c>
      <c r="H17" s="86">
        <v>0.11411982650933017</v>
      </c>
      <c r="I17" s="86">
        <v>0.11977214359837907</v>
      </c>
      <c r="J17" s="86">
        <v>0.12570883624028223</v>
      </c>
      <c r="K17" s="86">
        <v>0.13254894969596728</v>
      </c>
      <c r="L17" s="86">
        <v>0.1397656407127873</v>
      </c>
      <c r="M17" s="86">
        <v>0.14737991748114407</v>
      </c>
      <c r="N17" s="86">
        <v>0.15541397767025755</v>
      </c>
      <c r="O17" s="86">
        <v>0.16389127684293631</v>
      </c>
      <c r="P17" s="86">
        <v>0.17267138501914758</v>
      </c>
      <c r="Q17" s="86">
        <v>0.18192776068626676</v>
      </c>
      <c r="R17" s="86">
        <v>0.1916866034260542</v>
      </c>
      <c r="S17" s="86">
        <v>0.20197557683328943</v>
      </c>
      <c r="T17" s="86">
        <v>0.21282389180941114</v>
      </c>
      <c r="U17" s="86">
        <v>0.22366666522132678</v>
      </c>
      <c r="V17" s="86">
        <v>0.23506969443577472</v>
      </c>
      <c r="W17" s="86">
        <v>0.24706237945291551</v>
      </c>
      <c r="X17" s="86">
        <v>0.259675689158539</v>
      </c>
      <c r="Y17" s="86">
        <v>0.27294224653102223</v>
      </c>
      <c r="Z17" s="86">
        <v>0.28597807359398364</v>
      </c>
      <c r="AA17" s="86">
        <v>0.29964539960615411</v>
      </c>
      <c r="AB17" s="86">
        <v>0.31397529513875577</v>
      </c>
      <c r="AC17" s="86">
        <v>0.32900038535759352</v>
      </c>
      <c r="AD17" s="86">
        <v>0.34475492916890205</v>
      </c>
      <c r="AE17" s="86">
        <v>0.36067846083220401</v>
      </c>
      <c r="AF17" s="86">
        <v>0.37734986193351244</v>
      </c>
      <c r="AG17" s="86">
        <v>0.3948049017997034</v>
      </c>
      <c r="AH17" s="86">
        <v>0.41308109437570056</v>
      </c>
      <c r="AI17" s="86">
        <v>0.43221778511551434</v>
      </c>
      <c r="AJ17" s="86">
        <v>0.45222358296442788</v>
      </c>
      <c r="AK17" s="86">
        <v>0.47317026044173249</v>
      </c>
      <c r="AL17" s="86">
        <v>0.49510282260301086</v>
      </c>
      <c r="AM17" s="86">
        <v>0.51806846568434928</v>
      </c>
      <c r="AN17" s="86">
        <v>0.54211668573697802</v>
      </c>
    </row>
    <row r="18" spans="1:40" x14ac:dyDescent="0.2">
      <c r="A18" s="85" t="s">
        <v>252</v>
      </c>
      <c r="B18" s="86">
        <v>0</v>
      </c>
      <c r="C18" s="86">
        <v>0</v>
      </c>
      <c r="D18" s="86">
        <v>0</v>
      </c>
      <c r="E18" s="86">
        <v>0</v>
      </c>
      <c r="F18" s="86">
        <v>0</v>
      </c>
      <c r="G18" s="86">
        <v>0</v>
      </c>
      <c r="H18" s="86">
        <v>0</v>
      </c>
      <c r="I18" s="86">
        <v>0</v>
      </c>
      <c r="J18" s="86">
        <v>0</v>
      </c>
      <c r="K18" s="86">
        <v>0</v>
      </c>
      <c r="L18" s="86">
        <v>0</v>
      </c>
      <c r="M18" s="86">
        <v>0</v>
      </c>
      <c r="N18" s="86">
        <v>0</v>
      </c>
      <c r="O18" s="86">
        <v>0</v>
      </c>
      <c r="P18" s="86">
        <v>0</v>
      </c>
      <c r="Q18" s="86">
        <v>0</v>
      </c>
      <c r="R18" s="86">
        <v>0</v>
      </c>
      <c r="S18" s="86">
        <v>0</v>
      </c>
      <c r="T18" s="86">
        <v>0</v>
      </c>
      <c r="U18" s="86">
        <v>0</v>
      </c>
      <c r="V18" s="86">
        <v>0</v>
      </c>
      <c r="W18" s="86">
        <v>0</v>
      </c>
      <c r="X18" s="86">
        <v>0</v>
      </c>
      <c r="Y18" s="86">
        <v>0</v>
      </c>
      <c r="Z18" s="86">
        <v>0</v>
      </c>
      <c r="AA18" s="86">
        <v>0</v>
      </c>
      <c r="AB18" s="86">
        <v>0</v>
      </c>
      <c r="AC18" s="86">
        <v>0</v>
      </c>
      <c r="AD18" s="86">
        <v>0</v>
      </c>
      <c r="AE18" s="86">
        <v>0</v>
      </c>
      <c r="AF18" s="86">
        <v>0</v>
      </c>
      <c r="AG18" s="86">
        <v>0</v>
      </c>
      <c r="AH18" s="86">
        <v>0</v>
      </c>
      <c r="AI18" s="86">
        <v>0</v>
      </c>
      <c r="AJ18" s="86">
        <v>0</v>
      </c>
      <c r="AK18" s="86">
        <v>0</v>
      </c>
      <c r="AL18" s="86">
        <v>0</v>
      </c>
      <c r="AM18" s="86">
        <v>0</v>
      </c>
      <c r="AN18" s="86">
        <v>0</v>
      </c>
    </row>
    <row r="19" spans="1:40" x14ac:dyDescent="0.2">
      <c r="A19" s="85" t="s">
        <v>128</v>
      </c>
      <c r="B19" s="86">
        <v>5.5886208132045194</v>
      </c>
      <c r="C19" s="86">
        <v>5.7965538685276226</v>
      </c>
      <c r="D19" s="86">
        <v>6.0359371468304008</v>
      </c>
      <c r="E19" s="86">
        <v>6.2855461625156845</v>
      </c>
      <c r="F19" s="86">
        <v>6.5961854824093082</v>
      </c>
      <c r="G19" s="86">
        <v>6.9224130335732559</v>
      </c>
      <c r="H19" s="86">
        <v>7.265025066298449</v>
      </c>
      <c r="I19" s="86">
        <v>7.6248593439228536</v>
      </c>
      <c r="J19" s="86">
        <v>8.0027973602482643</v>
      </c>
      <c r="K19" s="86">
        <v>8.4382483877506118</v>
      </c>
      <c r="L19" s="86">
        <v>8.8976728605755966</v>
      </c>
      <c r="M19" s="86">
        <v>9.3824081890097268</v>
      </c>
      <c r="N19" s="86">
        <v>9.8938675071965463</v>
      </c>
      <c r="O19" s="86">
        <v>10.433544028515009</v>
      </c>
      <c r="P19" s="86">
        <v>10.992497787349999</v>
      </c>
      <c r="Q19" s="86">
        <v>11.581771389507095</v>
      </c>
      <c r="R19" s="86">
        <v>12.203032736384655</v>
      </c>
      <c r="S19" s="86">
        <v>12.858042930462815</v>
      </c>
      <c r="T19" s="86">
        <v>13.548661577891112</v>
      </c>
      <c r="U19" s="86">
        <v>14.238927441722591</v>
      </c>
      <c r="V19" s="86">
        <v>14.96485996027514</v>
      </c>
      <c r="W19" s="86">
        <v>15.728330777982928</v>
      </c>
      <c r="X19" s="86">
        <v>16.531311416696468</v>
      </c>
      <c r="Y19" s="86">
        <v>17.375878700074676</v>
      </c>
      <c r="Z19" s="86">
        <v>18.205757374702728</v>
      </c>
      <c r="AA19" s="86">
        <v>19.075838140726095</v>
      </c>
      <c r="AB19" s="86">
        <v>19.988098993429698</v>
      </c>
      <c r="AC19" s="86">
        <v>20.944616895727137</v>
      </c>
      <c r="AD19" s="86">
        <v>21.94757281669408</v>
      </c>
      <c r="AE19" s="86">
        <v>22.961286736671237</v>
      </c>
      <c r="AF19" s="86">
        <v>24.022611053365836</v>
      </c>
      <c r="AG19" s="86">
        <v>25.133822891308373</v>
      </c>
      <c r="AH19" s="86">
        <v>26.297310439813035</v>
      </c>
      <c r="AI19" s="86">
        <v>27.515578484580708</v>
      </c>
      <c r="AJ19" s="86">
        <v>28.789175082905135</v>
      </c>
      <c r="AK19" s="86">
        <v>30.122669372049053</v>
      </c>
      <c r="AL19" s="86">
        <v>31.518926435731231</v>
      </c>
      <c r="AM19" s="86">
        <v>32.980950851234049</v>
      </c>
      <c r="AN19" s="86">
        <v>34.511893605234171</v>
      </c>
    </row>
    <row r="20" spans="1:40" x14ac:dyDescent="0.2">
      <c r="A20" s="85" t="s">
        <v>253</v>
      </c>
      <c r="B20" s="86">
        <v>140.83306291834535</v>
      </c>
      <c r="C20" s="86">
        <v>146.07296915673817</v>
      </c>
      <c r="D20" s="86">
        <v>152.10541999240041</v>
      </c>
      <c r="E20" s="86">
        <v>158.39555907786738</v>
      </c>
      <c r="F20" s="86">
        <v>166.22365984650861</v>
      </c>
      <c r="G20" s="86">
        <v>174.44458353670007</v>
      </c>
      <c r="H20" s="86">
        <v>183.07839562990276</v>
      </c>
      <c r="I20" s="86">
        <v>192.1462077350144</v>
      </c>
      <c r="J20" s="86">
        <v>201.67023346720063</v>
      </c>
      <c r="K20" s="86">
        <v>212.6435852124466</v>
      </c>
      <c r="L20" s="86">
        <v>224.22106700092547</v>
      </c>
      <c r="M20" s="86">
        <v>236.43638152840447</v>
      </c>
      <c r="N20" s="86">
        <v>249.32513972938821</v>
      </c>
      <c r="O20" s="86">
        <v>262.92497053251191</v>
      </c>
      <c r="P20" s="86">
        <v>277.01058709473415</v>
      </c>
      <c r="Q20" s="86">
        <v>291.86026272358117</v>
      </c>
      <c r="R20" s="86">
        <v>307.51602848010145</v>
      </c>
      <c r="S20" s="86">
        <v>324.02226408957597</v>
      </c>
      <c r="T20" s="86">
        <v>341.42583156655456</v>
      </c>
      <c r="U20" s="86">
        <v>358.82050890835524</v>
      </c>
      <c r="V20" s="86">
        <v>377.11398479031664</v>
      </c>
      <c r="W20" s="86">
        <v>396.3534245913699</v>
      </c>
      <c r="X20" s="86">
        <v>416.58851059809319</v>
      </c>
      <c r="Y20" s="86">
        <v>437.87157869921498</v>
      </c>
      <c r="Z20" s="86">
        <v>458.78449433706623</v>
      </c>
      <c r="AA20" s="86">
        <v>480.71050137191253</v>
      </c>
      <c r="AB20" s="86">
        <v>503.69944522066891</v>
      </c>
      <c r="AC20" s="86">
        <v>527.80366528127752</v>
      </c>
      <c r="AD20" s="86">
        <v>553.07812190358538</v>
      </c>
      <c r="AE20" s="86">
        <v>578.62367975142308</v>
      </c>
      <c r="AF20" s="86">
        <v>605.36901804967738</v>
      </c>
      <c r="AG20" s="86">
        <v>633.37152026253318</v>
      </c>
      <c r="AH20" s="86">
        <v>662.69136868311546</v>
      </c>
      <c r="AI20" s="86">
        <v>693.39168382970638</v>
      </c>
      <c r="AJ20" s="86">
        <v>725.48627672830139</v>
      </c>
      <c r="AK20" s="86">
        <v>759.09028948947082</v>
      </c>
      <c r="AL20" s="86">
        <v>794.27592212983984</v>
      </c>
      <c r="AM20" s="86">
        <v>831.11888989930674</v>
      </c>
      <c r="AN20" s="86">
        <v>869.69859755974733</v>
      </c>
    </row>
    <row r="21" spans="1:40" x14ac:dyDescent="0.2">
      <c r="A21" s="85" t="s">
        <v>254</v>
      </c>
      <c r="B21" s="86">
        <v>0</v>
      </c>
      <c r="C21" s="86">
        <v>0</v>
      </c>
      <c r="D21" s="86">
        <v>0</v>
      </c>
      <c r="E21" s="86">
        <v>0</v>
      </c>
      <c r="F21" s="86">
        <v>0</v>
      </c>
      <c r="G21" s="86">
        <v>0</v>
      </c>
      <c r="H21" s="86">
        <v>0</v>
      </c>
      <c r="I21" s="86">
        <v>0</v>
      </c>
      <c r="J21" s="86">
        <v>0</v>
      </c>
      <c r="K21" s="86">
        <v>0</v>
      </c>
      <c r="L21" s="86">
        <v>0</v>
      </c>
      <c r="M21" s="86">
        <v>0</v>
      </c>
      <c r="N21" s="86">
        <v>0</v>
      </c>
      <c r="O21" s="86">
        <v>0</v>
      </c>
      <c r="P21" s="86">
        <v>0</v>
      </c>
      <c r="Q21" s="86">
        <v>0</v>
      </c>
      <c r="R21" s="86">
        <v>0</v>
      </c>
      <c r="S21" s="86">
        <v>0</v>
      </c>
      <c r="T21" s="86">
        <v>0</v>
      </c>
      <c r="U21" s="86">
        <v>0</v>
      </c>
      <c r="V21" s="86">
        <v>0</v>
      </c>
      <c r="W21" s="86">
        <v>0</v>
      </c>
      <c r="X21" s="86">
        <v>0</v>
      </c>
      <c r="Y21" s="86">
        <v>0</v>
      </c>
      <c r="Z21" s="86">
        <v>0</v>
      </c>
      <c r="AA21" s="86">
        <v>0</v>
      </c>
      <c r="AB21" s="86">
        <v>0</v>
      </c>
      <c r="AC21" s="86">
        <v>0</v>
      </c>
      <c r="AD21" s="86">
        <v>0</v>
      </c>
      <c r="AE21" s="86">
        <v>0</v>
      </c>
      <c r="AF21" s="86">
        <v>0</v>
      </c>
      <c r="AG21" s="86">
        <v>0</v>
      </c>
      <c r="AH21" s="86">
        <v>0</v>
      </c>
      <c r="AI21" s="86">
        <v>0</v>
      </c>
      <c r="AJ21" s="86">
        <v>0</v>
      </c>
      <c r="AK21" s="86">
        <v>0</v>
      </c>
      <c r="AL21" s="86">
        <v>0</v>
      </c>
      <c r="AM21" s="86">
        <v>0</v>
      </c>
      <c r="AN21" s="86">
        <v>0</v>
      </c>
    </row>
    <row r="24" spans="1:40" x14ac:dyDescent="0.2">
      <c r="A24" s="83" t="s">
        <v>349</v>
      </c>
    </row>
    <row r="25" spans="1:40" x14ac:dyDescent="0.2">
      <c r="A25" s="83" t="s">
        <v>347</v>
      </c>
    </row>
    <row r="26" spans="1:40" x14ac:dyDescent="0.2">
      <c r="A26" s="83" t="s">
        <v>350</v>
      </c>
    </row>
    <row r="27" spans="1:40" x14ac:dyDescent="0.2">
      <c r="A27" s="83" t="s">
        <v>243</v>
      </c>
    </row>
    <row r="28" spans="1:40" x14ac:dyDescent="0.2">
      <c r="A28" s="83"/>
      <c r="B28">
        <v>1000</v>
      </c>
    </row>
    <row r="29" spans="1:40" x14ac:dyDescent="0.2">
      <c r="A29" s="85" t="s">
        <v>244</v>
      </c>
      <c r="B29" s="85">
        <v>2022</v>
      </c>
      <c r="C29" s="85">
        <v>2023</v>
      </c>
      <c r="D29" s="85">
        <v>2024</v>
      </c>
      <c r="E29" s="85">
        <v>2025</v>
      </c>
      <c r="F29" s="85">
        <v>2026</v>
      </c>
      <c r="G29" s="85">
        <v>2027</v>
      </c>
      <c r="H29" s="85">
        <v>2028</v>
      </c>
      <c r="I29" s="85">
        <v>2029</v>
      </c>
      <c r="J29" s="85">
        <v>2030</v>
      </c>
      <c r="K29" s="85">
        <v>2031</v>
      </c>
      <c r="L29" s="85">
        <v>2032</v>
      </c>
      <c r="M29" s="85">
        <v>2033</v>
      </c>
      <c r="N29" s="85">
        <v>2034</v>
      </c>
      <c r="O29" s="85">
        <v>2035</v>
      </c>
      <c r="P29" s="85">
        <v>2036</v>
      </c>
      <c r="Q29" s="85">
        <v>2037</v>
      </c>
      <c r="R29" s="85">
        <v>2038</v>
      </c>
      <c r="S29" s="85">
        <v>2039</v>
      </c>
      <c r="T29" s="85">
        <v>2040</v>
      </c>
      <c r="U29" s="85">
        <v>2041</v>
      </c>
      <c r="V29" s="85">
        <v>2042</v>
      </c>
      <c r="W29" s="85">
        <v>2043</v>
      </c>
      <c r="X29" s="85">
        <v>2044</v>
      </c>
      <c r="Y29" s="85">
        <v>2045</v>
      </c>
      <c r="Z29" s="85">
        <v>2046</v>
      </c>
      <c r="AA29" s="85">
        <v>2047</v>
      </c>
      <c r="AB29" s="85">
        <v>2048</v>
      </c>
      <c r="AC29" s="85">
        <v>2049</v>
      </c>
      <c r="AD29" s="85">
        <v>2050</v>
      </c>
      <c r="AE29" s="85">
        <v>2051</v>
      </c>
      <c r="AF29" s="85">
        <v>2052</v>
      </c>
      <c r="AG29" s="85">
        <v>2053</v>
      </c>
      <c r="AH29" s="85">
        <v>2054</v>
      </c>
      <c r="AI29" s="85">
        <v>2055</v>
      </c>
      <c r="AJ29" s="85">
        <v>2056</v>
      </c>
      <c r="AK29" s="85">
        <v>2057</v>
      </c>
      <c r="AL29" s="85">
        <v>2058</v>
      </c>
      <c r="AM29" s="85">
        <v>2059</v>
      </c>
      <c r="AN29" s="85">
        <v>2060</v>
      </c>
    </row>
    <row r="30" spans="1:40" x14ac:dyDescent="0.2">
      <c r="A30" s="85" t="s">
        <v>245</v>
      </c>
      <c r="B30" s="86">
        <v>5.441545014060631E-8</v>
      </c>
      <c r="C30" s="86">
        <v>5.6440058927408281E-8</v>
      </c>
      <c r="D30" s="86">
        <v>5.8770893185156121E-8</v>
      </c>
      <c r="E30" s="86">
        <v>6.1201293708229047E-8</v>
      </c>
      <c r="F30" s="86">
        <v>6.422593592110636E-8</v>
      </c>
      <c r="G30" s="86">
        <v>6.7402358090044868E-8</v>
      </c>
      <c r="H30" s="86">
        <v>7.0738313168671754E-8</v>
      </c>
      <c r="I30" s="86">
        <v>7.4241958316091312E-8</v>
      </c>
      <c r="J30" s="86">
        <v>7.7921876487494779E-8</v>
      </c>
      <c r="K30" s="86">
        <v>8.2161789064806087E-8</v>
      </c>
      <c r="L30" s="86">
        <v>8.663512700094131E-8</v>
      </c>
      <c r="M30" s="86">
        <v>9.135491243234421E-8</v>
      </c>
      <c r="N30" s="86">
        <v>9.6334904805772892E-8</v>
      </c>
      <c r="O30" s="86">
        <v>1.0158964328587776E-7</v>
      </c>
      <c r="P30" s="86">
        <v>1.0703208094830155E-7</v>
      </c>
      <c r="Q30" s="86">
        <v>1.1276973776724192E-7</v>
      </c>
      <c r="R30" s="86">
        <v>1.1881885381487683E-7</v>
      </c>
      <c r="S30" s="86">
        <v>1.2519657664646243E-7</v>
      </c>
      <c r="T30" s="86">
        <v>1.3192101293072679E-7</v>
      </c>
      <c r="U30" s="86">
        <v>1.3864201422112327E-7</v>
      </c>
      <c r="V30" s="86">
        <v>1.4571029566104628E-7</v>
      </c>
      <c r="W30" s="86">
        <v>1.5314408113395346E-7</v>
      </c>
      <c r="X30" s="86">
        <v>1.6096256701271431E-7</v>
      </c>
      <c r="Y30" s="86">
        <v>1.6918597497599358E-7</v>
      </c>
      <c r="Z30" s="86">
        <v>1.7726636245464974E-7</v>
      </c>
      <c r="AA30" s="86">
        <v>1.8573819085817621E-7</v>
      </c>
      <c r="AB30" s="86">
        <v>1.9462071959017221E-7</v>
      </c>
      <c r="AC30" s="86">
        <v>2.0393417168520144E-7</v>
      </c>
      <c r="AD30" s="86">
        <v>2.1369978286813446E-7</v>
      </c>
      <c r="AE30" s="86">
        <v>2.235701428573151E-7</v>
      </c>
      <c r="AF30" s="86">
        <v>2.3390407718001117E-7</v>
      </c>
      <c r="AG30" s="86">
        <v>2.4472375781039947E-7</v>
      </c>
      <c r="AH30" s="86">
        <v>2.5605243814156125E-7</v>
      </c>
      <c r="AI30" s="86">
        <v>2.6791450684576034E-7</v>
      </c>
      <c r="AJ30" s="86">
        <v>2.8031530026363234E-7</v>
      </c>
      <c r="AK30" s="86">
        <v>2.9329930730741789E-7</v>
      </c>
      <c r="AL30" s="86">
        <v>3.0689442480988825E-7</v>
      </c>
      <c r="AM30" s="86">
        <v>3.2112990782891322E-7</v>
      </c>
      <c r="AN30" s="86">
        <v>3.3603643698572816E-7</v>
      </c>
    </row>
    <row r="31" spans="1:40" x14ac:dyDescent="0.2">
      <c r="A31" s="85" t="s">
        <v>246</v>
      </c>
      <c r="B31" s="86">
        <v>0</v>
      </c>
      <c r="C31" s="86">
        <v>0</v>
      </c>
      <c r="D31" s="86">
        <v>0</v>
      </c>
      <c r="E31" s="86">
        <v>0</v>
      </c>
      <c r="F31" s="86">
        <v>0</v>
      </c>
      <c r="G31" s="86">
        <v>0</v>
      </c>
      <c r="H31" s="86">
        <v>0</v>
      </c>
      <c r="I31" s="86">
        <v>0</v>
      </c>
      <c r="J31" s="86">
        <v>0</v>
      </c>
      <c r="K31" s="86">
        <v>0</v>
      </c>
      <c r="L31" s="86">
        <v>0</v>
      </c>
      <c r="M31" s="86">
        <v>0</v>
      </c>
      <c r="N31" s="86">
        <v>0</v>
      </c>
      <c r="O31" s="86">
        <v>0</v>
      </c>
      <c r="P31" s="86">
        <v>0</v>
      </c>
      <c r="Q31" s="86">
        <v>0</v>
      </c>
      <c r="R31" s="86">
        <v>0</v>
      </c>
      <c r="S31" s="86">
        <v>0</v>
      </c>
      <c r="T31" s="86">
        <v>0</v>
      </c>
      <c r="U31" s="86">
        <v>0</v>
      </c>
      <c r="V31" s="86">
        <v>0</v>
      </c>
      <c r="W31" s="86">
        <v>0</v>
      </c>
      <c r="X31" s="86">
        <v>0</v>
      </c>
      <c r="Y31" s="86">
        <v>0</v>
      </c>
      <c r="Z31" s="86">
        <v>0</v>
      </c>
      <c r="AA31" s="86">
        <v>0</v>
      </c>
      <c r="AB31" s="86">
        <v>0</v>
      </c>
      <c r="AC31" s="86">
        <v>0</v>
      </c>
      <c r="AD31" s="86">
        <v>0</v>
      </c>
      <c r="AE31" s="86">
        <v>0</v>
      </c>
      <c r="AF31" s="86">
        <v>0</v>
      </c>
      <c r="AG31" s="86">
        <v>0</v>
      </c>
      <c r="AH31" s="86">
        <v>0</v>
      </c>
      <c r="AI31" s="86">
        <v>0</v>
      </c>
      <c r="AJ31" s="86">
        <v>0</v>
      </c>
      <c r="AK31" s="86">
        <v>0</v>
      </c>
      <c r="AL31" s="86">
        <v>0</v>
      </c>
      <c r="AM31" s="86">
        <v>0</v>
      </c>
      <c r="AN31" s="86">
        <v>0</v>
      </c>
    </row>
    <row r="32" spans="1:40" x14ac:dyDescent="0.2">
      <c r="A32" s="85" t="s">
        <v>247</v>
      </c>
      <c r="B32" s="86">
        <v>0</v>
      </c>
      <c r="C32" s="86">
        <v>0</v>
      </c>
      <c r="D32" s="86">
        <v>0</v>
      </c>
      <c r="E32" s="86">
        <v>0</v>
      </c>
      <c r="F32" s="86">
        <v>0</v>
      </c>
      <c r="G32" s="86">
        <v>0</v>
      </c>
      <c r="H32" s="86">
        <v>0</v>
      </c>
      <c r="I32" s="86">
        <v>0</v>
      </c>
      <c r="J32" s="86">
        <v>0</v>
      </c>
      <c r="K32" s="86">
        <v>0</v>
      </c>
      <c r="L32" s="86">
        <v>0</v>
      </c>
      <c r="M32" s="86">
        <v>0</v>
      </c>
      <c r="N32" s="86">
        <v>0</v>
      </c>
      <c r="O32" s="86">
        <v>0</v>
      </c>
      <c r="P32" s="86">
        <v>0</v>
      </c>
      <c r="Q32" s="86">
        <v>0</v>
      </c>
      <c r="R32" s="86">
        <v>0</v>
      </c>
      <c r="S32" s="86">
        <v>0</v>
      </c>
      <c r="T32" s="86">
        <v>0</v>
      </c>
      <c r="U32" s="86">
        <v>0</v>
      </c>
      <c r="V32" s="86">
        <v>0</v>
      </c>
      <c r="W32" s="86">
        <v>0</v>
      </c>
      <c r="X32" s="86">
        <v>0</v>
      </c>
      <c r="Y32" s="86">
        <v>0</v>
      </c>
      <c r="Z32" s="86">
        <v>0</v>
      </c>
      <c r="AA32" s="86">
        <v>0</v>
      </c>
      <c r="AB32" s="86">
        <v>0</v>
      </c>
      <c r="AC32" s="86">
        <v>0</v>
      </c>
      <c r="AD32" s="86">
        <v>0</v>
      </c>
      <c r="AE32" s="86">
        <v>0</v>
      </c>
      <c r="AF32" s="86">
        <v>0</v>
      </c>
      <c r="AG32" s="86">
        <v>0</v>
      </c>
      <c r="AH32" s="86">
        <v>0</v>
      </c>
      <c r="AI32" s="86">
        <v>0</v>
      </c>
      <c r="AJ32" s="86">
        <v>0</v>
      </c>
      <c r="AK32" s="86">
        <v>0</v>
      </c>
      <c r="AL32" s="86">
        <v>0</v>
      </c>
      <c r="AM32" s="86">
        <v>0</v>
      </c>
      <c r="AN32" s="86">
        <v>0</v>
      </c>
    </row>
    <row r="33" spans="1:40" x14ac:dyDescent="0.2">
      <c r="A33" s="85" t="s">
        <v>180</v>
      </c>
      <c r="B33" s="86">
        <v>734.24788930612851</v>
      </c>
      <c r="C33" s="86">
        <v>761.56668800280011</v>
      </c>
      <c r="D33" s="86">
        <v>793.01750077107795</v>
      </c>
      <c r="E33" s="86">
        <v>825.81179815580447</v>
      </c>
      <c r="F33" s="86">
        <v>866.62441947884577</v>
      </c>
      <c r="G33" s="86">
        <v>909.4850641498316</v>
      </c>
      <c r="H33" s="86">
        <v>954.49834565302069</v>
      </c>
      <c r="I33" s="86">
        <v>1001.7743315673733</v>
      </c>
      <c r="J33" s="86">
        <v>1051.4288348966766</v>
      </c>
      <c r="K33" s="86">
        <v>1108.6395508365274</v>
      </c>
      <c r="L33" s="86">
        <v>1168.9999618828986</v>
      </c>
      <c r="M33" s="86">
        <v>1232.6857805617988</v>
      </c>
      <c r="N33" s="86">
        <v>1299.8826682012896</v>
      </c>
      <c r="O33" s="86">
        <v>1370.7868071526927</v>
      </c>
      <c r="P33" s="86">
        <v>1444.223640919374</v>
      </c>
      <c r="Q33" s="86">
        <v>1521.6439764671659</v>
      </c>
      <c r="R33" s="86">
        <v>1603.2669471247102</v>
      </c>
      <c r="S33" s="86">
        <v>1689.3239312270391</v>
      </c>
      <c r="T33" s="86">
        <v>1780.0592487836648</v>
      </c>
      <c r="U33" s="86">
        <v>1870.7482166916016</v>
      </c>
      <c r="V33" s="86">
        <v>1966.1231647049842</v>
      </c>
      <c r="W33" s="86">
        <v>2066.4299944552276</v>
      </c>
      <c r="X33" s="86">
        <v>2171.9277297347548</v>
      </c>
      <c r="Y33" s="86">
        <v>2282.8892291680791</v>
      </c>
      <c r="Z33" s="86">
        <v>2391.920900056557</v>
      </c>
      <c r="AA33" s="86">
        <v>2506.2344288021573</v>
      </c>
      <c r="AB33" s="86">
        <v>2626.0896896943618</v>
      </c>
      <c r="AC33" s="86">
        <v>2751.7595596533342</v>
      </c>
      <c r="AD33" s="86">
        <v>2883.5305802058629</v>
      </c>
      <c r="AE33" s="86">
        <v>3016.7150153253178</v>
      </c>
      <c r="AF33" s="86">
        <v>3156.1546311892257</v>
      </c>
      <c r="AG33" s="86">
        <v>3302.1486024841674</v>
      </c>
      <c r="AH33" s="86">
        <v>3455.0106958838546</v>
      </c>
      <c r="AI33" s="86">
        <v>3615.0699968058752</v>
      </c>
      <c r="AJ33" s="86">
        <v>3782.3985104773842</v>
      </c>
      <c r="AK33" s="86">
        <v>3957.5965423231469</v>
      </c>
      <c r="AL33" s="86">
        <v>4141.0405146740941</v>
      </c>
      <c r="AM33" s="86">
        <v>4333.1251768971197</v>
      </c>
      <c r="AN33" s="86">
        <v>4534.26451401535</v>
      </c>
    </row>
    <row r="34" spans="1:40" x14ac:dyDescent="0.2">
      <c r="A34" s="85" t="s">
        <v>248</v>
      </c>
      <c r="B34" s="86">
        <v>0.55942201751948128</v>
      </c>
      <c r="C34" s="86">
        <v>0.58023615632149128</v>
      </c>
      <c r="D34" s="86">
        <v>0.60419846848841385</v>
      </c>
      <c r="E34" s="86">
        <v>0.62918437893268442</v>
      </c>
      <c r="F34" s="86">
        <v>0.6602794345580677</v>
      </c>
      <c r="G34" s="86">
        <v>0.69293487512962626</v>
      </c>
      <c r="H34" s="86">
        <v>0.72723040545451834</v>
      </c>
      <c r="I34" s="86">
        <v>0.76324988580389008</v>
      </c>
      <c r="J34" s="86">
        <v>0.80108155387672175</v>
      </c>
      <c r="K34" s="86">
        <v>0.84467028542220857</v>
      </c>
      <c r="L34" s="86">
        <v>0.89065876345212325</v>
      </c>
      <c r="M34" s="86">
        <v>0.93918086299319004</v>
      </c>
      <c r="N34" s="86">
        <v>0.99037803904477961</v>
      </c>
      <c r="O34" s="86">
        <v>1.0443997625531165</v>
      </c>
      <c r="P34" s="86">
        <v>1.1003511412418898</v>
      </c>
      <c r="Q34" s="86">
        <v>1.1593375420745975</v>
      </c>
      <c r="R34" s="86">
        <v>1.2215259223017816</v>
      </c>
      <c r="S34" s="86">
        <v>1.2870925686201815</v>
      </c>
      <c r="T34" s="86">
        <v>1.3562236279627782</v>
      </c>
      <c r="U34" s="86">
        <v>1.4253193735995291</v>
      </c>
      <c r="V34" s="86">
        <v>1.4979853582288936</v>
      </c>
      <c r="W34" s="86">
        <v>1.574408933818457</v>
      </c>
      <c r="X34" s="86">
        <v>1.6547874500843758</v>
      </c>
      <c r="Y34" s="86">
        <v>1.7393287974740668</v>
      </c>
      <c r="Z34" s="86">
        <v>1.8223998123047573</v>
      </c>
      <c r="AA34" s="86">
        <v>1.9094950642108512</v>
      </c>
      <c r="AB34" s="86">
        <v>2.0008125509005348</v>
      </c>
      <c r="AC34" s="86">
        <v>2.0965601767606454</v>
      </c>
      <c r="AD34" s="86">
        <v>2.1969562572148349</v>
      </c>
      <c r="AE34" s="86">
        <v>2.2984292154376047</v>
      </c>
      <c r="AF34" s="86">
        <v>2.4046679835223794</v>
      </c>
      <c r="AG34" s="86">
        <v>2.5159005020723182</v>
      </c>
      <c r="AH34" s="86">
        <v>2.6323658292967749</v>
      </c>
      <c r="AI34" s="86">
        <v>2.7543146947258212</v>
      </c>
      <c r="AJ34" s="86">
        <v>2.8818019589998962</v>
      </c>
      <c r="AK34" s="86">
        <v>3.0152849936371746</v>
      </c>
      <c r="AL34" s="86">
        <v>3.1550505940685678</v>
      </c>
      <c r="AM34" s="86">
        <v>3.3013995190575125</v>
      </c>
      <c r="AN34" s="86">
        <v>3.4546471829759549</v>
      </c>
    </row>
    <row r="35" spans="1:40" x14ac:dyDescent="0.2">
      <c r="A35" s="85" t="s">
        <v>249</v>
      </c>
      <c r="B35" s="86">
        <v>4.5015479306294841</v>
      </c>
      <c r="C35" s="86">
        <v>4.6690348019318986</v>
      </c>
      <c r="D35" s="86">
        <v>4.8618543431190693</v>
      </c>
      <c r="E35" s="86">
        <v>5.0629105581640603</v>
      </c>
      <c r="F35" s="86">
        <v>5.3131257426216134</v>
      </c>
      <c r="G35" s="86">
        <v>5.5758970071143876</v>
      </c>
      <c r="H35" s="86">
        <v>5.8518657189795462</v>
      </c>
      <c r="I35" s="86">
        <v>6.1417066836738199</v>
      </c>
      <c r="J35" s="86">
        <v>6.4461299308685645</v>
      </c>
      <c r="K35" s="86">
        <v>6.7968790221492243</v>
      </c>
      <c r="L35" s="86">
        <v>7.1669383541474554</v>
      </c>
      <c r="M35" s="86">
        <v>7.5573851902362428</v>
      </c>
      <c r="N35" s="86">
        <v>7.9693577881883417</v>
      </c>
      <c r="O35" s="86">
        <v>8.404058908366407</v>
      </c>
      <c r="P35" s="86">
        <v>8.8542875462543371</v>
      </c>
      <c r="Q35" s="86">
        <v>9.3289383506347896</v>
      </c>
      <c r="R35" s="86">
        <v>9.829354790377673</v>
      </c>
      <c r="S35" s="86">
        <v>10.356955406387806</v>
      </c>
      <c r="T35" s="86">
        <v>10.913238082757532</v>
      </c>
      <c r="U35" s="86">
        <v>11.469236597377286</v>
      </c>
      <c r="V35" s="86">
        <v>12.053964052663897</v>
      </c>
      <c r="W35" s="86">
        <v>12.668928029362448</v>
      </c>
      <c r="X35" s="86">
        <v>13.315716557937501</v>
      </c>
      <c r="Y35" s="86">
        <v>13.996002487837357</v>
      </c>
      <c r="Z35" s="86">
        <v>14.664456969776591</v>
      </c>
      <c r="AA35" s="86">
        <v>15.365293616721535</v>
      </c>
      <c r="AB35" s="86">
        <v>16.10010567338843</v>
      </c>
      <c r="AC35" s="86">
        <v>16.870566101393052</v>
      </c>
      <c r="AD35" s="86">
        <v>17.67843163771175</v>
      </c>
      <c r="AE35" s="86">
        <v>18.49496257642593</v>
      </c>
      <c r="AF35" s="86">
        <v>19.34984295590257</v>
      </c>
      <c r="AG35" s="86">
        <v>20.244906964854895</v>
      </c>
      <c r="AH35" s="86">
        <v>21.182078252967592</v>
      </c>
      <c r="AI35" s="86">
        <v>22.163374386517823</v>
      </c>
      <c r="AJ35" s="86">
        <v>23.189236817208783</v>
      </c>
      <c r="AK35" s="86">
        <v>24.263345914683949</v>
      </c>
      <c r="AL35" s="86">
        <v>25.388009459720799</v>
      </c>
      <c r="AM35" s="86">
        <v>26.565647593012343</v>
      </c>
      <c r="AN35" s="86">
        <v>27.79879838576219</v>
      </c>
    </row>
    <row r="36" spans="1:40" x14ac:dyDescent="0.2">
      <c r="A36" s="85" t="s">
        <v>250</v>
      </c>
      <c r="B36" s="86">
        <v>142.34027052911642</v>
      </c>
      <c r="C36" s="86">
        <v>147.63625469692852</v>
      </c>
      <c r="D36" s="86">
        <v>153.73326534278519</v>
      </c>
      <c r="E36" s="86">
        <v>160.09072204036661</v>
      </c>
      <c r="F36" s="86">
        <v>168.00259981997306</v>
      </c>
      <c r="G36" s="86">
        <v>176.31150454598566</v>
      </c>
      <c r="H36" s="86">
        <v>185.03771644238222</v>
      </c>
      <c r="I36" s="86">
        <v>194.20257305632339</v>
      </c>
      <c r="J36" s="86">
        <v>203.82852573500404</v>
      </c>
      <c r="K36" s="86">
        <v>214.91931523899351</v>
      </c>
      <c r="L36" s="86">
        <v>226.62070023815011</v>
      </c>
      <c r="M36" s="86">
        <v>238.96674411740386</v>
      </c>
      <c r="N36" s="86">
        <v>251.99343892255831</v>
      </c>
      <c r="O36" s="86">
        <v>265.73881629029484</v>
      </c>
      <c r="P36" s="86">
        <v>279.9751783383075</v>
      </c>
      <c r="Q36" s="86">
        <v>294.98377647910934</v>
      </c>
      <c r="R36" s="86">
        <v>310.80709159379671</v>
      </c>
      <c r="S36" s="86">
        <v>327.48997836330608</v>
      </c>
      <c r="T36" s="86">
        <v>345.07980032351691</v>
      </c>
      <c r="U36" s="86">
        <v>362.6606370055548</v>
      </c>
      <c r="V36" s="86">
        <v>381.14989124740828</v>
      </c>
      <c r="W36" s="86">
        <v>400.59523319597042</v>
      </c>
      <c r="X36" s="86">
        <v>421.04687684194369</v>
      </c>
      <c r="Y36" s="86">
        <v>442.55771817726111</v>
      </c>
      <c r="Z36" s="86">
        <v>463.69444564565555</v>
      </c>
      <c r="AA36" s="86">
        <v>485.85510670273175</v>
      </c>
      <c r="AB36" s="86">
        <v>509.09008021536425</v>
      </c>
      <c r="AC36" s="86">
        <v>533.45226572225511</v>
      </c>
      <c r="AD36" s="86">
        <v>558.99721176366586</v>
      </c>
      <c r="AE36" s="86">
        <v>584.81616037935157</v>
      </c>
      <c r="AF36" s="86">
        <v>611.847729599525</v>
      </c>
      <c r="AG36" s="86">
        <v>640.14991701116332</v>
      </c>
      <c r="AH36" s="86">
        <v>669.78354898349426</v>
      </c>
      <c r="AI36" s="86">
        <v>700.8124215560415</v>
      </c>
      <c r="AJ36" s="86">
        <v>733.25049356159479</v>
      </c>
      <c r="AK36" s="86">
        <v>767.21413937154193</v>
      </c>
      <c r="AL36" s="86">
        <v>802.77633169332728</v>
      </c>
      <c r="AM36" s="86">
        <v>840.01359608799544</v>
      </c>
      <c r="AN36" s="86">
        <v>879.00618711404786</v>
      </c>
    </row>
    <row r="37" spans="1:40" x14ac:dyDescent="0.2">
      <c r="A37" s="85" t="s">
        <v>251</v>
      </c>
      <c r="B37" s="86">
        <v>3.5983590471759337</v>
      </c>
      <c r="C37" s="86">
        <v>3.7322414156237933</v>
      </c>
      <c r="D37" s="86">
        <v>3.8863737166001253</v>
      </c>
      <c r="E37" s="86">
        <v>4.0470900882898349</v>
      </c>
      <c r="F37" s="86">
        <v>4.2471021922613073</v>
      </c>
      <c r="G37" s="86">
        <v>4.4571511290929564</v>
      </c>
      <c r="H37" s="86">
        <v>4.6777495824206801</v>
      </c>
      <c r="I37" s="86">
        <v>4.9094369649882141</v>
      </c>
      <c r="J37" s="86">
        <v>5.1527808463807432</v>
      </c>
      <c r="K37" s="86">
        <v>5.4331557719281882</v>
      </c>
      <c r="L37" s="86">
        <v>5.7289665387595683</v>
      </c>
      <c r="M37" s="86">
        <v>6.041074268529945</v>
      </c>
      <c r="N37" s="86">
        <v>6.3703888394007269</v>
      </c>
      <c r="O37" s="86">
        <v>6.7178716903478515</v>
      </c>
      <c r="P37" s="86">
        <v>7.0777666236925194</v>
      </c>
      <c r="Q37" s="86">
        <v>7.4571836692315419</v>
      </c>
      <c r="R37" s="86">
        <v>7.8571967427461376</v>
      </c>
      <c r="S37" s="86">
        <v>8.2789397696275984</v>
      </c>
      <c r="T37" s="86">
        <v>8.723610099067443</v>
      </c>
      <c r="U37" s="86">
        <v>9.1680532808639317</v>
      </c>
      <c r="V37" s="86">
        <v>9.6354612394788486</v>
      </c>
      <c r="W37" s="86">
        <v>10.12703907522369</v>
      </c>
      <c r="X37" s="86">
        <v>10.644056196727982</v>
      </c>
      <c r="Y37" s="86">
        <v>11.187849813555989</v>
      </c>
      <c r="Z37" s="86">
        <v>11.722185839691555</v>
      </c>
      <c r="AA37" s="86">
        <v>12.282406885427294</v>
      </c>
      <c r="AB37" s="86">
        <v>12.869786527458899</v>
      </c>
      <c r="AC37" s="86">
        <v>13.485662065012887</v>
      </c>
      <c r="AD37" s="86">
        <v>14.131437764019504</v>
      </c>
      <c r="AE37" s="86">
        <v>14.78414024234463</v>
      </c>
      <c r="AF37" s="86">
        <v>15.467497744063557</v>
      </c>
      <c r="AG37" s="86">
        <v>16.182976446956044</v>
      </c>
      <c r="AH37" s="86">
        <v>16.932114040357675</v>
      </c>
      <c r="AI37" s="86">
        <v>17.716523286806698</v>
      </c>
      <c r="AJ37" s="86">
        <v>18.536557065302649</v>
      </c>
      <c r="AK37" s="86">
        <v>19.395157317508172</v>
      </c>
      <c r="AL37" s="86">
        <v>20.294168791933682</v>
      </c>
      <c r="AM37" s="86">
        <v>21.235526053153922</v>
      </c>
      <c r="AN37" s="86">
        <v>22.221257934720956</v>
      </c>
    </row>
    <row r="38" spans="1:40" x14ac:dyDescent="0.2">
      <c r="A38" s="85" t="s">
        <v>252</v>
      </c>
      <c r="B38" s="86">
        <v>0</v>
      </c>
      <c r="C38" s="86">
        <v>0</v>
      </c>
      <c r="D38" s="86">
        <v>0</v>
      </c>
      <c r="E38" s="86">
        <v>0</v>
      </c>
      <c r="F38" s="86">
        <v>0</v>
      </c>
      <c r="G38" s="86">
        <v>0</v>
      </c>
      <c r="H38" s="86">
        <v>0</v>
      </c>
      <c r="I38" s="86">
        <v>0</v>
      </c>
      <c r="J38" s="86">
        <v>0</v>
      </c>
      <c r="K38" s="86">
        <v>0</v>
      </c>
      <c r="L38" s="86">
        <v>0</v>
      </c>
      <c r="M38" s="86">
        <v>0</v>
      </c>
      <c r="N38" s="86">
        <v>0</v>
      </c>
      <c r="O38" s="86">
        <v>0</v>
      </c>
      <c r="P38" s="86">
        <v>0</v>
      </c>
      <c r="Q38" s="86">
        <v>0</v>
      </c>
      <c r="R38" s="86">
        <v>0</v>
      </c>
      <c r="S38" s="86">
        <v>0</v>
      </c>
      <c r="T38" s="86">
        <v>0</v>
      </c>
      <c r="U38" s="86">
        <v>0</v>
      </c>
      <c r="V38" s="86">
        <v>0</v>
      </c>
      <c r="W38" s="86">
        <v>0</v>
      </c>
      <c r="X38" s="86">
        <v>0</v>
      </c>
      <c r="Y38" s="86">
        <v>0</v>
      </c>
      <c r="Z38" s="86">
        <v>0</v>
      </c>
      <c r="AA38" s="86">
        <v>0</v>
      </c>
      <c r="AB38" s="86">
        <v>0</v>
      </c>
      <c r="AC38" s="86">
        <v>0</v>
      </c>
      <c r="AD38" s="86">
        <v>0</v>
      </c>
      <c r="AE38" s="86">
        <v>0</v>
      </c>
      <c r="AF38" s="86">
        <v>0</v>
      </c>
      <c r="AG38" s="86">
        <v>0</v>
      </c>
      <c r="AH38" s="86">
        <v>0</v>
      </c>
      <c r="AI38" s="86">
        <v>0</v>
      </c>
      <c r="AJ38" s="86">
        <v>0</v>
      </c>
      <c r="AK38" s="86">
        <v>0</v>
      </c>
      <c r="AL38" s="86">
        <v>0</v>
      </c>
      <c r="AM38" s="86">
        <v>0</v>
      </c>
      <c r="AN38" s="86">
        <v>0</v>
      </c>
    </row>
    <row r="39" spans="1:40" x14ac:dyDescent="0.2">
      <c r="A39" s="85" t="s">
        <v>128</v>
      </c>
      <c r="B39" s="86">
        <v>10.245393056073176</v>
      </c>
      <c r="C39" s="86">
        <v>10.626588337045169</v>
      </c>
      <c r="D39" s="86">
        <v>11.065440042902269</v>
      </c>
      <c r="E39" s="86">
        <v>11.523038180530953</v>
      </c>
      <c r="F39" s="86">
        <v>12.092520712511238</v>
      </c>
      <c r="G39" s="86">
        <v>12.690580519950268</v>
      </c>
      <c r="H39" s="86">
        <v>13.31867733638056</v>
      </c>
      <c r="I39" s="86">
        <v>13.978346999528858</v>
      </c>
      <c r="J39" s="86">
        <v>14.671205516416881</v>
      </c>
      <c r="K39" s="86">
        <v>15.469500316252173</v>
      </c>
      <c r="L39" s="86">
        <v>16.311744666155072</v>
      </c>
      <c r="M39" s="86">
        <v>17.200390386444091</v>
      </c>
      <c r="N39" s="86">
        <v>18.138028118929736</v>
      </c>
      <c r="O39" s="86">
        <v>19.127395311453842</v>
      </c>
      <c r="P39" s="86">
        <v>20.152102685749703</v>
      </c>
      <c r="Q39" s="86">
        <v>21.232394205511213</v>
      </c>
      <c r="R39" s="86">
        <v>22.371327567078165</v>
      </c>
      <c r="S39" s="86">
        <v>23.572131328573214</v>
      </c>
      <c r="T39" s="86">
        <v>24.838214630921893</v>
      </c>
      <c r="U39" s="86">
        <v>26.103651189336063</v>
      </c>
      <c r="V39" s="86">
        <v>27.434473986828984</v>
      </c>
      <c r="W39" s="86">
        <v>28.834114233627691</v>
      </c>
      <c r="X39" s="86">
        <v>30.306186241196873</v>
      </c>
      <c r="Y39" s="86">
        <v>31.854497366558057</v>
      </c>
      <c r="Z39" s="86">
        <v>33.375880458130197</v>
      </c>
      <c r="AA39" s="86">
        <v>34.970964421847377</v>
      </c>
      <c r="AB39" s="86">
        <v>36.64337543666047</v>
      </c>
      <c r="AC39" s="86">
        <v>38.396921114880953</v>
      </c>
      <c r="AD39" s="86">
        <v>40.235599739121007</v>
      </c>
      <c r="AE39" s="86">
        <v>42.094000568899865</v>
      </c>
      <c r="AF39" s="86">
        <v>44.039683618072331</v>
      </c>
      <c r="AG39" s="86">
        <v>46.076823447166362</v>
      </c>
      <c r="AH39" s="86">
        <v>48.209798227296794</v>
      </c>
      <c r="AI39" s="86">
        <v>50.443199881029962</v>
      </c>
      <c r="AJ39" s="86">
        <v>52.778033139690343</v>
      </c>
      <c r="AK39" s="86">
        <v>55.222674418273414</v>
      </c>
      <c r="AL39" s="86">
        <v>57.782376159165004</v>
      </c>
      <c r="AM39" s="86">
        <v>60.462646532672935</v>
      </c>
      <c r="AN39" s="86">
        <v>63.269262115540613</v>
      </c>
    </row>
    <row r="40" spans="1:40" x14ac:dyDescent="0.2">
      <c r="A40" s="85" t="s">
        <v>253</v>
      </c>
      <c r="B40" s="86">
        <v>399.52275898409908</v>
      </c>
      <c r="C40" s="86">
        <v>414.38760502095971</v>
      </c>
      <c r="D40" s="86">
        <v>431.50078392481601</v>
      </c>
      <c r="E40" s="86">
        <v>449.3449866265392</v>
      </c>
      <c r="F40" s="86">
        <v>471.55216121952805</v>
      </c>
      <c r="G40" s="86">
        <v>494.87371686876747</v>
      </c>
      <c r="H40" s="86">
        <v>519.36657640436226</v>
      </c>
      <c r="I40" s="86">
        <v>545.09063036663485</v>
      </c>
      <c r="J40" s="86">
        <v>572.10889552617869</v>
      </c>
      <c r="K40" s="86">
        <v>603.23868617133098</v>
      </c>
      <c r="L40" s="86">
        <v>636.0823052077435</v>
      </c>
      <c r="M40" s="86">
        <v>670.73536224383531</v>
      </c>
      <c r="N40" s="86">
        <v>707.2988802816526</v>
      </c>
      <c r="O40" s="86">
        <v>745.87960707683135</v>
      </c>
      <c r="P40" s="86">
        <v>785.83843687373758</v>
      </c>
      <c r="Q40" s="86">
        <v>827.96479026204474</v>
      </c>
      <c r="R40" s="86">
        <v>872.37790320186832</v>
      </c>
      <c r="S40" s="86">
        <v>919.20367446953139</v>
      </c>
      <c r="T40" s="86">
        <v>968.57504473220752</v>
      </c>
      <c r="U40" s="86">
        <v>1017.9211949843238</v>
      </c>
      <c r="V40" s="86">
        <v>1069.8171049668242</v>
      </c>
      <c r="W40" s="86">
        <v>1124.3965759471723</v>
      </c>
      <c r="X40" s="86">
        <v>1181.8005492909456</v>
      </c>
      <c r="Y40" s="86">
        <v>1242.1774942441109</v>
      </c>
      <c r="Z40" s="86">
        <v>1301.5043709085796</v>
      </c>
      <c r="AA40" s="86">
        <v>1363.7052393874931</v>
      </c>
      <c r="AB40" s="86">
        <v>1428.9215038232878</v>
      </c>
      <c r="AC40" s="86">
        <v>1497.3016434170545</v>
      </c>
      <c r="AD40" s="86">
        <v>1569.0015726263127</v>
      </c>
      <c r="AE40" s="86">
        <v>1641.4705762797619</v>
      </c>
      <c r="AF40" s="86">
        <v>1717.3431812310371</v>
      </c>
      <c r="AG40" s="86">
        <v>1796.7821759579008</v>
      </c>
      <c r="AH40" s="86">
        <v>1879.9582888056229</v>
      </c>
      <c r="AI40" s="86">
        <v>1967.0505834336166</v>
      </c>
      <c r="AJ40" s="86">
        <v>2058.0982396984855</v>
      </c>
      <c r="AK40" s="86">
        <v>2153.4278988926708</v>
      </c>
      <c r="AL40" s="86">
        <v>2253.244381881696</v>
      </c>
      <c r="AM40" s="86">
        <v>2357.7624817326805</v>
      </c>
      <c r="AN40" s="86">
        <v>2467.2074581174934</v>
      </c>
    </row>
    <row r="41" spans="1:40" x14ac:dyDescent="0.2">
      <c r="A41" s="85" t="s">
        <v>254</v>
      </c>
      <c r="B41" s="86">
        <v>0.58911167314463286</v>
      </c>
      <c r="C41" s="86">
        <v>0.61103046030479269</v>
      </c>
      <c r="D41" s="86">
        <v>0.6362645007447153</v>
      </c>
      <c r="E41" s="86">
        <v>0.66257646388862845</v>
      </c>
      <c r="F41" s="86">
        <v>0.69532179687931139</v>
      </c>
      <c r="G41" s="86">
        <v>0.72971032759479404</v>
      </c>
      <c r="H41" s="86">
        <v>0.76582599093722958</v>
      </c>
      <c r="I41" s="86">
        <v>0.80375709781162019</v>
      </c>
      <c r="J41" s="86">
        <v>0.84359656886973233</v>
      </c>
      <c r="K41" s="86">
        <v>0.88949864237923615</v>
      </c>
      <c r="L41" s="86">
        <v>0.93792782176282141</v>
      </c>
      <c r="M41" s="86">
        <v>0.98902508706509906</v>
      </c>
      <c r="N41" s="86">
        <v>1.042939400587773</v>
      </c>
      <c r="O41" s="86">
        <v>1.0998281660018818</v>
      </c>
      <c r="P41" s="86">
        <v>1.1587489972917304</v>
      </c>
      <c r="Q41" s="86">
        <v>1.2208659254766787</v>
      </c>
      <c r="R41" s="86">
        <v>1.2863547685655463</v>
      </c>
      <c r="S41" s="86">
        <v>1.3554011691458914</v>
      </c>
      <c r="T41" s="86">
        <v>1.428201153344153</v>
      </c>
      <c r="U41" s="86">
        <v>1.500963949666922</v>
      </c>
      <c r="V41" s="86">
        <v>1.5774864647719271</v>
      </c>
      <c r="W41" s="86">
        <v>1.6579659937738314</v>
      </c>
      <c r="X41" s="86">
        <v>1.7426103601365648</v>
      </c>
      <c r="Y41" s="86">
        <v>1.8316384874732017</v>
      </c>
      <c r="Z41" s="86">
        <v>1.9191182487341645</v>
      </c>
      <c r="AA41" s="86">
        <v>2.0108358214547728</v>
      </c>
      <c r="AB41" s="86">
        <v>2.1069997114812304</v>
      </c>
      <c r="AC41" s="86">
        <v>2.2078288571058247</v>
      </c>
      <c r="AD41" s="86">
        <v>2.3135531601923955</v>
      </c>
      <c r="AE41" s="86">
        <v>2.4204114931243303</v>
      </c>
      <c r="AF41" s="86">
        <v>2.5322885670671105</v>
      </c>
      <c r="AG41" s="86">
        <v>2.6494244198917873</v>
      </c>
      <c r="AH41" s="86">
        <v>2.7720707971094076</v>
      </c>
      <c r="AI41" s="86">
        <v>2.9004917349722859</v>
      </c>
      <c r="AJ41" s="86">
        <v>3.0347450056857803</v>
      </c>
      <c r="AK41" s="86">
        <v>3.1753122543977095</v>
      </c>
      <c r="AL41" s="86">
        <v>3.3224954973513809</v>
      </c>
      <c r="AM41" s="86">
        <v>3.476611455184865</v>
      </c>
      <c r="AN41" s="86">
        <v>3.637992281947473</v>
      </c>
    </row>
    <row r="45" spans="1:40" x14ac:dyDescent="0.2">
      <c r="A45" s="83" t="s">
        <v>351</v>
      </c>
    </row>
    <row r="46" spans="1:40" x14ac:dyDescent="0.2">
      <c r="A46" s="83" t="s">
        <v>347</v>
      </c>
    </row>
    <row r="47" spans="1:40" x14ac:dyDescent="0.2">
      <c r="A47" s="83" t="s">
        <v>352</v>
      </c>
    </row>
    <row r="48" spans="1:40" x14ac:dyDescent="0.2">
      <c r="A48" s="83" t="s">
        <v>243</v>
      </c>
    </row>
    <row r="49" spans="1:40" x14ac:dyDescent="0.2">
      <c r="A49" s="83"/>
      <c r="B49" s="84">
        <v>1000000</v>
      </c>
    </row>
    <row r="50" spans="1:40" x14ac:dyDescent="0.2">
      <c r="A50" s="85" t="s">
        <v>244</v>
      </c>
      <c r="B50" s="85">
        <v>2022</v>
      </c>
      <c r="C50" s="85">
        <v>2023</v>
      </c>
      <c r="D50" s="85">
        <v>2024</v>
      </c>
      <c r="E50" s="85">
        <v>2025</v>
      </c>
      <c r="F50" s="85">
        <v>2026</v>
      </c>
      <c r="G50" s="85">
        <v>2027</v>
      </c>
      <c r="H50" s="85">
        <v>2028</v>
      </c>
      <c r="I50" s="85">
        <v>2029</v>
      </c>
      <c r="J50" s="85">
        <v>2030</v>
      </c>
      <c r="K50" s="85">
        <v>2031</v>
      </c>
      <c r="L50" s="85">
        <v>2032</v>
      </c>
      <c r="M50" s="85">
        <v>2033</v>
      </c>
      <c r="N50" s="85">
        <v>2034</v>
      </c>
      <c r="O50" s="85">
        <v>2035</v>
      </c>
      <c r="P50" s="85">
        <v>2036</v>
      </c>
      <c r="Q50" s="85">
        <v>2037</v>
      </c>
      <c r="R50" s="85">
        <v>2038</v>
      </c>
      <c r="S50" s="85">
        <v>2039</v>
      </c>
      <c r="T50" s="85">
        <v>2040</v>
      </c>
      <c r="U50" s="85">
        <v>2041</v>
      </c>
      <c r="V50" s="85">
        <v>2042</v>
      </c>
      <c r="W50" s="85">
        <v>2043</v>
      </c>
      <c r="X50" s="85">
        <v>2044</v>
      </c>
      <c r="Y50" s="85">
        <v>2045</v>
      </c>
      <c r="Z50" s="85">
        <v>2046</v>
      </c>
      <c r="AA50" s="85">
        <v>2047</v>
      </c>
      <c r="AB50" s="85">
        <v>2048</v>
      </c>
      <c r="AC50" s="85">
        <v>2049</v>
      </c>
      <c r="AD50" s="85">
        <v>2050</v>
      </c>
      <c r="AE50" s="85">
        <v>2051</v>
      </c>
      <c r="AF50" s="85">
        <v>2052</v>
      </c>
      <c r="AG50" s="85">
        <v>2053</v>
      </c>
      <c r="AH50" s="85">
        <v>2054</v>
      </c>
      <c r="AI50" s="85">
        <v>2055</v>
      </c>
      <c r="AJ50" s="85">
        <v>2056</v>
      </c>
      <c r="AK50" s="85">
        <v>2057</v>
      </c>
      <c r="AL50" s="85">
        <v>2058</v>
      </c>
      <c r="AM50" s="85">
        <v>2059</v>
      </c>
      <c r="AN50" s="85">
        <v>2060</v>
      </c>
    </row>
    <row r="51" spans="1:40" x14ac:dyDescent="0.2">
      <c r="A51" s="85" t="s">
        <v>245</v>
      </c>
      <c r="B51" s="86">
        <v>1.3819595507976806E-11</v>
      </c>
      <c r="C51" s="86">
        <v>1.4333774374883215E-11</v>
      </c>
      <c r="D51" s="86">
        <v>1.4925723656842266E-11</v>
      </c>
      <c r="E51" s="86">
        <v>1.5542959240935673E-11</v>
      </c>
      <c r="F51" s="86">
        <v>1.6311111150555271E-11</v>
      </c>
      <c r="G51" s="86">
        <v>1.711780978897273E-11</v>
      </c>
      <c r="H51" s="86">
        <v>1.796502413159566E-11</v>
      </c>
      <c r="I51" s="86">
        <v>1.8854825807695224E-11</v>
      </c>
      <c r="J51" s="86">
        <v>1.9789394583655796E-11</v>
      </c>
      <c r="K51" s="86">
        <v>2.0866182088973176E-11</v>
      </c>
      <c r="L51" s="86">
        <v>2.200225136136067E-11</v>
      </c>
      <c r="M51" s="86">
        <v>2.3200909561888105E-11</v>
      </c>
      <c r="N51" s="86">
        <v>2.4465651102310242E-11</v>
      </c>
      <c r="O51" s="86">
        <v>2.5800168415088289E-11</v>
      </c>
      <c r="P51" s="86">
        <v>2.7182354666929111E-11</v>
      </c>
      <c r="Q51" s="86">
        <v>2.8639516120090947E-11</v>
      </c>
      <c r="R51" s="86">
        <v>3.0175777177256092E-11</v>
      </c>
      <c r="S51" s="86">
        <v>3.1795492709641832E-11</v>
      </c>
      <c r="T51" s="86">
        <v>3.3503261169290192E-11</v>
      </c>
      <c r="U51" s="86">
        <v>3.521015726225404E-11</v>
      </c>
      <c r="V51" s="86">
        <v>3.7005250203392534E-11</v>
      </c>
      <c r="W51" s="86">
        <v>3.8893168213134207E-11</v>
      </c>
      <c r="X51" s="86">
        <v>4.0878786489747083E-11</v>
      </c>
      <c r="Y51" s="86">
        <v>4.2967240622827747E-11</v>
      </c>
      <c r="Z51" s="86">
        <v>4.5019372622364763E-11</v>
      </c>
      <c r="AA51" s="86">
        <v>4.7170916741676525E-11</v>
      </c>
      <c r="AB51" s="86">
        <v>4.9426764186602205E-11</v>
      </c>
      <c r="AC51" s="86">
        <v>5.1792050891088687E-11</v>
      </c>
      <c r="AD51" s="86">
        <v>5.4272169976524714E-11</v>
      </c>
      <c r="AE51" s="86">
        <v>5.6778891545787348E-11</v>
      </c>
      <c r="AF51" s="86">
        <v>5.9403344563756404E-11</v>
      </c>
      <c r="AG51" s="86">
        <v>6.2151159925957704E-11</v>
      </c>
      <c r="AH51" s="86">
        <v>6.5028243169986606E-11</v>
      </c>
      <c r="AI51" s="86">
        <v>6.8040788154109326E-11</v>
      </c>
      <c r="AJ51" s="86">
        <v>7.119015011969355E-11</v>
      </c>
      <c r="AK51" s="86">
        <v>7.4487627673480076E-11</v>
      </c>
      <c r="AL51" s="86">
        <v>7.794030562215253E-11</v>
      </c>
      <c r="AM51" s="86">
        <v>8.1555613713425528E-11</v>
      </c>
      <c r="AN51" s="86">
        <v>8.5341343737577623E-11</v>
      </c>
    </row>
    <row r="52" spans="1:40" x14ac:dyDescent="0.2">
      <c r="A52" s="85" t="s">
        <v>246</v>
      </c>
      <c r="B52" s="86">
        <v>0</v>
      </c>
      <c r="C52" s="86">
        <v>0</v>
      </c>
      <c r="D52" s="86">
        <v>0</v>
      </c>
      <c r="E52" s="86">
        <v>0</v>
      </c>
      <c r="F52" s="86">
        <v>0</v>
      </c>
      <c r="G52" s="86">
        <v>0</v>
      </c>
      <c r="H52" s="86">
        <v>0</v>
      </c>
      <c r="I52" s="86">
        <v>0</v>
      </c>
      <c r="J52" s="86">
        <v>0</v>
      </c>
      <c r="K52" s="86">
        <v>0</v>
      </c>
      <c r="L52" s="86">
        <v>0</v>
      </c>
      <c r="M52" s="86">
        <v>0</v>
      </c>
      <c r="N52" s="86">
        <v>0</v>
      </c>
      <c r="O52" s="86">
        <v>0</v>
      </c>
      <c r="P52" s="86">
        <v>0</v>
      </c>
      <c r="Q52" s="86">
        <v>0</v>
      </c>
      <c r="R52" s="86">
        <v>0</v>
      </c>
      <c r="S52" s="86">
        <v>0</v>
      </c>
      <c r="T52" s="86">
        <v>0</v>
      </c>
      <c r="U52" s="86">
        <v>0</v>
      </c>
      <c r="V52" s="86">
        <v>0</v>
      </c>
      <c r="W52" s="86">
        <v>0</v>
      </c>
      <c r="X52" s="86">
        <v>0</v>
      </c>
      <c r="Y52" s="86">
        <v>0</v>
      </c>
      <c r="Z52" s="86">
        <v>0</v>
      </c>
      <c r="AA52" s="86">
        <v>0</v>
      </c>
      <c r="AB52" s="86">
        <v>0</v>
      </c>
      <c r="AC52" s="86">
        <v>0</v>
      </c>
      <c r="AD52" s="86">
        <v>0</v>
      </c>
      <c r="AE52" s="86">
        <v>0</v>
      </c>
      <c r="AF52" s="86">
        <v>0</v>
      </c>
      <c r="AG52" s="86">
        <v>0</v>
      </c>
      <c r="AH52" s="86">
        <v>0</v>
      </c>
      <c r="AI52" s="86">
        <v>0</v>
      </c>
      <c r="AJ52" s="86">
        <v>0</v>
      </c>
      <c r="AK52" s="86">
        <v>0</v>
      </c>
      <c r="AL52" s="86">
        <v>0</v>
      </c>
      <c r="AM52" s="86">
        <v>0</v>
      </c>
      <c r="AN52" s="86">
        <v>0</v>
      </c>
    </row>
    <row r="53" spans="1:40" x14ac:dyDescent="0.2">
      <c r="A53" s="85" t="s">
        <v>247</v>
      </c>
      <c r="B53" s="86">
        <v>0.44770122397233331</v>
      </c>
      <c r="C53" s="86">
        <v>0.4643586223688228</v>
      </c>
      <c r="D53" s="86">
        <v>0.48353548017986658</v>
      </c>
      <c r="E53" s="86">
        <v>0.50353151597689061</v>
      </c>
      <c r="F53" s="86">
        <v>0.52841665461462251</v>
      </c>
      <c r="G53" s="86">
        <v>0.55455055756336269</v>
      </c>
      <c r="H53" s="86">
        <v>0.58199701197950438</v>
      </c>
      <c r="I53" s="86">
        <v>0.61082313060594806</v>
      </c>
      <c r="J53" s="86">
        <v>0.64109952940809556</v>
      </c>
      <c r="K53" s="86">
        <v>0.6759832627134913</v>
      </c>
      <c r="L53" s="86">
        <v>0.71278749504226369</v>
      </c>
      <c r="M53" s="86">
        <v>0.75161936556921616</v>
      </c>
      <c r="N53" s="86">
        <v>0.7925920796641267</v>
      </c>
      <c r="O53" s="86">
        <v>0.83582525779861994</v>
      </c>
      <c r="P53" s="86">
        <v>0.88060272442922338</v>
      </c>
      <c r="Q53" s="86">
        <v>0.92780909640511067</v>
      </c>
      <c r="R53" s="86">
        <v>0.97757798835544829</v>
      </c>
      <c r="S53" s="86">
        <v>1.0300504811948756</v>
      </c>
      <c r="T53" s="86">
        <v>1.0853755469107715</v>
      </c>
      <c r="U53" s="86">
        <v>1.1406723513340569</v>
      </c>
      <c r="V53" s="86">
        <v>1.1988263911124222</v>
      </c>
      <c r="W53" s="86">
        <v>1.2599876026133585</v>
      </c>
      <c r="X53" s="86">
        <v>1.324313923327181</v>
      </c>
      <c r="Y53" s="86">
        <v>1.3919717264119817</v>
      </c>
      <c r="Z53" s="86">
        <v>1.4584528334324594</v>
      </c>
      <c r="AA53" s="86">
        <v>1.5281545070516587</v>
      </c>
      <c r="AB53" s="86">
        <v>1.6012352033430324</v>
      </c>
      <c r="AC53" s="86">
        <v>1.677861306620285</v>
      </c>
      <c r="AD53" s="86">
        <v>1.7582075330714098</v>
      </c>
      <c r="AE53" s="86">
        <v>1.8394155766837534</v>
      </c>
      <c r="AF53" s="86">
        <v>1.9244376620063246</v>
      </c>
      <c r="AG53" s="86">
        <v>2.0134562081857275</v>
      </c>
      <c r="AH53" s="86">
        <v>2.1066625317050041</v>
      </c>
      <c r="AI53" s="86">
        <v>2.2042572895171966</v>
      </c>
      <c r="AJ53" s="86">
        <v>2.3062843861793327</v>
      </c>
      <c r="AK53" s="86">
        <v>2.4131098526699688</v>
      </c>
      <c r="AL53" s="86">
        <v>2.5249632092107381</v>
      </c>
      <c r="AM53" s="86">
        <v>2.6420851507730472</v>
      </c>
      <c r="AN53" s="86">
        <v>2.7647281011013258</v>
      </c>
    </row>
    <row r="54" spans="1:40" x14ac:dyDescent="0.2">
      <c r="A54" s="85" t="s">
        <v>180</v>
      </c>
      <c r="B54" s="86">
        <v>2.6239394778165153</v>
      </c>
      <c r="C54" s="86">
        <v>2.721567098448098</v>
      </c>
      <c r="D54" s="86">
        <v>2.8339610602613035</v>
      </c>
      <c r="E54" s="86">
        <v>2.9511561558254966</v>
      </c>
      <c r="F54" s="86">
        <v>3.097005874758846</v>
      </c>
      <c r="G54" s="86">
        <v>3.2501744970114017</v>
      </c>
      <c r="H54" s="86">
        <v>3.411035873778725</v>
      </c>
      <c r="I54" s="86">
        <v>3.5799833472411215</v>
      </c>
      <c r="J54" s="86">
        <v>3.7574307916733494</v>
      </c>
      <c r="K54" s="86">
        <v>3.9618814387846184</v>
      </c>
      <c r="L54" s="86">
        <v>4.1775879702551793</v>
      </c>
      <c r="M54" s="86">
        <v>4.4051783198393633</v>
      </c>
      <c r="N54" s="86">
        <v>4.6453159747535437</v>
      </c>
      <c r="O54" s="86">
        <v>4.8987020205901777</v>
      </c>
      <c r="P54" s="86">
        <v>5.1611390123101568</v>
      </c>
      <c r="Q54" s="86">
        <v>5.437811615375626</v>
      </c>
      <c r="R54" s="86">
        <v>5.7295029339674768</v>
      </c>
      <c r="S54" s="86">
        <v>6.0370398315421117</v>
      </c>
      <c r="T54" s="86">
        <v>6.361295420474125</v>
      </c>
      <c r="U54" s="86">
        <v>6.6853853723307761</v>
      </c>
      <c r="V54" s="86">
        <v>7.026221341942497</v>
      </c>
      <c r="W54" s="86">
        <v>7.3846820938351687</v>
      </c>
      <c r="X54" s="86">
        <v>7.7616932864472226</v>
      </c>
      <c r="Y54" s="86">
        <v>8.1582300189613051</v>
      </c>
      <c r="Z54" s="86">
        <v>8.5478702341302384</v>
      </c>
      <c r="AA54" s="86">
        <v>8.9563859211246566</v>
      </c>
      <c r="AB54" s="86">
        <v>9.3847057777554372</v>
      </c>
      <c r="AC54" s="86">
        <v>9.8338049685873425</v>
      </c>
      <c r="AD54" s="86">
        <v>10.304707490604391</v>
      </c>
      <c r="AE54" s="86">
        <v>10.780661051016908</v>
      </c>
      <c r="AF54" s="86">
        <v>11.27896839131126</v>
      </c>
      <c r="AG54" s="86">
        <v>11.80069865486846</v>
      </c>
      <c r="AH54" s="86">
        <v>12.346973131615218</v>
      </c>
      <c r="AI54" s="86">
        <v>12.918967855192697</v>
      </c>
      <c r="AJ54" s="86">
        <v>13.51694014654235</v>
      </c>
      <c r="AK54" s="86">
        <v>14.143035282655418</v>
      </c>
      <c r="AL54" s="86">
        <v>14.798598462379376</v>
      </c>
      <c r="AM54" s="86">
        <v>15.485040378836706</v>
      </c>
      <c r="AN54" s="86">
        <v>16.2038404665089</v>
      </c>
    </row>
    <row r="55" spans="1:40" x14ac:dyDescent="0.2">
      <c r="A55" s="85" t="s">
        <v>248</v>
      </c>
      <c r="B55" s="86">
        <v>4.4356480142314436E-3</v>
      </c>
      <c r="C55" s="86">
        <v>4.6006829798812517E-3</v>
      </c>
      <c r="D55" s="86">
        <v>4.7906797605780397E-3</v>
      </c>
      <c r="E55" s="86">
        <v>4.9887926352505741E-3</v>
      </c>
      <c r="F55" s="86">
        <v>5.2353448220034743E-3</v>
      </c>
      <c r="G55" s="86">
        <v>5.4942692754373131E-3</v>
      </c>
      <c r="H55" s="86">
        <v>5.7661979736625731E-3</v>
      </c>
      <c r="I55" s="86">
        <v>6.0517958433956411E-3</v>
      </c>
      <c r="J55" s="86">
        <v>6.351762519906501E-3</v>
      </c>
      <c r="K55" s="86">
        <v>6.6973768583980563E-3</v>
      </c>
      <c r="L55" s="86">
        <v>7.0620187474595897E-3</v>
      </c>
      <c r="M55" s="86">
        <v>7.4467496799852815E-3</v>
      </c>
      <c r="N55" s="86">
        <v>7.8526912503482718E-3</v>
      </c>
      <c r="O55" s="86">
        <v>8.2810286112330166E-3</v>
      </c>
      <c r="P55" s="86">
        <v>8.7246661764379414E-3</v>
      </c>
      <c r="Q55" s="86">
        <v>9.1923683825119971E-3</v>
      </c>
      <c r="R55" s="86">
        <v>9.6854590307601622E-3</v>
      </c>
      <c r="S55" s="86">
        <v>1.0205335895513526E-2</v>
      </c>
      <c r="T55" s="86">
        <v>1.0753474932754806E-2</v>
      </c>
      <c r="U55" s="86">
        <v>1.1301333968200839E-2</v>
      </c>
      <c r="V55" s="86">
        <v>1.1877501370142948E-2</v>
      </c>
      <c r="W55" s="86">
        <v>1.2483462649263512E-2</v>
      </c>
      <c r="X55" s="86">
        <v>1.3120782588229584E-2</v>
      </c>
      <c r="Y55" s="86">
        <v>1.3791109546993724E-2</v>
      </c>
      <c r="Z55" s="86">
        <v>1.4449778262979884E-2</v>
      </c>
      <c r="AA55" s="86">
        <v>1.5140355088824603E-2</v>
      </c>
      <c r="AB55" s="86">
        <v>1.5864409945113126E-2</v>
      </c>
      <c r="AC55" s="86">
        <v>1.6623591302323451E-2</v>
      </c>
      <c r="AD55" s="86">
        <v>1.7419630179873951E-2</v>
      </c>
      <c r="AE55" s="86">
        <v>1.8224207603613523E-2</v>
      </c>
      <c r="AF55" s="86">
        <v>1.9066573055690518E-2</v>
      </c>
      <c r="AG55" s="86">
        <v>1.9948533873413991E-2</v>
      </c>
      <c r="AH55" s="86">
        <v>2.0871985545410407E-2</v>
      </c>
      <c r="AI55" s="86">
        <v>2.1838916102017065E-2</v>
      </c>
      <c r="AJ55" s="86">
        <v>2.2849760532353422E-2</v>
      </c>
      <c r="AK55" s="86">
        <v>2.3908145327695907E-2</v>
      </c>
      <c r="AL55" s="86">
        <v>2.5016344484318824E-2</v>
      </c>
      <c r="AM55" s="86">
        <v>2.6176742713531369E-2</v>
      </c>
      <c r="AN55" s="86">
        <v>2.7391840930722607E-2</v>
      </c>
    </row>
    <row r="56" spans="1:40" x14ac:dyDescent="0.2">
      <c r="A56" s="85" t="s">
        <v>249</v>
      </c>
      <c r="B56" s="86">
        <v>3.5692699809618297E-2</v>
      </c>
      <c r="C56" s="86">
        <v>3.7020700468852273E-2</v>
      </c>
      <c r="D56" s="86">
        <v>3.8549563452670285E-2</v>
      </c>
      <c r="E56" s="86">
        <v>4.0143734888595753E-2</v>
      </c>
      <c r="F56" s="86">
        <v>4.2127686987802393E-2</v>
      </c>
      <c r="G56" s="86">
        <v>4.4211196039948129E-2</v>
      </c>
      <c r="H56" s="86">
        <v>4.6399347436144121E-2</v>
      </c>
      <c r="I56" s="86">
        <v>4.8697491697803963E-2</v>
      </c>
      <c r="J56" s="86">
        <v>5.1111258638562022E-2</v>
      </c>
      <c r="K56" s="86">
        <v>5.3892342438290955E-2</v>
      </c>
      <c r="L56" s="86">
        <v>5.6826536820380698E-2</v>
      </c>
      <c r="M56" s="86">
        <v>5.9922383388470786E-2</v>
      </c>
      <c r="N56" s="86">
        <v>6.3188907369797515E-2</v>
      </c>
      <c r="O56" s="86">
        <v>6.6635645431575921E-2</v>
      </c>
      <c r="P56" s="86">
        <v>7.0205500926945524E-2</v>
      </c>
      <c r="Q56" s="86">
        <v>7.3968999380415568E-2</v>
      </c>
      <c r="R56" s="86">
        <v>7.7936793134650448E-2</v>
      </c>
      <c r="S56" s="86">
        <v>8.2120129777249751E-2</v>
      </c>
      <c r="T56" s="86">
        <v>8.6530886006647295E-2</v>
      </c>
      <c r="U56" s="86">
        <v>9.0939389122183717E-2</v>
      </c>
      <c r="V56" s="86">
        <v>9.5575683537706832E-2</v>
      </c>
      <c r="W56" s="86">
        <v>0.10045172283625117</v>
      </c>
      <c r="X56" s="86">
        <v>0.10558009848535947</v>
      </c>
      <c r="Y56" s="86">
        <v>0.11097407448090708</v>
      </c>
      <c r="Z56" s="86">
        <v>0.11627423911936617</v>
      </c>
      <c r="AA56" s="86">
        <v>0.12183116141375736</v>
      </c>
      <c r="AB56" s="86">
        <v>0.12765747417533935</v>
      </c>
      <c r="AC56" s="86">
        <v>0.13376644228936174</v>
      </c>
      <c r="AD56" s="86">
        <v>0.14017199489453583</v>
      </c>
      <c r="AE56" s="86">
        <v>0.14664625533337011</v>
      </c>
      <c r="AF56" s="86">
        <v>0.15342458785987187</v>
      </c>
      <c r="AG56" s="86">
        <v>0.16052153572630523</v>
      </c>
      <c r="AH56" s="86">
        <v>0.16795235151951224</v>
      </c>
      <c r="AI56" s="86">
        <v>0.17573303248945804</v>
      </c>
      <c r="AJ56" s="86">
        <v>0.18386707889946646</v>
      </c>
      <c r="AK56" s="86">
        <v>0.19238367234015885</v>
      </c>
      <c r="AL56" s="86">
        <v>0.2013011111675197</v>
      </c>
      <c r="AM56" s="86">
        <v>0.21063858463746377</v>
      </c>
      <c r="AN56" s="86">
        <v>0.22041621707499248</v>
      </c>
    </row>
    <row r="57" spans="1:40" x14ac:dyDescent="0.2">
      <c r="A57" s="85" t="s">
        <v>250</v>
      </c>
      <c r="B57" s="86">
        <v>0.10302388419531815</v>
      </c>
      <c r="C57" s="86">
        <v>0.10685704298851649</v>
      </c>
      <c r="D57" s="86">
        <v>0.11126997347109462</v>
      </c>
      <c r="E57" s="86">
        <v>0.11587141113981395</v>
      </c>
      <c r="F57" s="86">
        <v>0.12159791690732231</v>
      </c>
      <c r="G57" s="86">
        <v>0.12761178518999888</v>
      </c>
      <c r="H57" s="86">
        <v>0.13392769452848979</v>
      </c>
      <c r="I57" s="86">
        <v>0.14056108873907777</v>
      </c>
      <c r="J57" s="86">
        <v>0.14752821779083233</v>
      </c>
      <c r="K57" s="86">
        <v>0.15555557511737281</v>
      </c>
      <c r="L57" s="86">
        <v>0.16402487286843581</v>
      </c>
      <c r="M57" s="86">
        <v>0.17296076564254975</v>
      </c>
      <c r="N57" s="86">
        <v>0.18238930397583511</v>
      </c>
      <c r="O57" s="86">
        <v>0.19233801463158004</v>
      </c>
      <c r="P57" s="86">
        <v>0.20264209308769809</v>
      </c>
      <c r="Q57" s="86">
        <v>0.21350510515760812</v>
      </c>
      <c r="R57" s="86">
        <v>0.22495779790507697</v>
      </c>
      <c r="S57" s="86">
        <v>0.23703263651678222</v>
      </c>
      <c r="T57" s="86">
        <v>0.24976390205329341</v>
      </c>
      <c r="U57" s="86">
        <v>0.26248866417194189</v>
      </c>
      <c r="V57" s="86">
        <v>0.275870926133295</v>
      </c>
      <c r="W57" s="86">
        <v>0.28994519091865828</v>
      </c>
      <c r="X57" s="86">
        <v>0.30474780270767876</v>
      </c>
      <c r="Y57" s="86">
        <v>0.32031704687474155</v>
      </c>
      <c r="Z57" s="86">
        <v>0.33561551269103668</v>
      </c>
      <c r="AA57" s="86">
        <v>0.35165508722570005</v>
      </c>
      <c r="AB57" s="86">
        <v>0.36847223399343143</v>
      </c>
      <c r="AC57" s="86">
        <v>0.38610524093571752</v>
      </c>
      <c r="AD57" s="86">
        <v>0.40459431330408568</v>
      </c>
      <c r="AE57" s="86">
        <v>0.42328170487879235</v>
      </c>
      <c r="AF57" s="86">
        <v>0.44284677417790685</v>
      </c>
      <c r="AG57" s="86">
        <v>0.46333149903849624</v>
      </c>
      <c r="AH57" s="86">
        <v>0.48477990473040194</v>
      </c>
      <c r="AI57" s="86">
        <v>0.50723816592902393</v>
      </c>
      <c r="AJ57" s="86">
        <v>0.5307163858410473</v>
      </c>
      <c r="AK57" s="86">
        <v>0.55529879459837128</v>
      </c>
      <c r="AL57" s="86">
        <v>0.58103820881946333</v>
      </c>
      <c r="AM57" s="86">
        <v>0.60799001662821706</v>
      </c>
      <c r="AN57" s="86">
        <v>0.63621230514439409</v>
      </c>
    </row>
    <row r="58" spans="1:40" x14ac:dyDescent="0.2">
      <c r="A58" s="85" t="s">
        <v>251</v>
      </c>
      <c r="B58" s="86">
        <v>2.8923697889111519E-2</v>
      </c>
      <c r="C58" s="86">
        <v>2.9999847635953415E-2</v>
      </c>
      <c r="D58" s="86">
        <v>3.123876683493991E-2</v>
      </c>
      <c r="E58" s="86">
        <v>3.2530608955096206E-2</v>
      </c>
      <c r="F58" s="86">
        <v>3.4138311130891219E-2</v>
      </c>
      <c r="G58" s="86">
        <v>3.5826689614304595E-2</v>
      </c>
      <c r="H58" s="86">
        <v>3.7599865368920821E-2</v>
      </c>
      <c r="I58" s="86">
        <v>3.9462174207545921E-2</v>
      </c>
      <c r="J58" s="86">
        <v>4.1418178268365038E-2</v>
      </c>
      <c r="K58" s="86">
        <v>4.367183876635812E-2</v>
      </c>
      <c r="L58" s="86">
        <v>4.6049572933517489E-2</v>
      </c>
      <c r="M58" s="86">
        <v>4.8558302486734158E-2</v>
      </c>
      <c r="N58" s="86">
        <v>5.1205341048887756E-2</v>
      </c>
      <c r="O58" s="86">
        <v>5.3998416689944068E-2</v>
      </c>
      <c r="P58" s="86">
        <v>5.6891260952401081E-2</v>
      </c>
      <c r="Q58" s="86">
        <v>5.9941024429384482E-2</v>
      </c>
      <c r="R58" s="86">
        <v>6.3156339282167545E-2</v>
      </c>
      <c r="S58" s="86">
        <v>6.6546320030734712E-2</v>
      </c>
      <c r="T58" s="86">
        <v>7.012059099712524E-2</v>
      </c>
      <c r="U58" s="86">
        <v>7.3693036145211818E-2</v>
      </c>
      <c r="V58" s="86">
        <v>7.745007273013918E-2</v>
      </c>
      <c r="W58" s="86">
        <v>8.1401387377638218E-2</v>
      </c>
      <c r="X58" s="86">
        <v>8.5557183625270733E-2</v>
      </c>
      <c r="Y58" s="86">
        <v>8.9928209996167366E-2</v>
      </c>
      <c r="Z58" s="86">
        <v>9.4223216022134376E-2</v>
      </c>
      <c r="AA58" s="86">
        <v>9.872628646773085E-2</v>
      </c>
      <c r="AB58" s="86">
        <v>0.10344765837353612</v>
      </c>
      <c r="AC58" s="86">
        <v>0.10839808098338824</v>
      </c>
      <c r="AD58" s="86">
        <v>0.11358884182112516</v>
      </c>
      <c r="AE58" s="86">
        <v>0.1188352802801685</v>
      </c>
      <c r="AF58" s="86">
        <v>0.12432812456581263</v>
      </c>
      <c r="AG58" s="86">
        <v>0.13007915985085372</v>
      </c>
      <c r="AH58" s="86">
        <v>0.13610074611971984</v>
      </c>
      <c r="AI58" s="86">
        <v>0.14240584679707535</v>
      </c>
      <c r="AJ58" s="86">
        <v>0.14899729833293532</v>
      </c>
      <c r="AK58" s="86">
        <v>0.15589874812622309</v>
      </c>
      <c r="AL58" s="86">
        <v>0.1631250243105121</v>
      </c>
      <c r="AM58" s="86">
        <v>0.1706916769630939</v>
      </c>
      <c r="AN58" s="86">
        <v>0.17861501389760195</v>
      </c>
    </row>
    <row r="59" spans="1:40" x14ac:dyDescent="0.2">
      <c r="A59" s="85" t="s">
        <v>252</v>
      </c>
      <c r="B59" s="86">
        <v>0</v>
      </c>
      <c r="C59" s="86">
        <v>0</v>
      </c>
      <c r="D59" s="86">
        <v>0</v>
      </c>
      <c r="E59" s="86">
        <v>0</v>
      </c>
      <c r="F59" s="86">
        <v>0</v>
      </c>
      <c r="G59" s="86">
        <v>0</v>
      </c>
      <c r="H59" s="86">
        <v>0</v>
      </c>
      <c r="I59" s="86">
        <v>0</v>
      </c>
      <c r="J59" s="86">
        <v>0</v>
      </c>
      <c r="K59" s="86">
        <v>0</v>
      </c>
      <c r="L59" s="86">
        <v>0</v>
      </c>
      <c r="M59" s="86">
        <v>0</v>
      </c>
      <c r="N59" s="86">
        <v>0</v>
      </c>
      <c r="O59" s="86">
        <v>0</v>
      </c>
      <c r="P59" s="86">
        <v>0</v>
      </c>
      <c r="Q59" s="86">
        <v>0</v>
      </c>
      <c r="R59" s="86">
        <v>0</v>
      </c>
      <c r="S59" s="86">
        <v>0</v>
      </c>
      <c r="T59" s="86">
        <v>0</v>
      </c>
      <c r="U59" s="86">
        <v>0</v>
      </c>
      <c r="V59" s="86">
        <v>0</v>
      </c>
      <c r="W59" s="86">
        <v>0</v>
      </c>
      <c r="X59" s="86">
        <v>0</v>
      </c>
      <c r="Y59" s="86">
        <v>0</v>
      </c>
      <c r="Z59" s="86">
        <v>0</v>
      </c>
      <c r="AA59" s="86">
        <v>0</v>
      </c>
      <c r="AB59" s="86">
        <v>0</v>
      </c>
      <c r="AC59" s="86">
        <v>0</v>
      </c>
      <c r="AD59" s="86">
        <v>0</v>
      </c>
      <c r="AE59" s="86">
        <v>0</v>
      </c>
      <c r="AF59" s="86">
        <v>0</v>
      </c>
      <c r="AG59" s="86">
        <v>0</v>
      </c>
      <c r="AH59" s="86">
        <v>0</v>
      </c>
      <c r="AI59" s="86">
        <v>0</v>
      </c>
      <c r="AJ59" s="86">
        <v>0</v>
      </c>
      <c r="AK59" s="86">
        <v>0</v>
      </c>
      <c r="AL59" s="86">
        <v>0</v>
      </c>
      <c r="AM59" s="86">
        <v>0</v>
      </c>
      <c r="AN59" s="86">
        <v>0</v>
      </c>
    </row>
    <row r="60" spans="1:40" x14ac:dyDescent="0.2">
      <c r="A60" s="85" t="s">
        <v>128</v>
      </c>
      <c r="B60" s="86">
        <v>2.7423164431228945E-4</v>
      </c>
      <c r="C60" s="86">
        <v>2.8443484570562881E-4</v>
      </c>
      <c r="D60" s="86">
        <v>2.9618129840371311E-4</v>
      </c>
      <c r="E60" s="86">
        <v>3.0842952441411195E-4</v>
      </c>
      <c r="F60" s="86">
        <v>3.2367248584051674E-4</v>
      </c>
      <c r="G60" s="86">
        <v>3.3968035625539354E-4</v>
      </c>
      <c r="H60" s="86">
        <v>3.5649220737855663E-4</v>
      </c>
      <c r="I60" s="86">
        <v>3.7414914796033924E-4</v>
      </c>
      <c r="J60" s="86">
        <v>3.9269443258944855E-4</v>
      </c>
      <c r="K60" s="86">
        <v>4.1406186031102475E-4</v>
      </c>
      <c r="L60" s="86">
        <v>4.3660565650532434E-4</v>
      </c>
      <c r="M60" s="86">
        <v>4.60391447421514E-4</v>
      </c>
      <c r="N60" s="86">
        <v>4.8548857505161175E-4</v>
      </c>
      <c r="O60" s="86">
        <v>5.119703108473594E-4</v>
      </c>
      <c r="P60" s="86">
        <v>5.3939797386176266E-4</v>
      </c>
      <c r="Q60" s="86">
        <v>5.6831342085139429E-4</v>
      </c>
      <c r="R60" s="86">
        <v>5.9879849514724915E-4</v>
      </c>
      <c r="S60" s="86">
        <v>6.3093961342440238E-4</v>
      </c>
      <c r="T60" s="86">
        <v>6.648280258981042E-4</v>
      </c>
      <c r="U60" s="86">
        <v>6.9869912740563487E-4</v>
      </c>
      <c r="V60" s="86">
        <v>7.3432037903037664E-4</v>
      </c>
      <c r="W60" s="86">
        <v>7.7178362170194465E-4</v>
      </c>
      <c r="X60" s="86">
        <v>8.1118559729940543E-4</v>
      </c>
      <c r="Y60" s="86">
        <v>8.5262821482427634E-4</v>
      </c>
      <c r="Z60" s="86">
        <v>8.9335006751917417E-4</v>
      </c>
      <c r="AA60" s="86">
        <v>9.3604462260284029E-4</v>
      </c>
      <c r="AB60" s="86">
        <v>9.8080893960347695E-4</v>
      </c>
      <c r="AC60" s="86">
        <v>1.027744934355778E-3</v>
      </c>
      <c r="AD60" s="86">
        <v>1.0769596262399826E-3</v>
      </c>
      <c r="AE60" s="86">
        <v>1.1267022093260927E-3</v>
      </c>
      <c r="AF60" s="86">
        <v>1.1787810177197669E-3</v>
      </c>
      <c r="AG60" s="86">
        <v>1.2333077891153608E-3</v>
      </c>
      <c r="AH60" s="86">
        <v>1.2903997111168388E-3</v>
      </c>
      <c r="AI60" s="86">
        <v>1.3501796926715709E-3</v>
      </c>
      <c r="AJ60" s="86">
        <v>1.4126746267568873E-3</v>
      </c>
      <c r="AK60" s="86">
        <v>1.4781087193202907E-3</v>
      </c>
      <c r="AL60" s="86">
        <v>1.5466225590053022E-3</v>
      </c>
      <c r="AM60" s="86">
        <v>1.6183635793552145E-3</v>
      </c>
      <c r="AN60" s="86">
        <v>1.6934863981704538E-3</v>
      </c>
    </row>
    <row r="61" spans="1:40" x14ac:dyDescent="0.2">
      <c r="A61" s="85" t="s">
        <v>253</v>
      </c>
      <c r="B61" s="86">
        <v>1.2826081420889206</v>
      </c>
      <c r="C61" s="86">
        <v>1.3303295099685775</v>
      </c>
      <c r="D61" s="86">
        <v>1.3852688146903493</v>
      </c>
      <c r="E61" s="86">
        <v>1.4425549621241336</v>
      </c>
      <c r="F61" s="86">
        <v>1.5138477791295628</v>
      </c>
      <c r="G61" s="86">
        <v>1.5887181500640131</v>
      </c>
      <c r="H61" s="86">
        <v>1.6673488171711262</v>
      </c>
      <c r="I61" s="86">
        <v>1.74993205008492</v>
      </c>
      <c r="J61" s="86">
        <v>1.8366701547347422</v>
      </c>
      <c r="K61" s="86">
        <v>1.9366076978287143</v>
      </c>
      <c r="L61" s="86">
        <v>2.0420472309829343</v>
      </c>
      <c r="M61" s="86">
        <v>2.1532956945642843</v>
      </c>
      <c r="N61" s="86">
        <v>2.270677407831303</v>
      </c>
      <c r="O61" s="86">
        <v>2.3945350685088362</v>
      </c>
      <c r="P61" s="86">
        <v>2.5228169230299131</v>
      </c>
      <c r="Q61" s="86">
        <v>2.6580572882840698</v>
      </c>
      <c r="R61" s="86">
        <v>2.8006389535113048</v>
      </c>
      <c r="S61" s="86">
        <v>2.9509660979278487</v>
      </c>
      <c r="T61" s="86">
        <v>3.1094655076886708</v>
      </c>
      <c r="U61" s="86">
        <v>3.2678839523726357</v>
      </c>
      <c r="V61" s="86">
        <v>3.4344880198203129</v>
      </c>
      <c r="W61" s="86">
        <v>3.60970725901536</v>
      </c>
      <c r="X61" s="86">
        <v>3.7939941411599363</v>
      </c>
      <c r="Y61" s="86">
        <v>3.9878253045917722</v>
      </c>
      <c r="Z61" s="86">
        <v>4.1782853806285951</v>
      </c>
      <c r="AA61" s="86">
        <v>4.3779719781053403</v>
      </c>
      <c r="AB61" s="86">
        <v>4.5873390539001475</v>
      </c>
      <c r="AC61" s="86">
        <v>4.8068632783101837</v>
      </c>
      <c r="AD61" s="86">
        <v>5.0370451914127958</v>
      </c>
      <c r="AE61" s="86">
        <v>5.2696961031439233</v>
      </c>
      <c r="AF61" s="86">
        <v>5.5132737684550372</v>
      </c>
      <c r="AG61" s="86">
        <v>5.7683007954387202</v>
      </c>
      <c r="AH61" s="86">
        <v>6.0353252819462364</v>
      </c>
      <c r="AI61" s="86">
        <v>6.3149220851098784</v>
      </c>
      <c r="AJ61" s="86">
        <v>6.6072169860070806</v>
      </c>
      <c r="AK61" s="86">
        <v>6.9132586177177062</v>
      </c>
      <c r="AL61" s="86">
        <v>7.2337045270369789</v>
      </c>
      <c r="AM61" s="86">
        <v>7.5692442750238254</v>
      </c>
      <c r="AN61" s="86">
        <v>7.9206010242083638</v>
      </c>
    </row>
    <row r="62" spans="1:40" x14ac:dyDescent="0.2">
      <c r="A62" s="85" t="s">
        <v>254</v>
      </c>
      <c r="B62" s="86">
        <v>4.3033890934634882E-3</v>
      </c>
      <c r="C62" s="86">
        <v>4.4635031667485739E-3</v>
      </c>
      <c r="D62" s="86">
        <v>4.6478347618662263E-3</v>
      </c>
      <c r="E62" s="86">
        <v>4.840040451182674E-3</v>
      </c>
      <c r="F62" s="86">
        <v>5.079241124463744E-3</v>
      </c>
      <c r="G62" s="86">
        <v>5.3304451571920351E-3</v>
      </c>
      <c r="H62" s="86">
        <v>5.5942656836151785E-3</v>
      </c>
      <c r="I62" s="86">
        <v>5.8713478041491829E-3</v>
      </c>
      <c r="J62" s="86">
        <v>6.1623702928492886E-3</v>
      </c>
      <c r="K62" s="86">
        <v>6.4976793548030855E-3</v>
      </c>
      <c r="L62" s="86">
        <v>6.8514486176870365E-3</v>
      </c>
      <c r="M62" s="86">
        <v>7.2247079235735904E-3</v>
      </c>
      <c r="N62" s="86">
        <v>7.6185454239520375E-3</v>
      </c>
      <c r="O62" s="86">
        <v>8.0341109334875638E-3</v>
      </c>
      <c r="P62" s="86">
        <v>8.4645204369982619E-3</v>
      </c>
      <c r="Q62" s="86">
        <v>8.9182770394496506E-3</v>
      </c>
      <c r="R62" s="86">
        <v>9.3966650700038883E-3</v>
      </c>
      <c r="S62" s="86">
        <v>9.9010406251754477E-3</v>
      </c>
      <c r="T62" s="86">
        <v>1.0432835651966911E-2</v>
      </c>
      <c r="U62" s="86">
        <v>1.0964359025852652E-2</v>
      </c>
      <c r="V62" s="86">
        <v>1.1523346687987173E-2</v>
      </c>
      <c r="W62" s="86">
        <v>1.2111239855177636E-2</v>
      </c>
      <c r="X62" s="86">
        <v>1.27295566525416E-2</v>
      </c>
      <c r="Y62" s="86">
        <v>1.3379896290435518E-2</v>
      </c>
      <c r="Z62" s="86">
        <v>1.4018925302540656E-2</v>
      </c>
      <c r="AA62" s="86">
        <v>1.4688911011732173E-2</v>
      </c>
      <c r="AB62" s="86">
        <v>1.5391376527847115E-2</v>
      </c>
      <c r="AC62" s="86">
        <v>1.6127921168471802E-2</v>
      </c>
      <c r="AD62" s="86">
        <v>1.6900224338748781E-2</v>
      </c>
      <c r="AE62" s="86">
        <v>1.7680811459065575E-2</v>
      </c>
      <c r="AF62" s="86">
        <v>1.84980598718224E-2</v>
      </c>
      <c r="AG62" s="86">
        <v>1.93537230244612E-2</v>
      </c>
      <c r="AH62" s="86">
        <v>2.0249639887309608E-2</v>
      </c>
      <c r="AI62" s="86">
        <v>2.1187739213064757E-2</v>
      </c>
      <c r="AJ62" s="86">
        <v>2.2168443020657461E-2</v>
      </c>
      <c r="AK62" s="86">
        <v>2.3195269669289455E-2</v>
      </c>
      <c r="AL62" s="86">
        <v>2.4270425350870914E-2</v>
      </c>
      <c r="AM62" s="86">
        <v>2.5396223671126688E-2</v>
      </c>
      <c r="AN62" s="86">
        <v>2.6575090974972876E-2</v>
      </c>
    </row>
    <row r="66" spans="1:40" x14ac:dyDescent="0.2">
      <c r="A66" s="83" t="s">
        <v>353</v>
      </c>
    </row>
    <row r="67" spans="1:40" x14ac:dyDescent="0.2">
      <c r="A67" s="83" t="s">
        <v>347</v>
      </c>
    </row>
    <row r="68" spans="1:40" x14ac:dyDescent="0.2">
      <c r="A68" s="83" t="s">
        <v>354</v>
      </c>
    </row>
    <row r="69" spans="1:40" x14ac:dyDescent="0.2">
      <c r="A69" s="83" t="s">
        <v>243</v>
      </c>
    </row>
    <row r="70" spans="1:40" x14ac:dyDescent="0.2">
      <c r="A70" s="83"/>
      <c r="B70" s="84">
        <v>1000</v>
      </c>
    </row>
    <row r="71" spans="1:40" x14ac:dyDescent="0.2">
      <c r="A71" s="85" t="s">
        <v>244</v>
      </c>
      <c r="B71" s="85">
        <v>2022</v>
      </c>
      <c r="C71" s="85">
        <v>2023</v>
      </c>
      <c r="D71" s="85">
        <v>2024</v>
      </c>
      <c r="E71" s="85">
        <v>2025</v>
      </c>
      <c r="F71" s="85">
        <v>2026</v>
      </c>
      <c r="G71" s="85">
        <v>2027</v>
      </c>
      <c r="H71" s="85">
        <v>2028</v>
      </c>
      <c r="I71" s="85">
        <v>2029</v>
      </c>
      <c r="J71" s="85">
        <v>2030</v>
      </c>
      <c r="K71" s="85">
        <v>2031</v>
      </c>
      <c r="L71" s="85">
        <v>2032</v>
      </c>
      <c r="M71" s="85">
        <v>2033</v>
      </c>
      <c r="N71" s="85">
        <v>2034</v>
      </c>
      <c r="O71" s="85">
        <v>2035</v>
      </c>
      <c r="P71" s="85">
        <v>2036</v>
      </c>
      <c r="Q71" s="85">
        <v>2037</v>
      </c>
      <c r="R71" s="85">
        <v>2038</v>
      </c>
      <c r="S71" s="85">
        <v>2039</v>
      </c>
      <c r="T71" s="85">
        <v>2040</v>
      </c>
      <c r="U71" s="85">
        <v>2041</v>
      </c>
      <c r="V71" s="85">
        <v>2042</v>
      </c>
      <c r="W71" s="85">
        <v>2043</v>
      </c>
      <c r="X71" s="85">
        <v>2044</v>
      </c>
      <c r="Y71" s="85">
        <v>2045</v>
      </c>
      <c r="Z71" s="85">
        <v>2046</v>
      </c>
      <c r="AA71" s="85">
        <v>2047</v>
      </c>
      <c r="AB71" s="85">
        <v>2048</v>
      </c>
      <c r="AC71" s="85">
        <v>2049</v>
      </c>
      <c r="AD71" s="85">
        <v>2050</v>
      </c>
      <c r="AE71" s="85">
        <v>2051</v>
      </c>
      <c r="AF71" s="85">
        <v>2052</v>
      </c>
      <c r="AG71" s="85">
        <v>2053</v>
      </c>
      <c r="AH71" s="85">
        <v>2054</v>
      </c>
      <c r="AI71" s="85">
        <v>2055</v>
      </c>
      <c r="AJ71" s="85">
        <v>2056</v>
      </c>
      <c r="AK71" s="85">
        <v>2057</v>
      </c>
      <c r="AL71" s="85">
        <v>2058</v>
      </c>
      <c r="AM71" s="85">
        <v>2059</v>
      </c>
      <c r="AN71" s="85">
        <v>2060</v>
      </c>
    </row>
    <row r="72" spans="1:40" x14ac:dyDescent="0.2">
      <c r="A72" s="85" t="s">
        <v>245</v>
      </c>
      <c r="B72" s="86">
        <v>-7.5685404303011517E-9</v>
      </c>
      <c r="C72" s="86">
        <v>-7.850139377270424E-9</v>
      </c>
      <c r="D72" s="86">
        <v>-8.1743306367475058E-9</v>
      </c>
      <c r="E72" s="86">
        <v>-8.5123703768061097E-9</v>
      </c>
      <c r="F72" s="86">
        <v>-8.9330620519867013E-9</v>
      </c>
      <c r="G72" s="86">
        <v>-9.3748645096930292E-9</v>
      </c>
      <c r="H72" s="86">
        <v>-9.8388560933520041E-9</v>
      </c>
      <c r="I72" s="86">
        <v>-1.0326171366553893E-8</v>
      </c>
      <c r="J72" s="86">
        <v>-1.0838004116048759E-8</v>
      </c>
      <c r="K72" s="86">
        <v>-1.1427725411735999E-8</v>
      </c>
      <c r="L72" s="86">
        <v>-1.2049913392181915E-8</v>
      </c>
      <c r="M72" s="86">
        <v>-1.2706379281329499E-8</v>
      </c>
      <c r="N72" s="86">
        <v>-1.3399036854197031E-8</v>
      </c>
      <c r="O72" s="86">
        <v>-1.4129908335266609E-8</v>
      </c>
      <c r="P72" s="86">
        <v>-1.4886886535042823E-8</v>
      </c>
      <c r="Q72" s="86">
        <v>-1.568492620019553E-8</v>
      </c>
      <c r="R72" s="86">
        <v>-1.6526286131167479E-8</v>
      </c>
      <c r="S72" s="86">
        <v>-1.741335134847954E-8</v>
      </c>
      <c r="T72" s="86">
        <v>-1.8348640273902949E-8</v>
      </c>
      <c r="U72" s="86">
        <v>-1.9283451432627752E-8</v>
      </c>
      <c r="V72" s="86">
        <v>-2.026656512023987E-8</v>
      </c>
      <c r="W72" s="86">
        <v>-2.1300516061682105E-8</v>
      </c>
      <c r="X72" s="86">
        <v>-2.238797424358149E-8</v>
      </c>
      <c r="Y72" s="86">
        <v>-2.3531752260378506E-8</v>
      </c>
      <c r="Z72" s="86">
        <v>-2.4655637832705536E-8</v>
      </c>
      <c r="AA72" s="86">
        <v>-2.583396817133147E-8</v>
      </c>
      <c r="AB72" s="86">
        <v>-2.7069422029706453E-8</v>
      </c>
      <c r="AC72" s="86">
        <v>-2.8364812190860345E-8</v>
      </c>
      <c r="AD72" s="86">
        <v>-2.9723092290972487E-8</v>
      </c>
      <c r="AE72" s="86">
        <v>-3.1095941701327624E-8</v>
      </c>
      <c r="AF72" s="86">
        <v>-3.2533268775224919E-8</v>
      </c>
      <c r="AG72" s="86">
        <v>-3.4038157369961198E-8</v>
      </c>
      <c r="AH72" s="86">
        <v>-3.5613841755311412E-8</v>
      </c>
      <c r="AI72" s="86">
        <v>-3.7263714104851082E-8</v>
      </c>
      <c r="AJ72" s="86">
        <v>-3.8988516639948338E-8</v>
      </c>
      <c r="AK72" s="86">
        <v>-4.079443723794547E-8</v>
      </c>
      <c r="AL72" s="86">
        <v>-4.2685356015723951E-8</v>
      </c>
      <c r="AM72" s="86">
        <v>-4.4665342003085198E-8</v>
      </c>
      <c r="AN72" s="86">
        <v>-4.6738662508700708E-8</v>
      </c>
    </row>
    <row r="73" spans="1:40" x14ac:dyDescent="0.2">
      <c r="A73" s="85" t="s">
        <v>246</v>
      </c>
      <c r="B73" s="86">
        <v>0</v>
      </c>
      <c r="C73" s="86">
        <v>0</v>
      </c>
      <c r="D73" s="86">
        <v>0</v>
      </c>
      <c r="E73" s="86">
        <v>0</v>
      </c>
      <c r="F73" s="86">
        <v>0</v>
      </c>
      <c r="G73" s="86">
        <v>0</v>
      </c>
      <c r="H73" s="86">
        <v>0</v>
      </c>
      <c r="I73" s="86">
        <v>0</v>
      </c>
      <c r="J73" s="86">
        <v>0</v>
      </c>
      <c r="K73" s="86">
        <v>0</v>
      </c>
      <c r="L73" s="86">
        <v>0</v>
      </c>
      <c r="M73" s="86">
        <v>0</v>
      </c>
      <c r="N73" s="86">
        <v>0</v>
      </c>
      <c r="O73" s="86">
        <v>0</v>
      </c>
      <c r="P73" s="86">
        <v>0</v>
      </c>
      <c r="Q73" s="86">
        <v>0</v>
      </c>
      <c r="R73" s="86">
        <v>0</v>
      </c>
      <c r="S73" s="86">
        <v>0</v>
      </c>
      <c r="T73" s="86">
        <v>0</v>
      </c>
      <c r="U73" s="86">
        <v>0</v>
      </c>
      <c r="V73" s="86">
        <v>0</v>
      </c>
      <c r="W73" s="86">
        <v>0</v>
      </c>
      <c r="X73" s="86">
        <v>0</v>
      </c>
      <c r="Y73" s="86">
        <v>0</v>
      </c>
      <c r="Z73" s="86">
        <v>0</v>
      </c>
      <c r="AA73" s="86">
        <v>0</v>
      </c>
      <c r="AB73" s="86">
        <v>0</v>
      </c>
      <c r="AC73" s="86">
        <v>0</v>
      </c>
      <c r="AD73" s="86">
        <v>0</v>
      </c>
      <c r="AE73" s="86">
        <v>0</v>
      </c>
      <c r="AF73" s="86">
        <v>0</v>
      </c>
      <c r="AG73" s="86">
        <v>0</v>
      </c>
      <c r="AH73" s="86">
        <v>0</v>
      </c>
      <c r="AI73" s="86">
        <v>0</v>
      </c>
      <c r="AJ73" s="86">
        <v>0</v>
      </c>
      <c r="AK73" s="86">
        <v>0</v>
      </c>
      <c r="AL73" s="86">
        <v>0</v>
      </c>
      <c r="AM73" s="86">
        <v>0</v>
      </c>
      <c r="AN73" s="86">
        <v>0</v>
      </c>
    </row>
    <row r="74" spans="1:40" x14ac:dyDescent="0.2">
      <c r="A74" s="85" t="s">
        <v>247</v>
      </c>
      <c r="B74" s="86">
        <v>2.6002471275867554</v>
      </c>
      <c r="C74" s="86">
        <v>2.6969932386409798</v>
      </c>
      <c r="D74" s="86">
        <v>2.8083723610764095</v>
      </c>
      <c r="E74" s="86">
        <v>2.9245092663611425</v>
      </c>
      <c r="F74" s="86">
        <v>3.0690420636767901</v>
      </c>
      <c r="G74" s="86">
        <v>3.2208276797002395</v>
      </c>
      <c r="H74" s="86">
        <v>3.3802365900105293</v>
      </c>
      <c r="I74" s="86">
        <v>3.5476585851813929</v>
      </c>
      <c r="J74" s="86">
        <v>3.7235038024904714</v>
      </c>
      <c r="K74" s="86">
        <v>3.9261084023216815</v>
      </c>
      <c r="L74" s="86">
        <v>4.1398672536976155</v>
      </c>
      <c r="M74" s="86">
        <v>4.3654026205671261</v>
      </c>
      <c r="N74" s="86">
        <v>4.6033719993180489</v>
      </c>
      <c r="O74" s="86">
        <v>4.8544701452270926</v>
      </c>
      <c r="P74" s="86">
        <v>5.1145375132672424</v>
      </c>
      <c r="Q74" s="86">
        <v>5.3887119549741032</v>
      </c>
      <c r="R74" s="86">
        <v>5.677769503641958</v>
      </c>
      <c r="S74" s="86">
        <v>5.9825295567247458</v>
      </c>
      <c r="T74" s="86">
        <v>6.3038573429990086</v>
      </c>
      <c r="U74" s="86">
        <v>6.6250209877856046</v>
      </c>
      <c r="V74" s="86">
        <v>6.9627794454229761</v>
      </c>
      <c r="W74" s="86">
        <v>7.3180035458039558</v>
      </c>
      <c r="X74" s="86">
        <v>7.6916105893144699</v>
      </c>
      <c r="Y74" s="86">
        <v>8.0845668706690983</v>
      </c>
      <c r="Z74" s="86">
        <v>8.4706889054381307</v>
      </c>
      <c r="AA74" s="86">
        <v>8.8755159796377594</v>
      </c>
      <c r="AB74" s="86">
        <v>9.299968405582943</v>
      </c>
      <c r="AC74" s="86">
        <v>9.7450125427800174</v>
      </c>
      <c r="AD74" s="86">
        <v>10.211663142231767</v>
      </c>
      <c r="AE74" s="86">
        <v>10.683319172712016</v>
      </c>
      <c r="AF74" s="86">
        <v>11.177127143974369</v>
      </c>
      <c r="AG74" s="86">
        <v>11.694146545778027</v>
      </c>
      <c r="AH74" s="86">
        <v>12.235488543580784</v>
      </c>
      <c r="AI74" s="86">
        <v>12.802318552257194</v>
      </c>
      <c r="AJ74" s="86">
        <v>13.394891569319421</v>
      </c>
      <c r="AK74" s="86">
        <v>14.015333501398121</v>
      </c>
      <c r="AL74" s="86">
        <v>14.66497740112988</v>
      </c>
      <c r="AM74" s="86">
        <v>15.345221224058534</v>
      </c>
      <c r="AN74" s="86">
        <v>16.057531046400186</v>
      </c>
    </row>
    <row r="75" spans="1:40" x14ac:dyDescent="0.2">
      <c r="A75" s="85" t="s">
        <v>180</v>
      </c>
      <c r="B75" s="86">
        <v>246.11787175002206</v>
      </c>
      <c r="C75" s="86">
        <v>255.2750578882702</v>
      </c>
      <c r="D75" s="86">
        <v>265.81728377148238</v>
      </c>
      <c r="E75" s="86">
        <v>276.80984200068423</v>
      </c>
      <c r="F75" s="86">
        <v>290.49012034654214</v>
      </c>
      <c r="G75" s="86">
        <v>304.85689048220536</v>
      </c>
      <c r="H75" s="86">
        <v>319.94521855968731</v>
      </c>
      <c r="I75" s="86">
        <v>335.79199892853535</v>
      </c>
      <c r="J75" s="86">
        <v>352.43605178888669</v>
      </c>
      <c r="K75" s="86">
        <v>371.61292632061645</v>
      </c>
      <c r="L75" s="86">
        <v>391.84556998368265</v>
      </c>
      <c r="M75" s="86">
        <v>413.19288113321983</v>
      </c>
      <c r="N75" s="86">
        <v>435.71709293542966</v>
      </c>
      <c r="O75" s="86">
        <v>459.4839651745562</v>
      </c>
      <c r="P75" s="86">
        <v>484.09978974545987</v>
      </c>
      <c r="Q75" s="86">
        <v>510.05087315027805</v>
      </c>
      <c r="R75" s="86">
        <v>537.41066827768839</v>
      </c>
      <c r="S75" s="86">
        <v>566.25673250881107</v>
      </c>
      <c r="T75" s="86">
        <v>596.67096123843328</v>
      </c>
      <c r="U75" s="86">
        <v>627.06965369337581</v>
      </c>
      <c r="V75" s="86">
        <v>659.03907378323868</v>
      </c>
      <c r="W75" s="86">
        <v>692.66164705811912</v>
      </c>
      <c r="X75" s="86">
        <v>728.02419758037036</v>
      </c>
      <c r="Y75" s="86">
        <v>765.21818680998729</v>
      </c>
      <c r="Z75" s="86">
        <v>801.76530282250985</v>
      </c>
      <c r="AA75" s="86">
        <v>840.08288305238227</v>
      </c>
      <c r="AB75" s="86">
        <v>880.25803664623129</v>
      </c>
      <c r="AC75" s="86">
        <v>922.38223119670272</v>
      </c>
      <c r="AD75" s="86">
        <v>966.55151463497646</v>
      </c>
      <c r="AE75" s="86">
        <v>1011.1945707461841</v>
      </c>
      <c r="AF75" s="86">
        <v>1057.9343462278637</v>
      </c>
      <c r="AG75" s="86">
        <v>1106.8711236115894</v>
      </c>
      <c r="AH75" s="86">
        <v>1158.1100766228642</v>
      </c>
      <c r="AI75" s="86">
        <v>1211.7615137879768</v>
      </c>
      <c r="AJ75" s="86">
        <v>1267.8495710609016</v>
      </c>
      <c r="AK75" s="86">
        <v>1326.5754691679019</v>
      </c>
      <c r="AL75" s="86">
        <v>1388.0653838383421</v>
      </c>
      <c r="AM75" s="86">
        <v>1452.4516339736047</v>
      </c>
      <c r="AN75" s="86">
        <v>1519.8729862141004</v>
      </c>
    </row>
    <row r="76" spans="1:40" x14ac:dyDescent="0.2">
      <c r="A76" s="85" t="s">
        <v>248</v>
      </c>
      <c r="B76" s="86">
        <v>0.94100305016459296</v>
      </c>
      <c r="C76" s="86">
        <v>0.97601448604995045</v>
      </c>
      <c r="D76" s="86">
        <v>1.0163214602696145</v>
      </c>
      <c r="E76" s="86">
        <v>1.0583502278241186</v>
      </c>
      <c r="F76" s="86">
        <v>1.1106551805649256</v>
      </c>
      <c r="G76" s="86">
        <v>1.1655848548000571</v>
      </c>
      <c r="H76" s="86">
        <v>1.2232733218822667</v>
      </c>
      <c r="I76" s="86">
        <v>1.2838616430648913</v>
      </c>
      <c r="J76" s="86">
        <v>1.3474982428669533</v>
      </c>
      <c r="K76" s="86">
        <v>1.42081879167013</v>
      </c>
      <c r="L76" s="86">
        <v>1.4981759509225718</v>
      </c>
      <c r="M76" s="86">
        <v>1.5797949116331129</v>
      </c>
      <c r="N76" s="86">
        <v>1.6659136150727423</v>
      </c>
      <c r="O76" s="86">
        <v>1.7567834861262581</v>
      </c>
      <c r="P76" s="86">
        <v>1.8508992276562506</v>
      </c>
      <c r="Q76" s="86">
        <v>1.9501201759984856</v>
      </c>
      <c r="R76" s="86">
        <v>2.0547271697275757</v>
      </c>
      <c r="S76" s="86">
        <v>2.1650167404674852</v>
      </c>
      <c r="T76" s="86">
        <v>2.2813020057327682</v>
      </c>
      <c r="U76" s="86">
        <v>2.397527869859247</v>
      </c>
      <c r="V76" s="86">
        <v>2.5197592283650172</v>
      </c>
      <c r="W76" s="86">
        <v>2.6483112257517822</v>
      </c>
      <c r="X76" s="86">
        <v>2.7835158237211499</v>
      </c>
      <c r="Y76" s="86">
        <v>2.9257227145251101</v>
      </c>
      <c r="Z76" s="86">
        <v>3.0654563608384242</v>
      </c>
      <c r="AA76" s="86">
        <v>3.2119591711173094</v>
      </c>
      <c r="AB76" s="86">
        <v>3.3655641970499275</v>
      </c>
      <c r="AC76" s="86">
        <v>3.5266211543357473</v>
      </c>
      <c r="AD76" s="86">
        <v>3.6954972710657654</v>
      </c>
      <c r="AE76" s="86">
        <v>3.8661848024937284</v>
      </c>
      <c r="AF76" s="86">
        <v>4.0448888965098702</v>
      </c>
      <c r="AG76" s="86">
        <v>4.2319929717071547</v>
      </c>
      <c r="AH76" s="86">
        <v>4.4278991475895051</v>
      </c>
      <c r="AI76" s="86">
        <v>4.6330291759742899</v>
      </c>
      <c r="AJ76" s="86">
        <v>4.8474753378736395</v>
      </c>
      <c r="AK76" s="86">
        <v>5.072006977325124</v>
      </c>
      <c r="AL76" s="86">
        <v>5.3071065125511332</v>
      </c>
      <c r="AM76" s="86">
        <v>5.5532798494775983</v>
      </c>
      <c r="AN76" s="86">
        <v>5.8110575462105141</v>
      </c>
    </row>
    <row r="77" spans="1:40" x14ac:dyDescent="0.2">
      <c r="A77" s="85" t="s">
        <v>249</v>
      </c>
      <c r="B77" s="86">
        <v>7.572047936656471</v>
      </c>
      <c r="C77" s="86">
        <v>7.8537773856829425</v>
      </c>
      <c r="D77" s="86">
        <v>8.17811888587201</v>
      </c>
      <c r="E77" s="86">
        <v>8.5163152844762777</v>
      </c>
      <c r="F77" s="86">
        <v>8.9372019217817247</v>
      </c>
      <c r="G77" s="86">
        <v>9.3792091250321175</v>
      </c>
      <c r="H77" s="86">
        <v>9.8434157373935882</v>
      </c>
      <c r="I77" s="86">
        <v>10.33095684824985</v>
      </c>
      <c r="J77" s="86">
        <v>10.843026797590342</v>
      </c>
      <c r="K77" s="86">
        <v>11.433021389193959</v>
      </c>
      <c r="L77" s="86">
        <v>12.055497711667735</v>
      </c>
      <c r="M77" s="86">
        <v>12.712267828334408</v>
      </c>
      <c r="N77" s="86">
        <v>13.405246401117481</v>
      </c>
      <c r="O77" s="86">
        <v>14.13645659166326</v>
      </c>
      <c r="P77" s="86">
        <v>14.893785599613256</v>
      </c>
      <c r="Q77" s="86">
        <v>15.692195102150476</v>
      </c>
      <c r="R77" s="86">
        <v>16.53394494651883</v>
      </c>
      <c r="S77" s="86">
        <v>17.42142125853481</v>
      </c>
      <c r="T77" s="86">
        <v>18.35714362708773</v>
      </c>
      <c r="U77" s="86">
        <v>19.292388007529521</v>
      </c>
      <c r="V77" s="86">
        <v>20.275957301812305</v>
      </c>
      <c r="W77" s="86">
        <v>21.310387409552405</v>
      </c>
      <c r="X77" s="86">
        <v>22.398349554734981</v>
      </c>
      <c r="Y77" s="86">
        <v>23.5426576352477</v>
      </c>
      <c r="Z77" s="86">
        <v>24.667064052488474</v>
      </c>
      <c r="AA77" s="86">
        <v>25.845940467493264</v>
      </c>
      <c r="AB77" s="86">
        <v>27.08196687513318</v>
      </c>
      <c r="AC77" s="86">
        <v>28.377957361972673</v>
      </c>
      <c r="AD77" s="86">
        <v>29.736866933001608</v>
      </c>
      <c r="AE77" s="86">
        <v>31.110352566162987</v>
      </c>
      <c r="AF77" s="86">
        <v>32.548345743900619</v>
      </c>
      <c r="AG77" s="86">
        <v>34.053931752670522</v>
      </c>
      <c r="AH77" s="86">
        <v>35.6303463611128</v>
      </c>
      <c r="AI77" s="86">
        <v>37.280983314845969</v>
      </c>
      <c r="AJ77" s="86">
        <v>39.006585179207455</v>
      </c>
      <c r="AK77" s="86">
        <v>40.813342699202032</v>
      </c>
      <c r="AL77" s="86">
        <v>42.705137789882784</v>
      </c>
      <c r="AM77" s="86">
        <v>44.686041366771121</v>
      </c>
      <c r="AN77" s="86">
        <v>46.760322716147328</v>
      </c>
    </row>
    <row r="78" spans="1:40" x14ac:dyDescent="0.2">
      <c r="A78" s="85" t="s">
        <v>250</v>
      </c>
      <c r="B78" s="86">
        <v>93.698367087599578</v>
      </c>
      <c r="C78" s="86">
        <v>97.184555970065304</v>
      </c>
      <c r="D78" s="86">
        <v>101.1980367616142</v>
      </c>
      <c r="E78" s="86">
        <v>105.38296144371007</v>
      </c>
      <c r="F78" s="86">
        <v>110.5911152977815</v>
      </c>
      <c r="G78" s="86">
        <v>116.0606201836428</v>
      </c>
      <c r="H78" s="86">
        <v>121.80482596963284</v>
      </c>
      <c r="I78" s="86">
        <v>127.83777852849862</v>
      </c>
      <c r="J78" s="86">
        <v>134.17425691442659</v>
      </c>
      <c r="K78" s="86">
        <v>141.47499382024498</v>
      </c>
      <c r="L78" s="86">
        <v>149.17766758227097</v>
      </c>
      <c r="M78" s="86">
        <v>157.30470111380626</v>
      </c>
      <c r="N78" s="86">
        <v>165.87978690824986</v>
      </c>
      <c r="O78" s="86">
        <v>174.92796006102114</v>
      </c>
      <c r="P78" s="86">
        <v>184.29933382761664</v>
      </c>
      <c r="Q78" s="86">
        <v>194.17904764886768</v>
      </c>
      <c r="R78" s="86">
        <v>204.59506542547754</v>
      </c>
      <c r="S78" s="86">
        <v>215.57691365999105</v>
      </c>
      <c r="T78" s="86">
        <v>227.15577035955178</v>
      </c>
      <c r="U78" s="86">
        <v>238.72871231770105</v>
      </c>
      <c r="V78" s="86">
        <v>250.89963854040184</v>
      </c>
      <c r="W78" s="86">
        <v>263.69992886770996</v>
      </c>
      <c r="X78" s="86">
        <v>277.16263767641061</v>
      </c>
      <c r="Y78" s="86">
        <v>291.32258482494012</v>
      </c>
      <c r="Z78" s="86">
        <v>305.23626394050052</v>
      </c>
      <c r="AA78" s="86">
        <v>319.82396808712883</v>
      </c>
      <c r="AB78" s="86">
        <v>335.11886017469135</v>
      </c>
      <c r="AC78" s="86">
        <v>351.15576239635692</v>
      </c>
      <c r="AD78" s="86">
        <v>367.97124070424309</v>
      </c>
      <c r="AE78" s="86">
        <v>384.96708675831923</v>
      </c>
      <c r="AF78" s="86">
        <v>402.7611648946787</v>
      </c>
      <c r="AG78" s="86">
        <v>421.39165320006157</v>
      </c>
      <c r="AH78" s="86">
        <v>440.89859186443852</v>
      </c>
      <c r="AI78" s="86">
        <v>461.32397592342261</v>
      </c>
      <c r="AJ78" s="86">
        <v>482.67699406152269</v>
      </c>
      <c r="AK78" s="86">
        <v>505.034252066612</v>
      </c>
      <c r="AL78" s="86">
        <v>528.44378570189349</v>
      </c>
      <c r="AM78" s="86">
        <v>552.95596946843989</v>
      </c>
      <c r="AN78" s="86">
        <v>578.62363255545336</v>
      </c>
    </row>
    <row r="79" spans="1:40" x14ac:dyDescent="0.2">
      <c r="A79" s="85" t="s">
        <v>251</v>
      </c>
      <c r="B79" s="86">
        <v>0.12461055362565308</v>
      </c>
      <c r="C79" s="86">
        <v>0.12924687697034395</v>
      </c>
      <c r="D79" s="86">
        <v>0.13458445198841509</v>
      </c>
      <c r="E79" s="86">
        <v>0.14015003224052436</v>
      </c>
      <c r="F79" s="86">
        <v>0.14707641692892207</v>
      </c>
      <c r="G79" s="86">
        <v>0.15435037540941721</v>
      </c>
      <c r="H79" s="86">
        <v>0.16198966182795962</v>
      </c>
      <c r="I79" s="86">
        <v>0.17001295595489702</v>
      </c>
      <c r="J79" s="86">
        <v>0.17843991262714373</v>
      </c>
      <c r="K79" s="86">
        <v>0.1881492479761657</v>
      </c>
      <c r="L79" s="86">
        <v>0.19839312384847935</v>
      </c>
      <c r="M79" s="86">
        <v>0.20920136073858503</v>
      </c>
      <c r="N79" s="86">
        <v>0.22060546757039462</v>
      </c>
      <c r="O79" s="86">
        <v>0.23263873880994024</v>
      </c>
      <c r="P79" s="86">
        <v>0.24510183832368768</v>
      </c>
      <c r="Q79" s="86">
        <v>0.2582409852180847</v>
      </c>
      <c r="R79" s="86">
        <v>0.27209336901154541</v>
      </c>
      <c r="S79" s="86">
        <v>0.28669825734493809</v>
      </c>
      <c r="T79" s="86">
        <v>0.30209711421440122</v>
      </c>
      <c r="U79" s="86">
        <v>0.31748810500012414</v>
      </c>
      <c r="V79" s="86">
        <v>0.33367436204908446</v>
      </c>
      <c r="W79" s="86">
        <v>0.35069761777736974</v>
      </c>
      <c r="X79" s="86">
        <v>0.3686018315870378</v>
      </c>
      <c r="Y79" s="86">
        <v>0.38743331081483062</v>
      </c>
      <c r="Z79" s="86">
        <v>0.40593727530696239</v>
      </c>
      <c r="AA79" s="86">
        <v>0.42533763356655857</v>
      </c>
      <c r="AB79" s="86">
        <v>0.44567848933509024</v>
      </c>
      <c r="AC79" s="86">
        <v>0.46700615305428733</v>
      </c>
      <c r="AD79" s="86">
        <v>0.48936925421128896</v>
      </c>
      <c r="AE79" s="86">
        <v>0.51197222854225888</v>
      </c>
      <c r="AF79" s="86">
        <v>0.53563678104995482</v>
      </c>
      <c r="AG79" s="86">
        <v>0.56041368521819457</v>
      </c>
      <c r="AH79" s="86">
        <v>0.58635619096364811</v>
      </c>
      <c r="AI79" s="86">
        <v>0.61352014797505527</v>
      </c>
      <c r="AJ79" s="86">
        <v>0.6419177763913505</v>
      </c>
      <c r="AK79" s="86">
        <v>0.67165095514526751</v>
      </c>
      <c r="AL79" s="86">
        <v>0.70278356755977811</v>
      </c>
      <c r="AM79" s="86">
        <v>0.73538260727268412</v>
      </c>
      <c r="AN79" s="86">
        <v>0.76951833244022316</v>
      </c>
    </row>
    <row r="80" spans="1:40" x14ac:dyDescent="0.2">
      <c r="A80" s="85" t="s">
        <v>252</v>
      </c>
      <c r="B80" s="86">
        <v>0</v>
      </c>
      <c r="C80" s="86">
        <v>0</v>
      </c>
      <c r="D80" s="86">
        <v>0</v>
      </c>
      <c r="E80" s="86">
        <v>0</v>
      </c>
      <c r="F80" s="86">
        <v>0</v>
      </c>
      <c r="G80" s="86">
        <v>0</v>
      </c>
      <c r="H80" s="86">
        <v>0</v>
      </c>
      <c r="I80" s="86">
        <v>0</v>
      </c>
      <c r="J80" s="86">
        <v>0</v>
      </c>
      <c r="K80" s="86">
        <v>0</v>
      </c>
      <c r="L80" s="86">
        <v>0</v>
      </c>
      <c r="M80" s="86">
        <v>0</v>
      </c>
      <c r="N80" s="86">
        <v>0</v>
      </c>
      <c r="O80" s="86">
        <v>0</v>
      </c>
      <c r="P80" s="86">
        <v>0</v>
      </c>
      <c r="Q80" s="86">
        <v>0</v>
      </c>
      <c r="R80" s="86">
        <v>0</v>
      </c>
      <c r="S80" s="86">
        <v>0</v>
      </c>
      <c r="T80" s="86">
        <v>0</v>
      </c>
      <c r="U80" s="86">
        <v>0</v>
      </c>
      <c r="V80" s="86">
        <v>0</v>
      </c>
      <c r="W80" s="86">
        <v>0</v>
      </c>
      <c r="X80" s="86">
        <v>0</v>
      </c>
      <c r="Y80" s="86">
        <v>0</v>
      </c>
      <c r="Z80" s="86">
        <v>0</v>
      </c>
      <c r="AA80" s="86">
        <v>0</v>
      </c>
      <c r="AB80" s="86">
        <v>0</v>
      </c>
      <c r="AC80" s="86">
        <v>0</v>
      </c>
      <c r="AD80" s="86">
        <v>0</v>
      </c>
      <c r="AE80" s="86">
        <v>0</v>
      </c>
      <c r="AF80" s="86">
        <v>0</v>
      </c>
      <c r="AG80" s="86">
        <v>0</v>
      </c>
      <c r="AH80" s="86">
        <v>0</v>
      </c>
      <c r="AI80" s="86">
        <v>0</v>
      </c>
      <c r="AJ80" s="86">
        <v>0</v>
      </c>
      <c r="AK80" s="86">
        <v>0</v>
      </c>
      <c r="AL80" s="86">
        <v>0</v>
      </c>
      <c r="AM80" s="86">
        <v>0</v>
      </c>
      <c r="AN80" s="86">
        <v>0</v>
      </c>
    </row>
    <row r="81" spans="1:40" x14ac:dyDescent="0.2">
      <c r="A81" s="85" t="s">
        <v>128</v>
      </c>
      <c r="B81" s="86">
        <v>1.1059852800392598</v>
      </c>
      <c r="C81" s="86">
        <v>1.1471351282947682</v>
      </c>
      <c r="D81" s="86">
        <v>1.1945089600395993</v>
      </c>
      <c r="E81" s="86">
        <v>1.2439064601277687</v>
      </c>
      <c r="F81" s="86">
        <v>1.3053818270719708</v>
      </c>
      <c r="G81" s="86">
        <v>1.3699420972334555</v>
      </c>
      <c r="H81" s="86">
        <v>1.4377448481488675</v>
      </c>
      <c r="I81" s="86">
        <v>1.5089558727662193</v>
      </c>
      <c r="J81" s="86">
        <v>1.583749618270571</v>
      </c>
      <c r="K81" s="86">
        <v>1.6699251600889848</v>
      </c>
      <c r="L81" s="86">
        <v>1.7608450348161595</v>
      </c>
      <c r="M81" s="86">
        <v>1.8567739152827762</v>
      </c>
      <c r="N81" s="86">
        <v>1.9579914600331747</v>
      </c>
      <c r="O81" s="86">
        <v>2.064793175252563</v>
      </c>
      <c r="P81" s="86">
        <v>2.1754098461910303</v>
      </c>
      <c r="Q81" s="86">
        <v>2.2920267990466594</v>
      </c>
      <c r="R81" s="86">
        <v>2.4149741106768361</v>
      </c>
      <c r="S81" s="86">
        <v>2.544600302386685</v>
      </c>
      <c r="T81" s="86">
        <v>2.6812733893085272</v>
      </c>
      <c r="U81" s="86">
        <v>2.8178766605319785</v>
      </c>
      <c r="V81" s="86">
        <v>2.9615383449897901</v>
      </c>
      <c r="W81" s="86">
        <v>3.1126288401848252</v>
      </c>
      <c r="X81" s="86">
        <v>3.2715383093109782</v>
      </c>
      <c r="Y81" s="86">
        <v>3.4386777547376646</v>
      </c>
      <c r="Z81" s="86">
        <v>3.6029103317964806</v>
      </c>
      <c r="AA81" s="86">
        <v>3.7750988827522827</v>
      </c>
      <c r="AB81" s="86">
        <v>3.9556348518884179</v>
      </c>
      <c r="AC81" s="86">
        <v>4.1449292691327324</v>
      </c>
      <c r="AD81" s="86">
        <v>4.3434137471808345</v>
      </c>
      <c r="AE81" s="86">
        <v>4.5440272278837366</v>
      </c>
      <c r="AF81" s="86">
        <v>4.7540627824231541</v>
      </c>
      <c r="AG81" s="86">
        <v>4.9739710526113967</v>
      </c>
      <c r="AH81" s="86">
        <v>5.2042246599262354</v>
      </c>
      <c r="AI81" s="86">
        <v>5.4453193002123896</v>
      </c>
      <c r="AJ81" s="86">
        <v>5.6973634337357746</v>
      </c>
      <c r="AK81" s="86">
        <v>5.961261290488725</v>
      </c>
      <c r="AL81" s="86">
        <v>6.2375798691145388</v>
      </c>
      <c r="AM81" s="86">
        <v>6.5269137739634049</v>
      </c>
      <c r="AN81" s="86">
        <v>6.8298865837318363</v>
      </c>
    </row>
    <row r="82" spans="1:40" x14ac:dyDescent="0.2">
      <c r="A82" s="85" t="s">
        <v>253</v>
      </c>
      <c r="B82" s="86">
        <v>711.85901689192337</v>
      </c>
      <c r="C82" s="86">
        <v>738.34480386675375</v>
      </c>
      <c r="D82" s="86">
        <v>768.83661049467003</v>
      </c>
      <c r="E82" s="86">
        <v>800.63093586619266</v>
      </c>
      <c r="F82" s="86">
        <v>840.19908841377139</v>
      </c>
      <c r="G82" s="86">
        <v>881.75281546319502</v>
      </c>
      <c r="H82" s="86">
        <v>925.39354059789071</v>
      </c>
      <c r="I82" s="86">
        <v>971.22797518835409</v>
      </c>
      <c r="J82" s="86">
        <v>1019.3684008389583</v>
      </c>
      <c r="K82" s="86">
        <v>1074.8346331533769</v>
      </c>
      <c r="L82" s="86">
        <v>1133.3545192742176</v>
      </c>
      <c r="M82" s="86">
        <v>1195.0984138566882</v>
      </c>
      <c r="N82" s="86">
        <v>1260.2463169966609</v>
      </c>
      <c r="O82" s="86">
        <v>1328.9884290035634</v>
      </c>
      <c r="P82" s="86">
        <v>1400.1860082546361</v>
      </c>
      <c r="Q82" s="86">
        <v>1475.2456233426353</v>
      </c>
      <c r="R82" s="86">
        <v>1554.3797257273034</v>
      </c>
      <c r="S82" s="86">
        <v>1637.8126384969398</v>
      </c>
      <c r="T82" s="86">
        <v>1725.7812317935095</v>
      </c>
      <c r="U82" s="86">
        <v>1813.7048887466062</v>
      </c>
      <c r="V82" s="86">
        <v>1906.1716397141647</v>
      </c>
      <c r="W82" s="86">
        <v>2003.4198882328376</v>
      </c>
      <c r="X82" s="86">
        <v>2105.7007598760342</v>
      </c>
      <c r="Y82" s="86">
        <v>2213.2787931940538</v>
      </c>
      <c r="Z82" s="86">
        <v>2318.985842787486</v>
      </c>
      <c r="AA82" s="86">
        <v>2429.813694491887</v>
      </c>
      <c r="AB82" s="86">
        <v>2546.014298444155</v>
      </c>
      <c r="AC82" s="86">
        <v>2667.8522109323603</v>
      </c>
      <c r="AD82" s="86">
        <v>2795.6052361865609</v>
      </c>
      <c r="AE82" s="86">
        <v>2924.7285778131009</v>
      </c>
      <c r="AF82" s="86">
        <v>3059.9163656301985</v>
      </c>
      <c r="AG82" s="86">
        <v>3201.4586518141959</v>
      </c>
      <c r="AH82" s="86">
        <v>3349.6596355860056</v>
      </c>
      <c r="AI82" s="86">
        <v>3504.8383678073988</v>
      </c>
      <c r="AJ82" s="86">
        <v>3667.0646581039236</v>
      </c>
      <c r="AK82" s="86">
        <v>3836.920507235453</v>
      </c>
      <c r="AL82" s="86">
        <v>4014.7708595679578</v>
      </c>
      <c r="AM82" s="86">
        <v>4200.9984276707664</v>
      </c>
      <c r="AN82" s="86">
        <v>4396.0045732309336</v>
      </c>
    </row>
    <row r="83" spans="1:40" x14ac:dyDescent="0.2">
      <c r="A83" s="85" t="s">
        <v>254</v>
      </c>
      <c r="B83" s="86">
        <v>1.9683715223945806</v>
      </c>
      <c r="C83" s="86">
        <v>2.0416077497828202</v>
      </c>
      <c r="D83" s="86">
        <v>2.1259210792603409</v>
      </c>
      <c r="E83" s="86">
        <v>2.2138360218964532</v>
      </c>
      <c r="F83" s="86">
        <v>2.3232464849520098</v>
      </c>
      <c r="G83" s="86">
        <v>2.438147288387166</v>
      </c>
      <c r="H83" s="86">
        <v>2.5588188799992828</v>
      </c>
      <c r="I83" s="86">
        <v>2.6855563289211699</v>
      </c>
      <c r="J83" s="86">
        <v>2.8186701066187965</v>
      </c>
      <c r="K83" s="86">
        <v>2.972040576826382</v>
      </c>
      <c r="L83" s="86">
        <v>3.133854748734981</v>
      </c>
      <c r="M83" s="86">
        <v>3.3045836724318494</v>
      </c>
      <c r="N83" s="86">
        <v>3.4847250687498108</v>
      </c>
      <c r="O83" s="86">
        <v>3.6748048632777057</v>
      </c>
      <c r="P83" s="86">
        <v>3.8716743053101008</v>
      </c>
      <c r="Q83" s="86">
        <v>4.0792227177277631</v>
      </c>
      <c r="R83" s="86">
        <v>4.2980375530926791</v>
      </c>
      <c r="S83" s="86">
        <v>4.5287390903763143</v>
      </c>
      <c r="T83" s="86">
        <v>4.7719823025872063</v>
      </c>
      <c r="U83" s="86">
        <v>5.0151012606737364</v>
      </c>
      <c r="V83" s="86">
        <v>5.270782392827642</v>
      </c>
      <c r="W83" s="86">
        <v>5.5396849120689886</v>
      </c>
      <c r="X83" s="86">
        <v>5.822503209303159</v>
      </c>
      <c r="Y83" s="86">
        <v>6.1199687638492675</v>
      </c>
      <c r="Z83" s="86">
        <v>6.4122608346086292</v>
      </c>
      <c r="AA83" s="86">
        <v>6.7187125083341215</v>
      </c>
      <c r="AB83" s="86">
        <v>7.0400204559433908</v>
      </c>
      <c r="AC83" s="86">
        <v>7.3769162058025186</v>
      </c>
      <c r="AD83" s="86">
        <v>7.7301679183509604</v>
      </c>
      <c r="AE83" s="86">
        <v>8.0872087122483531</v>
      </c>
      <c r="AF83" s="86">
        <v>8.4610183928175822</v>
      </c>
      <c r="AG83" s="86">
        <v>8.8523989874690994</v>
      </c>
      <c r="AH83" s="86">
        <v>9.2621916418080978</v>
      </c>
      <c r="AI83" s="86">
        <v>9.6912785679237761</v>
      </c>
      <c r="AJ83" s="86">
        <v>10.139852797407586</v>
      </c>
      <c r="AK83" s="86">
        <v>10.609523628862986</v>
      </c>
      <c r="AL83" s="86">
        <v>11.101300175162311</v>
      </c>
      <c r="AM83" s="86">
        <v>11.616240680290479</v>
      </c>
      <c r="AN83" s="86">
        <v>12.155454955173845</v>
      </c>
    </row>
    <row r="87" spans="1:40" x14ac:dyDescent="0.2">
      <c r="A87" s="83" t="s">
        <v>355</v>
      </c>
    </row>
    <row r="88" spans="1:40" x14ac:dyDescent="0.2">
      <c r="A88" s="83" t="s">
        <v>347</v>
      </c>
    </row>
    <row r="89" spans="1:40" x14ac:dyDescent="0.2">
      <c r="A89" s="83" t="s">
        <v>356</v>
      </c>
    </row>
    <row r="90" spans="1:40" x14ac:dyDescent="0.2">
      <c r="A90" s="83" t="s">
        <v>243</v>
      </c>
    </row>
    <row r="91" spans="1:40" ht="16" x14ac:dyDescent="0.2">
      <c r="A91" s="83"/>
      <c r="B91" s="93">
        <v>1000</v>
      </c>
    </row>
    <row r="92" spans="1:40" x14ac:dyDescent="0.2">
      <c r="A92" s="85" t="s">
        <v>244</v>
      </c>
      <c r="B92" s="85">
        <v>2022</v>
      </c>
      <c r="C92" s="85">
        <v>2023</v>
      </c>
      <c r="D92" s="85">
        <v>2024</v>
      </c>
      <c r="E92" s="85">
        <v>2025</v>
      </c>
      <c r="F92" s="85">
        <v>2026</v>
      </c>
      <c r="G92" s="85">
        <v>2027</v>
      </c>
      <c r="H92" s="85">
        <v>2028</v>
      </c>
      <c r="I92" s="85">
        <v>2029</v>
      </c>
      <c r="J92" s="85">
        <v>2030</v>
      </c>
      <c r="K92" s="85">
        <v>2031</v>
      </c>
      <c r="L92" s="85">
        <v>2032</v>
      </c>
      <c r="M92" s="85">
        <v>2033</v>
      </c>
      <c r="N92" s="85">
        <v>2034</v>
      </c>
      <c r="O92" s="85">
        <v>2035</v>
      </c>
      <c r="P92" s="85">
        <v>2036</v>
      </c>
      <c r="Q92" s="85">
        <v>2037</v>
      </c>
      <c r="R92" s="85">
        <v>2038</v>
      </c>
      <c r="S92" s="85">
        <v>2039</v>
      </c>
      <c r="T92" s="85">
        <v>2040</v>
      </c>
      <c r="U92" s="85">
        <v>2041</v>
      </c>
      <c r="V92" s="85">
        <v>2042</v>
      </c>
      <c r="W92" s="85">
        <v>2043</v>
      </c>
      <c r="X92" s="85">
        <v>2044</v>
      </c>
      <c r="Y92" s="85">
        <v>2045</v>
      </c>
      <c r="Z92" s="85">
        <v>2046</v>
      </c>
      <c r="AA92" s="85">
        <v>2047</v>
      </c>
      <c r="AB92" s="85">
        <v>2048</v>
      </c>
      <c r="AC92" s="85">
        <v>2049</v>
      </c>
      <c r="AD92" s="85">
        <v>2050</v>
      </c>
      <c r="AE92" s="85">
        <v>2051</v>
      </c>
      <c r="AF92" s="85">
        <v>2052</v>
      </c>
      <c r="AG92" s="85">
        <v>2053</v>
      </c>
      <c r="AH92" s="85">
        <v>2054</v>
      </c>
      <c r="AI92" s="85">
        <v>2055</v>
      </c>
      <c r="AJ92" s="85">
        <v>2056</v>
      </c>
      <c r="AK92" s="85">
        <v>2057</v>
      </c>
      <c r="AL92" s="85">
        <v>2058</v>
      </c>
      <c r="AM92" s="85">
        <v>2059</v>
      </c>
      <c r="AN92" s="85">
        <v>2060</v>
      </c>
    </row>
    <row r="93" spans="1:40" x14ac:dyDescent="0.2">
      <c r="A93" s="85" t="s">
        <v>245</v>
      </c>
      <c r="B93" s="86">
        <v>-1.3438215003202048E-8</v>
      </c>
      <c r="C93" s="86">
        <v>-1.3938204033966568E-8</v>
      </c>
      <c r="D93" s="86">
        <v>-1.4513817243294238E-8</v>
      </c>
      <c r="E93" s="86">
        <v>-1.511401892661316E-8</v>
      </c>
      <c r="F93" s="86">
        <v>-1.5860972085309449E-8</v>
      </c>
      <c r="G93" s="86">
        <v>-1.6645408195583943E-8</v>
      </c>
      <c r="H93" s="86">
        <v>-1.7469241894869272E-8</v>
      </c>
      <c r="I93" s="86">
        <v>-1.8334487641514571E-8</v>
      </c>
      <c r="J93" s="86">
        <v>-1.9243265046713471E-8</v>
      </c>
      <c r="K93" s="86">
        <v>-2.0290336359391487E-8</v>
      </c>
      <c r="L93" s="86">
        <v>-2.1395053435376981E-8</v>
      </c>
      <c r="M93" s="86">
        <v>-2.256063216774592E-8</v>
      </c>
      <c r="N93" s="86">
        <v>-2.3790470532686726E-8</v>
      </c>
      <c r="O93" s="86">
        <v>-2.5088159062300743E-8</v>
      </c>
      <c r="P93" s="86">
        <v>-2.6432201007376912E-8</v>
      </c>
      <c r="Q93" s="86">
        <v>-2.7849149057025988E-8</v>
      </c>
      <c r="R93" s="86">
        <v>-2.9343013792452977E-8</v>
      </c>
      <c r="S93" s="86">
        <v>-3.0918029903138847E-8</v>
      </c>
      <c r="T93" s="86">
        <v>-3.2578668937269422E-8</v>
      </c>
      <c r="U93" s="86">
        <v>-3.4238459679490038E-8</v>
      </c>
      <c r="V93" s="86">
        <v>-3.5984013294270258E-8</v>
      </c>
      <c r="W93" s="86">
        <v>-3.7819830276661821E-8</v>
      </c>
      <c r="X93" s="86">
        <v>-3.9750651283688368E-8</v>
      </c>
      <c r="Y93" s="86">
        <v>-4.1781470177661375E-8</v>
      </c>
      <c r="Z93" s="86">
        <v>-4.3776969322973685E-8</v>
      </c>
      <c r="AA93" s="86">
        <v>-4.5869137103680273E-8</v>
      </c>
      <c r="AB93" s="86">
        <v>-4.8062729742613678E-8</v>
      </c>
      <c r="AC93" s="86">
        <v>-5.0362741436932641E-8</v>
      </c>
      <c r="AD93" s="86">
        <v>-5.2774416473614899E-8</v>
      </c>
      <c r="AE93" s="86">
        <v>-5.5211959843207139E-8</v>
      </c>
      <c r="AF93" s="86">
        <v>-5.7763985617110121E-8</v>
      </c>
      <c r="AG93" s="86">
        <v>-6.043596929456642E-8</v>
      </c>
      <c r="AH93" s="86">
        <v>-6.3233653437568586E-8</v>
      </c>
      <c r="AI93" s="86">
        <v>-6.6163060971970837E-8</v>
      </c>
      <c r="AJ93" s="86">
        <v>-6.9225509738434343E-8</v>
      </c>
      <c r="AK93" s="86">
        <v>-7.2431986535127754E-8</v>
      </c>
      <c r="AL93" s="86">
        <v>-7.5789380648746577E-8</v>
      </c>
      <c r="AM93" s="86">
        <v>-7.9304916787651657E-8</v>
      </c>
      <c r="AN93" s="86">
        <v>-8.2986171711449427E-8</v>
      </c>
    </row>
    <row r="94" spans="1:40" x14ac:dyDescent="0.2">
      <c r="A94" s="85" t="s">
        <v>246</v>
      </c>
      <c r="B94" s="86">
        <v>0</v>
      </c>
      <c r="C94" s="86">
        <v>0</v>
      </c>
      <c r="D94" s="86">
        <v>0</v>
      </c>
      <c r="E94" s="86">
        <v>0</v>
      </c>
      <c r="F94" s="86">
        <v>0</v>
      </c>
      <c r="G94" s="86">
        <v>0</v>
      </c>
      <c r="H94" s="86">
        <v>0</v>
      </c>
      <c r="I94" s="86">
        <v>0</v>
      </c>
      <c r="J94" s="86">
        <v>0</v>
      </c>
      <c r="K94" s="86">
        <v>0</v>
      </c>
      <c r="L94" s="86">
        <v>0</v>
      </c>
      <c r="M94" s="86">
        <v>0</v>
      </c>
      <c r="N94" s="86">
        <v>0</v>
      </c>
      <c r="O94" s="86">
        <v>0</v>
      </c>
      <c r="P94" s="86">
        <v>0</v>
      </c>
      <c r="Q94" s="86">
        <v>0</v>
      </c>
      <c r="R94" s="86">
        <v>0</v>
      </c>
      <c r="S94" s="86">
        <v>0</v>
      </c>
      <c r="T94" s="86">
        <v>0</v>
      </c>
      <c r="U94" s="86">
        <v>0</v>
      </c>
      <c r="V94" s="86">
        <v>0</v>
      </c>
      <c r="W94" s="86">
        <v>0</v>
      </c>
      <c r="X94" s="86">
        <v>0</v>
      </c>
      <c r="Y94" s="86">
        <v>0</v>
      </c>
      <c r="Z94" s="86">
        <v>0</v>
      </c>
      <c r="AA94" s="86">
        <v>0</v>
      </c>
      <c r="AB94" s="86">
        <v>0</v>
      </c>
      <c r="AC94" s="86">
        <v>0</v>
      </c>
      <c r="AD94" s="86">
        <v>0</v>
      </c>
      <c r="AE94" s="86">
        <v>0</v>
      </c>
      <c r="AF94" s="86">
        <v>0</v>
      </c>
      <c r="AG94" s="86">
        <v>0</v>
      </c>
      <c r="AH94" s="86">
        <v>0</v>
      </c>
      <c r="AI94" s="86">
        <v>0</v>
      </c>
      <c r="AJ94" s="86">
        <v>0</v>
      </c>
      <c r="AK94" s="86">
        <v>0</v>
      </c>
      <c r="AL94" s="86">
        <v>0</v>
      </c>
      <c r="AM94" s="86">
        <v>0</v>
      </c>
      <c r="AN94" s="86">
        <v>0</v>
      </c>
    </row>
    <row r="95" spans="1:40" x14ac:dyDescent="0.2">
      <c r="A95" s="85" t="s">
        <v>247</v>
      </c>
      <c r="B95" s="86">
        <v>0</v>
      </c>
      <c r="C95" s="86">
        <v>0</v>
      </c>
      <c r="D95" s="86">
        <v>0</v>
      </c>
      <c r="E95" s="86">
        <v>0</v>
      </c>
      <c r="F95" s="86">
        <v>0</v>
      </c>
      <c r="G95" s="86">
        <v>0</v>
      </c>
      <c r="H95" s="86">
        <v>0</v>
      </c>
      <c r="I95" s="86">
        <v>0</v>
      </c>
      <c r="J95" s="86">
        <v>0</v>
      </c>
      <c r="K95" s="86">
        <v>0</v>
      </c>
      <c r="L95" s="86">
        <v>0</v>
      </c>
      <c r="M95" s="86">
        <v>0</v>
      </c>
      <c r="N95" s="86">
        <v>0</v>
      </c>
      <c r="O95" s="86">
        <v>0</v>
      </c>
      <c r="P95" s="86">
        <v>0</v>
      </c>
      <c r="Q95" s="86">
        <v>0</v>
      </c>
      <c r="R95" s="86">
        <v>0</v>
      </c>
      <c r="S95" s="86">
        <v>0</v>
      </c>
      <c r="T95" s="86">
        <v>0</v>
      </c>
      <c r="U95" s="86">
        <v>0</v>
      </c>
      <c r="V95" s="86">
        <v>0</v>
      </c>
      <c r="W95" s="86">
        <v>0</v>
      </c>
      <c r="X95" s="86">
        <v>0</v>
      </c>
      <c r="Y95" s="86">
        <v>0</v>
      </c>
      <c r="Z95" s="86">
        <v>0</v>
      </c>
      <c r="AA95" s="86">
        <v>0</v>
      </c>
      <c r="AB95" s="86">
        <v>0</v>
      </c>
      <c r="AC95" s="86">
        <v>0</v>
      </c>
      <c r="AD95" s="86">
        <v>0</v>
      </c>
      <c r="AE95" s="86">
        <v>0</v>
      </c>
      <c r="AF95" s="86">
        <v>0</v>
      </c>
      <c r="AG95" s="86">
        <v>0</v>
      </c>
      <c r="AH95" s="86">
        <v>0</v>
      </c>
      <c r="AI95" s="86">
        <v>0</v>
      </c>
      <c r="AJ95" s="86">
        <v>0</v>
      </c>
      <c r="AK95" s="86">
        <v>0</v>
      </c>
      <c r="AL95" s="86">
        <v>0</v>
      </c>
      <c r="AM95" s="86">
        <v>0</v>
      </c>
      <c r="AN95" s="86">
        <v>0</v>
      </c>
    </row>
    <row r="96" spans="1:40" x14ac:dyDescent="0.2">
      <c r="A96" s="85" t="s">
        <v>180</v>
      </c>
      <c r="B96" s="86">
        <v>685.83023355747343</v>
      </c>
      <c r="C96" s="86">
        <v>711.34758044198884</v>
      </c>
      <c r="D96" s="86">
        <v>740.72446879344761</v>
      </c>
      <c r="E96" s="86">
        <v>771.35624991572615</v>
      </c>
      <c r="F96" s="86">
        <v>809.47761195399562</v>
      </c>
      <c r="G96" s="86">
        <v>849.51194691531896</v>
      </c>
      <c r="H96" s="86">
        <v>891.55696987846864</v>
      </c>
      <c r="I96" s="86">
        <v>935.7154903638874</v>
      </c>
      <c r="J96" s="86">
        <v>982.09568445296873</v>
      </c>
      <c r="K96" s="86">
        <v>1035.5338206008266</v>
      </c>
      <c r="L96" s="86">
        <v>1091.9139551691098</v>
      </c>
      <c r="M96" s="86">
        <v>1151.400213876813</v>
      </c>
      <c r="N96" s="86">
        <v>1214.1660152026823</v>
      </c>
      <c r="O96" s="86">
        <v>1280.3946048731086</v>
      </c>
      <c r="P96" s="86">
        <v>1348.9888788062899</v>
      </c>
      <c r="Q96" s="86">
        <v>1421.3039750893959</v>
      </c>
      <c r="R96" s="86">
        <v>1497.5445769964974</v>
      </c>
      <c r="S96" s="86">
        <v>1577.9268053498226</v>
      </c>
      <c r="T96" s="86">
        <v>1662.6788692482685</v>
      </c>
      <c r="U96" s="86">
        <v>1747.3876398790744</v>
      </c>
      <c r="V96" s="86">
        <v>1836.4733884719165</v>
      </c>
      <c r="W96" s="86">
        <v>1930.1658014525372</v>
      </c>
      <c r="X96" s="86">
        <v>2028.7068221082684</v>
      </c>
      <c r="Y96" s="86">
        <v>2132.351316264268</v>
      </c>
      <c r="Z96" s="86">
        <v>2234.1932383176932</v>
      </c>
      <c r="AA96" s="86">
        <v>2340.9687228103521</v>
      </c>
      <c r="AB96" s="86">
        <v>2452.9205074432948</v>
      </c>
      <c r="AC96" s="86">
        <v>2570.3034751308805</v>
      </c>
      <c r="AD96" s="86">
        <v>2693.3852723248096</v>
      </c>
      <c r="AE96" s="86">
        <v>2817.7872809305341</v>
      </c>
      <c r="AF96" s="86">
        <v>2948.0319921621613</v>
      </c>
      <c r="AG96" s="86">
        <v>3084.3988525773993</v>
      </c>
      <c r="AH96" s="86">
        <v>3227.1809384986341</v>
      </c>
      <c r="AI96" s="86">
        <v>3376.6856348459837</v>
      </c>
      <c r="AJ96" s="86">
        <v>3532.9801986895441</v>
      </c>
      <c r="AK96" s="86">
        <v>3696.6253502106993</v>
      </c>
      <c r="AL96" s="86">
        <v>3867.9726897598166</v>
      </c>
      <c r="AM96" s="86">
        <v>4047.3909362047866</v>
      </c>
      <c r="AN96" s="86">
        <v>4235.2667756351902</v>
      </c>
    </row>
    <row r="97" spans="1:40" x14ac:dyDescent="0.2">
      <c r="A97" s="85" t="s">
        <v>248</v>
      </c>
      <c r="B97" s="86">
        <v>0.26236543365981735</v>
      </c>
      <c r="C97" s="86">
        <v>0.27212713481212286</v>
      </c>
      <c r="D97" s="86">
        <v>0.28336530961804673</v>
      </c>
      <c r="E97" s="86">
        <v>0.29508354562556693</v>
      </c>
      <c r="F97" s="86">
        <v>0.30966693258270572</v>
      </c>
      <c r="G97" s="86">
        <v>0.32498213033787987</v>
      </c>
      <c r="H97" s="86">
        <v>0.34106651994803749</v>
      </c>
      <c r="I97" s="86">
        <v>0.35795943135679342</v>
      </c>
      <c r="J97" s="86">
        <v>0.37570224749408831</v>
      </c>
      <c r="K97" s="86">
        <v>0.39614509045783486</v>
      </c>
      <c r="L97" s="86">
        <v>0.4177133995407955</v>
      </c>
      <c r="M97" s="86">
        <v>0.44046996129470173</v>
      </c>
      <c r="N97" s="86">
        <v>0.464481117231133</v>
      </c>
      <c r="O97" s="86">
        <v>0.48981696829069904</v>
      </c>
      <c r="P97" s="86">
        <v>0.51605781558275887</v>
      </c>
      <c r="Q97" s="86">
        <v>0.54372206931221856</v>
      </c>
      <c r="R97" s="86">
        <v>0.57288803138724265</v>
      </c>
      <c r="S97" s="86">
        <v>0.60363837916801799</v>
      </c>
      <c r="T97" s="86">
        <v>0.6360604144039681</v>
      </c>
      <c r="U97" s="86">
        <v>0.66846588773234528</v>
      </c>
      <c r="V97" s="86">
        <v>0.70254578085871289</v>
      </c>
      <c r="W97" s="86">
        <v>0.73838796068620116</v>
      </c>
      <c r="X97" s="86">
        <v>0.77608498299960349</v>
      </c>
      <c r="Y97" s="86">
        <v>0.81573434712086657</v>
      </c>
      <c r="Z97" s="86">
        <v>0.85469413445146869</v>
      </c>
      <c r="AA97" s="86">
        <v>0.89554126384651023</v>
      </c>
      <c r="AB97" s="86">
        <v>0.93836859499500058</v>
      </c>
      <c r="AC97" s="86">
        <v>0.9832736337563881</v>
      </c>
      <c r="AD97" s="86">
        <v>1.0303587687013884</v>
      </c>
      <c r="AE97" s="86">
        <v>1.0779489525967416</v>
      </c>
      <c r="AF97" s="86">
        <v>1.1277742715636982</v>
      </c>
      <c r="AG97" s="86">
        <v>1.1799416283220725</v>
      </c>
      <c r="AH97" s="86">
        <v>1.2345631396795744</v>
      </c>
      <c r="AI97" s="86">
        <v>1.2917563962204659</v>
      </c>
      <c r="AJ97" s="86">
        <v>1.3515471272426081</v>
      </c>
      <c r="AK97" s="86">
        <v>1.414149837132586</v>
      </c>
      <c r="AL97" s="86">
        <v>1.4796990311569882</v>
      </c>
      <c r="AM97" s="86">
        <v>1.5483357632981845</v>
      </c>
      <c r="AN97" s="86">
        <v>1.6202079609274385</v>
      </c>
    </row>
    <row r="98" spans="1:40" x14ac:dyDescent="0.2">
      <c r="A98" s="85" t="s">
        <v>249</v>
      </c>
      <c r="B98" s="86">
        <v>2.1111978757761198</v>
      </c>
      <c r="C98" s="86">
        <v>2.1897481727768673</v>
      </c>
      <c r="D98" s="86">
        <v>2.2801793337987504</v>
      </c>
      <c r="E98" s="86">
        <v>2.3744734434374357</v>
      </c>
      <c r="F98" s="86">
        <v>2.4918228028254283</v>
      </c>
      <c r="G98" s="86">
        <v>2.6150608853608679</v>
      </c>
      <c r="H98" s="86">
        <v>2.7444884883207501</v>
      </c>
      <c r="I98" s="86">
        <v>2.8804220912513938</v>
      </c>
      <c r="J98" s="86">
        <v>3.0231946936358685</v>
      </c>
      <c r="K98" s="86">
        <v>3.1876938276789848</v>
      </c>
      <c r="L98" s="86">
        <v>3.3612493440625548</v>
      </c>
      <c r="M98" s="86">
        <v>3.5443664725830297</v>
      </c>
      <c r="N98" s="86">
        <v>3.7375790490295544</v>
      </c>
      <c r="O98" s="86">
        <v>3.9414511605032398</v>
      </c>
      <c r="P98" s="86">
        <v>4.1526055808427476</v>
      </c>
      <c r="Q98" s="86">
        <v>4.3752138447968107</v>
      </c>
      <c r="R98" s="86">
        <v>4.6099060308779842</v>
      </c>
      <c r="S98" s="86">
        <v>4.857347425914516</v>
      </c>
      <c r="T98" s="86">
        <v>5.1182405281942458</v>
      </c>
      <c r="U98" s="86">
        <v>5.3790003603872911</v>
      </c>
      <c r="V98" s="86">
        <v>5.6532338863949656</v>
      </c>
      <c r="W98" s="86">
        <v>5.9416481521747047</v>
      </c>
      <c r="X98" s="86">
        <v>6.2449879341001351</v>
      </c>
      <c r="Y98" s="86">
        <v>6.5640377881187097</v>
      </c>
      <c r="Z98" s="86">
        <v>6.8775387669088639</v>
      </c>
      <c r="AA98" s="86">
        <v>7.2062267789210637</v>
      </c>
      <c r="AB98" s="86">
        <v>7.550849045980403</v>
      </c>
      <c r="AC98" s="86">
        <v>7.9121901766401992</v>
      </c>
      <c r="AD98" s="86">
        <v>8.2910740695748402</v>
      </c>
      <c r="AE98" s="86">
        <v>8.6740219821338425</v>
      </c>
      <c r="AF98" s="86">
        <v>9.0749555429904056</v>
      </c>
      <c r="AG98" s="86">
        <v>9.4947349751999699</v>
      </c>
      <c r="AH98" s="86">
        <v>9.9342624584550983</v>
      </c>
      <c r="AI98" s="86">
        <v>10.394484218743868</v>
      </c>
      <c r="AJ98" s="86">
        <v>10.875607294159046</v>
      </c>
      <c r="AK98" s="86">
        <v>11.379357755086447</v>
      </c>
      <c r="AL98" s="86">
        <v>11.906817936302954</v>
      </c>
      <c r="AM98" s="86">
        <v>12.459122868684377</v>
      </c>
      <c r="AN98" s="86">
        <v>13.037462891779736</v>
      </c>
    </row>
    <row r="99" spans="1:40" x14ac:dyDescent="0.2">
      <c r="A99" s="85" t="s">
        <v>250</v>
      </c>
      <c r="B99" s="86">
        <v>8.0135651520919815</v>
      </c>
      <c r="C99" s="86">
        <v>8.3117219141625469</v>
      </c>
      <c r="D99" s="86">
        <v>8.6549753860152396</v>
      </c>
      <c r="E99" s="86">
        <v>9.0128916191254707</v>
      </c>
      <c r="F99" s="86">
        <v>9.4583196615661773</v>
      </c>
      <c r="G99" s="86">
        <v>9.9260997853281783</v>
      </c>
      <c r="H99" s="86">
        <v>10.417373739654618</v>
      </c>
      <c r="I99" s="86">
        <v>10.933342799657039</v>
      </c>
      <c r="J99" s="86">
        <v>11.475270945885924</v>
      </c>
      <c r="K99" s="86">
        <v>12.099667428680133</v>
      </c>
      <c r="L99" s="86">
        <v>12.758439613894382</v>
      </c>
      <c r="M99" s="86">
        <v>13.453505224133961</v>
      </c>
      <c r="N99" s="86">
        <v>14.186890563008735</v>
      </c>
      <c r="O99" s="86">
        <v>14.960736760342719</v>
      </c>
      <c r="P99" s="86">
        <v>15.762224732625189</v>
      </c>
      <c r="Q99" s="86">
        <v>16.607188554850605</v>
      </c>
      <c r="R99" s="86">
        <v>17.498019843299581</v>
      </c>
      <c r="S99" s="86">
        <v>18.437243855980455</v>
      </c>
      <c r="T99" s="86">
        <v>19.427527096049282</v>
      </c>
      <c r="U99" s="86">
        <v>20.417304477082009</v>
      </c>
      <c r="V99" s="86">
        <v>21.458224540883482</v>
      </c>
      <c r="W99" s="86">
        <v>22.552971052396074</v>
      </c>
      <c r="X99" s="86">
        <v>23.704370991535932</v>
      </c>
      <c r="Y99" s="86">
        <v>24.915402331269249</v>
      </c>
      <c r="Z99" s="86">
        <v>26.105371565136519</v>
      </c>
      <c r="AA99" s="86">
        <v>27.3529868783165</v>
      </c>
      <c r="AB99" s="86">
        <v>28.661084533031332</v>
      </c>
      <c r="AC99" s="86">
        <v>30.032642701925543</v>
      </c>
      <c r="AD99" s="86">
        <v>31.470788692856789</v>
      </c>
      <c r="AE99" s="86">
        <v>32.924360658971544</v>
      </c>
      <c r="AF99" s="86">
        <v>34.446201528768349</v>
      </c>
      <c r="AG99" s="86">
        <v>36.039576488130166</v>
      </c>
      <c r="AH99" s="86">
        <v>37.707909979563389</v>
      </c>
      <c r="AI99" s="86">
        <v>39.454793634004709</v>
      </c>
      <c r="AJ99" s="86">
        <v>41.281013314903639</v>
      </c>
      <c r="AK99" s="86">
        <v>43.193120742329917</v>
      </c>
      <c r="AL99" s="86">
        <v>45.195224181240796</v>
      </c>
      <c r="AM99" s="86">
        <v>47.291631917457018</v>
      </c>
      <c r="AN99" s="86">
        <v>49.486862174324017</v>
      </c>
    </row>
    <row r="100" spans="1:40" x14ac:dyDescent="0.2">
      <c r="A100" s="85" t="s">
        <v>251</v>
      </c>
      <c r="B100" s="86">
        <v>0</v>
      </c>
      <c r="C100" s="86">
        <v>0</v>
      </c>
      <c r="D100" s="86">
        <v>0</v>
      </c>
      <c r="E100" s="86">
        <v>0</v>
      </c>
      <c r="F100" s="86">
        <v>0</v>
      </c>
      <c r="G100" s="86">
        <v>0</v>
      </c>
      <c r="H100" s="86">
        <v>0</v>
      </c>
      <c r="I100" s="86">
        <v>0</v>
      </c>
      <c r="J100" s="86">
        <v>0</v>
      </c>
      <c r="K100" s="86">
        <v>0</v>
      </c>
      <c r="L100" s="86">
        <v>0</v>
      </c>
      <c r="M100" s="86">
        <v>0</v>
      </c>
      <c r="N100" s="86">
        <v>0</v>
      </c>
      <c r="O100" s="86">
        <v>0</v>
      </c>
      <c r="P100" s="86">
        <v>0</v>
      </c>
      <c r="Q100" s="86">
        <v>0</v>
      </c>
      <c r="R100" s="86">
        <v>0</v>
      </c>
      <c r="S100" s="86">
        <v>0</v>
      </c>
      <c r="T100" s="86">
        <v>0</v>
      </c>
      <c r="U100" s="86">
        <v>0</v>
      </c>
      <c r="V100" s="86">
        <v>0</v>
      </c>
      <c r="W100" s="86">
        <v>0</v>
      </c>
      <c r="X100" s="86">
        <v>0</v>
      </c>
      <c r="Y100" s="86">
        <v>0</v>
      </c>
      <c r="Z100" s="86">
        <v>0</v>
      </c>
      <c r="AA100" s="86">
        <v>0</v>
      </c>
      <c r="AB100" s="86">
        <v>0</v>
      </c>
      <c r="AC100" s="86">
        <v>0</v>
      </c>
      <c r="AD100" s="86">
        <v>0</v>
      </c>
      <c r="AE100" s="86">
        <v>0</v>
      </c>
      <c r="AF100" s="86">
        <v>0</v>
      </c>
      <c r="AG100" s="86">
        <v>0</v>
      </c>
      <c r="AH100" s="86">
        <v>0</v>
      </c>
      <c r="AI100" s="86">
        <v>0</v>
      </c>
      <c r="AJ100" s="86">
        <v>0</v>
      </c>
      <c r="AK100" s="86">
        <v>0</v>
      </c>
      <c r="AL100" s="86">
        <v>0</v>
      </c>
      <c r="AM100" s="86">
        <v>0</v>
      </c>
      <c r="AN100" s="86">
        <v>0</v>
      </c>
    </row>
    <row r="101" spans="1:40" x14ac:dyDescent="0.2">
      <c r="A101" s="85" t="s">
        <v>252</v>
      </c>
      <c r="B101" s="86">
        <v>0</v>
      </c>
      <c r="C101" s="86">
        <v>0</v>
      </c>
      <c r="D101" s="86">
        <v>0</v>
      </c>
      <c r="E101" s="86">
        <v>0</v>
      </c>
      <c r="F101" s="86">
        <v>0</v>
      </c>
      <c r="G101" s="86">
        <v>0</v>
      </c>
      <c r="H101" s="86">
        <v>0</v>
      </c>
      <c r="I101" s="86">
        <v>0</v>
      </c>
      <c r="J101" s="86">
        <v>0</v>
      </c>
      <c r="K101" s="86">
        <v>0</v>
      </c>
      <c r="L101" s="86">
        <v>0</v>
      </c>
      <c r="M101" s="86">
        <v>0</v>
      </c>
      <c r="N101" s="86">
        <v>0</v>
      </c>
      <c r="O101" s="86">
        <v>0</v>
      </c>
      <c r="P101" s="86">
        <v>0</v>
      </c>
      <c r="Q101" s="86">
        <v>0</v>
      </c>
      <c r="R101" s="86">
        <v>0</v>
      </c>
      <c r="S101" s="86">
        <v>0</v>
      </c>
      <c r="T101" s="86">
        <v>0</v>
      </c>
      <c r="U101" s="86">
        <v>0</v>
      </c>
      <c r="V101" s="86">
        <v>0</v>
      </c>
      <c r="W101" s="86">
        <v>0</v>
      </c>
      <c r="X101" s="86">
        <v>0</v>
      </c>
      <c r="Y101" s="86">
        <v>0</v>
      </c>
      <c r="Z101" s="86">
        <v>0</v>
      </c>
      <c r="AA101" s="86">
        <v>0</v>
      </c>
      <c r="AB101" s="86">
        <v>0</v>
      </c>
      <c r="AC101" s="86">
        <v>0</v>
      </c>
      <c r="AD101" s="86">
        <v>0</v>
      </c>
      <c r="AE101" s="86">
        <v>0</v>
      </c>
      <c r="AF101" s="86">
        <v>0</v>
      </c>
      <c r="AG101" s="86">
        <v>0</v>
      </c>
      <c r="AH101" s="86">
        <v>0</v>
      </c>
      <c r="AI101" s="86">
        <v>0</v>
      </c>
      <c r="AJ101" s="86">
        <v>0</v>
      </c>
      <c r="AK101" s="86">
        <v>0</v>
      </c>
      <c r="AL101" s="86">
        <v>0</v>
      </c>
      <c r="AM101" s="86">
        <v>0</v>
      </c>
      <c r="AN101" s="86">
        <v>0</v>
      </c>
    </row>
    <row r="102" spans="1:40" x14ac:dyDescent="0.2">
      <c r="A102" s="85" t="s">
        <v>128</v>
      </c>
      <c r="B102" s="86">
        <v>7.6325187376849968</v>
      </c>
      <c r="C102" s="86">
        <v>7.916498093949043</v>
      </c>
      <c r="D102" s="86">
        <v>8.2434298036147684</v>
      </c>
      <c r="E102" s="86">
        <v>8.5843270576942849</v>
      </c>
      <c r="F102" s="86">
        <v>9.0085749193756168</v>
      </c>
      <c r="G102" s="86">
        <v>9.4541120170303401</v>
      </c>
      <c r="H102" s="86">
        <v>9.9220258095268381</v>
      </c>
      <c r="I102" s="86">
        <v>10.413460451136524</v>
      </c>
      <c r="J102" s="86">
        <v>10.929619819915235</v>
      </c>
      <c r="K102" s="86">
        <v>11.524326141536307</v>
      </c>
      <c r="L102" s="86">
        <v>12.151773594958559</v>
      </c>
      <c r="M102" s="86">
        <v>12.813788714744428</v>
      </c>
      <c r="N102" s="86">
        <v>13.512301453415295</v>
      </c>
      <c r="O102" s="86">
        <v>14.249351129700264</v>
      </c>
      <c r="P102" s="86">
        <v>15.012728209735378</v>
      </c>
      <c r="Q102" s="86">
        <v>15.817513855499778</v>
      </c>
      <c r="R102" s="86">
        <v>16.665985961504667</v>
      </c>
      <c r="S102" s="86">
        <v>17.560549709301618</v>
      </c>
      <c r="T102" s="86">
        <v>18.503744809358626</v>
      </c>
      <c r="U102" s="86">
        <v>19.446458104064533</v>
      </c>
      <c r="V102" s="86">
        <v>20.437882238093437</v>
      </c>
      <c r="W102" s="86">
        <v>21.480573362898713</v>
      </c>
      <c r="X102" s="86">
        <v>22.57722403501063</v>
      </c>
      <c r="Y102" s="86">
        <v>23.730670624263769</v>
      </c>
      <c r="Z102" s="86">
        <v>24.864056614441882</v>
      </c>
      <c r="AA102" s="86">
        <v>26.052347602852084</v>
      </c>
      <c r="AB102" s="86">
        <v>27.298244986955389</v>
      </c>
      <c r="AC102" s="86">
        <v>28.604585326769946</v>
      </c>
      <c r="AD102" s="86">
        <v>29.9743472261218</v>
      </c>
      <c r="AE102" s="86">
        <v>31.358801592858711</v>
      </c>
      <c r="AF102" s="86">
        <v>32.808278665053805</v>
      </c>
      <c r="AG102" s="86">
        <v>34.32588836843437</v>
      </c>
      <c r="AH102" s="86">
        <v>35.914892312671022</v>
      </c>
      <c r="AI102" s="86">
        <v>37.57871134602577</v>
      </c>
      <c r="AJ102" s="86">
        <v>39.318093964004667</v>
      </c>
      <c r="AK102" s="86">
        <v>41.139280351250534</v>
      </c>
      <c r="AL102" s="86">
        <v>43.046183424008561</v>
      </c>
      <c r="AM102" s="86">
        <v>45.04290660836066</v>
      </c>
      <c r="AN102" s="86">
        <v>47.133753285347645</v>
      </c>
    </row>
    <row r="103" spans="1:40" x14ac:dyDescent="0.2">
      <c r="A103" s="85" t="s">
        <v>253</v>
      </c>
      <c r="B103" s="86">
        <v>291.57140577306888</v>
      </c>
      <c r="C103" s="86">
        <v>302.41975910990635</v>
      </c>
      <c r="D103" s="86">
        <v>314.90894406380283</v>
      </c>
      <c r="E103" s="86">
        <v>327.93162962962839</v>
      </c>
      <c r="F103" s="86">
        <v>344.13840876479009</v>
      </c>
      <c r="G103" s="86">
        <v>361.15846234760545</v>
      </c>
      <c r="H103" s="86">
        <v>379.03333261620992</v>
      </c>
      <c r="I103" s="86">
        <v>397.80672764139933</v>
      </c>
      <c r="J103" s="86">
        <v>417.52463701444526</v>
      </c>
      <c r="K103" s="86">
        <v>440.24313456113856</v>
      </c>
      <c r="L103" s="86">
        <v>464.21238276485116</v>
      </c>
      <c r="M103" s="86">
        <v>489.5021574451211</v>
      </c>
      <c r="N103" s="86">
        <v>516.18618511203965</v>
      </c>
      <c r="O103" s="86">
        <v>544.34237019651619</v>
      </c>
      <c r="P103" s="86">
        <v>573.50429380396326</v>
      </c>
      <c r="Q103" s="86">
        <v>604.24807448057447</v>
      </c>
      <c r="R103" s="86">
        <v>636.66073053939442</v>
      </c>
      <c r="S103" s="86">
        <v>670.8341428116704</v>
      </c>
      <c r="T103" s="86">
        <v>706.86533129523832</v>
      </c>
      <c r="U103" s="86">
        <v>742.87811423427274</v>
      </c>
      <c r="V103" s="86">
        <v>780.75170988611035</v>
      </c>
      <c r="W103" s="86">
        <v>820.58376631402416</v>
      </c>
      <c r="X103" s="86">
        <v>862.47714241946358</v>
      </c>
      <c r="Y103" s="86">
        <v>906.54019094526302</v>
      </c>
      <c r="Z103" s="86">
        <v>949.83690043227671</v>
      </c>
      <c r="AA103" s="86">
        <v>995.23104696054622</v>
      </c>
      <c r="AB103" s="86">
        <v>1042.8258271657196</v>
      </c>
      <c r="AC103" s="86">
        <v>1092.7296010558744</v>
      </c>
      <c r="AD103" s="86">
        <v>1145.0561548835749</v>
      </c>
      <c r="AE103" s="86">
        <v>1197.9439786559647</v>
      </c>
      <c r="AF103" s="86">
        <v>1253.3157480679504</v>
      </c>
      <c r="AG103" s="86">
        <v>1311.2902660268458</v>
      </c>
      <c r="AH103" s="86">
        <v>1371.9921299492335</v>
      </c>
      <c r="AI103" s="86">
        <v>1435.5520203576223</v>
      </c>
      <c r="AJ103" s="86">
        <v>1501.9985306815752</v>
      </c>
      <c r="AK103" s="86">
        <v>1571.5700434879898</v>
      </c>
      <c r="AL103" s="86">
        <v>1644.416036888811</v>
      </c>
      <c r="AM103" s="86">
        <v>1720.6932667011286</v>
      </c>
      <c r="AN103" s="86">
        <v>1800.5661272622219</v>
      </c>
    </row>
    <row r="104" spans="1:40" x14ac:dyDescent="0.2">
      <c r="A104" s="85" t="s">
        <v>254</v>
      </c>
      <c r="B104" s="86">
        <v>0</v>
      </c>
      <c r="C104" s="86">
        <v>0</v>
      </c>
      <c r="D104" s="86">
        <v>0</v>
      </c>
      <c r="E104" s="86">
        <v>0</v>
      </c>
      <c r="F104" s="86">
        <v>0</v>
      </c>
      <c r="G104" s="86">
        <v>0</v>
      </c>
      <c r="H104" s="86">
        <v>0</v>
      </c>
      <c r="I104" s="86">
        <v>0</v>
      </c>
      <c r="J104" s="86">
        <v>0</v>
      </c>
      <c r="K104" s="86">
        <v>0</v>
      </c>
      <c r="L104" s="86">
        <v>0</v>
      </c>
      <c r="M104" s="86">
        <v>0</v>
      </c>
      <c r="N104" s="86">
        <v>0</v>
      </c>
      <c r="O104" s="86">
        <v>0</v>
      </c>
      <c r="P104" s="86">
        <v>0</v>
      </c>
      <c r="Q104" s="86">
        <v>0</v>
      </c>
      <c r="R104" s="86">
        <v>0</v>
      </c>
      <c r="S104" s="86">
        <v>0</v>
      </c>
      <c r="T104" s="86">
        <v>0</v>
      </c>
      <c r="U104" s="86">
        <v>0</v>
      </c>
      <c r="V104" s="86">
        <v>0</v>
      </c>
      <c r="W104" s="86">
        <v>0</v>
      </c>
      <c r="X104" s="86">
        <v>0</v>
      </c>
      <c r="Y104" s="86">
        <v>0</v>
      </c>
      <c r="Z104" s="86">
        <v>0</v>
      </c>
      <c r="AA104" s="86">
        <v>0</v>
      </c>
      <c r="AB104" s="86">
        <v>0</v>
      </c>
      <c r="AC104" s="86">
        <v>0</v>
      </c>
      <c r="AD104" s="86">
        <v>0</v>
      </c>
      <c r="AE104" s="86">
        <v>0</v>
      </c>
      <c r="AF104" s="86">
        <v>0</v>
      </c>
      <c r="AG104" s="86">
        <v>0</v>
      </c>
      <c r="AH104" s="86">
        <v>0</v>
      </c>
      <c r="AI104" s="86">
        <v>0</v>
      </c>
      <c r="AJ104" s="86">
        <v>0</v>
      </c>
      <c r="AK104" s="86">
        <v>0</v>
      </c>
      <c r="AL104" s="86">
        <v>0</v>
      </c>
      <c r="AM104" s="86">
        <v>0</v>
      </c>
      <c r="AN104" s="86">
        <v>0</v>
      </c>
    </row>
    <row r="108" spans="1:40" x14ac:dyDescent="0.2">
      <c r="A108" s="83" t="s">
        <v>357</v>
      </c>
    </row>
    <row r="109" spans="1:40" x14ac:dyDescent="0.2">
      <c r="A109" s="83" t="s">
        <v>347</v>
      </c>
    </row>
    <row r="110" spans="1:40" x14ac:dyDescent="0.2">
      <c r="A110" s="83" t="s">
        <v>358</v>
      </c>
    </row>
    <row r="111" spans="1:40" x14ac:dyDescent="0.2">
      <c r="A111" s="83" t="s">
        <v>243</v>
      </c>
    </row>
    <row r="112" spans="1:40" ht="16" x14ac:dyDescent="0.2">
      <c r="A112" s="83"/>
      <c r="B112" s="93">
        <v>1000</v>
      </c>
    </row>
    <row r="113" spans="1:40" x14ac:dyDescent="0.2">
      <c r="A113" s="85" t="s">
        <v>244</v>
      </c>
      <c r="B113" s="85">
        <v>2022</v>
      </c>
      <c r="C113" s="85">
        <v>2023</v>
      </c>
      <c r="D113" s="85">
        <v>2024</v>
      </c>
      <c r="E113" s="85">
        <v>2025</v>
      </c>
      <c r="F113" s="85">
        <v>2026</v>
      </c>
      <c r="G113" s="85">
        <v>2027</v>
      </c>
      <c r="H113" s="85">
        <v>2028</v>
      </c>
      <c r="I113" s="85">
        <v>2029</v>
      </c>
      <c r="J113" s="85">
        <v>2030</v>
      </c>
      <c r="K113" s="85">
        <v>2031</v>
      </c>
      <c r="L113" s="85">
        <v>2032</v>
      </c>
      <c r="M113" s="85">
        <v>2033</v>
      </c>
      <c r="N113" s="85">
        <v>2034</v>
      </c>
      <c r="O113" s="85">
        <v>2035</v>
      </c>
      <c r="P113" s="85">
        <v>2036</v>
      </c>
      <c r="Q113" s="85">
        <v>2037</v>
      </c>
      <c r="R113" s="85">
        <v>2038</v>
      </c>
      <c r="S113" s="85">
        <v>2039</v>
      </c>
      <c r="T113" s="85">
        <v>2040</v>
      </c>
      <c r="U113" s="85">
        <v>2041</v>
      </c>
      <c r="V113" s="85">
        <v>2042</v>
      </c>
      <c r="W113" s="85">
        <v>2043</v>
      </c>
      <c r="X113" s="85">
        <v>2044</v>
      </c>
      <c r="Y113" s="85">
        <v>2045</v>
      </c>
      <c r="Z113" s="85">
        <v>2046</v>
      </c>
      <c r="AA113" s="85">
        <v>2047</v>
      </c>
      <c r="AB113" s="85">
        <v>2048</v>
      </c>
      <c r="AC113" s="85">
        <v>2049</v>
      </c>
      <c r="AD113" s="85">
        <v>2050</v>
      </c>
      <c r="AE113" s="85">
        <v>2051</v>
      </c>
      <c r="AF113" s="85">
        <v>2052</v>
      </c>
      <c r="AG113" s="85">
        <v>2053</v>
      </c>
      <c r="AH113" s="85">
        <v>2054</v>
      </c>
      <c r="AI113" s="85">
        <v>2055</v>
      </c>
      <c r="AJ113" s="85">
        <v>2056</v>
      </c>
      <c r="AK113" s="85">
        <v>2057</v>
      </c>
      <c r="AL113" s="85">
        <v>2058</v>
      </c>
      <c r="AM113" s="85">
        <v>2059</v>
      </c>
      <c r="AN113" s="85">
        <v>2060</v>
      </c>
    </row>
    <row r="114" spans="1:40" x14ac:dyDescent="0.2">
      <c r="A114" s="85" t="s">
        <v>245</v>
      </c>
      <c r="B114" s="86">
        <v>-7.1884033210834002E-8</v>
      </c>
      <c r="C114" s="86">
        <v>-7.4558586943153776E-8</v>
      </c>
      <c r="D114" s="86">
        <v>-7.7637671408318646E-8</v>
      </c>
      <c r="E114" s="86">
        <v>-8.0848285148805397E-8</v>
      </c>
      <c r="F114" s="86">
        <v>-8.4843905523525364E-8</v>
      </c>
      <c r="G114" s="86">
        <v>-8.9040030633096286E-8</v>
      </c>
      <c r="H114" s="86">
        <v>-9.3446902303591224E-8</v>
      </c>
      <c r="I114" s="86">
        <v>-9.8075296325607047E-8</v>
      </c>
      <c r="J114" s="86">
        <v>-1.029365509759462E-7</v>
      </c>
      <c r="K114" s="86">
        <v>-1.0853757082841349E-7</v>
      </c>
      <c r="L114" s="86">
        <v>-1.1444695082864374E-7</v>
      </c>
      <c r="M114" s="86">
        <v>-1.2068189351169247E-7</v>
      </c>
      <c r="N114" s="86">
        <v>-1.2726057541611932E-7</v>
      </c>
      <c r="O114" s="86">
        <v>-1.3420220310535226E-7</v>
      </c>
      <c r="P114" s="86">
        <v>-1.4139178563499528E-7</v>
      </c>
      <c r="Q114" s="86">
        <v>-1.4897135930863654E-7</v>
      </c>
      <c r="R114" s="86">
        <v>-1.569623776267941E-7</v>
      </c>
      <c r="S114" s="86">
        <v>-1.6538749289553801E-7</v>
      </c>
      <c r="T114" s="86">
        <v>-1.7427062443140092E-7</v>
      </c>
      <c r="U114" s="86">
        <v>-1.8314921826312577E-7</v>
      </c>
      <c r="V114" s="86">
        <v>-1.9248657698124825E-7</v>
      </c>
      <c r="W114" s="86">
        <v>-2.0230677474559444E-7</v>
      </c>
      <c r="X114" s="86">
        <v>-2.1263517039637095E-7</v>
      </c>
      <c r="Y114" s="86">
        <v>-2.2349847722579438E-7</v>
      </c>
      <c r="Z114" s="86">
        <v>-2.341728507791004E-7</v>
      </c>
      <c r="AA114" s="86">
        <v>-2.4536432659602346E-7</v>
      </c>
      <c r="AB114" s="86">
        <v>-2.5709834678178158E-7</v>
      </c>
      <c r="AC114" s="86">
        <v>-2.6940162641976442E-7</v>
      </c>
      <c r="AD114" s="86">
        <v>-2.823022183800284E-7</v>
      </c>
      <c r="AE114" s="86">
        <v>-2.9534118586870641E-7</v>
      </c>
      <c r="AF114" s="86">
        <v>-3.0899254547579957E-7</v>
      </c>
      <c r="AG114" s="86">
        <v>-3.2328558687774981E-7</v>
      </c>
      <c r="AH114" s="86">
        <v>-3.3825102832968902E-7</v>
      </c>
      <c r="AI114" s="86">
        <v>-3.5392108781607634E-7</v>
      </c>
      <c r="AJ114" s="86">
        <v>-3.7030281476288326E-7</v>
      </c>
      <c r="AK114" s="86">
        <v>-3.8745498002354895E-7</v>
      </c>
      <c r="AL114" s="86">
        <v>-4.0541443594144633E-7</v>
      </c>
      <c r="AM114" s="86">
        <v>-4.2421982910584527E-7</v>
      </c>
      <c r="AN114" s="86">
        <v>-4.4391168930727623E-7</v>
      </c>
    </row>
    <row r="115" spans="1:40" x14ac:dyDescent="0.2">
      <c r="A115" s="85" t="s">
        <v>246</v>
      </c>
      <c r="B115" s="86">
        <v>0</v>
      </c>
      <c r="C115" s="86">
        <v>0</v>
      </c>
      <c r="D115" s="86">
        <v>0</v>
      </c>
      <c r="E115" s="86">
        <v>0</v>
      </c>
      <c r="F115" s="86">
        <v>0</v>
      </c>
      <c r="G115" s="86">
        <v>0</v>
      </c>
      <c r="H115" s="86">
        <v>0</v>
      </c>
      <c r="I115" s="86">
        <v>0</v>
      </c>
      <c r="J115" s="86">
        <v>0</v>
      </c>
      <c r="K115" s="86">
        <v>0</v>
      </c>
      <c r="L115" s="86">
        <v>0</v>
      </c>
      <c r="M115" s="86">
        <v>0</v>
      </c>
      <c r="N115" s="86">
        <v>0</v>
      </c>
      <c r="O115" s="86">
        <v>0</v>
      </c>
      <c r="P115" s="86">
        <v>0</v>
      </c>
      <c r="Q115" s="86">
        <v>0</v>
      </c>
      <c r="R115" s="86">
        <v>0</v>
      </c>
      <c r="S115" s="86">
        <v>0</v>
      </c>
      <c r="T115" s="86">
        <v>0</v>
      </c>
      <c r="U115" s="86">
        <v>0</v>
      </c>
      <c r="V115" s="86">
        <v>0</v>
      </c>
      <c r="W115" s="86">
        <v>0</v>
      </c>
      <c r="X115" s="86">
        <v>0</v>
      </c>
      <c r="Y115" s="86">
        <v>0</v>
      </c>
      <c r="Z115" s="86">
        <v>0</v>
      </c>
      <c r="AA115" s="86">
        <v>0</v>
      </c>
      <c r="AB115" s="86">
        <v>0</v>
      </c>
      <c r="AC115" s="86">
        <v>0</v>
      </c>
      <c r="AD115" s="86">
        <v>0</v>
      </c>
      <c r="AE115" s="86">
        <v>0</v>
      </c>
      <c r="AF115" s="86">
        <v>0</v>
      </c>
      <c r="AG115" s="86">
        <v>0</v>
      </c>
      <c r="AH115" s="86">
        <v>0</v>
      </c>
      <c r="AI115" s="86">
        <v>0</v>
      </c>
      <c r="AJ115" s="86">
        <v>0</v>
      </c>
      <c r="AK115" s="86">
        <v>0</v>
      </c>
      <c r="AL115" s="86">
        <v>0</v>
      </c>
      <c r="AM115" s="86">
        <v>0</v>
      </c>
      <c r="AN115" s="86">
        <v>0</v>
      </c>
    </row>
    <row r="116" spans="1:40" x14ac:dyDescent="0.2">
      <c r="A116" s="85" t="s">
        <v>247</v>
      </c>
      <c r="B116" s="86">
        <v>0</v>
      </c>
      <c r="C116" s="86">
        <v>0</v>
      </c>
      <c r="D116" s="86">
        <v>0</v>
      </c>
      <c r="E116" s="86">
        <v>0</v>
      </c>
      <c r="F116" s="86">
        <v>0</v>
      </c>
      <c r="G116" s="86">
        <v>0</v>
      </c>
      <c r="H116" s="86">
        <v>0</v>
      </c>
      <c r="I116" s="86">
        <v>0</v>
      </c>
      <c r="J116" s="86">
        <v>0</v>
      </c>
      <c r="K116" s="86">
        <v>0</v>
      </c>
      <c r="L116" s="86">
        <v>0</v>
      </c>
      <c r="M116" s="86">
        <v>0</v>
      </c>
      <c r="N116" s="86">
        <v>0</v>
      </c>
      <c r="O116" s="86">
        <v>0</v>
      </c>
      <c r="P116" s="86">
        <v>0</v>
      </c>
      <c r="Q116" s="86">
        <v>0</v>
      </c>
      <c r="R116" s="86">
        <v>0</v>
      </c>
      <c r="S116" s="86">
        <v>0</v>
      </c>
      <c r="T116" s="86">
        <v>0</v>
      </c>
      <c r="U116" s="86">
        <v>0</v>
      </c>
      <c r="V116" s="86">
        <v>0</v>
      </c>
      <c r="W116" s="86">
        <v>0</v>
      </c>
      <c r="X116" s="86">
        <v>0</v>
      </c>
      <c r="Y116" s="86">
        <v>0</v>
      </c>
      <c r="Z116" s="86">
        <v>0</v>
      </c>
      <c r="AA116" s="86">
        <v>0</v>
      </c>
      <c r="AB116" s="86">
        <v>0</v>
      </c>
      <c r="AC116" s="86">
        <v>0</v>
      </c>
      <c r="AD116" s="86">
        <v>0</v>
      </c>
      <c r="AE116" s="86">
        <v>0</v>
      </c>
      <c r="AF116" s="86">
        <v>0</v>
      </c>
      <c r="AG116" s="86">
        <v>0</v>
      </c>
      <c r="AH116" s="86">
        <v>0</v>
      </c>
      <c r="AI116" s="86">
        <v>0</v>
      </c>
      <c r="AJ116" s="86">
        <v>0</v>
      </c>
      <c r="AK116" s="86">
        <v>0</v>
      </c>
      <c r="AL116" s="86">
        <v>0</v>
      </c>
      <c r="AM116" s="86">
        <v>0</v>
      </c>
      <c r="AN116" s="86">
        <v>0</v>
      </c>
    </row>
    <row r="117" spans="1:40" x14ac:dyDescent="0.2">
      <c r="A117" s="85" t="s">
        <v>180</v>
      </c>
      <c r="B117" s="86">
        <v>6.9008822467119764</v>
      </c>
      <c r="C117" s="86">
        <v>7.1576399652878022</v>
      </c>
      <c r="D117" s="86">
        <v>7.4532327189590095</v>
      </c>
      <c r="E117" s="86">
        <v>7.7614523106142457</v>
      </c>
      <c r="F117" s="86">
        <v>8.1450327036012915</v>
      </c>
      <c r="G117" s="86">
        <v>8.547861593136334</v>
      </c>
      <c r="H117" s="86">
        <v>8.9709221966678694</v>
      </c>
      <c r="I117" s="86">
        <v>9.4152489923505467</v>
      </c>
      <c r="J117" s="86">
        <v>9.8819304571325652</v>
      </c>
      <c r="K117" s="86">
        <v>10.419629536287008</v>
      </c>
      <c r="L117" s="86">
        <v>10.98693125422286</v>
      </c>
      <c r="M117" s="86">
        <v>11.585487057909079</v>
      </c>
      <c r="N117" s="86">
        <v>12.21704189885507</v>
      </c>
      <c r="O117" s="86">
        <v>12.88343961117336</v>
      </c>
      <c r="P117" s="86">
        <v>13.573641040113307</v>
      </c>
      <c r="Q117" s="86">
        <v>14.301281700573538</v>
      </c>
      <c r="R117" s="86">
        <v>15.068421133097928</v>
      </c>
      <c r="S117" s="86">
        <v>15.877233963814477</v>
      </c>
      <c r="T117" s="86">
        <v>16.730016452120999</v>
      </c>
      <c r="U117" s="86">
        <v>17.582363319879693</v>
      </c>
      <c r="V117" s="86">
        <v>18.478751712835937</v>
      </c>
      <c r="W117" s="86">
        <v>19.421492755376153</v>
      </c>
      <c r="X117" s="86">
        <v>20.413020901472418</v>
      </c>
      <c r="Y117" s="86">
        <v>21.45590063277351</v>
      </c>
      <c r="Z117" s="86">
        <v>22.48064272998905</v>
      </c>
      <c r="AA117" s="86">
        <v>23.555026752835879</v>
      </c>
      <c r="AB117" s="86">
        <v>24.681495148744609</v>
      </c>
      <c r="AC117" s="86">
        <v>25.862612571317005</v>
      </c>
      <c r="AD117" s="86">
        <v>27.101072101955076</v>
      </c>
      <c r="AE117" s="86">
        <v>28.352815712308196</v>
      </c>
      <c r="AF117" s="86">
        <v>29.663349094314807</v>
      </c>
      <c r="AG117" s="86">
        <v>31.035484063049026</v>
      </c>
      <c r="AH117" s="86">
        <v>32.472169577438478</v>
      </c>
      <c r="AI117" s="86">
        <v>33.976498570740318</v>
      </c>
      <c r="AJ117" s="86">
        <v>35.549147789324593</v>
      </c>
      <c r="AK117" s="86">
        <v>37.195759247432889</v>
      </c>
      <c r="AL117" s="86">
        <v>38.919870777748997</v>
      </c>
      <c r="AM117" s="86">
        <v>40.725192460938587</v>
      </c>
      <c r="AN117" s="86">
        <v>42.615615165382891</v>
      </c>
    </row>
    <row r="118" spans="1:40" x14ac:dyDescent="0.2">
      <c r="A118" s="85" t="s">
        <v>248</v>
      </c>
      <c r="B118" s="86">
        <v>0.62896525082608579</v>
      </c>
      <c r="C118" s="86">
        <v>0.65236685037410347</v>
      </c>
      <c r="D118" s="86">
        <v>0.67930798105978762</v>
      </c>
      <c r="E118" s="86">
        <v>0.70739995623692031</v>
      </c>
      <c r="F118" s="86">
        <v>0.7423605206201217</v>
      </c>
      <c r="G118" s="86">
        <v>0.77907544553673258</v>
      </c>
      <c r="H118" s="86">
        <v>0.81763434410968372</v>
      </c>
      <c r="I118" s="86">
        <v>0.85813150150263307</v>
      </c>
      <c r="J118" s="86">
        <v>0.90066612447672667</v>
      </c>
      <c r="K118" s="86">
        <v>0.94967348673833685</v>
      </c>
      <c r="L118" s="86">
        <v>1.0013789143284977</v>
      </c>
      <c r="M118" s="86">
        <v>1.0559329246332361</v>
      </c>
      <c r="N118" s="86">
        <v>1.1134945572977102</v>
      </c>
      <c r="O118" s="86">
        <v>1.1742318643975247</v>
      </c>
      <c r="P118" s="86">
        <v>1.2371387072262914</v>
      </c>
      <c r="Q118" s="86">
        <v>1.3034578638436478</v>
      </c>
      <c r="R118" s="86">
        <v>1.3733770463983397</v>
      </c>
      <c r="S118" s="86">
        <v>1.4470944562534886</v>
      </c>
      <c r="T118" s="86">
        <v>1.5248193807605497</v>
      </c>
      <c r="U118" s="86">
        <v>1.6025046016214195</v>
      </c>
      <c r="V118" s="86">
        <v>1.68420388734419</v>
      </c>
      <c r="W118" s="86">
        <v>1.7701278801159652</v>
      </c>
      <c r="X118" s="86">
        <v>1.8604984627190377</v>
      </c>
      <c r="Y118" s="86">
        <v>1.9555493690131951</v>
      </c>
      <c r="Z118" s="86">
        <v>2.0489471618119799</v>
      </c>
      <c r="AA118" s="86">
        <v>2.1468694552600924</v>
      </c>
      <c r="AB118" s="86">
        <v>2.2495388606854601</v>
      </c>
      <c r="AC118" s="86">
        <v>2.3571891276201344</v>
      </c>
      <c r="AD118" s="86">
        <v>2.4700657108565567</v>
      </c>
      <c r="AE118" s="86">
        <v>2.5841530413903913</v>
      </c>
      <c r="AF118" s="86">
        <v>2.703598632238212</v>
      </c>
      <c r="AG118" s="86">
        <v>2.8286587599035355</v>
      </c>
      <c r="AH118" s="86">
        <v>2.9596022005551577</v>
      </c>
      <c r="AI118" s="86">
        <v>3.0967108525753928</v>
      </c>
      <c r="AJ118" s="86">
        <v>3.2400463964762594</v>
      </c>
      <c r="AK118" s="86">
        <v>3.3901230608412622</v>
      </c>
      <c r="AL118" s="86">
        <v>3.5472632934012509</v>
      </c>
      <c r="AM118" s="86">
        <v>3.7118052410384719</v>
      </c>
      <c r="AN118" s="86">
        <v>3.8841035281212082</v>
      </c>
    </row>
    <row r="119" spans="1:40" x14ac:dyDescent="0.2">
      <c r="A119" s="85" t="s">
        <v>249</v>
      </c>
      <c r="B119" s="86">
        <v>5.0611472818307019</v>
      </c>
      <c r="C119" s="86">
        <v>5.2494548899018669</v>
      </c>
      <c r="D119" s="86">
        <v>5.4662443391762254</v>
      </c>
      <c r="E119" s="86">
        <v>5.6922943850607384</v>
      </c>
      <c r="F119" s="86">
        <v>5.9736144821041153</v>
      </c>
      <c r="G119" s="86">
        <v>6.2690515387622812</v>
      </c>
      <c r="H119" s="86">
        <v>6.5793266524455323</v>
      </c>
      <c r="I119" s="86">
        <v>6.9051985154649884</v>
      </c>
      <c r="J119" s="86">
        <v>7.2474654231618496</v>
      </c>
      <c r="K119" s="86">
        <v>7.6418170633745222</v>
      </c>
      <c r="L119" s="86">
        <v>8.0578794514955412</v>
      </c>
      <c r="M119" s="86">
        <v>8.4968637683622568</v>
      </c>
      <c r="N119" s="86">
        <v>8.9600497715872489</v>
      </c>
      <c r="O119" s="86">
        <v>9.4487897398608567</v>
      </c>
      <c r="P119" s="86">
        <v>9.9549874927147695</v>
      </c>
      <c r="Q119" s="86">
        <v>10.488643396290357</v>
      </c>
      <c r="R119" s="86">
        <v>11.051267929632582</v>
      </c>
      <c r="S119" s="86">
        <v>11.644455976224922</v>
      </c>
      <c r="T119" s="86">
        <v>12.269891626100243</v>
      </c>
      <c r="U119" s="86">
        <v>12.895007789325494</v>
      </c>
      <c r="V119" s="86">
        <v>13.55242426395621</v>
      </c>
      <c r="W119" s="86">
        <v>14.243836042094582</v>
      </c>
      <c r="X119" s="86">
        <v>14.971028566480111</v>
      </c>
      <c r="Y119" s="86">
        <v>15.735882642908631</v>
      </c>
      <c r="Z119" s="86">
        <v>16.48743447273025</v>
      </c>
      <c r="AA119" s="86">
        <v>17.275393980293853</v>
      </c>
      <c r="AB119" s="86">
        <v>18.101552470788032</v>
      </c>
      <c r="AC119" s="86">
        <v>18.967790876119953</v>
      </c>
      <c r="AD119" s="86">
        <v>19.876084317894406</v>
      </c>
      <c r="AE119" s="86">
        <v>20.794120381197203</v>
      </c>
      <c r="AF119" s="86">
        <v>21.755273205859798</v>
      </c>
      <c r="AG119" s="86">
        <v>22.76160499345448</v>
      </c>
      <c r="AH119" s="86">
        <v>23.81527852765544</v>
      </c>
      <c r="AI119" s="86">
        <v>24.91856218374976</v>
      </c>
      <c r="AJ119" s="86">
        <v>26.071952291471607</v>
      </c>
      <c r="AK119" s="86">
        <v>27.279586736966877</v>
      </c>
      <c r="AL119" s="86">
        <v>28.544060187356493</v>
      </c>
      <c r="AM119" s="86">
        <v>29.868093637435781</v>
      </c>
      <c r="AN119" s="86">
        <v>31.254540672764925</v>
      </c>
    </row>
    <row r="120" spans="1:40" x14ac:dyDescent="0.2">
      <c r="A120" s="85" t="s">
        <v>250</v>
      </c>
      <c r="B120" s="86">
        <v>478.73633235704034</v>
      </c>
      <c r="C120" s="86">
        <v>496.54843870821287</v>
      </c>
      <c r="D120" s="86">
        <v>517.05465598663352</v>
      </c>
      <c r="E120" s="86">
        <v>538.43683750986088</v>
      </c>
      <c r="F120" s="86">
        <v>565.04703950108956</v>
      </c>
      <c r="G120" s="86">
        <v>592.99257142714907</v>
      </c>
      <c r="H120" s="86">
        <v>622.34164223558719</v>
      </c>
      <c r="I120" s="86">
        <v>653.16601699352941</v>
      </c>
      <c r="J120" s="86">
        <v>685.54120683758242</v>
      </c>
      <c r="K120" s="86">
        <v>722.84311634180642</v>
      </c>
      <c r="L120" s="86">
        <v>762.19865583298656</v>
      </c>
      <c r="M120" s="86">
        <v>803.72239148349593</v>
      </c>
      <c r="N120" s="86">
        <v>847.53537617554412</v>
      </c>
      <c r="O120" s="86">
        <v>893.76552259463199</v>
      </c>
      <c r="P120" s="86">
        <v>941.6470091735016</v>
      </c>
      <c r="Q120" s="86">
        <v>992.12577530931856</v>
      </c>
      <c r="R120" s="86">
        <v>1045.3446979344908</v>
      </c>
      <c r="S120" s="86">
        <v>1101.4546378374714</v>
      </c>
      <c r="T120" s="86">
        <v>1160.614893896716</v>
      </c>
      <c r="U120" s="86">
        <v>1219.7449295615368</v>
      </c>
      <c r="V120" s="86">
        <v>1281.9302670690361</v>
      </c>
      <c r="W120" s="86">
        <v>1347.3312365295997</v>
      </c>
      <c r="X120" s="86">
        <v>1416.1167238224846</v>
      </c>
      <c r="Y120" s="86">
        <v>1488.4646352638749</v>
      </c>
      <c r="Z120" s="86">
        <v>1559.5542808619537</v>
      </c>
      <c r="AA120" s="86">
        <v>1634.0877460410998</v>
      </c>
      <c r="AB120" s="86">
        <v>1712.2344712124229</v>
      </c>
      <c r="AC120" s="86">
        <v>1794.1723746210369</v>
      </c>
      <c r="AD120" s="86">
        <v>1880.0882839604244</v>
      </c>
      <c r="AE120" s="86">
        <v>1966.9257525112516</v>
      </c>
      <c r="AF120" s="86">
        <v>2057.8416560585479</v>
      </c>
      <c r="AG120" s="86">
        <v>2153.0310592314027</v>
      </c>
      <c r="AH120" s="86">
        <v>2252.6985407678399</v>
      </c>
      <c r="AI120" s="86">
        <v>2357.0586673668445</v>
      </c>
      <c r="AJ120" s="86">
        <v>2466.1583870944073</v>
      </c>
      <c r="AK120" s="86">
        <v>2580.3891045722266</v>
      </c>
      <c r="AL120" s="86">
        <v>2699.9962505992853</v>
      </c>
      <c r="AM120" s="86">
        <v>2825.2372053694694</v>
      </c>
      <c r="AN120" s="86">
        <v>2956.3818909002725</v>
      </c>
    </row>
    <row r="121" spans="1:40" x14ac:dyDescent="0.2">
      <c r="A121" s="85" t="s">
        <v>251</v>
      </c>
      <c r="B121" s="86">
        <v>0</v>
      </c>
      <c r="C121" s="86">
        <v>0</v>
      </c>
      <c r="D121" s="86">
        <v>0</v>
      </c>
      <c r="E121" s="86">
        <v>0</v>
      </c>
      <c r="F121" s="86">
        <v>0</v>
      </c>
      <c r="G121" s="86">
        <v>0</v>
      </c>
      <c r="H121" s="86">
        <v>0</v>
      </c>
      <c r="I121" s="86">
        <v>0</v>
      </c>
      <c r="J121" s="86">
        <v>0</v>
      </c>
      <c r="K121" s="86">
        <v>0</v>
      </c>
      <c r="L121" s="86">
        <v>0</v>
      </c>
      <c r="M121" s="86">
        <v>0</v>
      </c>
      <c r="N121" s="86">
        <v>0</v>
      </c>
      <c r="O121" s="86">
        <v>0</v>
      </c>
      <c r="P121" s="86">
        <v>0</v>
      </c>
      <c r="Q121" s="86">
        <v>0</v>
      </c>
      <c r="R121" s="86">
        <v>0</v>
      </c>
      <c r="S121" s="86">
        <v>0</v>
      </c>
      <c r="T121" s="86">
        <v>0</v>
      </c>
      <c r="U121" s="86">
        <v>0</v>
      </c>
      <c r="V121" s="86">
        <v>0</v>
      </c>
      <c r="W121" s="86">
        <v>0</v>
      </c>
      <c r="X121" s="86">
        <v>0</v>
      </c>
      <c r="Y121" s="86">
        <v>0</v>
      </c>
      <c r="Z121" s="86">
        <v>0</v>
      </c>
      <c r="AA121" s="86">
        <v>0</v>
      </c>
      <c r="AB121" s="86">
        <v>0</v>
      </c>
      <c r="AC121" s="86">
        <v>0</v>
      </c>
      <c r="AD121" s="86">
        <v>0</v>
      </c>
      <c r="AE121" s="86">
        <v>0</v>
      </c>
      <c r="AF121" s="86">
        <v>0</v>
      </c>
      <c r="AG121" s="86">
        <v>0</v>
      </c>
      <c r="AH121" s="86">
        <v>0</v>
      </c>
      <c r="AI121" s="86">
        <v>0</v>
      </c>
      <c r="AJ121" s="86">
        <v>0</v>
      </c>
      <c r="AK121" s="86">
        <v>0</v>
      </c>
      <c r="AL121" s="86">
        <v>0</v>
      </c>
      <c r="AM121" s="86">
        <v>0</v>
      </c>
      <c r="AN121" s="86">
        <v>0</v>
      </c>
    </row>
    <row r="122" spans="1:40" x14ac:dyDescent="0.2">
      <c r="A122" s="85" t="s">
        <v>252</v>
      </c>
      <c r="B122" s="86">
        <v>0</v>
      </c>
      <c r="C122" s="86">
        <v>0</v>
      </c>
      <c r="D122" s="86">
        <v>0</v>
      </c>
      <c r="E122" s="86">
        <v>0</v>
      </c>
      <c r="F122" s="86">
        <v>0</v>
      </c>
      <c r="G122" s="86">
        <v>0</v>
      </c>
      <c r="H122" s="86">
        <v>0</v>
      </c>
      <c r="I122" s="86">
        <v>0</v>
      </c>
      <c r="J122" s="86">
        <v>0</v>
      </c>
      <c r="K122" s="86">
        <v>0</v>
      </c>
      <c r="L122" s="86">
        <v>0</v>
      </c>
      <c r="M122" s="86">
        <v>0</v>
      </c>
      <c r="N122" s="86">
        <v>0</v>
      </c>
      <c r="O122" s="86">
        <v>0</v>
      </c>
      <c r="P122" s="86">
        <v>0</v>
      </c>
      <c r="Q122" s="86">
        <v>0</v>
      </c>
      <c r="R122" s="86">
        <v>0</v>
      </c>
      <c r="S122" s="86">
        <v>0</v>
      </c>
      <c r="T122" s="86">
        <v>0</v>
      </c>
      <c r="U122" s="86">
        <v>0</v>
      </c>
      <c r="V122" s="86">
        <v>0</v>
      </c>
      <c r="W122" s="86">
        <v>0</v>
      </c>
      <c r="X122" s="86">
        <v>0</v>
      </c>
      <c r="Y122" s="86">
        <v>0</v>
      </c>
      <c r="Z122" s="86">
        <v>0</v>
      </c>
      <c r="AA122" s="86">
        <v>0</v>
      </c>
      <c r="AB122" s="86">
        <v>0</v>
      </c>
      <c r="AC122" s="86">
        <v>0</v>
      </c>
      <c r="AD122" s="86">
        <v>0</v>
      </c>
      <c r="AE122" s="86">
        <v>0</v>
      </c>
      <c r="AF122" s="86">
        <v>0</v>
      </c>
      <c r="AG122" s="86">
        <v>0</v>
      </c>
      <c r="AH122" s="86">
        <v>0</v>
      </c>
      <c r="AI122" s="86">
        <v>0</v>
      </c>
      <c r="AJ122" s="86">
        <v>0</v>
      </c>
      <c r="AK122" s="86">
        <v>0</v>
      </c>
      <c r="AL122" s="86">
        <v>0</v>
      </c>
      <c r="AM122" s="86">
        <v>0</v>
      </c>
      <c r="AN122" s="86">
        <v>0</v>
      </c>
    </row>
    <row r="123" spans="1:40" x14ac:dyDescent="0.2">
      <c r="A123" s="85" t="s">
        <v>128</v>
      </c>
      <c r="B123" s="86">
        <v>24.542272291298033</v>
      </c>
      <c r="C123" s="86">
        <v>25.455404499166498</v>
      </c>
      <c r="D123" s="86">
        <v>26.50664948329732</v>
      </c>
      <c r="E123" s="86">
        <v>27.602800507685483</v>
      </c>
      <c r="F123" s="86">
        <v>28.966964409304964</v>
      </c>
      <c r="G123" s="86">
        <v>30.39958359339273</v>
      </c>
      <c r="H123" s="86">
        <v>31.904154770873536</v>
      </c>
      <c r="I123" s="86">
        <v>33.484356956059337</v>
      </c>
      <c r="J123" s="86">
        <v>35.144061204373287</v>
      </c>
      <c r="K123" s="86">
        <v>37.056332235758603</v>
      </c>
      <c r="L123" s="86">
        <v>39.073881983044402</v>
      </c>
      <c r="M123" s="86">
        <v>41.202583646169174</v>
      </c>
      <c r="N123" s="86">
        <v>43.44864296427577</v>
      </c>
      <c r="O123" s="86">
        <v>45.818617342233921</v>
      </c>
      <c r="P123" s="86">
        <v>48.273247170609558</v>
      </c>
      <c r="Q123" s="86">
        <v>50.861025744536633</v>
      </c>
      <c r="R123" s="86">
        <v>53.589277606445457</v>
      </c>
      <c r="S123" s="86">
        <v>56.465736588715281</v>
      </c>
      <c r="T123" s="86">
        <v>59.498569099839685</v>
      </c>
      <c r="U123" s="86">
        <v>62.529852371646818</v>
      </c>
      <c r="V123" s="86">
        <v>65.717764762004322</v>
      </c>
      <c r="W123" s="86">
        <v>69.070525545196645</v>
      </c>
      <c r="X123" s="86">
        <v>72.596792604394054</v>
      </c>
      <c r="Y123" s="86">
        <v>76.3056862527188</v>
      </c>
      <c r="Z123" s="86">
        <v>79.950075285759084</v>
      </c>
      <c r="AA123" s="86">
        <v>83.771010680895031</v>
      </c>
      <c r="AB123" s="86">
        <v>87.777178749203429</v>
      </c>
      <c r="AC123" s="86">
        <v>91.977700415339555</v>
      </c>
      <c r="AD123" s="86">
        <v>96.382153344116134</v>
      </c>
      <c r="AE123" s="86">
        <v>100.8338497252297</v>
      </c>
      <c r="AF123" s="86">
        <v>105.49462583445352</v>
      </c>
      <c r="AG123" s="86">
        <v>110.3744816005959</v>
      </c>
      <c r="AH123" s="86">
        <v>115.48390469036234</v>
      </c>
      <c r="AI123" s="86">
        <v>120.83389480023547</v>
      </c>
      <c r="AJ123" s="86">
        <v>126.42685870852151</v>
      </c>
      <c r="AK123" s="86">
        <v>132.2828616539594</v>
      </c>
      <c r="AL123" s="86">
        <v>138.41448557171941</v>
      </c>
      <c r="AM123" s="86">
        <v>144.83492497906241</v>
      </c>
      <c r="AN123" s="86">
        <v>151.55801734601735</v>
      </c>
    </row>
    <row r="124" spans="1:40" x14ac:dyDescent="0.2">
      <c r="A124" s="85" t="s">
        <v>253</v>
      </c>
      <c r="B124" s="86">
        <v>258.24864269155023</v>
      </c>
      <c r="C124" s="86">
        <v>267.85717243488557</v>
      </c>
      <c r="D124" s="86">
        <v>278.91900839961579</v>
      </c>
      <c r="E124" s="86">
        <v>290.45337289827586</v>
      </c>
      <c r="F124" s="86">
        <v>304.80793109975718</v>
      </c>
      <c r="G124" s="86">
        <v>319.88281721434578</v>
      </c>
      <c r="H124" s="86">
        <v>335.71482575069535</v>
      </c>
      <c r="I124" s="86">
        <v>352.34266952403453</v>
      </c>
      <c r="J124" s="86">
        <v>369.80708212239244</v>
      </c>
      <c r="K124" s="86">
        <v>389.92915527242957</v>
      </c>
      <c r="L124" s="86">
        <v>411.15903478867892</v>
      </c>
      <c r="M124" s="86">
        <v>433.55852203551115</v>
      </c>
      <c r="N124" s="86">
        <v>457.19291755606804</v>
      </c>
      <c r="O124" s="86">
        <v>482.13122233310588</v>
      </c>
      <c r="P124" s="86">
        <v>507.96032299518947</v>
      </c>
      <c r="Q124" s="86">
        <v>535.19049534316298</v>
      </c>
      <c r="R124" s="86">
        <v>563.89881264548831</v>
      </c>
      <c r="S124" s="86">
        <v>594.16665496718269</v>
      </c>
      <c r="T124" s="86">
        <v>626.07995420094562</v>
      </c>
      <c r="U124" s="86">
        <v>657.97695140097119</v>
      </c>
      <c r="V124" s="86">
        <v>691.52209498253387</v>
      </c>
      <c r="W124" s="86">
        <v>726.8018731241807</v>
      </c>
      <c r="X124" s="86">
        <v>763.90738931261205</v>
      </c>
      <c r="Y124" s="86">
        <v>802.93461300235947</v>
      </c>
      <c r="Z124" s="86">
        <v>841.28308009015757</v>
      </c>
      <c r="AA124" s="86">
        <v>881.48927485052764</v>
      </c>
      <c r="AB124" s="86">
        <v>923.64459990580826</v>
      </c>
      <c r="AC124" s="86">
        <v>967.84503114545055</v>
      </c>
      <c r="AD124" s="86">
        <v>1014.1913505552748</v>
      </c>
      <c r="AE124" s="86">
        <v>1061.0347941635953</v>
      </c>
      <c r="AF124" s="86">
        <v>1110.0783012117602</v>
      </c>
      <c r="AG124" s="86">
        <v>1161.4270970029161</v>
      </c>
      <c r="AH124" s="86">
        <v>1215.1915391135553</v>
      </c>
      <c r="AI124" s="86">
        <v>1271.4873730073814</v>
      </c>
      <c r="AJ124" s="86">
        <v>1330.339924262378</v>
      </c>
      <c r="AK124" s="86">
        <v>1391.9603314645781</v>
      </c>
      <c r="AL124" s="86">
        <v>1456.4809893507681</v>
      </c>
      <c r="AM124" s="86">
        <v>1524.040738617244</v>
      </c>
      <c r="AN124" s="86">
        <v>1594.7851854984583</v>
      </c>
    </row>
    <row r="125" spans="1:40" x14ac:dyDescent="0.2">
      <c r="A125" s="85" t="s">
        <v>254</v>
      </c>
      <c r="B125" s="86">
        <v>2.1618281159579318E-3</v>
      </c>
      <c r="C125" s="86">
        <v>2.2422621873074188E-3</v>
      </c>
      <c r="D125" s="86">
        <v>2.3348620467042829E-3</v>
      </c>
      <c r="E125" s="86">
        <v>2.4314174950234939E-3</v>
      </c>
      <c r="F125" s="86">
        <v>2.5515810985518236E-3</v>
      </c>
      <c r="G125" s="86">
        <v>2.6777746471711899E-3</v>
      </c>
      <c r="H125" s="86">
        <v>2.8103061518066114E-3</v>
      </c>
      <c r="I125" s="86">
        <v>2.9494996817408426E-3</v>
      </c>
      <c r="J125" s="86">
        <v>3.0956962223705419E-3</v>
      </c>
      <c r="K125" s="86">
        <v>3.2641403351207064E-3</v>
      </c>
      <c r="L125" s="86">
        <v>3.4418580181965631E-3</v>
      </c>
      <c r="M125" s="86">
        <v>3.6293666176941413E-3</v>
      </c>
      <c r="N125" s="86">
        <v>3.8272127717242153E-3</v>
      </c>
      <c r="O125" s="86">
        <v>4.0359740951892171E-3</v>
      </c>
      <c r="P125" s="86">
        <v>4.2521923701014791E-3</v>
      </c>
      <c r="Q125" s="86">
        <v>4.4801391719537526E-3</v>
      </c>
      <c r="R125" s="86">
        <v>4.7204596896500833E-3</v>
      </c>
      <c r="S125" s="86">
        <v>4.9738351647675818E-3</v>
      </c>
      <c r="T125" s="86">
        <v>5.2409849427392319E-3</v>
      </c>
      <c r="U125" s="86">
        <v>5.5079982545730008E-3</v>
      </c>
      <c r="V125" s="86">
        <v>5.788808383109024E-3</v>
      </c>
      <c r="W125" s="86">
        <v>6.0841393305110011E-3</v>
      </c>
      <c r="X125" s="86">
        <v>6.3947537342005957E-3</v>
      </c>
      <c r="Y125" s="86">
        <v>6.7214549651574869E-3</v>
      </c>
      <c r="Z125" s="86">
        <v>7.0424742490935036E-3</v>
      </c>
      <c r="AA125" s="86">
        <v>7.37904477803318E-3</v>
      </c>
      <c r="AB125" s="86">
        <v>7.7319316934958823E-3</v>
      </c>
      <c r="AC125" s="86">
        <v>8.1019384203287227E-3</v>
      </c>
      <c r="AD125" s="86">
        <v>8.4899086157461442E-3</v>
      </c>
      <c r="AE125" s="86">
        <v>8.8820402931300609E-3</v>
      </c>
      <c r="AF125" s="86">
        <v>9.2925889463074465E-3</v>
      </c>
      <c r="AG125" s="86">
        <v>9.7224354279963725E-3</v>
      </c>
      <c r="AH125" s="86">
        <v>1.0172503553746007E-2</v>
      </c>
      <c r="AI125" s="86">
        <v>1.0643762241708717E-2</v>
      </c>
      <c r="AJ125" s="86">
        <v>1.1136423495115061E-2</v>
      </c>
      <c r="AK125" s="86">
        <v>1.1652254778556116E-2</v>
      </c>
      <c r="AL125" s="86">
        <v>1.2192364383101317E-2</v>
      </c>
      <c r="AM125" s="86">
        <v>1.275791455966422E-2</v>
      </c>
      <c r="AN125" s="86">
        <v>1.3350124194230888E-2</v>
      </c>
    </row>
    <row r="129" spans="1:40" x14ac:dyDescent="0.2">
      <c r="A129" s="83" t="s">
        <v>359</v>
      </c>
    </row>
    <row r="130" spans="1:40" x14ac:dyDescent="0.2">
      <c r="A130" s="83" t="s">
        <v>347</v>
      </c>
    </row>
    <row r="131" spans="1:40" x14ac:dyDescent="0.2">
      <c r="A131" s="83" t="s">
        <v>360</v>
      </c>
    </row>
    <row r="132" spans="1:40" x14ac:dyDescent="0.2">
      <c r="A132" s="83" t="s">
        <v>243</v>
      </c>
    </row>
    <row r="133" spans="1:40" x14ac:dyDescent="0.2">
      <c r="A133" s="83"/>
      <c r="B133">
        <v>1000</v>
      </c>
    </row>
    <row r="134" spans="1:40" x14ac:dyDescent="0.2">
      <c r="A134" s="85" t="s">
        <v>244</v>
      </c>
      <c r="B134" s="85">
        <v>2022</v>
      </c>
      <c r="C134" s="85">
        <v>2023</v>
      </c>
      <c r="D134" s="85">
        <v>2024</v>
      </c>
      <c r="E134" s="85">
        <v>2025</v>
      </c>
      <c r="F134" s="85">
        <v>2026</v>
      </c>
      <c r="G134" s="85">
        <v>2027</v>
      </c>
      <c r="H134" s="85">
        <v>2028</v>
      </c>
      <c r="I134" s="85">
        <v>2029</v>
      </c>
      <c r="J134" s="85">
        <v>2030</v>
      </c>
      <c r="K134" s="85">
        <v>2031</v>
      </c>
      <c r="L134" s="85">
        <v>2032</v>
      </c>
      <c r="M134" s="85">
        <v>2033</v>
      </c>
      <c r="N134" s="85">
        <v>2034</v>
      </c>
      <c r="O134" s="85">
        <v>2035</v>
      </c>
      <c r="P134" s="85">
        <v>2036</v>
      </c>
      <c r="Q134" s="85">
        <v>2037</v>
      </c>
      <c r="R134" s="85">
        <v>2038</v>
      </c>
      <c r="S134" s="85">
        <v>2039</v>
      </c>
      <c r="T134" s="85">
        <v>2040</v>
      </c>
      <c r="U134" s="85">
        <v>2041</v>
      </c>
      <c r="V134" s="85">
        <v>2042</v>
      </c>
      <c r="W134" s="85">
        <v>2043</v>
      </c>
      <c r="X134" s="85">
        <v>2044</v>
      </c>
      <c r="Y134" s="85">
        <v>2045</v>
      </c>
      <c r="Z134" s="85">
        <v>2046</v>
      </c>
      <c r="AA134" s="85">
        <v>2047</v>
      </c>
      <c r="AB134" s="85">
        <v>2048</v>
      </c>
      <c r="AC134" s="85">
        <v>2049</v>
      </c>
      <c r="AD134" s="85">
        <v>2050</v>
      </c>
      <c r="AE134" s="85">
        <v>2051</v>
      </c>
      <c r="AF134" s="85">
        <v>2052</v>
      </c>
      <c r="AG134" s="85">
        <v>2053</v>
      </c>
      <c r="AH134" s="85">
        <v>2054</v>
      </c>
      <c r="AI134" s="85">
        <v>2055</v>
      </c>
      <c r="AJ134" s="85">
        <v>2056</v>
      </c>
      <c r="AK134" s="85">
        <v>2057</v>
      </c>
      <c r="AL134" s="85">
        <v>2058</v>
      </c>
      <c r="AM134" s="85">
        <v>2059</v>
      </c>
      <c r="AN134" s="85">
        <v>2060</v>
      </c>
    </row>
    <row r="135" spans="1:40" x14ac:dyDescent="0.2">
      <c r="A135" s="85" t="s">
        <v>245</v>
      </c>
      <c r="B135" s="86">
        <v>1.8385801936522731E-7</v>
      </c>
      <c r="C135" s="86">
        <v>1.9069873391539638E-7</v>
      </c>
      <c r="D135" s="86">
        <v>1.9857411800191611E-7</v>
      </c>
      <c r="E135" s="86">
        <v>2.0678591493241603E-7</v>
      </c>
      <c r="F135" s="86">
        <v>2.1700552581702956E-7</v>
      </c>
      <c r="G135" s="86">
        <v>2.2773796829687265E-7</v>
      </c>
      <c r="H135" s="86">
        <v>2.3900943792292322E-7</v>
      </c>
      <c r="I135" s="86">
        <v>2.5084749596891275E-7</v>
      </c>
      <c r="J135" s="86">
        <v>2.6328114238132145E-7</v>
      </c>
      <c r="K135" s="86">
        <v>2.7760688859369095E-7</v>
      </c>
      <c r="L135" s="86">
        <v>2.9272132853242097E-7</v>
      </c>
      <c r="M135" s="86">
        <v>3.0866846117589502E-7</v>
      </c>
      <c r="N135" s="86">
        <v>3.2549477671434312E-7</v>
      </c>
      <c r="O135" s="86">
        <v>3.4324939983586317E-7</v>
      </c>
      <c r="P135" s="86">
        <v>3.616382178378529E-7</v>
      </c>
      <c r="Q135" s="86">
        <v>3.8102451742375966E-7</v>
      </c>
      <c r="R135" s="86">
        <v>4.0146317027979161E-7</v>
      </c>
      <c r="S135" s="86">
        <v>4.2301211428091262E-7</v>
      </c>
      <c r="T135" s="86">
        <v>4.4573252793875943E-7</v>
      </c>
      <c r="U135" s="86">
        <v>4.6844133549636353E-7</v>
      </c>
      <c r="V135" s="86">
        <v>4.9232352745659283E-7</v>
      </c>
      <c r="W135" s="86">
        <v>5.1744067837426572E-7</v>
      </c>
      <c r="X135" s="86">
        <v>5.4385764863527777E-7</v>
      </c>
      <c r="Y135" s="86">
        <v>5.7164276291171923E-7</v>
      </c>
      <c r="Z135" s="86">
        <v>5.9894464194957522E-7</v>
      </c>
      <c r="AA135" s="86">
        <v>6.2756911508449653E-7</v>
      </c>
      <c r="AB135" s="86">
        <v>6.5758125566956254E-7</v>
      </c>
      <c r="AC135" s="86">
        <v>6.8904939295815182E-7</v>
      </c>
      <c r="AD135" s="86">
        <v>7.2204527786483838E-7</v>
      </c>
      <c r="AE135" s="86">
        <v>7.5539508629871778E-7</v>
      </c>
      <c r="AF135" s="86">
        <v>7.9031121199301631E-7</v>
      </c>
      <c r="AG135" s="86">
        <v>8.2686856924591599E-7</v>
      </c>
      <c r="AH135" s="86">
        <v>8.6514572623583742E-7</v>
      </c>
      <c r="AI135" s="86">
        <v>9.0522508700365048E-7</v>
      </c>
      <c r="AJ135" s="86">
        <v>9.4712468188848426E-7</v>
      </c>
      <c r="AK135" s="86">
        <v>9.9099482928827888E-7</v>
      </c>
      <c r="AL135" s="86">
        <v>1.0369297865583741E-6</v>
      </c>
      <c r="AM135" s="86">
        <v>1.0850284002025187E-6</v>
      </c>
      <c r="AN135" s="86">
        <v>1.1353943333942913E-6</v>
      </c>
    </row>
    <row r="136" spans="1:40" x14ac:dyDescent="0.2">
      <c r="A136" s="85" t="s">
        <v>246</v>
      </c>
      <c r="B136" s="86">
        <v>0</v>
      </c>
      <c r="C136" s="86">
        <v>0</v>
      </c>
      <c r="D136" s="86">
        <v>0</v>
      </c>
      <c r="E136" s="86">
        <v>0</v>
      </c>
      <c r="F136" s="86">
        <v>0</v>
      </c>
      <c r="G136" s="86">
        <v>0</v>
      </c>
      <c r="H136" s="86">
        <v>0</v>
      </c>
      <c r="I136" s="86">
        <v>0</v>
      </c>
      <c r="J136" s="86">
        <v>0</v>
      </c>
      <c r="K136" s="86">
        <v>0</v>
      </c>
      <c r="L136" s="86">
        <v>0</v>
      </c>
      <c r="M136" s="86">
        <v>0</v>
      </c>
      <c r="N136" s="86">
        <v>0</v>
      </c>
      <c r="O136" s="86">
        <v>0</v>
      </c>
      <c r="P136" s="86">
        <v>0</v>
      </c>
      <c r="Q136" s="86">
        <v>0</v>
      </c>
      <c r="R136" s="86">
        <v>0</v>
      </c>
      <c r="S136" s="86">
        <v>0</v>
      </c>
      <c r="T136" s="86">
        <v>0</v>
      </c>
      <c r="U136" s="86">
        <v>0</v>
      </c>
      <c r="V136" s="86">
        <v>0</v>
      </c>
      <c r="W136" s="86">
        <v>0</v>
      </c>
      <c r="X136" s="86">
        <v>0</v>
      </c>
      <c r="Y136" s="86">
        <v>0</v>
      </c>
      <c r="Z136" s="86">
        <v>0</v>
      </c>
      <c r="AA136" s="86">
        <v>0</v>
      </c>
      <c r="AB136" s="86">
        <v>0</v>
      </c>
      <c r="AC136" s="86">
        <v>0</v>
      </c>
      <c r="AD136" s="86">
        <v>0</v>
      </c>
      <c r="AE136" s="86">
        <v>0</v>
      </c>
      <c r="AF136" s="86">
        <v>0</v>
      </c>
      <c r="AG136" s="86">
        <v>0</v>
      </c>
      <c r="AH136" s="86">
        <v>0</v>
      </c>
      <c r="AI136" s="86">
        <v>0</v>
      </c>
      <c r="AJ136" s="86">
        <v>0</v>
      </c>
      <c r="AK136" s="86">
        <v>0</v>
      </c>
      <c r="AL136" s="86">
        <v>0</v>
      </c>
      <c r="AM136" s="86">
        <v>0</v>
      </c>
      <c r="AN136" s="86">
        <v>0</v>
      </c>
    </row>
    <row r="137" spans="1:40" x14ac:dyDescent="0.2">
      <c r="A137" s="85" t="s">
        <v>247</v>
      </c>
      <c r="B137" s="86">
        <v>0</v>
      </c>
      <c r="C137" s="86">
        <v>0</v>
      </c>
      <c r="D137" s="86">
        <v>0</v>
      </c>
      <c r="E137" s="86">
        <v>0</v>
      </c>
      <c r="F137" s="86">
        <v>0</v>
      </c>
      <c r="G137" s="86">
        <v>0</v>
      </c>
      <c r="H137" s="86">
        <v>0</v>
      </c>
      <c r="I137" s="86">
        <v>0</v>
      </c>
      <c r="J137" s="86">
        <v>0</v>
      </c>
      <c r="K137" s="86">
        <v>0</v>
      </c>
      <c r="L137" s="86">
        <v>0</v>
      </c>
      <c r="M137" s="86">
        <v>0</v>
      </c>
      <c r="N137" s="86">
        <v>0</v>
      </c>
      <c r="O137" s="86">
        <v>0</v>
      </c>
      <c r="P137" s="86">
        <v>0</v>
      </c>
      <c r="Q137" s="86">
        <v>0</v>
      </c>
      <c r="R137" s="86">
        <v>0</v>
      </c>
      <c r="S137" s="86">
        <v>0</v>
      </c>
      <c r="T137" s="86">
        <v>0</v>
      </c>
      <c r="U137" s="86">
        <v>0</v>
      </c>
      <c r="V137" s="86">
        <v>0</v>
      </c>
      <c r="W137" s="86">
        <v>0</v>
      </c>
      <c r="X137" s="86">
        <v>0</v>
      </c>
      <c r="Y137" s="86">
        <v>0</v>
      </c>
      <c r="Z137" s="86">
        <v>0</v>
      </c>
      <c r="AA137" s="86">
        <v>0</v>
      </c>
      <c r="AB137" s="86">
        <v>0</v>
      </c>
      <c r="AC137" s="86">
        <v>0</v>
      </c>
      <c r="AD137" s="86">
        <v>0</v>
      </c>
      <c r="AE137" s="86">
        <v>0</v>
      </c>
      <c r="AF137" s="86">
        <v>0</v>
      </c>
      <c r="AG137" s="86">
        <v>0</v>
      </c>
      <c r="AH137" s="86">
        <v>0</v>
      </c>
      <c r="AI137" s="86">
        <v>0</v>
      </c>
      <c r="AJ137" s="86">
        <v>0</v>
      </c>
      <c r="AK137" s="86">
        <v>0</v>
      </c>
      <c r="AL137" s="86">
        <v>0</v>
      </c>
      <c r="AM137" s="86">
        <v>0</v>
      </c>
      <c r="AN137" s="86">
        <v>0</v>
      </c>
    </row>
    <row r="138" spans="1:40" x14ac:dyDescent="0.2">
      <c r="A138" s="85" t="s">
        <v>180</v>
      </c>
      <c r="B138" s="86">
        <v>451.2111130629774</v>
      </c>
      <c r="C138" s="86">
        <v>467.9991021699222</v>
      </c>
      <c r="D138" s="86">
        <v>487.32630275516397</v>
      </c>
      <c r="E138" s="86">
        <v>507.47910351985428</v>
      </c>
      <c r="F138" s="86">
        <v>532.55933672500487</v>
      </c>
      <c r="G138" s="86">
        <v>558.8981243064959</v>
      </c>
      <c r="H138" s="86">
        <v>586.55975349941696</v>
      </c>
      <c r="I138" s="86">
        <v>615.61186319730541</v>
      </c>
      <c r="J138" s="86">
        <v>646.1256229807716</v>
      </c>
      <c r="K138" s="86">
        <v>681.28283785917506</v>
      </c>
      <c r="L138" s="86">
        <v>718.37560809363856</v>
      </c>
      <c r="M138" s="86">
        <v>757.51191280891544</v>
      </c>
      <c r="N138" s="86">
        <v>798.80584488250315</v>
      </c>
      <c r="O138" s="86">
        <v>842.37796258687695</v>
      </c>
      <c r="P138" s="86">
        <v>887.50647570388242</v>
      </c>
      <c r="Q138" s="86">
        <v>935.08293630391267</v>
      </c>
      <c r="R138" s="86">
        <v>985.24200652841284</v>
      </c>
      <c r="S138" s="86">
        <v>1038.1258733385027</v>
      </c>
      <c r="T138" s="86">
        <v>1093.8846766324925</v>
      </c>
      <c r="U138" s="86">
        <v>1149.6149970709246</v>
      </c>
      <c r="V138" s="86">
        <v>1208.2249530247782</v>
      </c>
      <c r="W138" s="86">
        <v>1269.8656563330253</v>
      </c>
      <c r="X138" s="86">
        <v>1334.6962826846825</v>
      </c>
      <c r="Y138" s="86">
        <v>1402.884509570511</v>
      </c>
      <c r="Z138" s="86">
        <v>1469.8868153274914</v>
      </c>
      <c r="AA138" s="86">
        <v>1540.134936288659</v>
      </c>
      <c r="AB138" s="86">
        <v>1613.7885707917578</v>
      </c>
      <c r="AC138" s="86">
        <v>1691.0154075706187</v>
      </c>
      <c r="AD138" s="86">
        <v>1771.9915325536101</v>
      </c>
      <c r="AE138" s="86">
        <v>1853.8362311739943</v>
      </c>
      <c r="AF138" s="86">
        <v>1939.5248728376216</v>
      </c>
      <c r="AG138" s="86">
        <v>2029.2413068211449</v>
      </c>
      <c r="AH138" s="86">
        <v>2123.1783494910133</v>
      </c>
      <c r="AI138" s="86">
        <v>2221.5382309111096</v>
      </c>
      <c r="AJ138" s="86">
        <v>2324.3651998415125</v>
      </c>
      <c r="AK138" s="86">
        <v>2432.028156871289</v>
      </c>
      <c r="AL138" s="86">
        <v>2544.7584216152359</v>
      </c>
      <c r="AM138" s="86">
        <v>2662.798576045755</v>
      </c>
      <c r="AN138" s="86">
        <v>2786.4030228595298</v>
      </c>
    </row>
    <row r="139" spans="1:40" x14ac:dyDescent="0.2">
      <c r="A139" s="85" t="s">
        <v>248</v>
      </c>
      <c r="B139" s="86">
        <v>0.7579737656225356</v>
      </c>
      <c r="C139" s="86">
        <v>0.78617532128511736</v>
      </c>
      <c r="D139" s="86">
        <v>0.81864240948933265</v>
      </c>
      <c r="E139" s="86">
        <v>0.85249639455578863</v>
      </c>
      <c r="F139" s="86">
        <v>0.89462780101905537</v>
      </c>
      <c r="G139" s="86">
        <v>0.93887340895533067</v>
      </c>
      <c r="H139" s="86">
        <v>0.98534121224209559</v>
      </c>
      <c r="I139" s="86">
        <v>1.0341448350906175</v>
      </c>
      <c r="J139" s="86">
        <v>1.085403832789877</v>
      </c>
      <c r="K139" s="86">
        <v>1.1444632082766344</v>
      </c>
      <c r="L139" s="86">
        <v>1.2067740555009658</v>
      </c>
      <c r="M139" s="86">
        <v>1.2725177648174717</v>
      </c>
      <c r="N139" s="86">
        <v>1.3418859968601293</v>
      </c>
      <c r="O139" s="86">
        <v>1.415081273253783</v>
      </c>
      <c r="P139" s="86">
        <v>1.4908910838589313</v>
      </c>
      <c r="Q139" s="86">
        <v>1.5708131158124392</v>
      </c>
      <c r="R139" s="86">
        <v>1.6550735833352836</v>
      </c>
      <c r="S139" s="86">
        <v>1.7439113413297986</v>
      </c>
      <c r="T139" s="86">
        <v>1.8375786045593128</v>
      </c>
      <c r="U139" s="86">
        <v>1.931198020436095</v>
      </c>
      <c r="V139" s="86">
        <v>2.0296548352865593</v>
      </c>
      <c r="W139" s="86">
        <v>2.1332028966031524</v>
      </c>
      <c r="X139" s="86">
        <v>2.2421095980579424</v>
      </c>
      <c r="Y139" s="86">
        <v>2.3566566152023571</v>
      </c>
      <c r="Z139" s="86">
        <v>2.4692114449255391</v>
      </c>
      <c r="AA139" s="86">
        <v>2.5872188060727184</v>
      </c>
      <c r="AB139" s="86">
        <v>2.7109469702952778</v>
      </c>
      <c r="AC139" s="86">
        <v>2.8406776320314839</v>
      </c>
      <c r="AD139" s="86">
        <v>2.9767065918729765</v>
      </c>
      <c r="AE139" s="86">
        <v>3.1141946381855137</v>
      </c>
      <c r="AF139" s="86">
        <v>3.2581399899565695</v>
      </c>
      <c r="AG139" s="86">
        <v>3.408851489155007</v>
      </c>
      <c r="AH139" s="86">
        <v>3.5666530412501705</v>
      </c>
      <c r="AI139" s="86">
        <v>3.7318843654524425</v>
      </c>
      <c r="AJ139" s="86">
        <v>3.9046197937060696</v>
      </c>
      <c r="AK139" s="86">
        <v>4.0854790292066081</v>
      </c>
      <c r="AL139" s="86">
        <v>4.2748506576834728</v>
      </c>
      <c r="AM139" s="86">
        <v>4.473142184106667</v>
      </c>
      <c r="AN139" s="86">
        <v>4.6807809706674277</v>
      </c>
    </row>
    <row r="140" spans="1:40" x14ac:dyDescent="0.2">
      <c r="A140" s="85" t="s">
        <v>249</v>
      </c>
      <c r="B140" s="86">
        <v>6.0992508871826852</v>
      </c>
      <c r="C140" s="86">
        <v>6.3261827035545366</v>
      </c>
      <c r="D140" s="86">
        <v>6.5874383373443912</v>
      </c>
      <c r="E140" s="86">
        <v>6.859854030098167</v>
      </c>
      <c r="F140" s="86">
        <v>7.1988763418245894</v>
      </c>
      <c r="G140" s="86">
        <v>7.5549111753489662</v>
      </c>
      <c r="H140" s="86">
        <v>7.9288275340364649</v>
      </c>
      <c r="I140" s="86">
        <v>8.3215397273299914</v>
      </c>
      <c r="J140" s="86">
        <v>8.7340097907714682</v>
      </c>
      <c r="K140" s="86">
        <v>9.2092478064806347</v>
      </c>
      <c r="L140" s="86">
        <v>9.7106497117325503</v>
      </c>
      <c r="M140" s="86">
        <v>10.239675115462775</v>
      </c>
      <c r="N140" s="86">
        <v>10.797866269322803</v>
      </c>
      <c r="O140" s="86">
        <v>11.38685282100762</v>
      </c>
      <c r="P140" s="86">
        <v>11.996877963778678</v>
      </c>
      <c r="Q140" s="86">
        <v>12.639993261967808</v>
      </c>
      <c r="R140" s="86">
        <v>13.318019012464651</v>
      </c>
      <c r="S140" s="86">
        <v>14.032877228986619</v>
      </c>
      <c r="T140" s="86">
        <v>14.786597429161842</v>
      </c>
      <c r="U140" s="86">
        <v>15.539932612042495</v>
      </c>
      <c r="V140" s="86">
        <v>16.332193297783597</v>
      </c>
      <c r="W140" s="86">
        <v>17.165422142231222</v>
      </c>
      <c r="X140" s="86">
        <v>18.041770804407825</v>
      </c>
      <c r="Y140" s="86">
        <v>18.963505866528855</v>
      </c>
      <c r="Z140" s="86">
        <v>19.869210227526072</v>
      </c>
      <c r="AA140" s="86">
        <v>20.818789929113599</v>
      </c>
      <c r="AB140" s="86">
        <v>21.814403695223465</v>
      </c>
      <c r="AC140" s="86">
        <v>22.858318260049433</v>
      </c>
      <c r="AD140" s="86">
        <v>23.952913866949281</v>
      </c>
      <c r="AE140" s="86">
        <v>25.05925042697524</v>
      </c>
      <c r="AF140" s="86">
        <v>26.217547526841692</v>
      </c>
      <c r="AG140" s="86">
        <v>27.43029035104712</v>
      </c>
      <c r="AH140" s="86">
        <v>28.700085296819079</v>
      </c>
      <c r="AI140" s="86">
        <v>30.029666011137557</v>
      </c>
      <c r="AJ140" s="86">
        <v>31.419630627074511</v>
      </c>
      <c r="AK140" s="86">
        <v>32.874965762157764</v>
      </c>
      <c r="AL140" s="86">
        <v>34.398798281672619</v>
      </c>
      <c r="AM140" s="86">
        <v>35.994407289939744</v>
      </c>
      <c r="AN140" s="86">
        <v>37.665231678042559</v>
      </c>
    </row>
    <row r="141" spans="1:40" x14ac:dyDescent="0.2">
      <c r="A141" s="85" t="s">
        <v>250</v>
      </c>
      <c r="B141" s="86">
        <v>576.97247346829579</v>
      </c>
      <c r="C141" s="86">
        <v>598.43960341959382</v>
      </c>
      <c r="D141" s="86">
        <v>623.15367274112748</v>
      </c>
      <c r="E141" s="86">
        <v>648.923453156297</v>
      </c>
      <c r="F141" s="86">
        <v>680.99403778641806</v>
      </c>
      <c r="G141" s="86">
        <v>714.67396050793104</v>
      </c>
      <c r="H141" s="86">
        <v>750.04542666544774</v>
      </c>
      <c r="I141" s="86">
        <v>787.19492743477667</v>
      </c>
      <c r="J141" s="86">
        <v>826.21346875032862</v>
      </c>
      <c r="K141" s="86">
        <v>871.16968689608518</v>
      </c>
      <c r="L141" s="86">
        <v>918.60093752439695</v>
      </c>
      <c r="M141" s="86">
        <v>968.64529565356065</v>
      </c>
      <c r="N141" s="86">
        <v>1021.4486540770582</v>
      </c>
      <c r="O141" s="86">
        <v>1077.1651730153569</v>
      </c>
      <c r="P141" s="86">
        <v>1134.8718852022771</v>
      </c>
      <c r="Q141" s="86">
        <v>1195.7088357040591</v>
      </c>
      <c r="R141" s="86">
        <v>1259.8482196342161</v>
      </c>
      <c r="S141" s="86">
        <v>1327.471854240323</v>
      </c>
      <c r="T141" s="86">
        <v>1398.771726346255</v>
      </c>
      <c r="U141" s="86">
        <v>1470.0351768678177</v>
      </c>
      <c r="V141" s="86">
        <v>1544.9808736326997</v>
      </c>
      <c r="W141" s="86">
        <v>1623.802046304306</v>
      </c>
      <c r="X141" s="86">
        <v>1706.7022359487789</v>
      </c>
      <c r="Y141" s="86">
        <v>1793.8958550523992</v>
      </c>
      <c r="Z141" s="86">
        <v>1879.5730136185011</v>
      </c>
      <c r="AA141" s="86">
        <v>1969.4006595563965</v>
      </c>
      <c r="AB141" s="86">
        <v>2063.583002253376</v>
      </c>
      <c r="AC141" s="86">
        <v>2162.3344685724524</v>
      </c>
      <c r="AD141" s="86">
        <v>2265.8802230334986</v>
      </c>
      <c r="AE141" s="86">
        <v>2370.536639589177</v>
      </c>
      <c r="AF141" s="86">
        <v>2480.1083812805241</v>
      </c>
      <c r="AG141" s="86">
        <v>2594.8305397726699</v>
      </c>
      <c r="AH141" s="86">
        <v>2714.949673123815</v>
      </c>
      <c r="AI141" s="86">
        <v>2840.7243768711505</v>
      </c>
      <c r="AJ141" s="86">
        <v>2972.2112327694481</v>
      </c>
      <c r="AK141" s="86">
        <v>3109.881961215604</v>
      </c>
      <c r="AL141" s="86">
        <v>3254.0323551243923</v>
      </c>
      <c r="AM141" s="86">
        <v>3404.9726088074835</v>
      </c>
      <c r="AN141" s="86">
        <v>3563.02803196784</v>
      </c>
    </row>
    <row r="142" spans="1:40" x14ac:dyDescent="0.2">
      <c r="A142" s="85" t="s">
        <v>251</v>
      </c>
      <c r="B142" s="86">
        <v>0</v>
      </c>
      <c r="C142" s="86">
        <v>0</v>
      </c>
      <c r="D142" s="86">
        <v>0</v>
      </c>
      <c r="E142" s="86">
        <v>0</v>
      </c>
      <c r="F142" s="86">
        <v>0</v>
      </c>
      <c r="G142" s="86">
        <v>0</v>
      </c>
      <c r="H142" s="86">
        <v>0</v>
      </c>
      <c r="I142" s="86">
        <v>0</v>
      </c>
      <c r="J142" s="86">
        <v>0</v>
      </c>
      <c r="K142" s="86">
        <v>0</v>
      </c>
      <c r="L142" s="86">
        <v>0</v>
      </c>
      <c r="M142" s="86">
        <v>0</v>
      </c>
      <c r="N142" s="86">
        <v>0</v>
      </c>
      <c r="O142" s="86">
        <v>0</v>
      </c>
      <c r="P142" s="86">
        <v>0</v>
      </c>
      <c r="Q142" s="86">
        <v>0</v>
      </c>
      <c r="R142" s="86">
        <v>0</v>
      </c>
      <c r="S142" s="86">
        <v>0</v>
      </c>
      <c r="T142" s="86">
        <v>0</v>
      </c>
      <c r="U142" s="86">
        <v>0</v>
      </c>
      <c r="V142" s="86">
        <v>0</v>
      </c>
      <c r="W142" s="86">
        <v>0</v>
      </c>
      <c r="X142" s="86">
        <v>0</v>
      </c>
      <c r="Y142" s="86">
        <v>0</v>
      </c>
      <c r="Z142" s="86">
        <v>0</v>
      </c>
      <c r="AA142" s="86">
        <v>0</v>
      </c>
      <c r="AB142" s="86">
        <v>0</v>
      </c>
      <c r="AC142" s="86">
        <v>0</v>
      </c>
      <c r="AD142" s="86">
        <v>0</v>
      </c>
      <c r="AE142" s="86">
        <v>0</v>
      </c>
      <c r="AF142" s="86">
        <v>0</v>
      </c>
      <c r="AG142" s="86">
        <v>0</v>
      </c>
      <c r="AH142" s="86">
        <v>0</v>
      </c>
      <c r="AI142" s="86">
        <v>0</v>
      </c>
      <c r="AJ142" s="86">
        <v>0</v>
      </c>
      <c r="AK142" s="86">
        <v>0</v>
      </c>
      <c r="AL142" s="86">
        <v>0</v>
      </c>
      <c r="AM142" s="86">
        <v>0</v>
      </c>
      <c r="AN142" s="86">
        <v>0</v>
      </c>
    </row>
    <row r="143" spans="1:40" x14ac:dyDescent="0.2">
      <c r="A143" s="85" t="s">
        <v>252</v>
      </c>
      <c r="B143" s="86">
        <v>0</v>
      </c>
      <c r="C143" s="86">
        <v>0</v>
      </c>
      <c r="D143" s="86">
        <v>0</v>
      </c>
      <c r="E143" s="86">
        <v>0</v>
      </c>
      <c r="F143" s="86">
        <v>0</v>
      </c>
      <c r="G143" s="86">
        <v>0</v>
      </c>
      <c r="H143" s="86">
        <v>0</v>
      </c>
      <c r="I143" s="86">
        <v>0</v>
      </c>
      <c r="J143" s="86">
        <v>0</v>
      </c>
      <c r="K143" s="86">
        <v>0</v>
      </c>
      <c r="L143" s="86">
        <v>0</v>
      </c>
      <c r="M143" s="86">
        <v>0</v>
      </c>
      <c r="N143" s="86">
        <v>0</v>
      </c>
      <c r="O143" s="86">
        <v>0</v>
      </c>
      <c r="P143" s="86">
        <v>0</v>
      </c>
      <c r="Q143" s="86">
        <v>0</v>
      </c>
      <c r="R143" s="86">
        <v>0</v>
      </c>
      <c r="S143" s="86">
        <v>0</v>
      </c>
      <c r="T143" s="86">
        <v>0</v>
      </c>
      <c r="U143" s="86">
        <v>0</v>
      </c>
      <c r="V143" s="86">
        <v>0</v>
      </c>
      <c r="W143" s="86">
        <v>0</v>
      </c>
      <c r="X143" s="86">
        <v>0</v>
      </c>
      <c r="Y143" s="86">
        <v>0</v>
      </c>
      <c r="Z143" s="86">
        <v>0</v>
      </c>
      <c r="AA143" s="86">
        <v>0</v>
      </c>
      <c r="AB143" s="86">
        <v>0</v>
      </c>
      <c r="AC143" s="86">
        <v>0</v>
      </c>
      <c r="AD143" s="86">
        <v>0</v>
      </c>
      <c r="AE143" s="86">
        <v>0</v>
      </c>
      <c r="AF143" s="86">
        <v>0</v>
      </c>
      <c r="AG143" s="86">
        <v>0</v>
      </c>
      <c r="AH143" s="86">
        <v>0</v>
      </c>
      <c r="AI143" s="86">
        <v>0</v>
      </c>
      <c r="AJ143" s="86">
        <v>0</v>
      </c>
      <c r="AK143" s="86">
        <v>0</v>
      </c>
      <c r="AL143" s="86">
        <v>0</v>
      </c>
      <c r="AM143" s="86">
        <v>0</v>
      </c>
      <c r="AN143" s="86">
        <v>0</v>
      </c>
    </row>
    <row r="144" spans="1:40" x14ac:dyDescent="0.2">
      <c r="A144" s="85" t="s">
        <v>128</v>
      </c>
      <c r="B144" s="86">
        <v>2.5079880107003013E-2</v>
      </c>
      <c r="C144" s="86">
        <v>2.6013014823436924E-2</v>
      </c>
      <c r="D144" s="86">
        <v>2.7087287729065043E-2</v>
      </c>
      <c r="E144" s="86">
        <v>2.8207450358854275E-2</v>
      </c>
      <c r="F144" s="86">
        <v>2.9601496789960366E-2</v>
      </c>
      <c r="G144" s="86">
        <v>3.1065498042552337E-2</v>
      </c>
      <c r="H144" s="86">
        <v>3.2603027424338654E-2</v>
      </c>
      <c r="I144" s="86">
        <v>3.4217844539840066E-2</v>
      </c>
      <c r="J144" s="86">
        <v>3.5913905241422149E-2</v>
      </c>
      <c r="K144" s="86">
        <v>3.7868065297589536E-2</v>
      </c>
      <c r="L144" s="86">
        <v>3.9929810239999926E-2</v>
      </c>
      <c r="M144" s="86">
        <v>4.2105141923271847E-2</v>
      </c>
      <c r="N144" s="86">
        <v>4.440040202562609E-2</v>
      </c>
      <c r="O144" s="86">
        <v>4.68222915943819E-2</v>
      </c>
      <c r="P144" s="86">
        <v>4.9330691023417764E-2</v>
      </c>
      <c r="Q144" s="86">
        <v>5.1975155871954788E-2</v>
      </c>
      <c r="R144" s="86">
        <v>5.4763171129313101E-2</v>
      </c>
      <c r="S144" s="86">
        <v>5.7702640040413818E-2</v>
      </c>
      <c r="T144" s="86">
        <v>6.0801907902036829E-2</v>
      </c>
      <c r="U144" s="86">
        <v>6.3899592587665671E-2</v>
      </c>
      <c r="V144" s="86">
        <v>6.7157337412302148E-2</v>
      </c>
      <c r="W144" s="86">
        <v>7.0583541696562321E-2</v>
      </c>
      <c r="X144" s="86">
        <v>7.418705297784263E-2</v>
      </c>
      <c r="Y144" s="86">
        <v>7.7977191353195557E-2</v>
      </c>
      <c r="Z144" s="86">
        <v>8.1701412115114766E-2</v>
      </c>
      <c r="AA144" s="86">
        <v>8.5606046554387624E-2</v>
      </c>
      <c r="AB144" s="86">
        <v>8.9699971259041153E-2</v>
      </c>
      <c r="AC144" s="86">
        <v>9.3992506951056751E-2</v>
      </c>
      <c r="AD144" s="86">
        <v>9.8493441097640286E-2</v>
      </c>
      <c r="AE144" s="86">
        <v>0.10304265358236588</v>
      </c>
      <c r="AF144" s="86">
        <v>0.10780552576622489</v>
      </c>
      <c r="AG144" s="86">
        <v>0.11279227663027235</v>
      </c>
      <c r="AH144" s="86">
        <v>0.11801362357754464</v>
      </c>
      <c r="AI144" s="86">
        <v>0.12348080725706263</v>
      </c>
      <c r="AJ144" s="86">
        <v>0.12919628716852721</v>
      </c>
      <c r="AK144" s="86">
        <v>0.13518056808736917</v>
      </c>
      <c r="AL144" s="86">
        <v>0.14144650756083751</v>
      </c>
      <c r="AM144" s="86">
        <v>0.14800758913711581</v>
      </c>
      <c r="AN144" s="86">
        <v>0.15487795340128066</v>
      </c>
    </row>
    <row r="145" spans="1:40" x14ac:dyDescent="0.2">
      <c r="A145" s="85" t="s">
        <v>253</v>
      </c>
      <c r="B145" s="86">
        <v>665.72234846441427</v>
      </c>
      <c r="C145" s="86">
        <v>690.49155119615284</v>
      </c>
      <c r="D145" s="86">
        <v>719.00713733831878</v>
      </c>
      <c r="E145" s="86">
        <v>748.74082399805445</v>
      </c>
      <c r="F145" s="86">
        <v>785.74450423994062</v>
      </c>
      <c r="G145" s="86">
        <v>824.60507087232384</v>
      </c>
      <c r="H145" s="86">
        <v>865.41737406152515</v>
      </c>
      <c r="I145" s="86">
        <v>908.28120905138849</v>
      </c>
      <c r="J145" s="86">
        <v>953.30158030428549</v>
      </c>
      <c r="K145" s="86">
        <v>1005.1729615196947</v>
      </c>
      <c r="L145" s="86">
        <v>1059.9000845816911</v>
      </c>
      <c r="M145" s="86">
        <v>1117.6422632004981</v>
      </c>
      <c r="N145" s="86">
        <v>1178.5678313912836</v>
      </c>
      <c r="O145" s="86">
        <v>1242.8546622913793</v>
      </c>
      <c r="P145" s="86">
        <v>1309.4378178591076</v>
      </c>
      <c r="Q145" s="86">
        <v>1379.6327048317962</v>
      </c>
      <c r="R145" s="86">
        <v>1453.6380053661051</v>
      </c>
      <c r="S145" s="86">
        <v>1531.6635038289025</v>
      </c>
      <c r="T145" s="86">
        <v>1613.9307184470395</v>
      </c>
      <c r="U145" s="86">
        <v>1696.1559091146476</v>
      </c>
      <c r="V145" s="86">
        <v>1782.6297489456927</v>
      </c>
      <c r="W145" s="86">
        <v>1873.5751901800643</v>
      </c>
      <c r="X145" s="86">
        <v>1969.2270825598077</v>
      </c>
      <c r="Y145" s="86">
        <v>2069.8328194883707</v>
      </c>
      <c r="Z145" s="86">
        <v>2168.6888340006772</v>
      </c>
      <c r="AA145" s="86">
        <v>2272.3337636302217</v>
      </c>
      <c r="AB145" s="86">
        <v>2381.0032292413202</v>
      </c>
      <c r="AC145" s="86">
        <v>2494.9446408255812</v>
      </c>
      <c r="AD145" s="86">
        <v>2614.4177976972755</v>
      </c>
      <c r="AE145" s="86">
        <v>2735.1724586475689</v>
      </c>
      <c r="AF145" s="86">
        <v>2861.5985197828886</v>
      </c>
      <c r="AG145" s="86">
        <v>2993.9672345557174</v>
      </c>
      <c r="AH145" s="86">
        <v>3132.5630865715743</v>
      </c>
      <c r="AI145" s="86">
        <v>3277.6844485193424</v>
      </c>
      <c r="AJ145" s="86">
        <v>3429.3966055562878</v>
      </c>
      <c r="AK145" s="86">
        <v>3588.2438380855151</v>
      </c>
      <c r="AL145" s="86">
        <v>3754.5674378721205</v>
      </c>
      <c r="AM145" s="86">
        <v>3928.7253133002005</v>
      </c>
      <c r="AN145" s="86">
        <v>4111.0928131938172</v>
      </c>
    </row>
    <row r="146" spans="1:40" x14ac:dyDescent="0.2">
      <c r="A146" s="85" t="s">
        <v>254</v>
      </c>
      <c r="B146" s="86">
        <v>11.429267728276935</v>
      </c>
      <c r="C146" s="86">
        <v>11.854510849662306</v>
      </c>
      <c r="D146" s="86">
        <v>12.344072705591168</v>
      </c>
      <c r="E146" s="86">
        <v>12.854547179171171</v>
      </c>
      <c r="F146" s="86">
        <v>13.489834501869003</v>
      </c>
      <c r="G146" s="86">
        <v>14.157001258608569</v>
      </c>
      <c r="H146" s="86">
        <v>14.857675857911023</v>
      </c>
      <c r="I146" s="86">
        <v>15.593571606476267</v>
      </c>
      <c r="J146" s="86">
        <v>16.366491244013851</v>
      </c>
      <c r="K146" s="86">
        <v>17.257030527716623</v>
      </c>
      <c r="L146" s="86">
        <v>18.196597815665875</v>
      </c>
      <c r="M146" s="86">
        <v>19.187928240685562</v>
      </c>
      <c r="N146" s="86">
        <v>20.233911798179282</v>
      </c>
      <c r="O146" s="86">
        <v>21.337602253298407</v>
      </c>
      <c r="P146" s="86">
        <v>22.480716515471563</v>
      </c>
      <c r="Q146" s="86">
        <v>23.68583777693674</v>
      </c>
      <c r="R146" s="86">
        <v>24.956377056666852</v>
      </c>
      <c r="S146" s="86">
        <v>26.295935978821973</v>
      </c>
      <c r="T146" s="86">
        <v>27.708317617051694</v>
      </c>
      <c r="U146" s="86">
        <v>29.119977778854043</v>
      </c>
      <c r="V146" s="86">
        <v>30.604579684139157</v>
      </c>
      <c r="W146" s="86">
        <v>32.165951026007917</v>
      </c>
      <c r="X146" s="86">
        <v>33.808123756495519</v>
      </c>
      <c r="Y146" s="86">
        <v>35.535345179975501</v>
      </c>
      <c r="Z146" s="86">
        <v>37.232526984098122</v>
      </c>
      <c r="AA146" s="86">
        <v>39.011925936449508</v>
      </c>
      <c r="AB146" s="86">
        <v>40.877587227861639</v>
      </c>
      <c r="AC146" s="86">
        <v>42.833758447497232</v>
      </c>
      <c r="AD146" s="86">
        <v>44.884899887136044</v>
      </c>
      <c r="AE146" s="86">
        <v>46.958042470709664</v>
      </c>
      <c r="AF146" s="86">
        <v>49.128552900290529</v>
      </c>
      <c r="AG146" s="86">
        <v>51.401088114822919</v>
      </c>
      <c r="AH146" s="86">
        <v>53.780532191428897</v>
      </c>
      <c r="AI146" s="86">
        <v>56.272007658069171</v>
      </c>
      <c r="AJ146" s="86">
        <v>58.876635344685468</v>
      </c>
      <c r="AK146" s="86">
        <v>61.603759576972593</v>
      </c>
      <c r="AL146" s="86">
        <v>64.459239727033264</v>
      </c>
      <c r="AM146" s="86">
        <v>67.449220444740561</v>
      </c>
      <c r="AN146" s="86">
        <v>70.580145801277652</v>
      </c>
    </row>
    <row r="150" spans="1:40" x14ac:dyDescent="0.2">
      <c r="A150" s="83" t="s">
        <v>361</v>
      </c>
    </row>
    <row r="151" spans="1:40" x14ac:dyDescent="0.2">
      <c r="A151" s="83" t="s">
        <v>347</v>
      </c>
    </row>
    <row r="152" spans="1:40" x14ac:dyDescent="0.2">
      <c r="A152" s="83" t="s">
        <v>362</v>
      </c>
    </row>
    <row r="153" spans="1:40" x14ac:dyDescent="0.2">
      <c r="A153" s="83" t="s">
        <v>243</v>
      </c>
    </row>
    <row r="154" spans="1:40" ht="16" x14ac:dyDescent="0.2">
      <c r="A154" s="83"/>
      <c r="B154" s="93">
        <v>1000</v>
      </c>
    </row>
    <row r="155" spans="1:40" x14ac:dyDescent="0.2">
      <c r="A155" s="85" t="s">
        <v>244</v>
      </c>
      <c r="B155" s="85">
        <v>2022</v>
      </c>
      <c r="C155" s="85">
        <v>2023</v>
      </c>
      <c r="D155" s="85">
        <v>2024</v>
      </c>
      <c r="E155" s="85">
        <v>2025</v>
      </c>
      <c r="F155" s="85">
        <v>2026</v>
      </c>
      <c r="G155" s="85">
        <v>2027</v>
      </c>
      <c r="H155" s="85">
        <v>2028</v>
      </c>
      <c r="I155" s="85">
        <v>2029</v>
      </c>
      <c r="J155" s="85">
        <v>2030</v>
      </c>
      <c r="K155" s="85">
        <v>2031</v>
      </c>
      <c r="L155" s="85">
        <v>2032</v>
      </c>
      <c r="M155" s="85">
        <v>2033</v>
      </c>
      <c r="N155" s="85">
        <v>2034</v>
      </c>
      <c r="O155" s="85">
        <v>2035</v>
      </c>
      <c r="P155" s="85">
        <v>2036</v>
      </c>
      <c r="Q155" s="85">
        <v>2037</v>
      </c>
      <c r="R155" s="85">
        <v>2038</v>
      </c>
      <c r="S155" s="85">
        <v>2039</v>
      </c>
      <c r="T155" s="85">
        <v>2040</v>
      </c>
      <c r="U155" s="85">
        <v>2041</v>
      </c>
      <c r="V155" s="85">
        <v>2042</v>
      </c>
      <c r="W155" s="85">
        <v>2043</v>
      </c>
      <c r="X155" s="85">
        <v>2044</v>
      </c>
      <c r="Y155" s="85">
        <v>2045</v>
      </c>
      <c r="Z155" s="85">
        <v>2046</v>
      </c>
      <c r="AA155" s="85">
        <v>2047</v>
      </c>
      <c r="AB155" s="85">
        <v>2048</v>
      </c>
      <c r="AC155" s="85">
        <v>2049</v>
      </c>
      <c r="AD155" s="85">
        <v>2050</v>
      </c>
      <c r="AE155" s="85">
        <v>2051</v>
      </c>
      <c r="AF155" s="85">
        <v>2052</v>
      </c>
      <c r="AG155" s="85">
        <v>2053</v>
      </c>
      <c r="AH155" s="85">
        <v>2054</v>
      </c>
      <c r="AI155" s="85">
        <v>2055</v>
      </c>
      <c r="AJ155" s="85">
        <v>2056</v>
      </c>
      <c r="AK155" s="85">
        <v>2057</v>
      </c>
      <c r="AL155" s="85">
        <v>2058</v>
      </c>
      <c r="AM155" s="85">
        <v>2059</v>
      </c>
      <c r="AN155" s="85">
        <v>2060</v>
      </c>
    </row>
    <row r="156" spans="1:40" x14ac:dyDescent="0.2">
      <c r="A156" s="85" t="s">
        <v>245</v>
      </c>
      <c r="B156" s="86">
        <v>4.8968041634551431E-11</v>
      </c>
      <c r="C156" s="86">
        <v>5.0789971382621552E-11</v>
      </c>
      <c r="D156" s="86">
        <v>5.288747105746967E-11</v>
      </c>
      <c r="E156" s="86">
        <v>5.5074569642429465E-11</v>
      </c>
      <c r="F156" s="86">
        <v>5.7796421716189568E-11</v>
      </c>
      <c r="G156" s="86">
        <v>6.0654859395480607E-11</v>
      </c>
      <c r="H156" s="86">
        <v>6.3656859503153965E-11</v>
      </c>
      <c r="I156" s="86">
        <v>6.6809762603435551E-11</v>
      </c>
      <c r="J156" s="86">
        <v>7.0121292431148205E-11</v>
      </c>
      <c r="K156" s="86">
        <v>7.3936756882442087E-11</v>
      </c>
      <c r="L156" s="86">
        <v>7.7962279004120263E-11</v>
      </c>
      <c r="M156" s="86">
        <v>8.2209577315792588E-11</v>
      </c>
      <c r="N156" s="86">
        <v>8.6691033836903496E-11</v>
      </c>
      <c r="O156" s="86">
        <v>9.1419732248982586E-11</v>
      </c>
      <c r="P156" s="86">
        <v>9.6317339699778001E-11</v>
      </c>
      <c r="Q156" s="86">
        <v>1.0148061258034136E-10</v>
      </c>
      <c r="R156" s="86">
        <v>1.069241652056972E-10</v>
      </c>
      <c r="S156" s="86">
        <v>1.1266342852785549E-10</v>
      </c>
      <c r="T156" s="86">
        <v>1.1871469659760216E-10</v>
      </c>
      <c r="U156" s="86">
        <v>1.247628735430027E-10</v>
      </c>
      <c r="V156" s="86">
        <v>1.3112356520209081E-10</v>
      </c>
      <c r="W156" s="86">
        <v>1.3781317110627869E-10</v>
      </c>
      <c r="X156" s="86">
        <v>1.4484896592265973E-10</v>
      </c>
      <c r="Y156" s="86">
        <v>1.5224914698306156E-10</v>
      </c>
      <c r="Z156" s="86">
        <v>1.5952062501835723E-10</v>
      </c>
      <c r="AA156" s="86">
        <v>1.6714435770664177E-10</v>
      </c>
      <c r="AB156" s="86">
        <v>1.7513767643587342E-10</v>
      </c>
      <c r="AC156" s="86">
        <v>1.8351877975804305E-10</v>
      </c>
      <c r="AD156" s="86">
        <v>1.923067775372962E-10</v>
      </c>
      <c r="AE156" s="86">
        <v>2.0118903795505078E-10</v>
      </c>
      <c r="AF156" s="86">
        <v>2.1048846532089901E-10</v>
      </c>
      <c r="AG156" s="86">
        <v>2.2022501202247692E-10</v>
      </c>
      <c r="AH156" s="86">
        <v>2.3041960360790778E-10</v>
      </c>
      <c r="AI156" s="86">
        <v>2.4109418725424752E-10</v>
      </c>
      <c r="AJ156" s="86">
        <v>2.5225356509305523E-10</v>
      </c>
      <c r="AK156" s="86">
        <v>2.6393777235148145E-10</v>
      </c>
      <c r="AL156" s="86">
        <v>2.7617191317301992E-10</v>
      </c>
      <c r="AM156" s="86">
        <v>2.8898231395739906E-10</v>
      </c>
      <c r="AN156" s="86">
        <v>3.0239658395776551E-10</v>
      </c>
    </row>
    <row r="157" spans="1:40" x14ac:dyDescent="0.2">
      <c r="A157" s="85" t="s">
        <v>246</v>
      </c>
      <c r="B157" s="86">
        <v>0</v>
      </c>
      <c r="C157" s="86">
        <v>0</v>
      </c>
      <c r="D157" s="86">
        <v>0</v>
      </c>
      <c r="E157" s="86">
        <v>0</v>
      </c>
      <c r="F157" s="86">
        <v>0</v>
      </c>
      <c r="G157" s="86">
        <v>0</v>
      </c>
      <c r="H157" s="86">
        <v>0</v>
      </c>
      <c r="I157" s="86">
        <v>0</v>
      </c>
      <c r="J157" s="86">
        <v>0</v>
      </c>
      <c r="K157" s="86">
        <v>0</v>
      </c>
      <c r="L157" s="86">
        <v>0</v>
      </c>
      <c r="M157" s="86">
        <v>0</v>
      </c>
      <c r="N157" s="86">
        <v>0</v>
      </c>
      <c r="O157" s="86">
        <v>0</v>
      </c>
      <c r="P157" s="86">
        <v>0</v>
      </c>
      <c r="Q157" s="86">
        <v>0</v>
      </c>
      <c r="R157" s="86">
        <v>0</v>
      </c>
      <c r="S157" s="86">
        <v>0</v>
      </c>
      <c r="T157" s="86">
        <v>0</v>
      </c>
      <c r="U157" s="86">
        <v>0</v>
      </c>
      <c r="V157" s="86">
        <v>0</v>
      </c>
      <c r="W157" s="86">
        <v>0</v>
      </c>
      <c r="X157" s="86">
        <v>0</v>
      </c>
      <c r="Y157" s="86">
        <v>0</v>
      </c>
      <c r="Z157" s="86">
        <v>0</v>
      </c>
      <c r="AA157" s="86">
        <v>0</v>
      </c>
      <c r="AB157" s="86">
        <v>0</v>
      </c>
      <c r="AC157" s="86">
        <v>0</v>
      </c>
      <c r="AD157" s="86">
        <v>0</v>
      </c>
      <c r="AE157" s="86">
        <v>0</v>
      </c>
      <c r="AF157" s="86">
        <v>0</v>
      </c>
      <c r="AG157" s="86">
        <v>0</v>
      </c>
      <c r="AH157" s="86">
        <v>0</v>
      </c>
      <c r="AI157" s="86">
        <v>0</v>
      </c>
      <c r="AJ157" s="86">
        <v>0</v>
      </c>
      <c r="AK157" s="86">
        <v>0</v>
      </c>
      <c r="AL157" s="86">
        <v>0</v>
      </c>
      <c r="AM157" s="86">
        <v>0</v>
      </c>
      <c r="AN157" s="86">
        <v>0</v>
      </c>
    </row>
    <row r="158" spans="1:40" x14ac:dyDescent="0.2">
      <c r="A158" s="85" t="s">
        <v>247</v>
      </c>
      <c r="B158" s="86">
        <v>0</v>
      </c>
      <c r="C158" s="86">
        <v>0</v>
      </c>
      <c r="D158" s="86">
        <v>0</v>
      </c>
      <c r="E158" s="86">
        <v>0</v>
      </c>
      <c r="F158" s="86">
        <v>0</v>
      </c>
      <c r="G158" s="86">
        <v>0</v>
      </c>
      <c r="H158" s="86">
        <v>0</v>
      </c>
      <c r="I158" s="86">
        <v>0</v>
      </c>
      <c r="J158" s="86">
        <v>0</v>
      </c>
      <c r="K158" s="86">
        <v>0</v>
      </c>
      <c r="L158" s="86">
        <v>0</v>
      </c>
      <c r="M158" s="86">
        <v>0</v>
      </c>
      <c r="N158" s="86">
        <v>0</v>
      </c>
      <c r="O158" s="86">
        <v>0</v>
      </c>
      <c r="P158" s="86">
        <v>0</v>
      </c>
      <c r="Q158" s="86">
        <v>0</v>
      </c>
      <c r="R158" s="86">
        <v>0</v>
      </c>
      <c r="S158" s="86">
        <v>0</v>
      </c>
      <c r="T158" s="86">
        <v>0</v>
      </c>
      <c r="U158" s="86">
        <v>0</v>
      </c>
      <c r="V158" s="86">
        <v>0</v>
      </c>
      <c r="W158" s="86">
        <v>0</v>
      </c>
      <c r="X158" s="86">
        <v>0</v>
      </c>
      <c r="Y158" s="86">
        <v>0</v>
      </c>
      <c r="Z158" s="86">
        <v>0</v>
      </c>
      <c r="AA158" s="86">
        <v>0</v>
      </c>
      <c r="AB158" s="86">
        <v>0</v>
      </c>
      <c r="AC158" s="86">
        <v>0</v>
      </c>
      <c r="AD158" s="86">
        <v>0</v>
      </c>
      <c r="AE158" s="86">
        <v>0</v>
      </c>
      <c r="AF158" s="86">
        <v>0</v>
      </c>
      <c r="AG158" s="86">
        <v>0</v>
      </c>
      <c r="AH158" s="86">
        <v>0</v>
      </c>
      <c r="AI158" s="86">
        <v>0</v>
      </c>
      <c r="AJ158" s="86">
        <v>0</v>
      </c>
      <c r="AK158" s="86">
        <v>0</v>
      </c>
      <c r="AL158" s="86">
        <v>0</v>
      </c>
      <c r="AM158" s="86">
        <v>0</v>
      </c>
      <c r="AN158" s="86">
        <v>0</v>
      </c>
    </row>
    <row r="159" spans="1:40" x14ac:dyDescent="0.2">
      <c r="A159" s="85" t="s">
        <v>180</v>
      </c>
      <c r="B159" s="86">
        <v>0</v>
      </c>
      <c r="C159" s="86">
        <v>0</v>
      </c>
      <c r="D159" s="86">
        <v>0</v>
      </c>
      <c r="E159" s="86">
        <v>0</v>
      </c>
      <c r="F159" s="86">
        <v>0</v>
      </c>
      <c r="G159" s="86">
        <v>0</v>
      </c>
      <c r="H159" s="86">
        <v>0</v>
      </c>
      <c r="I159" s="86">
        <v>0</v>
      </c>
      <c r="J159" s="86">
        <v>0</v>
      </c>
      <c r="K159" s="86">
        <v>0</v>
      </c>
      <c r="L159" s="86">
        <v>0</v>
      </c>
      <c r="M159" s="86">
        <v>0</v>
      </c>
      <c r="N159" s="86">
        <v>0</v>
      </c>
      <c r="O159" s="86">
        <v>0</v>
      </c>
      <c r="P159" s="86">
        <v>0</v>
      </c>
      <c r="Q159" s="86">
        <v>0</v>
      </c>
      <c r="R159" s="86">
        <v>0</v>
      </c>
      <c r="S159" s="86">
        <v>0</v>
      </c>
      <c r="T159" s="86">
        <v>0</v>
      </c>
      <c r="U159" s="86">
        <v>0</v>
      </c>
      <c r="V159" s="86">
        <v>0</v>
      </c>
      <c r="W159" s="86">
        <v>0</v>
      </c>
      <c r="X159" s="86">
        <v>0</v>
      </c>
      <c r="Y159" s="86">
        <v>0</v>
      </c>
      <c r="Z159" s="86">
        <v>0</v>
      </c>
      <c r="AA159" s="86">
        <v>0</v>
      </c>
      <c r="AB159" s="86">
        <v>0</v>
      </c>
      <c r="AC159" s="86">
        <v>0</v>
      </c>
      <c r="AD159" s="86">
        <v>0</v>
      </c>
      <c r="AE159" s="86">
        <v>0</v>
      </c>
      <c r="AF159" s="86">
        <v>0</v>
      </c>
      <c r="AG159" s="86">
        <v>0</v>
      </c>
      <c r="AH159" s="86">
        <v>0</v>
      </c>
      <c r="AI159" s="86">
        <v>0</v>
      </c>
      <c r="AJ159" s="86">
        <v>0</v>
      </c>
      <c r="AK159" s="86">
        <v>0</v>
      </c>
      <c r="AL159" s="86">
        <v>0</v>
      </c>
      <c r="AM159" s="86">
        <v>0</v>
      </c>
      <c r="AN159" s="86">
        <v>0</v>
      </c>
    </row>
    <row r="160" spans="1:40" x14ac:dyDescent="0.2">
      <c r="A160" s="85" t="s">
        <v>248</v>
      </c>
      <c r="B160" s="86">
        <v>8.6227540492541548E-4</v>
      </c>
      <c r="C160" s="86">
        <v>8.9435766018461566E-4</v>
      </c>
      <c r="D160" s="86">
        <v>9.3129241030099437E-4</v>
      </c>
      <c r="E160" s="86">
        <v>9.6980490242866283E-4</v>
      </c>
      <c r="F160" s="86">
        <v>1.0177338377241386E-3</v>
      </c>
      <c r="G160" s="86">
        <v>1.0680679010252453E-3</v>
      </c>
      <c r="H160" s="86">
        <v>1.1209299468009077E-3</v>
      </c>
      <c r="I160" s="86">
        <v>1.1764492346208156E-3</v>
      </c>
      <c r="J160" s="86">
        <v>1.234761771283477E-3</v>
      </c>
      <c r="K160" s="86">
        <v>1.301948063503842E-3</v>
      </c>
      <c r="L160" s="86">
        <v>1.3728332490583544E-3</v>
      </c>
      <c r="M160" s="86">
        <v>1.447623678679133E-3</v>
      </c>
      <c r="N160" s="86">
        <v>1.5265373866284002E-3</v>
      </c>
      <c r="O160" s="86">
        <v>1.6098047626953381E-3</v>
      </c>
      <c r="P160" s="86">
        <v>1.6960464482280626E-3</v>
      </c>
      <c r="Q160" s="86">
        <v>1.7869662209045909E-3</v>
      </c>
      <c r="R160" s="86">
        <v>1.8828214233505387E-3</v>
      </c>
      <c r="S160" s="86">
        <v>1.9838837783048317E-3</v>
      </c>
      <c r="T160" s="86">
        <v>2.0904402067626802E-3</v>
      </c>
      <c r="U160" s="86">
        <v>2.1969422037912082E-3</v>
      </c>
      <c r="V160" s="86">
        <v>2.3089472542867535E-3</v>
      </c>
      <c r="W160" s="86">
        <v>2.4267441366467579E-3</v>
      </c>
      <c r="X160" s="86">
        <v>2.550637039482113E-3</v>
      </c>
      <c r="Y160" s="86">
        <v>2.6809463985534997E-3</v>
      </c>
      <c r="Z160" s="86">
        <v>2.808989433520754E-3</v>
      </c>
      <c r="AA160" s="86">
        <v>2.9432353002412088E-3</v>
      </c>
      <c r="AB160" s="86">
        <v>3.0839891861201749E-3</v>
      </c>
      <c r="AC160" s="86">
        <v>3.231571548404118E-3</v>
      </c>
      <c r="AD160" s="86">
        <v>3.3863188915823762E-3</v>
      </c>
      <c r="AE160" s="86">
        <v>3.542726100094637E-3</v>
      </c>
      <c r="AF160" s="86">
        <v>3.7064791771995896E-3</v>
      </c>
      <c r="AG160" s="86">
        <v>3.8779294633338526E-3</v>
      </c>
      <c r="AH160" s="86">
        <v>4.0574454352606138E-3</v>
      </c>
      <c r="AI160" s="86">
        <v>4.2454135595476842E-3</v>
      </c>
      <c r="AJ160" s="86">
        <v>4.4419183966511577E-3</v>
      </c>
      <c r="AK160" s="86">
        <v>4.6476649245638258E-3</v>
      </c>
      <c r="AL160" s="86">
        <v>4.8630952006923937E-3</v>
      </c>
      <c r="AM160" s="86">
        <v>5.0886728050827095E-3</v>
      </c>
      <c r="AN160" s="86">
        <v>5.3248839074720574E-3</v>
      </c>
    </row>
    <row r="161" spans="1:40" x14ac:dyDescent="0.2">
      <c r="A161" s="85" t="s">
        <v>249</v>
      </c>
      <c r="B161" s="86">
        <v>6.9385436094755925E-3</v>
      </c>
      <c r="C161" s="86">
        <v>7.196702575781192E-3</v>
      </c>
      <c r="D161" s="86">
        <v>7.4939085182488966E-3</v>
      </c>
      <c r="E161" s="86">
        <v>7.8038102092991305E-3</v>
      </c>
      <c r="F161" s="86">
        <v>8.1894839810474473E-3</v>
      </c>
      <c r="G161" s="86">
        <v>8.5945112974499648E-3</v>
      </c>
      <c r="H161" s="86">
        <v>9.0198807418356043E-3</v>
      </c>
      <c r="I161" s="86">
        <v>9.4666324379932588E-3</v>
      </c>
      <c r="J161" s="86">
        <v>9.93586080320219E-3</v>
      </c>
      <c r="K161" s="86">
        <v>1.0476494359334173E-2</v>
      </c>
      <c r="L161" s="86">
        <v>1.1046892109781777E-2</v>
      </c>
      <c r="M161" s="86">
        <v>1.1648714514237433E-2</v>
      </c>
      <c r="N161" s="86">
        <v>1.2283716047232305E-2</v>
      </c>
      <c r="O161" s="86">
        <v>1.2953750605549581E-2</v>
      </c>
      <c r="P161" s="86">
        <v>1.3647718788574875E-2</v>
      </c>
      <c r="Q161" s="86">
        <v>1.4379330526630034E-2</v>
      </c>
      <c r="R161" s="86">
        <v>1.5150656600141137E-2</v>
      </c>
      <c r="S161" s="86">
        <v>1.5963883503194595E-2</v>
      </c>
      <c r="T161" s="86">
        <v>1.6821320026956632E-2</v>
      </c>
      <c r="U161" s="86">
        <v>1.7678318552784473E-2</v>
      </c>
      <c r="V161" s="86">
        <v>1.8579598959143823E-2</v>
      </c>
      <c r="W161" s="86">
        <v>1.9527484983314785E-2</v>
      </c>
      <c r="X161" s="86">
        <v>2.0524424365230696E-2</v>
      </c>
      <c r="Y161" s="86">
        <v>2.1572995582123788E-2</v>
      </c>
      <c r="Z161" s="86">
        <v>2.2603330179324498E-2</v>
      </c>
      <c r="AA161" s="86">
        <v>2.3683577621511825E-2</v>
      </c>
      <c r="AB161" s="86">
        <v>2.4816193685701704E-2</v>
      </c>
      <c r="AC161" s="86">
        <v>2.6003757022017827E-2</v>
      </c>
      <c r="AD161" s="86">
        <v>2.7248975409275091E-2</v>
      </c>
      <c r="AE161" s="86">
        <v>2.8507550373723406E-2</v>
      </c>
      <c r="AF161" s="86">
        <v>2.9825235953282309E-2</v>
      </c>
      <c r="AG161" s="86">
        <v>3.1204859308424336E-2</v>
      </c>
      <c r="AH161" s="86">
        <v>3.264938549193408E-2</v>
      </c>
      <c r="AI161" s="86">
        <v>3.4161924316661409E-2</v>
      </c>
      <c r="AJ161" s="86">
        <v>3.5743156222299809E-2</v>
      </c>
      <c r="AK161" s="86">
        <v>3.7398754014218424E-2</v>
      </c>
      <c r="AL161" s="86">
        <v>3.9132274832719242E-2</v>
      </c>
      <c r="AM161" s="86">
        <v>4.0947449006124584E-2</v>
      </c>
      <c r="AN161" s="86">
        <v>4.2848188637115855E-2</v>
      </c>
    </row>
    <row r="162" spans="1:40" x14ac:dyDescent="0.2">
      <c r="A162" s="85" t="s">
        <v>250</v>
      </c>
      <c r="B162" s="86">
        <v>1.8006395012641712</v>
      </c>
      <c r="C162" s="86">
        <v>1.8676350061566627</v>
      </c>
      <c r="D162" s="86">
        <v>1.944763693405519</v>
      </c>
      <c r="E162" s="86">
        <v>2.0251870873943609</v>
      </c>
      <c r="F162" s="86">
        <v>2.1252742911503733</v>
      </c>
      <c r="G162" s="86">
        <v>2.2303839836237938</v>
      </c>
      <c r="H162" s="86">
        <v>2.3407727146459032</v>
      </c>
      <c r="I162" s="86">
        <v>2.4567104094468206</v>
      </c>
      <c r="J162" s="86">
        <v>2.578481083101587</v>
      </c>
      <c r="K162" s="86">
        <v>2.7187823035984544</v>
      </c>
      <c r="L162" s="86">
        <v>2.8668077075874923</v>
      </c>
      <c r="M162" s="86">
        <v>3.0229882052828203</v>
      </c>
      <c r="N162" s="86">
        <v>3.1877791049339192</v>
      </c>
      <c r="O162" s="86">
        <v>3.3616615161175205</v>
      </c>
      <c r="P162" s="86">
        <v>3.5417550045074151</v>
      </c>
      <c r="Q162" s="86">
        <v>3.7316174697849398</v>
      </c>
      <c r="R162" s="86">
        <v>3.9317863055651698</v>
      </c>
      <c r="S162" s="86">
        <v>4.1428289346161762</v>
      </c>
      <c r="T162" s="86">
        <v>4.3653445173393415</v>
      </c>
      <c r="U162" s="86">
        <v>4.5877464340792429</v>
      </c>
      <c r="V162" s="86">
        <v>4.8216400568259239</v>
      </c>
      <c r="W162" s="86">
        <v>5.0676284246856564</v>
      </c>
      <c r="X162" s="86">
        <v>5.3263467570158243</v>
      </c>
      <c r="Y162" s="86">
        <v>5.5984642011503372</v>
      </c>
      <c r="Z162" s="86">
        <v>5.8658490126697274</v>
      </c>
      <c r="AA162" s="86">
        <v>6.1461868364294165</v>
      </c>
      <c r="AB162" s="86">
        <v>6.4401149775109987</v>
      </c>
      <c r="AC162" s="86">
        <v>6.7483026281158924</v>
      </c>
      <c r="AD162" s="86">
        <v>7.0714524909680696</v>
      </c>
      <c r="AE162" s="86">
        <v>7.398068553911437</v>
      </c>
      <c r="AF162" s="86">
        <v>7.7400245663460492</v>
      </c>
      <c r="AG162" s="86">
        <v>8.0980542120404007</v>
      </c>
      <c r="AH162" s="86">
        <v>8.4729269595555827</v>
      </c>
      <c r="AI162" s="86">
        <v>8.8654498445137939</v>
      </c>
      <c r="AJ162" s="86">
        <v>9.2757994495899094</v>
      </c>
      <c r="AK162" s="86">
        <v>9.7054479392618944</v>
      </c>
      <c r="AL162" s="86">
        <v>10.155318436262677</v>
      </c>
      <c r="AM162" s="86">
        <v>10.626379007798839</v>
      </c>
      <c r="AN162" s="86">
        <v>11.119644893813767</v>
      </c>
    </row>
    <row r="163" spans="1:40" x14ac:dyDescent="0.2">
      <c r="A163" s="85" t="s">
        <v>251</v>
      </c>
      <c r="B163" s="86">
        <v>0</v>
      </c>
      <c r="C163" s="86">
        <v>0</v>
      </c>
      <c r="D163" s="86">
        <v>0</v>
      </c>
      <c r="E163" s="86">
        <v>0</v>
      </c>
      <c r="F163" s="86">
        <v>0</v>
      </c>
      <c r="G163" s="86">
        <v>0</v>
      </c>
      <c r="H163" s="86">
        <v>0</v>
      </c>
      <c r="I163" s="86">
        <v>0</v>
      </c>
      <c r="J163" s="86">
        <v>0</v>
      </c>
      <c r="K163" s="86">
        <v>0</v>
      </c>
      <c r="L163" s="86">
        <v>0</v>
      </c>
      <c r="M163" s="86">
        <v>0</v>
      </c>
      <c r="N163" s="86">
        <v>0</v>
      </c>
      <c r="O163" s="86">
        <v>0</v>
      </c>
      <c r="P163" s="86">
        <v>0</v>
      </c>
      <c r="Q163" s="86">
        <v>0</v>
      </c>
      <c r="R163" s="86">
        <v>0</v>
      </c>
      <c r="S163" s="86">
        <v>0</v>
      </c>
      <c r="T163" s="86">
        <v>0</v>
      </c>
      <c r="U163" s="86">
        <v>0</v>
      </c>
      <c r="V163" s="86">
        <v>0</v>
      </c>
      <c r="W163" s="86">
        <v>0</v>
      </c>
      <c r="X163" s="86">
        <v>0</v>
      </c>
      <c r="Y163" s="86">
        <v>0</v>
      </c>
      <c r="Z163" s="86">
        <v>0</v>
      </c>
      <c r="AA163" s="86">
        <v>0</v>
      </c>
      <c r="AB163" s="86">
        <v>0</v>
      </c>
      <c r="AC163" s="86">
        <v>0</v>
      </c>
      <c r="AD163" s="86">
        <v>0</v>
      </c>
      <c r="AE163" s="86">
        <v>0</v>
      </c>
      <c r="AF163" s="86">
        <v>0</v>
      </c>
      <c r="AG163" s="86">
        <v>0</v>
      </c>
      <c r="AH163" s="86">
        <v>0</v>
      </c>
      <c r="AI163" s="86">
        <v>0</v>
      </c>
      <c r="AJ163" s="86">
        <v>0</v>
      </c>
      <c r="AK163" s="86">
        <v>0</v>
      </c>
      <c r="AL163" s="86">
        <v>0</v>
      </c>
      <c r="AM163" s="86">
        <v>0</v>
      </c>
      <c r="AN163" s="86">
        <v>0</v>
      </c>
    </row>
    <row r="164" spans="1:40" x14ac:dyDescent="0.2">
      <c r="A164" s="85" t="s">
        <v>252</v>
      </c>
      <c r="B164" s="86">
        <v>0</v>
      </c>
      <c r="C164" s="86">
        <v>0</v>
      </c>
      <c r="D164" s="86">
        <v>0</v>
      </c>
      <c r="E164" s="86">
        <v>0</v>
      </c>
      <c r="F164" s="86">
        <v>0</v>
      </c>
      <c r="G164" s="86">
        <v>0</v>
      </c>
      <c r="H164" s="86">
        <v>0</v>
      </c>
      <c r="I164" s="86">
        <v>0</v>
      </c>
      <c r="J164" s="86">
        <v>0</v>
      </c>
      <c r="K164" s="86">
        <v>0</v>
      </c>
      <c r="L164" s="86">
        <v>0</v>
      </c>
      <c r="M164" s="86">
        <v>0</v>
      </c>
      <c r="N164" s="86">
        <v>0</v>
      </c>
      <c r="O164" s="86">
        <v>0</v>
      </c>
      <c r="P164" s="86">
        <v>0</v>
      </c>
      <c r="Q164" s="86">
        <v>0</v>
      </c>
      <c r="R164" s="86">
        <v>0</v>
      </c>
      <c r="S164" s="86">
        <v>0</v>
      </c>
      <c r="T164" s="86">
        <v>0</v>
      </c>
      <c r="U164" s="86">
        <v>0</v>
      </c>
      <c r="V164" s="86">
        <v>0</v>
      </c>
      <c r="W164" s="86">
        <v>0</v>
      </c>
      <c r="X164" s="86">
        <v>0</v>
      </c>
      <c r="Y164" s="86">
        <v>0</v>
      </c>
      <c r="Z164" s="86">
        <v>0</v>
      </c>
      <c r="AA164" s="86">
        <v>0</v>
      </c>
      <c r="AB164" s="86">
        <v>0</v>
      </c>
      <c r="AC164" s="86">
        <v>0</v>
      </c>
      <c r="AD164" s="86">
        <v>0</v>
      </c>
      <c r="AE164" s="86">
        <v>0</v>
      </c>
      <c r="AF164" s="86">
        <v>0</v>
      </c>
      <c r="AG164" s="86">
        <v>0</v>
      </c>
      <c r="AH164" s="86">
        <v>0</v>
      </c>
      <c r="AI164" s="86">
        <v>0</v>
      </c>
      <c r="AJ164" s="86">
        <v>0</v>
      </c>
      <c r="AK164" s="86">
        <v>0</v>
      </c>
      <c r="AL164" s="86">
        <v>0</v>
      </c>
      <c r="AM164" s="86">
        <v>0</v>
      </c>
      <c r="AN164" s="86">
        <v>0</v>
      </c>
    </row>
    <row r="165" spans="1:40" x14ac:dyDescent="0.2">
      <c r="A165" s="85" t="s">
        <v>128</v>
      </c>
      <c r="B165" s="86">
        <v>1.7500515741360938E-3</v>
      </c>
      <c r="C165" s="86">
        <v>1.8151648790007448E-3</v>
      </c>
      <c r="D165" s="86">
        <v>1.890126680314193E-3</v>
      </c>
      <c r="E165" s="86">
        <v>1.9682906254840774E-3</v>
      </c>
      <c r="F165" s="86">
        <v>2.065565937039287E-3</v>
      </c>
      <c r="G165" s="86">
        <v>2.1677226333912916E-3</v>
      </c>
      <c r="H165" s="86">
        <v>2.2750100567519916E-3</v>
      </c>
      <c r="I165" s="86">
        <v>2.3876905489580158E-3</v>
      </c>
      <c r="J165" s="86">
        <v>2.5060401458448555E-3</v>
      </c>
      <c r="K165" s="86">
        <v>2.6423996845595047E-3</v>
      </c>
      <c r="L165" s="86">
        <v>2.7862664002909297E-3</v>
      </c>
      <c r="M165" s="86">
        <v>2.9380590970795842E-3</v>
      </c>
      <c r="N165" s="86">
        <v>3.0982202915525695E-3</v>
      </c>
      <c r="O165" s="86">
        <v>3.2672175767908414E-3</v>
      </c>
      <c r="P165" s="86">
        <v>3.4422514426074701E-3</v>
      </c>
      <c r="Q165" s="86">
        <v>3.6267798315465201E-3</v>
      </c>
      <c r="R165" s="86">
        <v>3.8213250394597323E-3</v>
      </c>
      <c r="S165" s="86">
        <v>4.0264385477001294E-3</v>
      </c>
      <c r="T165" s="86">
        <v>4.2427026836035628E-3</v>
      </c>
      <c r="U165" s="86">
        <v>4.4588563469039038E-3</v>
      </c>
      <c r="V165" s="86">
        <v>4.6861788633658875E-3</v>
      </c>
      <c r="W165" s="86">
        <v>4.9252563300602806E-3</v>
      </c>
      <c r="X165" s="86">
        <v>5.1767061202233856E-3</v>
      </c>
      <c r="Y165" s="86">
        <v>5.4411785818811228E-3</v>
      </c>
      <c r="Z165" s="86">
        <v>5.7010513715045133E-3</v>
      </c>
      <c r="AA165" s="86">
        <v>5.9735132659681708E-3</v>
      </c>
      <c r="AB165" s="86">
        <v>6.2591836656353894E-3</v>
      </c>
      <c r="AC165" s="86">
        <v>6.5587129621390719E-3</v>
      </c>
      <c r="AD165" s="86">
        <v>6.8727841161758891E-3</v>
      </c>
      <c r="AE165" s="86">
        <v>7.1902240894136625E-3</v>
      </c>
      <c r="AF165" s="86">
        <v>7.5225730451187597E-3</v>
      </c>
      <c r="AG165" s="86">
        <v>7.8705440546378153E-3</v>
      </c>
      <c r="AH165" s="86">
        <v>8.234884968756984E-3</v>
      </c>
      <c r="AI165" s="86">
        <v>8.616380149898616E-3</v>
      </c>
      <c r="AJ165" s="86">
        <v>9.0152012197493043E-3</v>
      </c>
      <c r="AK165" s="86">
        <v>9.4327789831759982E-3</v>
      </c>
      <c r="AL165" s="86">
        <v>9.8700106283114448E-3</v>
      </c>
      <c r="AM165" s="86">
        <v>1.0327837025073007E-2</v>
      </c>
      <c r="AN165" s="86">
        <v>1.0807244890824038E-2</v>
      </c>
    </row>
    <row r="166" spans="1:40" x14ac:dyDescent="0.2">
      <c r="A166" s="85" t="s">
        <v>253</v>
      </c>
      <c r="B166" s="86">
        <v>1.053450943367126</v>
      </c>
      <c r="C166" s="86">
        <v>1.09264617249589</v>
      </c>
      <c r="D166" s="86">
        <v>1.1377697456963733</v>
      </c>
      <c r="E166" s="86">
        <v>1.1848208629282519</v>
      </c>
      <c r="F166" s="86">
        <v>1.2433761479487822</v>
      </c>
      <c r="G166" s="86">
        <v>1.3048698031837218</v>
      </c>
      <c r="H166" s="86">
        <v>1.3694519212316145</v>
      </c>
      <c r="I166" s="86">
        <v>1.4372804198700651</v>
      </c>
      <c r="J166" s="86">
        <v>1.5085214600371846</v>
      </c>
      <c r="K166" s="86">
        <v>1.5906036608243042</v>
      </c>
      <c r="L166" s="86">
        <v>1.6772048385531459</v>
      </c>
      <c r="M166" s="86">
        <v>1.7685770940863501</v>
      </c>
      <c r="N166" s="86">
        <v>1.8649868021783302</v>
      </c>
      <c r="O166" s="86">
        <v>1.9667154324609122</v>
      </c>
      <c r="P166" s="86">
        <v>2.0720778079421867</v>
      </c>
      <c r="Q166" s="86">
        <v>2.1831554517549523</v>
      </c>
      <c r="R166" s="86">
        <v>2.3002627620951617</v>
      </c>
      <c r="S166" s="86">
        <v>2.423731705494645</v>
      </c>
      <c r="T166" s="86">
        <v>2.553912816355</v>
      </c>
      <c r="U166" s="86">
        <v>2.6840274277649012</v>
      </c>
      <c r="V166" s="86">
        <v>2.8208651775516072</v>
      </c>
      <c r="W166" s="86">
        <v>2.9647788693245816</v>
      </c>
      <c r="X166" s="86">
        <v>3.1161401335133538</v>
      </c>
      <c r="Y166" s="86">
        <v>3.2753404498614613</v>
      </c>
      <c r="Z166" s="86">
        <v>3.4317719741834516</v>
      </c>
      <c r="AA166" s="86">
        <v>3.5957815633842856</v>
      </c>
      <c r="AB166" s="86">
        <v>3.7677420681311555</v>
      </c>
      <c r="AC166" s="86">
        <v>3.9480449944170051</v>
      </c>
      <c r="AD166" s="86">
        <v>4.1371014533204029</v>
      </c>
      <c r="AE166" s="86">
        <v>4.3281857871834459</v>
      </c>
      <c r="AF166" s="86">
        <v>4.5282446460701893</v>
      </c>
      <c r="AG166" s="86">
        <v>4.7377072662922348</v>
      </c>
      <c r="AH166" s="86">
        <v>4.9570238197918339</v>
      </c>
      <c r="AI166" s="86">
        <v>5.186666456845006</v>
      </c>
      <c r="AJ166" s="86">
        <v>5.4267384858515175</v>
      </c>
      <c r="AK166" s="86">
        <v>5.678101185849739</v>
      </c>
      <c r="AL166" s="86">
        <v>5.941294623029024</v>
      </c>
      <c r="AM166" s="86">
        <v>6.2168851580136444</v>
      </c>
      <c r="AN166" s="86">
        <v>6.5054667494917977</v>
      </c>
    </row>
    <row r="167" spans="1:40" x14ac:dyDescent="0.2">
      <c r="A167" s="85" t="s">
        <v>254</v>
      </c>
      <c r="B167" s="86">
        <v>0</v>
      </c>
      <c r="C167" s="86">
        <v>0</v>
      </c>
      <c r="D167" s="86">
        <v>0</v>
      </c>
      <c r="E167" s="86">
        <v>0</v>
      </c>
      <c r="F167" s="86">
        <v>0</v>
      </c>
      <c r="G167" s="86">
        <v>0</v>
      </c>
      <c r="H167" s="86">
        <v>0</v>
      </c>
      <c r="I167" s="86">
        <v>0</v>
      </c>
      <c r="J167" s="86">
        <v>0</v>
      </c>
      <c r="K167" s="86">
        <v>0</v>
      </c>
      <c r="L167" s="86">
        <v>0</v>
      </c>
      <c r="M167" s="86">
        <v>0</v>
      </c>
      <c r="N167" s="86">
        <v>0</v>
      </c>
      <c r="O167" s="86">
        <v>0</v>
      </c>
      <c r="P167" s="86">
        <v>0</v>
      </c>
      <c r="Q167" s="86">
        <v>0</v>
      </c>
      <c r="R167" s="86">
        <v>0</v>
      </c>
      <c r="S167" s="86">
        <v>0</v>
      </c>
      <c r="T167" s="86">
        <v>0</v>
      </c>
      <c r="U167" s="86">
        <v>0</v>
      </c>
      <c r="V167" s="86">
        <v>0</v>
      </c>
      <c r="W167" s="86">
        <v>0</v>
      </c>
      <c r="X167" s="86">
        <v>0</v>
      </c>
      <c r="Y167" s="86">
        <v>0</v>
      </c>
      <c r="Z167" s="86">
        <v>0</v>
      </c>
      <c r="AA167" s="86">
        <v>0</v>
      </c>
      <c r="AB167" s="86">
        <v>0</v>
      </c>
      <c r="AC167" s="86">
        <v>0</v>
      </c>
      <c r="AD167" s="86">
        <v>0</v>
      </c>
      <c r="AE167" s="86">
        <v>0</v>
      </c>
      <c r="AF167" s="86">
        <v>0</v>
      </c>
      <c r="AG167" s="86">
        <v>0</v>
      </c>
      <c r="AH167" s="86">
        <v>0</v>
      </c>
      <c r="AI167" s="86">
        <v>0</v>
      </c>
      <c r="AJ167" s="86">
        <v>0</v>
      </c>
      <c r="AK167" s="86">
        <v>0</v>
      </c>
      <c r="AL167" s="86">
        <v>0</v>
      </c>
      <c r="AM167" s="86">
        <v>0</v>
      </c>
      <c r="AN167" s="86">
        <v>0</v>
      </c>
    </row>
    <row r="171" spans="1:40" x14ac:dyDescent="0.2">
      <c r="A171" s="83" t="s">
        <v>363</v>
      </c>
    </row>
    <row r="172" spans="1:40" x14ac:dyDescent="0.2">
      <c r="A172" s="83" t="s">
        <v>347</v>
      </c>
    </row>
    <row r="173" spans="1:40" x14ac:dyDescent="0.2">
      <c r="A173" s="83" t="s">
        <v>364</v>
      </c>
    </row>
    <row r="174" spans="1:40" x14ac:dyDescent="0.2">
      <c r="A174" s="83" t="s">
        <v>243</v>
      </c>
    </row>
    <row r="175" spans="1:40" x14ac:dyDescent="0.2">
      <c r="A175" s="83"/>
      <c r="B175">
        <v>1000</v>
      </c>
    </row>
    <row r="176" spans="1:40" x14ac:dyDescent="0.2">
      <c r="A176" s="85" t="s">
        <v>244</v>
      </c>
      <c r="B176" s="85">
        <v>2022</v>
      </c>
      <c r="C176" s="85">
        <v>2023</v>
      </c>
      <c r="D176" s="85">
        <v>2024</v>
      </c>
      <c r="E176" s="85">
        <v>2025</v>
      </c>
      <c r="F176" s="85">
        <v>2026</v>
      </c>
      <c r="G176" s="85">
        <v>2027</v>
      </c>
      <c r="H176" s="85">
        <v>2028</v>
      </c>
      <c r="I176" s="85">
        <v>2029</v>
      </c>
      <c r="J176" s="85">
        <v>2030</v>
      </c>
      <c r="K176" s="85">
        <v>2031</v>
      </c>
      <c r="L176" s="85">
        <v>2032</v>
      </c>
      <c r="M176" s="85">
        <v>2033</v>
      </c>
      <c r="N176" s="85">
        <v>2034</v>
      </c>
      <c r="O176" s="85">
        <v>2035</v>
      </c>
      <c r="P176" s="85">
        <v>2036</v>
      </c>
      <c r="Q176" s="85">
        <v>2037</v>
      </c>
      <c r="R176" s="85">
        <v>2038</v>
      </c>
      <c r="S176" s="85">
        <v>2039</v>
      </c>
      <c r="T176" s="85">
        <v>2040</v>
      </c>
      <c r="U176" s="85">
        <v>2041</v>
      </c>
      <c r="V176" s="85">
        <v>2042</v>
      </c>
      <c r="W176" s="85">
        <v>2043</v>
      </c>
      <c r="X176" s="85">
        <v>2044</v>
      </c>
      <c r="Y176" s="85">
        <v>2045</v>
      </c>
      <c r="Z176" s="85">
        <v>2046</v>
      </c>
      <c r="AA176" s="85">
        <v>2047</v>
      </c>
      <c r="AB176" s="85">
        <v>2048</v>
      </c>
      <c r="AC176" s="85">
        <v>2049</v>
      </c>
      <c r="AD176" s="85">
        <v>2050</v>
      </c>
      <c r="AE176" s="85">
        <v>2051</v>
      </c>
      <c r="AF176" s="85">
        <v>2052</v>
      </c>
      <c r="AG176" s="85">
        <v>2053</v>
      </c>
      <c r="AH176" s="85">
        <v>2054</v>
      </c>
      <c r="AI176" s="85">
        <v>2055</v>
      </c>
      <c r="AJ176" s="85">
        <v>2056</v>
      </c>
      <c r="AK176" s="85">
        <v>2057</v>
      </c>
      <c r="AL176" s="85">
        <v>2058</v>
      </c>
      <c r="AM176" s="85">
        <v>2059</v>
      </c>
      <c r="AN176" s="85">
        <v>2060</v>
      </c>
    </row>
    <row r="177" spans="1:40" x14ac:dyDescent="0.2">
      <c r="A177" s="85" t="s">
        <v>245</v>
      </c>
      <c r="B177" s="86">
        <v>1.3126328442146119E-9</v>
      </c>
      <c r="C177" s="86">
        <v>1.3614713263621413E-9</v>
      </c>
      <c r="D177" s="86">
        <v>1.4176967107563667E-9</v>
      </c>
      <c r="E177" s="86">
        <v>1.4763238753380899E-9</v>
      </c>
      <c r="F177" s="86">
        <v>1.5492855930186732E-9</v>
      </c>
      <c r="G177" s="86">
        <v>1.6259086119455841E-9</v>
      </c>
      <c r="H177" s="86">
        <v>1.7063799521939039E-9</v>
      </c>
      <c r="I177" s="86">
        <v>1.7908963842567185E-9</v>
      </c>
      <c r="J177" s="86">
        <v>1.8796649498630855E-9</v>
      </c>
      <c r="K177" s="86">
        <v>1.9819419408867126E-9</v>
      </c>
      <c r="L177" s="86">
        <v>2.0898497186055366E-9</v>
      </c>
      <c r="M177" s="86">
        <v>2.2037024085841488E-9</v>
      </c>
      <c r="N177" s="86">
        <v>2.323831922103008E-9</v>
      </c>
      <c r="O177" s="86">
        <v>2.4505889791322374E-9</v>
      </c>
      <c r="P177" s="86">
        <v>2.5818737964006533E-9</v>
      </c>
      <c r="Q177" s="86">
        <v>2.7202800168750272E-9</v>
      </c>
      <c r="R177" s="86">
        <v>2.8661993905469168E-9</v>
      </c>
      <c r="S177" s="86">
        <v>3.0200455581042007E-9</v>
      </c>
      <c r="T177" s="86">
        <v>3.1822552963815851E-9</v>
      </c>
      <c r="U177" s="86">
        <v>3.3443821742625381E-9</v>
      </c>
      <c r="V177" s="86">
        <v>3.5148862929681936E-9</v>
      </c>
      <c r="W177" s="86">
        <v>3.694207256837272E-9</v>
      </c>
      <c r="X177" s="86">
        <v>3.8828081290155098E-9</v>
      </c>
      <c r="Y177" s="86">
        <v>4.0811767055150956E-9</v>
      </c>
      <c r="Z177" s="86">
        <v>4.27609528049808E-9</v>
      </c>
      <c r="AA177" s="86">
        <v>4.480456361483067E-9</v>
      </c>
      <c r="AB177" s="86">
        <v>4.6947245320701057E-9</v>
      </c>
      <c r="AC177" s="86">
        <v>4.9193876209789667E-9</v>
      </c>
      <c r="AD177" s="86">
        <v>5.1549578854796702E-9</v>
      </c>
      <c r="AE177" s="86">
        <v>5.3930549456444276E-9</v>
      </c>
      <c r="AF177" s="86">
        <v>5.6423345448552626E-9</v>
      </c>
      <c r="AG177" s="86">
        <v>5.903331524989811E-9</v>
      </c>
      <c r="AH177" s="86">
        <v>6.176606814376682E-9</v>
      </c>
      <c r="AI177" s="86">
        <v>6.4627487270362054E-9</v>
      </c>
      <c r="AJ177" s="86">
        <v>6.7618859884676279E-9</v>
      </c>
      <c r="AK177" s="86">
        <v>7.07509177930733E-9</v>
      </c>
      <c r="AL177" s="86">
        <v>7.4030390389291464E-9</v>
      </c>
      <c r="AM177" s="86">
        <v>7.7464334703957266E-9</v>
      </c>
      <c r="AN177" s="86">
        <v>8.1060151648210903E-9</v>
      </c>
    </row>
    <row r="178" spans="1:40" x14ac:dyDescent="0.2">
      <c r="A178" s="85" t="s">
        <v>246</v>
      </c>
      <c r="B178" s="86">
        <v>0</v>
      </c>
      <c r="C178" s="86">
        <v>0</v>
      </c>
      <c r="D178" s="86">
        <v>0</v>
      </c>
      <c r="E178" s="86">
        <v>0</v>
      </c>
      <c r="F178" s="86">
        <v>0</v>
      </c>
      <c r="G178" s="86">
        <v>0</v>
      </c>
      <c r="H178" s="86">
        <v>0</v>
      </c>
      <c r="I178" s="86">
        <v>0</v>
      </c>
      <c r="J178" s="86">
        <v>0</v>
      </c>
      <c r="K178" s="86">
        <v>0</v>
      </c>
      <c r="L178" s="86">
        <v>0</v>
      </c>
      <c r="M178" s="86">
        <v>0</v>
      </c>
      <c r="N178" s="86">
        <v>0</v>
      </c>
      <c r="O178" s="86">
        <v>0</v>
      </c>
      <c r="P178" s="86">
        <v>0</v>
      </c>
      <c r="Q178" s="86">
        <v>0</v>
      </c>
      <c r="R178" s="86">
        <v>0</v>
      </c>
      <c r="S178" s="86">
        <v>0</v>
      </c>
      <c r="T178" s="86">
        <v>0</v>
      </c>
      <c r="U178" s="86">
        <v>0</v>
      </c>
      <c r="V178" s="86">
        <v>0</v>
      </c>
      <c r="W178" s="86">
        <v>0</v>
      </c>
      <c r="X178" s="86">
        <v>0</v>
      </c>
      <c r="Y178" s="86">
        <v>0</v>
      </c>
      <c r="Z178" s="86">
        <v>0</v>
      </c>
      <c r="AA178" s="86">
        <v>0</v>
      </c>
      <c r="AB178" s="86">
        <v>0</v>
      </c>
      <c r="AC178" s="86">
        <v>0</v>
      </c>
      <c r="AD178" s="86">
        <v>0</v>
      </c>
      <c r="AE178" s="86">
        <v>0</v>
      </c>
      <c r="AF178" s="86">
        <v>0</v>
      </c>
      <c r="AG178" s="86">
        <v>0</v>
      </c>
      <c r="AH178" s="86">
        <v>0</v>
      </c>
      <c r="AI178" s="86">
        <v>0</v>
      </c>
      <c r="AJ178" s="86">
        <v>0</v>
      </c>
      <c r="AK178" s="86">
        <v>0</v>
      </c>
      <c r="AL178" s="86">
        <v>0</v>
      </c>
      <c r="AM178" s="86">
        <v>0</v>
      </c>
      <c r="AN178" s="86">
        <v>0</v>
      </c>
    </row>
    <row r="179" spans="1:40" x14ac:dyDescent="0.2">
      <c r="A179" s="85" t="s">
        <v>247</v>
      </c>
      <c r="B179" s="86">
        <v>0</v>
      </c>
      <c r="C179" s="86">
        <v>0</v>
      </c>
      <c r="D179" s="86">
        <v>0</v>
      </c>
      <c r="E179" s="86">
        <v>0</v>
      </c>
      <c r="F179" s="86">
        <v>0</v>
      </c>
      <c r="G179" s="86">
        <v>0</v>
      </c>
      <c r="H179" s="86">
        <v>0</v>
      </c>
      <c r="I179" s="86">
        <v>0</v>
      </c>
      <c r="J179" s="86">
        <v>0</v>
      </c>
      <c r="K179" s="86">
        <v>0</v>
      </c>
      <c r="L179" s="86">
        <v>0</v>
      </c>
      <c r="M179" s="86">
        <v>0</v>
      </c>
      <c r="N179" s="86">
        <v>0</v>
      </c>
      <c r="O179" s="86">
        <v>0</v>
      </c>
      <c r="P179" s="86">
        <v>0</v>
      </c>
      <c r="Q179" s="86">
        <v>0</v>
      </c>
      <c r="R179" s="86">
        <v>0</v>
      </c>
      <c r="S179" s="86">
        <v>0</v>
      </c>
      <c r="T179" s="86">
        <v>0</v>
      </c>
      <c r="U179" s="86">
        <v>0</v>
      </c>
      <c r="V179" s="86">
        <v>0</v>
      </c>
      <c r="W179" s="86">
        <v>0</v>
      </c>
      <c r="X179" s="86">
        <v>0</v>
      </c>
      <c r="Y179" s="86">
        <v>0</v>
      </c>
      <c r="Z179" s="86">
        <v>0</v>
      </c>
      <c r="AA179" s="86">
        <v>0</v>
      </c>
      <c r="AB179" s="86">
        <v>0</v>
      </c>
      <c r="AC179" s="86">
        <v>0</v>
      </c>
      <c r="AD179" s="86">
        <v>0</v>
      </c>
      <c r="AE179" s="86">
        <v>0</v>
      </c>
      <c r="AF179" s="86">
        <v>0</v>
      </c>
      <c r="AG179" s="86">
        <v>0</v>
      </c>
      <c r="AH179" s="86">
        <v>0</v>
      </c>
      <c r="AI179" s="86">
        <v>0</v>
      </c>
      <c r="AJ179" s="86">
        <v>0</v>
      </c>
      <c r="AK179" s="86">
        <v>0</v>
      </c>
      <c r="AL179" s="86">
        <v>0</v>
      </c>
      <c r="AM179" s="86">
        <v>0</v>
      </c>
      <c r="AN179" s="86">
        <v>0</v>
      </c>
    </row>
    <row r="180" spans="1:40" x14ac:dyDescent="0.2">
      <c r="A180" s="85" t="s">
        <v>180</v>
      </c>
      <c r="B180" s="86">
        <v>0</v>
      </c>
      <c r="C180" s="86">
        <v>0</v>
      </c>
      <c r="D180" s="86">
        <v>0</v>
      </c>
      <c r="E180" s="86">
        <v>0</v>
      </c>
      <c r="F180" s="86">
        <v>0</v>
      </c>
      <c r="G180" s="86">
        <v>0</v>
      </c>
      <c r="H180" s="86">
        <v>0</v>
      </c>
      <c r="I180" s="86">
        <v>0</v>
      </c>
      <c r="J180" s="86">
        <v>0</v>
      </c>
      <c r="K180" s="86">
        <v>0</v>
      </c>
      <c r="L180" s="86">
        <v>0</v>
      </c>
      <c r="M180" s="86">
        <v>0</v>
      </c>
      <c r="N180" s="86">
        <v>0</v>
      </c>
      <c r="O180" s="86">
        <v>0</v>
      </c>
      <c r="P180" s="86">
        <v>0</v>
      </c>
      <c r="Q180" s="86">
        <v>0</v>
      </c>
      <c r="R180" s="86">
        <v>0</v>
      </c>
      <c r="S180" s="86">
        <v>0</v>
      </c>
      <c r="T180" s="86">
        <v>0</v>
      </c>
      <c r="U180" s="86">
        <v>0</v>
      </c>
      <c r="V180" s="86">
        <v>0</v>
      </c>
      <c r="W180" s="86">
        <v>0</v>
      </c>
      <c r="X180" s="86">
        <v>0</v>
      </c>
      <c r="Y180" s="86">
        <v>0</v>
      </c>
      <c r="Z180" s="86">
        <v>0</v>
      </c>
      <c r="AA180" s="86">
        <v>0</v>
      </c>
      <c r="AB180" s="86">
        <v>0</v>
      </c>
      <c r="AC180" s="86">
        <v>0</v>
      </c>
      <c r="AD180" s="86">
        <v>0</v>
      </c>
      <c r="AE180" s="86">
        <v>0</v>
      </c>
      <c r="AF180" s="86">
        <v>0</v>
      </c>
      <c r="AG180" s="86">
        <v>0</v>
      </c>
      <c r="AH180" s="86">
        <v>0</v>
      </c>
      <c r="AI180" s="86">
        <v>0</v>
      </c>
      <c r="AJ180" s="86">
        <v>0</v>
      </c>
      <c r="AK180" s="86">
        <v>0</v>
      </c>
      <c r="AL180" s="86">
        <v>0</v>
      </c>
      <c r="AM180" s="86">
        <v>0</v>
      </c>
      <c r="AN180" s="86">
        <v>0</v>
      </c>
    </row>
    <row r="181" spans="1:40" x14ac:dyDescent="0.2">
      <c r="A181" s="85" t="s">
        <v>248</v>
      </c>
      <c r="B181" s="86">
        <v>0</v>
      </c>
      <c r="C181" s="86">
        <v>0</v>
      </c>
      <c r="D181" s="86">
        <v>0</v>
      </c>
      <c r="E181" s="86">
        <v>0</v>
      </c>
      <c r="F181" s="86">
        <v>0</v>
      </c>
      <c r="G181" s="86">
        <v>0</v>
      </c>
      <c r="H181" s="86">
        <v>0</v>
      </c>
      <c r="I181" s="86">
        <v>0</v>
      </c>
      <c r="J181" s="86">
        <v>0</v>
      </c>
      <c r="K181" s="86">
        <v>0</v>
      </c>
      <c r="L181" s="86">
        <v>0</v>
      </c>
      <c r="M181" s="86">
        <v>0</v>
      </c>
      <c r="N181" s="86">
        <v>0</v>
      </c>
      <c r="O181" s="86">
        <v>0</v>
      </c>
      <c r="P181" s="86">
        <v>0</v>
      </c>
      <c r="Q181" s="86">
        <v>0</v>
      </c>
      <c r="R181" s="86">
        <v>0</v>
      </c>
      <c r="S181" s="86">
        <v>0</v>
      </c>
      <c r="T181" s="86">
        <v>0</v>
      </c>
      <c r="U181" s="86">
        <v>0</v>
      </c>
      <c r="V181" s="86">
        <v>0</v>
      </c>
      <c r="W181" s="86">
        <v>0</v>
      </c>
      <c r="X181" s="86">
        <v>0</v>
      </c>
      <c r="Y181" s="86">
        <v>0</v>
      </c>
      <c r="Z181" s="86">
        <v>0</v>
      </c>
      <c r="AA181" s="86">
        <v>0</v>
      </c>
      <c r="AB181" s="86">
        <v>0</v>
      </c>
      <c r="AC181" s="86">
        <v>0</v>
      </c>
      <c r="AD181" s="86">
        <v>0</v>
      </c>
      <c r="AE181" s="86">
        <v>0</v>
      </c>
      <c r="AF181" s="86">
        <v>0</v>
      </c>
      <c r="AG181" s="86">
        <v>0</v>
      </c>
      <c r="AH181" s="86">
        <v>0</v>
      </c>
      <c r="AI181" s="86">
        <v>0</v>
      </c>
      <c r="AJ181" s="86">
        <v>0</v>
      </c>
      <c r="AK181" s="86">
        <v>0</v>
      </c>
      <c r="AL181" s="86">
        <v>0</v>
      </c>
      <c r="AM181" s="86">
        <v>0</v>
      </c>
      <c r="AN181" s="86">
        <v>0</v>
      </c>
    </row>
    <row r="182" spans="1:40" x14ac:dyDescent="0.2">
      <c r="A182" s="85" t="s">
        <v>249</v>
      </c>
      <c r="B182" s="86">
        <v>0</v>
      </c>
      <c r="C182" s="86">
        <v>0</v>
      </c>
      <c r="D182" s="86">
        <v>0</v>
      </c>
      <c r="E182" s="86">
        <v>0</v>
      </c>
      <c r="F182" s="86">
        <v>0</v>
      </c>
      <c r="G182" s="86">
        <v>0</v>
      </c>
      <c r="H182" s="86">
        <v>0</v>
      </c>
      <c r="I182" s="86">
        <v>0</v>
      </c>
      <c r="J182" s="86">
        <v>0</v>
      </c>
      <c r="K182" s="86">
        <v>0</v>
      </c>
      <c r="L182" s="86">
        <v>0</v>
      </c>
      <c r="M182" s="86">
        <v>0</v>
      </c>
      <c r="N182" s="86">
        <v>0</v>
      </c>
      <c r="O182" s="86">
        <v>0</v>
      </c>
      <c r="P182" s="86">
        <v>0</v>
      </c>
      <c r="Q182" s="86">
        <v>0</v>
      </c>
      <c r="R182" s="86">
        <v>0</v>
      </c>
      <c r="S182" s="86">
        <v>0</v>
      </c>
      <c r="T182" s="86">
        <v>0</v>
      </c>
      <c r="U182" s="86">
        <v>0</v>
      </c>
      <c r="V182" s="86">
        <v>0</v>
      </c>
      <c r="W182" s="86">
        <v>0</v>
      </c>
      <c r="X182" s="86">
        <v>0</v>
      </c>
      <c r="Y182" s="86">
        <v>0</v>
      </c>
      <c r="Z182" s="86">
        <v>0</v>
      </c>
      <c r="AA182" s="86">
        <v>0</v>
      </c>
      <c r="AB182" s="86">
        <v>0</v>
      </c>
      <c r="AC182" s="86">
        <v>0</v>
      </c>
      <c r="AD182" s="86">
        <v>0</v>
      </c>
      <c r="AE182" s="86">
        <v>0</v>
      </c>
      <c r="AF182" s="86">
        <v>0</v>
      </c>
      <c r="AG182" s="86">
        <v>0</v>
      </c>
      <c r="AH182" s="86">
        <v>0</v>
      </c>
      <c r="AI182" s="86">
        <v>0</v>
      </c>
      <c r="AJ182" s="86">
        <v>0</v>
      </c>
      <c r="AK182" s="86">
        <v>0</v>
      </c>
      <c r="AL182" s="86">
        <v>0</v>
      </c>
      <c r="AM182" s="86">
        <v>0</v>
      </c>
      <c r="AN182" s="86">
        <v>0</v>
      </c>
    </row>
    <row r="183" spans="1:40" x14ac:dyDescent="0.2">
      <c r="A183" s="85" t="s">
        <v>250</v>
      </c>
      <c r="B183" s="86">
        <v>0</v>
      </c>
      <c r="C183" s="86">
        <v>0</v>
      </c>
      <c r="D183" s="86">
        <v>0</v>
      </c>
      <c r="E183" s="86">
        <v>0</v>
      </c>
      <c r="F183" s="86">
        <v>0</v>
      </c>
      <c r="G183" s="86">
        <v>0</v>
      </c>
      <c r="H183" s="86">
        <v>0</v>
      </c>
      <c r="I183" s="86">
        <v>0</v>
      </c>
      <c r="J183" s="86">
        <v>0</v>
      </c>
      <c r="K183" s="86">
        <v>0</v>
      </c>
      <c r="L183" s="86">
        <v>0</v>
      </c>
      <c r="M183" s="86">
        <v>0</v>
      </c>
      <c r="N183" s="86">
        <v>0</v>
      </c>
      <c r="O183" s="86">
        <v>0</v>
      </c>
      <c r="P183" s="86">
        <v>0</v>
      </c>
      <c r="Q183" s="86">
        <v>0</v>
      </c>
      <c r="R183" s="86">
        <v>0</v>
      </c>
      <c r="S183" s="86">
        <v>0</v>
      </c>
      <c r="T183" s="86">
        <v>0</v>
      </c>
      <c r="U183" s="86">
        <v>0</v>
      </c>
      <c r="V183" s="86">
        <v>0</v>
      </c>
      <c r="W183" s="86">
        <v>0</v>
      </c>
      <c r="X183" s="86">
        <v>0</v>
      </c>
      <c r="Y183" s="86">
        <v>0</v>
      </c>
      <c r="Z183" s="86">
        <v>0</v>
      </c>
      <c r="AA183" s="86">
        <v>0</v>
      </c>
      <c r="AB183" s="86">
        <v>0</v>
      </c>
      <c r="AC183" s="86">
        <v>0</v>
      </c>
      <c r="AD183" s="86">
        <v>0</v>
      </c>
      <c r="AE183" s="86">
        <v>0</v>
      </c>
      <c r="AF183" s="86">
        <v>0</v>
      </c>
      <c r="AG183" s="86">
        <v>0</v>
      </c>
      <c r="AH183" s="86">
        <v>0</v>
      </c>
      <c r="AI183" s="86">
        <v>0</v>
      </c>
      <c r="AJ183" s="86">
        <v>0</v>
      </c>
      <c r="AK183" s="86">
        <v>0</v>
      </c>
      <c r="AL183" s="86">
        <v>0</v>
      </c>
      <c r="AM183" s="86">
        <v>0</v>
      </c>
      <c r="AN183" s="86">
        <v>0</v>
      </c>
    </row>
    <row r="184" spans="1:40" x14ac:dyDescent="0.2">
      <c r="A184" s="85" t="s">
        <v>251</v>
      </c>
      <c r="B184" s="86">
        <v>0</v>
      </c>
      <c r="C184" s="86">
        <v>0</v>
      </c>
      <c r="D184" s="86">
        <v>0</v>
      </c>
      <c r="E184" s="86">
        <v>0</v>
      </c>
      <c r="F184" s="86">
        <v>0</v>
      </c>
      <c r="G184" s="86">
        <v>0</v>
      </c>
      <c r="H184" s="86">
        <v>0</v>
      </c>
      <c r="I184" s="86">
        <v>0</v>
      </c>
      <c r="J184" s="86">
        <v>0</v>
      </c>
      <c r="K184" s="86">
        <v>0</v>
      </c>
      <c r="L184" s="86">
        <v>0</v>
      </c>
      <c r="M184" s="86">
        <v>0</v>
      </c>
      <c r="N184" s="86">
        <v>0</v>
      </c>
      <c r="O184" s="86">
        <v>0</v>
      </c>
      <c r="P184" s="86">
        <v>0</v>
      </c>
      <c r="Q184" s="86">
        <v>0</v>
      </c>
      <c r="R184" s="86">
        <v>0</v>
      </c>
      <c r="S184" s="86">
        <v>0</v>
      </c>
      <c r="T184" s="86">
        <v>0</v>
      </c>
      <c r="U184" s="86">
        <v>0</v>
      </c>
      <c r="V184" s="86">
        <v>0</v>
      </c>
      <c r="W184" s="86">
        <v>0</v>
      </c>
      <c r="X184" s="86">
        <v>0</v>
      </c>
      <c r="Y184" s="86">
        <v>0</v>
      </c>
      <c r="Z184" s="86">
        <v>0</v>
      </c>
      <c r="AA184" s="86">
        <v>0</v>
      </c>
      <c r="AB184" s="86">
        <v>0</v>
      </c>
      <c r="AC184" s="86">
        <v>0</v>
      </c>
      <c r="AD184" s="86">
        <v>0</v>
      </c>
      <c r="AE184" s="86">
        <v>0</v>
      </c>
      <c r="AF184" s="86">
        <v>0</v>
      </c>
      <c r="AG184" s="86">
        <v>0</v>
      </c>
      <c r="AH184" s="86">
        <v>0</v>
      </c>
      <c r="AI184" s="86">
        <v>0</v>
      </c>
      <c r="AJ184" s="86">
        <v>0</v>
      </c>
      <c r="AK184" s="86">
        <v>0</v>
      </c>
      <c r="AL184" s="86">
        <v>0</v>
      </c>
      <c r="AM184" s="86">
        <v>0</v>
      </c>
      <c r="AN184" s="86">
        <v>0</v>
      </c>
    </row>
    <row r="185" spans="1:40" x14ac:dyDescent="0.2">
      <c r="A185" s="85" t="s">
        <v>252</v>
      </c>
      <c r="B185" s="86">
        <v>0</v>
      </c>
      <c r="C185" s="86">
        <v>0</v>
      </c>
      <c r="D185" s="86">
        <v>0</v>
      </c>
      <c r="E185" s="86">
        <v>0</v>
      </c>
      <c r="F185" s="86">
        <v>0</v>
      </c>
      <c r="G185" s="86">
        <v>0</v>
      </c>
      <c r="H185" s="86">
        <v>0</v>
      </c>
      <c r="I185" s="86">
        <v>0</v>
      </c>
      <c r="J185" s="86">
        <v>0</v>
      </c>
      <c r="K185" s="86">
        <v>0</v>
      </c>
      <c r="L185" s="86">
        <v>0</v>
      </c>
      <c r="M185" s="86">
        <v>0</v>
      </c>
      <c r="N185" s="86">
        <v>0</v>
      </c>
      <c r="O185" s="86">
        <v>0</v>
      </c>
      <c r="P185" s="86">
        <v>0</v>
      </c>
      <c r="Q185" s="86">
        <v>0</v>
      </c>
      <c r="R185" s="86">
        <v>0</v>
      </c>
      <c r="S185" s="86">
        <v>0</v>
      </c>
      <c r="T185" s="86">
        <v>0</v>
      </c>
      <c r="U185" s="86">
        <v>0</v>
      </c>
      <c r="V185" s="86">
        <v>0</v>
      </c>
      <c r="W185" s="86">
        <v>0</v>
      </c>
      <c r="X185" s="86">
        <v>0</v>
      </c>
      <c r="Y185" s="86">
        <v>0</v>
      </c>
      <c r="Z185" s="86">
        <v>0</v>
      </c>
      <c r="AA185" s="86">
        <v>0</v>
      </c>
      <c r="AB185" s="86">
        <v>0</v>
      </c>
      <c r="AC185" s="86">
        <v>0</v>
      </c>
      <c r="AD185" s="86">
        <v>0</v>
      </c>
      <c r="AE185" s="86">
        <v>0</v>
      </c>
      <c r="AF185" s="86">
        <v>0</v>
      </c>
      <c r="AG185" s="86">
        <v>0</v>
      </c>
      <c r="AH185" s="86">
        <v>0</v>
      </c>
      <c r="AI185" s="86">
        <v>0</v>
      </c>
      <c r="AJ185" s="86">
        <v>0</v>
      </c>
      <c r="AK185" s="86">
        <v>0</v>
      </c>
      <c r="AL185" s="86">
        <v>0</v>
      </c>
      <c r="AM185" s="86">
        <v>0</v>
      </c>
      <c r="AN185" s="86">
        <v>0</v>
      </c>
    </row>
    <row r="186" spans="1:40" x14ac:dyDescent="0.2">
      <c r="A186" s="85" t="s">
        <v>128</v>
      </c>
      <c r="B186" s="86">
        <v>0.48879563354673655</v>
      </c>
      <c r="C186" s="86">
        <v>0.5069820113506881</v>
      </c>
      <c r="D186" s="86">
        <v>0.52791910926615893</v>
      </c>
      <c r="E186" s="86">
        <v>0.5497505773579987</v>
      </c>
      <c r="F186" s="86">
        <v>0.57691991810360321</v>
      </c>
      <c r="G186" s="86">
        <v>0.60545264699707557</v>
      </c>
      <c r="H186" s="86">
        <v>0.63541840620567369</v>
      </c>
      <c r="I186" s="86">
        <v>0.66689046873811109</v>
      </c>
      <c r="J186" s="86">
        <v>0.69994593238572411</v>
      </c>
      <c r="K186" s="86">
        <v>0.73803163688793005</v>
      </c>
      <c r="L186" s="86">
        <v>0.77821412265092493</v>
      </c>
      <c r="M186" s="86">
        <v>0.82061036313384017</v>
      </c>
      <c r="N186" s="86">
        <v>0.86534395480565696</v>
      </c>
      <c r="O186" s="86">
        <v>0.91254549807817331</v>
      </c>
      <c r="P186" s="86">
        <v>0.96143307979199122</v>
      </c>
      <c r="Q186" s="86">
        <v>1.0129725156073879</v>
      </c>
      <c r="R186" s="86">
        <v>1.0673096846147427</v>
      </c>
      <c r="S186" s="86">
        <v>1.124598617518821</v>
      </c>
      <c r="T186" s="86">
        <v>1.1850019604171804</v>
      </c>
      <c r="U186" s="86">
        <v>1.2453744479242952</v>
      </c>
      <c r="V186" s="86">
        <v>1.3088664358723221</v>
      </c>
      <c r="W186" s="86">
        <v>1.3756416232591973</v>
      </c>
      <c r="X186" s="86">
        <v>1.4458724446272144</v>
      </c>
      <c r="Y186" s="86">
        <v>1.5197405444947707</v>
      </c>
      <c r="Z186" s="86">
        <v>1.5923239395916999</v>
      </c>
      <c r="AA186" s="86">
        <v>1.6684235164784267</v>
      </c>
      <c r="AB186" s="86">
        <v>1.7482122758810281</v>
      </c>
      <c r="AC186" s="86">
        <v>1.8318718744974856</v>
      </c>
      <c r="AD186" s="86">
        <v>1.9195930656812157</v>
      </c>
      <c r="AE186" s="86">
        <v>2.0082551800582804</v>
      </c>
      <c r="AF186" s="86">
        <v>2.1010814263034305</v>
      </c>
      <c r="AG186" s="86">
        <v>2.1982709677817884</v>
      </c>
      <c r="AH186" s="86">
        <v>2.300032681879721</v>
      </c>
      <c r="AI186" s="86">
        <v>2.4065856438135458</v>
      </c>
      <c r="AJ186" s="86">
        <v>2.5179777881311702</v>
      </c>
      <c r="AK186" s="86">
        <v>2.6346087437245442</v>
      </c>
      <c r="AL186" s="86">
        <v>2.7567290984324697</v>
      </c>
      <c r="AM186" s="86">
        <v>2.8846016405716677</v>
      </c>
      <c r="AN186" s="86">
        <v>3.0185019638137072</v>
      </c>
    </row>
    <row r="187" spans="1:40" x14ac:dyDescent="0.2">
      <c r="A187" s="85" t="s">
        <v>253</v>
      </c>
      <c r="B187" s="86">
        <v>163.59029631600217</v>
      </c>
      <c r="C187" s="86">
        <v>169.67691970147632</v>
      </c>
      <c r="D187" s="86">
        <v>176.6841550712692</v>
      </c>
      <c r="E187" s="86">
        <v>183.99071856948004</v>
      </c>
      <c r="F187" s="86">
        <v>193.08376318412445</v>
      </c>
      <c r="G187" s="86">
        <v>202.63310702854119</v>
      </c>
      <c r="H187" s="86">
        <v>212.66205796801358</v>
      </c>
      <c r="I187" s="86">
        <v>223.19513903913341</v>
      </c>
      <c r="J187" s="86">
        <v>234.25815335809997</v>
      </c>
      <c r="K187" s="86">
        <v>247.00469047364447</v>
      </c>
      <c r="L187" s="86">
        <v>260.45297908658551</v>
      </c>
      <c r="M187" s="86">
        <v>274.6421679157886</v>
      </c>
      <c r="N187" s="86">
        <v>289.6136222714091</v>
      </c>
      <c r="O187" s="86">
        <v>305.41105154567288</v>
      </c>
      <c r="P187" s="86">
        <v>321.77276476456052</v>
      </c>
      <c r="Q187" s="86">
        <v>339.02200145643087</v>
      </c>
      <c r="R187" s="86">
        <v>357.20758448708597</v>
      </c>
      <c r="S187" s="86">
        <v>376.3810649075275</v>
      </c>
      <c r="T187" s="86">
        <v>396.59687717147841</v>
      </c>
      <c r="U187" s="86">
        <v>416.80236274212376</v>
      </c>
      <c r="V187" s="86">
        <v>438.05188382876548</v>
      </c>
      <c r="W187" s="86">
        <v>460.40022727019885</v>
      </c>
      <c r="X187" s="86">
        <v>483.90510352030878</v>
      </c>
      <c r="Y187" s="86">
        <v>508.62730543105516</v>
      </c>
      <c r="Z187" s="86">
        <v>532.9195418926821</v>
      </c>
      <c r="AA187" s="86">
        <v>558.38857532510065</v>
      </c>
      <c r="AB187" s="86">
        <v>585.09230567278541</v>
      </c>
      <c r="AC187" s="86">
        <v>613.09152986396373</v>
      </c>
      <c r="AD187" s="86">
        <v>642.45008929873597</v>
      </c>
      <c r="AE187" s="86">
        <v>672.12355724218583</v>
      </c>
      <c r="AF187" s="86">
        <v>703.19067831886014</v>
      </c>
      <c r="AG187" s="86">
        <v>735.71810859456616</v>
      </c>
      <c r="AH187" s="86">
        <v>769.77575522719155</v>
      </c>
      <c r="AI187" s="86">
        <v>805.43693838797662</v>
      </c>
      <c r="AJ187" s="86">
        <v>842.71770082844694</v>
      </c>
      <c r="AK187" s="86">
        <v>881.75179048815778</v>
      </c>
      <c r="AL187" s="86">
        <v>922.62307419403953</v>
      </c>
      <c r="AM187" s="86">
        <v>965.41950203330703</v>
      </c>
      <c r="AN187" s="86">
        <v>1010.2333097938855</v>
      </c>
    </row>
    <row r="188" spans="1:40" x14ac:dyDescent="0.2">
      <c r="A188" s="85" t="s">
        <v>254</v>
      </c>
      <c r="B188" s="86">
        <v>0</v>
      </c>
      <c r="C188" s="86">
        <v>0</v>
      </c>
      <c r="D188" s="86">
        <v>0</v>
      </c>
      <c r="E188" s="86">
        <v>0</v>
      </c>
      <c r="F188" s="86">
        <v>0</v>
      </c>
      <c r="G188" s="86">
        <v>0</v>
      </c>
      <c r="H188" s="86">
        <v>0</v>
      </c>
      <c r="I188" s="86">
        <v>0</v>
      </c>
      <c r="J188" s="86">
        <v>0</v>
      </c>
      <c r="K188" s="86">
        <v>0</v>
      </c>
      <c r="L188" s="86">
        <v>0</v>
      </c>
      <c r="M188" s="86">
        <v>0</v>
      </c>
      <c r="N188" s="86">
        <v>0</v>
      </c>
      <c r="O188" s="86">
        <v>0</v>
      </c>
      <c r="P188" s="86">
        <v>0</v>
      </c>
      <c r="Q188" s="86">
        <v>0</v>
      </c>
      <c r="R188" s="86">
        <v>0</v>
      </c>
      <c r="S188" s="86">
        <v>0</v>
      </c>
      <c r="T188" s="86">
        <v>0</v>
      </c>
      <c r="U188" s="86">
        <v>0</v>
      </c>
      <c r="V188" s="86">
        <v>0</v>
      </c>
      <c r="W188" s="86">
        <v>0</v>
      </c>
      <c r="X188" s="86">
        <v>0</v>
      </c>
      <c r="Y188" s="86">
        <v>0</v>
      </c>
      <c r="Z188" s="86">
        <v>0</v>
      </c>
      <c r="AA188" s="86">
        <v>0</v>
      </c>
      <c r="AB188" s="86">
        <v>0</v>
      </c>
      <c r="AC188" s="86">
        <v>0</v>
      </c>
      <c r="AD188" s="86">
        <v>0</v>
      </c>
      <c r="AE188" s="86">
        <v>0</v>
      </c>
      <c r="AF188" s="86">
        <v>0</v>
      </c>
      <c r="AG188" s="86">
        <v>0</v>
      </c>
      <c r="AH188" s="86">
        <v>0</v>
      </c>
      <c r="AI188" s="86">
        <v>0</v>
      </c>
      <c r="AJ188" s="86">
        <v>0</v>
      </c>
      <c r="AK188" s="86">
        <v>0</v>
      </c>
      <c r="AL188" s="86">
        <v>0</v>
      </c>
      <c r="AM188" s="86">
        <v>0</v>
      </c>
      <c r="AN188" s="86">
        <v>0</v>
      </c>
    </row>
    <row r="192" spans="1:40" x14ac:dyDescent="0.2">
      <c r="A192" s="83" t="s">
        <v>365</v>
      </c>
    </row>
    <row r="193" spans="1:40" x14ac:dyDescent="0.2">
      <c r="A193" s="83" t="s">
        <v>347</v>
      </c>
    </row>
    <row r="194" spans="1:40" x14ac:dyDescent="0.2">
      <c r="A194" s="83" t="s">
        <v>366</v>
      </c>
    </row>
    <row r="195" spans="1:40" x14ac:dyDescent="0.2">
      <c r="A195" s="83" t="s">
        <v>243</v>
      </c>
    </row>
    <row r="196" spans="1:40" x14ac:dyDescent="0.2">
      <c r="A196" s="83"/>
    </row>
    <row r="197" spans="1:40" x14ac:dyDescent="0.2">
      <c r="A197" s="85" t="s">
        <v>244</v>
      </c>
      <c r="B197" s="85">
        <v>2022</v>
      </c>
      <c r="C197" s="85">
        <v>2023</v>
      </c>
      <c r="D197" s="85">
        <v>2024</v>
      </c>
      <c r="E197" s="85">
        <v>2025</v>
      </c>
      <c r="F197" s="85">
        <v>2026</v>
      </c>
      <c r="G197" s="85">
        <v>2027</v>
      </c>
      <c r="H197" s="85">
        <v>2028</v>
      </c>
      <c r="I197" s="85">
        <v>2029</v>
      </c>
      <c r="J197" s="85">
        <v>2030</v>
      </c>
      <c r="K197" s="85">
        <v>2031</v>
      </c>
      <c r="L197" s="85">
        <v>2032</v>
      </c>
      <c r="M197" s="85">
        <v>2033</v>
      </c>
      <c r="N197" s="85">
        <v>2034</v>
      </c>
      <c r="O197" s="85">
        <v>2035</v>
      </c>
      <c r="P197" s="85">
        <v>2036</v>
      </c>
      <c r="Q197" s="85">
        <v>2037</v>
      </c>
      <c r="R197" s="85">
        <v>2038</v>
      </c>
      <c r="S197" s="85">
        <v>2039</v>
      </c>
      <c r="T197" s="85">
        <v>2040</v>
      </c>
      <c r="U197" s="85">
        <v>2041</v>
      </c>
      <c r="V197" s="85">
        <v>2042</v>
      </c>
      <c r="W197" s="85">
        <v>2043</v>
      </c>
      <c r="X197" s="85">
        <v>2044</v>
      </c>
      <c r="Y197" s="85">
        <v>2045</v>
      </c>
      <c r="Z197" s="85">
        <v>2046</v>
      </c>
      <c r="AA197" s="85">
        <v>2047</v>
      </c>
      <c r="AB197" s="85">
        <v>2048</v>
      </c>
      <c r="AC197" s="85">
        <v>2049</v>
      </c>
      <c r="AD197" s="85">
        <v>2050</v>
      </c>
      <c r="AE197" s="85">
        <v>2051</v>
      </c>
      <c r="AF197" s="85">
        <v>2052</v>
      </c>
      <c r="AG197" s="85">
        <v>2053</v>
      </c>
      <c r="AH197" s="85">
        <v>2054</v>
      </c>
      <c r="AI197" s="85">
        <v>2055</v>
      </c>
      <c r="AJ197" s="85">
        <v>2056</v>
      </c>
      <c r="AK197" s="85">
        <v>2057</v>
      </c>
      <c r="AL197" s="85">
        <v>2058</v>
      </c>
      <c r="AM197" s="85">
        <v>2059</v>
      </c>
      <c r="AN197" s="85">
        <v>2060</v>
      </c>
    </row>
    <row r="198" spans="1:40" x14ac:dyDescent="0.2">
      <c r="A198" s="85" t="s">
        <v>245</v>
      </c>
      <c r="B198" s="86">
        <v>-3.3451541661189746E-8</v>
      </c>
      <c r="C198" s="86">
        <v>-3.4696156655723759E-8</v>
      </c>
      <c r="D198" s="86">
        <v>-3.6129021753355222E-8</v>
      </c>
      <c r="E198" s="86">
        <v>-3.7623094560634692E-8</v>
      </c>
      <c r="F198" s="86">
        <v>-3.9482473555622681E-8</v>
      </c>
      <c r="G198" s="86">
        <v>-4.1435158284743047E-8</v>
      </c>
      <c r="H198" s="86">
        <v>-4.3485914825471746E-8</v>
      </c>
      <c r="I198" s="86">
        <v>-4.5639757737954985E-8</v>
      </c>
      <c r="J198" s="86">
        <v>-4.7901963337695379E-8</v>
      </c>
      <c r="K198" s="86">
        <v>-5.0508421831620299E-8</v>
      </c>
      <c r="L198" s="86">
        <v>-5.325837703641133E-8</v>
      </c>
      <c r="M198" s="86">
        <v>-5.6159834225178277E-8</v>
      </c>
      <c r="N198" s="86">
        <v>-5.9221251927718661E-8</v>
      </c>
      <c r="O198" s="86">
        <v>-6.2451568000298821E-8</v>
      </c>
      <c r="P198" s="86">
        <v>-6.5797270916154002E-8</v>
      </c>
      <c r="Q198" s="86">
        <v>-6.9324457875380608E-8</v>
      </c>
      <c r="R198" s="86">
        <v>-7.3043112356009983E-8</v>
      </c>
      <c r="S198" s="86">
        <v>-7.6963775705353562E-8</v>
      </c>
      <c r="T198" s="86">
        <v>-8.1097578879449263E-8</v>
      </c>
      <c r="U198" s="86">
        <v>-8.5229270413557049E-8</v>
      </c>
      <c r="V198" s="86">
        <v>-8.9574450145593459E-8</v>
      </c>
      <c r="W198" s="86">
        <v>-9.4144321088583869E-8</v>
      </c>
      <c r="X198" s="86">
        <v>-9.8950684087051934E-8</v>
      </c>
      <c r="Y198" s="86">
        <v>-1.0400597028554499E-7</v>
      </c>
      <c r="Z198" s="86">
        <v>-1.0897333557761516E-7</v>
      </c>
      <c r="AA198" s="86">
        <v>-1.1418133661509143E-7</v>
      </c>
      <c r="AB198" s="86">
        <v>-1.1964181299022573E-7</v>
      </c>
      <c r="AC198" s="86">
        <v>-1.253671966810955E-7</v>
      </c>
      <c r="AD198" s="86">
        <v>-1.3137054221051331E-7</v>
      </c>
      <c r="AE198" s="86">
        <v>-1.3743828138267583E-7</v>
      </c>
      <c r="AF198" s="86">
        <v>-1.4379099984087908E-7</v>
      </c>
      <c r="AG198" s="86">
        <v>-1.5044232766106582E-7</v>
      </c>
      <c r="AH198" s="86">
        <v>-1.5740655971436955E-7</v>
      </c>
      <c r="AI198" s="86">
        <v>-1.6469868877736715E-7</v>
      </c>
      <c r="AJ198" s="86">
        <v>-1.7232199533052193E-7</v>
      </c>
      <c r="AK198" s="86">
        <v>-1.8030382864132021E-7</v>
      </c>
      <c r="AL198" s="86">
        <v>-1.8866133810503945E-7</v>
      </c>
      <c r="AM198" s="86">
        <v>-1.9741250807694263E-7</v>
      </c>
      <c r="AN198" s="86">
        <v>-2.0657619926803753E-7</v>
      </c>
    </row>
    <row r="199" spans="1:40" x14ac:dyDescent="0.2">
      <c r="A199" s="85" t="s">
        <v>246</v>
      </c>
      <c r="B199" s="86">
        <v>0</v>
      </c>
      <c r="C199" s="86">
        <v>0</v>
      </c>
      <c r="D199" s="86">
        <v>0</v>
      </c>
      <c r="E199" s="86">
        <v>0</v>
      </c>
      <c r="F199" s="86">
        <v>0</v>
      </c>
      <c r="G199" s="86">
        <v>0</v>
      </c>
      <c r="H199" s="86">
        <v>0</v>
      </c>
      <c r="I199" s="86">
        <v>0</v>
      </c>
      <c r="J199" s="86">
        <v>0</v>
      </c>
      <c r="K199" s="86">
        <v>0</v>
      </c>
      <c r="L199" s="86">
        <v>0</v>
      </c>
      <c r="M199" s="86">
        <v>0</v>
      </c>
      <c r="N199" s="86">
        <v>0</v>
      </c>
      <c r="O199" s="86">
        <v>0</v>
      </c>
      <c r="P199" s="86">
        <v>0</v>
      </c>
      <c r="Q199" s="86">
        <v>0</v>
      </c>
      <c r="R199" s="86">
        <v>0</v>
      </c>
      <c r="S199" s="86">
        <v>0</v>
      </c>
      <c r="T199" s="86">
        <v>0</v>
      </c>
      <c r="U199" s="86">
        <v>0</v>
      </c>
      <c r="V199" s="86">
        <v>0</v>
      </c>
      <c r="W199" s="86">
        <v>0</v>
      </c>
      <c r="X199" s="86">
        <v>0</v>
      </c>
      <c r="Y199" s="86">
        <v>0</v>
      </c>
      <c r="Z199" s="86">
        <v>0</v>
      </c>
      <c r="AA199" s="86">
        <v>0</v>
      </c>
      <c r="AB199" s="86">
        <v>0</v>
      </c>
      <c r="AC199" s="86">
        <v>0</v>
      </c>
      <c r="AD199" s="86">
        <v>0</v>
      </c>
      <c r="AE199" s="86">
        <v>0</v>
      </c>
      <c r="AF199" s="86">
        <v>0</v>
      </c>
      <c r="AG199" s="86">
        <v>0</v>
      </c>
      <c r="AH199" s="86">
        <v>0</v>
      </c>
      <c r="AI199" s="86">
        <v>0</v>
      </c>
      <c r="AJ199" s="86">
        <v>0</v>
      </c>
      <c r="AK199" s="86">
        <v>0</v>
      </c>
      <c r="AL199" s="86">
        <v>0</v>
      </c>
      <c r="AM199" s="86">
        <v>0</v>
      </c>
      <c r="AN199" s="86">
        <v>0</v>
      </c>
    </row>
    <row r="200" spans="1:40" x14ac:dyDescent="0.2">
      <c r="A200" s="85" t="s">
        <v>247</v>
      </c>
      <c r="B200" s="86">
        <v>0</v>
      </c>
      <c r="C200" s="86">
        <v>0</v>
      </c>
      <c r="D200" s="86">
        <v>0</v>
      </c>
      <c r="E200" s="86">
        <v>0</v>
      </c>
      <c r="F200" s="86">
        <v>0</v>
      </c>
      <c r="G200" s="86">
        <v>0</v>
      </c>
      <c r="H200" s="86">
        <v>0</v>
      </c>
      <c r="I200" s="86">
        <v>0</v>
      </c>
      <c r="J200" s="86">
        <v>0</v>
      </c>
      <c r="K200" s="86">
        <v>0</v>
      </c>
      <c r="L200" s="86">
        <v>0</v>
      </c>
      <c r="M200" s="86">
        <v>0</v>
      </c>
      <c r="N200" s="86">
        <v>0</v>
      </c>
      <c r="O200" s="86">
        <v>0</v>
      </c>
      <c r="P200" s="86">
        <v>0</v>
      </c>
      <c r="Q200" s="86">
        <v>0</v>
      </c>
      <c r="R200" s="86">
        <v>0</v>
      </c>
      <c r="S200" s="86">
        <v>0</v>
      </c>
      <c r="T200" s="86">
        <v>0</v>
      </c>
      <c r="U200" s="86">
        <v>0</v>
      </c>
      <c r="V200" s="86">
        <v>0</v>
      </c>
      <c r="W200" s="86">
        <v>0</v>
      </c>
      <c r="X200" s="86">
        <v>0</v>
      </c>
      <c r="Y200" s="86">
        <v>0</v>
      </c>
      <c r="Z200" s="86">
        <v>0</v>
      </c>
      <c r="AA200" s="86">
        <v>0</v>
      </c>
      <c r="AB200" s="86">
        <v>0</v>
      </c>
      <c r="AC200" s="86">
        <v>0</v>
      </c>
      <c r="AD200" s="86">
        <v>0</v>
      </c>
      <c r="AE200" s="86">
        <v>0</v>
      </c>
      <c r="AF200" s="86">
        <v>0</v>
      </c>
      <c r="AG200" s="86">
        <v>0</v>
      </c>
      <c r="AH200" s="86">
        <v>0</v>
      </c>
      <c r="AI200" s="86">
        <v>0</v>
      </c>
      <c r="AJ200" s="86">
        <v>0</v>
      </c>
      <c r="AK200" s="86">
        <v>0</v>
      </c>
      <c r="AL200" s="86">
        <v>0</v>
      </c>
      <c r="AM200" s="86">
        <v>0</v>
      </c>
      <c r="AN200" s="86">
        <v>0</v>
      </c>
    </row>
    <row r="201" spans="1:40" x14ac:dyDescent="0.2">
      <c r="A201" s="85" t="s">
        <v>180</v>
      </c>
      <c r="B201" s="86">
        <v>0</v>
      </c>
      <c r="C201" s="86">
        <v>0</v>
      </c>
      <c r="D201" s="86">
        <v>0</v>
      </c>
      <c r="E201" s="86">
        <v>0</v>
      </c>
      <c r="F201" s="86">
        <v>0</v>
      </c>
      <c r="G201" s="86">
        <v>0</v>
      </c>
      <c r="H201" s="86">
        <v>0</v>
      </c>
      <c r="I201" s="86">
        <v>0</v>
      </c>
      <c r="J201" s="86">
        <v>0</v>
      </c>
      <c r="K201" s="86">
        <v>0</v>
      </c>
      <c r="L201" s="86">
        <v>0</v>
      </c>
      <c r="M201" s="86">
        <v>0</v>
      </c>
      <c r="N201" s="86">
        <v>0</v>
      </c>
      <c r="O201" s="86">
        <v>0</v>
      </c>
      <c r="P201" s="86">
        <v>0</v>
      </c>
      <c r="Q201" s="86">
        <v>0</v>
      </c>
      <c r="R201" s="86">
        <v>0</v>
      </c>
      <c r="S201" s="86">
        <v>0</v>
      </c>
      <c r="T201" s="86">
        <v>0</v>
      </c>
      <c r="U201" s="86">
        <v>0</v>
      </c>
      <c r="V201" s="86">
        <v>0</v>
      </c>
      <c r="W201" s="86">
        <v>0</v>
      </c>
      <c r="X201" s="86">
        <v>0</v>
      </c>
      <c r="Y201" s="86">
        <v>0</v>
      </c>
      <c r="Z201" s="86">
        <v>0</v>
      </c>
      <c r="AA201" s="86">
        <v>0</v>
      </c>
      <c r="AB201" s="86">
        <v>0</v>
      </c>
      <c r="AC201" s="86">
        <v>0</v>
      </c>
      <c r="AD201" s="86">
        <v>0</v>
      </c>
      <c r="AE201" s="86">
        <v>0</v>
      </c>
      <c r="AF201" s="86">
        <v>0</v>
      </c>
      <c r="AG201" s="86">
        <v>0</v>
      </c>
      <c r="AH201" s="86">
        <v>0</v>
      </c>
      <c r="AI201" s="86">
        <v>0</v>
      </c>
      <c r="AJ201" s="86">
        <v>0</v>
      </c>
      <c r="AK201" s="86">
        <v>0</v>
      </c>
      <c r="AL201" s="86">
        <v>0</v>
      </c>
      <c r="AM201" s="86">
        <v>0</v>
      </c>
      <c r="AN201" s="86">
        <v>0</v>
      </c>
    </row>
    <row r="202" spans="1:40" x14ac:dyDescent="0.2">
      <c r="A202" s="85" t="s">
        <v>248</v>
      </c>
      <c r="B202" s="86">
        <v>6.6819329386849207</v>
      </c>
      <c r="C202" s="86">
        <v>6.9305443184589848</v>
      </c>
      <c r="D202" s="86">
        <v>7.216758585936641</v>
      </c>
      <c r="E202" s="86">
        <v>7.5151990705298122</v>
      </c>
      <c r="F202" s="86">
        <v>7.8866093295231545</v>
      </c>
      <c r="G202" s="86">
        <v>8.2766573740207345</v>
      </c>
      <c r="H202" s="86">
        <v>8.6862952262162523</v>
      </c>
      <c r="I202" s="86">
        <v>9.1165245426238766</v>
      </c>
      <c r="J202" s="86">
        <v>9.568399265292344</v>
      </c>
      <c r="K202" s="86">
        <v>10.089038374851773</v>
      </c>
      <c r="L202" s="86">
        <v>10.638340898750689</v>
      </c>
      <c r="M202" s="86">
        <v>11.217905887299455</v>
      </c>
      <c r="N202" s="86">
        <v>11.829422928662332</v>
      </c>
      <c r="O202" s="86">
        <v>12.474677356286488</v>
      </c>
      <c r="P202" s="86">
        <v>13.142980262709601</v>
      </c>
      <c r="Q202" s="86">
        <v>13.847534538935983</v>
      </c>
      <c r="R202" s="86">
        <v>14.59033438096939</v>
      </c>
      <c r="S202" s="86">
        <v>15.373485418993681</v>
      </c>
      <c r="T202" s="86">
        <v>16.199211057315367</v>
      </c>
      <c r="U202" s="86">
        <v>17.024514896339046</v>
      </c>
      <c r="V202" s="86">
        <v>17.892462923071861</v>
      </c>
      <c r="W202" s="86">
        <v>18.80529293517662</v>
      </c>
      <c r="X202" s="86">
        <v>19.765362146934375</v>
      </c>
      <c r="Y202" s="86">
        <v>20.775153674820231</v>
      </c>
      <c r="Z202" s="86">
        <v>21.767383034523334</v>
      </c>
      <c r="AA202" s="86">
        <v>22.807679294393235</v>
      </c>
      <c r="AB202" s="86">
        <v>23.898407408555226</v>
      </c>
      <c r="AC202" s="86">
        <v>25.042050659981729</v>
      </c>
      <c r="AD202" s="86">
        <v>26.241216684723234</v>
      </c>
      <c r="AE202" s="86">
        <v>27.453245315525045</v>
      </c>
      <c r="AF202" s="86">
        <v>28.722198452154572</v>
      </c>
      <c r="AG202" s="86">
        <v>30.050798697184842</v>
      </c>
      <c r="AH202" s="86">
        <v>31.441901445779671</v>
      </c>
      <c r="AI202" s="86">
        <v>32.898501499454227</v>
      </c>
      <c r="AJ202" s="86">
        <v>34.421254132954395</v>
      </c>
      <c r="AK202" s="86">
        <v>36.01562235223421</v>
      </c>
      <c r="AL202" s="86">
        <v>37.685031742587853</v>
      </c>
      <c r="AM202" s="86">
        <v>39.433074672254463</v>
      </c>
      <c r="AN202" s="86">
        <v>41.263518561205437</v>
      </c>
    </row>
    <row r="203" spans="1:40" x14ac:dyDescent="0.2">
      <c r="A203" s="85" t="s">
        <v>249</v>
      </c>
      <c r="B203" s="86">
        <v>53.768068563137049</v>
      </c>
      <c r="C203" s="86">
        <v>55.768590543218288</v>
      </c>
      <c r="D203" s="86">
        <v>58.071694824374902</v>
      </c>
      <c r="E203" s="86">
        <v>60.473180829228397</v>
      </c>
      <c r="F203" s="86">
        <v>63.461838819941029</v>
      </c>
      <c r="G203" s="86">
        <v>66.600471037879899</v>
      </c>
      <c r="H203" s="86">
        <v>69.896738199645156</v>
      </c>
      <c r="I203" s="86">
        <v>73.358700418474228</v>
      </c>
      <c r="J203" s="86">
        <v>76.994838537987974</v>
      </c>
      <c r="K203" s="86">
        <v>81.184308800009418</v>
      </c>
      <c r="L203" s="86">
        <v>85.604427355212081</v>
      </c>
      <c r="M203" s="86">
        <v>90.268061415451072</v>
      </c>
      <c r="N203" s="86">
        <v>95.188806731101749</v>
      </c>
      <c r="O203" s="86">
        <v>100.38102949411436</v>
      </c>
      <c r="P203" s="86">
        <v>105.75871837893781</v>
      </c>
      <c r="Q203" s="86">
        <v>111.42811419272569</v>
      </c>
      <c r="R203" s="86">
        <v>117.40526379922861</v>
      </c>
      <c r="S203" s="86">
        <v>123.70711074893319</v>
      </c>
      <c r="T203" s="86">
        <v>130.3515462952077</v>
      </c>
      <c r="U203" s="86">
        <v>136.99258771379735</v>
      </c>
      <c r="V203" s="86">
        <v>143.97677768380242</v>
      </c>
      <c r="W203" s="86">
        <v>151.3221232788149</v>
      </c>
      <c r="X203" s="86">
        <v>159.04759249211526</v>
      </c>
      <c r="Y203" s="86">
        <v>167.1731664246976</v>
      </c>
      <c r="Z203" s="86">
        <v>175.15742138990441</v>
      </c>
      <c r="AA203" s="86">
        <v>183.52846030034107</v>
      </c>
      <c r="AB203" s="86">
        <v>192.30531343013999</v>
      </c>
      <c r="AC203" s="86">
        <v>201.50796322006309</v>
      </c>
      <c r="AD203" s="86">
        <v>211.15739275318489</v>
      </c>
      <c r="AE203" s="86">
        <v>220.91032489414454</v>
      </c>
      <c r="AF203" s="86">
        <v>231.12131621653461</v>
      </c>
      <c r="AG203" s="86">
        <v>241.81227491416078</v>
      </c>
      <c r="AH203" s="86">
        <v>253.00617773407384</v>
      </c>
      <c r="AI203" s="86">
        <v>264.72712319607012</v>
      </c>
      <c r="AJ203" s="86">
        <v>276.98038415424566</v>
      </c>
      <c r="AK203" s="86">
        <v>289.80992023546156</v>
      </c>
      <c r="AL203" s="86">
        <v>303.24329638337389</v>
      </c>
      <c r="AM203" s="86">
        <v>317.30941960790881</v>
      </c>
      <c r="AN203" s="86">
        <v>332.03860552240582</v>
      </c>
    </row>
    <row r="204" spans="1:40" x14ac:dyDescent="0.2">
      <c r="A204" s="85" t="s">
        <v>250</v>
      </c>
      <c r="B204" s="86">
        <v>280.60423070144191</v>
      </c>
      <c r="C204" s="86">
        <v>291.04453377022054</v>
      </c>
      <c r="D204" s="86">
        <v>303.06395016938467</v>
      </c>
      <c r="E204" s="86">
        <v>315.59680007342962</v>
      </c>
      <c r="F204" s="86">
        <v>331.19397696158347</v>
      </c>
      <c r="G204" s="86">
        <v>347.57383776940333</v>
      </c>
      <c r="H204" s="86">
        <v>364.77636216410889</v>
      </c>
      <c r="I204" s="86">
        <v>382.84361417988981</v>
      </c>
      <c r="J204" s="86">
        <v>401.81985355423598</v>
      </c>
      <c r="K204" s="86">
        <v>423.68381689412553</v>
      </c>
      <c r="L204" s="86">
        <v>446.751485120582</v>
      </c>
      <c r="M204" s="86">
        <v>471.09000950350162</v>
      </c>
      <c r="N204" s="86">
        <v>496.7703434019474</v>
      </c>
      <c r="O204" s="86">
        <v>523.86746094736998</v>
      </c>
      <c r="P204" s="86">
        <v>551.93248713862397</v>
      </c>
      <c r="Q204" s="86">
        <v>581.51987038267453</v>
      </c>
      <c r="R204" s="86">
        <v>612.71335588328748</v>
      </c>
      <c r="S204" s="86">
        <v>645.60136846353532</v>
      </c>
      <c r="T204" s="86">
        <v>680.27727880832174</v>
      </c>
      <c r="U204" s="86">
        <v>714.93547591524509</v>
      </c>
      <c r="V204" s="86">
        <v>751.384493073165</v>
      </c>
      <c r="W204" s="86">
        <v>789.71830540835083</v>
      </c>
      <c r="X204" s="86">
        <v>830.03590288463533</v>
      </c>
      <c r="Y204" s="86">
        <v>872.44156266173115</v>
      </c>
      <c r="Z204" s="86">
        <v>914.10970849823673</v>
      </c>
      <c r="AA204" s="86">
        <v>957.79639832003431</v>
      </c>
      <c r="AB204" s="86">
        <v>1003.6009471216114</v>
      </c>
      <c r="AC204" s="86">
        <v>1051.6276390546479</v>
      </c>
      <c r="AD204" s="86">
        <v>1101.9859804123992</v>
      </c>
      <c r="AE204" s="86">
        <v>1152.8844800913257</v>
      </c>
      <c r="AF204" s="86">
        <v>1206.1734942085775</v>
      </c>
      <c r="AG204" s="86">
        <v>1261.9673570155635</v>
      </c>
      <c r="AH204" s="86">
        <v>1320.38597931813</v>
      </c>
      <c r="AI204" s="86">
        <v>1381.5551262179295</v>
      </c>
      <c r="AJ204" s="86">
        <v>1445.5023156304599</v>
      </c>
      <c r="AK204" s="86">
        <v>1512.4569635940313</v>
      </c>
      <c r="AL204" s="86">
        <v>1582.5629257466749</v>
      </c>
      <c r="AM204" s="86">
        <v>1655.9710616877592</v>
      </c>
      <c r="AN204" s="86">
        <v>1732.8395822213297</v>
      </c>
    </row>
    <row r="205" spans="1:40" x14ac:dyDescent="0.2">
      <c r="A205" s="85" t="s">
        <v>251</v>
      </c>
      <c r="B205" s="86">
        <v>9.5061815315887586</v>
      </c>
      <c r="C205" s="86">
        <v>9.8598733343406941</v>
      </c>
      <c r="D205" s="86">
        <v>10.267061614818823</v>
      </c>
      <c r="E205" s="86">
        <v>10.691643760277524</v>
      </c>
      <c r="F205" s="86">
        <v>11.220037770975271</v>
      </c>
      <c r="G205" s="86">
        <v>11.774947188812821</v>
      </c>
      <c r="H205" s="86">
        <v>12.357726426634255</v>
      </c>
      <c r="I205" s="86">
        <v>12.969800510512615</v>
      </c>
      <c r="J205" s="86">
        <v>13.612668851551097</v>
      </c>
      <c r="K205" s="86">
        <v>14.353366181699812</v>
      </c>
      <c r="L205" s="86">
        <v>15.1348420743583</v>
      </c>
      <c r="M205" s="86">
        <v>15.959371449473826</v>
      </c>
      <c r="N205" s="86">
        <v>16.829358032428022</v>
      </c>
      <c r="O205" s="86">
        <v>17.747341762486812</v>
      </c>
      <c r="P205" s="86">
        <v>18.698115858073109</v>
      </c>
      <c r="Q205" s="86">
        <v>19.700463668223879</v>
      </c>
      <c r="R205" s="86">
        <v>20.757222274573305</v>
      </c>
      <c r="S205" s="86">
        <v>21.871387292753855</v>
      </c>
      <c r="T205" s="86">
        <v>23.046121892038503</v>
      </c>
      <c r="U205" s="86">
        <v>24.220256410368506</v>
      </c>
      <c r="V205" s="86">
        <v>25.455059509683995</v>
      </c>
      <c r="W205" s="86">
        <v>26.753714836245546</v>
      </c>
      <c r="X205" s="86">
        <v>28.119575926682462</v>
      </c>
      <c r="Y205" s="86">
        <v>29.556175434823071</v>
      </c>
      <c r="Z205" s="86">
        <v>30.96778978367437</v>
      </c>
      <c r="AA205" s="86">
        <v>32.447787440595249</v>
      </c>
      <c r="AB205" s="86">
        <v>33.999532953454583</v>
      </c>
      <c r="AC205" s="86">
        <v>35.626559212951349</v>
      </c>
      <c r="AD205" s="86">
        <v>37.332576023103584</v>
      </c>
      <c r="AE205" s="86">
        <v>39.056892069315303</v>
      </c>
      <c r="AF205" s="86">
        <v>40.862192868136752</v>
      </c>
      <c r="AG205" s="86">
        <v>42.752351782939748</v>
      </c>
      <c r="AH205" s="86">
        <v>44.731431097051683</v>
      </c>
      <c r="AI205" s="86">
        <v>46.803691422950337</v>
      </c>
      <c r="AJ205" s="86">
        <v>48.970064999965984</v>
      </c>
      <c r="AK205" s="86">
        <v>51.238323879507014</v>
      </c>
      <c r="AL205" s="86">
        <v>53.613341536952106</v>
      </c>
      <c r="AM205" s="86">
        <v>56.100228724672291</v>
      </c>
      <c r="AN205" s="86">
        <v>58.704345235781702</v>
      </c>
    </row>
    <row r="206" spans="1:40" x14ac:dyDescent="0.2">
      <c r="A206" s="85" t="s">
        <v>252</v>
      </c>
      <c r="B206" s="86">
        <v>0</v>
      </c>
      <c r="C206" s="86">
        <v>0</v>
      </c>
      <c r="D206" s="86">
        <v>0</v>
      </c>
      <c r="E206" s="86">
        <v>0</v>
      </c>
      <c r="F206" s="86">
        <v>0</v>
      </c>
      <c r="G206" s="86">
        <v>0</v>
      </c>
      <c r="H206" s="86">
        <v>0</v>
      </c>
      <c r="I206" s="86">
        <v>0</v>
      </c>
      <c r="J206" s="86">
        <v>0</v>
      </c>
      <c r="K206" s="86">
        <v>0</v>
      </c>
      <c r="L206" s="86">
        <v>0</v>
      </c>
      <c r="M206" s="86">
        <v>0</v>
      </c>
      <c r="N206" s="86">
        <v>0</v>
      </c>
      <c r="O206" s="86">
        <v>0</v>
      </c>
      <c r="P206" s="86">
        <v>0</v>
      </c>
      <c r="Q206" s="86">
        <v>0</v>
      </c>
      <c r="R206" s="86">
        <v>0</v>
      </c>
      <c r="S206" s="86">
        <v>0</v>
      </c>
      <c r="T206" s="86">
        <v>0</v>
      </c>
      <c r="U206" s="86">
        <v>0</v>
      </c>
      <c r="V206" s="86">
        <v>0</v>
      </c>
      <c r="W206" s="86">
        <v>0</v>
      </c>
      <c r="X206" s="86">
        <v>0</v>
      </c>
      <c r="Y206" s="86">
        <v>0</v>
      </c>
      <c r="Z206" s="86">
        <v>0</v>
      </c>
      <c r="AA206" s="86">
        <v>0</v>
      </c>
      <c r="AB206" s="86">
        <v>0</v>
      </c>
      <c r="AC206" s="86">
        <v>0</v>
      </c>
      <c r="AD206" s="86">
        <v>0</v>
      </c>
      <c r="AE206" s="86">
        <v>0</v>
      </c>
      <c r="AF206" s="86">
        <v>0</v>
      </c>
      <c r="AG206" s="86">
        <v>0</v>
      </c>
      <c r="AH206" s="86">
        <v>0</v>
      </c>
      <c r="AI206" s="86">
        <v>0</v>
      </c>
      <c r="AJ206" s="86">
        <v>0</v>
      </c>
      <c r="AK206" s="86">
        <v>0</v>
      </c>
      <c r="AL206" s="86">
        <v>0</v>
      </c>
      <c r="AM206" s="86">
        <v>0</v>
      </c>
      <c r="AN206" s="86">
        <v>0</v>
      </c>
    </row>
    <row r="207" spans="1:40" x14ac:dyDescent="0.2">
      <c r="A207" s="85" t="s">
        <v>128</v>
      </c>
      <c r="B207" s="86">
        <v>131.57529736957173</v>
      </c>
      <c r="C207" s="86">
        <v>136.4707544960346</v>
      </c>
      <c r="D207" s="86">
        <v>142.10665771451232</v>
      </c>
      <c r="E207" s="86">
        <v>147.98330985511188</v>
      </c>
      <c r="F207" s="86">
        <v>155.29682463019083</v>
      </c>
      <c r="G207" s="86">
        <v>162.97733982154645</v>
      </c>
      <c r="H207" s="86">
        <v>171.04360189137586</v>
      </c>
      <c r="I207" s="86">
        <v>179.51533466135209</v>
      </c>
      <c r="J207" s="86">
        <v>188.41329151821898</v>
      </c>
      <c r="K207" s="86">
        <v>198.66530187077922</v>
      </c>
      <c r="L207" s="86">
        <v>209.48172933137579</v>
      </c>
      <c r="M207" s="86">
        <v>220.89406112414358</v>
      </c>
      <c r="N207" s="86">
        <v>232.93556727247025</v>
      </c>
      <c r="O207" s="86">
        <v>245.6414031395376</v>
      </c>
      <c r="P207" s="86">
        <v>258.80109127955001</v>
      </c>
      <c r="Q207" s="86">
        <v>272.67461249835685</v>
      </c>
      <c r="R207" s="86">
        <v>287.30123491412314</v>
      </c>
      <c r="S207" s="86">
        <v>302.72242091806635</v>
      </c>
      <c r="T207" s="86">
        <v>318.98195201555109</v>
      </c>
      <c r="U207" s="86">
        <v>335.23317737746879</v>
      </c>
      <c r="V207" s="86">
        <v>352.32411809277318</v>
      </c>
      <c r="W207" s="86">
        <v>370.2988390893284</v>
      </c>
      <c r="X207" s="86">
        <v>389.20375675186006</v>
      </c>
      <c r="Y207" s="86">
        <v>409.08776663074468</v>
      </c>
      <c r="Z207" s="86">
        <v>428.62595629229031</v>
      </c>
      <c r="AA207" s="86">
        <v>449.11064103858388</v>
      </c>
      <c r="AB207" s="86">
        <v>470.58838966119441</v>
      </c>
      <c r="AC207" s="86">
        <v>493.10810098903085</v>
      </c>
      <c r="AD207" s="86">
        <v>516.7211225126955</v>
      </c>
      <c r="AE207" s="86">
        <v>540.58742422232763</v>
      </c>
      <c r="AF207" s="86">
        <v>565.57463792713042</v>
      </c>
      <c r="AG207" s="86">
        <v>591.7363749468301</v>
      </c>
      <c r="AH207" s="86">
        <v>619.12886144700383</v>
      </c>
      <c r="AI207" s="86">
        <v>647.81106867198127</v>
      </c>
      <c r="AJ207" s="86">
        <v>677.79589976974978</v>
      </c>
      <c r="AK207" s="86">
        <v>709.1909278990837</v>
      </c>
      <c r="AL207" s="86">
        <v>742.06360695511842</v>
      </c>
      <c r="AM207" s="86">
        <v>776.48467498980096</v>
      </c>
      <c r="AN207" s="86">
        <v>812.52831703426023</v>
      </c>
    </row>
    <row r="208" spans="1:40" x14ac:dyDescent="0.2">
      <c r="A208" s="85" t="s">
        <v>253</v>
      </c>
      <c r="B208" s="86">
        <v>999.06439566878521</v>
      </c>
      <c r="C208" s="86">
        <v>1036.2360913696466</v>
      </c>
      <c r="D208" s="86">
        <v>1079.0300683211162</v>
      </c>
      <c r="E208" s="86">
        <v>1123.6520759226858</v>
      </c>
      <c r="F208" s="86">
        <v>1179.1843252510366</v>
      </c>
      <c r="G208" s="86">
        <v>1237.5032454547554</v>
      </c>
      <c r="H208" s="86">
        <v>1298.7511802966935</v>
      </c>
      <c r="I208" s="86">
        <v>1363.0778947279775</v>
      </c>
      <c r="J208" s="86">
        <v>1430.6409712903151</v>
      </c>
      <c r="K208" s="86">
        <v>1508.4855115044375</v>
      </c>
      <c r="L208" s="86">
        <v>1590.6157272839471</v>
      </c>
      <c r="M208" s="86">
        <v>1677.2707042716718</v>
      </c>
      <c r="N208" s="86">
        <v>1768.7030650835129</v>
      </c>
      <c r="O208" s="86">
        <v>1865.1797479090385</v>
      </c>
      <c r="P208" s="86">
        <v>1965.1025764462411</v>
      </c>
      <c r="Q208" s="86">
        <v>2070.4456109623138</v>
      </c>
      <c r="R208" s="86">
        <v>2181.5070182068507</v>
      </c>
      <c r="S208" s="86">
        <v>2298.6016262642479</v>
      </c>
      <c r="T208" s="86">
        <v>2422.0618724846231</v>
      </c>
      <c r="U208" s="86">
        <v>2545.4590524239352</v>
      </c>
      <c r="V208" s="86">
        <v>2675.23227504631</v>
      </c>
      <c r="W208" s="86">
        <v>2811.7161297572584</v>
      </c>
      <c r="X208" s="86">
        <v>2955.2630608094792</v>
      </c>
      <c r="Y208" s="86">
        <v>3106.2443370084729</v>
      </c>
      <c r="Z208" s="86">
        <v>3254.5997657014914</v>
      </c>
      <c r="AA208" s="86">
        <v>3410.1420262600013</v>
      </c>
      <c r="AB208" s="86">
        <v>3573.2247201771106</v>
      </c>
      <c r="AC208" s="86">
        <v>3744.2191411525441</v>
      </c>
      <c r="AD208" s="86">
        <v>3923.5151758192278</v>
      </c>
      <c r="AE208" s="86">
        <v>4104.7343922760156</v>
      </c>
      <c r="AF208" s="86">
        <v>4294.4648056477336</v>
      </c>
      <c r="AG208" s="86">
        <v>4493.1134920483191</v>
      </c>
      <c r="AH208" s="86">
        <v>4701.1073823778452</v>
      </c>
      <c r="AI208" s="86">
        <v>4918.8942511939658</v>
      </c>
      <c r="AJ208" s="86">
        <v>5146.5720733901753</v>
      </c>
      <c r="AK208" s="86">
        <v>5384.9576627226243</v>
      </c>
      <c r="AL208" s="86">
        <v>5634.5632033651355</v>
      </c>
      <c r="AM208" s="86">
        <v>5895.9258164227531</v>
      </c>
      <c r="AN208" s="86">
        <v>6169.6087962582769</v>
      </c>
    </row>
    <row r="209" spans="1:40" x14ac:dyDescent="0.2">
      <c r="A209" s="85" t="s">
        <v>254</v>
      </c>
      <c r="B209" s="86">
        <v>39.317022103439264</v>
      </c>
      <c r="C209" s="86">
        <v>40.779871132820155</v>
      </c>
      <c r="D209" s="86">
        <v>42.463978528688962</v>
      </c>
      <c r="E209" s="86">
        <v>44.220025953436114</v>
      </c>
      <c r="F209" s="86">
        <v>46.40543330431553</v>
      </c>
      <c r="G209" s="86">
        <v>48.700506859772801</v>
      </c>
      <c r="H209" s="86">
        <v>51.110848393722158</v>
      </c>
      <c r="I209" s="86">
        <v>53.64235173234669</v>
      </c>
      <c r="J209" s="86">
        <v>56.301218354051855</v>
      </c>
      <c r="K209" s="86">
        <v>59.364700069043714</v>
      </c>
      <c r="L209" s="86">
        <v>62.59683958193429</v>
      </c>
      <c r="M209" s="86">
        <v>66.007045831270887</v>
      </c>
      <c r="N209" s="86">
        <v>69.605260487496693</v>
      </c>
      <c r="O209" s="86">
        <v>73.40198859387516</v>
      </c>
      <c r="P209" s="86">
        <v>77.334335773163303</v>
      </c>
      <c r="Q209" s="86">
        <v>81.479988880678206</v>
      </c>
      <c r="R209" s="86">
        <v>85.850681923492019</v>
      </c>
      <c r="S209" s="86">
        <v>90.458804596209603</v>
      </c>
      <c r="T209" s="86">
        <v>95.317439585692114</v>
      </c>
      <c r="U209" s="86">
        <v>100.17359267473124</v>
      </c>
      <c r="V209" s="86">
        <v>105.28066753837197</v>
      </c>
      <c r="W209" s="86">
        <v>110.65183155512264</v>
      </c>
      <c r="X209" s="86">
        <v>116.30095476032206</v>
      </c>
      <c r="Y209" s="86">
        <v>122.24264800778042</v>
      </c>
      <c r="Z209" s="86">
        <v>128.08100406808623</v>
      </c>
      <c r="AA209" s="86">
        <v>134.20218957215386</v>
      </c>
      <c r="AB209" s="86">
        <v>140.6201200971779</v>
      </c>
      <c r="AC209" s="86">
        <v>147.34940747665203</v>
      </c>
      <c r="AD209" s="86">
        <v>154.40539524742039</v>
      </c>
      <c r="AE209" s="86">
        <v>161.53706760997107</v>
      </c>
      <c r="AF209" s="86">
        <v>169.00368826882953</v>
      </c>
      <c r="AG209" s="86">
        <v>176.82127723295505</v>
      </c>
      <c r="AH209" s="86">
        <v>185.00663587341791</v>
      </c>
      <c r="AI209" s="86">
        <v>193.57738583928995</v>
      </c>
      <c r="AJ209" s="86">
        <v>202.53738281902318</v>
      </c>
      <c r="AK209" s="86">
        <v>211.91877157189845</v>
      </c>
      <c r="AL209" s="86">
        <v>221.74170851282815</v>
      </c>
      <c r="AM209" s="86">
        <v>232.02733142076909</v>
      </c>
      <c r="AN209" s="86">
        <v>242.79780809292123</v>
      </c>
    </row>
    <row r="213" spans="1:40" x14ac:dyDescent="0.2">
      <c r="A213" s="83" t="s">
        <v>367</v>
      </c>
    </row>
    <row r="214" spans="1:40" x14ac:dyDescent="0.2">
      <c r="A214" s="83" t="s">
        <v>347</v>
      </c>
    </row>
    <row r="215" spans="1:40" x14ac:dyDescent="0.2">
      <c r="A215" s="83" t="s">
        <v>368</v>
      </c>
    </row>
    <row r="216" spans="1:40" x14ac:dyDescent="0.2">
      <c r="A216" s="83" t="s">
        <v>243</v>
      </c>
    </row>
    <row r="217" spans="1:40" x14ac:dyDescent="0.2">
      <c r="A217" s="83"/>
      <c r="B217">
        <v>1000</v>
      </c>
    </row>
    <row r="218" spans="1:40" x14ac:dyDescent="0.2">
      <c r="A218" s="85" t="s">
        <v>244</v>
      </c>
      <c r="B218" s="85">
        <v>2022</v>
      </c>
      <c r="C218" s="85">
        <v>2023</v>
      </c>
      <c r="D218" s="85">
        <v>2024</v>
      </c>
      <c r="E218" s="85">
        <v>2025</v>
      </c>
      <c r="F218" s="85">
        <v>2026</v>
      </c>
      <c r="G218" s="85">
        <v>2027</v>
      </c>
      <c r="H218" s="85">
        <v>2028</v>
      </c>
      <c r="I218" s="85">
        <v>2029</v>
      </c>
      <c r="J218" s="85">
        <v>2030</v>
      </c>
      <c r="K218" s="85">
        <v>2031</v>
      </c>
      <c r="L218" s="85">
        <v>2032</v>
      </c>
      <c r="M218" s="85">
        <v>2033</v>
      </c>
      <c r="N218" s="85">
        <v>2034</v>
      </c>
      <c r="O218" s="85">
        <v>2035</v>
      </c>
      <c r="P218" s="85">
        <v>2036</v>
      </c>
      <c r="Q218" s="85">
        <v>2037</v>
      </c>
      <c r="R218" s="85">
        <v>2038</v>
      </c>
      <c r="S218" s="85">
        <v>2039</v>
      </c>
      <c r="T218" s="85">
        <v>2040</v>
      </c>
      <c r="U218" s="85">
        <v>2041</v>
      </c>
      <c r="V218" s="85">
        <v>2042</v>
      </c>
      <c r="W218" s="85">
        <v>2043</v>
      </c>
      <c r="X218" s="85">
        <v>2044</v>
      </c>
      <c r="Y218" s="85">
        <v>2045</v>
      </c>
      <c r="Z218" s="85">
        <v>2046</v>
      </c>
      <c r="AA218" s="85">
        <v>2047</v>
      </c>
      <c r="AB218" s="85">
        <v>2048</v>
      </c>
      <c r="AC218" s="85">
        <v>2049</v>
      </c>
      <c r="AD218" s="85">
        <v>2050</v>
      </c>
      <c r="AE218" s="85">
        <v>2051</v>
      </c>
      <c r="AF218" s="85">
        <v>2052</v>
      </c>
      <c r="AG218" s="85">
        <v>2053</v>
      </c>
      <c r="AH218" s="85">
        <v>2054</v>
      </c>
      <c r="AI218" s="85">
        <v>2055</v>
      </c>
      <c r="AJ218" s="85">
        <v>2056</v>
      </c>
      <c r="AK218" s="85">
        <v>2057</v>
      </c>
      <c r="AL218" s="85">
        <v>2058</v>
      </c>
      <c r="AM218" s="85">
        <v>2059</v>
      </c>
      <c r="AN218" s="85">
        <v>2060</v>
      </c>
    </row>
    <row r="219" spans="1:40" x14ac:dyDescent="0.2">
      <c r="A219" s="85" t="s">
        <v>245</v>
      </c>
      <c r="B219" s="86">
        <v>-1.5280416779015957E-9</v>
      </c>
      <c r="C219" s="86">
        <v>-1.5848947701701573E-9</v>
      </c>
      <c r="D219" s="86">
        <v>-1.6503469878935523E-9</v>
      </c>
      <c r="E219" s="86">
        <v>-1.7185951285163563E-9</v>
      </c>
      <c r="F219" s="86">
        <v>-1.8035301855649461E-9</v>
      </c>
      <c r="G219" s="86">
        <v>-1.8927273795274493E-9</v>
      </c>
      <c r="H219" s="86">
        <v>-1.9864044212973471E-9</v>
      </c>
      <c r="I219" s="86">
        <v>-2.084790372272687E-9</v>
      </c>
      <c r="J219" s="86">
        <v>-2.1881262506425667E-9</v>
      </c>
      <c r="K219" s="86">
        <v>-2.3071873465638559E-9</v>
      </c>
      <c r="L219" s="86">
        <v>-2.4328032660883754E-9</v>
      </c>
      <c r="M219" s="86">
        <v>-2.5653396841700218E-9</v>
      </c>
      <c r="N219" s="86">
        <v>-2.7051829801929031E-9</v>
      </c>
      <c r="O219" s="86">
        <v>-2.8527414288196428E-9</v>
      </c>
      <c r="P219" s="86">
        <v>-3.0055706630918237E-9</v>
      </c>
      <c r="Q219" s="86">
        <v>-3.1666899542156275E-9</v>
      </c>
      <c r="R219" s="86">
        <v>-3.3365553400824234E-9</v>
      </c>
      <c r="S219" s="86">
        <v>-3.5156483416396246E-9</v>
      </c>
      <c r="T219" s="86">
        <v>-3.7044774127251162E-9</v>
      </c>
      <c r="U219" s="86">
        <v>-3.8932100256580115E-9</v>
      </c>
      <c r="V219" s="86">
        <v>-4.0916946215481945E-9</v>
      </c>
      <c r="W219" s="86">
        <v>-4.3004429457434404E-9</v>
      </c>
      <c r="X219" s="86">
        <v>-4.5199940520921249E-9</v>
      </c>
      <c r="Y219" s="86">
        <v>-4.7509157860814507E-9</v>
      </c>
      <c r="Z219" s="86">
        <v>-4.9778213581033021E-9</v>
      </c>
      <c r="AA219" s="86">
        <v>-5.2157189929693014E-9</v>
      </c>
      <c r="AB219" s="86">
        <v>-5.4651495144953908E-9</v>
      </c>
      <c r="AC219" s="86">
        <v>-5.7266808062438113E-9</v>
      </c>
      <c r="AD219" s="86">
        <v>-6.0009091891597926E-9</v>
      </c>
      <c r="AE219" s="86">
        <v>-6.2780790260423055E-9</v>
      </c>
      <c r="AF219" s="86">
        <v>-6.5682665059028074E-9</v>
      </c>
      <c r="AG219" s="86">
        <v>-6.8720942405277667E-9</v>
      </c>
      <c r="AH219" s="86">
        <v>-7.1902152090561819E-9</v>
      </c>
      <c r="AI219" s="86">
        <v>-7.5233142704314462E-9</v>
      </c>
      <c r="AJ219" s="86">
        <v>-7.8715412745744452E-9</v>
      </c>
      <c r="AK219" s="86">
        <v>-8.2361455157928236E-9</v>
      </c>
      <c r="AL219" s="86">
        <v>-8.6179103657768938E-9</v>
      </c>
      <c r="AM219" s="86">
        <v>-9.0176573365714664E-9</v>
      </c>
      <c r="AN219" s="86">
        <v>-9.4362479715034961E-9</v>
      </c>
    </row>
    <row r="220" spans="1:40" x14ac:dyDescent="0.2">
      <c r="A220" s="85" t="s">
        <v>246</v>
      </c>
      <c r="B220" s="86">
        <v>0</v>
      </c>
      <c r="C220" s="86">
        <v>0</v>
      </c>
      <c r="D220" s="86">
        <v>0</v>
      </c>
      <c r="E220" s="86">
        <v>0</v>
      </c>
      <c r="F220" s="86">
        <v>0</v>
      </c>
      <c r="G220" s="86">
        <v>0</v>
      </c>
      <c r="H220" s="86">
        <v>0</v>
      </c>
      <c r="I220" s="86">
        <v>0</v>
      </c>
      <c r="J220" s="86">
        <v>0</v>
      </c>
      <c r="K220" s="86">
        <v>0</v>
      </c>
      <c r="L220" s="86">
        <v>0</v>
      </c>
      <c r="M220" s="86">
        <v>0</v>
      </c>
      <c r="N220" s="86">
        <v>0</v>
      </c>
      <c r="O220" s="86">
        <v>0</v>
      </c>
      <c r="P220" s="86">
        <v>0</v>
      </c>
      <c r="Q220" s="86">
        <v>0</v>
      </c>
      <c r="R220" s="86">
        <v>0</v>
      </c>
      <c r="S220" s="86">
        <v>0</v>
      </c>
      <c r="T220" s="86">
        <v>0</v>
      </c>
      <c r="U220" s="86">
        <v>0</v>
      </c>
      <c r="V220" s="86">
        <v>0</v>
      </c>
      <c r="W220" s="86">
        <v>0</v>
      </c>
      <c r="X220" s="86">
        <v>0</v>
      </c>
      <c r="Y220" s="86">
        <v>0</v>
      </c>
      <c r="Z220" s="86">
        <v>0</v>
      </c>
      <c r="AA220" s="86">
        <v>0</v>
      </c>
      <c r="AB220" s="86">
        <v>0</v>
      </c>
      <c r="AC220" s="86">
        <v>0</v>
      </c>
      <c r="AD220" s="86">
        <v>0</v>
      </c>
      <c r="AE220" s="86">
        <v>0</v>
      </c>
      <c r="AF220" s="86">
        <v>0</v>
      </c>
      <c r="AG220" s="86">
        <v>0</v>
      </c>
      <c r="AH220" s="86">
        <v>0</v>
      </c>
      <c r="AI220" s="86">
        <v>0</v>
      </c>
      <c r="AJ220" s="86">
        <v>0</v>
      </c>
      <c r="AK220" s="86">
        <v>0</v>
      </c>
      <c r="AL220" s="86">
        <v>0</v>
      </c>
      <c r="AM220" s="86">
        <v>0</v>
      </c>
      <c r="AN220" s="86">
        <v>0</v>
      </c>
    </row>
    <row r="221" spans="1:40" x14ac:dyDescent="0.2">
      <c r="A221" s="85" t="s">
        <v>247</v>
      </c>
      <c r="B221" s="86">
        <v>0</v>
      </c>
      <c r="C221" s="86">
        <v>0</v>
      </c>
      <c r="D221" s="86">
        <v>0</v>
      </c>
      <c r="E221" s="86">
        <v>0</v>
      </c>
      <c r="F221" s="86">
        <v>0</v>
      </c>
      <c r="G221" s="86">
        <v>0</v>
      </c>
      <c r="H221" s="86">
        <v>0</v>
      </c>
      <c r="I221" s="86">
        <v>0</v>
      </c>
      <c r="J221" s="86">
        <v>0</v>
      </c>
      <c r="K221" s="86">
        <v>0</v>
      </c>
      <c r="L221" s="86">
        <v>0</v>
      </c>
      <c r="M221" s="86">
        <v>0</v>
      </c>
      <c r="N221" s="86">
        <v>0</v>
      </c>
      <c r="O221" s="86">
        <v>0</v>
      </c>
      <c r="P221" s="86">
        <v>0</v>
      </c>
      <c r="Q221" s="86">
        <v>0</v>
      </c>
      <c r="R221" s="86">
        <v>0</v>
      </c>
      <c r="S221" s="86">
        <v>0</v>
      </c>
      <c r="T221" s="86">
        <v>0</v>
      </c>
      <c r="U221" s="86">
        <v>0</v>
      </c>
      <c r="V221" s="86">
        <v>0</v>
      </c>
      <c r="W221" s="86">
        <v>0</v>
      </c>
      <c r="X221" s="86">
        <v>0</v>
      </c>
      <c r="Y221" s="86">
        <v>0</v>
      </c>
      <c r="Z221" s="86">
        <v>0</v>
      </c>
      <c r="AA221" s="86">
        <v>0</v>
      </c>
      <c r="AB221" s="86">
        <v>0</v>
      </c>
      <c r="AC221" s="86">
        <v>0</v>
      </c>
      <c r="AD221" s="86">
        <v>0</v>
      </c>
      <c r="AE221" s="86">
        <v>0</v>
      </c>
      <c r="AF221" s="86">
        <v>0</v>
      </c>
      <c r="AG221" s="86">
        <v>0</v>
      </c>
      <c r="AH221" s="86">
        <v>0</v>
      </c>
      <c r="AI221" s="86">
        <v>0</v>
      </c>
      <c r="AJ221" s="86">
        <v>0</v>
      </c>
      <c r="AK221" s="86">
        <v>0</v>
      </c>
      <c r="AL221" s="86">
        <v>0</v>
      </c>
      <c r="AM221" s="86">
        <v>0</v>
      </c>
      <c r="AN221" s="86">
        <v>0</v>
      </c>
    </row>
    <row r="222" spans="1:40" x14ac:dyDescent="0.2">
      <c r="A222" s="85" t="s">
        <v>180</v>
      </c>
      <c r="B222" s="86">
        <v>0</v>
      </c>
      <c r="C222" s="86">
        <v>0</v>
      </c>
      <c r="D222" s="86">
        <v>0</v>
      </c>
      <c r="E222" s="86">
        <v>0</v>
      </c>
      <c r="F222" s="86">
        <v>0</v>
      </c>
      <c r="G222" s="86">
        <v>0</v>
      </c>
      <c r="H222" s="86">
        <v>0</v>
      </c>
      <c r="I222" s="86">
        <v>0</v>
      </c>
      <c r="J222" s="86">
        <v>0</v>
      </c>
      <c r="K222" s="86">
        <v>0</v>
      </c>
      <c r="L222" s="86">
        <v>0</v>
      </c>
      <c r="M222" s="86">
        <v>0</v>
      </c>
      <c r="N222" s="86">
        <v>0</v>
      </c>
      <c r="O222" s="86">
        <v>0</v>
      </c>
      <c r="P222" s="86">
        <v>0</v>
      </c>
      <c r="Q222" s="86">
        <v>0</v>
      </c>
      <c r="R222" s="86">
        <v>0</v>
      </c>
      <c r="S222" s="86">
        <v>0</v>
      </c>
      <c r="T222" s="86">
        <v>0</v>
      </c>
      <c r="U222" s="86">
        <v>0</v>
      </c>
      <c r="V222" s="86">
        <v>0</v>
      </c>
      <c r="W222" s="86">
        <v>0</v>
      </c>
      <c r="X222" s="86">
        <v>0</v>
      </c>
      <c r="Y222" s="86">
        <v>0</v>
      </c>
      <c r="Z222" s="86">
        <v>0</v>
      </c>
      <c r="AA222" s="86">
        <v>0</v>
      </c>
      <c r="AB222" s="86">
        <v>0</v>
      </c>
      <c r="AC222" s="86">
        <v>0</v>
      </c>
      <c r="AD222" s="86">
        <v>0</v>
      </c>
      <c r="AE222" s="86">
        <v>0</v>
      </c>
      <c r="AF222" s="86">
        <v>0</v>
      </c>
      <c r="AG222" s="86">
        <v>0</v>
      </c>
      <c r="AH222" s="86">
        <v>0</v>
      </c>
      <c r="AI222" s="86">
        <v>0</v>
      </c>
      <c r="AJ222" s="86">
        <v>0</v>
      </c>
      <c r="AK222" s="86">
        <v>0</v>
      </c>
      <c r="AL222" s="86">
        <v>0</v>
      </c>
      <c r="AM222" s="86">
        <v>0</v>
      </c>
      <c r="AN222" s="86">
        <v>0</v>
      </c>
    </row>
    <row r="223" spans="1:40" x14ac:dyDescent="0.2">
      <c r="A223" s="85" t="s">
        <v>248</v>
      </c>
      <c r="B223" s="86">
        <v>0.30522575379836492</v>
      </c>
      <c r="C223" s="86">
        <v>0.31658213772060839</v>
      </c>
      <c r="D223" s="86">
        <v>0.32965619373708605</v>
      </c>
      <c r="E223" s="86">
        <v>0.34328873430727436</v>
      </c>
      <c r="F223" s="86">
        <v>0.36025448019397294</v>
      </c>
      <c r="G223" s="86">
        <v>0.37807158633553545</v>
      </c>
      <c r="H223" s="86">
        <v>0.39678354040152869</v>
      </c>
      <c r="I223" s="86">
        <v>0.41643609732056258</v>
      </c>
      <c r="J223" s="86">
        <v>0.43707740038578824</v>
      </c>
      <c r="K223" s="86">
        <v>0.46085980977696406</v>
      </c>
      <c r="L223" s="86">
        <v>0.48595154273191771</v>
      </c>
      <c r="M223" s="86">
        <v>0.51242564268595758</v>
      </c>
      <c r="N223" s="86">
        <v>0.54035928877658512</v>
      </c>
      <c r="O223" s="86">
        <v>0.56983403371499786</v>
      </c>
      <c r="P223" s="86">
        <v>0.60036161611524541</v>
      </c>
      <c r="Q223" s="86">
        <v>0.63254513427180192</v>
      </c>
      <c r="R223" s="86">
        <v>0.66647568158294779</v>
      </c>
      <c r="S223" s="86">
        <v>0.70224944167787939</v>
      </c>
      <c r="T223" s="86">
        <v>0.73996797802059422</v>
      </c>
      <c r="U223" s="86">
        <v>0.77766724688339539</v>
      </c>
      <c r="V223" s="86">
        <v>0.81731447069547181</v>
      </c>
      <c r="W223" s="86">
        <v>0.85901187039868998</v>
      </c>
      <c r="X223" s="86">
        <v>0.9028671217977019</v>
      </c>
      <c r="Y223" s="86">
        <v>0.94899365181624773</v>
      </c>
      <c r="Z223" s="86">
        <v>0.9943179549835065</v>
      </c>
      <c r="AA223" s="86">
        <v>1.0418379185937525</v>
      </c>
      <c r="AB223" s="86">
        <v>1.0916615720019958</v>
      </c>
      <c r="AC223" s="86">
        <v>1.1439023497374525</v>
      </c>
      <c r="AD223" s="86">
        <v>1.1986793666859574</v>
      </c>
      <c r="AE223" s="86">
        <v>1.2540439379644133</v>
      </c>
      <c r="AF223" s="86">
        <v>1.3120087785601904</v>
      </c>
      <c r="AG223" s="86">
        <v>1.3726982549448292</v>
      </c>
      <c r="AH223" s="86">
        <v>1.4362427994571842</v>
      </c>
      <c r="AI223" s="86">
        <v>1.5027792124151167</v>
      </c>
      <c r="AJ223" s="86">
        <v>1.5723374262842922</v>
      </c>
      <c r="AK223" s="86">
        <v>1.6451669871355294</v>
      </c>
      <c r="AL223" s="86">
        <v>1.7214243731710503</v>
      </c>
      <c r="AM223" s="86">
        <v>1.8012736811146286</v>
      </c>
      <c r="AN223" s="86">
        <v>1.8848870039236765</v>
      </c>
    </row>
    <row r="224" spans="1:40" x14ac:dyDescent="0.2">
      <c r="A224" s="85" t="s">
        <v>249</v>
      </c>
      <c r="B224" s="86">
        <v>2.4560855979939871</v>
      </c>
      <c r="C224" s="86">
        <v>2.5474679621936303</v>
      </c>
      <c r="D224" s="86">
        <v>2.6526720620765327</v>
      </c>
      <c r="E224" s="86">
        <v>2.7623701663217837</v>
      </c>
      <c r="F224" s="86">
        <v>2.8988898525310707</v>
      </c>
      <c r="G224" s="86">
        <v>3.0422602504992922</v>
      </c>
      <c r="H224" s="86">
        <v>3.1928312960938645</v>
      </c>
      <c r="I224" s="86">
        <v>3.3509711693251467</v>
      </c>
      <c r="J224" s="86">
        <v>3.5170672688561861</v>
      </c>
      <c r="K224" s="86">
        <v>3.7084391713393923</v>
      </c>
      <c r="L224" s="86">
        <v>3.9103469172371534</v>
      </c>
      <c r="M224" s="86">
        <v>4.1233782712687184</v>
      </c>
      <c r="N224" s="86">
        <v>4.348154277254026</v>
      </c>
      <c r="O224" s="86">
        <v>4.5853311722142234</v>
      </c>
      <c r="P224" s="86">
        <v>4.830980022423482</v>
      </c>
      <c r="Q224" s="86">
        <v>5.0899538293628357</v>
      </c>
      <c r="R224" s="86">
        <v>5.3629856018980329</v>
      </c>
      <c r="S224" s="86">
        <v>5.6508493088816074</v>
      </c>
      <c r="T224" s="86">
        <v>5.9543622095326905</v>
      </c>
      <c r="U224" s="86">
        <v>6.2577200689418815</v>
      </c>
      <c r="V224" s="86">
        <v>6.5767527003416975</v>
      </c>
      <c r="W224" s="86">
        <v>6.9122826535334196</v>
      </c>
      <c r="X224" s="86">
        <v>7.2651763724188649</v>
      </c>
      <c r="Y224" s="86">
        <v>7.636346578910775</v>
      </c>
      <c r="Z224" s="86">
        <v>8.0010614395111599</v>
      </c>
      <c r="AA224" s="86">
        <v>8.3834443046131142</v>
      </c>
      <c r="AB224" s="86">
        <v>8.7843644630617082</v>
      </c>
      <c r="AC224" s="86">
        <v>9.2047346979692808</v>
      </c>
      <c r="AD224" s="86">
        <v>9.6455135010488249</v>
      </c>
      <c r="AE224" s="86">
        <v>10.091020226690192</v>
      </c>
      <c r="AF224" s="86">
        <v>10.557450756898183</v>
      </c>
      <c r="AG224" s="86">
        <v>11.045805841759657</v>
      </c>
      <c r="AH224" s="86">
        <v>11.557135042083246</v>
      </c>
      <c r="AI224" s="86">
        <v>12.092539160426796</v>
      </c>
      <c r="AJ224" s="86">
        <v>12.652259056864915</v>
      </c>
      <c r="AK224" s="86">
        <v>13.238302774634278</v>
      </c>
      <c r="AL224" s="86">
        <v>13.851929459970403</v>
      </c>
      <c r="AM224" s="86">
        <v>14.494459563703284</v>
      </c>
      <c r="AN224" s="86">
        <v>15.167277880624821</v>
      </c>
    </row>
    <row r="225" spans="1:40" x14ac:dyDescent="0.2">
      <c r="A225" s="85" t="s">
        <v>250</v>
      </c>
      <c r="B225" s="86">
        <v>12.81779368646497</v>
      </c>
      <c r="C225" s="86">
        <v>13.294699007618723</v>
      </c>
      <c r="D225" s="86">
        <v>13.843737057583539</v>
      </c>
      <c r="E225" s="86">
        <v>14.416228370248042</v>
      </c>
      <c r="F225" s="86">
        <v>15.12869587276538</v>
      </c>
      <c r="G225" s="86">
        <v>15.876915797756586</v>
      </c>
      <c r="H225" s="86">
        <v>16.662714386846012</v>
      </c>
      <c r="I225" s="86">
        <v>17.488013093999324</v>
      </c>
      <c r="J225" s="86">
        <v>18.354833671284688</v>
      </c>
      <c r="K225" s="86">
        <v>19.353563343173764</v>
      </c>
      <c r="L225" s="86">
        <v>20.407277363861994</v>
      </c>
      <c r="M225" s="86">
        <v>21.519043153684262</v>
      </c>
      <c r="N225" s="86">
        <v>22.69210180959611</v>
      </c>
      <c r="O225" s="86">
        <v>23.929878094461419</v>
      </c>
      <c r="P225" s="86">
        <v>25.211867730275131</v>
      </c>
      <c r="Q225" s="86">
        <v>26.563397510124105</v>
      </c>
      <c r="R225" s="86">
        <v>27.988292852967344</v>
      </c>
      <c r="S225" s="86">
        <v>29.490592939312098</v>
      </c>
      <c r="T225" s="86">
        <v>31.074562872975477</v>
      </c>
      <c r="U225" s="86">
        <v>32.657723679036344</v>
      </c>
      <c r="V225" s="86">
        <v>34.322687820299507</v>
      </c>
      <c r="W225" s="86">
        <v>36.073748011016555</v>
      </c>
      <c r="X225" s="86">
        <v>37.915426039509306</v>
      </c>
      <c r="Y225" s="86">
        <v>39.852485209296255</v>
      </c>
      <c r="Z225" s="86">
        <v>41.755855287839829</v>
      </c>
      <c r="AA225" s="86">
        <v>43.751430962449611</v>
      </c>
      <c r="AB225" s="86">
        <v>45.843748868607321</v>
      </c>
      <c r="AC225" s="86">
        <v>48.037572629219305</v>
      </c>
      <c r="AD225" s="86">
        <v>50.337904410756181</v>
      </c>
      <c r="AE225" s="86">
        <v>52.662910224831876</v>
      </c>
      <c r="AF225" s="86">
        <v>55.097112970109784</v>
      </c>
      <c r="AG225" s="86">
        <v>57.64573535061762</v>
      </c>
      <c r="AH225" s="86">
        <v>60.314254803264539</v>
      </c>
      <c r="AI225" s="86">
        <v>63.10841618486149</v>
      </c>
      <c r="AJ225" s="86">
        <v>66.029476493432611</v>
      </c>
      <c r="AK225" s="86">
        <v>69.08791528390141</v>
      </c>
      <c r="AL225" s="86">
        <v>72.290303775398556</v>
      </c>
      <c r="AM225" s="86">
        <v>75.643533122827492</v>
      </c>
      <c r="AN225" s="86">
        <v>79.154830278683377</v>
      </c>
    </row>
    <row r="226" spans="1:40" x14ac:dyDescent="0.2">
      <c r="A226" s="85" t="s">
        <v>251</v>
      </c>
      <c r="B226" s="86">
        <v>0.43423534033466782</v>
      </c>
      <c r="C226" s="86">
        <v>0.45039172024717106</v>
      </c>
      <c r="D226" s="86">
        <v>0.46899177968914102</v>
      </c>
      <c r="E226" s="86">
        <v>0.48838637801662194</v>
      </c>
      <c r="F226" s="86">
        <v>0.51252302555524609</v>
      </c>
      <c r="G226" s="86">
        <v>0.53787087727771699</v>
      </c>
      <c r="H226" s="86">
        <v>0.56449180176084879</v>
      </c>
      <c r="I226" s="86">
        <v>0.59245089314152133</v>
      </c>
      <c r="J226" s="86">
        <v>0.62181664340976506</v>
      </c>
      <c r="K226" s="86">
        <v>0.65565114953331394</v>
      </c>
      <c r="L226" s="86">
        <v>0.69134839022709482</v>
      </c>
      <c r="M226" s="86">
        <v>0.72901228215146663</v>
      </c>
      <c r="N226" s="86">
        <v>0.76875262570375047</v>
      </c>
      <c r="O226" s="86">
        <v>0.81068544343073778</v>
      </c>
      <c r="P226" s="86">
        <v>0.85411610079893374</v>
      </c>
      <c r="Q226" s="86">
        <v>0.89990260729769878</v>
      </c>
      <c r="R226" s="86">
        <v>0.94817455871740197</v>
      </c>
      <c r="S226" s="86">
        <v>0.99906879256418102</v>
      </c>
      <c r="T226" s="86">
        <v>1.0527298000705274</v>
      </c>
      <c r="U226" s="86">
        <v>1.1063633963227657</v>
      </c>
      <c r="V226" s="86">
        <v>1.162768288475919</v>
      </c>
      <c r="W226" s="86">
        <v>1.2220899031361256</v>
      </c>
      <c r="X226" s="86">
        <v>1.2844814273758944</v>
      </c>
      <c r="Y226" s="86">
        <v>1.3501042302088833</v>
      </c>
      <c r="Z226" s="86">
        <v>1.4145857294478632</v>
      </c>
      <c r="AA226" s="86">
        <v>1.4821909276141283</v>
      </c>
      <c r="AB226" s="86">
        <v>1.5530735147654653</v>
      </c>
      <c r="AC226" s="86">
        <v>1.6273948707356092</v>
      </c>
      <c r="AD226" s="86">
        <v>1.7053244566278443</v>
      </c>
      <c r="AE226" s="86">
        <v>1.7840899380867423</v>
      </c>
      <c r="AF226" s="86">
        <v>1.8665547431378251</v>
      </c>
      <c r="AG226" s="86">
        <v>1.952895804154668</v>
      </c>
      <c r="AH226" s="86">
        <v>2.0432986832346631</v>
      </c>
      <c r="AI226" s="86">
        <v>2.1379580020040825</v>
      </c>
      <c r="AJ226" s="86">
        <v>2.2369163444659272</v>
      </c>
      <c r="AK226" s="86">
        <v>2.3405287321792954</v>
      </c>
      <c r="AL226" s="86">
        <v>2.4490177818944177</v>
      </c>
      <c r="AM226" s="86">
        <v>2.5626169489990156</v>
      </c>
      <c r="AN226" s="86">
        <v>2.6815710648777324</v>
      </c>
    </row>
    <row r="227" spans="1:40" x14ac:dyDescent="0.2">
      <c r="A227" s="85" t="s">
        <v>252</v>
      </c>
      <c r="B227" s="86">
        <v>0</v>
      </c>
      <c r="C227" s="86">
        <v>0</v>
      </c>
      <c r="D227" s="86">
        <v>0</v>
      </c>
      <c r="E227" s="86">
        <v>0</v>
      </c>
      <c r="F227" s="86">
        <v>0</v>
      </c>
      <c r="G227" s="86">
        <v>0</v>
      </c>
      <c r="H227" s="86">
        <v>0</v>
      </c>
      <c r="I227" s="86">
        <v>0</v>
      </c>
      <c r="J227" s="86">
        <v>0</v>
      </c>
      <c r="K227" s="86">
        <v>0</v>
      </c>
      <c r="L227" s="86">
        <v>0</v>
      </c>
      <c r="M227" s="86">
        <v>0</v>
      </c>
      <c r="N227" s="86">
        <v>0</v>
      </c>
      <c r="O227" s="86">
        <v>0</v>
      </c>
      <c r="P227" s="86">
        <v>0</v>
      </c>
      <c r="Q227" s="86">
        <v>0</v>
      </c>
      <c r="R227" s="86">
        <v>0</v>
      </c>
      <c r="S227" s="86">
        <v>0</v>
      </c>
      <c r="T227" s="86">
        <v>0</v>
      </c>
      <c r="U227" s="86">
        <v>0</v>
      </c>
      <c r="V227" s="86">
        <v>0</v>
      </c>
      <c r="W227" s="86">
        <v>0</v>
      </c>
      <c r="X227" s="86">
        <v>0</v>
      </c>
      <c r="Y227" s="86">
        <v>0</v>
      </c>
      <c r="Z227" s="86">
        <v>0</v>
      </c>
      <c r="AA227" s="86">
        <v>0</v>
      </c>
      <c r="AB227" s="86">
        <v>0</v>
      </c>
      <c r="AC227" s="86">
        <v>0</v>
      </c>
      <c r="AD227" s="86">
        <v>0</v>
      </c>
      <c r="AE227" s="86">
        <v>0</v>
      </c>
      <c r="AF227" s="86">
        <v>0</v>
      </c>
      <c r="AG227" s="86">
        <v>0</v>
      </c>
      <c r="AH227" s="86">
        <v>0</v>
      </c>
      <c r="AI227" s="86">
        <v>0</v>
      </c>
      <c r="AJ227" s="86">
        <v>0</v>
      </c>
      <c r="AK227" s="86">
        <v>0</v>
      </c>
      <c r="AL227" s="86">
        <v>0</v>
      </c>
      <c r="AM227" s="86">
        <v>0</v>
      </c>
      <c r="AN227" s="86">
        <v>0</v>
      </c>
    </row>
    <row r="228" spans="1:40" x14ac:dyDescent="0.2">
      <c r="A228" s="85" t="s">
        <v>128</v>
      </c>
      <c r="B228" s="86">
        <v>6.0102622533616028</v>
      </c>
      <c r="C228" s="86">
        <v>6.2338831135712969</v>
      </c>
      <c r="D228" s="86">
        <v>6.4913270035324313</v>
      </c>
      <c r="E228" s="86">
        <v>6.7597681261663718</v>
      </c>
      <c r="F228" s="86">
        <v>7.0938440710498121</v>
      </c>
      <c r="G228" s="86">
        <v>7.4446843234667561</v>
      </c>
      <c r="H228" s="86">
        <v>7.8131452079430073</v>
      </c>
      <c r="I228" s="86">
        <v>8.2001276940622443</v>
      </c>
      <c r="J228" s="86">
        <v>8.6065797811789739</v>
      </c>
      <c r="K228" s="86">
        <v>9.0748840303420479</v>
      </c>
      <c r="L228" s="86">
        <v>9.5689704354827239</v>
      </c>
      <c r="M228" s="86">
        <v>10.090277309707375</v>
      </c>
      <c r="N228" s="86">
        <v>10.640324403073452</v>
      </c>
      <c r="O228" s="86">
        <v>11.220717586565534</v>
      </c>
      <c r="P228" s="86">
        <v>11.821842406156613</v>
      </c>
      <c r="Q228" s="86">
        <v>12.455574592741733</v>
      </c>
      <c r="R228" s="86">
        <v>13.123707884910781</v>
      </c>
      <c r="S228" s="86">
        <v>13.828136254023493</v>
      </c>
      <c r="T228" s="86">
        <v>14.570859606858347</v>
      </c>
      <c r="U228" s="86">
        <v>15.313203559836527</v>
      </c>
      <c r="V228" s="86">
        <v>16.093905088992937</v>
      </c>
      <c r="W228" s="86">
        <v>16.914977047636189</v>
      </c>
      <c r="X228" s="86">
        <v>17.778539701884849</v>
      </c>
      <c r="Y228" s="86">
        <v>18.686826564310483</v>
      </c>
      <c r="Z228" s="86">
        <v>19.579316615022432</v>
      </c>
      <c r="AA228" s="86">
        <v>20.51504186105279</v>
      </c>
      <c r="AB228" s="86">
        <v>21.496129530352015</v>
      </c>
      <c r="AC228" s="86">
        <v>22.52481328525262</v>
      </c>
      <c r="AD228" s="86">
        <v>23.603438641141931</v>
      </c>
      <c r="AE228" s="86">
        <v>24.693633648566745</v>
      </c>
      <c r="AF228" s="86">
        <v>25.835031086756274</v>
      </c>
      <c r="AG228" s="86">
        <v>27.030079881137631</v>
      </c>
      <c r="AH228" s="86">
        <v>28.281348401362045</v>
      </c>
      <c r="AI228" s="86">
        <v>29.591530410247575</v>
      </c>
      <c r="AJ228" s="86">
        <v>30.961215314049422</v>
      </c>
      <c r="AK228" s="86">
        <v>32.395316975085073</v>
      </c>
      <c r="AL228" s="86">
        <v>33.896916637386475</v>
      </c>
      <c r="AM228" s="86">
        <v>35.469245562839383</v>
      </c>
      <c r="AN228" s="86">
        <v>37.115692468788673</v>
      </c>
    </row>
    <row r="229" spans="1:40" x14ac:dyDescent="0.2">
      <c r="A229" s="85" t="s">
        <v>253</v>
      </c>
      <c r="B229" s="86">
        <v>45.63652255407527</v>
      </c>
      <c r="C229" s="86">
        <v>47.334498116591455</v>
      </c>
      <c r="D229" s="86">
        <v>49.289295327653072</v>
      </c>
      <c r="E229" s="86">
        <v>51.327595626558185</v>
      </c>
      <c r="F229" s="86">
        <v>53.864267696885875</v>
      </c>
      <c r="G229" s="86">
        <v>56.528232831410278</v>
      </c>
      <c r="H229" s="86">
        <v>59.325993187922172</v>
      </c>
      <c r="I229" s="86">
        <v>62.264389918603094</v>
      </c>
      <c r="J229" s="86">
        <v>65.350621277389294</v>
      </c>
      <c r="K229" s="86">
        <v>68.906502290259638</v>
      </c>
      <c r="L229" s="86">
        <v>72.658149792704805</v>
      </c>
      <c r="M229" s="86">
        <v>76.61648504002973</v>
      </c>
      <c r="N229" s="86">
        <v>80.793047646455861</v>
      </c>
      <c r="O229" s="86">
        <v>85.200031151019815</v>
      </c>
      <c r="P229" s="86">
        <v>89.764432042468272</v>
      </c>
      <c r="Q229" s="86">
        <v>94.576423933530805</v>
      </c>
      <c r="R229" s="86">
        <v>99.649626860765323</v>
      </c>
      <c r="S229" s="86">
        <v>104.99842193817851</v>
      </c>
      <c r="T229" s="86">
        <v>110.63799465800921</v>
      </c>
      <c r="U229" s="86">
        <v>116.27468655677315</v>
      </c>
      <c r="V229" s="86">
        <v>122.20263136873541</v>
      </c>
      <c r="W229" s="86">
        <v>128.43711289043335</v>
      </c>
      <c r="X229" s="86">
        <v>134.99423051461579</v>
      </c>
      <c r="Y229" s="86">
        <v>141.89094352567849</v>
      </c>
      <c r="Z229" s="86">
        <v>148.66770976509221</v>
      </c>
      <c r="AA229" s="86">
        <v>155.77276516779079</v>
      </c>
      <c r="AB229" s="86">
        <v>163.22226198840903</v>
      </c>
      <c r="AC229" s="86">
        <v>171.0331606484925</v>
      </c>
      <c r="AD229" s="86">
        <v>179.22327088102156</v>
      </c>
      <c r="AE229" s="86">
        <v>187.50123063508315</v>
      </c>
      <c r="AF229" s="86">
        <v>196.16797556821246</v>
      </c>
      <c r="AG229" s="86">
        <v>205.24210061616714</v>
      </c>
      <c r="AH229" s="86">
        <v>214.7431076666478</v>
      </c>
      <c r="AI229" s="86">
        <v>224.69145073021471</v>
      </c>
      <c r="AJ229" s="86">
        <v>235.09160522752777</v>
      </c>
      <c r="AK229" s="86">
        <v>245.98088260674439</v>
      </c>
      <c r="AL229" s="86">
        <v>257.38267906204578</v>
      </c>
      <c r="AM229" s="86">
        <v>269.32152988818439</v>
      </c>
      <c r="AN229" s="86">
        <v>281.8231659549661</v>
      </c>
    </row>
    <row r="230" spans="1:40" x14ac:dyDescent="0.2">
      <c r="A230" s="85" t="s">
        <v>254</v>
      </c>
      <c r="B230" s="86">
        <v>1.7959724856189698</v>
      </c>
      <c r="C230" s="86">
        <v>1.8627943471646005</v>
      </c>
      <c r="D230" s="86">
        <v>1.9397231272194655</v>
      </c>
      <c r="E230" s="86">
        <v>2.0199380745771411</v>
      </c>
      <c r="F230" s="86">
        <v>2.119765865749188</v>
      </c>
      <c r="G230" s="86">
        <v>2.2246031280227312</v>
      </c>
      <c r="H230" s="86">
        <v>2.3347057462863607</v>
      </c>
      <c r="I230" s="86">
        <v>2.4503429461602684</v>
      </c>
      <c r="J230" s="86">
        <v>2.571798006590579</v>
      </c>
      <c r="K230" s="86">
        <v>2.7117355851754259</v>
      </c>
      <c r="L230" s="86">
        <v>2.8593773272066878</v>
      </c>
      <c r="M230" s="86">
        <v>3.0151530260371082</v>
      </c>
      <c r="N230" s="86">
        <v>3.1795168098183626</v>
      </c>
      <c r="O230" s="86">
        <v>3.3529485411558055</v>
      </c>
      <c r="P230" s="86">
        <v>3.532575251421969</v>
      </c>
      <c r="Q230" s="86">
        <v>3.7219456187002753</v>
      </c>
      <c r="R230" s="86">
        <v>3.9215956437537551</v>
      </c>
      <c r="S230" s="86">
        <v>4.1320912786669028</v>
      </c>
      <c r="T230" s="86">
        <v>4.3540301308978506</v>
      </c>
      <c r="U230" s="86">
        <v>4.575855611752492</v>
      </c>
      <c r="V230" s="86">
        <v>4.80914301365602</v>
      </c>
      <c r="W230" s="86">
        <v>5.0544938127183698</v>
      </c>
      <c r="X230" s="86">
        <v>5.3125415818937034</v>
      </c>
      <c r="Y230" s="86">
        <v>5.5839537341759531</v>
      </c>
      <c r="Z230" s="86">
        <v>5.8506455201909162</v>
      </c>
      <c r="AA230" s="86">
        <v>6.1302567459788806</v>
      </c>
      <c r="AB230" s="86">
        <v>6.4234230648122956</v>
      </c>
      <c r="AC230" s="86">
        <v>6.7308119344363089</v>
      </c>
      <c r="AD230" s="86">
        <v>7.0531242362638524</v>
      </c>
      <c r="AE230" s="86">
        <v>7.3788937542576862</v>
      </c>
      <c r="AF230" s="86">
        <v>7.7199634626548237</v>
      </c>
      <c r="AG230" s="86">
        <v>8.0770651436140177</v>
      </c>
      <c r="AH230" s="86">
        <v>8.45096627133724</v>
      </c>
      <c r="AI230" s="86">
        <v>8.8424717897187914</v>
      </c>
      <c r="AJ230" s="86">
        <v>9.251757823754982</v>
      </c>
      <c r="AK230" s="86">
        <v>9.6802927222712523</v>
      </c>
      <c r="AL230" s="86">
        <v>10.128997215390447</v>
      </c>
      <c r="AM230" s="86">
        <v>10.59883686121902</v>
      </c>
      <c r="AN230" s="86">
        <v>11.090824268334833</v>
      </c>
    </row>
    <row r="234" spans="1:40" x14ac:dyDescent="0.2">
      <c r="A234" s="83" t="s">
        <v>369</v>
      </c>
    </row>
    <row r="235" spans="1:40" x14ac:dyDescent="0.2">
      <c r="A235" s="83" t="s">
        <v>347</v>
      </c>
    </row>
    <row r="236" spans="1:40" x14ac:dyDescent="0.2">
      <c r="A236" s="83" t="s">
        <v>370</v>
      </c>
    </row>
    <row r="237" spans="1:40" x14ac:dyDescent="0.2">
      <c r="A237" s="83" t="s">
        <v>243</v>
      </c>
    </row>
    <row r="238" spans="1:40" x14ac:dyDescent="0.2">
      <c r="A238" s="83"/>
      <c r="B238">
        <v>1000</v>
      </c>
    </row>
    <row r="239" spans="1:40" x14ac:dyDescent="0.2">
      <c r="A239" s="85" t="s">
        <v>244</v>
      </c>
      <c r="B239" s="85">
        <v>2022</v>
      </c>
      <c r="C239" s="85">
        <v>2023</v>
      </c>
      <c r="D239" s="85">
        <v>2024</v>
      </c>
      <c r="E239" s="85">
        <v>2025</v>
      </c>
      <c r="F239" s="85">
        <v>2026</v>
      </c>
      <c r="G239" s="85">
        <v>2027</v>
      </c>
      <c r="H239" s="85">
        <v>2028</v>
      </c>
      <c r="I239" s="85">
        <v>2029</v>
      </c>
      <c r="J239" s="85">
        <v>2030</v>
      </c>
      <c r="K239" s="85">
        <v>2031</v>
      </c>
      <c r="L239" s="85">
        <v>2032</v>
      </c>
      <c r="M239" s="85">
        <v>2033</v>
      </c>
      <c r="N239" s="85">
        <v>2034</v>
      </c>
      <c r="O239" s="85">
        <v>2035</v>
      </c>
      <c r="P239" s="85">
        <v>2036</v>
      </c>
      <c r="Q239" s="85">
        <v>2037</v>
      </c>
      <c r="R239" s="85">
        <v>2038</v>
      </c>
      <c r="S239" s="85">
        <v>2039</v>
      </c>
      <c r="T239" s="85">
        <v>2040</v>
      </c>
      <c r="U239" s="85">
        <v>2041</v>
      </c>
      <c r="V239" s="85">
        <v>2042</v>
      </c>
      <c r="W239" s="85">
        <v>2043</v>
      </c>
      <c r="X239" s="85">
        <v>2044</v>
      </c>
      <c r="Y239" s="85">
        <v>2045</v>
      </c>
      <c r="Z239" s="85">
        <v>2046</v>
      </c>
      <c r="AA239" s="85">
        <v>2047</v>
      </c>
      <c r="AB239" s="85">
        <v>2048</v>
      </c>
      <c r="AC239" s="85">
        <v>2049</v>
      </c>
      <c r="AD239" s="85">
        <v>2050</v>
      </c>
      <c r="AE239" s="85">
        <v>2051</v>
      </c>
      <c r="AF239" s="85">
        <v>2052</v>
      </c>
      <c r="AG239" s="85">
        <v>2053</v>
      </c>
      <c r="AH239" s="85">
        <v>2054</v>
      </c>
      <c r="AI239" s="85">
        <v>2055</v>
      </c>
      <c r="AJ239" s="85">
        <v>2056</v>
      </c>
      <c r="AK239" s="85">
        <v>2057</v>
      </c>
      <c r="AL239" s="85">
        <v>2058</v>
      </c>
      <c r="AM239" s="85">
        <v>2059</v>
      </c>
      <c r="AN239" s="85">
        <v>2060</v>
      </c>
    </row>
    <row r="240" spans="1:40" x14ac:dyDescent="0.2">
      <c r="A240" s="85" t="s">
        <v>245</v>
      </c>
      <c r="B240" s="86">
        <v>-3.8681254815496126E-8</v>
      </c>
      <c r="C240" s="86">
        <v>-4.0120449165292364E-8</v>
      </c>
      <c r="D240" s="86">
        <v>-4.17773240716593E-8</v>
      </c>
      <c r="E240" s="86">
        <v>-4.3504975716436296E-8</v>
      </c>
      <c r="F240" s="86">
        <v>-4.5655044416772346E-8</v>
      </c>
      <c r="G240" s="86">
        <v>-4.7913005988363093E-8</v>
      </c>
      <c r="H240" s="86">
        <v>-5.028437162286553E-8</v>
      </c>
      <c r="I240" s="86">
        <v>-5.2774939841638351E-8</v>
      </c>
      <c r="J240" s="86">
        <v>-5.5390811843439786E-8</v>
      </c>
      <c r="K240" s="86">
        <v>-5.8404756198850336E-8</v>
      </c>
      <c r="L240" s="86">
        <v>-6.1584631108207179E-8</v>
      </c>
      <c r="M240" s="86">
        <v>-6.4939693364879118E-8</v>
      </c>
      <c r="N240" s="86">
        <v>-6.847972387970665E-8</v>
      </c>
      <c r="O240" s="86">
        <v>-7.2215057826453723E-8</v>
      </c>
      <c r="P240" s="86">
        <v>-7.6083817847618571E-8</v>
      </c>
      <c r="Q240" s="86">
        <v>-8.0162434580252826E-8</v>
      </c>
      <c r="R240" s="86">
        <v>-8.4462452289239203E-8</v>
      </c>
      <c r="S240" s="86">
        <v>-8.8996060324341678E-8</v>
      </c>
      <c r="T240" s="86">
        <v>-9.377612982170114E-8</v>
      </c>
      <c r="U240" s="86">
        <v>-9.8553757551644357E-8</v>
      </c>
      <c r="V240" s="86">
        <v>-1.0357824958063299E-7</v>
      </c>
      <c r="W240" s="86">
        <v>-1.0886256036696754E-7</v>
      </c>
      <c r="X240" s="86">
        <v>-1.1442033566362044E-7</v>
      </c>
      <c r="Y240" s="86">
        <v>-1.2026595006279294E-7</v>
      </c>
      <c r="Z240" s="86">
        <v>-1.2600989826614715E-7</v>
      </c>
      <c r="AA240" s="86">
        <v>-1.3203210248173673E-7</v>
      </c>
      <c r="AB240" s="86">
        <v>-1.3834625326796552E-7</v>
      </c>
      <c r="AC240" s="86">
        <v>-1.4496672618087646E-7</v>
      </c>
      <c r="AD240" s="86">
        <v>-1.5190861664801437E-7</v>
      </c>
      <c r="AE240" s="86">
        <v>-1.5892496786583262E-7</v>
      </c>
      <c r="AF240" s="86">
        <v>-1.6627085117195127E-7</v>
      </c>
      <c r="AG240" s="86">
        <v>-1.7396202752728611E-7</v>
      </c>
      <c r="AH240" s="86">
        <v>-1.8201502662001935E-7</v>
      </c>
      <c r="AI240" s="86">
        <v>-1.9044718515220888E-7</v>
      </c>
      <c r="AJ240" s="86">
        <v>-1.9926229646474185E-7</v>
      </c>
      <c r="AK240" s="86">
        <v>-2.0849198552711505E-7</v>
      </c>
      <c r="AL240" s="86">
        <v>-2.181560828193515E-7</v>
      </c>
      <c r="AM240" s="86">
        <v>-2.2827538431658692E-7</v>
      </c>
      <c r="AN240" s="86">
        <v>-2.3887169935651531E-7</v>
      </c>
    </row>
    <row r="241" spans="1:40" x14ac:dyDescent="0.2">
      <c r="A241" s="85" t="s">
        <v>246</v>
      </c>
      <c r="B241" s="86">
        <v>0</v>
      </c>
      <c r="C241" s="86">
        <v>0</v>
      </c>
      <c r="D241" s="86">
        <v>0</v>
      </c>
      <c r="E241" s="86">
        <v>0</v>
      </c>
      <c r="F241" s="86">
        <v>0</v>
      </c>
      <c r="G241" s="86">
        <v>0</v>
      </c>
      <c r="H241" s="86">
        <v>0</v>
      </c>
      <c r="I241" s="86">
        <v>0</v>
      </c>
      <c r="J241" s="86">
        <v>0</v>
      </c>
      <c r="K241" s="86">
        <v>0</v>
      </c>
      <c r="L241" s="86">
        <v>0</v>
      </c>
      <c r="M241" s="86">
        <v>0</v>
      </c>
      <c r="N241" s="86">
        <v>0</v>
      </c>
      <c r="O241" s="86">
        <v>0</v>
      </c>
      <c r="P241" s="86">
        <v>0</v>
      </c>
      <c r="Q241" s="86">
        <v>0</v>
      </c>
      <c r="R241" s="86">
        <v>0</v>
      </c>
      <c r="S241" s="86">
        <v>0</v>
      </c>
      <c r="T241" s="86">
        <v>0</v>
      </c>
      <c r="U241" s="86">
        <v>0</v>
      </c>
      <c r="V241" s="86">
        <v>0</v>
      </c>
      <c r="W241" s="86">
        <v>0</v>
      </c>
      <c r="X241" s="86">
        <v>0</v>
      </c>
      <c r="Y241" s="86">
        <v>0</v>
      </c>
      <c r="Z241" s="86">
        <v>0</v>
      </c>
      <c r="AA241" s="86">
        <v>0</v>
      </c>
      <c r="AB241" s="86">
        <v>0</v>
      </c>
      <c r="AC241" s="86">
        <v>0</v>
      </c>
      <c r="AD241" s="86">
        <v>0</v>
      </c>
      <c r="AE241" s="86">
        <v>0</v>
      </c>
      <c r="AF241" s="86">
        <v>0</v>
      </c>
      <c r="AG241" s="86">
        <v>0</v>
      </c>
      <c r="AH241" s="86">
        <v>0</v>
      </c>
      <c r="AI241" s="86">
        <v>0</v>
      </c>
      <c r="AJ241" s="86">
        <v>0</v>
      </c>
      <c r="AK241" s="86">
        <v>0</v>
      </c>
      <c r="AL241" s="86">
        <v>0</v>
      </c>
      <c r="AM241" s="86">
        <v>0</v>
      </c>
      <c r="AN241" s="86">
        <v>0</v>
      </c>
    </row>
    <row r="242" spans="1:40" x14ac:dyDescent="0.2">
      <c r="A242" s="85" t="s">
        <v>247</v>
      </c>
      <c r="B242" s="86">
        <v>0</v>
      </c>
      <c r="C242" s="86">
        <v>0</v>
      </c>
      <c r="D242" s="86">
        <v>0</v>
      </c>
      <c r="E242" s="86">
        <v>0</v>
      </c>
      <c r="F242" s="86">
        <v>0</v>
      </c>
      <c r="G242" s="86">
        <v>0</v>
      </c>
      <c r="H242" s="86">
        <v>0</v>
      </c>
      <c r="I242" s="86">
        <v>0</v>
      </c>
      <c r="J242" s="86">
        <v>0</v>
      </c>
      <c r="K242" s="86">
        <v>0</v>
      </c>
      <c r="L242" s="86">
        <v>0</v>
      </c>
      <c r="M242" s="86">
        <v>0</v>
      </c>
      <c r="N242" s="86">
        <v>0</v>
      </c>
      <c r="O242" s="86">
        <v>0</v>
      </c>
      <c r="P242" s="86">
        <v>0</v>
      </c>
      <c r="Q242" s="86">
        <v>0</v>
      </c>
      <c r="R242" s="86">
        <v>0</v>
      </c>
      <c r="S242" s="86">
        <v>0</v>
      </c>
      <c r="T242" s="86">
        <v>0</v>
      </c>
      <c r="U242" s="86">
        <v>0</v>
      </c>
      <c r="V242" s="86">
        <v>0</v>
      </c>
      <c r="W242" s="86">
        <v>0</v>
      </c>
      <c r="X242" s="86">
        <v>0</v>
      </c>
      <c r="Y242" s="86">
        <v>0</v>
      </c>
      <c r="Z242" s="86">
        <v>0</v>
      </c>
      <c r="AA242" s="86">
        <v>0</v>
      </c>
      <c r="AB242" s="86">
        <v>0</v>
      </c>
      <c r="AC242" s="86">
        <v>0</v>
      </c>
      <c r="AD242" s="86">
        <v>0</v>
      </c>
      <c r="AE242" s="86">
        <v>0</v>
      </c>
      <c r="AF242" s="86">
        <v>0</v>
      </c>
      <c r="AG242" s="86">
        <v>0</v>
      </c>
      <c r="AH242" s="86">
        <v>0</v>
      </c>
      <c r="AI242" s="86">
        <v>0</v>
      </c>
      <c r="AJ242" s="86">
        <v>0</v>
      </c>
      <c r="AK242" s="86">
        <v>0</v>
      </c>
      <c r="AL242" s="86">
        <v>0</v>
      </c>
      <c r="AM242" s="86">
        <v>0</v>
      </c>
      <c r="AN242" s="86">
        <v>0</v>
      </c>
    </row>
    <row r="243" spans="1:40" x14ac:dyDescent="0.2">
      <c r="A243" s="85" t="s">
        <v>180</v>
      </c>
      <c r="B243" s="86">
        <v>30.382371246489079</v>
      </c>
      <c r="C243" s="86">
        <v>31.512793132747049</v>
      </c>
      <c r="D243" s="86">
        <v>32.814193223161539</v>
      </c>
      <c r="E243" s="86">
        <v>34.171185231476478</v>
      </c>
      <c r="F243" s="86">
        <v>35.85996667795883</v>
      </c>
      <c r="G243" s="86">
        <v>37.633493081267055</v>
      </c>
      <c r="H243" s="86">
        <v>39.496093232484391</v>
      </c>
      <c r="I243" s="86">
        <v>41.452321607142729</v>
      </c>
      <c r="J243" s="86">
        <v>43.50697042014319</v>
      </c>
      <c r="K243" s="86">
        <v>45.874287012097689</v>
      </c>
      <c r="L243" s="86">
        <v>48.371934528299043</v>
      </c>
      <c r="M243" s="86">
        <v>51.007183760091117</v>
      </c>
      <c r="N243" s="86">
        <v>53.787717169320182</v>
      </c>
      <c r="O243" s="86">
        <v>56.72165256621993</v>
      </c>
      <c r="P243" s="86">
        <v>59.760388092956703</v>
      </c>
      <c r="Q243" s="86">
        <v>62.963956548377979</v>
      </c>
      <c r="R243" s="86">
        <v>66.341425428952249</v>
      </c>
      <c r="S243" s="86">
        <v>69.902368916063949</v>
      </c>
      <c r="T243" s="86">
        <v>73.656896703373803</v>
      </c>
      <c r="U243" s="86">
        <v>77.409506593126011</v>
      </c>
      <c r="V243" s="86">
        <v>81.356017193102787</v>
      </c>
      <c r="W243" s="86">
        <v>85.506603642742078</v>
      </c>
      <c r="X243" s="86">
        <v>89.871984062092565</v>
      </c>
      <c r="Y243" s="86">
        <v>94.463449041360306</v>
      </c>
      <c r="Z243" s="86">
        <v>98.975059834942897</v>
      </c>
      <c r="AA243" s="86">
        <v>103.70522810567114</v>
      </c>
      <c r="AB243" s="86">
        <v>108.66470716622793</v>
      </c>
      <c r="AC243" s="86">
        <v>113.86478836387317</v>
      </c>
      <c r="AD243" s="86">
        <v>119.31732847228126</v>
      </c>
      <c r="AE243" s="86">
        <v>124.82835412313764</v>
      </c>
      <c r="AF243" s="86">
        <v>130.59821228323207</v>
      </c>
      <c r="AG243" s="86">
        <v>136.63928247251636</v>
      </c>
      <c r="AH243" s="86">
        <v>142.96454801134379</v>
      </c>
      <c r="AI243" s="86">
        <v>149.58762609286455</v>
      </c>
      <c r="AJ243" s="86">
        <v>156.51149621429636</v>
      </c>
      <c r="AK243" s="86">
        <v>163.76099835480969</v>
      </c>
      <c r="AL243" s="86">
        <v>171.35170845703968</v>
      </c>
      <c r="AM243" s="86">
        <v>179.29996081624162</v>
      </c>
      <c r="AN243" s="86">
        <v>187.62288567799891</v>
      </c>
    </row>
    <row r="244" spans="1:40" x14ac:dyDescent="0.2">
      <c r="A244" s="85" t="s">
        <v>248</v>
      </c>
      <c r="B244" s="86">
        <v>0.30251951106624542</v>
      </c>
      <c r="C244" s="86">
        <v>0.31377520515131008</v>
      </c>
      <c r="D244" s="86">
        <v>0.3267333418240444</v>
      </c>
      <c r="E244" s="86">
        <v>0.34024501132297053</v>
      </c>
      <c r="F244" s="86">
        <v>0.35706033272572724</v>
      </c>
      <c r="G244" s="86">
        <v>0.37471946591316341</v>
      </c>
      <c r="H244" s="86">
        <v>0.39326551297732393</v>
      </c>
      <c r="I244" s="86">
        <v>0.41274382316695213</v>
      </c>
      <c r="J244" s="86">
        <v>0.43320211291922317</v>
      </c>
      <c r="K244" s="86">
        <v>0.45677365880439968</v>
      </c>
      <c r="L244" s="86">
        <v>0.48164291931362901</v>
      </c>
      <c r="M244" s="86">
        <v>0.50788229025251064</v>
      </c>
      <c r="N244" s="86">
        <v>0.53556826646019517</v>
      </c>
      <c r="O244" s="86">
        <v>0.56478167757183229</v>
      </c>
      <c r="P244" s="86">
        <v>0.59503859130480052</v>
      </c>
      <c r="Q244" s="86">
        <v>0.62693675866437704</v>
      </c>
      <c r="R244" s="86">
        <v>0.66056646538158581</v>
      </c>
      <c r="S244" s="86">
        <v>0.69602304228652534</v>
      </c>
      <c r="T244" s="86">
        <v>0.73340715234452036</v>
      </c>
      <c r="U244" s="86">
        <v>0.77077216575509744</v>
      </c>
      <c r="V244" s="86">
        <v>0.81006786283669685</v>
      </c>
      <c r="W244" s="86">
        <v>0.85139555820307355</v>
      </c>
      <c r="X244" s="86">
        <v>0.89486197296596592</v>
      </c>
      <c r="Y244" s="86">
        <v>0.9405795283646865</v>
      </c>
      <c r="Z244" s="86">
        <v>0.9855019697476487</v>
      </c>
      <c r="AA244" s="86">
        <v>1.0326006040481936</v>
      </c>
      <c r="AB244" s="86">
        <v>1.0819825027937136</v>
      </c>
      <c r="AC244" s="86">
        <v>1.1337600947615625</v>
      </c>
      <c r="AD244" s="86">
        <v>1.1880514387216008</v>
      </c>
      <c r="AE244" s="86">
        <v>1.2429251275408453</v>
      </c>
      <c r="AF244" s="86">
        <v>1.3003760307423211</v>
      </c>
      <c r="AG244" s="86">
        <v>1.3605274121191233</v>
      </c>
      <c r="AH244" s="86">
        <v>1.4235085475494715</v>
      </c>
      <c r="AI244" s="86">
        <v>1.4894550244297697</v>
      </c>
      <c r="AJ244" s="86">
        <v>1.5583965098335391</v>
      </c>
      <c r="AK244" s="86">
        <v>1.6305803372652188</v>
      </c>
      <c r="AL244" s="86">
        <v>1.7061615975342834</v>
      </c>
      <c r="AM244" s="86">
        <v>1.7853029324231711</v>
      </c>
      <c r="AN244" s="86">
        <v>1.8681749090504349</v>
      </c>
    </row>
    <row r="245" spans="1:40" x14ac:dyDescent="0.2">
      <c r="A245" s="85" t="s">
        <v>249</v>
      </c>
      <c r="B245" s="86">
        <v>2.434309047515649</v>
      </c>
      <c r="C245" s="86">
        <v>2.5248811823533961</v>
      </c>
      <c r="D245" s="86">
        <v>2.6291525043259938</v>
      </c>
      <c r="E245" s="86">
        <v>2.737877985179606</v>
      </c>
      <c r="F245" s="86">
        <v>2.8731872380715644</v>
      </c>
      <c r="G245" s="86">
        <v>3.0152864618140174</v>
      </c>
      <c r="H245" s="86">
        <v>3.1645224896153801</v>
      </c>
      <c r="I245" s="86">
        <v>3.3212602370677917</v>
      </c>
      <c r="J245" s="86">
        <v>3.4858836680164971</v>
      </c>
      <c r="K245" s="86">
        <v>3.6755587974320352</v>
      </c>
      <c r="L245" s="86">
        <v>3.8756763556327143</v>
      </c>
      <c r="M245" s="86">
        <v>4.0868188960014633</v>
      </c>
      <c r="N245" s="86">
        <v>4.3096019559572598</v>
      </c>
      <c r="O245" s="86">
        <v>4.5446759540845383</v>
      </c>
      <c r="P245" s="86">
        <v>4.7881467920164988</v>
      </c>
      <c r="Q245" s="86">
        <v>5.0448244427534839</v>
      </c>
      <c r="R245" s="86">
        <v>5.3154354160373591</v>
      </c>
      <c r="S245" s="86">
        <v>5.6007468184306033</v>
      </c>
      <c r="T245" s="86">
        <v>5.901568663034106</v>
      </c>
      <c r="U245" s="86">
        <v>6.2022368410478999</v>
      </c>
      <c r="V245" s="86">
        <v>6.5184408128083335</v>
      </c>
      <c r="W245" s="86">
        <v>6.8509958350902229</v>
      </c>
      <c r="X245" s="86">
        <v>7.2007606695878108</v>
      </c>
      <c r="Y245" s="86">
        <v>7.5686399456885631</v>
      </c>
      <c r="Z245" s="86">
        <v>7.9301211113482886</v>
      </c>
      <c r="AA245" s="86">
        <v>8.3091136305393576</v>
      </c>
      <c r="AB245" s="86">
        <v>8.7064790846749673</v>
      </c>
      <c r="AC245" s="86">
        <v>9.1231221637995628</v>
      </c>
      <c r="AD245" s="86">
        <v>9.5599928612891034</v>
      </c>
      <c r="AE245" s="86">
        <v>10.001549561855082</v>
      </c>
      <c r="AF245" s="86">
        <v>10.463844548906922</v>
      </c>
      <c r="AG245" s="86">
        <v>10.947869699516298</v>
      </c>
      <c r="AH245" s="86">
        <v>11.454665268703014</v>
      </c>
      <c r="AI245" s="86">
        <v>11.985322298908047</v>
      </c>
      <c r="AJ245" s="86">
        <v>12.540079514652763</v>
      </c>
      <c r="AK245" s="86">
        <v>13.1209271551303</v>
      </c>
      <c r="AL245" s="86">
        <v>13.729113202526525</v>
      </c>
      <c r="AM245" s="86">
        <v>14.365946400072907</v>
      </c>
      <c r="AN245" s="86">
        <v>15.032799264465771</v>
      </c>
    </row>
    <row r="246" spans="1:40" x14ac:dyDescent="0.2">
      <c r="A246" s="85" t="s">
        <v>250</v>
      </c>
      <c r="B246" s="86">
        <v>0.9692035550549839</v>
      </c>
      <c r="C246" s="86">
        <v>1.005264233202342</v>
      </c>
      <c r="D246" s="86">
        <v>1.0467791493339902</v>
      </c>
      <c r="E246" s="86">
        <v>1.0900674584646353</v>
      </c>
      <c r="F246" s="86">
        <v>1.1439399152377627</v>
      </c>
      <c r="G246" s="86">
        <v>1.2005157526246768</v>
      </c>
      <c r="H246" s="86">
        <v>1.2599330599032983</v>
      </c>
      <c r="I246" s="86">
        <v>1.3223371257293779</v>
      </c>
      <c r="J246" s="86">
        <v>1.3878808226908079</v>
      </c>
      <c r="K246" s="86">
        <v>1.4633986826448127</v>
      </c>
      <c r="L246" s="86">
        <v>1.5430741244441861</v>
      </c>
      <c r="M246" s="86">
        <v>1.6271390877476659</v>
      </c>
      <c r="N246" s="86">
        <v>1.7158386445831244</v>
      </c>
      <c r="O246" s="86">
        <v>1.8094317546767118</v>
      </c>
      <c r="P246" s="86">
        <v>1.9063680093058006</v>
      </c>
      <c r="Q246" s="86">
        <v>2.0085624664357753</v>
      </c>
      <c r="R246" s="86">
        <v>2.1163043809684803</v>
      </c>
      <c r="S246" s="86">
        <v>2.2298991711531793</v>
      </c>
      <c r="T246" s="86">
        <v>2.349669338184956</v>
      </c>
      <c r="U246" s="86">
        <v>2.4693783239114282</v>
      </c>
      <c r="V246" s="86">
        <v>2.5952727800263911</v>
      </c>
      <c r="W246" s="86">
        <v>2.7276772954579611</v>
      </c>
      <c r="X246" s="86">
        <v>2.866933780321395</v>
      </c>
      <c r="Y246" s="86">
        <v>3.0134024066413696</v>
      </c>
      <c r="Z246" s="86">
        <v>3.1573236688986728</v>
      </c>
      <c r="AA246" s="86">
        <v>3.3082169572073608</v>
      </c>
      <c r="AB246" s="86">
        <v>3.4664253043345736</v>
      </c>
      <c r="AC246" s="86">
        <v>3.6323089064551537</v>
      </c>
      <c r="AD246" s="86">
        <v>3.8062459969565969</v>
      </c>
      <c r="AE246" s="86">
        <v>3.9820487876432002</v>
      </c>
      <c r="AF246" s="86">
        <v>4.1661083857423034</v>
      </c>
      <c r="AG246" s="86">
        <v>4.3588197003493754</v>
      </c>
      <c r="AH246" s="86">
        <v>4.5605969019101895</v>
      </c>
      <c r="AI246" s="86">
        <v>4.771874381536092</v>
      </c>
      <c r="AJ246" s="86">
        <v>4.9927471857681232</v>
      </c>
      <c r="AK246" s="86">
        <v>5.2240077147755875</v>
      </c>
      <c r="AL246" s="86">
        <v>5.4661528441595637</v>
      </c>
      <c r="AM246" s="86">
        <v>5.7197036411172855</v>
      </c>
      <c r="AN246" s="86">
        <v>5.9852065638163428</v>
      </c>
    </row>
    <row r="247" spans="1:40" x14ac:dyDescent="0.2">
      <c r="A247" s="85" t="s">
        <v>251</v>
      </c>
      <c r="B247" s="86">
        <v>9.6645887149338847E-3</v>
      </c>
      <c r="C247" s="86">
        <v>1.0024174295546048E-2</v>
      </c>
      <c r="D247" s="86">
        <v>1.0438147797659949E-2</v>
      </c>
      <c r="E247" s="86">
        <v>1.0869805009120413E-2</v>
      </c>
      <c r="F247" s="86">
        <v>1.1407003964963898E-2</v>
      </c>
      <c r="G247" s="86">
        <v>1.1971160170020825E-2</v>
      </c>
      <c r="H247" s="86">
        <v>1.2563650606525822E-2</v>
      </c>
      <c r="I247" s="86">
        <v>1.3185924046612932E-2</v>
      </c>
      <c r="J247" s="86">
        <v>1.3839504886968544E-2</v>
      </c>
      <c r="K247" s="86">
        <v>1.4592544899338318E-2</v>
      </c>
      <c r="L247" s="86">
        <v>1.5387042991772482E-2</v>
      </c>
      <c r="M247" s="86">
        <v>1.6225311992568759E-2</v>
      </c>
      <c r="N247" s="86">
        <v>1.7109795681821201E-2</v>
      </c>
      <c r="O247" s="86">
        <v>1.8043076323321458E-2</v>
      </c>
      <c r="P247" s="86">
        <v>1.900969373580412E-2</v>
      </c>
      <c r="Q247" s="86">
        <v>2.002874426647527E-2</v>
      </c>
      <c r="R247" s="86">
        <v>2.1103112272955686E-2</v>
      </c>
      <c r="S247" s="86">
        <v>2.2235843288611161E-2</v>
      </c>
      <c r="T247" s="86">
        <v>2.3430153192494436E-2</v>
      </c>
      <c r="U247" s="86">
        <v>2.4623853015915544E-2</v>
      </c>
      <c r="V247" s="86">
        <v>2.5879232377140023E-2</v>
      </c>
      <c r="W247" s="86">
        <v>2.7199527973428502E-2</v>
      </c>
      <c r="X247" s="86">
        <v>2.858814922339508E-2</v>
      </c>
      <c r="Y247" s="86">
        <v>3.0048687647589768E-2</v>
      </c>
      <c r="Z247" s="86">
        <v>3.1483824569855857E-2</v>
      </c>
      <c r="AA247" s="86">
        <v>3.2988484312116803E-2</v>
      </c>
      <c r="AB247" s="86">
        <v>3.4566087487713143E-2</v>
      </c>
      <c r="AC247" s="86">
        <v>3.6220225858012656E-2</v>
      </c>
      <c r="AD247" s="86">
        <v>3.7954671045714539E-2</v>
      </c>
      <c r="AE247" s="86">
        <v>3.9707720400581216E-2</v>
      </c>
      <c r="AF247" s="86">
        <v>4.1543104005383351E-2</v>
      </c>
      <c r="AG247" s="86">
        <v>4.3464759767661197E-2</v>
      </c>
      <c r="AH247" s="86">
        <v>4.5476817662996667E-2</v>
      </c>
      <c r="AI247" s="86">
        <v>4.758360930099919E-2</v>
      </c>
      <c r="AJ247" s="86">
        <v>4.9786082455460109E-2</v>
      </c>
      <c r="AK247" s="86">
        <v>5.2092138688124658E-2</v>
      </c>
      <c r="AL247" s="86">
        <v>5.4506732684003904E-2</v>
      </c>
      <c r="AM247" s="86">
        <v>5.7035060358989663E-2</v>
      </c>
      <c r="AN247" s="86">
        <v>5.9682570819631443E-2</v>
      </c>
    </row>
    <row r="248" spans="1:40" x14ac:dyDescent="0.2">
      <c r="A248" s="85" t="s">
        <v>252</v>
      </c>
      <c r="B248" s="86">
        <v>0</v>
      </c>
      <c r="C248" s="86">
        <v>0</v>
      </c>
      <c r="D248" s="86">
        <v>0</v>
      </c>
      <c r="E248" s="86">
        <v>0</v>
      </c>
      <c r="F248" s="86">
        <v>0</v>
      </c>
      <c r="G248" s="86">
        <v>0</v>
      </c>
      <c r="H248" s="86">
        <v>0</v>
      </c>
      <c r="I248" s="86">
        <v>0</v>
      </c>
      <c r="J248" s="86">
        <v>0</v>
      </c>
      <c r="K248" s="86">
        <v>0</v>
      </c>
      <c r="L248" s="86">
        <v>0</v>
      </c>
      <c r="M248" s="86">
        <v>0</v>
      </c>
      <c r="N248" s="86">
        <v>0</v>
      </c>
      <c r="O248" s="86">
        <v>0</v>
      </c>
      <c r="P248" s="86">
        <v>0</v>
      </c>
      <c r="Q248" s="86">
        <v>0</v>
      </c>
      <c r="R248" s="86">
        <v>0</v>
      </c>
      <c r="S248" s="86">
        <v>0</v>
      </c>
      <c r="T248" s="86">
        <v>0</v>
      </c>
      <c r="U248" s="86">
        <v>0</v>
      </c>
      <c r="V248" s="86">
        <v>0</v>
      </c>
      <c r="W248" s="86">
        <v>0</v>
      </c>
      <c r="X248" s="86">
        <v>0</v>
      </c>
      <c r="Y248" s="86">
        <v>0</v>
      </c>
      <c r="Z248" s="86">
        <v>0</v>
      </c>
      <c r="AA248" s="86">
        <v>0</v>
      </c>
      <c r="AB248" s="86">
        <v>0</v>
      </c>
      <c r="AC248" s="86">
        <v>0</v>
      </c>
      <c r="AD248" s="86">
        <v>0</v>
      </c>
      <c r="AE248" s="86">
        <v>0</v>
      </c>
      <c r="AF248" s="86">
        <v>0</v>
      </c>
      <c r="AG248" s="86">
        <v>0</v>
      </c>
      <c r="AH248" s="86">
        <v>0</v>
      </c>
      <c r="AI248" s="86">
        <v>0</v>
      </c>
      <c r="AJ248" s="86">
        <v>0</v>
      </c>
      <c r="AK248" s="86">
        <v>0</v>
      </c>
      <c r="AL248" s="86">
        <v>0</v>
      </c>
      <c r="AM248" s="86">
        <v>0</v>
      </c>
      <c r="AN248" s="86">
        <v>0</v>
      </c>
    </row>
    <row r="249" spans="1:40" x14ac:dyDescent="0.2">
      <c r="A249" s="85" t="s">
        <v>128</v>
      </c>
      <c r="B249" s="86">
        <v>0.3121883583139004</v>
      </c>
      <c r="C249" s="86">
        <v>0.32380379642470153</v>
      </c>
      <c r="D249" s="86">
        <v>0.33717608900976459</v>
      </c>
      <c r="E249" s="86">
        <v>0.35111960592238473</v>
      </c>
      <c r="F249" s="86">
        <v>0.36847236298835018</v>
      </c>
      <c r="G249" s="86">
        <v>0.38669590096645112</v>
      </c>
      <c r="H249" s="86">
        <v>0.40583469953770995</v>
      </c>
      <c r="I249" s="86">
        <v>0.42593555736138067</v>
      </c>
      <c r="J249" s="86">
        <v>0.44704771594302334</v>
      </c>
      <c r="K249" s="86">
        <v>0.4713726336545378</v>
      </c>
      <c r="L249" s="86">
        <v>0.49703674233795048</v>
      </c>
      <c r="M249" s="86">
        <v>0.52411475164626631</v>
      </c>
      <c r="N249" s="86">
        <v>0.5526856012755389</v>
      </c>
      <c r="O249" s="86">
        <v>0.58283270426253897</v>
      </c>
      <c r="P249" s="86">
        <v>0.61405666133112047</v>
      </c>
      <c r="Q249" s="86">
        <v>0.64697432824823886</v>
      </c>
      <c r="R249" s="86">
        <v>0.68167887637348157</v>
      </c>
      <c r="S249" s="86">
        <v>0.71826868341227346</v>
      </c>
      <c r="T249" s="86">
        <v>0.7568476296260136</v>
      </c>
      <c r="U249" s="86">
        <v>0.79540686884305223</v>
      </c>
      <c r="V249" s="86">
        <v>0.83595849844693082</v>
      </c>
      <c r="W249" s="86">
        <v>0.87860707117485914</v>
      </c>
      <c r="X249" s="86">
        <v>0.92346271905949096</v>
      </c>
      <c r="Y249" s="86">
        <v>0.97064145644322952</v>
      </c>
      <c r="Z249" s="86">
        <v>1.0169996671165518</v>
      </c>
      <c r="AA249" s="86">
        <v>1.0656036241614713</v>
      </c>
      <c r="AB249" s="86">
        <v>1.116563821225955</v>
      </c>
      <c r="AC249" s="86">
        <v>1.1699962804313713</v>
      </c>
      <c r="AD249" s="86">
        <v>1.2260228338321806</v>
      </c>
      <c r="AE249" s="86">
        <v>1.282650344456963</v>
      </c>
      <c r="AF249" s="86">
        <v>1.3419374399930655</v>
      </c>
      <c r="AG249" s="86">
        <v>1.4040113238762941</v>
      </c>
      <c r="AH249" s="86">
        <v>1.4690054037802518</v>
      </c>
      <c r="AI249" s="86">
        <v>1.5370596006196013</v>
      </c>
      <c r="AJ249" s="86">
        <v>1.6082045296592737</v>
      </c>
      <c r="AK249" s="86">
        <v>1.6826954294471401</v>
      </c>
      <c r="AL249" s="86">
        <v>1.7606923476608809</v>
      </c>
      <c r="AM249" s="86">
        <v>1.8423631242883172</v>
      </c>
      <c r="AN249" s="86">
        <v>1.9278837779556042</v>
      </c>
    </row>
    <row r="250" spans="1:40" x14ac:dyDescent="0.2">
      <c r="A250" s="85" t="s">
        <v>253</v>
      </c>
      <c r="B250" s="86">
        <v>826.88760067899136</v>
      </c>
      <c r="C250" s="86">
        <v>857.65319937764093</v>
      </c>
      <c r="D250" s="86">
        <v>893.07214642281633</v>
      </c>
      <c r="E250" s="86">
        <v>930.00408490756422</v>
      </c>
      <c r="F250" s="86">
        <v>975.96601549632157</v>
      </c>
      <c r="G250" s="86">
        <v>1024.2343675770319</v>
      </c>
      <c r="H250" s="86">
        <v>1074.9269536681327</v>
      </c>
      <c r="I250" s="86">
        <v>1128.1677285233316</v>
      </c>
      <c r="J250" s="86">
        <v>1184.0871172187158</v>
      </c>
      <c r="K250" s="86">
        <v>1248.5160823211361</v>
      </c>
      <c r="L250" s="86">
        <v>1316.4921380824926</v>
      </c>
      <c r="M250" s="86">
        <v>1388.2131665956808</v>
      </c>
      <c r="N250" s="86">
        <v>1463.8882539913325</v>
      </c>
      <c r="O250" s="86">
        <v>1543.7383348559044</v>
      </c>
      <c r="P250" s="86">
        <v>1626.4406594511822</v>
      </c>
      <c r="Q250" s="86">
        <v>1713.629082376543</v>
      </c>
      <c r="R250" s="86">
        <v>1805.550384909792</v>
      </c>
      <c r="S250" s="86">
        <v>1902.4651382818331</v>
      </c>
      <c r="T250" s="86">
        <v>2004.6484882430379</v>
      </c>
      <c r="U250" s="86">
        <v>2106.7796406421467</v>
      </c>
      <c r="V250" s="86">
        <v>2214.1880010559539</v>
      </c>
      <c r="W250" s="86">
        <v>2327.1504964092278</v>
      </c>
      <c r="X250" s="86">
        <v>2445.9588314046373</v>
      </c>
      <c r="Y250" s="86">
        <v>2570.9202911112116</v>
      </c>
      <c r="Z250" s="86">
        <v>2693.7084367117313</v>
      </c>
      <c r="AA250" s="86">
        <v>2822.4448496947161</v>
      </c>
      <c r="AB250" s="86">
        <v>2957.4221925667071</v>
      </c>
      <c r="AC250" s="86">
        <v>3098.9477710007372</v>
      </c>
      <c r="AD250" s="86">
        <v>3247.3442793334625</v>
      </c>
      <c r="AE250" s="86">
        <v>3397.3325320852482</v>
      </c>
      <c r="AF250" s="86">
        <v>3554.3651787984268</v>
      </c>
      <c r="AG250" s="86">
        <v>3718.7791408892863</v>
      </c>
      <c r="AH250" s="86">
        <v>3890.9277728254101</v>
      </c>
      <c r="AI250" s="86">
        <v>4071.1816805769713</v>
      </c>
      <c r="AJ250" s="86">
        <v>4259.6219542368262</v>
      </c>
      <c r="AK250" s="86">
        <v>4456.924639483258</v>
      </c>
      <c r="AL250" s="86">
        <v>4663.5136516759148</v>
      </c>
      <c r="AM250" s="86">
        <v>4879.8335455239339</v>
      </c>
      <c r="AN250" s="86">
        <v>5106.3505383463835</v>
      </c>
    </row>
    <row r="251" spans="1:40" x14ac:dyDescent="0.2">
      <c r="A251" s="85" t="s">
        <v>254</v>
      </c>
      <c r="B251" s="86">
        <v>1.0133569294607954E-4</v>
      </c>
      <c r="C251" s="86">
        <v>1.0510604004097931E-4</v>
      </c>
      <c r="D251" s="86">
        <v>1.0944665845065929E-4</v>
      </c>
      <c r="E251" s="86">
        <v>1.139726950910936E-4</v>
      </c>
      <c r="F251" s="86">
        <v>1.1960536400707056E-4</v>
      </c>
      <c r="G251" s="86">
        <v>1.255206865992193E-4</v>
      </c>
      <c r="H251" s="86">
        <v>1.3173310087965151E-4</v>
      </c>
      <c r="I251" s="86">
        <v>1.3825779759599796E-4</v>
      </c>
      <c r="J251" s="86">
        <v>1.4511076043872869E-4</v>
      </c>
      <c r="K251" s="86">
        <v>1.5300657822471479E-4</v>
      </c>
      <c r="L251" s="86">
        <v>1.6133709461976298E-4</v>
      </c>
      <c r="M251" s="86">
        <v>1.701265602221272E-4</v>
      </c>
      <c r="N251" s="86">
        <v>1.7940059869325252E-4</v>
      </c>
      <c r="O251" s="86">
        <v>1.8918628573169342E-4</v>
      </c>
      <c r="P251" s="86">
        <v>1.9932151736926104E-4</v>
      </c>
      <c r="Q251" s="86">
        <v>2.1000652370719891E-4</v>
      </c>
      <c r="R251" s="86">
        <v>2.2127154797538741E-4</v>
      </c>
      <c r="S251" s="86">
        <v>2.3314852337275681E-4</v>
      </c>
      <c r="T251" s="86">
        <v>2.4567116921648174E-4</v>
      </c>
      <c r="U251" s="86">
        <v>2.5818741820999289E-4</v>
      </c>
      <c r="V251" s="86">
        <v>2.7135039298648955E-4</v>
      </c>
      <c r="W251" s="86">
        <v>2.8519403114739874E-4</v>
      </c>
      <c r="X251" s="86">
        <v>2.9975408132186461E-4</v>
      </c>
      <c r="Y251" s="86">
        <v>3.1506820152456342E-4</v>
      </c>
      <c r="Z251" s="86">
        <v>3.3011598046063105E-4</v>
      </c>
      <c r="AA251" s="86">
        <v>3.4589272400632103E-4</v>
      </c>
      <c r="AB251" s="86">
        <v>3.6243429817035767E-4</v>
      </c>
      <c r="AC251" s="86">
        <v>3.7977836349245309E-4</v>
      </c>
      <c r="AD251" s="86">
        <v>3.979644664045382E-4</v>
      </c>
      <c r="AE251" s="86">
        <v>4.1634563878382329E-4</v>
      </c>
      <c r="AF251" s="86">
        <v>4.3559010690351704E-4</v>
      </c>
      <c r="AG251" s="86">
        <v>4.5573916073478332E-4</v>
      </c>
      <c r="AH251" s="86">
        <v>4.7683610413149419E-4</v>
      </c>
      <c r="AI251" s="86">
        <v>4.9892635513204618E-4</v>
      </c>
      <c r="AJ251" s="86">
        <v>5.2201985138787348E-4</v>
      </c>
      <c r="AK251" s="86">
        <v>5.4619944280169031E-4</v>
      </c>
      <c r="AL251" s="86">
        <v>5.7151708051738281E-4</v>
      </c>
      <c r="AM251" s="86">
        <v>5.9802724504652951E-4</v>
      </c>
      <c r="AN251" s="86">
        <v>6.2578707166973258E-4</v>
      </c>
    </row>
    <row r="254" spans="1:40" x14ac:dyDescent="0.2">
      <c r="A254" s="83" t="s">
        <v>371</v>
      </c>
    </row>
    <row r="255" spans="1:40" x14ac:dyDescent="0.2">
      <c r="A255" s="83" t="s">
        <v>241</v>
      </c>
    </row>
    <row r="256" spans="1:40" x14ac:dyDescent="0.2">
      <c r="A256" s="83" t="s">
        <v>372</v>
      </c>
    </row>
    <row r="257" spans="1:40" x14ac:dyDescent="0.2">
      <c r="A257" s="83" t="s">
        <v>243</v>
      </c>
    </row>
    <row r="258" spans="1:40" ht="16" x14ac:dyDescent="0.2">
      <c r="A258" s="83"/>
      <c r="B258" s="93">
        <v>1000000</v>
      </c>
    </row>
    <row r="259" spans="1:40" x14ac:dyDescent="0.2">
      <c r="A259" s="85" t="s">
        <v>244</v>
      </c>
      <c r="B259" s="85">
        <v>2022</v>
      </c>
      <c r="C259" s="85">
        <v>2023</v>
      </c>
      <c r="D259" s="85">
        <v>2024</v>
      </c>
      <c r="E259" s="85">
        <v>2025</v>
      </c>
      <c r="F259" s="85">
        <v>2026</v>
      </c>
      <c r="G259" s="85">
        <v>2027</v>
      </c>
      <c r="H259" s="85">
        <v>2028</v>
      </c>
      <c r="I259" s="85">
        <v>2029</v>
      </c>
      <c r="J259" s="85">
        <v>2030</v>
      </c>
      <c r="K259" s="85">
        <v>2031</v>
      </c>
      <c r="L259" s="85">
        <v>2032</v>
      </c>
      <c r="M259" s="85">
        <v>2033</v>
      </c>
      <c r="N259" s="85">
        <v>2034</v>
      </c>
      <c r="O259" s="85">
        <v>2035</v>
      </c>
      <c r="P259" s="85">
        <v>2036</v>
      </c>
      <c r="Q259" s="85">
        <v>2037</v>
      </c>
      <c r="R259" s="85">
        <v>2038</v>
      </c>
      <c r="S259" s="85">
        <v>2039</v>
      </c>
      <c r="T259" s="85">
        <v>2040</v>
      </c>
      <c r="U259" s="85">
        <v>2041</v>
      </c>
      <c r="V259" s="85">
        <v>2042</v>
      </c>
      <c r="W259" s="85">
        <v>2043</v>
      </c>
      <c r="X259" s="85">
        <v>2044</v>
      </c>
      <c r="Y259" s="85">
        <v>2045</v>
      </c>
      <c r="Z259" s="85">
        <v>2046</v>
      </c>
      <c r="AA259" s="85">
        <v>2047</v>
      </c>
      <c r="AB259" s="85">
        <v>2048</v>
      </c>
      <c r="AC259" s="85">
        <v>2049</v>
      </c>
      <c r="AD259" s="85">
        <v>2050</v>
      </c>
      <c r="AE259" s="85">
        <v>2051</v>
      </c>
      <c r="AF259" s="85">
        <v>2052</v>
      </c>
      <c r="AG259" s="85">
        <v>2053</v>
      </c>
      <c r="AH259" s="85">
        <v>2054</v>
      </c>
      <c r="AI259" s="85">
        <v>2055</v>
      </c>
      <c r="AJ259" s="85">
        <v>2056</v>
      </c>
      <c r="AK259" s="85">
        <v>2057</v>
      </c>
      <c r="AL259" s="85">
        <v>2058</v>
      </c>
      <c r="AM259" s="85">
        <v>2059</v>
      </c>
      <c r="AN259" s="85">
        <v>2060</v>
      </c>
    </row>
    <row r="260" spans="1:40" x14ac:dyDescent="0.2">
      <c r="A260" s="85" t="s">
        <v>245</v>
      </c>
      <c r="B260" s="86">
        <v>2.7496006231037538E-10</v>
      </c>
      <c r="C260" s="86">
        <v>2.8519036559252694E-10</v>
      </c>
      <c r="D260" s="86">
        <v>2.9696801938551206E-10</v>
      </c>
      <c r="E260" s="86">
        <v>3.0924877930822791E-10</v>
      </c>
      <c r="F260" s="86">
        <v>3.2453222930580022E-10</v>
      </c>
      <c r="G260" s="86">
        <v>3.405826200539902E-10</v>
      </c>
      <c r="H260" s="86">
        <v>3.5743912705547112E-10</v>
      </c>
      <c r="I260" s="86">
        <v>3.7514296825422353E-10</v>
      </c>
      <c r="J260" s="86">
        <v>3.9373751313240937E-10</v>
      </c>
      <c r="K260" s="86">
        <v>4.1516169731972524E-10</v>
      </c>
      <c r="L260" s="86">
        <v>4.3776537466645085E-10</v>
      </c>
      <c r="M260" s="86">
        <v>4.6161434573913028E-10</v>
      </c>
      <c r="N260" s="86">
        <v>4.8677813671696764E-10</v>
      </c>
      <c r="O260" s="86">
        <v>5.1333021367637841E-10</v>
      </c>
      <c r="P260" s="86">
        <v>5.4083073043979087E-10</v>
      </c>
      <c r="Q260" s="86">
        <v>5.6982298305140956E-10</v>
      </c>
      <c r="R260" s="86">
        <v>6.0038903223565046E-10</v>
      </c>
      <c r="S260" s="86">
        <v>6.3261552420879115E-10</v>
      </c>
      <c r="T260" s="86">
        <v>6.665939515662033E-10</v>
      </c>
      <c r="U260" s="86">
        <v>7.0055502197580904E-10</v>
      </c>
      <c r="V260" s="86">
        <v>7.3627089127628573E-10</v>
      </c>
      <c r="W260" s="86">
        <v>7.7383364434643323E-10</v>
      </c>
      <c r="X260" s="86">
        <v>8.1334028003247471E-10</v>
      </c>
      <c r="Y260" s="86">
        <v>8.5489297802806839E-10</v>
      </c>
      <c r="Z260" s="86">
        <v>8.9572299668788509E-10</v>
      </c>
      <c r="AA260" s="86">
        <v>9.3853095765664241E-10</v>
      </c>
      <c r="AB260" s="86">
        <v>9.8341417827344248E-10</v>
      </c>
      <c r="AC260" s="86">
        <v>1.0304748450832713E-9</v>
      </c>
      <c r="AD260" s="86">
        <v>1.0798202617327689E-9</v>
      </c>
      <c r="AE260" s="86">
        <v>1.1296949717762997E-9</v>
      </c>
      <c r="AF260" s="86">
        <v>1.1819121126423178E-9</v>
      </c>
      <c r="AG260" s="86">
        <v>1.2365837188244361E-9</v>
      </c>
      <c r="AH260" s="86">
        <v>1.2938272892019996E-9</v>
      </c>
      <c r="AI260" s="86">
        <v>1.3537660591948743E-9</v>
      </c>
      <c r="AJ260" s="86">
        <v>1.4164269932139003E-9</v>
      </c>
      <c r="AK260" s="86">
        <v>1.4820348927456097E-9</v>
      </c>
      <c r="AL260" s="86">
        <v>1.5507307198670809E-9</v>
      </c>
      <c r="AM260" s="86">
        <v>1.6226622997366831E-9</v>
      </c>
      <c r="AN260" s="86">
        <v>1.6979846608528458E-9</v>
      </c>
    </row>
    <row r="261" spans="1:40" x14ac:dyDescent="0.2">
      <c r="A261" s="85" t="s">
        <v>246</v>
      </c>
      <c r="B261" s="86">
        <v>0</v>
      </c>
      <c r="C261" s="86">
        <v>0</v>
      </c>
      <c r="D261" s="86">
        <v>0</v>
      </c>
      <c r="E261" s="86">
        <v>0</v>
      </c>
      <c r="F261" s="86">
        <v>0</v>
      </c>
      <c r="G261" s="86">
        <v>0</v>
      </c>
      <c r="H261" s="86">
        <v>0</v>
      </c>
      <c r="I261" s="86">
        <v>0</v>
      </c>
      <c r="J261" s="86">
        <v>0</v>
      </c>
      <c r="K261" s="86">
        <v>0</v>
      </c>
      <c r="L261" s="86">
        <v>0</v>
      </c>
      <c r="M261" s="86">
        <v>0</v>
      </c>
      <c r="N261" s="86">
        <v>0</v>
      </c>
      <c r="O261" s="86">
        <v>0</v>
      </c>
      <c r="P261" s="86">
        <v>0</v>
      </c>
      <c r="Q261" s="86">
        <v>0</v>
      </c>
      <c r="R261" s="86">
        <v>0</v>
      </c>
      <c r="S261" s="86">
        <v>0</v>
      </c>
      <c r="T261" s="86">
        <v>0</v>
      </c>
      <c r="U261" s="86">
        <v>0</v>
      </c>
      <c r="V261" s="86">
        <v>0</v>
      </c>
      <c r="W261" s="86">
        <v>0</v>
      </c>
      <c r="X261" s="86">
        <v>0</v>
      </c>
      <c r="Y261" s="86">
        <v>0</v>
      </c>
      <c r="Z261" s="86">
        <v>0</v>
      </c>
      <c r="AA261" s="86">
        <v>0</v>
      </c>
      <c r="AB261" s="86">
        <v>0</v>
      </c>
      <c r="AC261" s="86">
        <v>0</v>
      </c>
      <c r="AD261" s="86">
        <v>0</v>
      </c>
      <c r="AE261" s="86">
        <v>0</v>
      </c>
      <c r="AF261" s="86">
        <v>0</v>
      </c>
      <c r="AG261" s="86">
        <v>0</v>
      </c>
      <c r="AH261" s="86">
        <v>0</v>
      </c>
      <c r="AI261" s="86">
        <v>0</v>
      </c>
      <c r="AJ261" s="86">
        <v>0</v>
      </c>
      <c r="AK261" s="86">
        <v>0</v>
      </c>
      <c r="AL261" s="86">
        <v>0</v>
      </c>
      <c r="AM261" s="86">
        <v>0</v>
      </c>
      <c r="AN261" s="86">
        <v>0</v>
      </c>
    </row>
    <row r="262" spans="1:40" x14ac:dyDescent="0.2">
      <c r="A262" s="85" t="s">
        <v>247</v>
      </c>
      <c r="B262" s="86">
        <v>0</v>
      </c>
      <c r="C262" s="86">
        <v>0</v>
      </c>
      <c r="D262" s="86">
        <v>0</v>
      </c>
      <c r="E262" s="86">
        <v>0</v>
      </c>
      <c r="F262" s="86">
        <v>0</v>
      </c>
      <c r="G262" s="86">
        <v>0</v>
      </c>
      <c r="H262" s="86">
        <v>0</v>
      </c>
      <c r="I262" s="86">
        <v>0</v>
      </c>
      <c r="J262" s="86">
        <v>0</v>
      </c>
      <c r="K262" s="86">
        <v>0</v>
      </c>
      <c r="L262" s="86">
        <v>0</v>
      </c>
      <c r="M262" s="86">
        <v>0</v>
      </c>
      <c r="N262" s="86">
        <v>0</v>
      </c>
      <c r="O262" s="86">
        <v>0</v>
      </c>
      <c r="P262" s="86">
        <v>0</v>
      </c>
      <c r="Q262" s="86">
        <v>0</v>
      </c>
      <c r="R262" s="86">
        <v>0</v>
      </c>
      <c r="S262" s="86">
        <v>0</v>
      </c>
      <c r="T262" s="86">
        <v>0</v>
      </c>
      <c r="U262" s="86">
        <v>0</v>
      </c>
      <c r="V262" s="86">
        <v>0</v>
      </c>
      <c r="W262" s="86">
        <v>0</v>
      </c>
      <c r="X262" s="86">
        <v>0</v>
      </c>
      <c r="Y262" s="86">
        <v>0</v>
      </c>
      <c r="Z262" s="86">
        <v>0</v>
      </c>
      <c r="AA262" s="86">
        <v>0</v>
      </c>
      <c r="AB262" s="86">
        <v>0</v>
      </c>
      <c r="AC262" s="86">
        <v>0</v>
      </c>
      <c r="AD262" s="86">
        <v>0</v>
      </c>
      <c r="AE262" s="86">
        <v>0</v>
      </c>
      <c r="AF262" s="86">
        <v>0</v>
      </c>
      <c r="AG262" s="86">
        <v>0</v>
      </c>
      <c r="AH262" s="86">
        <v>0</v>
      </c>
      <c r="AI262" s="86">
        <v>0</v>
      </c>
      <c r="AJ262" s="86">
        <v>0</v>
      </c>
      <c r="AK262" s="86">
        <v>0</v>
      </c>
      <c r="AL262" s="86">
        <v>0</v>
      </c>
      <c r="AM262" s="86">
        <v>0</v>
      </c>
      <c r="AN262" s="86">
        <v>0</v>
      </c>
    </row>
    <row r="263" spans="1:40" x14ac:dyDescent="0.2">
      <c r="A263" s="85" t="s">
        <v>180</v>
      </c>
      <c r="B263" s="86">
        <v>1.1039562656480788</v>
      </c>
      <c r="C263" s="86">
        <v>1.1450306213669212</v>
      </c>
      <c r="D263" s="86">
        <v>1.1923175422024392</v>
      </c>
      <c r="E263" s="86">
        <v>1.2416244188072978</v>
      </c>
      <c r="F263" s="86">
        <v>1.3029870044998106</v>
      </c>
      <c r="G263" s="86">
        <v>1.3674288339192526</v>
      </c>
      <c r="H263" s="86">
        <v>1.4351071955142534</v>
      </c>
      <c r="I263" s="86">
        <v>1.5061875780730112</v>
      </c>
      <c r="J263" s="86">
        <v>1.5808441087439133</v>
      </c>
      <c r="K263" s="86">
        <v>1.6668615549550221</v>
      </c>
      <c r="L263" s="86">
        <v>1.7576146302341431</v>
      </c>
      <c r="M263" s="86">
        <v>1.853367521849453</v>
      </c>
      <c r="N263" s="86">
        <v>1.9543993752903512</v>
      </c>
      <c r="O263" s="86">
        <v>2.0610051546134005</v>
      </c>
      <c r="P263" s="86">
        <v>2.1714188908281509</v>
      </c>
      <c r="Q263" s="86">
        <v>2.2878219009850214</v>
      </c>
      <c r="R263" s="86">
        <v>2.4105436563902125</v>
      </c>
      <c r="S263" s="86">
        <v>2.5399320389599227</v>
      </c>
      <c r="T263" s="86">
        <v>2.676354388674627</v>
      </c>
      <c r="U263" s="86">
        <v>2.8127070507731675</v>
      </c>
      <c r="V263" s="86">
        <v>2.9561051769083804</v>
      </c>
      <c r="W263" s="86">
        <v>3.1069184850606453</v>
      </c>
      <c r="X263" s="86">
        <v>3.2655364226397063</v>
      </c>
      <c r="Y263" s="86">
        <v>3.432369237999767</v>
      </c>
      <c r="Z263" s="86">
        <v>3.5963005178637952</v>
      </c>
      <c r="AA263" s="86">
        <v>3.7681731757835957</v>
      </c>
      <c r="AB263" s="86">
        <v>3.9483779379081039</v>
      </c>
      <c r="AC263" s="86">
        <v>4.137325080099405</v>
      </c>
      <c r="AD263" s="86">
        <v>4.3354454232266768</v>
      </c>
      <c r="AE263" s="86">
        <v>4.5356908631909203</v>
      </c>
      <c r="AF263" s="86">
        <v>4.7453410914782532</v>
      </c>
      <c r="AG263" s="86">
        <v>4.964845923164189</v>
      </c>
      <c r="AH263" s="86">
        <v>5.1946771126663362</v>
      </c>
      <c r="AI263" s="86">
        <v>5.435329446437561</v>
      </c>
      <c r="AJ263" s="86">
        <v>5.686911185765144</v>
      </c>
      <c r="AK263" s="86">
        <v>5.9503249017624986</v>
      </c>
      <c r="AL263" s="86">
        <v>6.2261365528706518</v>
      </c>
      <c r="AM263" s="86">
        <v>6.5149396525927328</v>
      </c>
      <c r="AN263" s="86">
        <v>6.8173566356225503</v>
      </c>
    </row>
    <row r="264" spans="1:40" x14ac:dyDescent="0.2">
      <c r="A264" s="85" t="s">
        <v>248</v>
      </c>
      <c r="B264" s="86">
        <v>2.9193842203008211E-3</v>
      </c>
      <c r="C264" s="86">
        <v>3.0280043075958706E-3</v>
      </c>
      <c r="D264" s="86">
        <v>3.1530533650716967E-3</v>
      </c>
      <c r="E264" s="86">
        <v>3.2834441441194884E-3</v>
      </c>
      <c r="F264" s="86">
        <v>3.4457159387203504E-3</v>
      </c>
      <c r="G264" s="86">
        <v>3.6161307149107755E-3</v>
      </c>
      <c r="H264" s="86">
        <v>3.7951044179861146E-3</v>
      </c>
      <c r="I264" s="86">
        <v>3.9830746788307898E-3</v>
      </c>
      <c r="J264" s="86">
        <v>4.1805019722526765E-3</v>
      </c>
      <c r="K264" s="86">
        <v>4.4079729173918556E-3</v>
      </c>
      <c r="L264" s="86">
        <v>4.6479671129572965E-3</v>
      </c>
      <c r="M264" s="86">
        <v>4.9011831954493016E-3</v>
      </c>
      <c r="N264" s="86">
        <v>5.1683593580031254E-3</v>
      </c>
      <c r="O264" s="86">
        <v>5.4502756255518925E-3</v>
      </c>
      <c r="P264" s="86">
        <v>5.7422619380898899E-3</v>
      </c>
      <c r="Q264" s="86">
        <v>6.0500867329860786E-3</v>
      </c>
      <c r="R264" s="86">
        <v>6.3746212887161547E-3</v>
      </c>
      <c r="S264" s="86">
        <v>6.7167855701449194E-3</v>
      </c>
      <c r="T264" s="86">
        <v>7.0775509984924503E-3</v>
      </c>
      <c r="U264" s="86">
        <v>7.4381321397143825E-3</v>
      </c>
      <c r="V264" s="86">
        <v>7.8173448310922319E-3</v>
      </c>
      <c r="W264" s="86">
        <v>8.2161667824062357E-3</v>
      </c>
      <c r="X264" s="86">
        <v>8.635627877409964E-3</v>
      </c>
      <c r="Y264" s="86">
        <v>9.0768130074246924E-3</v>
      </c>
      <c r="Z264" s="86">
        <v>9.5103251007391948E-3</v>
      </c>
      <c r="AA264" s="86">
        <v>9.9648379660089697E-3</v>
      </c>
      <c r="AB264" s="86">
        <v>1.0441384868580797E-2</v>
      </c>
      <c r="AC264" s="86">
        <v>1.0941050772519842E-2</v>
      </c>
      <c r="AD264" s="86">
        <v>1.1464974972639125E-2</v>
      </c>
      <c r="AE264" s="86">
        <v>1.199451893720517E-2</v>
      </c>
      <c r="AF264" s="86">
        <v>1.2548933624896804E-2</v>
      </c>
      <c r="AG264" s="86">
        <v>1.3129408560221816E-2</v>
      </c>
      <c r="AH264" s="86">
        <v>1.3737191285719227E-2</v>
      </c>
      <c r="AI264" s="86">
        <v>1.4373590251558556E-2</v>
      </c>
      <c r="AJ264" s="86">
        <v>1.5038891751955958E-2</v>
      </c>
      <c r="AK264" s="86">
        <v>1.5735482613227107E-2</v>
      </c>
      <c r="AL264" s="86">
        <v>1.6464859498051043E-2</v>
      </c>
      <c r="AM264" s="86">
        <v>1.7228591937766526E-2</v>
      </c>
      <c r="AN264" s="86">
        <v>1.8028325945064309E-2</v>
      </c>
    </row>
    <row r="265" spans="1:40" x14ac:dyDescent="0.2">
      <c r="A265" s="85" t="s">
        <v>249</v>
      </c>
      <c r="B265" s="86">
        <v>2.3491653142559153E-2</v>
      </c>
      <c r="C265" s="86">
        <v>2.4365695482483445E-2</v>
      </c>
      <c r="D265" s="86">
        <v>2.5371938190654059E-2</v>
      </c>
      <c r="E265" s="86">
        <v>2.6421164576505785E-2</v>
      </c>
      <c r="F265" s="86">
        <v>2.7726930596297189E-2</v>
      </c>
      <c r="G265" s="86">
        <v>2.9098221427012107E-2</v>
      </c>
      <c r="H265" s="86">
        <v>3.0538384090442541E-2</v>
      </c>
      <c r="I265" s="86">
        <v>3.2050940107623611E-2</v>
      </c>
      <c r="J265" s="86">
        <v>3.3639594819699616E-2</v>
      </c>
      <c r="K265" s="86">
        <v>3.5470004296486148E-2</v>
      </c>
      <c r="L265" s="86">
        <v>3.7401185659749765E-2</v>
      </c>
      <c r="M265" s="86">
        <v>3.9438760686241796E-2</v>
      </c>
      <c r="N265" s="86">
        <v>4.1588669456395971E-2</v>
      </c>
      <c r="O265" s="86">
        <v>4.3857188662072194E-2</v>
      </c>
      <c r="P265" s="86">
        <v>4.6206739340883048E-2</v>
      </c>
      <c r="Q265" s="86">
        <v>4.8683738860197959E-2</v>
      </c>
      <c r="R265" s="86">
        <v>5.1295198209389048E-2</v>
      </c>
      <c r="S265" s="86">
        <v>5.4048520146667056E-2</v>
      </c>
      <c r="T265" s="86">
        <v>5.6951521488399902E-2</v>
      </c>
      <c r="U265" s="86">
        <v>5.9853039911507956E-2</v>
      </c>
      <c r="V265" s="86">
        <v>6.2904482387341712E-2</v>
      </c>
      <c r="W265" s="86">
        <v>6.6113716334952027E-2</v>
      </c>
      <c r="X265" s="86">
        <v>6.9489029006063949E-2</v>
      </c>
      <c r="Y265" s="86">
        <v>7.3039150286397833E-2</v>
      </c>
      <c r="Z265" s="86">
        <v>7.6527528300648962E-2</v>
      </c>
      <c r="AA265" s="86">
        <v>8.0184894982807717E-2</v>
      </c>
      <c r="AB265" s="86">
        <v>8.4019564795548132E-2</v>
      </c>
      <c r="AC265" s="86">
        <v>8.804026820994483E-2</v>
      </c>
      <c r="AD265" s="86">
        <v>9.2256172884844639E-2</v>
      </c>
      <c r="AE265" s="86">
        <v>9.6517298588277817E-2</v>
      </c>
      <c r="AF265" s="86">
        <v>0.10097855361933025</v>
      </c>
      <c r="AG265" s="86">
        <v>0.10564950982433417</v>
      </c>
      <c r="AH265" s="86">
        <v>0.1105402059081656</v>
      </c>
      <c r="AI265" s="86">
        <v>0.11566117068622425</v>
      </c>
      <c r="AJ265" s="86">
        <v>0.12101470790612111</v>
      </c>
      <c r="AK265" s="86">
        <v>0.12662002384277168</v>
      </c>
      <c r="AL265" s="86">
        <v>0.13248916181691564</v>
      </c>
      <c r="AM265" s="86">
        <v>0.1386347515076306</v>
      </c>
      <c r="AN265" s="86">
        <v>0.14507003802288501</v>
      </c>
    </row>
    <row r="266" spans="1:40" x14ac:dyDescent="0.2">
      <c r="A266" s="85" t="s">
        <v>250</v>
      </c>
      <c r="B266" s="86">
        <v>9.0352927916565202E-3</v>
      </c>
      <c r="C266" s="86">
        <v>9.3714644695540358E-3</v>
      </c>
      <c r="D266" s="86">
        <v>9.7584826769410559E-3</v>
      </c>
      <c r="E266" s="86">
        <v>1.0162033144137727E-2</v>
      </c>
      <c r="F266" s="86">
        <v>1.0664253155416425E-2</v>
      </c>
      <c r="G266" s="86">
        <v>1.1191675133036916E-2</v>
      </c>
      <c r="H266" s="86">
        <v>1.1745586398997674E-2</v>
      </c>
      <c r="I266" s="86">
        <v>1.2327341390699544E-2</v>
      </c>
      <c r="J266" s="86">
        <v>1.2938365245910776E-2</v>
      </c>
      <c r="K266" s="86">
        <v>1.3642372130868021E-2</v>
      </c>
      <c r="L266" s="86">
        <v>1.4385137612079121E-2</v>
      </c>
      <c r="M266" s="86">
        <v>1.5168823921322709E-2</v>
      </c>
      <c r="N266" s="86">
        <v>1.5995715715434098E-2</v>
      </c>
      <c r="O266" s="86">
        <v>1.6868227117777565E-2</v>
      </c>
      <c r="P266" s="86">
        <v>1.7771904614761878E-2</v>
      </c>
      <c r="Q266" s="86">
        <v>1.8724601122154828E-2</v>
      </c>
      <c r="R266" s="86">
        <v>1.9729013186740581E-2</v>
      </c>
      <c r="S266" s="86">
        <v>2.0787988036319337E-2</v>
      </c>
      <c r="T266" s="86">
        <v>2.1904532152561572E-2</v>
      </c>
      <c r="U266" s="86">
        <v>2.3020505912861644E-2</v>
      </c>
      <c r="V266" s="86">
        <v>2.4194143035747063E-2</v>
      </c>
      <c r="W266" s="86">
        <v>2.5428469465548241E-2</v>
      </c>
      <c r="X266" s="86">
        <v>2.6726672621444254E-2</v>
      </c>
      <c r="Y266" s="86">
        <v>2.8092110167241963E-2</v>
      </c>
      <c r="Z266" s="86">
        <v>2.943380019371503E-2</v>
      </c>
      <c r="AA266" s="86">
        <v>3.0840486160820784E-2</v>
      </c>
      <c r="AB266" s="86">
        <v>3.2315365953536047E-2</v>
      </c>
      <c r="AC266" s="86">
        <v>3.386179746080499E-2</v>
      </c>
      <c r="AD266" s="86">
        <v>3.5483306721488882E-2</v>
      </c>
      <c r="AE266" s="86">
        <v>3.7122208765501354E-2</v>
      </c>
      <c r="AF266" s="86">
        <v>3.8838083982081294E-2</v>
      </c>
      <c r="AG266" s="86">
        <v>4.0634613867530534E-2</v>
      </c>
      <c r="AH266" s="86">
        <v>4.2515659479955697E-2</v>
      </c>
      <c r="AI266" s="86">
        <v>4.4485270382378539E-2</v>
      </c>
      <c r="AJ266" s="86">
        <v>4.6544332635650408E-2</v>
      </c>
      <c r="AK266" s="86">
        <v>4.8700233302582323E-2</v>
      </c>
      <c r="AL266" s="86">
        <v>5.0957604450930685E-2</v>
      </c>
      <c r="AM266" s="86">
        <v>5.3321303671927549E-2</v>
      </c>
      <c r="AN266" s="86">
        <v>5.5796425261313842E-2</v>
      </c>
    </row>
    <row r="267" spans="1:40" x14ac:dyDescent="0.2">
      <c r="A267" s="85" t="s">
        <v>251</v>
      </c>
      <c r="B267" s="86">
        <v>3.6117910330323161E-2</v>
      </c>
      <c r="C267" s="86">
        <v>3.7461731587461494E-2</v>
      </c>
      <c r="D267" s="86">
        <v>3.9008808061122065E-2</v>
      </c>
      <c r="E267" s="86">
        <v>4.0621971012678962E-2</v>
      </c>
      <c r="F267" s="86">
        <v>4.2629558121555854E-2</v>
      </c>
      <c r="G267" s="86">
        <v>4.4737888214801902E-2</v>
      </c>
      <c r="H267" s="86">
        <v>4.6952107266275328E-2</v>
      </c>
      <c r="I267" s="86">
        <v>4.9277629538659148E-2</v>
      </c>
      <c r="J267" s="86">
        <v>5.1720151914091933E-2</v>
      </c>
      <c r="K267" s="86">
        <v>5.4534367029101402E-2</v>
      </c>
      <c r="L267" s="86">
        <v>5.7503516747372266E-2</v>
      </c>
      <c r="M267" s="86">
        <v>6.0636244429479014E-2</v>
      </c>
      <c r="N267" s="86">
        <v>6.3941682821046564E-2</v>
      </c>
      <c r="O267" s="86">
        <v>6.7429482200511787E-2</v>
      </c>
      <c r="P267" s="86">
        <v>7.1041865723240574E-2</v>
      </c>
      <c r="Q267" s="86">
        <v>7.4850199091009845E-2</v>
      </c>
      <c r="R267" s="86">
        <v>7.8865261548853191E-2</v>
      </c>
      <c r="S267" s="86">
        <v>8.3098434677948946E-2</v>
      </c>
      <c r="T267" s="86">
        <v>8.7561736664966638E-2</v>
      </c>
      <c r="U267" s="86">
        <v>9.2022758696563886E-2</v>
      </c>
      <c r="V267" s="86">
        <v>9.6714285727526036E-2</v>
      </c>
      <c r="W267" s="86">
        <v>0.10164841374505688</v>
      </c>
      <c r="X267" s="86">
        <v>0.10683788422004721</v>
      </c>
      <c r="Y267" s="86">
        <v>0.11229611916361419</v>
      </c>
      <c r="Z267" s="86">
        <v>0.11765942516649125</v>
      </c>
      <c r="AA267" s="86">
        <v>0.12328254760362641</v>
      </c>
      <c r="AB267" s="86">
        <v>0.12917826978215793</v>
      </c>
      <c r="AC267" s="86">
        <v>0.13536001461317257</v>
      </c>
      <c r="AD267" s="86">
        <v>0.14184187717453309</v>
      </c>
      <c r="AE267" s="86">
        <v>0.14839326609249792</v>
      </c>
      <c r="AF267" s="86">
        <v>0.15525234953777231</v>
      </c>
      <c r="AG267" s="86">
        <v>0.16243384401776523</v>
      </c>
      <c r="AH267" s="86">
        <v>0.16995318382483351</v>
      </c>
      <c r="AI267" s="86">
        <v>0.17782655678569942</v>
      </c>
      <c r="AJ267" s="86">
        <v>0.18605750486265615</v>
      </c>
      <c r="AK267" s="86">
        <v>0.19467555728938385</v>
      </c>
      <c r="AL267" s="86">
        <v>0.20369923041191884</v>
      </c>
      <c r="AM267" s="86">
        <v>0.21314794208960289</v>
      </c>
      <c r="AN267" s="86">
        <v>0.22304205639043137</v>
      </c>
    </row>
    <row r="268" spans="1:40" x14ac:dyDescent="0.2">
      <c r="A268" s="85" t="s">
        <v>252</v>
      </c>
      <c r="B268" s="86">
        <v>2.2575456056421108E-2</v>
      </c>
      <c r="C268" s="86">
        <v>2.3415409903716114E-2</v>
      </c>
      <c r="D268" s="86">
        <v>2.4382408177636872E-2</v>
      </c>
      <c r="E268" s="86">
        <v>2.5390713724432152E-2</v>
      </c>
      <c r="F268" s="86">
        <v>2.6645553612492816E-2</v>
      </c>
      <c r="G268" s="86">
        <v>2.7963362780775356E-2</v>
      </c>
      <c r="H268" s="86">
        <v>2.9347357713999975E-2</v>
      </c>
      <c r="I268" s="86">
        <v>3.0800922590491539E-2</v>
      </c>
      <c r="J268" s="86">
        <v>3.2327618239522869E-2</v>
      </c>
      <c r="K268" s="86">
        <v>3.4086639984722604E-2</v>
      </c>
      <c r="L268" s="86">
        <v>3.5942503415821593E-2</v>
      </c>
      <c r="M268" s="86">
        <v>3.7900611054866216E-2</v>
      </c>
      <c r="N268" s="86">
        <v>3.9966671313435252E-2</v>
      </c>
      <c r="O268" s="86">
        <v>4.2146716086363986E-2</v>
      </c>
      <c r="P268" s="86">
        <v>4.4404632026972445E-2</v>
      </c>
      <c r="Q268" s="86">
        <v>4.6785026180620262E-2</v>
      </c>
      <c r="R268" s="86">
        <v>4.9294636101345095E-2</v>
      </c>
      <c r="S268" s="86">
        <v>5.1940575832661443E-2</v>
      </c>
      <c r="T268" s="86">
        <v>5.4730357327574239E-2</v>
      </c>
      <c r="U268" s="86">
        <v>5.7518713739116087E-2</v>
      </c>
      <c r="V268" s="86">
        <v>6.0451147021007179E-2</v>
      </c>
      <c r="W268" s="86">
        <v>6.3535217755382012E-2</v>
      </c>
      <c r="X268" s="86">
        <v>6.6778889983170914E-2</v>
      </c>
      <c r="Y268" s="86">
        <v>7.0190553116147525E-2</v>
      </c>
      <c r="Z268" s="86">
        <v>7.3542881029853999E-2</v>
      </c>
      <c r="AA268" s="86">
        <v>7.7057606890747532E-2</v>
      </c>
      <c r="AB268" s="86">
        <v>8.0742720889454181E-2</v>
      </c>
      <c r="AC268" s="86">
        <v>8.4606613000272515E-2</v>
      </c>
      <c r="AD268" s="86">
        <v>8.8658093334529342E-2</v>
      </c>
      <c r="AE268" s="86">
        <v>9.2753031033676006E-2</v>
      </c>
      <c r="AF268" s="86">
        <v>9.7040292824015897E-2</v>
      </c>
      <c r="AG268" s="86">
        <v>0.10152907724066024</v>
      </c>
      <c r="AH268" s="86">
        <v>0.10622903146933139</v>
      </c>
      <c r="AI268" s="86">
        <v>0.11115027369149323</v>
      </c>
      <c r="AJ268" s="86">
        <v>0.11629501780638231</v>
      </c>
      <c r="AK268" s="86">
        <v>0.12168172102570403</v>
      </c>
      <c r="AL268" s="86">
        <v>0.12732195696909596</v>
      </c>
      <c r="AM268" s="86">
        <v>0.13322786274599424</v>
      </c>
      <c r="AN268" s="86">
        <v>0.1394121668924064</v>
      </c>
    </row>
    <row r="269" spans="1:40" x14ac:dyDescent="0.2">
      <c r="A269" s="85" t="s">
        <v>128</v>
      </c>
      <c r="B269" s="86">
        <v>6.228794105140631E-5</v>
      </c>
      <c r="C269" s="86">
        <v>6.4605457720635763E-5</v>
      </c>
      <c r="D269" s="86">
        <v>6.7273502668753496E-5</v>
      </c>
      <c r="E269" s="86">
        <v>7.0055518513909671E-5</v>
      </c>
      <c r="F269" s="86">
        <v>7.3517747262739067E-5</v>
      </c>
      <c r="G269" s="86">
        <v>7.715371455331517E-5</v>
      </c>
      <c r="H269" s="86">
        <v>8.0972294988664609E-5</v>
      </c>
      <c r="I269" s="86">
        <v>8.4982825855240335E-5</v>
      </c>
      <c r="J269" s="86">
        <v>8.9195131837127873E-5</v>
      </c>
      <c r="K269" s="86">
        <v>9.4048448753486673E-5</v>
      </c>
      <c r="L269" s="86">
        <v>9.9168961566465906E-5</v>
      </c>
      <c r="M269" s="86">
        <v>1.0457157637470271E-4</v>
      </c>
      <c r="N269" s="86">
        <v>1.1027204325664632E-4</v>
      </c>
      <c r="O269" s="86">
        <v>1.1628700481340249E-4</v>
      </c>
      <c r="P269" s="86">
        <v>1.2251682070975279E-4</v>
      </c>
      <c r="Q269" s="86">
        <v>1.2908456624503536E-4</v>
      </c>
      <c r="R269" s="86">
        <v>1.360088310046689E-4</v>
      </c>
      <c r="S269" s="86">
        <v>1.4330924334619196E-4</v>
      </c>
      <c r="T269" s="86">
        <v>1.5100652949922213E-4</v>
      </c>
      <c r="U269" s="86">
        <v>1.5869988370470804E-4</v>
      </c>
      <c r="V269" s="86">
        <v>1.6679076040474535E-4</v>
      </c>
      <c r="W269" s="86">
        <v>1.7530002000158386E-4</v>
      </c>
      <c r="X269" s="86">
        <v>1.8424963608064119E-4</v>
      </c>
      <c r="Y269" s="86">
        <v>1.9366275586803349E-4</v>
      </c>
      <c r="Z269" s="86">
        <v>2.0291216385129069E-4</v>
      </c>
      <c r="AA269" s="86">
        <v>2.1260964401240227E-4</v>
      </c>
      <c r="AB269" s="86">
        <v>2.2277724208641175E-4</v>
      </c>
      <c r="AC269" s="86">
        <v>2.3343810685149769E-4</v>
      </c>
      <c r="AD269" s="86">
        <v>2.4461654628591799E-4</v>
      </c>
      <c r="AE269" s="86">
        <v>2.5591488893627972E-4</v>
      </c>
      <c r="AF269" s="86">
        <v>2.6774387298874951E-4</v>
      </c>
      <c r="AG269" s="86">
        <v>2.8012887812165296E-4</v>
      </c>
      <c r="AH269" s="86">
        <v>2.9309652188522206E-4</v>
      </c>
      <c r="AI269" s="86">
        <v>3.0667472135404404E-4</v>
      </c>
      <c r="AJ269" s="86">
        <v>3.2086958489752635E-4</v>
      </c>
      <c r="AK269" s="86">
        <v>3.3573203780868684E-4</v>
      </c>
      <c r="AL269" s="86">
        <v>3.5129401286159372E-4</v>
      </c>
      <c r="AM269" s="86">
        <v>3.6758899755502439E-4</v>
      </c>
      <c r="AN269" s="86">
        <v>3.8465211119281621E-4</v>
      </c>
    </row>
    <row r="270" spans="1:40" x14ac:dyDescent="0.2">
      <c r="A270" s="85" t="s">
        <v>253</v>
      </c>
      <c r="B270" s="86">
        <v>2.2721773481663585</v>
      </c>
      <c r="C270" s="86">
        <v>2.3567171289158177</v>
      </c>
      <c r="D270" s="86">
        <v>2.4540436931379288</v>
      </c>
      <c r="E270" s="86">
        <v>2.5555277569695916</v>
      </c>
      <c r="F270" s="86">
        <v>2.6818250402714749</v>
      </c>
      <c r="G270" s="86">
        <v>2.8144600636302117</v>
      </c>
      <c r="H270" s="86">
        <v>2.9537565602055516</v>
      </c>
      <c r="I270" s="86">
        <v>3.1000551412043156</v>
      </c>
      <c r="J270" s="86">
        <v>3.2537141974202126</v>
      </c>
      <c r="K270" s="86">
        <v>3.4307564398620025</v>
      </c>
      <c r="L270" s="86">
        <v>3.617545616518925</v>
      </c>
      <c r="M270" s="86">
        <v>3.8146254811112166</v>
      </c>
      <c r="N270" s="86">
        <v>4.0225705745673483</v>
      </c>
      <c r="O270" s="86">
        <v>4.2419879957993878</v>
      </c>
      <c r="P270" s="86">
        <v>4.4692430041364188</v>
      </c>
      <c r="Q270" s="86">
        <v>4.7088252151052119</v>
      </c>
      <c r="R270" s="86">
        <v>4.9614127508942234</v>
      </c>
      <c r="S270" s="86">
        <v>5.2277216266522588</v>
      </c>
      <c r="T270" s="86">
        <v>5.5085079063726878</v>
      </c>
      <c r="U270" s="86">
        <v>5.7891507541222804</v>
      </c>
      <c r="V270" s="86">
        <v>6.0842946688883757</v>
      </c>
      <c r="W270" s="86">
        <v>6.3947006090951133</v>
      </c>
      <c r="X270" s="86">
        <v>6.7211701405383977</v>
      </c>
      <c r="Y270" s="86">
        <v>7.0645476417924131</v>
      </c>
      <c r="Z270" s="86">
        <v>7.4019531644145431</v>
      </c>
      <c r="AA270" s="86">
        <v>7.7557037361052217</v>
      </c>
      <c r="AB270" s="86">
        <v>8.1266035545782334</v>
      </c>
      <c r="AC270" s="86">
        <v>8.5154970550248361</v>
      </c>
      <c r="AD270" s="86">
        <v>8.9232709586409058</v>
      </c>
      <c r="AE270" s="86">
        <v>9.3354187645988294</v>
      </c>
      <c r="AF270" s="86">
        <v>9.766923629941239</v>
      </c>
      <c r="AG270" s="86">
        <v>10.218711369990034</v>
      </c>
      <c r="AH270" s="86">
        <v>10.691752955910413</v>
      </c>
      <c r="AI270" s="86">
        <v>11.187066763706362</v>
      </c>
      <c r="AJ270" s="86">
        <v>11.704875618187431</v>
      </c>
      <c r="AK270" s="86">
        <v>12.247037203124993</v>
      </c>
      <c r="AL270" s="86">
        <v>12.814716381647893</v>
      </c>
      <c r="AM270" s="86">
        <v>13.409134731077261</v>
      </c>
      <c r="AN270" s="86">
        <v>14.031573354710396</v>
      </c>
    </row>
    <row r="271" spans="1:40" x14ac:dyDescent="0.2">
      <c r="A271" s="85" t="s">
        <v>254</v>
      </c>
      <c r="B271" s="86">
        <v>9.429624013514757E-4</v>
      </c>
      <c r="C271" s="86">
        <v>9.7804673784905138E-4</v>
      </c>
      <c r="D271" s="86">
        <v>1.0184376390206668E-3</v>
      </c>
      <c r="E271" s="86">
        <v>1.0605539186353883E-3</v>
      </c>
      <c r="F271" s="86">
        <v>1.1129677804506291E-3</v>
      </c>
      <c r="G271" s="86">
        <v>1.1680118289403272E-3</v>
      </c>
      <c r="H271" s="86">
        <v>1.2258204146198433E-3</v>
      </c>
      <c r="I271" s="86">
        <v>1.2865348924594522E-3</v>
      </c>
      <c r="J271" s="86">
        <v>1.3503039960268623E-3</v>
      </c>
      <c r="K271" s="86">
        <v>1.4237772124587945E-3</v>
      </c>
      <c r="L271" s="86">
        <v>1.5012954443472588E-3</v>
      </c>
      <c r="M271" s="86">
        <v>1.5830843515925244E-3</v>
      </c>
      <c r="N271" s="86">
        <v>1.6693823709055373E-3</v>
      </c>
      <c r="O271" s="86">
        <v>1.7604414506865596E-3</v>
      </c>
      <c r="P271" s="86">
        <v>1.8547531594770596E-3</v>
      </c>
      <c r="Q271" s="86">
        <v>1.954180705112326E-3</v>
      </c>
      <c r="R271" s="86">
        <v>2.0590055109274484E-3</v>
      </c>
      <c r="S271" s="86">
        <v>2.1695247259828497E-3</v>
      </c>
      <c r="T271" s="86">
        <v>2.2860521197645856E-3</v>
      </c>
      <c r="U271" s="86">
        <v>2.4025199887228051E-3</v>
      </c>
      <c r="V271" s="86">
        <v>2.5250058566664789E-3</v>
      </c>
      <c r="W271" s="86">
        <v>2.6538255242893943E-3</v>
      </c>
      <c r="X271" s="86">
        <v>2.7893116445019228E-3</v>
      </c>
      <c r="Y271" s="86">
        <v>2.9318146376832669E-3</v>
      </c>
      <c r="Z271" s="86">
        <v>3.0718392365983857E-3</v>
      </c>
      <c r="AA271" s="86">
        <v>3.2186470941936982E-3</v>
      </c>
      <c r="AB271" s="86">
        <v>3.3725719556356886E-3</v>
      </c>
      <c r="AC271" s="86">
        <v>3.5339642647998679E-3</v>
      </c>
      <c r="AD271" s="86">
        <v>3.7031920144174656E-3</v>
      </c>
      <c r="AE271" s="86">
        <v>3.8742349504503667E-3</v>
      </c>
      <c r="AF271" s="86">
        <v>4.0533111411123696E-3</v>
      </c>
      <c r="AG271" s="86">
        <v>4.2408048033484467E-3</v>
      </c>
      <c r="AH271" s="86">
        <v>4.4371188939534619E-3</v>
      </c>
      <c r="AI271" s="86">
        <v>4.6426760429140084E-3</v>
      </c>
      <c r="AJ271" s="86">
        <v>4.8575687233892188E-3</v>
      </c>
      <c r="AK271" s="86">
        <v>5.0825678813404291E-3</v>
      </c>
      <c r="AL271" s="86">
        <v>5.3181569394785064E-3</v>
      </c>
      <c r="AM271" s="86">
        <v>5.5648428571238133E-3</v>
      </c>
      <c r="AN271" s="86">
        <v>5.8231572971074105E-3</v>
      </c>
    </row>
    <row r="274" spans="1:40" x14ac:dyDescent="0.2">
      <c r="A274" s="83" t="s">
        <v>373</v>
      </c>
    </row>
    <row r="275" spans="1:40" x14ac:dyDescent="0.2">
      <c r="A275" s="83" t="s">
        <v>241</v>
      </c>
    </row>
    <row r="276" spans="1:40" x14ac:dyDescent="0.2">
      <c r="A276" s="83" t="s">
        <v>374</v>
      </c>
    </row>
    <row r="277" spans="1:40" x14ac:dyDescent="0.2">
      <c r="A277" s="83" t="s">
        <v>243</v>
      </c>
    </row>
    <row r="278" spans="1:40" x14ac:dyDescent="0.2">
      <c r="A278" s="83"/>
      <c r="B278">
        <v>1000</v>
      </c>
    </row>
    <row r="279" spans="1:40" x14ac:dyDescent="0.2">
      <c r="A279" s="85" t="s">
        <v>244</v>
      </c>
      <c r="B279" s="85">
        <v>2022</v>
      </c>
      <c r="C279" s="85">
        <v>2023</v>
      </c>
      <c r="D279" s="85">
        <v>2024</v>
      </c>
      <c r="E279" s="85">
        <v>2025</v>
      </c>
      <c r="F279" s="85">
        <v>2026</v>
      </c>
      <c r="G279" s="85">
        <v>2027</v>
      </c>
      <c r="H279" s="85">
        <v>2028</v>
      </c>
      <c r="I279" s="85">
        <v>2029</v>
      </c>
      <c r="J279" s="85">
        <v>2030</v>
      </c>
      <c r="K279" s="85">
        <v>2031</v>
      </c>
      <c r="L279" s="85">
        <v>2032</v>
      </c>
      <c r="M279" s="85">
        <v>2033</v>
      </c>
      <c r="N279" s="85">
        <v>2034</v>
      </c>
      <c r="O279" s="85">
        <v>2035</v>
      </c>
      <c r="P279" s="85">
        <v>2036</v>
      </c>
      <c r="Q279" s="85">
        <v>2037</v>
      </c>
      <c r="R279" s="85">
        <v>2038</v>
      </c>
      <c r="S279" s="85">
        <v>2039</v>
      </c>
      <c r="T279" s="85">
        <v>2040</v>
      </c>
      <c r="U279" s="85">
        <v>2041</v>
      </c>
      <c r="V279" s="85">
        <v>2042</v>
      </c>
      <c r="W279" s="85">
        <v>2043</v>
      </c>
      <c r="X279" s="85">
        <v>2044</v>
      </c>
      <c r="Y279" s="85">
        <v>2045</v>
      </c>
      <c r="Z279" s="85">
        <v>2046</v>
      </c>
      <c r="AA279" s="85">
        <v>2047</v>
      </c>
      <c r="AB279" s="85">
        <v>2048</v>
      </c>
      <c r="AC279" s="85">
        <v>2049</v>
      </c>
      <c r="AD279" s="85">
        <v>2050</v>
      </c>
      <c r="AE279" s="85">
        <v>2051</v>
      </c>
      <c r="AF279" s="85">
        <v>2052</v>
      </c>
      <c r="AG279" s="85">
        <v>2053</v>
      </c>
      <c r="AH279" s="85">
        <v>2054</v>
      </c>
      <c r="AI279" s="85">
        <v>2055</v>
      </c>
      <c r="AJ279" s="85">
        <v>2056</v>
      </c>
      <c r="AK279" s="85">
        <v>2057</v>
      </c>
      <c r="AL279" s="85">
        <v>2058</v>
      </c>
      <c r="AM279" s="85">
        <v>2059</v>
      </c>
      <c r="AN279" s="85">
        <v>2060</v>
      </c>
    </row>
    <row r="280" spans="1:40" x14ac:dyDescent="0.2">
      <c r="A280" s="85" t="s">
        <v>245</v>
      </c>
      <c r="B280" s="86">
        <v>-3.5102977325397028E-9</v>
      </c>
      <c r="C280" s="86">
        <v>-3.6409036471324672E-9</v>
      </c>
      <c r="D280" s="86">
        <v>-3.791263925118894E-9</v>
      </c>
      <c r="E280" s="86">
        <v>-3.9480471442829645E-9</v>
      </c>
      <c r="F280" s="86">
        <v>-4.1431644257567439E-9</v>
      </c>
      <c r="G280" s="86">
        <v>-4.3480729123796102E-9</v>
      </c>
      <c r="H280" s="86">
        <v>-4.5632727410698029E-9</v>
      </c>
      <c r="I280" s="86">
        <v>-4.7892901237218092E-9</v>
      </c>
      <c r="J280" s="86">
        <v>-5.0266787399995571E-9</v>
      </c>
      <c r="K280" s="86">
        <v>-5.3001921533379512E-9</v>
      </c>
      <c r="L280" s="86">
        <v>-5.5887636523060625E-9</v>
      </c>
      <c r="M280" s="86">
        <v>-5.8932332846460895E-9</v>
      </c>
      <c r="N280" s="86">
        <v>-6.2144886614065738E-9</v>
      </c>
      <c r="O280" s="86">
        <v>-6.5534676926217642E-9</v>
      </c>
      <c r="P280" s="86">
        <v>-6.9045550499169776E-9</v>
      </c>
      <c r="Q280" s="86">
        <v>-7.2746867619505E-9</v>
      </c>
      <c r="R280" s="86">
        <v>-7.6649104629584724E-9</v>
      </c>
      <c r="S280" s="86">
        <v>-8.0763323281940482E-9</v>
      </c>
      <c r="T280" s="86">
        <v>-8.5101204045633041E-9</v>
      </c>
      <c r="U280" s="86">
        <v>-8.9436868921897623E-9</v>
      </c>
      <c r="V280" s="86">
        <v>-9.399656148116194E-9</v>
      </c>
      <c r="W280" s="86">
        <v>-9.8792037806783636E-9</v>
      </c>
      <c r="X280" s="86">
        <v>-1.0383568132736305E-8</v>
      </c>
      <c r="Y280" s="86">
        <v>-1.0914053688817497E-8</v>
      </c>
      <c r="Z280" s="86">
        <v>-1.1435313106337279E-8</v>
      </c>
      <c r="AA280" s="86">
        <v>-1.1981824068913556E-8</v>
      </c>
      <c r="AB280" s="86">
        <v>-1.255482898546899E-8</v>
      </c>
      <c r="AC280" s="86">
        <v>-1.3155632427999031E-8</v>
      </c>
      <c r="AD280" s="86">
        <v>-1.3785604296351427E-8</v>
      </c>
      <c r="AE280" s="86">
        <v>-1.4422333427505228E-8</v>
      </c>
      <c r="AF280" s="86">
        <v>-1.5088967372964492E-8</v>
      </c>
      <c r="AG280" s="86">
        <v>-1.5786936429280606E-8</v>
      </c>
      <c r="AH280" s="86">
        <v>-1.6517740654484821E-8</v>
      </c>
      <c r="AI280" s="86">
        <v>-1.7282953342572246E-8</v>
      </c>
      <c r="AJ280" s="86">
        <v>-1.8082918736664707E-8</v>
      </c>
      <c r="AK280" s="86">
        <v>-1.8920506781370952E-8</v>
      </c>
      <c r="AL280" s="86">
        <v>-1.9797517079351014E-8</v>
      </c>
      <c r="AM280" s="86">
        <v>-2.0715836851293886E-8</v>
      </c>
      <c r="AN280" s="86">
        <v>-2.1677445279855936E-8</v>
      </c>
    </row>
    <row r="281" spans="1:40" x14ac:dyDescent="0.2">
      <c r="A281" s="85" t="s">
        <v>246</v>
      </c>
      <c r="B281" s="86">
        <v>0</v>
      </c>
      <c r="C281" s="86">
        <v>0</v>
      </c>
      <c r="D281" s="86">
        <v>0</v>
      </c>
      <c r="E281" s="86">
        <v>0</v>
      </c>
      <c r="F281" s="86">
        <v>0</v>
      </c>
      <c r="G281" s="86">
        <v>0</v>
      </c>
      <c r="H281" s="86">
        <v>0</v>
      </c>
      <c r="I281" s="86">
        <v>0</v>
      </c>
      <c r="J281" s="86">
        <v>0</v>
      </c>
      <c r="K281" s="86">
        <v>0</v>
      </c>
      <c r="L281" s="86">
        <v>0</v>
      </c>
      <c r="M281" s="86">
        <v>0</v>
      </c>
      <c r="N281" s="86">
        <v>0</v>
      </c>
      <c r="O281" s="86">
        <v>0</v>
      </c>
      <c r="P281" s="86">
        <v>0</v>
      </c>
      <c r="Q281" s="86">
        <v>0</v>
      </c>
      <c r="R281" s="86">
        <v>0</v>
      </c>
      <c r="S281" s="86">
        <v>0</v>
      </c>
      <c r="T281" s="86">
        <v>0</v>
      </c>
      <c r="U281" s="86">
        <v>0</v>
      </c>
      <c r="V281" s="86">
        <v>0</v>
      </c>
      <c r="W281" s="86">
        <v>0</v>
      </c>
      <c r="X281" s="86">
        <v>0</v>
      </c>
      <c r="Y281" s="86">
        <v>0</v>
      </c>
      <c r="Z281" s="86">
        <v>0</v>
      </c>
      <c r="AA281" s="86">
        <v>0</v>
      </c>
      <c r="AB281" s="86">
        <v>0</v>
      </c>
      <c r="AC281" s="86">
        <v>0</v>
      </c>
      <c r="AD281" s="86">
        <v>0</v>
      </c>
      <c r="AE281" s="86">
        <v>0</v>
      </c>
      <c r="AF281" s="86">
        <v>0</v>
      </c>
      <c r="AG281" s="86">
        <v>0</v>
      </c>
      <c r="AH281" s="86">
        <v>0</v>
      </c>
      <c r="AI281" s="86">
        <v>0</v>
      </c>
      <c r="AJ281" s="86">
        <v>0</v>
      </c>
      <c r="AK281" s="86">
        <v>0</v>
      </c>
      <c r="AL281" s="86">
        <v>0</v>
      </c>
      <c r="AM281" s="86">
        <v>0</v>
      </c>
      <c r="AN281" s="86">
        <v>0</v>
      </c>
    </row>
    <row r="282" spans="1:40" x14ac:dyDescent="0.2">
      <c r="A282" s="85" t="s">
        <v>247</v>
      </c>
      <c r="B282" s="86">
        <v>0</v>
      </c>
      <c r="C282" s="86">
        <v>0</v>
      </c>
      <c r="D282" s="86">
        <v>0</v>
      </c>
      <c r="E282" s="86">
        <v>0</v>
      </c>
      <c r="F282" s="86">
        <v>0</v>
      </c>
      <c r="G282" s="86">
        <v>0</v>
      </c>
      <c r="H282" s="86">
        <v>0</v>
      </c>
      <c r="I282" s="86">
        <v>0</v>
      </c>
      <c r="J282" s="86">
        <v>0</v>
      </c>
      <c r="K282" s="86">
        <v>0</v>
      </c>
      <c r="L282" s="86">
        <v>0</v>
      </c>
      <c r="M282" s="86">
        <v>0</v>
      </c>
      <c r="N282" s="86">
        <v>0</v>
      </c>
      <c r="O282" s="86">
        <v>0</v>
      </c>
      <c r="P282" s="86">
        <v>0</v>
      </c>
      <c r="Q282" s="86">
        <v>0</v>
      </c>
      <c r="R282" s="86">
        <v>0</v>
      </c>
      <c r="S282" s="86">
        <v>0</v>
      </c>
      <c r="T282" s="86">
        <v>0</v>
      </c>
      <c r="U282" s="86">
        <v>0</v>
      </c>
      <c r="V282" s="86">
        <v>0</v>
      </c>
      <c r="W282" s="86">
        <v>0</v>
      </c>
      <c r="X282" s="86">
        <v>0</v>
      </c>
      <c r="Y282" s="86">
        <v>0</v>
      </c>
      <c r="Z282" s="86">
        <v>0</v>
      </c>
      <c r="AA282" s="86">
        <v>0</v>
      </c>
      <c r="AB282" s="86">
        <v>0</v>
      </c>
      <c r="AC282" s="86">
        <v>0</v>
      </c>
      <c r="AD282" s="86">
        <v>0</v>
      </c>
      <c r="AE282" s="86">
        <v>0</v>
      </c>
      <c r="AF282" s="86">
        <v>0</v>
      </c>
      <c r="AG282" s="86">
        <v>0</v>
      </c>
      <c r="AH282" s="86">
        <v>0</v>
      </c>
      <c r="AI282" s="86">
        <v>0</v>
      </c>
      <c r="AJ282" s="86">
        <v>0</v>
      </c>
      <c r="AK282" s="86">
        <v>0</v>
      </c>
      <c r="AL282" s="86">
        <v>0</v>
      </c>
      <c r="AM282" s="86">
        <v>0</v>
      </c>
      <c r="AN282" s="86">
        <v>0</v>
      </c>
    </row>
    <row r="283" spans="1:40" x14ac:dyDescent="0.2">
      <c r="A283" s="85" t="s">
        <v>180</v>
      </c>
      <c r="B283" s="86">
        <v>0</v>
      </c>
      <c r="C283" s="86">
        <v>0</v>
      </c>
      <c r="D283" s="86">
        <v>0</v>
      </c>
      <c r="E283" s="86">
        <v>0</v>
      </c>
      <c r="F283" s="86">
        <v>0</v>
      </c>
      <c r="G283" s="86">
        <v>0</v>
      </c>
      <c r="H283" s="86">
        <v>0</v>
      </c>
      <c r="I283" s="86">
        <v>0</v>
      </c>
      <c r="J283" s="86">
        <v>0</v>
      </c>
      <c r="K283" s="86">
        <v>0</v>
      </c>
      <c r="L283" s="86">
        <v>0</v>
      </c>
      <c r="M283" s="86">
        <v>0</v>
      </c>
      <c r="N283" s="86">
        <v>0</v>
      </c>
      <c r="O283" s="86">
        <v>0</v>
      </c>
      <c r="P283" s="86">
        <v>0</v>
      </c>
      <c r="Q283" s="86">
        <v>0</v>
      </c>
      <c r="R283" s="86">
        <v>0</v>
      </c>
      <c r="S283" s="86">
        <v>0</v>
      </c>
      <c r="T283" s="86">
        <v>0</v>
      </c>
      <c r="U283" s="86">
        <v>0</v>
      </c>
      <c r="V283" s="86">
        <v>0</v>
      </c>
      <c r="W283" s="86">
        <v>0</v>
      </c>
      <c r="X283" s="86">
        <v>0</v>
      </c>
      <c r="Y283" s="86">
        <v>0</v>
      </c>
      <c r="Z283" s="86">
        <v>0</v>
      </c>
      <c r="AA283" s="86">
        <v>0</v>
      </c>
      <c r="AB283" s="86">
        <v>0</v>
      </c>
      <c r="AC283" s="86">
        <v>0</v>
      </c>
      <c r="AD283" s="86">
        <v>0</v>
      </c>
      <c r="AE283" s="86">
        <v>0</v>
      </c>
      <c r="AF283" s="86">
        <v>0</v>
      </c>
      <c r="AG283" s="86">
        <v>0</v>
      </c>
      <c r="AH283" s="86">
        <v>0</v>
      </c>
      <c r="AI283" s="86">
        <v>0</v>
      </c>
      <c r="AJ283" s="86">
        <v>0</v>
      </c>
      <c r="AK283" s="86">
        <v>0</v>
      </c>
      <c r="AL283" s="86">
        <v>0</v>
      </c>
      <c r="AM283" s="86">
        <v>0</v>
      </c>
      <c r="AN283" s="86">
        <v>0</v>
      </c>
    </row>
    <row r="284" spans="1:40" x14ac:dyDescent="0.2">
      <c r="A284" s="85" t="s">
        <v>248</v>
      </c>
      <c r="B284" s="86">
        <v>2.6655690725062919E-2</v>
      </c>
      <c r="C284" s="86">
        <v>2.7647455849136863E-2</v>
      </c>
      <c r="D284" s="86">
        <v>2.8789227109787423E-2</v>
      </c>
      <c r="E284" s="86">
        <v>2.9979771422361613E-2</v>
      </c>
      <c r="F284" s="86">
        <v>3.1461408111428786E-2</v>
      </c>
      <c r="G284" s="86">
        <v>3.3017394999870886E-2</v>
      </c>
      <c r="H284" s="86">
        <v>3.4651529912268213E-2</v>
      </c>
      <c r="I284" s="86">
        <v>3.6367808675352296E-2</v>
      </c>
      <c r="J284" s="86">
        <v>3.8170435694278158E-2</v>
      </c>
      <c r="K284" s="86">
        <v>4.024737887990068E-2</v>
      </c>
      <c r="L284" s="86">
        <v>4.2438666689267372E-2</v>
      </c>
      <c r="M284" s="86">
        <v>4.4750678083513844E-2</v>
      </c>
      <c r="N284" s="86">
        <v>4.7190153199060669E-2</v>
      </c>
      <c r="O284" s="86">
        <v>4.9764214121185424E-2</v>
      </c>
      <c r="P284" s="86">
        <v>5.2430220462126205E-2</v>
      </c>
      <c r="Q284" s="86">
        <v>5.5240841439386006E-2</v>
      </c>
      <c r="R284" s="86">
        <v>5.8204032336624321E-2</v>
      </c>
      <c r="S284" s="86">
        <v>6.132819297279736E-2</v>
      </c>
      <c r="T284" s="86">
        <v>6.4622192993574246E-2</v>
      </c>
      <c r="U284" s="86">
        <v>6.7914510364773736E-2</v>
      </c>
      <c r="V284" s="86">
        <v>7.1376944719969734E-2</v>
      </c>
      <c r="W284" s="86">
        <v>7.5018423123075162E-2</v>
      </c>
      <c r="X284" s="86">
        <v>7.8848349016989686E-2</v>
      </c>
      <c r="Y284" s="86">
        <v>8.2876628095978983E-2</v>
      </c>
      <c r="Z284" s="86">
        <v>8.6834847848148281E-2</v>
      </c>
      <c r="AA284" s="86">
        <v>9.0984816969357271E-2</v>
      </c>
      <c r="AB284" s="86">
        <v>9.5335969778435795E-2</v>
      </c>
      <c r="AC284" s="86">
        <v>9.9898212633843728E-2</v>
      </c>
      <c r="AD284" s="86">
        <v>0.10468194796564483</v>
      </c>
      <c r="AE284" s="86">
        <v>0.10951699504394329</v>
      </c>
      <c r="AF284" s="86">
        <v>0.11457912641595494</v>
      </c>
      <c r="AG284" s="86">
        <v>0.1198792031383262</v>
      </c>
      <c r="AH284" s="86">
        <v>0.12542861600636776</v>
      </c>
      <c r="AI284" s="86">
        <v>0.1312393119377909</v>
      </c>
      <c r="AJ284" s="86">
        <v>0.13731390496675719</v>
      </c>
      <c r="AK284" s="86">
        <v>0.14367418821787234</v>
      </c>
      <c r="AL284" s="86">
        <v>0.15033382709948315</v>
      </c>
      <c r="AM284" s="86">
        <v>0.15730715235355197</v>
      </c>
      <c r="AN284" s="86">
        <v>0.16460919304165586</v>
      </c>
    </row>
    <row r="285" spans="1:40" x14ac:dyDescent="0.2">
      <c r="A285" s="85" t="s">
        <v>249</v>
      </c>
      <c r="B285" s="86">
        <v>0.21449257570994315</v>
      </c>
      <c r="C285" s="86">
        <v>0.22247309507280838</v>
      </c>
      <c r="D285" s="86">
        <v>0.23166068135952428</v>
      </c>
      <c r="E285" s="86">
        <v>0.24124073384192932</v>
      </c>
      <c r="F285" s="86">
        <v>0.2531631436936298</v>
      </c>
      <c r="G285" s="86">
        <v>0.26568383351237235</v>
      </c>
      <c r="H285" s="86">
        <v>0.27883336357081051</v>
      </c>
      <c r="I285" s="86">
        <v>0.29264388742206621</v>
      </c>
      <c r="J285" s="86">
        <v>0.30714923700470531</v>
      </c>
      <c r="K285" s="86">
        <v>0.32386194942631658</v>
      </c>
      <c r="L285" s="86">
        <v>0.34149476829418146</v>
      </c>
      <c r="M285" s="86">
        <v>0.36009902372832736</v>
      </c>
      <c r="N285" s="86">
        <v>0.37972895214815128</v>
      </c>
      <c r="O285" s="86">
        <v>0.40044186343285965</v>
      </c>
      <c r="P285" s="86">
        <v>0.42189463960833334</v>
      </c>
      <c r="Q285" s="86">
        <v>0.44451109847165671</v>
      </c>
      <c r="R285" s="86">
        <v>0.46835525446913379</v>
      </c>
      <c r="S285" s="86">
        <v>0.49349469912641664</v>
      </c>
      <c r="T285" s="86">
        <v>0.52000080456305875</v>
      </c>
      <c r="U285" s="86">
        <v>0.54649337008263044</v>
      </c>
      <c r="V285" s="86">
        <v>0.57435483016380906</v>
      </c>
      <c r="W285" s="86">
        <v>0.60365701895833235</v>
      </c>
      <c r="X285" s="86">
        <v>0.63447560393656854</v>
      </c>
      <c r="Y285" s="86">
        <v>0.6668902940769551</v>
      </c>
      <c r="Z285" s="86">
        <v>0.69874123197332294</v>
      </c>
      <c r="AA285" s="86">
        <v>0.73213513555308996</v>
      </c>
      <c r="AB285" s="86">
        <v>0.76714792073855465</v>
      </c>
      <c r="AC285" s="86">
        <v>0.80385930185278087</v>
      </c>
      <c r="AD285" s="86">
        <v>0.84235298499969391</v>
      </c>
      <c r="AE285" s="86">
        <v>0.88125956266822747</v>
      </c>
      <c r="AF285" s="86">
        <v>0.92199343851350724</v>
      </c>
      <c r="AG285" s="86">
        <v>0.96464200910833464</v>
      </c>
      <c r="AH285" s="86">
        <v>1.0092969337179207</v>
      </c>
      <c r="AI285" s="86">
        <v>1.0560543466041064</v>
      </c>
      <c r="AJ285" s="86">
        <v>1.1049352823341847</v>
      </c>
      <c r="AK285" s="86">
        <v>1.156115105466428</v>
      </c>
      <c r="AL285" s="86">
        <v>1.2097037785849869</v>
      </c>
      <c r="AM285" s="86">
        <v>1.2658166180696551</v>
      </c>
      <c r="AN285" s="86">
        <v>1.3245745595270702</v>
      </c>
    </row>
    <row r="286" spans="1:40" x14ac:dyDescent="0.2">
      <c r="A286" s="85" t="s">
        <v>250</v>
      </c>
      <c r="B286" s="86">
        <v>1.6175117869671376</v>
      </c>
      <c r="C286" s="86">
        <v>1.6776937494095585</v>
      </c>
      <c r="D286" s="86">
        <v>1.7469783344976557</v>
      </c>
      <c r="E286" s="86">
        <v>1.819222549752028</v>
      </c>
      <c r="F286" s="86">
        <v>1.9091307360859791</v>
      </c>
      <c r="G286" s="86">
        <v>2.0035506165678223</v>
      </c>
      <c r="H286" s="86">
        <v>2.1027126495295829</v>
      </c>
      <c r="I286" s="86">
        <v>2.2068593084041792</v>
      </c>
      <c r="J286" s="86">
        <v>2.316245723511273</v>
      </c>
      <c r="K286" s="86">
        <v>2.4422781012971826</v>
      </c>
      <c r="L286" s="86">
        <v>2.5752491016305323</v>
      </c>
      <c r="M286" s="86">
        <v>2.7155458105160299</v>
      </c>
      <c r="N286" s="86">
        <v>2.8635772306772753</v>
      </c>
      <c r="O286" s="86">
        <v>3.0197755421317782</v>
      </c>
      <c r="P286" s="86">
        <v>3.1815532550066585</v>
      </c>
      <c r="Q286" s="86">
        <v>3.3521064252961188</v>
      </c>
      <c r="R286" s="86">
        <v>3.5319177928856336</v>
      </c>
      <c r="S286" s="86">
        <v>3.7214970728041696</v>
      </c>
      <c r="T286" s="86">
        <v>3.9213824899495191</v>
      </c>
      <c r="U286" s="86">
        <v>4.121165801111089</v>
      </c>
      <c r="V286" s="86">
        <v>4.331272094693781</v>
      </c>
      <c r="W286" s="86">
        <v>4.552243079830216</v>
      </c>
      <c r="X286" s="86">
        <v>4.7846493731247515</v>
      </c>
      <c r="Y286" s="86">
        <v>5.0290920686326146</v>
      </c>
      <c r="Z286" s="86">
        <v>5.2692834472983359</v>
      </c>
      <c r="AA286" s="86">
        <v>5.5211104976022209</v>
      </c>
      <c r="AB286" s="86">
        <v>5.7851457097515793</v>
      </c>
      <c r="AC286" s="86">
        <v>6.0619902181060521</v>
      </c>
      <c r="AD286" s="86">
        <v>6.352275259477878</v>
      </c>
      <c r="AE286" s="86">
        <v>6.645673983238404</v>
      </c>
      <c r="AF286" s="86">
        <v>6.9528525608209444</v>
      </c>
      <c r="AG286" s="86">
        <v>7.2744700592639706</v>
      </c>
      <c r="AH286" s="86">
        <v>7.6112176910319365</v>
      </c>
      <c r="AI286" s="86">
        <v>7.9638204150244407</v>
      </c>
      <c r="AJ286" s="86">
        <v>8.3324368551957999</v>
      </c>
      <c r="AK286" s="86">
        <v>8.7183894547078928</v>
      </c>
      <c r="AL286" s="86">
        <v>9.1225074533392991</v>
      </c>
      <c r="AM286" s="86">
        <v>9.545660464422463</v>
      </c>
      <c r="AN286" s="86">
        <v>9.9887604764891655</v>
      </c>
    </row>
    <row r="287" spans="1:40" x14ac:dyDescent="0.2">
      <c r="A287" s="85" t="s">
        <v>251</v>
      </c>
      <c r="B287" s="86">
        <v>0</v>
      </c>
      <c r="C287" s="86">
        <v>0</v>
      </c>
      <c r="D287" s="86">
        <v>0</v>
      </c>
      <c r="E287" s="86">
        <v>0</v>
      </c>
      <c r="F287" s="86">
        <v>0</v>
      </c>
      <c r="G287" s="86">
        <v>0</v>
      </c>
      <c r="H287" s="86">
        <v>0</v>
      </c>
      <c r="I287" s="86">
        <v>0</v>
      </c>
      <c r="J287" s="86">
        <v>0</v>
      </c>
      <c r="K287" s="86">
        <v>0</v>
      </c>
      <c r="L287" s="86">
        <v>0</v>
      </c>
      <c r="M287" s="86">
        <v>0</v>
      </c>
      <c r="N287" s="86">
        <v>0</v>
      </c>
      <c r="O287" s="86">
        <v>0</v>
      </c>
      <c r="P287" s="86">
        <v>0</v>
      </c>
      <c r="Q287" s="86">
        <v>0</v>
      </c>
      <c r="R287" s="86">
        <v>0</v>
      </c>
      <c r="S287" s="86">
        <v>0</v>
      </c>
      <c r="T287" s="86">
        <v>0</v>
      </c>
      <c r="U287" s="86">
        <v>0</v>
      </c>
      <c r="V287" s="86">
        <v>0</v>
      </c>
      <c r="W287" s="86">
        <v>0</v>
      </c>
      <c r="X287" s="86">
        <v>0</v>
      </c>
      <c r="Y287" s="86">
        <v>0</v>
      </c>
      <c r="Z287" s="86">
        <v>0</v>
      </c>
      <c r="AA287" s="86">
        <v>0</v>
      </c>
      <c r="AB287" s="86">
        <v>0</v>
      </c>
      <c r="AC287" s="86">
        <v>0</v>
      </c>
      <c r="AD287" s="86">
        <v>0</v>
      </c>
      <c r="AE287" s="86">
        <v>0</v>
      </c>
      <c r="AF287" s="86">
        <v>0</v>
      </c>
      <c r="AG287" s="86">
        <v>0</v>
      </c>
      <c r="AH287" s="86">
        <v>0</v>
      </c>
      <c r="AI287" s="86">
        <v>0</v>
      </c>
      <c r="AJ287" s="86">
        <v>0</v>
      </c>
      <c r="AK287" s="86">
        <v>0</v>
      </c>
      <c r="AL287" s="86">
        <v>0</v>
      </c>
      <c r="AM287" s="86">
        <v>0</v>
      </c>
      <c r="AN287" s="86">
        <v>0</v>
      </c>
    </row>
    <row r="288" spans="1:40" x14ac:dyDescent="0.2">
      <c r="A288" s="85" t="s">
        <v>252</v>
      </c>
      <c r="B288" s="86">
        <v>0</v>
      </c>
      <c r="C288" s="86">
        <v>0</v>
      </c>
      <c r="D288" s="86">
        <v>0</v>
      </c>
      <c r="E288" s="86">
        <v>0</v>
      </c>
      <c r="F288" s="86">
        <v>0</v>
      </c>
      <c r="G288" s="86">
        <v>0</v>
      </c>
      <c r="H288" s="86">
        <v>0</v>
      </c>
      <c r="I288" s="86">
        <v>0</v>
      </c>
      <c r="J288" s="86">
        <v>0</v>
      </c>
      <c r="K288" s="86">
        <v>0</v>
      </c>
      <c r="L288" s="86">
        <v>0</v>
      </c>
      <c r="M288" s="86">
        <v>0</v>
      </c>
      <c r="N288" s="86">
        <v>0</v>
      </c>
      <c r="O288" s="86">
        <v>0</v>
      </c>
      <c r="P288" s="86">
        <v>0</v>
      </c>
      <c r="Q288" s="86">
        <v>0</v>
      </c>
      <c r="R288" s="86">
        <v>0</v>
      </c>
      <c r="S288" s="86">
        <v>0</v>
      </c>
      <c r="T288" s="86">
        <v>0</v>
      </c>
      <c r="U288" s="86">
        <v>0</v>
      </c>
      <c r="V288" s="86">
        <v>0</v>
      </c>
      <c r="W288" s="86">
        <v>0</v>
      </c>
      <c r="X288" s="86">
        <v>0</v>
      </c>
      <c r="Y288" s="86">
        <v>0</v>
      </c>
      <c r="Z288" s="86">
        <v>0</v>
      </c>
      <c r="AA288" s="86">
        <v>0</v>
      </c>
      <c r="AB288" s="86">
        <v>0</v>
      </c>
      <c r="AC288" s="86">
        <v>0</v>
      </c>
      <c r="AD288" s="86">
        <v>0</v>
      </c>
      <c r="AE288" s="86">
        <v>0</v>
      </c>
      <c r="AF288" s="86">
        <v>0</v>
      </c>
      <c r="AG288" s="86">
        <v>0</v>
      </c>
      <c r="AH288" s="86">
        <v>0</v>
      </c>
      <c r="AI288" s="86">
        <v>0</v>
      </c>
      <c r="AJ288" s="86">
        <v>0</v>
      </c>
      <c r="AK288" s="86">
        <v>0</v>
      </c>
      <c r="AL288" s="86">
        <v>0</v>
      </c>
      <c r="AM288" s="86">
        <v>0</v>
      </c>
      <c r="AN288" s="86">
        <v>0</v>
      </c>
    </row>
    <row r="289" spans="1:40" x14ac:dyDescent="0.2">
      <c r="A289" s="85" t="s">
        <v>128</v>
      </c>
      <c r="B289" s="86">
        <v>0</v>
      </c>
      <c r="C289" s="86">
        <v>0</v>
      </c>
      <c r="D289" s="86">
        <v>0</v>
      </c>
      <c r="E289" s="86">
        <v>0</v>
      </c>
      <c r="F289" s="86">
        <v>0</v>
      </c>
      <c r="G289" s="86">
        <v>0</v>
      </c>
      <c r="H289" s="86">
        <v>0</v>
      </c>
      <c r="I289" s="86">
        <v>0</v>
      </c>
      <c r="J289" s="86">
        <v>0</v>
      </c>
      <c r="K289" s="86">
        <v>0</v>
      </c>
      <c r="L289" s="86">
        <v>0</v>
      </c>
      <c r="M289" s="86">
        <v>0</v>
      </c>
      <c r="N289" s="86">
        <v>0</v>
      </c>
      <c r="O289" s="86">
        <v>0</v>
      </c>
      <c r="P289" s="86">
        <v>0</v>
      </c>
      <c r="Q289" s="86">
        <v>0</v>
      </c>
      <c r="R289" s="86">
        <v>0</v>
      </c>
      <c r="S289" s="86">
        <v>0</v>
      </c>
      <c r="T289" s="86">
        <v>0</v>
      </c>
      <c r="U289" s="86">
        <v>0</v>
      </c>
      <c r="V289" s="86">
        <v>0</v>
      </c>
      <c r="W289" s="86">
        <v>0</v>
      </c>
      <c r="X289" s="86">
        <v>0</v>
      </c>
      <c r="Y289" s="86">
        <v>0</v>
      </c>
      <c r="Z289" s="86">
        <v>0</v>
      </c>
      <c r="AA289" s="86">
        <v>0</v>
      </c>
      <c r="AB289" s="86">
        <v>0</v>
      </c>
      <c r="AC289" s="86">
        <v>0</v>
      </c>
      <c r="AD289" s="86">
        <v>0</v>
      </c>
      <c r="AE289" s="86">
        <v>0</v>
      </c>
      <c r="AF289" s="86">
        <v>0</v>
      </c>
      <c r="AG289" s="86">
        <v>0</v>
      </c>
      <c r="AH289" s="86">
        <v>0</v>
      </c>
      <c r="AI289" s="86">
        <v>0</v>
      </c>
      <c r="AJ289" s="86">
        <v>0</v>
      </c>
      <c r="AK289" s="86">
        <v>0</v>
      </c>
      <c r="AL289" s="86">
        <v>0</v>
      </c>
      <c r="AM289" s="86">
        <v>0</v>
      </c>
      <c r="AN289" s="86">
        <v>0</v>
      </c>
    </row>
    <row r="290" spans="1:40" x14ac:dyDescent="0.2">
      <c r="A290" s="85" t="s">
        <v>253</v>
      </c>
      <c r="B290" s="86">
        <v>71.120429371605923</v>
      </c>
      <c r="C290" s="86">
        <v>73.766572072894192</v>
      </c>
      <c r="D290" s="86">
        <v>76.812948290985474</v>
      </c>
      <c r="E290" s="86">
        <v>79.989456585951046</v>
      </c>
      <c r="F290" s="86">
        <v>83.942632610765287</v>
      </c>
      <c r="G290" s="86">
        <v>88.094183465102788</v>
      </c>
      <c r="H290" s="86">
        <v>92.454242179002634</v>
      </c>
      <c r="I290" s="86">
        <v>97.033470074873264</v>
      </c>
      <c r="J290" s="86">
        <v>101.84308498619588</v>
      </c>
      <c r="K290" s="86">
        <v>107.38460678225339</v>
      </c>
      <c r="L290" s="86">
        <v>113.23121310307147</v>
      </c>
      <c r="M290" s="86">
        <v>119.39992374602055</v>
      </c>
      <c r="N290" s="86">
        <v>125.90872216541055</v>
      </c>
      <c r="O290" s="86">
        <v>132.77661089875537</v>
      </c>
      <c r="P290" s="86">
        <v>139.88982051807523</v>
      </c>
      <c r="Q290" s="86">
        <v>147.38887851530851</v>
      </c>
      <c r="R290" s="86">
        <v>155.29501049647948</v>
      </c>
      <c r="S290" s="86">
        <v>163.63062813859071</v>
      </c>
      <c r="T290" s="86">
        <v>172.41939667001205</v>
      </c>
      <c r="U290" s="86">
        <v>181.20367570004839</v>
      </c>
      <c r="V290" s="86">
        <v>190.4418462863016</v>
      </c>
      <c r="W290" s="86">
        <v>200.15772685557832</v>
      </c>
      <c r="X290" s="86">
        <v>210.37640686826776</v>
      </c>
      <c r="Y290" s="86">
        <v>221.12431584880687</v>
      </c>
      <c r="Z290" s="86">
        <v>231.68529853820917</v>
      </c>
      <c r="AA290" s="86">
        <v>242.7578904595199</v>
      </c>
      <c r="AB290" s="86">
        <v>254.36726345363897</v>
      </c>
      <c r="AC290" s="86">
        <v>266.53984881714905</v>
      </c>
      <c r="AD290" s="86">
        <v>279.30340142236918</v>
      </c>
      <c r="AE290" s="86">
        <v>292.20385963173715</v>
      </c>
      <c r="AF290" s="86">
        <v>305.71020469052189</v>
      </c>
      <c r="AG290" s="86">
        <v>319.85141513918148</v>
      </c>
      <c r="AH290" s="86">
        <v>334.65788292147511</v>
      </c>
      <c r="AI290" s="86">
        <v>350.16148377928721</v>
      </c>
      <c r="AJ290" s="86">
        <v>366.36919225452226</v>
      </c>
      <c r="AK290" s="86">
        <v>383.33915489439579</v>
      </c>
      <c r="AL290" s="86">
        <v>401.10783257021643</v>
      </c>
      <c r="AM290" s="86">
        <v>419.71346133942052</v>
      </c>
      <c r="AN290" s="86">
        <v>439.19614045598883</v>
      </c>
    </row>
    <row r="291" spans="1:40" x14ac:dyDescent="0.2">
      <c r="A291" s="85" t="s">
        <v>254</v>
      </c>
      <c r="B291" s="86">
        <v>0</v>
      </c>
      <c r="C291" s="86">
        <v>0</v>
      </c>
      <c r="D291" s="86">
        <v>0</v>
      </c>
      <c r="E291" s="86">
        <v>0</v>
      </c>
      <c r="F291" s="86">
        <v>0</v>
      </c>
      <c r="G291" s="86">
        <v>0</v>
      </c>
      <c r="H291" s="86">
        <v>0</v>
      </c>
      <c r="I291" s="86">
        <v>0</v>
      </c>
      <c r="J291" s="86">
        <v>0</v>
      </c>
      <c r="K291" s="86">
        <v>0</v>
      </c>
      <c r="L291" s="86">
        <v>0</v>
      </c>
      <c r="M291" s="86">
        <v>0</v>
      </c>
      <c r="N291" s="86">
        <v>0</v>
      </c>
      <c r="O291" s="86">
        <v>0</v>
      </c>
      <c r="P291" s="86">
        <v>0</v>
      </c>
      <c r="Q291" s="86">
        <v>0</v>
      </c>
      <c r="R291" s="86">
        <v>0</v>
      </c>
      <c r="S291" s="86">
        <v>0</v>
      </c>
      <c r="T291" s="86">
        <v>0</v>
      </c>
      <c r="U291" s="86">
        <v>0</v>
      </c>
      <c r="V291" s="86">
        <v>0</v>
      </c>
      <c r="W291" s="86">
        <v>0</v>
      </c>
      <c r="X291" s="86">
        <v>0</v>
      </c>
      <c r="Y291" s="86">
        <v>0</v>
      </c>
      <c r="Z291" s="86">
        <v>0</v>
      </c>
      <c r="AA291" s="86">
        <v>0</v>
      </c>
      <c r="AB291" s="86">
        <v>0</v>
      </c>
      <c r="AC291" s="86">
        <v>0</v>
      </c>
      <c r="AD291" s="86">
        <v>0</v>
      </c>
      <c r="AE291" s="86">
        <v>0</v>
      </c>
      <c r="AF291" s="86">
        <v>0</v>
      </c>
      <c r="AG291" s="86">
        <v>0</v>
      </c>
      <c r="AH291" s="86">
        <v>0</v>
      </c>
      <c r="AI291" s="86">
        <v>0</v>
      </c>
      <c r="AJ291" s="86">
        <v>0</v>
      </c>
      <c r="AK291" s="86">
        <v>0</v>
      </c>
      <c r="AL291" s="86">
        <v>0</v>
      </c>
      <c r="AM291" s="86">
        <v>0</v>
      </c>
      <c r="AN291" s="86">
        <v>0</v>
      </c>
    </row>
    <row r="295" spans="1:40" x14ac:dyDescent="0.2">
      <c r="A295" s="83" t="s">
        <v>259</v>
      </c>
    </row>
    <row r="296" spans="1:40" x14ac:dyDescent="0.2">
      <c r="A296" s="83" t="s">
        <v>241</v>
      </c>
    </row>
    <row r="297" spans="1:40" x14ac:dyDescent="0.2">
      <c r="A297" s="83"/>
    </row>
    <row r="298" spans="1:40" x14ac:dyDescent="0.2">
      <c r="A298" s="83"/>
    </row>
    <row r="299" spans="1:40" x14ac:dyDescent="0.2">
      <c r="A299" s="83"/>
    </row>
    <row r="300" spans="1:40" x14ac:dyDescent="0.2">
      <c r="A300" s="85" t="s">
        <v>244</v>
      </c>
      <c r="B300" s="85">
        <v>2022</v>
      </c>
      <c r="C300" s="85">
        <v>2023</v>
      </c>
      <c r="D300" s="85">
        <v>2024</v>
      </c>
      <c r="E300" s="85">
        <v>2025</v>
      </c>
      <c r="F300" s="85">
        <v>2026</v>
      </c>
      <c r="G300" s="85">
        <v>2027</v>
      </c>
      <c r="H300" s="85">
        <v>2028</v>
      </c>
      <c r="I300" s="85">
        <v>2029</v>
      </c>
      <c r="J300" s="85">
        <v>2030</v>
      </c>
      <c r="K300" s="85">
        <v>2031</v>
      </c>
      <c r="L300" s="85">
        <v>2032</v>
      </c>
      <c r="M300" s="85">
        <v>2033</v>
      </c>
      <c r="N300" s="85">
        <v>2034</v>
      </c>
      <c r="O300" s="85">
        <v>2035</v>
      </c>
      <c r="P300" s="85">
        <v>2036</v>
      </c>
      <c r="Q300" s="85">
        <v>2037</v>
      </c>
      <c r="R300" s="85">
        <v>2038</v>
      </c>
      <c r="S300" s="85">
        <v>2039</v>
      </c>
      <c r="T300" s="85">
        <v>2040</v>
      </c>
      <c r="U300" s="85">
        <v>2041</v>
      </c>
      <c r="V300" s="85">
        <v>2042</v>
      </c>
      <c r="W300" s="85">
        <v>2043</v>
      </c>
      <c r="X300" s="85">
        <v>2044</v>
      </c>
      <c r="Y300" s="85">
        <v>2045</v>
      </c>
      <c r="Z300" s="85">
        <v>2046</v>
      </c>
      <c r="AA300" s="85">
        <v>2047</v>
      </c>
      <c r="AB300" s="85">
        <v>2048</v>
      </c>
      <c r="AC300" s="85">
        <v>2049</v>
      </c>
      <c r="AD300" s="85">
        <v>2050</v>
      </c>
      <c r="AE300" s="85">
        <v>2051</v>
      </c>
      <c r="AF300" s="85">
        <v>2052</v>
      </c>
      <c r="AG300" s="85">
        <v>2053</v>
      </c>
      <c r="AH300" s="85">
        <v>2054</v>
      </c>
      <c r="AI300" s="85">
        <v>2055</v>
      </c>
      <c r="AJ300" s="85">
        <v>2056</v>
      </c>
      <c r="AK300" s="85">
        <v>2057</v>
      </c>
      <c r="AL300" s="85">
        <v>2058</v>
      </c>
      <c r="AM300" s="85">
        <v>2059</v>
      </c>
      <c r="AN300" s="85">
        <v>2060</v>
      </c>
    </row>
    <row r="301" spans="1:40" x14ac:dyDescent="0.2">
      <c r="A301" s="85" t="s">
        <v>245</v>
      </c>
      <c r="B301" s="84">
        <f>B10*$B$8+B30*$B$28+B51*$B$49+B72*$B$70+B93*$B$91+B114*$B$112+B135*$B$133+B156*$B$154+B177*$B$175+B198+B219*$B$217+B240*$B$238+B260*$B$258+B280*$B$278</f>
        <v>520471.10181337531</v>
      </c>
      <c r="C301" s="84">
        <f t="shared" ref="C301:AN309" si="0">C10*$B$8+C30*$B$28+C51*$B$49+C72*$B$70+C93*$B$91+C114*$B$112+C135*$B$133+C156*$B$154+C177*$B$175+C198+C219*$B$217+C240*$B$238+C260*$B$258+C280*$B$278</f>
        <v>539836.01312597201</v>
      </c>
      <c r="D301" s="84">
        <f t="shared" si="0"/>
        <v>562129.89971773431</v>
      </c>
      <c r="E301" s="84">
        <f t="shared" si="0"/>
        <v>585376.11443842493</v>
      </c>
      <c r="F301" s="84">
        <f t="shared" si="0"/>
        <v>614306.11246398138</v>
      </c>
      <c r="G301" s="84">
        <f t="shared" si="0"/>
        <v>644687.85040458443</v>
      </c>
      <c r="H301" s="84">
        <f t="shared" si="0"/>
        <v>676595.48345524271</v>
      </c>
      <c r="I301" s="84">
        <f t="shared" si="0"/>
        <v>710107.03294217377</v>
      </c>
      <c r="J301" s="84">
        <f t="shared" si="0"/>
        <v>745304.59283195541</v>
      </c>
      <c r="K301" s="84">
        <f t="shared" si="0"/>
        <v>785858.3687357381</v>
      </c>
      <c r="L301" s="84">
        <f t="shared" si="0"/>
        <v>828644.8038086415</v>
      </c>
      <c r="M301" s="84">
        <f t="shared" si="0"/>
        <v>873788.45175159723</v>
      </c>
      <c r="N301" s="84">
        <f t="shared" si="0"/>
        <v>921420.91846689966</v>
      </c>
      <c r="O301" s="84">
        <f t="shared" si="0"/>
        <v>971681.26767680957</v>
      </c>
      <c r="P301" s="84">
        <f t="shared" si="0"/>
        <v>1023736.9158317542</v>
      </c>
      <c r="Q301" s="84">
        <f t="shared" si="0"/>
        <v>1078616.2664328157</v>
      </c>
      <c r="R301" s="84">
        <f t="shared" si="0"/>
        <v>1136474.6519864451</v>
      </c>
      <c r="S301" s="84">
        <f t="shared" si="0"/>
        <v>1197476.0848632935</v>
      </c>
      <c r="T301" s="84">
        <f t="shared" si="0"/>
        <v>1261793.7511308964</v>
      </c>
      <c r="U301" s="84">
        <f t="shared" si="0"/>
        <v>1326078.5624825058</v>
      </c>
      <c r="V301" s="84">
        <f t="shared" si="0"/>
        <v>1393685.0275481786</v>
      </c>
      <c r="W301" s="84">
        <f t="shared" si="0"/>
        <v>1464787.4535270282</v>
      </c>
      <c r="X301" s="84">
        <f t="shared" si="0"/>
        <v>1539569.4492528047</v>
      </c>
      <c r="Y301" s="84">
        <f t="shared" si="0"/>
        <v>1618224.4303702891</v>
      </c>
      <c r="Z301" s="84">
        <f t="shared" si="0"/>
        <v>1695511.4538760795</v>
      </c>
      <c r="AA301" s="84">
        <f t="shared" si="0"/>
        <v>1776542.5186226498</v>
      </c>
      <c r="AB301" s="84">
        <f t="shared" si="0"/>
        <v>1861501.8363179939</v>
      </c>
      <c r="AC301" s="84">
        <f t="shared" si="0"/>
        <v>1950582.8355757529</v>
      </c>
      <c r="AD301" s="84">
        <f t="shared" si="0"/>
        <v>2043988.6311563966</v>
      </c>
      <c r="AE301" s="84">
        <f t="shared" si="0"/>
        <v>2138396.3246623613</v>
      </c>
      <c r="AF301" s="84">
        <f t="shared" si="0"/>
        <v>2237237.9986557388</v>
      </c>
      <c r="AG301" s="84">
        <f t="shared" si="0"/>
        <v>2340725.7229034654</v>
      </c>
      <c r="AH301" s="84">
        <f t="shared" si="0"/>
        <v>2449081.9106923328</v>
      </c>
      <c r="AI301" s="84">
        <f t="shared" si="0"/>
        <v>2562539.8339899918</v>
      </c>
      <c r="AJ301" s="84">
        <f t="shared" si="0"/>
        <v>2681150.5336512551</v>
      </c>
      <c r="AK301" s="84">
        <f t="shared" si="0"/>
        <v>2805339.5357558043</v>
      </c>
      <c r="AL301" s="84">
        <f t="shared" si="0"/>
        <v>2935373.6670091418</v>
      </c>
      <c r="AM301" s="84">
        <f t="shared" si="0"/>
        <v>3071532.7452233746</v>
      </c>
      <c r="AN301" s="84">
        <f t="shared" si="0"/>
        <v>3214110.2233920447</v>
      </c>
    </row>
    <row r="302" spans="1:40" x14ac:dyDescent="0.2">
      <c r="A302" s="85" t="s">
        <v>246</v>
      </c>
      <c r="B302" s="84">
        <f t="shared" ref="B302:Q312" si="1">B11*$B$8+B31*$B$28+B52*$B$49+B73*$B$70+B94*$B$91+B115*$B$112+B136*$B$133+B157*$B$154+B178*$B$175+B199+B220*$B$217+B241*$B$238+B261*$B$258+B281*$B$278</f>
        <v>43938.331812831282</v>
      </c>
      <c r="C302" s="84">
        <f t="shared" si="1"/>
        <v>45573.123630886948</v>
      </c>
      <c r="D302" s="84">
        <f t="shared" si="1"/>
        <v>47455.180450283078</v>
      </c>
      <c r="E302" s="84">
        <f t="shared" si="1"/>
        <v>49417.633105639667</v>
      </c>
      <c r="F302" s="84">
        <f t="shared" si="1"/>
        <v>51859.912510130511</v>
      </c>
      <c r="G302" s="84">
        <f t="shared" si="1"/>
        <v>54424.748248433156</v>
      </c>
      <c r="H302" s="84">
        <f t="shared" si="1"/>
        <v>57118.400525105746</v>
      </c>
      <c r="I302" s="84">
        <f t="shared" si="1"/>
        <v>59947.455924701862</v>
      </c>
      <c r="J302" s="84">
        <f t="shared" si="1"/>
        <v>62918.844845337415</v>
      </c>
      <c r="K302" s="84">
        <f t="shared" si="1"/>
        <v>66342.407182833966</v>
      </c>
      <c r="L302" s="84">
        <f t="shared" si="1"/>
        <v>69954.451299733817</v>
      </c>
      <c r="M302" s="84">
        <f t="shared" si="1"/>
        <v>73765.492058093645</v>
      </c>
      <c r="N302" s="84">
        <f t="shared" si="1"/>
        <v>77786.639668996067</v>
      </c>
      <c r="O302" s="84">
        <f t="shared" si="1"/>
        <v>82029.633934997895</v>
      </c>
      <c r="P302" s="84">
        <f t="shared" si="1"/>
        <v>86424.187894660543</v>
      </c>
      <c r="Q302" s="84">
        <f t="shared" si="1"/>
        <v>91057.119690452673</v>
      </c>
      <c r="R302" s="84">
        <f t="shared" si="0"/>
        <v>95941.542540737355</v>
      </c>
      <c r="S302" s="84">
        <f t="shared" si="0"/>
        <v>101091.30242070509</v>
      </c>
      <c r="T302" s="84">
        <f t="shared" si="0"/>
        <v>106521.01975188209</v>
      </c>
      <c r="U302" s="84">
        <f t="shared" si="0"/>
        <v>111947.96346086265</v>
      </c>
      <c r="V302" s="84">
        <f t="shared" si="0"/>
        <v>117655.3222064271</v>
      </c>
      <c r="W302" s="84">
        <f t="shared" si="0"/>
        <v>123657.81105637706</v>
      </c>
      <c r="X302" s="84">
        <f t="shared" si="0"/>
        <v>129970.93032539476</v>
      </c>
      <c r="Y302" s="84">
        <f t="shared" si="0"/>
        <v>136611.00822219069</v>
      </c>
      <c r="Z302" s="84">
        <f t="shared" si="0"/>
        <v>143135.60271320463</v>
      </c>
      <c r="AA302" s="84">
        <f t="shared" si="0"/>
        <v>149976.27032678993</v>
      </c>
      <c r="AB302" s="84">
        <f t="shared" si="0"/>
        <v>157148.56227245941</v>
      </c>
      <c r="AC302" s="84">
        <f t="shared" si="0"/>
        <v>164668.80785375863</v>
      </c>
      <c r="AD302" s="84">
        <f t="shared" si="0"/>
        <v>172554.15408175232</v>
      </c>
      <c r="AE302" s="84">
        <f t="shared" si="0"/>
        <v>180524.0808432895</v>
      </c>
      <c r="AF302" s="84">
        <f t="shared" si="0"/>
        <v>188868.32561254848</v>
      </c>
      <c r="AG302" s="84">
        <f t="shared" si="0"/>
        <v>197604.79138501675</v>
      </c>
      <c r="AH302" s="84">
        <f t="shared" si="0"/>
        <v>206752.25435933552</v>
      </c>
      <c r="AI302" s="84">
        <f t="shared" si="0"/>
        <v>216330.40742735122</v>
      </c>
      <c r="AJ302" s="84">
        <f t="shared" si="0"/>
        <v>226343.55947385487</v>
      </c>
      <c r="AK302" s="84">
        <f t="shared" si="0"/>
        <v>236827.63354244875</v>
      </c>
      <c r="AL302" s="84">
        <f t="shared" si="0"/>
        <v>247805.15522635399</v>
      </c>
      <c r="AM302" s="84">
        <f t="shared" si="0"/>
        <v>259299.74683204011</v>
      </c>
      <c r="AN302" s="84">
        <f t="shared" si="0"/>
        <v>271336.18175222148</v>
      </c>
    </row>
    <row r="303" spans="1:40" x14ac:dyDescent="0.2">
      <c r="A303" s="85" t="s">
        <v>247</v>
      </c>
      <c r="B303" s="84">
        <f t="shared" si="1"/>
        <v>450301.47109992005</v>
      </c>
      <c r="C303" s="84">
        <f t="shared" si="0"/>
        <v>467055.61560746381</v>
      </c>
      <c r="D303" s="84">
        <f t="shared" si="0"/>
        <v>486343.85254094301</v>
      </c>
      <c r="E303" s="84">
        <f t="shared" si="0"/>
        <v>506456.02524325176</v>
      </c>
      <c r="F303" s="84">
        <f t="shared" si="0"/>
        <v>531485.69667829922</v>
      </c>
      <c r="G303" s="84">
        <f t="shared" si="0"/>
        <v>557771.38524306286</v>
      </c>
      <c r="H303" s="84">
        <f t="shared" si="0"/>
        <v>585377.24856951495</v>
      </c>
      <c r="I303" s="84">
        <f t="shared" si="0"/>
        <v>614370.78919112938</v>
      </c>
      <c r="J303" s="84">
        <f t="shared" si="0"/>
        <v>644823.03321058594</v>
      </c>
      <c r="K303" s="84">
        <f t="shared" si="0"/>
        <v>679909.37111581303</v>
      </c>
      <c r="L303" s="84">
        <f t="shared" si="0"/>
        <v>716927.36229596124</v>
      </c>
      <c r="M303" s="84">
        <f t="shared" si="0"/>
        <v>755984.76818978332</v>
      </c>
      <c r="N303" s="84">
        <f t="shared" si="0"/>
        <v>797195.45166344475</v>
      </c>
      <c r="O303" s="84">
        <f t="shared" si="0"/>
        <v>840679.72794384696</v>
      </c>
      <c r="P303" s="84">
        <f t="shared" si="0"/>
        <v>885717.26194249059</v>
      </c>
      <c r="Q303" s="84">
        <f t="shared" si="0"/>
        <v>933197.80836008477</v>
      </c>
      <c r="R303" s="84">
        <f t="shared" si="0"/>
        <v>983255.75785909023</v>
      </c>
      <c r="S303" s="84">
        <f t="shared" si="0"/>
        <v>1036033.0107516004</v>
      </c>
      <c r="T303" s="84">
        <f t="shared" si="0"/>
        <v>1091679.4042537706</v>
      </c>
      <c r="U303" s="84">
        <f t="shared" si="0"/>
        <v>1147297.3723218425</v>
      </c>
      <c r="V303" s="84">
        <f t="shared" si="0"/>
        <v>1205789.1705578452</v>
      </c>
      <c r="W303" s="84">
        <f t="shared" si="0"/>
        <v>1267305.6061591625</v>
      </c>
      <c r="X303" s="84">
        <f t="shared" si="0"/>
        <v>1332005.5339164955</v>
      </c>
      <c r="Y303" s="84">
        <f t="shared" si="0"/>
        <v>1400056.2932826509</v>
      </c>
      <c r="Z303" s="84">
        <f t="shared" si="0"/>
        <v>1466923.5223378974</v>
      </c>
      <c r="AA303" s="84">
        <f t="shared" si="0"/>
        <v>1537030.0230312964</v>
      </c>
      <c r="AB303" s="84">
        <f t="shared" si="0"/>
        <v>1610535.1717486153</v>
      </c>
      <c r="AC303" s="84">
        <f t="shared" si="0"/>
        <v>1687606.3191630649</v>
      </c>
      <c r="AD303" s="84">
        <f t="shared" si="0"/>
        <v>1768419.1962136414</v>
      </c>
      <c r="AE303" s="84">
        <f t="shared" si="0"/>
        <v>1850098.8958564654</v>
      </c>
      <c r="AF303" s="84">
        <f t="shared" si="0"/>
        <v>1935614.789150299</v>
      </c>
      <c r="AG303" s="84">
        <f t="shared" si="0"/>
        <v>2025150.3547315055</v>
      </c>
      <c r="AH303" s="84">
        <f t="shared" si="0"/>
        <v>2118898.0202485849</v>
      </c>
      <c r="AI303" s="84">
        <f t="shared" si="0"/>
        <v>2217059.6080694534</v>
      </c>
      <c r="AJ303" s="84">
        <f t="shared" si="0"/>
        <v>2319679.2777486523</v>
      </c>
      <c r="AK303" s="84">
        <f t="shared" si="0"/>
        <v>2427125.1861713668</v>
      </c>
      <c r="AL303" s="84">
        <f t="shared" si="0"/>
        <v>2539628.186611868</v>
      </c>
      <c r="AM303" s="84">
        <f t="shared" si="0"/>
        <v>2657430.3719971054</v>
      </c>
      <c r="AN303" s="84">
        <f t="shared" si="0"/>
        <v>2780785.6321477261</v>
      </c>
    </row>
    <row r="304" spans="1:40" x14ac:dyDescent="0.2">
      <c r="A304" s="85" t="s">
        <v>180</v>
      </c>
      <c r="B304" s="84">
        <f>B13+B33*$B$28+B54*$B$49+B75*$B$70+B96*$B$91+B117*$B$112+B138*$B$133+B159*$B$154+B180*$B$175+B201+B222*$B$217+B243*$B$238+B263*$B$258+B283*$B$278</f>
        <v>5883761.756119472</v>
      </c>
      <c r="C304" s="84">
        <f t="shared" ref="C304:AN304" si="2">C13+C33*$B$28+C54*$B$49+C75*$B$70+C96*$B$91+C117*$B$112+C138*$B$133+C159*$B$154+C180*$B$175+C201+C222*$B$217+C243*$B$238+C263*$B$258+C283*$B$278</f>
        <v>6102675.9747854602</v>
      </c>
      <c r="D304" s="84">
        <f t="shared" si="2"/>
        <v>6354701.3357841019</v>
      </c>
      <c r="E304" s="84">
        <f t="shared" si="2"/>
        <v>6617492.466111226</v>
      </c>
      <c r="F304" s="84">
        <f t="shared" si="2"/>
        <v>6944536.9751998726</v>
      </c>
      <c r="G304" s="84">
        <f t="shared" si="2"/>
        <v>7287992.9464469776</v>
      </c>
      <c r="H304" s="84">
        <f t="shared" si="2"/>
        <v>7648698.6809587711</v>
      </c>
      <c r="I304" s="84">
        <f t="shared" si="2"/>
        <v>8027536.1852362119</v>
      </c>
      <c r="J304" s="84">
        <f t="shared" si="2"/>
        <v>8425433.5056958608</v>
      </c>
      <c r="K304" s="84">
        <f t="shared" si="2"/>
        <v>8883881.1599413659</v>
      </c>
      <c r="L304" s="84">
        <f t="shared" si="2"/>
        <v>9367568.3223708104</v>
      </c>
      <c r="M304" s="84">
        <f t="shared" si="2"/>
        <v>9877903.0333145205</v>
      </c>
      <c r="N304" s="84">
        <f t="shared" si="2"/>
        <v>10416373.056016421</v>
      </c>
      <c r="O304" s="84">
        <f t="shared" si="2"/>
        <v>10984550.462024478</v>
      </c>
      <c r="P304" s="84">
        <f t="shared" si="2"/>
        <v>11573023.156736925</v>
      </c>
      <c r="Q304" s="84">
        <f t="shared" si="2"/>
        <v>12193416.91758588</v>
      </c>
      <c r="R304" s="84">
        <f t="shared" si="2"/>
        <v>12847487.729596736</v>
      </c>
      <c r="S304" s="84">
        <f t="shared" si="2"/>
        <v>13537089.700923832</v>
      </c>
      <c r="T304" s="84">
        <f t="shared" si="2"/>
        <v>14264180.645473275</v>
      </c>
      <c r="U304" s="84">
        <f t="shared" si="2"/>
        <v>14990900.175553121</v>
      </c>
      <c r="V304" s="84">
        <f t="shared" si="2"/>
        <v>15755169.953901861</v>
      </c>
      <c r="W304" s="84">
        <f t="shared" si="2"/>
        <v>16558960.468464717</v>
      </c>
      <c r="X304" s="84">
        <f t="shared" si="2"/>
        <v>17404347.359234657</v>
      </c>
      <c r="Y304" s="84">
        <f t="shared" si="2"/>
        <v>18293517.129112281</v>
      </c>
      <c r="Z304" s="84">
        <f t="shared" si="2"/>
        <v>19167222.56936308</v>
      </c>
      <c r="AA304" s="84">
        <f t="shared" si="2"/>
        <v>20083253.215737887</v>
      </c>
      <c r="AB304" s="84">
        <f t="shared" si="2"/>
        <v>21043691.523532949</v>
      </c>
      <c r="AC304" s="84">
        <f t="shared" si="2"/>
        <v>22050724.142257757</v>
      </c>
      <c r="AD304" s="84">
        <f t="shared" si="2"/>
        <v>23106647.220258668</v>
      </c>
      <c r="AE304" s="84">
        <f t="shared" si="2"/>
        <v>24173896.438512132</v>
      </c>
      <c r="AF304" s="84">
        <f t="shared" si="2"/>
        <v>25291270.408607394</v>
      </c>
      <c r="AG304" s="84">
        <f t="shared" si="2"/>
        <v>26461166.512416326</v>
      </c>
      <c r="AH304" s="84">
        <f t="shared" si="2"/>
        <v>27686099.062042579</v>
      </c>
      <c r="AI304" s="84">
        <f t="shared" si="2"/>
        <v>28968705.123554267</v>
      </c>
      <c r="AJ304" s="84">
        <f t="shared" si="2"/>
        <v>30309561.697727218</v>
      </c>
      <c r="AK304" s="84">
        <f t="shared" si="2"/>
        <v>31713479.222768582</v>
      </c>
      <c r="AL304" s="84">
        <f t="shared" si="2"/>
        <v>33183474.090481617</v>
      </c>
      <c r="AM304" s="84">
        <f t="shared" si="2"/>
        <v>34722709.553035006</v>
      </c>
      <c r="AN304" s="84">
        <f t="shared" si="2"/>
        <v>36334503.004025839</v>
      </c>
    </row>
    <row r="305" spans="1:40" x14ac:dyDescent="0.2">
      <c r="A305" s="85" t="s">
        <v>248</v>
      </c>
      <c r="B305" s="84">
        <f t="shared" si="1"/>
        <v>11357.813870075233</v>
      </c>
      <c r="C305" s="84">
        <f t="shared" si="0"/>
        <v>11780.398443037466</v>
      </c>
      <c r="D305" s="84">
        <f t="shared" si="0"/>
        <v>12266.899640640164</v>
      </c>
      <c r="E305" s="84">
        <f t="shared" si="0"/>
        <v>12774.1827137282</v>
      </c>
      <c r="F305" s="84">
        <f t="shared" si="0"/>
        <v>13405.498327008367</v>
      </c>
      <c r="G305" s="84">
        <f t="shared" si="0"/>
        <v>14068.494069474209</v>
      </c>
      <c r="H305" s="84">
        <f t="shared" si="0"/>
        <v>14764.788169110856</v>
      </c>
      <c r="I305" s="84">
        <f t="shared" si="0"/>
        <v>15496.083221313102</v>
      </c>
      <c r="J305" s="84">
        <f t="shared" si="0"/>
        <v>16264.170695365241</v>
      </c>
      <c r="K305" s="84">
        <f t="shared" si="0"/>
        <v>17149.142477351055</v>
      </c>
      <c r="L305" s="84">
        <f t="shared" si="0"/>
        <v>18082.835748752601</v>
      </c>
      <c r="M305" s="84">
        <f t="shared" si="0"/>
        <v>19067.968542803756</v>
      </c>
      <c r="N305" s="84">
        <f t="shared" si="0"/>
        <v>20107.412787143276</v>
      </c>
      <c r="O305" s="84">
        <f t="shared" si="0"/>
        <v>21204.20315529676</v>
      </c>
      <c r="P305" s="84">
        <f t="shared" si="0"/>
        <v>22340.170859497914</v>
      </c>
      <c r="Q305" s="84">
        <f t="shared" si="0"/>
        <v>23537.757905667786</v>
      </c>
      <c r="R305" s="84">
        <f t="shared" si="0"/>
        <v>24800.353987662762</v>
      </c>
      <c r="S305" s="84">
        <f t="shared" si="0"/>
        <v>26131.538212894851</v>
      </c>
      <c r="T305" s="84">
        <f t="shared" si="0"/>
        <v>27535.089878837272</v>
      </c>
      <c r="U305" s="84">
        <f t="shared" si="0"/>
        <v>28937.924578901529</v>
      </c>
      <c r="V305" s="84">
        <f t="shared" si="0"/>
        <v>30413.245002944943</v>
      </c>
      <c r="W305" s="84">
        <f t="shared" si="0"/>
        <v>31964.854913975403</v>
      </c>
      <c r="X305" s="84">
        <f t="shared" si="0"/>
        <v>33596.76105694256</v>
      </c>
      <c r="Y305" s="84">
        <f t="shared" si="0"/>
        <v>35313.184182787874</v>
      </c>
      <c r="Z305" s="84">
        <f t="shared" si="0"/>
        <v>36999.755491920136</v>
      </c>
      <c r="AA305" s="84">
        <f t="shared" si="0"/>
        <v>38768.029941508241</v>
      </c>
      <c r="AB305" s="84">
        <f t="shared" si="0"/>
        <v>40622.02743253189</v>
      </c>
      <c r="AC305" s="84">
        <f t="shared" si="0"/>
        <v>42565.968998941309</v>
      </c>
      <c r="AD305" s="84">
        <f t="shared" si="0"/>
        <v>44604.28704752271</v>
      </c>
      <c r="AE305" s="84">
        <f t="shared" si="0"/>
        <v>46664.468692589988</v>
      </c>
      <c r="AF305" s="84">
        <f t="shared" si="0"/>
        <v>48821.409456279071</v>
      </c>
      <c r="AG305" s="84">
        <f t="shared" si="0"/>
        <v>51079.737163135716</v>
      </c>
      <c r="AH305" s="84">
        <f t="shared" si="0"/>
        <v>53444.305355853874</v>
      </c>
      <c r="AI305" s="84">
        <f t="shared" si="0"/>
        <v>55920.204537211583</v>
      </c>
      <c r="AJ305" s="84">
        <f t="shared" si="0"/>
        <v>58508.548529910455</v>
      </c>
      <c r="AK305" s="84">
        <f t="shared" si="0"/>
        <v>61218.623240493733</v>
      </c>
      <c r="AL305" s="84">
        <f t="shared" si="0"/>
        <v>64056.251409255958</v>
      </c>
      <c r="AM305" s="84">
        <f t="shared" si="0"/>
        <v>67027.539270753376</v>
      </c>
      <c r="AN305" s="84">
        <f t="shared" si="0"/>
        <v>70138.89060892073</v>
      </c>
    </row>
    <row r="306" spans="1:40" x14ac:dyDescent="0.2">
      <c r="A306" s="85" t="s">
        <v>249</v>
      </c>
      <c r="B306" s="84">
        <f t="shared" si="1"/>
        <v>91393.87067627412</v>
      </c>
      <c r="C306" s="84">
        <f t="shared" si="0"/>
        <v>94794.317298564391</v>
      </c>
      <c r="D306" s="84">
        <f t="shared" si="0"/>
        <v>98709.08716943732</v>
      </c>
      <c r="E306" s="84">
        <f t="shared" si="0"/>
        <v>102791.08429568217</v>
      </c>
      <c r="F306" s="84">
        <f t="shared" si="0"/>
        <v>107871.14443542967</v>
      </c>
      <c r="G306" s="84">
        <f t="shared" si="0"/>
        <v>113206.12771997628</v>
      </c>
      <c r="H306" s="84">
        <f t="shared" si="0"/>
        <v>118809.05567977592</v>
      </c>
      <c r="I306" s="84">
        <f t="shared" si="0"/>
        <v>124693.62873157296</v>
      </c>
      <c r="J306" s="84">
        <f t="shared" si="0"/>
        <v>130874.26244107063</v>
      </c>
      <c r="K306" s="84">
        <f t="shared" si="0"/>
        <v>137995.43888577915</v>
      </c>
      <c r="L306" s="84">
        <f t="shared" si="0"/>
        <v>145508.6666137499</v>
      </c>
      <c r="M306" s="84">
        <f t="shared" si="0"/>
        <v>153435.81705030409</v>
      </c>
      <c r="N306" s="84">
        <f t="shared" si="0"/>
        <v>161799.99997574007</v>
      </c>
      <c r="O306" s="84">
        <f t="shared" si="0"/>
        <v>170625.63475129384</v>
      </c>
      <c r="P306" s="84">
        <f t="shared" si="0"/>
        <v>179766.52107306418</v>
      </c>
      <c r="Q306" s="84">
        <f t="shared" si="0"/>
        <v>189403.24490683002</v>
      </c>
      <c r="R306" s="84">
        <f t="shared" si="0"/>
        <v>199563.08238561195</v>
      </c>
      <c r="S306" s="84">
        <f t="shared" si="0"/>
        <v>210274.8338123284</v>
      </c>
      <c r="T306" s="84">
        <f t="shared" si="0"/>
        <v>221568.91037600429</v>
      </c>
      <c r="U306" s="84">
        <f t="shared" si="0"/>
        <v>232857.21767039149</v>
      </c>
      <c r="V306" s="84">
        <f t="shared" si="0"/>
        <v>244728.8019016092</v>
      </c>
      <c r="W306" s="84">
        <f t="shared" si="0"/>
        <v>257214.27112754606</v>
      </c>
      <c r="X306" s="84">
        <f t="shared" si="0"/>
        <v>270345.86675785627</v>
      </c>
      <c r="Y306" s="84">
        <f t="shared" si="0"/>
        <v>284157.55226210499</v>
      </c>
      <c r="Z306" s="84">
        <f t="shared" si="0"/>
        <v>297729.02665642236</v>
      </c>
      <c r="AA306" s="84">
        <f t="shared" si="0"/>
        <v>311957.94854354823</v>
      </c>
      <c r="AB306" s="84">
        <f t="shared" si="0"/>
        <v>326876.66519686393</v>
      </c>
      <c r="AC306" s="84">
        <f t="shared" si="0"/>
        <v>342519.1423632449</v>
      </c>
      <c r="AD306" s="84">
        <f t="shared" si="0"/>
        <v>358921.04666104174</v>
      </c>
      <c r="AE306" s="84">
        <f t="shared" si="0"/>
        <v>375498.8825890455</v>
      </c>
      <c r="AF306" s="84">
        <f t="shared" si="0"/>
        <v>392855.31820843613</v>
      </c>
      <c r="AG306" s="84">
        <f t="shared" si="0"/>
        <v>411027.59262199246</v>
      </c>
      <c r="AH306" s="84">
        <f t="shared" si="0"/>
        <v>430054.7612375918</v>
      </c>
      <c r="AI306" s="84">
        <f t="shared" si="0"/>
        <v>449977.7862296364</v>
      </c>
      <c r="AJ306" s="84">
        <f t="shared" si="0"/>
        <v>470805.63028840366</v>
      </c>
      <c r="AK306" s="84">
        <f t="shared" si="0"/>
        <v>492613.0150946182</v>
      </c>
      <c r="AL306" s="84">
        <f t="shared" si="0"/>
        <v>515446.79497953964</v>
      </c>
      <c r="AM306" s="84">
        <f t="shared" si="0"/>
        <v>539356.10549141187</v>
      </c>
      <c r="AN306" s="84">
        <f t="shared" si="0"/>
        <v>564392.476493945</v>
      </c>
    </row>
    <row r="307" spans="1:40" x14ac:dyDescent="0.2">
      <c r="A307" s="85" t="s">
        <v>250</v>
      </c>
      <c r="B307" s="84">
        <f t="shared" si="1"/>
        <v>1501621.6354684185</v>
      </c>
      <c r="C307" s="84">
        <f t="shared" si="0"/>
        <v>1557491.7302625561</v>
      </c>
      <c r="D307" s="84">
        <f t="shared" si="0"/>
        <v>1621812.2704966478</v>
      </c>
      <c r="E307" s="84">
        <f t="shared" si="0"/>
        <v>1688880.391753936</v>
      </c>
      <c r="F307" s="84">
        <f t="shared" si="0"/>
        <v>1772346.9104480147</v>
      </c>
      <c r="G307" s="84">
        <f t="shared" si="0"/>
        <v>1860001.873145828</v>
      </c>
      <c r="H307" s="84">
        <f t="shared" si="0"/>
        <v>1952059.2264907528</v>
      </c>
      <c r="I307" s="84">
        <f t="shared" si="0"/>
        <v>2048744.0713790078</v>
      </c>
      <c r="J307" s="84">
        <f t="shared" si="0"/>
        <v>2150293.2587633701</v>
      </c>
      <c r="K307" s="84">
        <f t="shared" si="0"/>
        <v>2267295.7726107058</v>
      </c>
      <c r="L307" s="84">
        <f t="shared" si="0"/>
        <v>2390739.7762954189</v>
      </c>
      <c r="M307" s="84">
        <f t="shared" si="0"/>
        <v>2520984.6222031526</v>
      </c>
      <c r="N307" s="84">
        <f t="shared" si="0"/>
        <v>2658410.0091674314</v>
      </c>
      <c r="O307" s="84">
        <f t="shared" si="0"/>
        <v>2803417.152728037</v>
      </c>
      <c r="P307" s="84">
        <f t="shared" si="0"/>
        <v>2953603.9493541159</v>
      </c>
      <c r="Q307" s="84">
        <f t="shared" si="0"/>
        <v>3111937.4666539091</v>
      </c>
      <c r="R307" s="84">
        <f t="shared" si="0"/>
        <v>3278865.8575634141</v>
      </c>
      <c r="S307" s="84">
        <f t="shared" si="0"/>
        <v>3454862.3174692611</v>
      </c>
      <c r="T307" s="84">
        <f t="shared" si="0"/>
        <v>3640426.508975327</v>
      </c>
      <c r="U307" s="84">
        <f t="shared" si="0"/>
        <v>3825895.91010299</v>
      </c>
      <c r="V307" s="84">
        <f t="shared" si="0"/>
        <v>4020948.6811145805</v>
      </c>
      <c r="W307" s="84">
        <f t="shared" si="0"/>
        <v>4226087.7192132147</v>
      </c>
      <c r="X307" s="84">
        <f t="shared" si="0"/>
        <v>4441842.7579350332</v>
      </c>
      <c r="Y307" s="84">
        <f t="shared" si="0"/>
        <v>4668771.8246437665</v>
      </c>
      <c r="Z307" s="84">
        <f t="shared" si="0"/>
        <v>4891754.1693558944</v>
      </c>
      <c r="AA307" s="84">
        <f t="shared" si="0"/>
        <v>5125538.5226937709</v>
      </c>
      <c r="AB307" s="84">
        <f t="shared" si="0"/>
        <v>5370656.3575581321</v>
      </c>
      <c r="AC307" s="84">
        <f t="shared" si="0"/>
        <v>5627665.7387294238</v>
      </c>
      <c r="AD307" s="84">
        <f t="shared" si="0"/>
        <v>5897152.67668497</v>
      </c>
      <c r="AE307" s="84">
        <f t="shared" si="0"/>
        <v>6169530.2104794616</v>
      </c>
      <c r="AF307" s="84">
        <f t="shared" si="0"/>
        <v>6454700.3104854971</v>
      </c>
      <c r="AG307" s="84">
        <f t="shared" si="0"/>
        <v>6753274.8234495167</v>
      </c>
      <c r="AH307" s="84">
        <f t="shared" si="0"/>
        <v>7065895.4384149695</v>
      </c>
      <c r="AI307" s="84">
        <f t="shared" si="0"/>
        <v>7393235.1730236551</v>
      </c>
      <c r="AJ307" s="84">
        <f t="shared" si="0"/>
        <v>7735441.2862715377</v>
      </c>
      <c r="AK307" s="84">
        <f t="shared" si="0"/>
        <v>8093741.4720026776</v>
      </c>
      <c r="AL307" s="84">
        <f t="shared" si="0"/>
        <v>8468905.5573073905</v>
      </c>
      <c r="AM307" s="84">
        <f t="shared" si="0"/>
        <v>8861740.8501787372</v>
      </c>
      <c r="AN307" s="84">
        <f t="shared" si="0"/>
        <v>9273093.9977457449</v>
      </c>
    </row>
    <row r="308" spans="1:40" x14ac:dyDescent="0.2">
      <c r="A308" s="85" t="s">
        <v>251</v>
      </c>
      <c r="B308" s="84">
        <f t="shared" si="1"/>
        <v>69305.770611773012</v>
      </c>
      <c r="C308" s="84">
        <f t="shared" si="0"/>
        <v>71884.396200536998</v>
      </c>
      <c r="D308" s="84">
        <f t="shared" si="0"/>
        <v>74853.043229719391</v>
      </c>
      <c r="E308" s="84">
        <f t="shared" si="0"/>
        <v>77948.50197740196</v>
      </c>
      <c r="F308" s="84">
        <f t="shared" si="0"/>
        <v>81800.81154842829</v>
      </c>
      <c r="G308" s="84">
        <f t="shared" si="0"/>
        <v>85846.434356615311</v>
      </c>
      <c r="H308" s="84">
        <f t="shared" si="0"/>
        <v>90095.244884748128</v>
      </c>
      <c r="I308" s="84">
        <f t="shared" si="0"/>
        <v>94557.632428445198</v>
      </c>
      <c r="J308" s="84">
        <f t="shared" si="0"/>
        <v>99244.528594853429</v>
      </c>
      <c r="K308" s="84">
        <f t="shared" si="0"/>
        <v>104644.65682567419</v>
      </c>
      <c r="L308" s="84">
        <f t="shared" si="0"/>
        <v>110342.08525950383</v>
      </c>
      <c r="M308" s="84">
        <f t="shared" si="0"/>
        <v>116353.39942855635</v>
      </c>
      <c r="N308" s="84">
        <f t="shared" si="0"/>
        <v>122696.1239339937</v>
      </c>
      <c r="O308" s="84">
        <f t="shared" si="0"/>
        <v>129388.77645797313</v>
      </c>
      <c r="P308" s="84">
        <f t="shared" si="0"/>
        <v>136320.49043306982</v>
      </c>
      <c r="Q308" s="84">
        <f t="shared" si="0"/>
        <v>143628.20775076261</v>
      </c>
      <c r="R308" s="84">
        <f t="shared" si="0"/>
        <v>151332.61243946943</v>
      </c>
      <c r="S308" s="84">
        <f t="shared" si="0"/>
        <v>159455.54433563503</v>
      </c>
      <c r="T308" s="84">
        <f t="shared" si="0"/>
        <v>168020.06484233821</v>
      </c>
      <c r="U308" s="84">
        <f t="shared" si="0"/>
        <v>176580.21039861016</v>
      </c>
      <c r="V308" s="84">
        <f t="shared" si="0"/>
        <v>185582.66633399163</v>
      </c>
      <c r="W308" s="84">
        <f t="shared" si="0"/>
        <v>195050.6433410949</v>
      </c>
      <c r="X308" s="84">
        <f t="shared" si="0"/>
        <v>205008.59071531746</v>
      </c>
      <c r="Y308" s="84">
        <f t="shared" si="0"/>
        <v>215482.26362397469</v>
      </c>
      <c r="Z308" s="84">
        <f t="shared" si="0"/>
        <v>225773.77972101953</v>
      </c>
      <c r="AA308" s="84">
        <f t="shared" si="0"/>
        <v>236563.85118932411</v>
      </c>
      <c r="AB308" s="84">
        <f t="shared" si="0"/>
        <v>247877.00760283344</v>
      </c>
      <c r="AC308" s="84">
        <f t="shared" si="0"/>
        <v>259739.00585579214</v>
      </c>
      <c r="AD308" s="84">
        <f t="shared" si="0"/>
        <v>272176.89264675463</v>
      </c>
      <c r="AE308" s="84">
        <f t="shared" si="0"/>
        <v>284748.19185494218</v>
      </c>
      <c r="AF308" s="84">
        <f t="shared" si="0"/>
        <v>297909.91853064334</v>
      </c>
      <c r="AG308" s="84">
        <f t="shared" si="0"/>
        <v>311690.31181829819</v>
      </c>
      <c r="AH308" s="84">
        <f t="shared" si="0"/>
        <v>326118.98820224509</v>
      </c>
      <c r="AI308" s="84">
        <f t="shared" si="0"/>
        <v>341227.01010540006</v>
      </c>
      <c r="AJ308" s="84">
        <f t="shared" si="0"/>
        <v>357021.17411217123</v>
      </c>
      <c r="AK308" s="84">
        <f t="shared" si="0"/>
        <v>373558.1431434491</v>
      </c>
      <c r="AL308" s="84">
        <f t="shared" si="0"/>
        <v>390873.4477606428</v>
      </c>
      <c r="AM308" s="84">
        <f t="shared" si="0"/>
        <v>409004.34841689043</v>
      </c>
      <c r="AN308" s="84">
        <f t="shared" si="0"/>
        <v>427989.92122186464</v>
      </c>
    </row>
    <row r="309" spans="1:40" x14ac:dyDescent="0.2">
      <c r="A309" s="85" t="s">
        <v>252</v>
      </c>
      <c r="B309" s="84">
        <f t="shared" si="1"/>
        <v>22575.45605642111</v>
      </c>
      <c r="C309" s="84">
        <f t="shared" si="0"/>
        <v>23415.409903716114</v>
      </c>
      <c r="D309" s="84">
        <f t="shared" si="0"/>
        <v>24382.408177636873</v>
      </c>
      <c r="E309" s="84">
        <f t="shared" si="0"/>
        <v>25390.713724432153</v>
      </c>
      <c r="F309" s="84">
        <f t="shared" si="0"/>
        <v>26645.553612492815</v>
      </c>
      <c r="G309" s="84">
        <f t="shared" ref="C309:AN312" si="3">G18*$B$8+G38*$B$28+G59*$B$49+G80*$B$70+G101*$B$91+G122*$B$112+G143*$B$133+G164*$B$154+G185*$B$175+G206+G227*$B$217+G248*$B$238+G268*$B$258+G288*$B$278</f>
        <v>27963.362780775355</v>
      </c>
      <c r="H309" s="84">
        <f t="shared" si="3"/>
        <v>29347.357713999976</v>
      </c>
      <c r="I309" s="84">
        <f t="shared" si="3"/>
        <v>30800.92259049154</v>
      </c>
      <c r="J309" s="84">
        <f t="shared" si="3"/>
        <v>32327.618239522868</v>
      </c>
      <c r="K309" s="84">
        <f t="shared" si="3"/>
        <v>34086.639984722606</v>
      </c>
      <c r="L309" s="84">
        <f t="shared" si="3"/>
        <v>35942.503415821593</v>
      </c>
      <c r="M309" s="84">
        <f t="shared" si="3"/>
        <v>37900.611054866218</v>
      </c>
      <c r="N309" s="84">
        <f t="shared" si="3"/>
        <v>39966.671313435254</v>
      </c>
      <c r="O309" s="84">
        <f t="shared" si="3"/>
        <v>42146.716086363987</v>
      </c>
      <c r="P309" s="84">
        <f t="shared" si="3"/>
        <v>44404.632026972446</v>
      </c>
      <c r="Q309" s="84">
        <f t="shared" si="3"/>
        <v>46785.026180620262</v>
      </c>
      <c r="R309" s="84">
        <f t="shared" si="3"/>
        <v>49294.636101345095</v>
      </c>
      <c r="S309" s="84">
        <f t="shared" si="3"/>
        <v>51940.575832661445</v>
      </c>
      <c r="T309" s="84">
        <f t="shared" si="3"/>
        <v>54730.357327574238</v>
      </c>
      <c r="U309" s="84">
        <f t="shared" si="3"/>
        <v>57518.713739116087</v>
      </c>
      <c r="V309" s="84">
        <f t="shared" si="3"/>
        <v>60451.147021007178</v>
      </c>
      <c r="W309" s="84">
        <f t="shared" si="3"/>
        <v>63535.217755382015</v>
      </c>
      <c r="X309" s="84">
        <f t="shared" si="3"/>
        <v>66778.889983170913</v>
      </c>
      <c r="Y309" s="84">
        <f t="shared" si="3"/>
        <v>70190.553116147523</v>
      </c>
      <c r="Z309" s="84">
        <f t="shared" si="3"/>
        <v>73542.881029854005</v>
      </c>
      <c r="AA309" s="84">
        <f t="shared" si="3"/>
        <v>77057.606890747527</v>
      </c>
      <c r="AB309" s="84">
        <f t="shared" si="3"/>
        <v>80742.720889454184</v>
      </c>
      <c r="AC309" s="84">
        <f t="shared" si="3"/>
        <v>84606.613000272511</v>
      </c>
      <c r="AD309" s="84">
        <f t="shared" si="3"/>
        <v>88658.093334529345</v>
      </c>
      <c r="AE309" s="84">
        <f t="shared" si="3"/>
        <v>92753.031033676001</v>
      </c>
      <c r="AF309" s="84">
        <f t="shared" si="3"/>
        <v>97040.292824015894</v>
      </c>
      <c r="AG309" s="84">
        <f t="shared" si="3"/>
        <v>101529.07724066023</v>
      </c>
      <c r="AH309" s="84">
        <f t="shared" si="3"/>
        <v>106229.0314693314</v>
      </c>
      <c r="AI309" s="84">
        <f t="shared" si="3"/>
        <v>111150.27369149323</v>
      </c>
      <c r="AJ309" s="84">
        <f t="shared" si="3"/>
        <v>116295.01780638231</v>
      </c>
      <c r="AK309" s="84">
        <f t="shared" si="3"/>
        <v>121681.72102570403</v>
      </c>
      <c r="AL309" s="84">
        <f t="shared" si="3"/>
        <v>127321.95696909596</v>
      </c>
      <c r="AM309" s="84">
        <f t="shared" si="3"/>
        <v>133227.86274599424</v>
      </c>
      <c r="AN309" s="84">
        <f t="shared" si="3"/>
        <v>139412.16689240641</v>
      </c>
    </row>
    <row r="310" spans="1:40" x14ac:dyDescent="0.2">
      <c r="A310" s="85" t="s">
        <v>128</v>
      </c>
      <c r="B310" s="84">
        <f t="shared" si="1"/>
        <v>56420.96123793663</v>
      </c>
      <c r="C310" s="84">
        <f t="shared" si="3"/>
        <v>58520.188085954527</v>
      </c>
      <c r="D310" s="84">
        <f t="shared" si="3"/>
        <v>60936.926511689067</v>
      </c>
      <c r="E310" s="84">
        <f t="shared" si="3"/>
        <v>63456.9007717684</v>
      </c>
      <c r="F310" s="84">
        <f t="shared" si="3"/>
        <v>66593.01782327531</v>
      </c>
      <c r="G310" s="84">
        <f t="shared" si="3"/>
        <v>69886.508763916543</v>
      </c>
      <c r="H310" s="84">
        <f t="shared" si="3"/>
        <v>73345.412286654318</v>
      </c>
      <c r="I310" s="84">
        <f t="shared" si="3"/>
        <v>76978.186187141284</v>
      </c>
      <c r="J310" s="84">
        <f t="shared" si="3"/>
        <v>80793.729750064042</v>
      </c>
      <c r="K310" s="84">
        <f t="shared" si="3"/>
        <v>85189.906618188601</v>
      </c>
      <c r="L310" s="84">
        <f t="shared" si="3"/>
        <v>89828.111864064864</v>
      </c>
      <c r="M310" s="84">
        <f t="shared" si="3"/>
        <v>94721.847562078372</v>
      </c>
      <c r="N310" s="84">
        <f t="shared" si="3"/>
        <v>99885.380270903072</v>
      </c>
      <c r="O310" s="84">
        <f t="shared" si="3"/>
        <v>105333.78500403333</v>
      </c>
      <c r="P310" s="84">
        <f t="shared" si="3"/>
        <v>110976.80667523252</v>
      </c>
      <c r="Q310" s="84">
        <f t="shared" si="3"/>
        <v>116925.92796599702</v>
      </c>
      <c r="R310" s="84">
        <f t="shared" si="3"/>
        <v>123197.98748522358</v>
      </c>
      <c r="S310" s="84">
        <f t="shared" si="3"/>
        <v>129810.76477067098</v>
      </c>
      <c r="T310" s="84">
        <f t="shared" si="3"/>
        <v>136783.03382221991</v>
      </c>
      <c r="U310" s="84">
        <f t="shared" si="3"/>
        <v>143751.74128132823</v>
      </c>
      <c r="V310" s="84">
        <f t="shared" si="3"/>
        <v>151080.52808930745</v>
      </c>
      <c r="W310" s="84">
        <f t="shared" si="3"/>
        <v>158788.28978078053</v>
      </c>
      <c r="X310" s="84">
        <f t="shared" si="3"/>
        <v>166894.93022141056</v>
      </c>
      <c r="Y310" s="84">
        <f t="shared" si="3"/>
        <v>175421.41637085957</v>
      </c>
      <c r="Z310" s="84">
        <f t="shared" si="3"/>
        <v>183799.61093771041</v>
      </c>
      <c r="AA310" s="84">
        <f t="shared" si="3"/>
        <v>192583.67319823979</v>
      </c>
      <c r="AB310" s="84">
        <f t="shared" si="3"/>
        <v>201793.57237187217</v>
      </c>
      <c r="AC310" s="84">
        <f t="shared" si="3"/>
        <v>211450.2768241413</v>
      </c>
      <c r="AD310" s="84">
        <f t="shared" si="3"/>
        <v>221575.80493414158</v>
      </c>
      <c r="AE310" s="84">
        <f t="shared" si="3"/>
        <v>231809.94242478171</v>
      </c>
      <c r="AF310" s="84">
        <f t="shared" si="3"/>
        <v>242524.73953386836</v>
      </c>
      <c r="AG310" s="84">
        <f t="shared" si="3"/>
        <v>253743.18539578083</v>
      </c>
      <c r="AH310" s="84">
        <f t="shared" si="3"/>
        <v>265489.39042008686</v>
      </c>
      <c r="AI310" s="84">
        <f t="shared" si="3"/>
        <v>277788.64213686954</v>
      </c>
      <c r="AJ310" s="84">
        <f t="shared" si="3"/>
        <v>290646.4735605098</v>
      </c>
      <c r="AK310" s="84">
        <f t="shared" si="3"/>
        <v>304109.01326637651</v>
      </c>
      <c r="AL310" s="84">
        <f t="shared" si="3"/>
        <v>318205.18624022976</v>
      </c>
      <c r="AM310" s="84">
        <f t="shared" si="3"/>
        <v>332965.32575105503</v>
      </c>
      <c r="AN310" s="84">
        <f t="shared" si="3"/>
        <v>348421.24317111925</v>
      </c>
    </row>
    <row r="311" spans="1:40" x14ac:dyDescent="0.2">
      <c r="A311" s="85" t="s">
        <v>253</v>
      </c>
      <c r="B311" s="84">
        <f t="shared" si="1"/>
        <v>7131830.0902383905</v>
      </c>
      <c r="C311" s="84">
        <f t="shared" si="3"/>
        <v>7397180.5712022604</v>
      </c>
      <c r="D311" s="84">
        <f t="shared" si="3"/>
        <v>7702665.7569686426</v>
      </c>
      <c r="E311" s="84">
        <f t="shared" si="3"/>
        <v>8021200.3558186879</v>
      </c>
      <c r="F311" s="84">
        <f t="shared" si="3"/>
        <v>8417617.8124466315</v>
      </c>
      <c r="G311" s="84">
        <f t="shared" si="3"/>
        <v>8833927.943947887</v>
      </c>
      <c r="H311" s="84">
        <f t="shared" si="3"/>
        <v>9271146.8725418635</v>
      </c>
      <c r="I311" s="84">
        <f t="shared" si="3"/>
        <v>9730343.696666602</v>
      </c>
      <c r="J311" s="84">
        <f t="shared" si="3"/>
        <v>10212643.320700143</v>
      </c>
      <c r="K311" s="84">
        <f t="shared" si="3"/>
        <v>10768337.264620759</v>
      </c>
      <c r="L311" s="84">
        <f t="shared" si="3"/>
        <v>11354624.541750658</v>
      </c>
      <c r="M311" s="84">
        <f t="shared" si="3"/>
        <v>11973211.867081437</v>
      </c>
      <c r="N311" s="84">
        <f t="shared" si="3"/>
        <v>12625902.589407614</v>
      </c>
      <c r="O311" s="84">
        <f t="shared" si="3"/>
        <v>13314602.249373857</v>
      </c>
      <c r="P311" s="84">
        <f t="shared" si="3"/>
        <v>14027902.251208374</v>
      </c>
      <c r="Q311" s="84">
        <f t="shared" si="3"/>
        <v>14779894.441717608</v>
      </c>
      <c r="R311" s="84">
        <f t="shared" si="3"/>
        <v>15572707.286900213</v>
      </c>
      <c r="S311" s="84">
        <f t="shared" si="3"/>
        <v>16408588.189841799</v>
      </c>
      <c r="T311" s="84">
        <f t="shared" si="3"/>
        <v>17289910.257528234</v>
      </c>
      <c r="U311" s="84">
        <f t="shared" si="3"/>
        <v>18170782.126005374</v>
      </c>
      <c r="V311" s="84">
        <f t="shared" si="3"/>
        <v>19097169.431986682</v>
      </c>
      <c r="W311" s="84">
        <f t="shared" si="3"/>
        <v>20071460.644924644</v>
      </c>
      <c r="X311" s="84">
        <f t="shared" si="3"/>
        <v>21096171.691257443</v>
      </c>
      <c r="Y311" s="84">
        <f t="shared" si="3"/>
        <v>22173952.876661181</v>
      </c>
      <c r="Z311" s="84">
        <f t="shared" si="3"/>
        <v>23232989.426246978</v>
      </c>
      <c r="AA311" s="84">
        <f t="shared" si="3"/>
        <v>24343329.239139918</v>
      </c>
      <c r="AB311" s="84">
        <f t="shared" si="3"/>
        <v>25507496.50274919</v>
      </c>
      <c r="AC311" s="84">
        <f t="shared" si="3"/>
        <v>26728141.700458527</v>
      </c>
      <c r="AD311" s="84">
        <f t="shared" si="3"/>
        <v>28008048.041471016</v>
      </c>
      <c r="AE311" s="84">
        <f t="shared" si="3"/>
        <v>29301683.03282788</v>
      </c>
      <c r="AF311" s="84">
        <f t="shared" si="3"/>
        <v>30656075.279197529</v>
      </c>
      <c r="AG311" s="84">
        <f t="shared" si="3"/>
        <v>32074130.697046403</v>
      </c>
      <c r="AH311" s="84">
        <f t="shared" si="3"/>
        <v>33558896.936408654</v>
      </c>
      <c r="AI311" s="84">
        <f t="shared" si="3"/>
        <v>35113570.439953797</v>
      </c>
      <c r="AJ311" s="84">
        <f t="shared" si="3"/>
        <v>36738850.602332018</v>
      </c>
      <c r="AK311" s="84">
        <f t="shared" si="3"/>
        <v>38440568.255819507</v>
      </c>
      <c r="AL311" s="84">
        <f t="shared" si="3"/>
        <v>40222379.631704681</v>
      </c>
      <c r="AM311" s="84">
        <f t="shared" si="3"/>
        <v>42088118.973781697</v>
      </c>
      <c r="AN311" s="84">
        <f t="shared" si="3"/>
        <v>44041807.363878414</v>
      </c>
    </row>
    <row r="312" spans="1:40" x14ac:dyDescent="0.2">
      <c r="A312" s="85" t="s">
        <v>254</v>
      </c>
      <c r="B312" s="84">
        <f t="shared" si="1"/>
        <v>21070.655090162429</v>
      </c>
      <c r="C312" s="84">
        <f t="shared" si="3"/>
        <v>21854.620550872314</v>
      </c>
      <c r="D312" s="84">
        <f t="shared" si="3"/>
        <v>22757.162100936428</v>
      </c>
      <c r="E312" s="84">
        <f t="shared" si="3"/>
        <v>23698.257525495006</v>
      </c>
      <c r="F312" s="84">
        <f t="shared" si="3"/>
        <v>24869.454174130762</v>
      </c>
      <c r="G312" s="84">
        <f t="shared" si="3"/>
        <v>26099.42279093917</v>
      </c>
      <c r="H312" s="84">
        <f t="shared" si="3"/>
        <v>27391.165461015324</v>
      </c>
      <c r="I312" s="84">
        <f t="shared" si="3"/>
        <v>28747.840785189641</v>
      </c>
      <c r="J312" s="84">
        <f t="shared" si="3"/>
        <v>30172.772240305967</v>
      </c>
      <c r="K312" s="84">
        <f t="shared" si="3"/>
        <v>31814.543746341937</v>
      </c>
      <c r="L312" s="84">
        <f t="shared" si="3"/>
        <v>33546.70181009941</v>
      </c>
      <c r="M312" s="84">
        <f t="shared" si="3"/>
        <v>35374.288840394918</v>
      </c>
      <c r="N312" s="84">
        <f t="shared" si="3"/>
        <v>37302.632746050716</v>
      </c>
      <c r="O312" s="84">
        <f t="shared" si="3"/>
        <v>39337.363356882714</v>
      </c>
      <c r="P312" s="84">
        <f t="shared" si="3"/>
        <v>41444.774515631325</v>
      </c>
      <c r="Q312" s="84">
        <f t="shared" si="3"/>
        <v>43666.499917979774</v>
      </c>
      <c r="R312" s="84">
        <f t="shared" si="3"/>
        <v>46008.828016171283</v>
      </c>
      <c r="S312" s="84">
        <f t="shared" si="3"/>
        <v>48478.398656453719</v>
      </c>
      <c r="T312" s="84">
        <f t="shared" si="3"/>
        <v>51082.223071310043</v>
      </c>
      <c r="U312" s="84">
        <f t="shared" si="3"/>
        <v>53684.71739387016</v>
      </c>
      <c r="V312" s="84">
        <f t="shared" si="3"/>
        <v>56421.684926362861</v>
      </c>
      <c r="W312" s="84">
        <f t="shared" si="3"/>
        <v>59300.182288952921</v>
      </c>
      <c r="X312" s="84">
        <f t="shared" si="3"/>
        <v>62327.642667448315</v>
      </c>
      <c r="Y312" s="84">
        <f t="shared" si="3"/>
        <v>65511.896264767165</v>
      </c>
      <c r="Z312" s="84">
        <f t="shared" si="3"/>
        <v>68640.769721068515</v>
      </c>
      <c r="AA312" s="84">
        <f t="shared" si="3"/>
        <v>71921.216245217365</v>
      </c>
      <c r="AB312" s="84">
        <f t="shared" si="3"/>
        <v>75360.693429670195</v>
      </c>
      <c r="AC312" s="84">
        <f t="shared" si="3"/>
        <v>78967.032002374021</v>
      </c>
      <c r="AD312" s="84">
        <f t="shared" si="3"/>
        <v>82748.454823439082</v>
      </c>
      <c r="AE312" s="84">
        <f t="shared" si="3"/>
        <v>86570.438293397863</v>
      </c>
      <c r="AF312" s="84">
        <f t="shared" si="3"/>
        <v>90571.926203086856</v>
      </c>
      <c r="AG312" s="84">
        <f t="shared" si="3"/>
        <v>94761.503945429169</v>
      </c>
      <c r="AH312" s="84">
        <f t="shared" si="3"/>
        <v>99148.175658478009</v>
      </c>
      <c r="AI312" s="84">
        <f t="shared" si="3"/>
        <v>103741.38508109891</v>
      </c>
      <c r="AJ312" s="84">
        <f t="shared" si="3"/>
        <v>108543.19854174604</v>
      </c>
      <c r="AK312" s="84">
        <f t="shared" si="3"/>
        <v>113570.84295892766</v>
      </c>
      <c r="AL312" s="84">
        <f t="shared" si="3"/>
        <v>118835.12049526328</v>
      </c>
      <c r="AM312" s="84">
        <f t="shared" si="3"/>
        <v>124347.35924291091</v>
      </c>
      <c r="AN312" s="84">
        <f t="shared" si="3"/>
        <v>130119.4392981729</v>
      </c>
    </row>
    <row r="315" spans="1:40" x14ac:dyDescent="0.2">
      <c r="A315" s="83" t="s">
        <v>259</v>
      </c>
    </row>
    <row r="316" spans="1:40" x14ac:dyDescent="0.2">
      <c r="A316" s="83" t="s">
        <v>241</v>
      </c>
    </row>
    <row r="317" spans="1:40" x14ac:dyDescent="0.2">
      <c r="A317" s="83"/>
    </row>
    <row r="318" spans="1:40" x14ac:dyDescent="0.2">
      <c r="A318" s="83"/>
    </row>
    <row r="319" spans="1:40" x14ac:dyDescent="0.2">
      <c r="A319" s="83" t="s">
        <v>260</v>
      </c>
      <c r="B319" s="88">
        <v>947817</v>
      </c>
    </row>
    <row r="320" spans="1:40" x14ac:dyDescent="0.2">
      <c r="A320" s="85" t="s">
        <v>244</v>
      </c>
      <c r="B320" s="85">
        <v>2022</v>
      </c>
      <c r="C320" s="85">
        <v>2023</v>
      </c>
      <c r="D320" s="85">
        <v>2024</v>
      </c>
      <c r="E320" s="85">
        <v>2025</v>
      </c>
      <c r="F320" s="85">
        <v>2026</v>
      </c>
      <c r="G320" s="85">
        <v>2027</v>
      </c>
      <c r="H320" s="85">
        <v>2028</v>
      </c>
      <c r="I320" s="85">
        <v>2029</v>
      </c>
      <c r="J320" s="85">
        <v>2030</v>
      </c>
      <c r="K320" s="85">
        <v>2031</v>
      </c>
      <c r="L320" s="85">
        <v>2032</v>
      </c>
      <c r="M320" s="85">
        <v>2033</v>
      </c>
      <c r="N320" s="85">
        <v>2034</v>
      </c>
      <c r="O320" s="85">
        <v>2035</v>
      </c>
      <c r="P320" s="85">
        <v>2036</v>
      </c>
      <c r="Q320" s="85">
        <v>2037</v>
      </c>
      <c r="R320" s="85">
        <v>2038</v>
      </c>
      <c r="S320" s="85">
        <v>2039</v>
      </c>
      <c r="T320" s="85">
        <v>2040</v>
      </c>
      <c r="U320" s="85">
        <v>2041</v>
      </c>
      <c r="V320" s="85">
        <v>2042</v>
      </c>
      <c r="W320" s="85">
        <v>2043</v>
      </c>
      <c r="X320" s="85">
        <v>2044</v>
      </c>
      <c r="Y320" s="85">
        <v>2045</v>
      </c>
      <c r="Z320" s="85">
        <v>2046</v>
      </c>
      <c r="AA320" s="85">
        <v>2047</v>
      </c>
      <c r="AB320" s="85">
        <v>2048</v>
      </c>
      <c r="AC320" s="85">
        <v>2049</v>
      </c>
      <c r="AD320" s="85">
        <v>2050</v>
      </c>
      <c r="AE320" s="85">
        <v>2051</v>
      </c>
      <c r="AF320" s="85">
        <v>2052</v>
      </c>
      <c r="AG320" s="85">
        <v>2053</v>
      </c>
      <c r="AH320" s="85">
        <v>2054</v>
      </c>
      <c r="AI320" s="85">
        <v>2055</v>
      </c>
      <c r="AJ320" s="85">
        <v>2056</v>
      </c>
      <c r="AK320" s="85">
        <v>2057</v>
      </c>
      <c r="AL320" s="85">
        <v>2058</v>
      </c>
      <c r="AM320" s="85">
        <v>2059</v>
      </c>
      <c r="AN320" s="85">
        <v>2060</v>
      </c>
    </row>
    <row r="321" spans="1:40" x14ac:dyDescent="0.2">
      <c r="A321" s="85" t="s">
        <v>245</v>
      </c>
      <c r="B321" s="84">
        <f>B301*$B$319</f>
        <v>493311358307.44794</v>
      </c>
      <c r="C321" s="84">
        <f t="shared" ref="C321:AN328" si="4">C301*$B$319</f>
        <v>511665750453.01941</v>
      </c>
      <c r="D321" s="84">
        <f t="shared" si="4"/>
        <v>532796275160.76379</v>
      </c>
      <c r="E321" s="84">
        <f t="shared" si="4"/>
        <v>554829432658.68457</v>
      </c>
      <c r="F321" s="84">
        <f t="shared" si="4"/>
        <v>582249776597.27344</v>
      </c>
      <c r="G321" s="84">
        <f t="shared" si="4"/>
        <v>611046104306.922</v>
      </c>
      <c r="H321" s="84">
        <f t="shared" si="4"/>
        <v>641288701342.09778</v>
      </c>
      <c r="I321" s="84">
        <f t="shared" si="4"/>
        <v>673051517642.15234</v>
      </c>
      <c r="J321" s="84">
        <f t="shared" si="4"/>
        <v>706412363264.20544</v>
      </c>
      <c r="K321" s="84">
        <f t="shared" si="4"/>
        <v>744849921480.0011</v>
      </c>
      <c r="L321" s="84">
        <f t="shared" si="4"/>
        <v>785403632011.49512</v>
      </c>
      <c r="M321" s="84">
        <f t="shared" si="4"/>
        <v>828191548973.84363</v>
      </c>
      <c r="N321" s="84">
        <f t="shared" si="4"/>
        <v>873338410678.54138</v>
      </c>
      <c r="O321" s="84">
        <f t="shared" si="4"/>
        <v>920976024085.63062</v>
      </c>
      <c r="P321" s="84">
        <f t="shared" si="4"/>
        <v>970315252352.90576</v>
      </c>
      <c r="Q321" s="84">
        <f t="shared" si="4"/>
        <v>1022330833801.5521</v>
      </c>
      <c r="R321" s="84">
        <f t="shared" si="4"/>
        <v>1077169995221.8364</v>
      </c>
      <c r="S321" s="84">
        <f t="shared" si="4"/>
        <v>1134988190326.8723</v>
      </c>
      <c r="T321" s="84">
        <f t="shared" si="4"/>
        <v>1195949567815.6328</v>
      </c>
      <c r="U321" s="84">
        <f t="shared" si="4"/>
        <v>1256879804856.4812</v>
      </c>
      <c r="V321" s="84">
        <f t="shared" si="4"/>
        <v>1320958361755.6321</v>
      </c>
      <c r="W321" s="84">
        <f t="shared" si="4"/>
        <v>1388350449839.6272</v>
      </c>
      <c r="X321" s="84">
        <f t="shared" si="4"/>
        <v>1459230096682.4456</v>
      </c>
      <c r="Y321" s="84">
        <f t="shared" si="4"/>
        <v>1533780624920.2764</v>
      </c>
      <c r="Z321" s="84">
        <f t="shared" si="4"/>
        <v>1607034579678.4641</v>
      </c>
      <c r="AA321" s="84">
        <f t="shared" si="4"/>
        <v>1683837200373.364</v>
      </c>
      <c r="AB321" s="84">
        <f t="shared" si="4"/>
        <v>1764363085993.4121</v>
      </c>
      <c r="AC321" s="84">
        <f t="shared" si="4"/>
        <v>1848795571466.9033</v>
      </c>
      <c r="AD321" s="84">
        <f t="shared" si="4"/>
        <v>1937327172416.7625</v>
      </c>
      <c r="AE321" s="84">
        <f t="shared" si="4"/>
        <v>2026808389252.5054</v>
      </c>
      <c r="AF321" s="84">
        <f t="shared" si="4"/>
        <v>2120492208171.8865</v>
      </c>
      <c r="AG321" s="84">
        <f t="shared" si="4"/>
        <v>2218579632505.1938</v>
      </c>
      <c r="AH321" s="84">
        <f t="shared" si="4"/>
        <v>2321281469346.6748</v>
      </c>
      <c r="AI321" s="84">
        <f t="shared" si="4"/>
        <v>2428818817832.8921</v>
      </c>
      <c r="AJ321" s="84">
        <f t="shared" si="4"/>
        <v>2541240055353.7314</v>
      </c>
      <c r="AK321" s="84">
        <f t="shared" si="4"/>
        <v>2658948502761.459</v>
      </c>
      <c r="AL321" s="84">
        <f t="shared" si="4"/>
        <v>2782197062943.6035</v>
      </c>
      <c r="AM321" s="84">
        <f t="shared" si="4"/>
        <v>2911250951979.3833</v>
      </c>
      <c r="AN321" s="84">
        <f t="shared" si="4"/>
        <v>3046388309604.7778</v>
      </c>
    </row>
    <row r="322" spans="1:40" x14ac:dyDescent="0.2">
      <c r="A322" s="85" t="s">
        <v>246</v>
      </c>
      <c r="B322" s="84">
        <f t="shared" ref="B322:Q332" si="5">B302*$B$319</f>
        <v>41645497843.842308</v>
      </c>
      <c r="C322" s="84">
        <f t="shared" si="5"/>
        <v>43194981320.456375</v>
      </c>
      <c r="D322" s="84">
        <f t="shared" si="5"/>
        <v>44978826768.845955</v>
      </c>
      <c r="E322" s="84">
        <f t="shared" si="5"/>
        <v>46838872757.288071</v>
      </c>
      <c r="F322" s="84">
        <f t="shared" si="5"/>
        <v>49153706695.614372</v>
      </c>
      <c r="G322" s="84">
        <f t="shared" si="5"/>
        <v>51584701610.585167</v>
      </c>
      <c r="H322" s="84">
        <f t="shared" si="5"/>
        <v>54137791030.50415</v>
      </c>
      <c r="I322" s="84">
        <f t="shared" si="5"/>
        <v>56819217832.183144</v>
      </c>
      <c r="J322" s="84">
        <f t="shared" si="5"/>
        <v>59635550764.77317</v>
      </c>
      <c r="K322" s="84">
        <f t="shared" si="5"/>
        <v>62880461348.812141</v>
      </c>
      <c r="L322" s="84">
        <f t="shared" si="5"/>
        <v>66304018167.559807</v>
      </c>
      <c r="M322" s="84">
        <f t="shared" si="5"/>
        <v>69916187386.026138</v>
      </c>
      <c r="N322" s="84">
        <f t="shared" si="5"/>
        <v>73727499451.148849</v>
      </c>
      <c r="O322" s="84">
        <f t="shared" si="5"/>
        <v>77749081547.367905</v>
      </c>
      <c r="P322" s="84">
        <f t="shared" si="5"/>
        <v>81914314497.753479</v>
      </c>
      <c r="Q322" s="84">
        <f t="shared" si="5"/>
        <v>86305486013.645782</v>
      </c>
      <c r="R322" s="84">
        <f t="shared" si="4"/>
        <v>90935025026.334061</v>
      </c>
      <c r="S322" s="84">
        <f t="shared" si="4"/>
        <v>95816054986.485443</v>
      </c>
      <c r="T322" s="84">
        <f t="shared" si="4"/>
        <v>100962433378.16963</v>
      </c>
      <c r="U322" s="84">
        <f t="shared" si="4"/>
        <v>106106182883.58446</v>
      </c>
      <c r="V322" s="84">
        <f t="shared" si="4"/>
        <v>111515714527.72911</v>
      </c>
      <c r="W322" s="84">
        <f t="shared" si="4"/>
        <v>117204975502.02214</v>
      </c>
      <c r="X322" s="84">
        <f t="shared" si="4"/>
        <v>123188657268.22469</v>
      </c>
      <c r="Y322" s="84">
        <f t="shared" si="4"/>
        <v>129482235980.13211</v>
      </c>
      <c r="Z322" s="84">
        <f t="shared" si="4"/>
        <v>135666357556.82147</v>
      </c>
      <c r="AA322" s="84">
        <f t="shared" si="4"/>
        <v>142150058612.32706</v>
      </c>
      <c r="AB322" s="84">
        <f t="shared" si="4"/>
        <v>148948078847.39566</v>
      </c>
      <c r="AC322" s="84">
        <f t="shared" si="4"/>
        <v>156075895453.52594</v>
      </c>
      <c r="AD322" s="84">
        <f t="shared" si="4"/>
        <v>163549760659.30423</v>
      </c>
      <c r="AE322" s="84">
        <f t="shared" si="4"/>
        <v>171103792732.64413</v>
      </c>
      <c r="AF322" s="84">
        <f t="shared" si="4"/>
        <v>179012609777.10886</v>
      </c>
      <c r="AG322" s="84">
        <f t="shared" si="4"/>
        <v>187293180556.17242</v>
      </c>
      <c r="AH322" s="84">
        <f t="shared" si="4"/>
        <v>195963301470.10233</v>
      </c>
      <c r="AI322" s="84">
        <f t="shared" si="4"/>
        <v>205041637776.56976</v>
      </c>
      <c r="AJ322" s="84">
        <f t="shared" si="4"/>
        <v>214532273509.83069</v>
      </c>
      <c r="AK322" s="84">
        <f t="shared" si="4"/>
        <v>224469257141.30313</v>
      </c>
      <c r="AL322" s="84">
        <f t="shared" si="4"/>
        <v>234873938811.17715</v>
      </c>
      <c r="AM322" s="84">
        <f t="shared" si="4"/>
        <v>245768708143.10376</v>
      </c>
      <c r="AN322" s="84">
        <f t="shared" si="4"/>
        <v>257177045779.84531</v>
      </c>
    </row>
    <row r="323" spans="1:40" x14ac:dyDescent="0.2">
      <c r="A323" s="85" t="s">
        <v>247</v>
      </c>
      <c r="B323" s="84">
        <f t="shared" si="5"/>
        <v>426803389433.51294</v>
      </c>
      <c r="C323" s="84">
        <f t="shared" si="4"/>
        <v>442683252418.21954</v>
      </c>
      <c r="D323" s="84">
        <f t="shared" si="4"/>
        <v>460964971283.79901</v>
      </c>
      <c r="E323" s="84">
        <f t="shared" si="4"/>
        <v>480027630477.98315</v>
      </c>
      <c r="F323" s="84">
        <f t="shared" si="4"/>
        <v>503751178568.53552</v>
      </c>
      <c r="G323" s="84">
        <f t="shared" si="4"/>
        <v>528665201046.92413</v>
      </c>
      <c r="H323" s="84">
        <f t="shared" si="4"/>
        <v>554830507607.41199</v>
      </c>
      <c r="I323" s="84">
        <f t="shared" si="4"/>
        <v>582311078298.76868</v>
      </c>
      <c r="J323" s="84">
        <f t="shared" si="4"/>
        <v>611174232868.55798</v>
      </c>
      <c r="K323" s="84">
        <f t="shared" si="4"/>
        <v>644429660402.87659</v>
      </c>
      <c r="L323" s="84">
        <f t="shared" si="4"/>
        <v>679515941749.27112</v>
      </c>
      <c r="M323" s="84">
        <f t="shared" si="4"/>
        <v>716535215031.33582</v>
      </c>
      <c r="N323" s="84">
        <f t="shared" si="4"/>
        <v>755595401409.29126</v>
      </c>
      <c r="O323" s="84">
        <f t="shared" si="4"/>
        <v>796810537700.55322</v>
      </c>
      <c r="P323" s="84">
        <f t="shared" si="4"/>
        <v>839497878062.54565</v>
      </c>
      <c r="Q323" s="84">
        <f t="shared" si="4"/>
        <v>884500747126.43042</v>
      </c>
      <c r="R323" s="84">
        <f t="shared" si="4"/>
        <v>931946522646.72937</v>
      </c>
      <c r="S323" s="84">
        <f t="shared" si="4"/>
        <v>981969700151.54956</v>
      </c>
      <c r="T323" s="84">
        <f t="shared" si="4"/>
        <v>1034712297901.5961</v>
      </c>
      <c r="U323" s="84">
        <f t="shared" si="4"/>
        <v>1087427953541.9718</v>
      </c>
      <c r="V323" s="84">
        <f t="shared" si="4"/>
        <v>1142867474270.625</v>
      </c>
      <c r="W323" s="84">
        <f t="shared" si="4"/>
        <v>1201173797712.959</v>
      </c>
      <c r="X323" s="84">
        <f t="shared" si="4"/>
        <v>1262497489140.1311</v>
      </c>
      <c r="Y323" s="84">
        <f t="shared" si="4"/>
        <v>1326997155730.2822</v>
      </c>
      <c r="Z323" s="84">
        <f t="shared" si="4"/>
        <v>1390375052171.739</v>
      </c>
      <c r="AA323" s="84">
        <f t="shared" si="4"/>
        <v>1456823185339.4543</v>
      </c>
      <c r="AB323" s="84">
        <f t="shared" si="4"/>
        <v>1526492614881.2573</v>
      </c>
      <c r="AC323" s="84">
        <f t="shared" si="4"/>
        <v>1599541958610.1787</v>
      </c>
      <c r="AD323" s="84">
        <f t="shared" si="4"/>
        <v>1676137777297.625</v>
      </c>
      <c r="AE323" s="84">
        <f t="shared" si="4"/>
        <v>1753555185173.9875</v>
      </c>
      <c r="AF323" s="84">
        <f t="shared" si="4"/>
        <v>1834608602608.0691</v>
      </c>
      <c r="AG323" s="84">
        <f t="shared" si="4"/>
        <v>1919471933770.5513</v>
      </c>
      <c r="AH323" s="84">
        <f t="shared" si="4"/>
        <v>2008327564857.9531</v>
      </c>
      <c r="AI323" s="84">
        <f t="shared" si="4"/>
        <v>2101366786541.5652</v>
      </c>
      <c r="AJ323" s="84">
        <f t="shared" si="4"/>
        <v>2198631453997.8943</v>
      </c>
      <c r="AK323" s="84">
        <f t="shared" si="4"/>
        <v>2300470512581.3862</v>
      </c>
      <c r="AL323" s="84">
        <f t="shared" si="4"/>
        <v>2407102768949.9009</v>
      </c>
      <c r="AM323" s="84">
        <f t="shared" si="4"/>
        <v>2518757682895.1807</v>
      </c>
      <c r="AN323" s="84">
        <f t="shared" si="4"/>
        <v>2635675895505.3613</v>
      </c>
    </row>
    <row r="324" spans="1:40" x14ac:dyDescent="0.2">
      <c r="A324" s="85" t="s">
        <v>180</v>
      </c>
      <c r="B324" s="84">
        <f t="shared" si="5"/>
        <v>5576729416399.8896</v>
      </c>
      <c r="C324" s="84">
        <f t="shared" si="4"/>
        <v>5784220034393.2305</v>
      </c>
      <c r="D324" s="84">
        <f t="shared" si="4"/>
        <v>6023093955978.8799</v>
      </c>
      <c r="E324" s="84">
        <f t="shared" si="4"/>
        <v>6272171856752.1436</v>
      </c>
      <c r="F324" s="84">
        <f t="shared" si="4"/>
        <v>6582150202223.0176</v>
      </c>
      <c r="G324" s="84">
        <f t="shared" si="4"/>
        <v>6907683610522.5352</v>
      </c>
      <c r="H324" s="84">
        <f t="shared" si="4"/>
        <v>7249566637690.2998</v>
      </c>
      <c r="I324" s="84">
        <f t="shared" si="4"/>
        <v>7608635264482.0303</v>
      </c>
      <c r="J324" s="84">
        <f t="shared" si="4"/>
        <v>7985769109068.1338</v>
      </c>
      <c r="K324" s="84">
        <f t="shared" si="4"/>
        <v>8420293589372.1455</v>
      </c>
      <c r="L324" s="84">
        <f t="shared" si="4"/>
        <v>8878740504604.5352</v>
      </c>
      <c r="M324" s="84">
        <f t="shared" si="4"/>
        <v>9362444419327.0684</v>
      </c>
      <c r="N324" s="84">
        <f t="shared" si="4"/>
        <v>9872815460834.3164</v>
      </c>
      <c r="O324" s="84">
        <f t="shared" si="4"/>
        <v>10411343665264.654</v>
      </c>
      <c r="P324" s="84">
        <f t="shared" si="4"/>
        <v>10969108089348.922</v>
      </c>
      <c r="Q324" s="84">
        <f t="shared" si="4"/>
        <v>11557127842575.496</v>
      </c>
      <c r="R324" s="84">
        <f t="shared" si="4"/>
        <v>12177067277403.189</v>
      </c>
      <c r="S324" s="84">
        <f t="shared" si="4"/>
        <v>12830683749060.523</v>
      </c>
      <c r="T324" s="84">
        <f t="shared" si="4"/>
        <v>13519832906850.543</v>
      </c>
      <c r="U324" s="84">
        <f t="shared" si="4"/>
        <v>14208630031692.232</v>
      </c>
      <c r="V324" s="84">
        <f t="shared" si="4"/>
        <v>14933017920197.4</v>
      </c>
      <c r="W324" s="84">
        <f t="shared" si="4"/>
        <v>15694864234338.822</v>
      </c>
      <c r="X324" s="84">
        <f t="shared" si="4"/>
        <v>16496136300987.715</v>
      </c>
      <c r="Y324" s="84">
        <f t="shared" si="4"/>
        <v>17338906524763.814</v>
      </c>
      <c r="Z324" s="84">
        <f t="shared" si="4"/>
        <v>18167019394026.008</v>
      </c>
      <c r="AA324" s="84">
        <f t="shared" si="4"/>
        <v>19035248813181.035</v>
      </c>
      <c r="AB324" s="84">
        <f t="shared" si="4"/>
        <v>19945568568760.43</v>
      </c>
      <c r="AC324" s="84">
        <f t="shared" si="4"/>
        <v>20900051204342.32</v>
      </c>
      <c r="AD324" s="84">
        <f t="shared" si="4"/>
        <v>21900873048363.91</v>
      </c>
      <c r="AE324" s="84">
        <f t="shared" si="4"/>
        <v>22912430000661.254</v>
      </c>
      <c r="AF324" s="84">
        <f t="shared" si="4"/>
        <v>23971496044875.035</v>
      </c>
      <c r="AG324" s="84">
        <f t="shared" si="4"/>
        <v>25080343460298.906</v>
      </c>
      <c r="AH324" s="84">
        <f t="shared" si="4"/>
        <v>26241355354688.012</v>
      </c>
      <c r="AI324" s="84">
        <f t="shared" si="4"/>
        <v>27457031184091.836</v>
      </c>
      <c r="AJ324" s="84">
        <f t="shared" si="4"/>
        <v>28727917839654.719</v>
      </c>
      <c r="AK324" s="84">
        <f t="shared" si="4"/>
        <v>30058574736486.848</v>
      </c>
      <c r="AL324" s="84">
        <f t="shared" si="4"/>
        <v>31451860862018.016</v>
      </c>
      <c r="AM324" s="84">
        <f t="shared" si="4"/>
        <v>32910774400428.98</v>
      </c>
      <c r="AN324" s="84">
        <f t="shared" si="4"/>
        <v>34438459633766.758</v>
      </c>
    </row>
    <row r="325" spans="1:40" x14ac:dyDescent="0.2">
      <c r="A325" s="85" t="s">
        <v>248</v>
      </c>
      <c r="B325" s="84">
        <f t="shared" si="5"/>
        <v>10765129068.893097</v>
      </c>
      <c r="C325" s="84">
        <f t="shared" si="4"/>
        <v>11165661911.084442</v>
      </c>
      <c r="D325" s="84">
        <f t="shared" si="4"/>
        <v>11626776016.692638</v>
      </c>
      <c r="E325" s="84">
        <f t="shared" si="4"/>
        <v>12107587537.177721</v>
      </c>
      <c r="F325" s="84">
        <f t="shared" si="4"/>
        <v>12705959207.810089</v>
      </c>
      <c r="G325" s="84">
        <f t="shared" si="4"/>
        <v>13334357843.446836</v>
      </c>
      <c r="H325" s="84">
        <f t="shared" si="4"/>
        <v>13994317228.082144</v>
      </c>
      <c r="I325" s="84">
        <f t="shared" si="4"/>
        <v>14687451110.575319</v>
      </c>
      <c r="J325" s="84">
        <f t="shared" si="4"/>
        <v>15415457475.968996</v>
      </c>
      <c r="K325" s="84">
        <f t="shared" si="4"/>
        <v>16254248775.455444</v>
      </c>
      <c r="L325" s="84">
        <f t="shared" si="4"/>
        <v>17139219130.875444</v>
      </c>
      <c r="M325" s="84">
        <f t="shared" si="4"/>
        <v>18072944740.334629</v>
      </c>
      <c r="N325" s="84">
        <f t="shared" si="4"/>
        <v>19058147665.67178</v>
      </c>
      <c r="O325" s="84">
        <f t="shared" si="4"/>
        <v>20097704222.043911</v>
      </c>
      <c r="P325" s="84">
        <f t="shared" si="4"/>
        <v>21174393723.536736</v>
      </c>
      <c r="Q325" s="84">
        <f t="shared" si="4"/>
        <v>22309487084.876324</v>
      </c>
      <c r="R325" s="84">
        <f t="shared" si="4"/>
        <v>23506197115.524555</v>
      </c>
      <c r="S325" s="84">
        <f t="shared" si="4"/>
        <v>24767916154.33136</v>
      </c>
      <c r="T325" s="84">
        <f t="shared" si="4"/>
        <v>26098226283.689907</v>
      </c>
      <c r="U325" s="84">
        <f t="shared" si="4"/>
        <v>27427856860.600712</v>
      </c>
      <c r="V325" s="84">
        <f t="shared" si="4"/>
        <v>28826190638.956268</v>
      </c>
      <c r="W325" s="84">
        <f t="shared" si="4"/>
        <v>30296832889.999424</v>
      </c>
      <c r="X325" s="84">
        <f t="shared" si="4"/>
        <v>31843581274.708126</v>
      </c>
      <c r="Y325" s="84">
        <f t="shared" si="4"/>
        <v>33470436292.577454</v>
      </c>
      <c r="Z325" s="84">
        <f t="shared" si="4"/>
        <v>35068997251.085266</v>
      </c>
      <c r="AA325" s="84">
        <f t="shared" si="4"/>
        <v>36744997835.070518</v>
      </c>
      <c r="AB325" s="84">
        <f t="shared" si="4"/>
        <v>38502248175.020081</v>
      </c>
      <c r="AC325" s="84">
        <f t="shared" si="4"/>
        <v>40344749038.669556</v>
      </c>
      <c r="AD325" s="84">
        <f t="shared" si="4"/>
        <v>42276701536.521835</v>
      </c>
      <c r="AE325" s="84">
        <f t="shared" si="4"/>
        <v>44229376722.804565</v>
      </c>
      <c r="AF325" s="84">
        <f t="shared" si="4"/>
        <v>46273761846.622063</v>
      </c>
      <c r="AG325" s="84">
        <f t="shared" si="4"/>
        <v>48414243238.751808</v>
      </c>
      <c r="AH325" s="84">
        <f t="shared" si="4"/>
        <v>50655421169.469353</v>
      </c>
      <c r="AI325" s="84">
        <f t="shared" si="4"/>
        <v>53002120503.846268</v>
      </c>
      <c r="AJ325" s="84">
        <f t="shared" si="4"/>
        <v>55455396941.974136</v>
      </c>
      <c r="AK325" s="84">
        <f t="shared" si="4"/>
        <v>58024051823.935051</v>
      </c>
      <c r="AL325" s="84">
        <f t="shared" si="4"/>
        <v>60713604041.966751</v>
      </c>
      <c r="AM325" s="84">
        <f t="shared" si="4"/>
        <v>63529841188.987656</v>
      </c>
      <c r="AN325" s="84">
        <f t="shared" si="4"/>
        <v>66478832880.275421</v>
      </c>
    </row>
    <row r="326" spans="1:40" x14ac:dyDescent="0.2">
      <c r="A326" s="85" t="s">
        <v>249</v>
      </c>
      <c r="B326" s="84">
        <f t="shared" si="5"/>
        <v>86624664322.774109</v>
      </c>
      <c r="C326" s="84">
        <f t="shared" si="4"/>
        <v>89847665438.973404</v>
      </c>
      <c r="D326" s="84">
        <f t="shared" si="4"/>
        <v>93558150873.674576</v>
      </c>
      <c r="E326" s="84">
        <f t="shared" si="4"/>
        <v>97427137143.880585</v>
      </c>
      <c r="F326" s="84">
        <f t="shared" si="4"/>
        <v>102242104505.35564</v>
      </c>
      <c r="G326" s="84">
        <f t="shared" si="4"/>
        <v>107298692357.16476</v>
      </c>
      <c r="H326" s="84">
        <f t="shared" si="4"/>
        <v>112609242727.23817</v>
      </c>
      <c r="I326" s="84">
        <f t="shared" si="4"/>
        <v>118186741103.47328</v>
      </c>
      <c r="J326" s="84">
        <f t="shared" si="4"/>
        <v>124044850804.10825</v>
      </c>
      <c r="K326" s="84">
        <f t="shared" si="4"/>
        <v>130794422898.40254</v>
      </c>
      <c r="L326" s="84">
        <f t="shared" si="4"/>
        <v>137915587863.84457</v>
      </c>
      <c r="M326" s="84">
        <f t="shared" si="4"/>
        <v>145429075809.16806</v>
      </c>
      <c r="N326" s="84">
        <f t="shared" si="4"/>
        <v>153356790577.00601</v>
      </c>
      <c r="O326" s="84">
        <f t="shared" si="4"/>
        <v>161721877253.06708</v>
      </c>
      <c r="P326" s="84">
        <f t="shared" si="4"/>
        <v>170385764703.90848</v>
      </c>
      <c r="Q326" s="84">
        <f t="shared" si="4"/>
        <v>179519615377.8569</v>
      </c>
      <c r="R326" s="84">
        <f t="shared" si="4"/>
        <v>189149282057.48355</v>
      </c>
      <c r="S326" s="84">
        <f t="shared" si="4"/>
        <v>199302062159.49966</v>
      </c>
      <c r="T326" s="84">
        <f t="shared" si="4"/>
        <v>210006779925.85327</v>
      </c>
      <c r="U326" s="84">
        <f t="shared" si="4"/>
        <v>220706029480.69745</v>
      </c>
      <c r="V326" s="84">
        <f t="shared" si="4"/>
        <v>231958118831.97754</v>
      </c>
      <c r="W326" s="84">
        <f t="shared" si="4"/>
        <v>243792058817.29733</v>
      </c>
      <c r="X326" s="84">
        <f t="shared" si="4"/>
        <v>256238408392.83105</v>
      </c>
      <c r="Y326" s="84">
        <f t="shared" si="4"/>
        <v>269329358712.41156</v>
      </c>
      <c r="Z326" s="84">
        <f t="shared" si="4"/>
        <v>282192632858.41028</v>
      </c>
      <c r="AA326" s="84">
        <f t="shared" si="4"/>
        <v>295679046914.70026</v>
      </c>
      <c r="AB326" s="84">
        <f t="shared" si="4"/>
        <v>309819260176.896</v>
      </c>
      <c r="AC326" s="84">
        <f t="shared" si="4"/>
        <v>324645465957.30371</v>
      </c>
      <c r="AD326" s="84">
        <f t="shared" si="4"/>
        <v>340191469683.1286</v>
      </c>
      <c r="AE326" s="84">
        <f t="shared" si="4"/>
        <v>355904224398.90137</v>
      </c>
      <c r="AF326" s="84">
        <f t="shared" si="4"/>
        <v>372354949138.3653</v>
      </c>
      <c r="AG326" s="84">
        <f t="shared" si="4"/>
        <v>389578939756.19904</v>
      </c>
      <c r="AH326" s="84">
        <f t="shared" si="4"/>
        <v>407613213631.93054</v>
      </c>
      <c r="AI326" s="84">
        <f t="shared" si="4"/>
        <v>426496595410.81531</v>
      </c>
      <c r="AJ326" s="84">
        <f t="shared" si="4"/>
        <v>446237580083.0639</v>
      </c>
      <c r="AK326" s="84">
        <f t="shared" si="4"/>
        <v>466906990127.93573</v>
      </c>
      <c r="AL326" s="84">
        <f t="shared" si="4"/>
        <v>488549234877.12231</v>
      </c>
      <c r="AM326" s="84">
        <f t="shared" si="4"/>
        <v>511210885838.55353</v>
      </c>
      <c r="AN326" s="84">
        <f t="shared" si="4"/>
        <v>534940783893.06146</v>
      </c>
    </row>
    <row r="327" spans="1:40" x14ac:dyDescent="0.2">
      <c r="A327" s="85" t="s">
        <v>250</v>
      </c>
      <c r="B327" s="84">
        <f t="shared" si="5"/>
        <v>1423262513664.77</v>
      </c>
      <c r="C327" s="84">
        <f t="shared" si="4"/>
        <v>1476217139302.2651</v>
      </c>
      <c r="D327" s="84">
        <f t="shared" si="4"/>
        <v>1537181240785.3213</v>
      </c>
      <c r="E327" s="84">
        <f t="shared" si="4"/>
        <v>1600749546271.0403</v>
      </c>
      <c r="F327" s="84">
        <f t="shared" si="4"/>
        <v>1679860531620.106</v>
      </c>
      <c r="G327" s="84">
        <f t="shared" si="4"/>
        <v>1762941395399.4592</v>
      </c>
      <c r="H327" s="84">
        <f t="shared" si="4"/>
        <v>1850194919874.7859</v>
      </c>
      <c r="I327" s="84">
        <f t="shared" si="4"/>
        <v>1941834459502.2371</v>
      </c>
      <c r="J327" s="84">
        <f t="shared" si="4"/>
        <v>2038084505641.321</v>
      </c>
      <c r="K327" s="84">
        <f t="shared" si="4"/>
        <v>2148981477308.5613</v>
      </c>
      <c r="L327" s="84">
        <f t="shared" si="4"/>
        <v>2265983802548.9951</v>
      </c>
      <c r="M327" s="84">
        <f t="shared" si="4"/>
        <v>2389432081662.7256</v>
      </c>
      <c r="N327" s="84">
        <f t="shared" si="4"/>
        <v>2519686199659.0474</v>
      </c>
      <c r="O327" s="84">
        <f t="shared" si="4"/>
        <v>2657126435447.23</v>
      </c>
      <c r="P327" s="84">
        <f t="shared" si="4"/>
        <v>2799476034464.9702</v>
      </c>
      <c r="Q327" s="84">
        <f t="shared" si="4"/>
        <v>2949547233831.5083</v>
      </c>
      <c r="R327" s="84">
        <f t="shared" si="4"/>
        <v>3107764800518.1826</v>
      </c>
      <c r="S327" s="84">
        <f t="shared" si="4"/>
        <v>3274577237156.7627</v>
      </c>
      <c r="T327" s="84">
        <f t="shared" si="4"/>
        <v>3450458132457.4673</v>
      </c>
      <c r="U327" s="84">
        <f t="shared" si="4"/>
        <v>3626249183826.0854</v>
      </c>
      <c r="V327" s="84">
        <f t="shared" si="4"/>
        <v>3811123516087.9785</v>
      </c>
      <c r="W327" s="84">
        <f t="shared" si="4"/>
        <v>4005557783761.5117</v>
      </c>
      <c r="X327" s="84">
        <f t="shared" si="4"/>
        <v>4210054077297.7095</v>
      </c>
      <c r="Y327" s="84">
        <f t="shared" si="4"/>
        <v>4425141304518.3809</v>
      </c>
      <c r="Z327" s="84">
        <f t="shared" si="4"/>
        <v>4636487761536.3955</v>
      </c>
      <c r="AA327" s="84">
        <f t="shared" si="4"/>
        <v>4858072545964.042</v>
      </c>
      <c r="AB327" s="84">
        <f t="shared" si="4"/>
        <v>5090399396851.6758</v>
      </c>
      <c r="AC327" s="84">
        <f t="shared" si="4"/>
        <v>5333997257485.3066</v>
      </c>
      <c r="AD327" s="84">
        <f t="shared" si="4"/>
        <v>5589421558557.5186</v>
      </c>
      <c r="AE327" s="84">
        <f t="shared" si="4"/>
        <v>5847585615506.0117</v>
      </c>
      <c r="AF327" s="84">
        <f t="shared" si="4"/>
        <v>6117874684183.4326</v>
      </c>
      <c r="AG327" s="84">
        <f t="shared" si="4"/>
        <v>6400868683337.4502</v>
      </c>
      <c r="AH327" s="84">
        <f t="shared" si="4"/>
        <v>6697175816752.1611</v>
      </c>
      <c r="AI327" s="84">
        <f t="shared" si="4"/>
        <v>7007433981989.7617</v>
      </c>
      <c r="AJ327" s="84">
        <f t="shared" si="4"/>
        <v>7331782753630.0303</v>
      </c>
      <c r="AK327" s="84">
        <f t="shared" si="4"/>
        <v>7671385760769.1621</v>
      </c>
      <c r="AL327" s="84">
        <f t="shared" si="4"/>
        <v>8026972658610.4189</v>
      </c>
      <c r="AM327" s="84">
        <f t="shared" si="4"/>
        <v>8399308627393.8604</v>
      </c>
      <c r="AN327" s="84">
        <f t="shared" si="4"/>
        <v>8789196133661.3789</v>
      </c>
    </row>
    <row r="328" spans="1:40" x14ac:dyDescent="0.2">
      <c r="A328" s="85" t="s">
        <v>251</v>
      </c>
      <c r="B328" s="84">
        <f t="shared" si="5"/>
        <v>65689187583.938858</v>
      </c>
      <c r="C328" s="84">
        <f t="shared" si="4"/>
        <v>68133252753.604378</v>
      </c>
      <c r="D328" s="84">
        <f t="shared" si="4"/>
        <v>70946986874.862946</v>
      </c>
      <c r="E328" s="84">
        <f t="shared" si="4"/>
        <v>73880915298.715195</v>
      </c>
      <c r="F328" s="84">
        <f t="shared" si="4"/>
        <v>77532199799.396652</v>
      </c>
      <c r="G328" s="84">
        <f t="shared" ref="C328:AN332" si="6">G308*$B$319</f>
        <v>81366709872.584061</v>
      </c>
      <c r="H328" s="84">
        <f t="shared" si="6"/>
        <v>85393804720.927322</v>
      </c>
      <c r="I328" s="84">
        <f t="shared" si="6"/>
        <v>89623331495.431641</v>
      </c>
      <c r="J328" s="84">
        <f t="shared" si="6"/>
        <v>94065651359.188187</v>
      </c>
      <c r="K328" s="84">
        <f t="shared" si="6"/>
        <v>99183984698.540039</v>
      </c>
      <c r="L328" s="84">
        <f t="shared" si="6"/>
        <v>104584104224.40714</v>
      </c>
      <c r="M328" s="84">
        <f t="shared" si="6"/>
        <v>110281729986.17599</v>
      </c>
      <c r="N328" s="84">
        <f t="shared" si="6"/>
        <v>116293472098.74611</v>
      </c>
      <c r="O328" s="84">
        <f t="shared" si="6"/>
        <v>122636881936.06671</v>
      </c>
      <c r="P328" s="84">
        <f t="shared" si="6"/>
        <v>129206878280.80093</v>
      </c>
      <c r="Q328" s="84">
        <f t="shared" si="6"/>
        <v>136133256985.70456</v>
      </c>
      <c r="R328" s="84">
        <f t="shared" si="6"/>
        <v>143435622724.54059</v>
      </c>
      <c r="S328" s="84">
        <f t="shared" si="6"/>
        <v>151134675665.56857</v>
      </c>
      <c r="T328" s="84">
        <f t="shared" si="6"/>
        <v>159252273798.67047</v>
      </c>
      <c r="U328" s="84">
        <f t="shared" si="6"/>
        <v>167365725279.37949</v>
      </c>
      <c r="V328" s="84">
        <f t="shared" si="6"/>
        <v>175898406056.68494</v>
      </c>
      <c r="W328" s="84">
        <f t="shared" si="6"/>
        <v>184872315619.62653</v>
      </c>
      <c r="X328" s="84">
        <f t="shared" si="6"/>
        <v>194310627426.02005</v>
      </c>
      <c r="Y328" s="84">
        <f t="shared" si="6"/>
        <v>204237752661.28482</v>
      </c>
      <c r="Z328" s="84">
        <f t="shared" si="6"/>
        <v>213992226573.83755</v>
      </c>
      <c r="AA328" s="84">
        <f t="shared" si="6"/>
        <v>224219239742.71161</v>
      </c>
      <c r="AB328" s="84">
        <f t="shared" si="6"/>
        <v>234942041715.09479</v>
      </c>
      <c r="AC328" s="84">
        <f t="shared" si="6"/>
        <v>246185045313.21933</v>
      </c>
      <c r="AD328" s="84">
        <f t="shared" si="6"/>
        <v>257973885857.76904</v>
      </c>
      <c r="AE328" s="84">
        <f t="shared" si="6"/>
        <v>269889176959.37573</v>
      </c>
      <c r="AF328" s="84">
        <f t="shared" si="6"/>
        <v>282364085251.9588</v>
      </c>
      <c r="AG328" s="84">
        <f t="shared" si="6"/>
        <v>295425376276.68396</v>
      </c>
      <c r="AH328" s="84">
        <f t="shared" si="6"/>
        <v>309101121040.88733</v>
      </c>
      <c r="AI328" s="84">
        <f t="shared" si="6"/>
        <v>323420761037.06995</v>
      </c>
      <c r="AJ328" s="84">
        <f t="shared" si="6"/>
        <v>338390738183.47577</v>
      </c>
      <c r="AK328" s="84">
        <f t="shared" si="6"/>
        <v>354064758559.79449</v>
      </c>
      <c r="AL328" s="84">
        <f t="shared" si="6"/>
        <v>370476498636.14917</v>
      </c>
      <c r="AM328" s="84">
        <f t="shared" si="6"/>
        <v>387661274503.45184</v>
      </c>
      <c r="AN328" s="84">
        <f t="shared" si="6"/>
        <v>405656123162.74408</v>
      </c>
    </row>
    <row r="329" spans="1:40" x14ac:dyDescent="0.2">
      <c r="A329" s="85" t="s">
        <v>252</v>
      </c>
      <c r="B329" s="84">
        <f t="shared" si="5"/>
        <v>21397401033.028889</v>
      </c>
      <c r="C329" s="84">
        <f t="shared" si="6"/>
        <v>22193523568.710495</v>
      </c>
      <c r="D329" s="84">
        <f t="shared" si="6"/>
        <v>23110060971.703247</v>
      </c>
      <c r="E329" s="84">
        <f t="shared" si="6"/>
        <v>24065750110.150108</v>
      </c>
      <c r="F329" s="84">
        <f t="shared" si="6"/>
        <v>25255108688.332104</v>
      </c>
      <c r="G329" s="84">
        <f t="shared" si="6"/>
        <v>26504150620.786156</v>
      </c>
      <c r="H329" s="84">
        <f t="shared" si="6"/>
        <v>27815924546.410316</v>
      </c>
      <c r="I329" s="84">
        <f t="shared" si="6"/>
        <v>29193638046.95192</v>
      </c>
      <c r="J329" s="84">
        <f t="shared" si="6"/>
        <v>30640666136.929848</v>
      </c>
      <c r="K329" s="84">
        <f t="shared" si="6"/>
        <v>32307896850.399826</v>
      </c>
      <c r="L329" s="84">
        <f t="shared" si="6"/>
        <v>34066915760.073776</v>
      </c>
      <c r="M329" s="84">
        <f t="shared" si="6"/>
        <v>35922843468.190132</v>
      </c>
      <c r="N329" s="84">
        <f t="shared" si="6"/>
        <v>37881090504.286263</v>
      </c>
      <c r="O329" s="84">
        <f t="shared" si="6"/>
        <v>39947374000.829254</v>
      </c>
      <c r="P329" s="84">
        <f t="shared" si="6"/>
        <v>42087465113.908943</v>
      </c>
      <c r="Q329" s="84">
        <f t="shared" si="6"/>
        <v>44343643159.436951</v>
      </c>
      <c r="R329" s="84">
        <f t="shared" si="6"/>
        <v>46722294105.668602</v>
      </c>
      <c r="S329" s="84">
        <f t="shared" si="6"/>
        <v>49230160763.985672</v>
      </c>
      <c r="T329" s="84">
        <f t="shared" si="6"/>
        <v>51874363091.149429</v>
      </c>
      <c r="U329" s="84">
        <f t="shared" si="6"/>
        <v>54517214700.067795</v>
      </c>
      <c r="V329" s="84">
        <f t="shared" si="6"/>
        <v>57296624816.009964</v>
      </c>
      <c r="W329" s="84">
        <f t="shared" si="6"/>
        <v>60219759487.252914</v>
      </c>
      <c r="X329" s="84">
        <f t="shared" si="6"/>
        <v>63294167167.179108</v>
      </c>
      <c r="Y329" s="84">
        <f t="shared" si="6"/>
        <v>66527799482.887596</v>
      </c>
      <c r="Z329" s="84">
        <f t="shared" si="6"/>
        <v>69705192869.073135</v>
      </c>
      <c r="AA329" s="84">
        <f t="shared" si="6"/>
        <v>73036509790.367645</v>
      </c>
      <c r="AB329" s="84">
        <f t="shared" si="6"/>
        <v>76529323485.2798</v>
      </c>
      <c r="AC329" s="84">
        <f t="shared" si="6"/>
        <v>80191586114.079285</v>
      </c>
      <c r="AD329" s="84">
        <f t="shared" si="6"/>
        <v>84031648050.053604</v>
      </c>
      <c r="AE329" s="84">
        <f t="shared" si="6"/>
        <v>87912899615.245682</v>
      </c>
      <c r="AF329" s="84">
        <f t="shared" si="6"/>
        <v>91976439223.580276</v>
      </c>
      <c r="AG329" s="84">
        <f t="shared" si="6"/>
        <v>96230985403.010864</v>
      </c>
      <c r="AH329" s="84">
        <f t="shared" si="6"/>
        <v>100685681920.16728</v>
      </c>
      <c r="AI329" s="84">
        <f t="shared" si="6"/>
        <v>105350118959.45004</v>
      </c>
      <c r="AJ329" s="84">
        <f t="shared" si="6"/>
        <v>110226394892.19186</v>
      </c>
      <c r="AK329" s="84">
        <f t="shared" si="6"/>
        <v>115332003777.41971</v>
      </c>
      <c r="AL329" s="84">
        <f t="shared" si="6"/>
        <v>120677915288.57762</v>
      </c>
      <c r="AM329" s="84">
        <f t="shared" si="6"/>
        <v>126275633184.32002</v>
      </c>
      <c r="AN329" s="84">
        <f t="shared" si="6"/>
        <v>132137221787.45998</v>
      </c>
    </row>
    <row r="330" spans="1:40" x14ac:dyDescent="0.2">
      <c r="A330" s="85" t="s">
        <v>128</v>
      </c>
      <c r="B330" s="84">
        <f t="shared" si="5"/>
        <v>53476746217.657379</v>
      </c>
      <c r="C330" s="84">
        <f t="shared" si="6"/>
        <v>55466429111.065163</v>
      </c>
      <c r="D330" s="84">
        <f t="shared" si="6"/>
        <v>57757054875.529594</v>
      </c>
      <c r="E330" s="84">
        <f t="shared" si="6"/>
        <v>60145529318.795212</v>
      </c>
      <c r="F330" s="84">
        <f t="shared" si="6"/>
        <v>63117994374.203331</v>
      </c>
      <c r="G330" s="84">
        <f t="shared" si="6"/>
        <v>66239621077.089088</v>
      </c>
      <c r="H330" s="84">
        <f t="shared" si="6"/>
        <v>69518028637.299835</v>
      </c>
      <c r="I330" s="84">
        <f t="shared" si="6"/>
        <v>72961233497.337692</v>
      </c>
      <c r="J330" s="84">
        <f t="shared" si="6"/>
        <v>76577670550.516449</v>
      </c>
      <c r="K330" s="84">
        <f t="shared" si="6"/>
        <v>80744441721.131668</v>
      </c>
      <c r="L330" s="84">
        <f t="shared" si="6"/>
        <v>85140611502.662369</v>
      </c>
      <c r="M330" s="84">
        <f t="shared" si="6"/>
        <v>89778977390.746429</v>
      </c>
      <c r="N330" s="84">
        <f t="shared" si="6"/>
        <v>94673061472.226532</v>
      </c>
      <c r="O330" s="84">
        <f t="shared" si="6"/>
        <v>99837152101.167862</v>
      </c>
      <c r="P330" s="84">
        <f t="shared" si="6"/>
        <v>105185703972.49887</v>
      </c>
      <c r="Q330" s="84">
        <f t="shared" si="6"/>
        <v>110824382266.9474</v>
      </c>
      <c r="R330" s="84">
        <f t="shared" si="6"/>
        <v>116769146904.28217</v>
      </c>
      <c r="S330" s="84">
        <f t="shared" si="6"/>
        <v>123036849632.64307</v>
      </c>
      <c r="T330" s="84">
        <f t="shared" si="6"/>
        <v>129645284768.27501</v>
      </c>
      <c r="U330" s="84">
        <f t="shared" si="6"/>
        <v>136250344166.04468</v>
      </c>
      <c r="V330" s="84">
        <f t="shared" si="6"/>
        <v>143196692892.02313</v>
      </c>
      <c r="W330" s="84">
        <f t="shared" si="6"/>
        <v>150502240455.15005</v>
      </c>
      <c r="X330" s="84">
        <f t="shared" si="6"/>
        <v>158185852077.66669</v>
      </c>
      <c r="Y330" s="84">
        <f t="shared" si="6"/>
        <v>166267400600.379</v>
      </c>
      <c r="Z330" s="84">
        <f t="shared" si="6"/>
        <v>174208395840.14786</v>
      </c>
      <c r="AA330" s="84">
        <f t="shared" si="6"/>
        <v>182534079379.73605</v>
      </c>
      <c r="AB330" s="84">
        <f t="shared" si="6"/>
        <v>191263378384.79077</v>
      </c>
      <c r="AC330" s="84">
        <f t="shared" si="6"/>
        <v>200416167028.62714</v>
      </c>
      <c r="AD330" s="84">
        <f t="shared" si="6"/>
        <v>210013314705.26328</v>
      </c>
      <c r="AE330" s="84">
        <f t="shared" si="6"/>
        <v>219713404199.22931</v>
      </c>
      <c r="AF330" s="84">
        <f t="shared" si="6"/>
        <v>229869071050.77249</v>
      </c>
      <c r="AG330" s="84">
        <f t="shared" si="6"/>
        <v>240502104752.2728</v>
      </c>
      <c r="AH330" s="84">
        <f t="shared" si="6"/>
        <v>251635357559.79547</v>
      </c>
      <c r="AI330" s="84">
        <f t="shared" si="6"/>
        <v>263292797424.24127</v>
      </c>
      <c r="AJ330" s="84">
        <f t="shared" si="6"/>
        <v>275479668630.70172</v>
      </c>
      <c r="AK330" s="84">
        <f t="shared" si="6"/>
        <v>288239692627.09717</v>
      </c>
      <c r="AL330" s="84">
        <f t="shared" si="6"/>
        <v>301600285006.65582</v>
      </c>
      <c r="AM330" s="84">
        <f t="shared" si="6"/>
        <v>315590196157.38776</v>
      </c>
      <c r="AN330" s="84">
        <f t="shared" si="6"/>
        <v>330239577438.7207</v>
      </c>
    </row>
    <row r="331" spans="1:40" x14ac:dyDescent="0.2">
      <c r="A331" s="85" t="s">
        <v>253</v>
      </c>
      <c r="B331" s="84">
        <f t="shared" si="5"/>
        <v>6759669800639.4805</v>
      </c>
      <c r="C331" s="84">
        <f t="shared" si="6"/>
        <v>7011173497455.2129</v>
      </c>
      <c r="D331" s="84">
        <f t="shared" si="6"/>
        <v>7300717549772.748</v>
      </c>
      <c r="E331" s="84">
        <f t="shared" si="6"/>
        <v>7602630057651.001</v>
      </c>
      <c r="F331" s="84">
        <f t="shared" si="6"/>
        <v>7978361262139.7285</v>
      </c>
      <c r="G331" s="84">
        <f t="shared" si="6"/>
        <v>8372947082048.8545</v>
      </c>
      <c r="H331" s="84">
        <f t="shared" si="6"/>
        <v>8787350615292.0117</v>
      </c>
      <c r="I331" s="84">
        <f t="shared" si="6"/>
        <v>9222585171543.4492</v>
      </c>
      <c r="J331" s="84">
        <f t="shared" si="6"/>
        <v>9679716954296.0469</v>
      </c>
      <c r="K331" s="84">
        <f t="shared" si="6"/>
        <v>10206413121141.053</v>
      </c>
      <c r="L331" s="84">
        <f t="shared" si="6"/>
        <v>10762106169288.484</v>
      </c>
      <c r="M331" s="84">
        <f t="shared" si="6"/>
        <v>11348413752221.527</v>
      </c>
      <c r="N331" s="84">
        <f t="shared" si="6"/>
        <v>11967045114584.557</v>
      </c>
      <c r="O331" s="84">
        <f t="shared" si="6"/>
        <v>12619806360194.781</v>
      </c>
      <c r="P331" s="84">
        <f t="shared" si="6"/>
        <v>13295884228033.568</v>
      </c>
      <c r="Q331" s="84">
        <f t="shared" si="6"/>
        <v>14008635210065.457</v>
      </c>
      <c r="R331" s="84">
        <f t="shared" si="6"/>
        <v>14760076702547.898</v>
      </c>
      <c r="S331" s="84">
        <f t="shared" si="6"/>
        <v>15552338832331.285</v>
      </c>
      <c r="T331" s="84">
        <f t="shared" si="6"/>
        <v>16387670870559.639</v>
      </c>
      <c r="U331" s="84">
        <f t="shared" si="6"/>
        <v>17222576202324.035</v>
      </c>
      <c r="V331" s="84">
        <f t="shared" si="6"/>
        <v>18100621839517.32</v>
      </c>
      <c r="W331" s="84">
        <f t="shared" si="6"/>
        <v>19024071614090.543</v>
      </c>
      <c r="X331" s="84">
        <f t="shared" si="6"/>
        <v>19995310163892.555</v>
      </c>
      <c r="Y331" s="84">
        <f t="shared" si="6"/>
        <v>21016849493698.371</v>
      </c>
      <c r="Z331" s="84">
        <f t="shared" si="6"/>
        <v>22020622339017.133</v>
      </c>
      <c r="AA331" s="84">
        <f t="shared" si="6"/>
        <v>23073021289453.879</v>
      </c>
      <c r="AB331" s="84">
        <f t="shared" si="6"/>
        <v>24176438812746.23</v>
      </c>
      <c r="AC331" s="84">
        <f t="shared" si="6"/>
        <v>25333387082103.5</v>
      </c>
      <c r="AD331" s="84">
        <f t="shared" si="6"/>
        <v>26546504070522.934</v>
      </c>
      <c r="AE331" s="84">
        <f t="shared" si="6"/>
        <v>27772633307125.824</v>
      </c>
      <c r="AF331" s="84">
        <f t="shared" si="6"/>
        <v>29056349302903.164</v>
      </c>
      <c r="AG331" s="84">
        <f t="shared" si="6"/>
        <v>30400406334882.43</v>
      </c>
      <c r="AH331" s="84">
        <f t="shared" si="6"/>
        <v>31807693017576.043</v>
      </c>
      <c r="AI331" s="84">
        <f t="shared" si="6"/>
        <v>33281238993685.688</v>
      </c>
      <c r="AJ331" s="84">
        <f t="shared" si="6"/>
        <v>34821707161350.527</v>
      </c>
      <c r="AK331" s="84">
        <f t="shared" si="6"/>
        <v>36434624082526.078</v>
      </c>
      <c r="AL331" s="84">
        <f t="shared" si="6"/>
        <v>38123455195383.438</v>
      </c>
      <c r="AM331" s="84">
        <f t="shared" si="6"/>
        <v>39891834661372.844</v>
      </c>
      <c r="AN331" s="84">
        <f t="shared" si="6"/>
        <v>41743573730209.148</v>
      </c>
    </row>
    <row r="332" spans="1:40" x14ac:dyDescent="0.2">
      <c r="A332" s="85" t="s">
        <v>254</v>
      </c>
      <c r="B332" s="84">
        <f t="shared" si="5"/>
        <v>19971125095.592484</v>
      </c>
      <c r="C332" s="84">
        <f t="shared" si="6"/>
        <v>20714180886.666145</v>
      </c>
      <c r="D332" s="84">
        <f t="shared" si="6"/>
        <v>21569625111.023262</v>
      </c>
      <c r="E332" s="84">
        <f t="shared" si="6"/>
        <v>22461611353.042099</v>
      </c>
      <c r="F332" s="84">
        <f t="shared" si="6"/>
        <v>23571691446.962097</v>
      </c>
      <c r="G332" s="84">
        <f t="shared" si="6"/>
        <v>24737476611.43959</v>
      </c>
      <c r="H332" s="84">
        <f t="shared" si="6"/>
        <v>25961812273.763161</v>
      </c>
      <c r="I332" s="84">
        <f t="shared" si="6"/>
        <v>27247692209.49609</v>
      </c>
      <c r="J332" s="84">
        <f t="shared" si="6"/>
        <v>28598266466.490082</v>
      </c>
      <c r="K332" s="84">
        <f t="shared" si="6"/>
        <v>30154365410.026577</v>
      </c>
      <c r="L332" s="84">
        <f t="shared" si="6"/>
        <v>31796134269.542992</v>
      </c>
      <c r="M332" s="84">
        <f t="shared" si="6"/>
        <v>33528352325.83659</v>
      </c>
      <c r="N332" s="84">
        <f t="shared" si="6"/>
        <v>35356069461.463554</v>
      </c>
      <c r="O332" s="84">
        <f t="shared" si="6"/>
        <v>37284621724.830505</v>
      </c>
      <c r="P332" s="84">
        <f t="shared" si="6"/>
        <v>39282061847.082138</v>
      </c>
      <c r="Q332" s="84">
        <f t="shared" si="6"/>
        <v>41387850952.759834</v>
      </c>
      <c r="R332" s="84">
        <f t="shared" si="6"/>
        <v>43607949343.803413</v>
      </c>
      <c r="S332" s="84">
        <f t="shared" si="6"/>
        <v>45948650379.363991</v>
      </c>
      <c r="T332" s="84">
        <f t="shared" si="6"/>
        <v>48416599424.779869</v>
      </c>
      <c r="U332" s="84">
        <f t="shared" si="6"/>
        <v>50883287786.105835</v>
      </c>
      <c r="V332" s="84">
        <f t="shared" si="6"/>
        <v>53477432141.850471</v>
      </c>
      <c r="W332" s="84">
        <f t="shared" si="6"/>
        <v>56205720876.568489</v>
      </c>
      <c r="X332" s="84">
        <f t="shared" si="6"/>
        <v>59075199290.132858</v>
      </c>
      <c r="Y332" s="84">
        <f t="shared" si="6"/>
        <v>62093288981.982819</v>
      </c>
      <c r="Z332" s="84">
        <f t="shared" si="6"/>
        <v>65058888434.713997</v>
      </c>
      <c r="AA332" s="84">
        <f t="shared" si="6"/>
        <v>68168151417.893188</v>
      </c>
      <c r="AB332" s="84">
        <f t="shared" si="6"/>
        <v>71428146364.429718</v>
      </c>
      <c r="AC332" s="84">
        <f t="shared" si="6"/>
        <v>74846295371.394135</v>
      </c>
      <c r="AD332" s="84">
        <f t="shared" si="6"/>
        <v>78430392205.387558</v>
      </c>
      <c r="AE332" s="84">
        <f t="shared" si="6"/>
        <v>82052933111.933487</v>
      </c>
      <c r="AF332" s="84">
        <f t="shared" si="6"/>
        <v>85845611378.031174</v>
      </c>
      <c r="AG332" s="84">
        <f t="shared" si="6"/>
        <v>89816564385.044846</v>
      </c>
      <c r="AH332" s="84">
        <f t="shared" si="6"/>
        <v>93974326408.091644</v>
      </c>
      <c r="AI332" s="84">
        <f t="shared" si="6"/>
        <v>98327848383.411926</v>
      </c>
      <c r="AJ332" s="84">
        <f t="shared" si="6"/>
        <v>102879088812.24211</v>
      </c>
      <c r="AK332" s="84">
        <f t="shared" si="6"/>
        <v>107644375660.80194</v>
      </c>
      <c r="AL332" s="84">
        <f t="shared" si="6"/>
        <v>112633947402.45895</v>
      </c>
      <c r="AM332" s="84">
        <f t="shared" si="6"/>
        <v>117858540995.53809</v>
      </c>
      <c r="AN332" s="84">
        <f t="shared" si="6"/>
        <v>123329416597.27635</v>
      </c>
    </row>
    <row r="336" spans="1:40" ht="16" x14ac:dyDescent="0.2">
      <c r="A336" s="89" t="s">
        <v>261</v>
      </c>
      <c r="B336" t="str" cm="1">
        <f t="array" ref="B336:M336">TRANSPOSE(A321:A332)</f>
        <v>Traditional Biomass</v>
      </c>
      <c r="C336" t="str">
        <v>Industrial Biomass</v>
      </c>
      <c r="D336" t="str">
        <v>Coal</v>
      </c>
      <c r="E336" t="str">
        <v>Gas</v>
      </c>
      <c r="F336" t="str">
        <v>Kerosene</v>
      </c>
      <c r="G336" t="str">
        <v>Gasoil CN48</v>
      </c>
      <c r="H336" t="str">
        <v>BioGasoil</v>
      </c>
      <c r="I336" t="str">
        <v>MDF</v>
      </c>
      <c r="J336" t="str">
        <v>Fuel Oil</v>
      </c>
      <c r="K336" t="str">
        <v>LPG</v>
      </c>
      <c r="L336" t="str">
        <v>Electricity</v>
      </c>
      <c r="M336" t="str">
        <v>Captive Electricity</v>
      </c>
    </row>
    <row r="337" spans="1:13" x14ac:dyDescent="0.2">
      <c r="A337" s="90">
        <v>2019</v>
      </c>
      <c r="B337" s="94">
        <f>_xlfn.FORECAST.LINEAR($A337,B$340:B$348,$A$340:$A$348)</f>
        <v>401822254672.99219</v>
      </c>
      <c r="C337" s="94">
        <f t="shared" ref="C337:M337" si="7">_xlfn.FORECAST.LINEAR($A337,C$340:C$348,$A$340:$A$348)</f>
        <v>33921959344.310547</v>
      </c>
      <c r="D337" s="94">
        <f t="shared" si="7"/>
        <v>347648796963.98438</v>
      </c>
      <c r="E337" s="94">
        <f t="shared" si="7"/>
        <v>4542473936719</v>
      </c>
      <c r="F337" s="94">
        <f t="shared" si="7"/>
        <v>8768637416.2351074</v>
      </c>
      <c r="G337" s="94">
        <f t="shared" si="7"/>
        <v>70559327982.826172</v>
      </c>
      <c r="H337" s="94">
        <f t="shared" si="7"/>
        <v>1159305462161.9062</v>
      </c>
      <c r="I337" s="94">
        <f t="shared" si="7"/>
        <v>53506526898.504883</v>
      </c>
      <c r="J337" s="94">
        <f t="shared" si="7"/>
        <v>17429057293.011719</v>
      </c>
      <c r="K337" s="94">
        <f t="shared" si="7"/>
        <v>43558994488.755859</v>
      </c>
      <c r="L337" s="94">
        <f t="shared" si="7"/>
        <v>5506027206543.875</v>
      </c>
      <c r="M337" s="94">
        <f t="shared" si="7"/>
        <v>16267297274.080078</v>
      </c>
    </row>
    <row r="338" spans="1:13" x14ac:dyDescent="0.2">
      <c r="A338" s="90">
        <v>2020</v>
      </c>
      <c r="B338" s="94">
        <f t="shared" ref="B338:M339" si="8">_xlfn.FORECAST.LINEAR($A338,B$340:B$348,$A$340:$A$348)</f>
        <v>428651635429.75</v>
      </c>
      <c r="C338" s="94">
        <f t="shared" si="8"/>
        <v>36186903987.569336</v>
      </c>
      <c r="D338" s="94">
        <f t="shared" si="8"/>
        <v>370861055207.28125</v>
      </c>
      <c r="E338" s="94">
        <f t="shared" si="8"/>
        <v>4845771629687.875</v>
      </c>
      <c r="F338" s="94">
        <f t="shared" si="8"/>
        <v>9354112982.1655273</v>
      </c>
      <c r="G338" s="94">
        <f t="shared" si="8"/>
        <v>75270523180.146484</v>
      </c>
      <c r="H338" s="94">
        <f t="shared" si="8"/>
        <v>1236711447758.8125</v>
      </c>
      <c r="I338" s="94">
        <f t="shared" si="8"/>
        <v>57079118925.045898</v>
      </c>
      <c r="J338" s="94">
        <f t="shared" si="8"/>
        <v>18592782818.18457</v>
      </c>
      <c r="K338" s="94">
        <f t="shared" si="8"/>
        <v>46467396984.957031</v>
      </c>
      <c r="L338" s="94">
        <f t="shared" si="8"/>
        <v>5873660653082.625</v>
      </c>
      <c r="M338" s="94">
        <f t="shared" si="8"/>
        <v>17353452924.679199</v>
      </c>
    </row>
    <row r="339" spans="1:13" x14ac:dyDescent="0.2">
      <c r="A339" s="90">
        <v>2021</v>
      </c>
      <c r="B339" s="94">
        <f t="shared" si="8"/>
        <v>455481016186.50781</v>
      </c>
      <c r="C339" s="94">
        <f t="shared" si="8"/>
        <v>38451848630.828125</v>
      </c>
      <c r="D339" s="94">
        <f t="shared" si="8"/>
        <v>394073313450.58594</v>
      </c>
      <c r="E339" s="94">
        <f t="shared" si="8"/>
        <v>5149069322656.75</v>
      </c>
      <c r="F339" s="94">
        <f t="shared" si="8"/>
        <v>9939588548.0959473</v>
      </c>
      <c r="G339" s="94">
        <f t="shared" si="8"/>
        <v>79981718377.466797</v>
      </c>
      <c r="H339" s="94">
        <f t="shared" si="8"/>
        <v>1314117433355.6875</v>
      </c>
      <c r="I339" s="94">
        <f t="shared" si="8"/>
        <v>60651710951.587891</v>
      </c>
      <c r="J339" s="94">
        <f t="shared" si="8"/>
        <v>19756508343.357422</v>
      </c>
      <c r="K339" s="94">
        <f t="shared" si="8"/>
        <v>49375799481.15918</v>
      </c>
      <c r="L339" s="94">
        <f t="shared" si="8"/>
        <v>6241294099621.5</v>
      </c>
      <c r="M339" s="94">
        <f t="shared" si="8"/>
        <v>18439608575.278564</v>
      </c>
    </row>
    <row r="340" spans="1:13" x14ac:dyDescent="0.2">
      <c r="A340" s="92">
        <v>2022</v>
      </c>
      <c r="B340" s="84" cm="1">
        <f t="array" ref="B340:M378">TRANSPOSE(B321:AN332)</f>
        <v>493311358307.44794</v>
      </c>
      <c r="C340" s="84">
        <v>41645497843.842308</v>
      </c>
      <c r="D340" s="84">
        <v>426803389433.51294</v>
      </c>
      <c r="E340" s="84">
        <v>5576729416399.8896</v>
      </c>
      <c r="F340" s="84">
        <v>10765129068.893097</v>
      </c>
      <c r="G340" s="84">
        <v>86624664322.774109</v>
      </c>
      <c r="H340" s="84">
        <v>1423262513664.77</v>
      </c>
      <c r="I340" s="84">
        <v>65689187583.938858</v>
      </c>
      <c r="J340" s="84">
        <v>21397401033.028889</v>
      </c>
      <c r="K340" s="84">
        <v>53476746217.657379</v>
      </c>
      <c r="L340" s="84">
        <v>6759669800639.4805</v>
      </c>
      <c r="M340" s="84">
        <v>19971125095.592484</v>
      </c>
    </row>
    <row r="341" spans="1:13" x14ac:dyDescent="0.2">
      <c r="A341" s="92">
        <v>2023</v>
      </c>
      <c r="B341" s="84">
        <v>511665750453.01941</v>
      </c>
      <c r="C341" s="84">
        <v>43194981320.456375</v>
      </c>
      <c r="D341" s="84">
        <v>442683252418.21954</v>
      </c>
      <c r="E341" s="84">
        <v>5784220034393.2305</v>
      </c>
      <c r="F341" s="84">
        <v>11165661911.084442</v>
      </c>
      <c r="G341" s="84">
        <v>89847665438.973404</v>
      </c>
      <c r="H341" s="84">
        <v>1476217139302.2651</v>
      </c>
      <c r="I341" s="84">
        <v>68133252753.604378</v>
      </c>
      <c r="J341" s="84">
        <v>22193523568.710495</v>
      </c>
      <c r="K341" s="84">
        <v>55466429111.065163</v>
      </c>
      <c r="L341" s="84">
        <v>7011173497455.2129</v>
      </c>
      <c r="M341" s="84">
        <v>20714180886.666145</v>
      </c>
    </row>
    <row r="342" spans="1:13" x14ac:dyDescent="0.2">
      <c r="A342" s="92">
        <v>2024</v>
      </c>
      <c r="B342" s="84">
        <v>532796275160.76379</v>
      </c>
      <c r="C342" s="84">
        <v>44978826768.845955</v>
      </c>
      <c r="D342" s="84">
        <v>460964971283.79901</v>
      </c>
      <c r="E342" s="84">
        <v>6023093955978.8799</v>
      </c>
      <c r="F342" s="84">
        <v>11626776016.692638</v>
      </c>
      <c r="G342" s="84">
        <v>93558150873.674576</v>
      </c>
      <c r="H342" s="84">
        <v>1537181240785.3213</v>
      </c>
      <c r="I342" s="84">
        <v>70946986874.862946</v>
      </c>
      <c r="J342" s="84">
        <v>23110060971.703247</v>
      </c>
      <c r="K342" s="84">
        <v>57757054875.529594</v>
      </c>
      <c r="L342" s="84">
        <v>7300717549772.748</v>
      </c>
      <c r="M342" s="84">
        <v>21569625111.023262</v>
      </c>
    </row>
    <row r="343" spans="1:13" x14ac:dyDescent="0.2">
      <c r="A343" s="92">
        <v>2025</v>
      </c>
      <c r="B343" s="84">
        <v>554829432658.68457</v>
      </c>
      <c r="C343" s="84">
        <v>46838872757.288071</v>
      </c>
      <c r="D343" s="84">
        <v>480027630477.98315</v>
      </c>
      <c r="E343" s="84">
        <v>6272171856752.1436</v>
      </c>
      <c r="F343" s="84">
        <v>12107587537.177721</v>
      </c>
      <c r="G343" s="84">
        <v>97427137143.880585</v>
      </c>
      <c r="H343" s="84">
        <v>1600749546271.0403</v>
      </c>
      <c r="I343" s="84">
        <v>73880915298.715195</v>
      </c>
      <c r="J343" s="84">
        <v>24065750110.150108</v>
      </c>
      <c r="K343" s="84">
        <v>60145529318.795212</v>
      </c>
      <c r="L343" s="84">
        <v>7602630057651.001</v>
      </c>
      <c r="M343" s="84">
        <v>22461611353.042099</v>
      </c>
    </row>
    <row r="344" spans="1:13" x14ac:dyDescent="0.2">
      <c r="A344" s="92">
        <v>2026</v>
      </c>
      <c r="B344" s="84">
        <v>582249776597.27344</v>
      </c>
      <c r="C344" s="84">
        <v>49153706695.614372</v>
      </c>
      <c r="D344" s="84">
        <v>503751178568.53552</v>
      </c>
      <c r="E344" s="84">
        <v>6582150202223.0176</v>
      </c>
      <c r="F344" s="84">
        <v>12705959207.810089</v>
      </c>
      <c r="G344" s="84">
        <v>102242104505.35564</v>
      </c>
      <c r="H344" s="84">
        <v>1679860531620.106</v>
      </c>
      <c r="I344" s="84">
        <v>77532199799.396652</v>
      </c>
      <c r="J344" s="84">
        <v>25255108688.332104</v>
      </c>
      <c r="K344" s="84">
        <v>63117994374.203331</v>
      </c>
      <c r="L344" s="84">
        <v>7978361262139.7285</v>
      </c>
      <c r="M344" s="84">
        <v>23571691446.962097</v>
      </c>
    </row>
    <row r="345" spans="1:13" x14ac:dyDescent="0.2">
      <c r="A345" s="92">
        <v>2027</v>
      </c>
      <c r="B345" s="84">
        <v>611046104306.922</v>
      </c>
      <c r="C345" s="84">
        <v>51584701610.585167</v>
      </c>
      <c r="D345" s="84">
        <v>528665201046.92413</v>
      </c>
      <c r="E345" s="84">
        <v>6907683610522.5352</v>
      </c>
      <c r="F345" s="84">
        <v>13334357843.446836</v>
      </c>
      <c r="G345" s="84">
        <v>107298692357.16476</v>
      </c>
      <c r="H345" s="84">
        <v>1762941395399.4592</v>
      </c>
      <c r="I345" s="84">
        <v>81366709872.584061</v>
      </c>
      <c r="J345" s="84">
        <v>26504150620.786156</v>
      </c>
      <c r="K345" s="84">
        <v>66239621077.089088</v>
      </c>
      <c r="L345" s="84">
        <v>8372947082048.8545</v>
      </c>
      <c r="M345" s="84">
        <v>24737476611.43959</v>
      </c>
    </row>
    <row r="346" spans="1:13" x14ac:dyDescent="0.2">
      <c r="A346" s="92">
        <v>2028</v>
      </c>
      <c r="B346" s="84">
        <v>641288701342.09778</v>
      </c>
      <c r="C346" s="84">
        <v>54137791030.50415</v>
      </c>
      <c r="D346" s="84">
        <v>554830507607.41199</v>
      </c>
      <c r="E346" s="84">
        <v>7249566637690.2998</v>
      </c>
      <c r="F346" s="84">
        <v>13994317228.082144</v>
      </c>
      <c r="G346" s="84">
        <v>112609242727.23817</v>
      </c>
      <c r="H346" s="84">
        <v>1850194919874.7859</v>
      </c>
      <c r="I346" s="84">
        <v>85393804720.927322</v>
      </c>
      <c r="J346" s="84">
        <v>27815924546.410316</v>
      </c>
      <c r="K346" s="84">
        <v>69518028637.299835</v>
      </c>
      <c r="L346" s="84">
        <v>8787350615292.0117</v>
      </c>
      <c r="M346" s="84">
        <v>25961812273.763161</v>
      </c>
    </row>
    <row r="347" spans="1:13" x14ac:dyDescent="0.2">
      <c r="A347" s="92">
        <v>2029</v>
      </c>
      <c r="B347" s="84">
        <v>673051517642.15234</v>
      </c>
      <c r="C347" s="84">
        <v>56819217832.183144</v>
      </c>
      <c r="D347" s="84">
        <v>582311078298.76868</v>
      </c>
      <c r="E347" s="84">
        <v>7608635264482.0303</v>
      </c>
      <c r="F347" s="84">
        <v>14687451110.575319</v>
      </c>
      <c r="G347" s="84">
        <v>118186741103.47328</v>
      </c>
      <c r="H347" s="84">
        <v>1941834459502.2371</v>
      </c>
      <c r="I347" s="84">
        <v>89623331495.431641</v>
      </c>
      <c r="J347" s="84">
        <v>29193638046.95192</v>
      </c>
      <c r="K347" s="84">
        <v>72961233497.337692</v>
      </c>
      <c r="L347" s="84">
        <v>9222585171543.4492</v>
      </c>
      <c r="M347" s="84">
        <v>27247692209.49609</v>
      </c>
    </row>
    <row r="348" spans="1:13" x14ac:dyDescent="0.2">
      <c r="A348" s="92">
        <v>2030</v>
      </c>
      <c r="B348" s="84">
        <v>706412363264.20544</v>
      </c>
      <c r="C348" s="84">
        <v>59635550764.77317</v>
      </c>
      <c r="D348" s="84">
        <v>611174232868.55798</v>
      </c>
      <c r="E348" s="84">
        <v>7985769109068.1338</v>
      </c>
      <c r="F348" s="84">
        <v>15415457475.968996</v>
      </c>
      <c r="G348" s="84">
        <v>124044850804.10825</v>
      </c>
      <c r="H348" s="84">
        <v>2038084505641.321</v>
      </c>
      <c r="I348" s="84">
        <v>94065651359.188187</v>
      </c>
      <c r="J348" s="84">
        <v>30640666136.929848</v>
      </c>
      <c r="K348" s="84">
        <v>76577670550.516449</v>
      </c>
      <c r="L348" s="84">
        <v>9679716954296.0469</v>
      </c>
      <c r="M348" s="84">
        <v>28598266466.490082</v>
      </c>
    </row>
    <row r="349" spans="1:13" x14ac:dyDescent="0.2">
      <c r="A349" s="92">
        <v>2031</v>
      </c>
      <c r="B349" s="84">
        <v>744849921480.0011</v>
      </c>
      <c r="C349" s="84">
        <v>62880461348.812141</v>
      </c>
      <c r="D349" s="84">
        <v>644429660402.87659</v>
      </c>
      <c r="E349" s="84">
        <v>8420293589372.1455</v>
      </c>
      <c r="F349" s="84">
        <v>16254248775.455444</v>
      </c>
      <c r="G349" s="84">
        <v>130794422898.40254</v>
      </c>
      <c r="H349" s="84">
        <v>2148981477308.5613</v>
      </c>
      <c r="I349" s="84">
        <v>99183984698.540039</v>
      </c>
      <c r="J349" s="84">
        <v>32307896850.399826</v>
      </c>
      <c r="K349" s="84">
        <v>80744441721.131668</v>
      </c>
      <c r="L349" s="84">
        <v>10206413121141.053</v>
      </c>
      <c r="M349" s="84">
        <v>30154365410.026577</v>
      </c>
    </row>
    <row r="350" spans="1:13" x14ac:dyDescent="0.2">
      <c r="A350" s="92">
        <v>2032</v>
      </c>
      <c r="B350" s="84">
        <v>785403632011.49512</v>
      </c>
      <c r="C350" s="84">
        <v>66304018167.559807</v>
      </c>
      <c r="D350" s="84">
        <v>679515941749.27112</v>
      </c>
      <c r="E350" s="84">
        <v>8878740504604.5352</v>
      </c>
      <c r="F350" s="84">
        <v>17139219130.875444</v>
      </c>
      <c r="G350" s="84">
        <v>137915587863.84457</v>
      </c>
      <c r="H350" s="84">
        <v>2265983802548.9951</v>
      </c>
      <c r="I350" s="84">
        <v>104584104224.40714</v>
      </c>
      <c r="J350" s="84">
        <v>34066915760.073776</v>
      </c>
      <c r="K350" s="84">
        <v>85140611502.662369</v>
      </c>
      <c r="L350" s="84">
        <v>10762106169288.484</v>
      </c>
      <c r="M350" s="84">
        <v>31796134269.542992</v>
      </c>
    </row>
    <row r="351" spans="1:13" x14ac:dyDescent="0.2">
      <c r="A351" s="92">
        <v>2033</v>
      </c>
      <c r="B351" s="84">
        <v>828191548973.84363</v>
      </c>
      <c r="C351" s="84">
        <v>69916187386.026138</v>
      </c>
      <c r="D351" s="84">
        <v>716535215031.33582</v>
      </c>
      <c r="E351" s="84">
        <v>9362444419327.0684</v>
      </c>
      <c r="F351" s="84">
        <v>18072944740.334629</v>
      </c>
      <c r="G351" s="84">
        <v>145429075809.16806</v>
      </c>
      <c r="H351" s="84">
        <v>2389432081662.7256</v>
      </c>
      <c r="I351" s="84">
        <v>110281729986.17599</v>
      </c>
      <c r="J351" s="84">
        <v>35922843468.190132</v>
      </c>
      <c r="K351" s="84">
        <v>89778977390.746429</v>
      </c>
      <c r="L351" s="84">
        <v>11348413752221.527</v>
      </c>
      <c r="M351" s="84">
        <v>33528352325.83659</v>
      </c>
    </row>
    <row r="352" spans="1:13" x14ac:dyDescent="0.2">
      <c r="A352" s="92">
        <v>2034</v>
      </c>
      <c r="B352" s="84">
        <v>873338410678.54138</v>
      </c>
      <c r="C352" s="84">
        <v>73727499451.148849</v>
      </c>
      <c r="D352" s="84">
        <v>755595401409.29126</v>
      </c>
      <c r="E352" s="84">
        <v>9872815460834.3164</v>
      </c>
      <c r="F352" s="84">
        <v>19058147665.67178</v>
      </c>
      <c r="G352" s="84">
        <v>153356790577.00601</v>
      </c>
      <c r="H352" s="84">
        <v>2519686199659.0474</v>
      </c>
      <c r="I352" s="84">
        <v>116293472098.74611</v>
      </c>
      <c r="J352" s="84">
        <v>37881090504.286263</v>
      </c>
      <c r="K352" s="84">
        <v>94673061472.226532</v>
      </c>
      <c r="L352" s="84">
        <v>11967045114584.557</v>
      </c>
      <c r="M352" s="84">
        <v>35356069461.463554</v>
      </c>
    </row>
    <row r="353" spans="1:13" x14ac:dyDescent="0.2">
      <c r="A353" s="92">
        <v>2035</v>
      </c>
      <c r="B353" s="84">
        <v>920976024085.63062</v>
      </c>
      <c r="C353" s="84">
        <v>77749081547.367905</v>
      </c>
      <c r="D353" s="84">
        <v>796810537700.55322</v>
      </c>
      <c r="E353" s="84">
        <v>10411343665264.654</v>
      </c>
      <c r="F353" s="84">
        <v>20097704222.043911</v>
      </c>
      <c r="G353" s="84">
        <v>161721877253.06708</v>
      </c>
      <c r="H353" s="84">
        <v>2657126435447.23</v>
      </c>
      <c r="I353" s="84">
        <v>122636881936.06671</v>
      </c>
      <c r="J353" s="84">
        <v>39947374000.829254</v>
      </c>
      <c r="K353" s="84">
        <v>99837152101.167862</v>
      </c>
      <c r="L353" s="84">
        <v>12619806360194.781</v>
      </c>
      <c r="M353" s="84">
        <v>37284621724.830505</v>
      </c>
    </row>
    <row r="354" spans="1:13" x14ac:dyDescent="0.2">
      <c r="A354" s="92">
        <v>2036</v>
      </c>
      <c r="B354" s="84">
        <v>970315252352.90576</v>
      </c>
      <c r="C354" s="84">
        <v>81914314497.753479</v>
      </c>
      <c r="D354" s="84">
        <v>839497878062.54565</v>
      </c>
      <c r="E354" s="84">
        <v>10969108089348.922</v>
      </c>
      <c r="F354" s="84">
        <v>21174393723.536736</v>
      </c>
      <c r="G354" s="84">
        <v>170385764703.90848</v>
      </c>
      <c r="H354" s="84">
        <v>2799476034464.9702</v>
      </c>
      <c r="I354" s="84">
        <v>129206878280.80093</v>
      </c>
      <c r="J354" s="84">
        <v>42087465113.908943</v>
      </c>
      <c r="K354" s="84">
        <v>105185703972.49887</v>
      </c>
      <c r="L354" s="84">
        <v>13295884228033.568</v>
      </c>
      <c r="M354" s="84">
        <v>39282061847.082138</v>
      </c>
    </row>
    <row r="355" spans="1:13" x14ac:dyDescent="0.2">
      <c r="A355" s="92">
        <v>2037</v>
      </c>
      <c r="B355" s="84">
        <v>1022330833801.5521</v>
      </c>
      <c r="C355" s="84">
        <v>86305486013.645782</v>
      </c>
      <c r="D355" s="84">
        <v>884500747126.43042</v>
      </c>
      <c r="E355" s="84">
        <v>11557127842575.496</v>
      </c>
      <c r="F355" s="84">
        <v>22309487084.876324</v>
      </c>
      <c r="G355" s="84">
        <v>179519615377.8569</v>
      </c>
      <c r="H355" s="84">
        <v>2949547233831.5083</v>
      </c>
      <c r="I355" s="84">
        <v>136133256985.70456</v>
      </c>
      <c r="J355" s="84">
        <v>44343643159.436951</v>
      </c>
      <c r="K355" s="84">
        <v>110824382266.9474</v>
      </c>
      <c r="L355" s="84">
        <v>14008635210065.457</v>
      </c>
      <c r="M355" s="84">
        <v>41387850952.759834</v>
      </c>
    </row>
    <row r="356" spans="1:13" x14ac:dyDescent="0.2">
      <c r="A356" s="92">
        <v>2038</v>
      </c>
      <c r="B356" s="84">
        <v>1077169995221.8364</v>
      </c>
      <c r="C356" s="84">
        <v>90935025026.334061</v>
      </c>
      <c r="D356" s="84">
        <v>931946522646.72937</v>
      </c>
      <c r="E356" s="84">
        <v>12177067277403.189</v>
      </c>
      <c r="F356" s="84">
        <v>23506197115.524555</v>
      </c>
      <c r="G356" s="84">
        <v>189149282057.48355</v>
      </c>
      <c r="H356" s="84">
        <v>3107764800518.1826</v>
      </c>
      <c r="I356" s="84">
        <v>143435622724.54059</v>
      </c>
      <c r="J356" s="84">
        <v>46722294105.668602</v>
      </c>
      <c r="K356" s="84">
        <v>116769146904.28217</v>
      </c>
      <c r="L356" s="84">
        <v>14760076702547.898</v>
      </c>
      <c r="M356" s="84">
        <v>43607949343.803413</v>
      </c>
    </row>
    <row r="357" spans="1:13" x14ac:dyDescent="0.2">
      <c r="A357" s="92">
        <v>2039</v>
      </c>
      <c r="B357" s="84">
        <v>1134988190326.8723</v>
      </c>
      <c r="C357" s="84">
        <v>95816054986.485443</v>
      </c>
      <c r="D357" s="84">
        <v>981969700151.54956</v>
      </c>
      <c r="E357" s="84">
        <v>12830683749060.523</v>
      </c>
      <c r="F357" s="84">
        <v>24767916154.33136</v>
      </c>
      <c r="G357" s="84">
        <v>199302062159.49966</v>
      </c>
      <c r="H357" s="84">
        <v>3274577237156.7627</v>
      </c>
      <c r="I357" s="84">
        <v>151134675665.56857</v>
      </c>
      <c r="J357" s="84">
        <v>49230160763.985672</v>
      </c>
      <c r="K357" s="84">
        <v>123036849632.64307</v>
      </c>
      <c r="L357" s="84">
        <v>15552338832331.285</v>
      </c>
      <c r="M357" s="84">
        <v>45948650379.363991</v>
      </c>
    </row>
    <row r="358" spans="1:13" x14ac:dyDescent="0.2">
      <c r="A358" s="92">
        <v>2040</v>
      </c>
      <c r="B358" s="84">
        <v>1195949567815.6328</v>
      </c>
      <c r="C358" s="84">
        <v>100962433378.16963</v>
      </c>
      <c r="D358" s="84">
        <v>1034712297901.5961</v>
      </c>
      <c r="E358" s="84">
        <v>13519832906850.543</v>
      </c>
      <c r="F358" s="84">
        <v>26098226283.689907</v>
      </c>
      <c r="G358" s="84">
        <v>210006779925.85327</v>
      </c>
      <c r="H358" s="84">
        <v>3450458132457.4673</v>
      </c>
      <c r="I358" s="84">
        <v>159252273798.67047</v>
      </c>
      <c r="J358" s="84">
        <v>51874363091.149429</v>
      </c>
      <c r="K358" s="84">
        <v>129645284768.27501</v>
      </c>
      <c r="L358" s="84">
        <v>16387670870559.639</v>
      </c>
      <c r="M358" s="84">
        <v>48416599424.779869</v>
      </c>
    </row>
    <row r="359" spans="1:13" x14ac:dyDescent="0.2">
      <c r="A359" s="92">
        <v>2041</v>
      </c>
      <c r="B359" s="84">
        <v>1256879804856.4812</v>
      </c>
      <c r="C359" s="84">
        <v>106106182883.58446</v>
      </c>
      <c r="D359" s="84">
        <v>1087427953541.9718</v>
      </c>
      <c r="E359" s="84">
        <v>14208630031692.232</v>
      </c>
      <c r="F359" s="84">
        <v>27427856860.600712</v>
      </c>
      <c r="G359" s="84">
        <v>220706029480.69745</v>
      </c>
      <c r="H359" s="84">
        <v>3626249183826.0854</v>
      </c>
      <c r="I359" s="84">
        <v>167365725279.37949</v>
      </c>
      <c r="J359" s="84">
        <v>54517214700.067795</v>
      </c>
      <c r="K359" s="84">
        <v>136250344166.04468</v>
      </c>
      <c r="L359" s="84">
        <v>17222576202324.035</v>
      </c>
      <c r="M359" s="84">
        <v>50883287786.105835</v>
      </c>
    </row>
    <row r="360" spans="1:13" x14ac:dyDescent="0.2">
      <c r="A360" s="92">
        <v>2042</v>
      </c>
      <c r="B360" s="84">
        <v>1320958361755.6321</v>
      </c>
      <c r="C360" s="84">
        <v>111515714527.72911</v>
      </c>
      <c r="D360" s="84">
        <v>1142867474270.625</v>
      </c>
      <c r="E360" s="84">
        <v>14933017920197.4</v>
      </c>
      <c r="F360" s="84">
        <v>28826190638.956268</v>
      </c>
      <c r="G360" s="84">
        <v>231958118831.97754</v>
      </c>
      <c r="H360" s="84">
        <v>3811123516087.9785</v>
      </c>
      <c r="I360" s="84">
        <v>175898406056.68494</v>
      </c>
      <c r="J360" s="84">
        <v>57296624816.009964</v>
      </c>
      <c r="K360" s="84">
        <v>143196692892.02313</v>
      </c>
      <c r="L360" s="84">
        <v>18100621839517.32</v>
      </c>
      <c r="M360" s="84">
        <v>53477432141.850471</v>
      </c>
    </row>
    <row r="361" spans="1:13" x14ac:dyDescent="0.2">
      <c r="A361" s="92">
        <v>2043</v>
      </c>
      <c r="B361" s="84">
        <v>1388350449839.6272</v>
      </c>
      <c r="C361" s="84">
        <v>117204975502.02214</v>
      </c>
      <c r="D361" s="84">
        <v>1201173797712.959</v>
      </c>
      <c r="E361" s="84">
        <v>15694864234338.822</v>
      </c>
      <c r="F361" s="84">
        <v>30296832889.999424</v>
      </c>
      <c r="G361" s="84">
        <v>243792058817.29733</v>
      </c>
      <c r="H361" s="84">
        <v>4005557783761.5117</v>
      </c>
      <c r="I361" s="84">
        <v>184872315619.62653</v>
      </c>
      <c r="J361" s="84">
        <v>60219759487.252914</v>
      </c>
      <c r="K361" s="84">
        <v>150502240455.15005</v>
      </c>
      <c r="L361" s="84">
        <v>19024071614090.543</v>
      </c>
      <c r="M361" s="84">
        <v>56205720876.568489</v>
      </c>
    </row>
    <row r="362" spans="1:13" x14ac:dyDescent="0.2">
      <c r="A362" s="92">
        <v>2044</v>
      </c>
      <c r="B362" s="84">
        <v>1459230096682.4456</v>
      </c>
      <c r="C362" s="84">
        <v>123188657268.22469</v>
      </c>
      <c r="D362" s="84">
        <v>1262497489140.1311</v>
      </c>
      <c r="E362" s="84">
        <v>16496136300987.715</v>
      </c>
      <c r="F362" s="84">
        <v>31843581274.708126</v>
      </c>
      <c r="G362" s="84">
        <v>256238408392.83105</v>
      </c>
      <c r="H362" s="84">
        <v>4210054077297.7095</v>
      </c>
      <c r="I362" s="84">
        <v>194310627426.02005</v>
      </c>
      <c r="J362" s="84">
        <v>63294167167.179108</v>
      </c>
      <c r="K362" s="84">
        <v>158185852077.66669</v>
      </c>
      <c r="L362" s="84">
        <v>19995310163892.555</v>
      </c>
      <c r="M362" s="84">
        <v>59075199290.132858</v>
      </c>
    </row>
    <row r="363" spans="1:13" x14ac:dyDescent="0.2">
      <c r="A363" s="92">
        <v>2045</v>
      </c>
      <c r="B363" s="84">
        <v>1533780624920.2764</v>
      </c>
      <c r="C363" s="84">
        <v>129482235980.13211</v>
      </c>
      <c r="D363" s="84">
        <v>1326997155730.2822</v>
      </c>
      <c r="E363" s="84">
        <v>17338906524763.814</v>
      </c>
      <c r="F363" s="84">
        <v>33470436292.577454</v>
      </c>
      <c r="G363" s="84">
        <v>269329358712.41156</v>
      </c>
      <c r="H363" s="84">
        <v>4425141304518.3809</v>
      </c>
      <c r="I363" s="84">
        <v>204237752661.28482</v>
      </c>
      <c r="J363" s="84">
        <v>66527799482.887596</v>
      </c>
      <c r="K363" s="84">
        <v>166267400600.379</v>
      </c>
      <c r="L363" s="84">
        <v>21016849493698.371</v>
      </c>
      <c r="M363" s="84">
        <v>62093288981.982819</v>
      </c>
    </row>
    <row r="364" spans="1:13" x14ac:dyDescent="0.2">
      <c r="A364" s="92">
        <v>2046</v>
      </c>
      <c r="B364" s="84">
        <v>1607034579678.4641</v>
      </c>
      <c r="C364" s="84">
        <v>135666357556.82147</v>
      </c>
      <c r="D364" s="84">
        <v>1390375052171.739</v>
      </c>
      <c r="E364" s="84">
        <v>18167019394026.008</v>
      </c>
      <c r="F364" s="84">
        <v>35068997251.085266</v>
      </c>
      <c r="G364" s="84">
        <v>282192632858.41028</v>
      </c>
      <c r="H364" s="84">
        <v>4636487761536.3955</v>
      </c>
      <c r="I364" s="84">
        <v>213992226573.83755</v>
      </c>
      <c r="J364" s="84">
        <v>69705192869.073135</v>
      </c>
      <c r="K364" s="84">
        <v>174208395840.14786</v>
      </c>
      <c r="L364" s="84">
        <v>22020622339017.133</v>
      </c>
      <c r="M364" s="84">
        <v>65058888434.713997</v>
      </c>
    </row>
    <row r="365" spans="1:13" x14ac:dyDescent="0.2">
      <c r="A365" s="92">
        <v>2047</v>
      </c>
      <c r="B365" s="84">
        <v>1683837200373.364</v>
      </c>
      <c r="C365" s="84">
        <v>142150058612.32706</v>
      </c>
      <c r="D365" s="84">
        <v>1456823185339.4543</v>
      </c>
      <c r="E365" s="84">
        <v>19035248813181.035</v>
      </c>
      <c r="F365" s="84">
        <v>36744997835.070518</v>
      </c>
      <c r="G365" s="84">
        <v>295679046914.70026</v>
      </c>
      <c r="H365" s="84">
        <v>4858072545964.042</v>
      </c>
      <c r="I365" s="84">
        <v>224219239742.71161</v>
      </c>
      <c r="J365" s="84">
        <v>73036509790.367645</v>
      </c>
      <c r="K365" s="84">
        <v>182534079379.73605</v>
      </c>
      <c r="L365" s="84">
        <v>23073021289453.879</v>
      </c>
      <c r="M365" s="84">
        <v>68168151417.893188</v>
      </c>
    </row>
    <row r="366" spans="1:13" x14ac:dyDescent="0.2">
      <c r="A366" s="92">
        <v>2048</v>
      </c>
      <c r="B366" s="84">
        <v>1764363085993.4121</v>
      </c>
      <c r="C366" s="84">
        <v>148948078847.39566</v>
      </c>
      <c r="D366" s="84">
        <v>1526492614881.2573</v>
      </c>
      <c r="E366" s="84">
        <v>19945568568760.43</v>
      </c>
      <c r="F366" s="84">
        <v>38502248175.020081</v>
      </c>
      <c r="G366" s="84">
        <v>309819260176.896</v>
      </c>
      <c r="H366" s="84">
        <v>5090399396851.6758</v>
      </c>
      <c r="I366" s="84">
        <v>234942041715.09479</v>
      </c>
      <c r="J366" s="84">
        <v>76529323485.2798</v>
      </c>
      <c r="K366" s="84">
        <v>191263378384.79077</v>
      </c>
      <c r="L366" s="84">
        <v>24176438812746.23</v>
      </c>
      <c r="M366" s="84">
        <v>71428146364.429718</v>
      </c>
    </row>
    <row r="367" spans="1:13" x14ac:dyDescent="0.2">
      <c r="A367" s="92">
        <v>2049</v>
      </c>
      <c r="B367" s="84">
        <v>1848795571466.9033</v>
      </c>
      <c r="C367" s="84">
        <v>156075895453.52594</v>
      </c>
      <c r="D367" s="84">
        <v>1599541958610.1787</v>
      </c>
      <c r="E367" s="84">
        <v>20900051204342.32</v>
      </c>
      <c r="F367" s="84">
        <v>40344749038.669556</v>
      </c>
      <c r="G367" s="84">
        <v>324645465957.30371</v>
      </c>
      <c r="H367" s="84">
        <v>5333997257485.3066</v>
      </c>
      <c r="I367" s="84">
        <v>246185045313.21933</v>
      </c>
      <c r="J367" s="84">
        <v>80191586114.079285</v>
      </c>
      <c r="K367" s="84">
        <v>200416167028.62714</v>
      </c>
      <c r="L367" s="84">
        <v>25333387082103.5</v>
      </c>
      <c r="M367" s="84">
        <v>74846295371.394135</v>
      </c>
    </row>
    <row r="368" spans="1:13" x14ac:dyDescent="0.2">
      <c r="A368" s="92">
        <v>2050</v>
      </c>
      <c r="B368" s="84">
        <v>1937327172416.7625</v>
      </c>
      <c r="C368" s="84">
        <v>163549760659.30423</v>
      </c>
      <c r="D368" s="84">
        <v>1676137777297.625</v>
      </c>
      <c r="E368" s="84">
        <v>21900873048363.91</v>
      </c>
      <c r="F368" s="84">
        <v>42276701536.521835</v>
      </c>
      <c r="G368" s="84">
        <v>340191469683.1286</v>
      </c>
      <c r="H368" s="84">
        <v>5589421558557.5186</v>
      </c>
      <c r="I368" s="84">
        <v>257973885857.76904</v>
      </c>
      <c r="J368" s="84">
        <v>84031648050.053604</v>
      </c>
      <c r="K368" s="84">
        <v>210013314705.26328</v>
      </c>
      <c r="L368" s="84">
        <v>26546504070522.934</v>
      </c>
      <c r="M368" s="84">
        <v>78430392205.387558</v>
      </c>
    </row>
    <row r="369" spans="1:13" x14ac:dyDescent="0.2">
      <c r="A369" s="92">
        <v>2051</v>
      </c>
      <c r="B369" s="84">
        <v>2026808389252.5054</v>
      </c>
      <c r="C369" s="84">
        <v>171103792732.64413</v>
      </c>
      <c r="D369" s="84">
        <v>1753555185173.9875</v>
      </c>
      <c r="E369" s="84">
        <v>22912430000661.254</v>
      </c>
      <c r="F369" s="84">
        <v>44229376722.804565</v>
      </c>
      <c r="G369" s="84">
        <v>355904224398.90137</v>
      </c>
      <c r="H369" s="84">
        <v>5847585615506.0117</v>
      </c>
      <c r="I369" s="84">
        <v>269889176959.37573</v>
      </c>
      <c r="J369" s="84">
        <v>87912899615.245682</v>
      </c>
      <c r="K369" s="84">
        <v>219713404199.22931</v>
      </c>
      <c r="L369" s="84">
        <v>27772633307125.824</v>
      </c>
      <c r="M369" s="84">
        <v>82052933111.933487</v>
      </c>
    </row>
    <row r="370" spans="1:13" x14ac:dyDescent="0.2">
      <c r="A370" s="92">
        <v>2052</v>
      </c>
      <c r="B370" s="84">
        <v>2120492208171.8865</v>
      </c>
      <c r="C370" s="84">
        <v>179012609777.10886</v>
      </c>
      <c r="D370" s="84">
        <v>1834608602608.0691</v>
      </c>
      <c r="E370" s="84">
        <v>23971496044875.035</v>
      </c>
      <c r="F370" s="84">
        <v>46273761846.622063</v>
      </c>
      <c r="G370" s="84">
        <v>372354949138.3653</v>
      </c>
      <c r="H370" s="84">
        <v>6117874684183.4326</v>
      </c>
      <c r="I370" s="84">
        <v>282364085251.9588</v>
      </c>
      <c r="J370" s="84">
        <v>91976439223.580276</v>
      </c>
      <c r="K370" s="84">
        <v>229869071050.77249</v>
      </c>
      <c r="L370" s="84">
        <v>29056349302903.164</v>
      </c>
      <c r="M370" s="84">
        <v>85845611378.031174</v>
      </c>
    </row>
    <row r="371" spans="1:13" x14ac:dyDescent="0.2">
      <c r="A371" s="92">
        <v>2053</v>
      </c>
      <c r="B371" s="84">
        <v>2218579632505.1938</v>
      </c>
      <c r="C371" s="84">
        <v>187293180556.17242</v>
      </c>
      <c r="D371" s="84">
        <v>1919471933770.5513</v>
      </c>
      <c r="E371" s="84">
        <v>25080343460298.906</v>
      </c>
      <c r="F371" s="84">
        <v>48414243238.751808</v>
      </c>
      <c r="G371" s="84">
        <v>389578939756.19904</v>
      </c>
      <c r="H371" s="84">
        <v>6400868683337.4502</v>
      </c>
      <c r="I371" s="84">
        <v>295425376276.68396</v>
      </c>
      <c r="J371" s="84">
        <v>96230985403.010864</v>
      </c>
      <c r="K371" s="84">
        <v>240502104752.2728</v>
      </c>
      <c r="L371" s="84">
        <v>30400406334882.43</v>
      </c>
      <c r="M371" s="84">
        <v>89816564385.044846</v>
      </c>
    </row>
    <row r="372" spans="1:13" x14ac:dyDescent="0.2">
      <c r="A372" s="92">
        <v>2054</v>
      </c>
      <c r="B372" s="84">
        <v>2321281469346.6748</v>
      </c>
      <c r="C372" s="84">
        <v>195963301470.10233</v>
      </c>
      <c r="D372" s="84">
        <v>2008327564857.9531</v>
      </c>
      <c r="E372" s="84">
        <v>26241355354688.012</v>
      </c>
      <c r="F372" s="84">
        <v>50655421169.469353</v>
      </c>
      <c r="G372" s="84">
        <v>407613213631.93054</v>
      </c>
      <c r="H372" s="84">
        <v>6697175816752.1611</v>
      </c>
      <c r="I372" s="84">
        <v>309101121040.88733</v>
      </c>
      <c r="J372" s="84">
        <v>100685681920.16728</v>
      </c>
      <c r="K372" s="84">
        <v>251635357559.79547</v>
      </c>
      <c r="L372" s="84">
        <v>31807693017576.043</v>
      </c>
      <c r="M372" s="84">
        <v>93974326408.091644</v>
      </c>
    </row>
    <row r="373" spans="1:13" x14ac:dyDescent="0.2">
      <c r="A373" s="92">
        <v>2055</v>
      </c>
      <c r="B373" s="84">
        <v>2428818817832.8921</v>
      </c>
      <c r="C373" s="84">
        <v>205041637776.56976</v>
      </c>
      <c r="D373" s="84">
        <v>2101366786541.5652</v>
      </c>
      <c r="E373" s="84">
        <v>27457031184091.836</v>
      </c>
      <c r="F373" s="84">
        <v>53002120503.846268</v>
      </c>
      <c r="G373" s="84">
        <v>426496595410.81531</v>
      </c>
      <c r="H373" s="84">
        <v>7007433981989.7617</v>
      </c>
      <c r="I373" s="84">
        <v>323420761037.06995</v>
      </c>
      <c r="J373" s="84">
        <v>105350118959.45004</v>
      </c>
      <c r="K373" s="84">
        <v>263292797424.24127</v>
      </c>
      <c r="L373" s="84">
        <v>33281238993685.688</v>
      </c>
      <c r="M373" s="84">
        <v>98327848383.411926</v>
      </c>
    </row>
    <row r="374" spans="1:13" x14ac:dyDescent="0.2">
      <c r="A374" s="92">
        <v>2056</v>
      </c>
      <c r="B374" s="84">
        <v>2541240055353.7314</v>
      </c>
      <c r="C374" s="84">
        <v>214532273509.83069</v>
      </c>
      <c r="D374" s="84">
        <v>2198631453997.8943</v>
      </c>
      <c r="E374" s="84">
        <v>28727917839654.719</v>
      </c>
      <c r="F374" s="84">
        <v>55455396941.974136</v>
      </c>
      <c r="G374" s="84">
        <v>446237580083.0639</v>
      </c>
      <c r="H374" s="84">
        <v>7331782753630.0303</v>
      </c>
      <c r="I374" s="84">
        <v>338390738183.47577</v>
      </c>
      <c r="J374" s="84">
        <v>110226394892.19186</v>
      </c>
      <c r="K374" s="84">
        <v>275479668630.70172</v>
      </c>
      <c r="L374" s="84">
        <v>34821707161350.527</v>
      </c>
      <c r="M374" s="84">
        <v>102879088812.24211</v>
      </c>
    </row>
    <row r="375" spans="1:13" x14ac:dyDescent="0.2">
      <c r="A375" s="92">
        <v>2057</v>
      </c>
      <c r="B375" s="84">
        <v>2658948502761.459</v>
      </c>
      <c r="C375" s="84">
        <v>224469257141.30313</v>
      </c>
      <c r="D375" s="84">
        <v>2300470512581.3862</v>
      </c>
      <c r="E375" s="84">
        <v>30058574736486.848</v>
      </c>
      <c r="F375" s="84">
        <v>58024051823.935051</v>
      </c>
      <c r="G375" s="84">
        <v>466906990127.93573</v>
      </c>
      <c r="H375" s="84">
        <v>7671385760769.1621</v>
      </c>
      <c r="I375" s="84">
        <v>354064758559.79449</v>
      </c>
      <c r="J375" s="84">
        <v>115332003777.41971</v>
      </c>
      <c r="K375" s="84">
        <v>288239692627.09717</v>
      </c>
      <c r="L375" s="84">
        <v>36434624082526.078</v>
      </c>
      <c r="M375" s="84">
        <v>107644375660.80194</v>
      </c>
    </row>
    <row r="376" spans="1:13" x14ac:dyDescent="0.2">
      <c r="A376" s="92">
        <v>2058</v>
      </c>
      <c r="B376" s="84">
        <v>2782197062943.6035</v>
      </c>
      <c r="C376" s="84">
        <v>234873938811.17715</v>
      </c>
      <c r="D376" s="84">
        <v>2407102768949.9009</v>
      </c>
      <c r="E376" s="84">
        <v>31451860862018.016</v>
      </c>
      <c r="F376" s="84">
        <v>60713604041.966751</v>
      </c>
      <c r="G376" s="84">
        <v>488549234877.12231</v>
      </c>
      <c r="H376" s="84">
        <v>8026972658610.4189</v>
      </c>
      <c r="I376" s="84">
        <v>370476498636.14917</v>
      </c>
      <c r="J376" s="84">
        <v>120677915288.57762</v>
      </c>
      <c r="K376" s="84">
        <v>301600285006.65582</v>
      </c>
      <c r="L376" s="84">
        <v>38123455195383.438</v>
      </c>
      <c r="M376" s="84">
        <v>112633947402.45895</v>
      </c>
    </row>
    <row r="377" spans="1:13" x14ac:dyDescent="0.2">
      <c r="A377" s="92">
        <v>2059</v>
      </c>
      <c r="B377" s="84">
        <v>2911250951979.3833</v>
      </c>
      <c r="C377" s="84">
        <v>245768708143.10376</v>
      </c>
      <c r="D377" s="84">
        <v>2518757682895.1807</v>
      </c>
      <c r="E377" s="84">
        <v>32910774400428.98</v>
      </c>
      <c r="F377" s="84">
        <v>63529841188.987656</v>
      </c>
      <c r="G377" s="84">
        <v>511210885838.55353</v>
      </c>
      <c r="H377" s="84">
        <v>8399308627393.8604</v>
      </c>
      <c r="I377" s="84">
        <v>387661274503.45184</v>
      </c>
      <c r="J377" s="84">
        <v>126275633184.32002</v>
      </c>
      <c r="K377" s="84">
        <v>315590196157.38776</v>
      </c>
      <c r="L377" s="84">
        <v>39891834661372.844</v>
      </c>
      <c r="M377" s="84">
        <v>117858540995.53809</v>
      </c>
    </row>
    <row r="378" spans="1:13" x14ac:dyDescent="0.2">
      <c r="A378" s="92">
        <v>2060</v>
      </c>
      <c r="B378" s="84">
        <v>3046388309604.7778</v>
      </c>
      <c r="C378" s="84">
        <v>257177045779.84531</v>
      </c>
      <c r="D378" s="84">
        <v>2635675895505.3613</v>
      </c>
      <c r="E378" s="84">
        <v>34438459633766.758</v>
      </c>
      <c r="F378" s="84">
        <v>66478832880.275421</v>
      </c>
      <c r="G378" s="84">
        <v>534940783893.06146</v>
      </c>
      <c r="H378" s="84">
        <v>8789196133661.3789</v>
      </c>
      <c r="I378" s="84">
        <v>405656123162.74408</v>
      </c>
      <c r="J378" s="84">
        <v>132137221787.45998</v>
      </c>
      <c r="K378" s="84">
        <v>330239577438.7207</v>
      </c>
      <c r="L378" s="84">
        <v>41743573730209.148</v>
      </c>
      <c r="M378" s="84">
        <v>123329416597.27635</v>
      </c>
    </row>
    <row r="382" spans="1:13" x14ac:dyDescent="0.2">
      <c r="A382" s="83" t="s">
        <v>259</v>
      </c>
    </row>
    <row r="383" spans="1:13" x14ac:dyDescent="0.2">
      <c r="A383" s="83" t="s">
        <v>241</v>
      </c>
    </row>
    <row r="384" spans="1:13" x14ac:dyDescent="0.2">
      <c r="A384" s="83"/>
    </row>
    <row r="385" spans="1:43" x14ac:dyDescent="0.2">
      <c r="A385" s="83"/>
    </row>
    <row r="386" spans="1:43" x14ac:dyDescent="0.2">
      <c r="A386" s="83"/>
    </row>
    <row r="387" spans="1:43" x14ac:dyDescent="0.2">
      <c r="A387" s="85" t="s">
        <v>244</v>
      </c>
      <c r="B387" s="85">
        <v>2019</v>
      </c>
      <c r="C387" s="85">
        <v>2020</v>
      </c>
      <c r="D387" s="85">
        <v>2021</v>
      </c>
      <c r="E387" s="85">
        <v>2022</v>
      </c>
      <c r="F387" s="85">
        <v>2023</v>
      </c>
      <c r="G387" s="85">
        <v>2024</v>
      </c>
      <c r="H387" s="85">
        <v>2025</v>
      </c>
      <c r="I387" s="85">
        <v>2026</v>
      </c>
      <c r="J387" s="85">
        <v>2027</v>
      </c>
      <c r="K387" s="85">
        <v>2028</v>
      </c>
      <c r="L387" s="85">
        <v>2029</v>
      </c>
      <c r="M387" s="85">
        <v>2030</v>
      </c>
      <c r="N387" s="85">
        <v>2031</v>
      </c>
      <c r="O387" s="85">
        <v>2032</v>
      </c>
      <c r="P387" s="85">
        <v>2033</v>
      </c>
      <c r="Q387" s="85">
        <v>2034</v>
      </c>
      <c r="R387" s="85">
        <v>2035</v>
      </c>
      <c r="S387" s="85">
        <v>2036</v>
      </c>
      <c r="T387" s="85">
        <v>2037</v>
      </c>
      <c r="U387" s="85">
        <v>2038</v>
      </c>
      <c r="V387" s="85">
        <v>2039</v>
      </c>
      <c r="W387" s="85">
        <v>2040</v>
      </c>
      <c r="X387" s="85">
        <v>2041</v>
      </c>
      <c r="Y387" s="85">
        <v>2042</v>
      </c>
      <c r="Z387" s="85">
        <v>2043</v>
      </c>
      <c r="AA387" s="85">
        <v>2044</v>
      </c>
      <c r="AB387" s="85">
        <v>2045</v>
      </c>
      <c r="AC387" s="85">
        <v>2046</v>
      </c>
      <c r="AD387" s="85">
        <v>2047</v>
      </c>
      <c r="AE387" s="85">
        <v>2048</v>
      </c>
      <c r="AF387" s="85">
        <v>2049</v>
      </c>
      <c r="AG387" s="85">
        <v>2050</v>
      </c>
      <c r="AH387" s="85">
        <v>2051</v>
      </c>
      <c r="AI387" s="85">
        <v>2052</v>
      </c>
      <c r="AJ387" s="85">
        <v>2053</v>
      </c>
      <c r="AK387" s="85">
        <v>2054</v>
      </c>
      <c r="AL387" s="85">
        <v>2055</v>
      </c>
      <c r="AM387" s="85">
        <v>2056</v>
      </c>
      <c r="AN387" s="85">
        <v>2057</v>
      </c>
      <c r="AO387" s="85">
        <v>2058</v>
      </c>
      <c r="AP387" s="85">
        <v>2059</v>
      </c>
      <c r="AQ387" s="85">
        <v>2060</v>
      </c>
    </row>
    <row r="388" spans="1:43" x14ac:dyDescent="0.2">
      <c r="A388" s="85" t="s">
        <v>245</v>
      </c>
      <c r="B388" s="84" cm="1">
        <f t="array" ref="B388:AQ399">TRANSPOSE(B337:M378)</f>
        <v>401822254672.99219</v>
      </c>
      <c r="C388" s="84">
        <v>428651635429.75</v>
      </c>
      <c r="D388" s="84">
        <v>455481016186.50781</v>
      </c>
      <c r="E388" s="84">
        <v>493311358307.44794</v>
      </c>
      <c r="F388" s="84">
        <v>511665750453.01941</v>
      </c>
      <c r="G388" s="84">
        <v>532796275160.76379</v>
      </c>
      <c r="H388" s="84">
        <v>554829432658.68457</v>
      </c>
      <c r="I388" s="84">
        <v>582249776597.27344</v>
      </c>
      <c r="J388" s="84">
        <v>611046104306.922</v>
      </c>
      <c r="K388" s="84">
        <v>641288701342.09778</v>
      </c>
      <c r="L388" s="84">
        <v>673051517642.15234</v>
      </c>
      <c r="M388" s="84">
        <v>706412363264.20544</v>
      </c>
      <c r="N388" s="84">
        <v>744849921480.0011</v>
      </c>
      <c r="O388" s="84">
        <v>785403632011.49512</v>
      </c>
      <c r="P388" s="84">
        <v>828191548973.84363</v>
      </c>
      <c r="Q388" s="84">
        <v>873338410678.54138</v>
      </c>
      <c r="R388" s="84">
        <v>920976024085.63062</v>
      </c>
      <c r="S388" s="84">
        <v>970315252352.90576</v>
      </c>
      <c r="T388" s="84">
        <v>1022330833801.5521</v>
      </c>
      <c r="U388" s="84">
        <v>1077169995221.8364</v>
      </c>
      <c r="V388" s="84">
        <v>1134988190326.8723</v>
      </c>
      <c r="W388" s="84">
        <v>1195949567815.6328</v>
      </c>
      <c r="X388" s="84">
        <v>1256879804856.4812</v>
      </c>
      <c r="Y388" s="84">
        <v>1320958361755.6321</v>
      </c>
      <c r="Z388" s="84">
        <v>1388350449839.6272</v>
      </c>
      <c r="AA388" s="84">
        <v>1459230096682.4456</v>
      </c>
      <c r="AB388" s="84">
        <v>1533780624920.2764</v>
      </c>
      <c r="AC388" s="84">
        <v>1607034579678.4641</v>
      </c>
      <c r="AD388" s="84">
        <v>1683837200373.364</v>
      </c>
      <c r="AE388" s="84">
        <v>1764363085993.4121</v>
      </c>
      <c r="AF388" s="84">
        <v>1848795571466.9033</v>
      </c>
      <c r="AG388" s="84">
        <v>1937327172416.7625</v>
      </c>
      <c r="AH388" s="84">
        <v>2026808389252.5054</v>
      </c>
      <c r="AI388" s="84">
        <v>2120492208171.8865</v>
      </c>
      <c r="AJ388" s="84">
        <v>2218579632505.1938</v>
      </c>
      <c r="AK388" s="84">
        <v>2321281469346.6748</v>
      </c>
      <c r="AL388" s="84">
        <v>2428818817832.8921</v>
      </c>
      <c r="AM388" s="84">
        <v>2541240055353.7314</v>
      </c>
      <c r="AN388" s="84">
        <v>2658948502761.459</v>
      </c>
      <c r="AO388" s="84">
        <v>2782197062943.6035</v>
      </c>
      <c r="AP388" s="84">
        <v>2911250951979.3833</v>
      </c>
      <c r="AQ388" s="84">
        <v>3046388309604.7778</v>
      </c>
    </row>
    <row r="389" spans="1:43" x14ac:dyDescent="0.2">
      <c r="A389" s="85" t="s">
        <v>246</v>
      </c>
      <c r="B389" s="84">
        <v>33921959344.310547</v>
      </c>
      <c r="C389" s="84">
        <v>36186903987.569336</v>
      </c>
      <c r="D389" s="84">
        <v>38451848630.828125</v>
      </c>
      <c r="E389" s="84">
        <v>41645497843.842308</v>
      </c>
      <c r="F389" s="84">
        <v>43194981320.456375</v>
      </c>
      <c r="G389" s="84">
        <v>44978826768.845955</v>
      </c>
      <c r="H389" s="84">
        <v>46838872757.288071</v>
      </c>
      <c r="I389" s="84">
        <v>49153706695.614372</v>
      </c>
      <c r="J389" s="84">
        <v>51584701610.585167</v>
      </c>
      <c r="K389" s="84">
        <v>54137791030.50415</v>
      </c>
      <c r="L389" s="84">
        <v>56819217832.183144</v>
      </c>
      <c r="M389" s="84">
        <v>59635550764.77317</v>
      </c>
      <c r="N389" s="84">
        <v>62880461348.812141</v>
      </c>
      <c r="O389" s="84">
        <v>66304018167.559807</v>
      </c>
      <c r="P389" s="84">
        <v>69916187386.026138</v>
      </c>
      <c r="Q389" s="84">
        <v>73727499451.148849</v>
      </c>
      <c r="R389" s="84">
        <v>77749081547.367905</v>
      </c>
      <c r="S389" s="84">
        <v>81914314497.753479</v>
      </c>
      <c r="T389" s="84">
        <v>86305486013.645782</v>
      </c>
      <c r="U389" s="84">
        <v>90935025026.334061</v>
      </c>
      <c r="V389" s="84">
        <v>95816054986.485443</v>
      </c>
      <c r="W389" s="84">
        <v>100962433378.16963</v>
      </c>
      <c r="X389" s="84">
        <v>106106182883.58446</v>
      </c>
      <c r="Y389" s="84">
        <v>111515714527.72911</v>
      </c>
      <c r="Z389" s="84">
        <v>117204975502.02214</v>
      </c>
      <c r="AA389" s="84">
        <v>123188657268.22469</v>
      </c>
      <c r="AB389" s="84">
        <v>129482235980.13211</v>
      </c>
      <c r="AC389" s="84">
        <v>135666357556.82147</v>
      </c>
      <c r="AD389" s="84">
        <v>142150058612.32706</v>
      </c>
      <c r="AE389" s="84">
        <v>148948078847.39566</v>
      </c>
      <c r="AF389" s="84">
        <v>156075895453.52594</v>
      </c>
      <c r="AG389" s="84">
        <v>163549760659.30423</v>
      </c>
      <c r="AH389" s="84">
        <v>171103792732.64413</v>
      </c>
      <c r="AI389" s="84">
        <v>179012609777.10886</v>
      </c>
      <c r="AJ389" s="84">
        <v>187293180556.17242</v>
      </c>
      <c r="AK389" s="84">
        <v>195963301470.10233</v>
      </c>
      <c r="AL389" s="84">
        <v>205041637776.56976</v>
      </c>
      <c r="AM389" s="84">
        <v>214532273509.83069</v>
      </c>
      <c r="AN389" s="84">
        <v>224469257141.30313</v>
      </c>
      <c r="AO389" s="84">
        <v>234873938811.17715</v>
      </c>
      <c r="AP389" s="84">
        <v>245768708143.10376</v>
      </c>
      <c r="AQ389" s="84">
        <v>257177045779.84531</v>
      </c>
    </row>
    <row r="390" spans="1:43" x14ac:dyDescent="0.2">
      <c r="A390" s="85" t="s">
        <v>247</v>
      </c>
      <c r="B390" s="84">
        <v>347648796963.98438</v>
      </c>
      <c r="C390" s="84">
        <v>370861055207.28125</v>
      </c>
      <c r="D390" s="84">
        <v>394073313450.58594</v>
      </c>
      <c r="E390" s="84">
        <v>426803389433.51294</v>
      </c>
      <c r="F390" s="84">
        <v>442683252418.21954</v>
      </c>
      <c r="G390" s="84">
        <v>460964971283.79901</v>
      </c>
      <c r="H390" s="84">
        <v>480027630477.98315</v>
      </c>
      <c r="I390" s="84">
        <v>503751178568.53552</v>
      </c>
      <c r="J390" s="84">
        <v>528665201046.92413</v>
      </c>
      <c r="K390" s="84">
        <v>554830507607.41199</v>
      </c>
      <c r="L390" s="84">
        <v>582311078298.76868</v>
      </c>
      <c r="M390" s="84">
        <v>611174232868.55798</v>
      </c>
      <c r="N390" s="84">
        <v>644429660402.87659</v>
      </c>
      <c r="O390" s="84">
        <v>679515941749.27112</v>
      </c>
      <c r="P390" s="84">
        <v>716535215031.33582</v>
      </c>
      <c r="Q390" s="84">
        <v>755595401409.29126</v>
      </c>
      <c r="R390" s="84">
        <v>796810537700.55322</v>
      </c>
      <c r="S390" s="84">
        <v>839497878062.54565</v>
      </c>
      <c r="T390" s="84">
        <v>884500747126.43042</v>
      </c>
      <c r="U390" s="84">
        <v>931946522646.72937</v>
      </c>
      <c r="V390" s="84">
        <v>981969700151.54956</v>
      </c>
      <c r="W390" s="84">
        <v>1034712297901.5961</v>
      </c>
      <c r="X390" s="84">
        <v>1087427953541.9718</v>
      </c>
      <c r="Y390" s="84">
        <v>1142867474270.625</v>
      </c>
      <c r="Z390" s="84">
        <v>1201173797712.959</v>
      </c>
      <c r="AA390" s="84">
        <v>1262497489140.1311</v>
      </c>
      <c r="AB390" s="84">
        <v>1326997155730.2822</v>
      </c>
      <c r="AC390" s="84">
        <v>1390375052171.739</v>
      </c>
      <c r="AD390" s="84">
        <v>1456823185339.4543</v>
      </c>
      <c r="AE390" s="84">
        <v>1526492614881.2573</v>
      </c>
      <c r="AF390" s="84">
        <v>1599541958610.1787</v>
      </c>
      <c r="AG390" s="84">
        <v>1676137777297.625</v>
      </c>
      <c r="AH390" s="84">
        <v>1753555185173.9875</v>
      </c>
      <c r="AI390" s="84">
        <v>1834608602608.0691</v>
      </c>
      <c r="AJ390" s="84">
        <v>1919471933770.5513</v>
      </c>
      <c r="AK390" s="84">
        <v>2008327564857.9531</v>
      </c>
      <c r="AL390" s="84">
        <v>2101366786541.5652</v>
      </c>
      <c r="AM390" s="84">
        <v>2198631453997.8943</v>
      </c>
      <c r="AN390" s="84">
        <v>2300470512581.3862</v>
      </c>
      <c r="AO390" s="84">
        <v>2407102768949.9009</v>
      </c>
      <c r="AP390" s="84">
        <v>2518757682895.1807</v>
      </c>
      <c r="AQ390" s="84">
        <v>2635675895505.3613</v>
      </c>
    </row>
    <row r="391" spans="1:43" x14ac:dyDescent="0.2">
      <c r="A391" s="85" t="s">
        <v>180</v>
      </c>
      <c r="B391" s="84">
        <v>4542473936719</v>
      </c>
      <c r="C391" s="84">
        <v>4845771629687.875</v>
      </c>
      <c r="D391" s="84">
        <v>5149069322656.75</v>
      </c>
      <c r="E391" s="84">
        <v>5576729416399.8896</v>
      </c>
      <c r="F391" s="84">
        <v>5784220034393.2305</v>
      </c>
      <c r="G391" s="84">
        <v>6023093955978.8799</v>
      </c>
      <c r="H391" s="84">
        <v>6272171856752.1436</v>
      </c>
      <c r="I391" s="84">
        <v>6582150202223.0176</v>
      </c>
      <c r="J391" s="84">
        <v>6907683610522.5352</v>
      </c>
      <c r="K391" s="84">
        <v>7249566637690.2998</v>
      </c>
      <c r="L391" s="84">
        <v>7608635264482.0303</v>
      </c>
      <c r="M391" s="84">
        <v>7985769109068.1338</v>
      </c>
      <c r="N391" s="84">
        <v>8420293589372.1455</v>
      </c>
      <c r="O391" s="84">
        <v>8878740504604.5352</v>
      </c>
      <c r="P391" s="84">
        <v>9362444419327.0684</v>
      </c>
      <c r="Q391" s="84">
        <v>9872815460834.3164</v>
      </c>
      <c r="R391" s="84">
        <v>10411343665264.654</v>
      </c>
      <c r="S391" s="84">
        <v>10969108089348.922</v>
      </c>
      <c r="T391" s="84">
        <v>11557127842575.496</v>
      </c>
      <c r="U391" s="84">
        <v>12177067277403.189</v>
      </c>
      <c r="V391" s="84">
        <v>12830683749060.523</v>
      </c>
      <c r="W391" s="84">
        <v>13519832906850.543</v>
      </c>
      <c r="X391" s="84">
        <v>14208630031692.232</v>
      </c>
      <c r="Y391" s="84">
        <v>14933017920197.4</v>
      </c>
      <c r="Z391" s="84">
        <v>15694864234338.822</v>
      </c>
      <c r="AA391" s="84">
        <v>16496136300987.715</v>
      </c>
      <c r="AB391" s="84">
        <v>17338906524763.814</v>
      </c>
      <c r="AC391" s="84">
        <v>18167019394026.008</v>
      </c>
      <c r="AD391" s="84">
        <v>19035248813181.035</v>
      </c>
      <c r="AE391" s="84">
        <v>19945568568760.43</v>
      </c>
      <c r="AF391" s="84">
        <v>20900051204342.32</v>
      </c>
      <c r="AG391" s="84">
        <v>21900873048363.91</v>
      </c>
      <c r="AH391" s="84">
        <v>22912430000661.254</v>
      </c>
      <c r="AI391" s="84">
        <v>23971496044875.035</v>
      </c>
      <c r="AJ391" s="84">
        <v>25080343460298.906</v>
      </c>
      <c r="AK391" s="84">
        <v>26241355354688.012</v>
      </c>
      <c r="AL391" s="84">
        <v>27457031184091.836</v>
      </c>
      <c r="AM391" s="84">
        <v>28727917839654.719</v>
      </c>
      <c r="AN391" s="84">
        <v>30058574736486.848</v>
      </c>
      <c r="AO391" s="84">
        <v>31451860862018.016</v>
      </c>
      <c r="AP391" s="84">
        <v>32910774400428.98</v>
      </c>
      <c r="AQ391" s="84">
        <v>34438459633766.758</v>
      </c>
    </row>
    <row r="392" spans="1:43" x14ac:dyDescent="0.2">
      <c r="A392" s="85" t="s">
        <v>248</v>
      </c>
      <c r="B392" s="84">
        <v>8768637416.2351074</v>
      </c>
      <c r="C392" s="84">
        <v>9354112982.1655273</v>
      </c>
      <c r="D392" s="84">
        <v>9939588548.0959473</v>
      </c>
      <c r="E392" s="84">
        <v>10765129068.893097</v>
      </c>
      <c r="F392" s="84">
        <v>11165661911.084442</v>
      </c>
      <c r="G392" s="84">
        <v>11626776016.692638</v>
      </c>
      <c r="H392" s="84">
        <v>12107587537.177721</v>
      </c>
      <c r="I392" s="84">
        <v>12705959207.810089</v>
      </c>
      <c r="J392" s="84">
        <v>13334357843.446836</v>
      </c>
      <c r="K392" s="84">
        <v>13994317228.082144</v>
      </c>
      <c r="L392" s="84">
        <v>14687451110.575319</v>
      </c>
      <c r="M392" s="84">
        <v>15415457475.968996</v>
      </c>
      <c r="N392" s="84">
        <v>16254248775.455444</v>
      </c>
      <c r="O392" s="84">
        <v>17139219130.875444</v>
      </c>
      <c r="P392" s="84">
        <v>18072944740.334629</v>
      </c>
      <c r="Q392" s="84">
        <v>19058147665.67178</v>
      </c>
      <c r="R392" s="84">
        <v>20097704222.043911</v>
      </c>
      <c r="S392" s="84">
        <v>21174393723.536736</v>
      </c>
      <c r="T392" s="84">
        <v>22309487084.876324</v>
      </c>
      <c r="U392" s="84">
        <v>23506197115.524555</v>
      </c>
      <c r="V392" s="84">
        <v>24767916154.33136</v>
      </c>
      <c r="W392" s="84">
        <v>26098226283.689907</v>
      </c>
      <c r="X392" s="84">
        <v>27427856860.600712</v>
      </c>
      <c r="Y392" s="84">
        <v>28826190638.956268</v>
      </c>
      <c r="Z392" s="84">
        <v>30296832889.999424</v>
      </c>
      <c r="AA392" s="84">
        <v>31843581274.708126</v>
      </c>
      <c r="AB392" s="84">
        <v>33470436292.577454</v>
      </c>
      <c r="AC392" s="84">
        <v>35068997251.085266</v>
      </c>
      <c r="AD392" s="84">
        <v>36744997835.070518</v>
      </c>
      <c r="AE392" s="84">
        <v>38502248175.020081</v>
      </c>
      <c r="AF392" s="84">
        <v>40344749038.669556</v>
      </c>
      <c r="AG392" s="84">
        <v>42276701536.521835</v>
      </c>
      <c r="AH392" s="84">
        <v>44229376722.804565</v>
      </c>
      <c r="AI392" s="84">
        <v>46273761846.622063</v>
      </c>
      <c r="AJ392" s="84">
        <v>48414243238.751808</v>
      </c>
      <c r="AK392" s="84">
        <v>50655421169.469353</v>
      </c>
      <c r="AL392" s="84">
        <v>53002120503.846268</v>
      </c>
      <c r="AM392" s="84">
        <v>55455396941.974136</v>
      </c>
      <c r="AN392" s="84">
        <v>58024051823.935051</v>
      </c>
      <c r="AO392" s="84">
        <v>60713604041.966751</v>
      </c>
      <c r="AP392" s="84">
        <v>63529841188.987656</v>
      </c>
      <c r="AQ392" s="84">
        <v>66478832880.275421</v>
      </c>
    </row>
    <row r="393" spans="1:43" x14ac:dyDescent="0.2">
      <c r="A393" s="85" t="s">
        <v>249</v>
      </c>
      <c r="B393" s="84">
        <v>70559327982.826172</v>
      </c>
      <c r="C393" s="84">
        <v>75270523180.146484</v>
      </c>
      <c r="D393" s="84">
        <v>79981718377.466797</v>
      </c>
      <c r="E393" s="84">
        <v>86624664322.774109</v>
      </c>
      <c r="F393" s="84">
        <v>89847665438.973404</v>
      </c>
      <c r="G393" s="84">
        <v>93558150873.674576</v>
      </c>
      <c r="H393" s="84">
        <v>97427137143.880585</v>
      </c>
      <c r="I393" s="84">
        <v>102242104505.35564</v>
      </c>
      <c r="J393" s="84">
        <v>107298692357.16476</v>
      </c>
      <c r="K393" s="84">
        <v>112609242727.23817</v>
      </c>
      <c r="L393" s="84">
        <v>118186741103.47328</v>
      </c>
      <c r="M393" s="84">
        <v>124044850804.10825</v>
      </c>
      <c r="N393" s="84">
        <v>130794422898.40254</v>
      </c>
      <c r="O393" s="84">
        <v>137915587863.84457</v>
      </c>
      <c r="P393" s="84">
        <v>145429075809.16806</v>
      </c>
      <c r="Q393" s="84">
        <v>153356790577.00601</v>
      </c>
      <c r="R393" s="84">
        <v>161721877253.06708</v>
      </c>
      <c r="S393" s="84">
        <v>170385764703.90848</v>
      </c>
      <c r="T393" s="84">
        <v>179519615377.8569</v>
      </c>
      <c r="U393" s="84">
        <v>189149282057.48355</v>
      </c>
      <c r="V393" s="84">
        <v>199302062159.49966</v>
      </c>
      <c r="W393" s="84">
        <v>210006779925.85327</v>
      </c>
      <c r="X393" s="84">
        <v>220706029480.69745</v>
      </c>
      <c r="Y393" s="84">
        <v>231958118831.97754</v>
      </c>
      <c r="Z393" s="84">
        <v>243792058817.29733</v>
      </c>
      <c r="AA393" s="84">
        <v>256238408392.83105</v>
      </c>
      <c r="AB393" s="84">
        <v>269329358712.41156</v>
      </c>
      <c r="AC393" s="84">
        <v>282192632858.41028</v>
      </c>
      <c r="AD393" s="84">
        <v>295679046914.70026</v>
      </c>
      <c r="AE393" s="84">
        <v>309819260176.896</v>
      </c>
      <c r="AF393" s="84">
        <v>324645465957.30371</v>
      </c>
      <c r="AG393" s="84">
        <v>340191469683.1286</v>
      </c>
      <c r="AH393" s="84">
        <v>355904224398.90137</v>
      </c>
      <c r="AI393" s="84">
        <v>372354949138.3653</v>
      </c>
      <c r="AJ393" s="84">
        <v>389578939756.19904</v>
      </c>
      <c r="AK393" s="84">
        <v>407613213631.93054</v>
      </c>
      <c r="AL393" s="84">
        <v>426496595410.81531</v>
      </c>
      <c r="AM393" s="84">
        <v>446237580083.0639</v>
      </c>
      <c r="AN393" s="84">
        <v>466906990127.93573</v>
      </c>
      <c r="AO393" s="84">
        <v>488549234877.12231</v>
      </c>
      <c r="AP393" s="84">
        <v>511210885838.55353</v>
      </c>
      <c r="AQ393" s="84">
        <v>534940783893.06146</v>
      </c>
    </row>
    <row r="394" spans="1:43" x14ac:dyDescent="0.2">
      <c r="A394" s="85" t="s">
        <v>250</v>
      </c>
      <c r="B394" s="84">
        <v>1159305462161.9062</v>
      </c>
      <c r="C394" s="84">
        <v>1236711447758.8125</v>
      </c>
      <c r="D394" s="84">
        <v>1314117433355.6875</v>
      </c>
      <c r="E394" s="84">
        <v>1423262513664.77</v>
      </c>
      <c r="F394" s="84">
        <v>1476217139302.2651</v>
      </c>
      <c r="G394" s="84">
        <v>1537181240785.3213</v>
      </c>
      <c r="H394" s="84">
        <v>1600749546271.0403</v>
      </c>
      <c r="I394" s="84">
        <v>1679860531620.106</v>
      </c>
      <c r="J394" s="84">
        <v>1762941395399.4592</v>
      </c>
      <c r="K394" s="84">
        <v>1850194919874.7859</v>
      </c>
      <c r="L394" s="84">
        <v>1941834459502.2371</v>
      </c>
      <c r="M394" s="84">
        <v>2038084505641.321</v>
      </c>
      <c r="N394" s="84">
        <v>2148981477308.5613</v>
      </c>
      <c r="O394" s="84">
        <v>2265983802548.9951</v>
      </c>
      <c r="P394" s="84">
        <v>2389432081662.7256</v>
      </c>
      <c r="Q394" s="84">
        <v>2519686199659.0474</v>
      </c>
      <c r="R394" s="84">
        <v>2657126435447.23</v>
      </c>
      <c r="S394" s="84">
        <v>2799476034464.9702</v>
      </c>
      <c r="T394" s="84">
        <v>2949547233831.5083</v>
      </c>
      <c r="U394" s="84">
        <v>3107764800518.1826</v>
      </c>
      <c r="V394" s="84">
        <v>3274577237156.7627</v>
      </c>
      <c r="W394" s="84">
        <v>3450458132457.4673</v>
      </c>
      <c r="X394" s="84">
        <v>3626249183826.0854</v>
      </c>
      <c r="Y394" s="84">
        <v>3811123516087.9785</v>
      </c>
      <c r="Z394" s="84">
        <v>4005557783761.5117</v>
      </c>
      <c r="AA394" s="84">
        <v>4210054077297.7095</v>
      </c>
      <c r="AB394" s="84">
        <v>4425141304518.3809</v>
      </c>
      <c r="AC394" s="84">
        <v>4636487761536.3955</v>
      </c>
      <c r="AD394" s="84">
        <v>4858072545964.042</v>
      </c>
      <c r="AE394" s="84">
        <v>5090399396851.6758</v>
      </c>
      <c r="AF394" s="84">
        <v>5333997257485.3066</v>
      </c>
      <c r="AG394" s="84">
        <v>5589421558557.5186</v>
      </c>
      <c r="AH394" s="84">
        <v>5847585615506.0117</v>
      </c>
      <c r="AI394" s="84">
        <v>6117874684183.4326</v>
      </c>
      <c r="AJ394" s="84">
        <v>6400868683337.4502</v>
      </c>
      <c r="AK394" s="84">
        <v>6697175816752.1611</v>
      </c>
      <c r="AL394" s="84">
        <v>7007433981989.7617</v>
      </c>
      <c r="AM394" s="84">
        <v>7331782753630.0303</v>
      </c>
      <c r="AN394" s="84">
        <v>7671385760769.1621</v>
      </c>
      <c r="AO394" s="84">
        <v>8026972658610.4189</v>
      </c>
      <c r="AP394" s="84">
        <v>8399308627393.8604</v>
      </c>
      <c r="AQ394" s="84">
        <v>8789196133661.3789</v>
      </c>
    </row>
    <row r="395" spans="1:43" x14ac:dyDescent="0.2">
      <c r="A395" s="85" t="s">
        <v>251</v>
      </c>
      <c r="B395" s="84">
        <v>53506526898.504883</v>
      </c>
      <c r="C395" s="84">
        <v>57079118925.045898</v>
      </c>
      <c r="D395" s="84">
        <v>60651710951.587891</v>
      </c>
      <c r="E395" s="84">
        <v>65689187583.938858</v>
      </c>
      <c r="F395" s="84">
        <v>68133252753.604378</v>
      </c>
      <c r="G395" s="84">
        <v>70946986874.862946</v>
      </c>
      <c r="H395" s="84">
        <v>73880915298.715195</v>
      </c>
      <c r="I395" s="84">
        <v>77532199799.396652</v>
      </c>
      <c r="J395" s="84">
        <v>81366709872.584061</v>
      </c>
      <c r="K395" s="84">
        <v>85393804720.927322</v>
      </c>
      <c r="L395" s="84">
        <v>89623331495.431641</v>
      </c>
      <c r="M395" s="84">
        <v>94065651359.188187</v>
      </c>
      <c r="N395" s="84">
        <v>99183984698.540039</v>
      </c>
      <c r="O395" s="84">
        <v>104584104224.40714</v>
      </c>
      <c r="P395" s="84">
        <v>110281729986.17599</v>
      </c>
      <c r="Q395" s="84">
        <v>116293472098.74611</v>
      </c>
      <c r="R395" s="84">
        <v>122636881936.06671</v>
      </c>
      <c r="S395" s="84">
        <v>129206878280.80093</v>
      </c>
      <c r="T395" s="84">
        <v>136133256985.70456</v>
      </c>
      <c r="U395" s="84">
        <v>143435622724.54059</v>
      </c>
      <c r="V395" s="84">
        <v>151134675665.56857</v>
      </c>
      <c r="W395" s="84">
        <v>159252273798.67047</v>
      </c>
      <c r="X395" s="84">
        <v>167365725279.37949</v>
      </c>
      <c r="Y395" s="84">
        <v>175898406056.68494</v>
      </c>
      <c r="Z395" s="84">
        <v>184872315619.62653</v>
      </c>
      <c r="AA395" s="84">
        <v>194310627426.02005</v>
      </c>
      <c r="AB395" s="84">
        <v>204237752661.28482</v>
      </c>
      <c r="AC395" s="84">
        <v>213992226573.83755</v>
      </c>
      <c r="AD395" s="84">
        <v>224219239742.71161</v>
      </c>
      <c r="AE395" s="84">
        <v>234942041715.09479</v>
      </c>
      <c r="AF395" s="84">
        <v>246185045313.21933</v>
      </c>
      <c r="AG395" s="84">
        <v>257973885857.76904</v>
      </c>
      <c r="AH395" s="84">
        <v>269889176959.37573</v>
      </c>
      <c r="AI395" s="84">
        <v>282364085251.9588</v>
      </c>
      <c r="AJ395" s="84">
        <v>295425376276.68396</v>
      </c>
      <c r="AK395" s="84">
        <v>309101121040.88733</v>
      </c>
      <c r="AL395" s="84">
        <v>323420761037.06995</v>
      </c>
      <c r="AM395" s="84">
        <v>338390738183.47577</v>
      </c>
      <c r="AN395" s="84">
        <v>354064758559.79449</v>
      </c>
      <c r="AO395" s="84">
        <v>370476498636.14917</v>
      </c>
      <c r="AP395" s="84">
        <v>387661274503.45184</v>
      </c>
      <c r="AQ395" s="84">
        <v>405656123162.74408</v>
      </c>
    </row>
    <row r="396" spans="1:43" x14ac:dyDescent="0.2">
      <c r="A396" s="85" t="s">
        <v>252</v>
      </c>
      <c r="B396" s="84">
        <v>17429057293.011719</v>
      </c>
      <c r="C396" s="84">
        <v>18592782818.18457</v>
      </c>
      <c r="D396" s="84">
        <v>19756508343.357422</v>
      </c>
      <c r="E396" s="84">
        <v>21397401033.028889</v>
      </c>
      <c r="F396" s="84">
        <v>22193523568.710495</v>
      </c>
      <c r="G396" s="84">
        <v>23110060971.703247</v>
      </c>
      <c r="H396" s="84">
        <v>24065750110.150108</v>
      </c>
      <c r="I396" s="84">
        <v>25255108688.332104</v>
      </c>
      <c r="J396" s="84">
        <v>26504150620.786156</v>
      </c>
      <c r="K396" s="84">
        <v>27815924546.410316</v>
      </c>
      <c r="L396" s="84">
        <v>29193638046.95192</v>
      </c>
      <c r="M396" s="84">
        <v>30640666136.929848</v>
      </c>
      <c r="N396" s="84">
        <v>32307896850.399826</v>
      </c>
      <c r="O396" s="84">
        <v>34066915760.073776</v>
      </c>
      <c r="P396" s="84">
        <v>35922843468.190132</v>
      </c>
      <c r="Q396" s="84">
        <v>37881090504.286263</v>
      </c>
      <c r="R396" s="84">
        <v>39947374000.829254</v>
      </c>
      <c r="S396" s="84">
        <v>42087465113.908943</v>
      </c>
      <c r="T396" s="84">
        <v>44343643159.436951</v>
      </c>
      <c r="U396" s="84">
        <v>46722294105.668602</v>
      </c>
      <c r="V396" s="84">
        <v>49230160763.985672</v>
      </c>
      <c r="W396" s="84">
        <v>51874363091.149429</v>
      </c>
      <c r="X396" s="84">
        <v>54517214700.067795</v>
      </c>
      <c r="Y396" s="84">
        <v>57296624816.009964</v>
      </c>
      <c r="Z396" s="84">
        <v>60219759487.252914</v>
      </c>
      <c r="AA396" s="84">
        <v>63294167167.179108</v>
      </c>
      <c r="AB396" s="84">
        <v>66527799482.887596</v>
      </c>
      <c r="AC396" s="84">
        <v>69705192869.073135</v>
      </c>
      <c r="AD396" s="84">
        <v>73036509790.367645</v>
      </c>
      <c r="AE396" s="84">
        <v>76529323485.2798</v>
      </c>
      <c r="AF396" s="84">
        <v>80191586114.079285</v>
      </c>
      <c r="AG396" s="84">
        <v>84031648050.053604</v>
      </c>
      <c r="AH396" s="84">
        <v>87912899615.245682</v>
      </c>
      <c r="AI396" s="84">
        <v>91976439223.580276</v>
      </c>
      <c r="AJ396" s="84">
        <v>96230985403.010864</v>
      </c>
      <c r="AK396" s="84">
        <v>100685681920.16728</v>
      </c>
      <c r="AL396" s="84">
        <v>105350118959.45004</v>
      </c>
      <c r="AM396" s="84">
        <v>110226394892.19186</v>
      </c>
      <c r="AN396" s="84">
        <v>115332003777.41971</v>
      </c>
      <c r="AO396" s="84">
        <v>120677915288.57762</v>
      </c>
      <c r="AP396" s="84">
        <v>126275633184.32002</v>
      </c>
      <c r="AQ396" s="84">
        <v>132137221787.45998</v>
      </c>
    </row>
    <row r="397" spans="1:43" x14ac:dyDescent="0.2">
      <c r="A397" s="85" t="s">
        <v>128</v>
      </c>
      <c r="B397" s="84">
        <v>43558994488.755859</v>
      </c>
      <c r="C397" s="84">
        <v>46467396984.957031</v>
      </c>
      <c r="D397" s="84">
        <v>49375799481.15918</v>
      </c>
      <c r="E397" s="84">
        <v>53476746217.657379</v>
      </c>
      <c r="F397" s="84">
        <v>55466429111.065163</v>
      </c>
      <c r="G397" s="84">
        <v>57757054875.529594</v>
      </c>
      <c r="H397" s="84">
        <v>60145529318.795212</v>
      </c>
      <c r="I397" s="84">
        <v>63117994374.203331</v>
      </c>
      <c r="J397" s="84">
        <v>66239621077.089088</v>
      </c>
      <c r="K397" s="84">
        <v>69518028637.299835</v>
      </c>
      <c r="L397" s="84">
        <v>72961233497.337692</v>
      </c>
      <c r="M397" s="84">
        <v>76577670550.516449</v>
      </c>
      <c r="N397" s="84">
        <v>80744441721.131668</v>
      </c>
      <c r="O397" s="84">
        <v>85140611502.662369</v>
      </c>
      <c r="P397" s="84">
        <v>89778977390.746429</v>
      </c>
      <c r="Q397" s="84">
        <v>94673061472.226532</v>
      </c>
      <c r="R397" s="84">
        <v>99837152101.167862</v>
      </c>
      <c r="S397" s="84">
        <v>105185703972.49887</v>
      </c>
      <c r="T397" s="84">
        <v>110824382266.9474</v>
      </c>
      <c r="U397" s="84">
        <v>116769146904.28217</v>
      </c>
      <c r="V397" s="84">
        <v>123036849632.64307</v>
      </c>
      <c r="W397" s="84">
        <v>129645284768.27501</v>
      </c>
      <c r="X397" s="84">
        <v>136250344166.04468</v>
      </c>
      <c r="Y397" s="84">
        <v>143196692892.02313</v>
      </c>
      <c r="Z397" s="84">
        <v>150502240455.15005</v>
      </c>
      <c r="AA397" s="84">
        <v>158185852077.66669</v>
      </c>
      <c r="AB397" s="84">
        <v>166267400600.379</v>
      </c>
      <c r="AC397" s="84">
        <v>174208395840.14786</v>
      </c>
      <c r="AD397" s="84">
        <v>182534079379.73605</v>
      </c>
      <c r="AE397" s="84">
        <v>191263378384.79077</v>
      </c>
      <c r="AF397" s="84">
        <v>200416167028.62714</v>
      </c>
      <c r="AG397" s="84">
        <v>210013314705.26328</v>
      </c>
      <c r="AH397" s="84">
        <v>219713404199.22931</v>
      </c>
      <c r="AI397" s="84">
        <v>229869071050.77249</v>
      </c>
      <c r="AJ397" s="84">
        <v>240502104752.2728</v>
      </c>
      <c r="AK397" s="84">
        <v>251635357559.79547</v>
      </c>
      <c r="AL397" s="84">
        <v>263292797424.24127</v>
      </c>
      <c r="AM397" s="84">
        <v>275479668630.70172</v>
      </c>
      <c r="AN397" s="84">
        <v>288239692627.09717</v>
      </c>
      <c r="AO397" s="84">
        <v>301600285006.65582</v>
      </c>
      <c r="AP397" s="84">
        <v>315590196157.38776</v>
      </c>
      <c r="AQ397" s="84">
        <v>330239577438.7207</v>
      </c>
    </row>
    <row r="398" spans="1:43" x14ac:dyDescent="0.2">
      <c r="A398" s="85" t="s">
        <v>253</v>
      </c>
      <c r="B398" s="84">
        <v>5506027206543.875</v>
      </c>
      <c r="C398" s="84">
        <v>5873660653082.625</v>
      </c>
      <c r="D398" s="84">
        <v>6241294099621.5</v>
      </c>
      <c r="E398" s="84">
        <v>6759669800639.4805</v>
      </c>
      <c r="F398" s="84">
        <v>7011173497455.2129</v>
      </c>
      <c r="G398" s="84">
        <v>7300717549772.748</v>
      </c>
      <c r="H398" s="84">
        <v>7602630057651.001</v>
      </c>
      <c r="I398" s="84">
        <v>7978361262139.7285</v>
      </c>
      <c r="J398" s="84">
        <v>8372947082048.8545</v>
      </c>
      <c r="K398" s="84">
        <v>8787350615292.0117</v>
      </c>
      <c r="L398" s="84">
        <v>9222585171543.4492</v>
      </c>
      <c r="M398" s="84">
        <v>9679716954296.0469</v>
      </c>
      <c r="N398" s="84">
        <v>10206413121141.053</v>
      </c>
      <c r="O398" s="84">
        <v>10762106169288.484</v>
      </c>
      <c r="P398" s="84">
        <v>11348413752221.527</v>
      </c>
      <c r="Q398" s="84">
        <v>11967045114584.557</v>
      </c>
      <c r="R398" s="84">
        <v>12619806360194.781</v>
      </c>
      <c r="S398" s="84">
        <v>13295884228033.568</v>
      </c>
      <c r="T398" s="84">
        <v>14008635210065.457</v>
      </c>
      <c r="U398" s="84">
        <v>14760076702547.898</v>
      </c>
      <c r="V398" s="84">
        <v>15552338832331.285</v>
      </c>
      <c r="W398" s="84">
        <v>16387670870559.639</v>
      </c>
      <c r="X398" s="84">
        <v>17222576202324.035</v>
      </c>
      <c r="Y398" s="84">
        <v>18100621839517.32</v>
      </c>
      <c r="Z398" s="84">
        <v>19024071614090.543</v>
      </c>
      <c r="AA398" s="84">
        <v>19995310163892.555</v>
      </c>
      <c r="AB398" s="84">
        <v>21016849493698.371</v>
      </c>
      <c r="AC398" s="84">
        <v>22020622339017.133</v>
      </c>
      <c r="AD398" s="84">
        <v>23073021289453.879</v>
      </c>
      <c r="AE398" s="84">
        <v>24176438812746.23</v>
      </c>
      <c r="AF398" s="84">
        <v>25333387082103.5</v>
      </c>
      <c r="AG398" s="84">
        <v>26546504070522.934</v>
      </c>
      <c r="AH398" s="84">
        <v>27772633307125.824</v>
      </c>
      <c r="AI398" s="84">
        <v>29056349302903.164</v>
      </c>
      <c r="AJ398" s="84">
        <v>30400406334882.43</v>
      </c>
      <c r="AK398" s="84">
        <v>31807693017576.043</v>
      </c>
      <c r="AL398" s="84">
        <v>33281238993685.688</v>
      </c>
      <c r="AM398" s="84">
        <v>34821707161350.527</v>
      </c>
      <c r="AN398" s="84">
        <v>36434624082526.078</v>
      </c>
      <c r="AO398" s="84">
        <v>38123455195383.438</v>
      </c>
      <c r="AP398" s="84">
        <v>39891834661372.844</v>
      </c>
      <c r="AQ398" s="84">
        <v>41743573730209.148</v>
      </c>
    </row>
    <row r="399" spans="1:43" x14ac:dyDescent="0.2">
      <c r="A399" s="85" t="s">
        <v>254</v>
      </c>
      <c r="B399" s="84">
        <v>16267297274.080078</v>
      </c>
      <c r="C399" s="84">
        <v>17353452924.679199</v>
      </c>
      <c r="D399" s="84">
        <v>18439608575.278564</v>
      </c>
      <c r="E399" s="84">
        <v>19971125095.592484</v>
      </c>
      <c r="F399" s="84">
        <v>20714180886.666145</v>
      </c>
      <c r="G399" s="84">
        <v>21569625111.023262</v>
      </c>
      <c r="H399" s="84">
        <v>22461611353.042099</v>
      </c>
      <c r="I399" s="84">
        <v>23571691446.962097</v>
      </c>
      <c r="J399" s="84">
        <v>24737476611.43959</v>
      </c>
      <c r="K399" s="84">
        <v>25961812273.763161</v>
      </c>
      <c r="L399" s="84">
        <v>27247692209.49609</v>
      </c>
      <c r="M399" s="84">
        <v>28598266466.490082</v>
      </c>
      <c r="N399" s="84">
        <v>30154365410.026577</v>
      </c>
      <c r="O399" s="84">
        <v>31796134269.542992</v>
      </c>
      <c r="P399" s="84">
        <v>33528352325.83659</v>
      </c>
      <c r="Q399" s="84">
        <v>35356069461.463554</v>
      </c>
      <c r="R399" s="84">
        <v>37284621724.830505</v>
      </c>
      <c r="S399" s="84">
        <v>39282061847.082138</v>
      </c>
      <c r="T399" s="84">
        <v>41387850952.759834</v>
      </c>
      <c r="U399" s="84">
        <v>43607949343.803413</v>
      </c>
      <c r="V399" s="84">
        <v>45948650379.363991</v>
      </c>
      <c r="W399" s="84">
        <v>48416599424.779869</v>
      </c>
      <c r="X399" s="84">
        <v>50883287786.105835</v>
      </c>
      <c r="Y399" s="84">
        <v>53477432141.850471</v>
      </c>
      <c r="Z399" s="84">
        <v>56205720876.568489</v>
      </c>
      <c r="AA399" s="84">
        <v>59075199290.132858</v>
      </c>
      <c r="AB399" s="84">
        <v>62093288981.982819</v>
      </c>
      <c r="AC399" s="84">
        <v>65058888434.713997</v>
      </c>
      <c r="AD399" s="84">
        <v>68168151417.893188</v>
      </c>
      <c r="AE399" s="84">
        <v>71428146364.429718</v>
      </c>
      <c r="AF399" s="84">
        <v>74846295371.394135</v>
      </c>
      <c r="AG399" s="84">
        <v>78430392205.387558</v>
      </c>
      <c r="AH399" s="84">
        <v>82052933111.933487</v>
      </c>
      <c r="AI399" s="84">
        <v>85845611378.031174</v>
      </c>
      <c r="AJ399" s="84">
        <v>89816564385.044846</v>
      </c>
      <c r="AK399" s="84">
        <v>93974326408.091644</v>
      </c>
      <c r="AL399" s="84">
        <v>98327848383.411926</v>
      </c>
      <c r="AM399" s="84">
        <v>102879088812.24211</v>
      </c>
      <c r="AN399" s="84">
        <v>107644375660.80194</v>
      </c>
      <c r="AO399" s="84">
        <v>112633947402.45895</v>
      </c>
      <c r="AP399" s="84">
        <v>117858540995.53809</v>
      </c>
      <c r="AQ399" s="84">
        <v>123329416597.27635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C496-2A77-634C-95FE-954E2ED97BCA}">
  <dimension ref="A1:AQ150"/>
  <sheetViews>
    <sheetView workbookViewId="0">
      <selection sqref="A1:XFD1048576"/>
    </sheetView>
  </sheetViews>
  <sheetFormatPr baseColWidth="10" defaultRowHeight="15" x14ac:dyDescent="0.2"/>
  <cols>
    <col min="1" max="1" width="21.83203125" customWidth="1"/>
  </cols>
  <sheetData>
    <row r="1" spans="1:40" ht="17" x14ac:dyDescent="0.2">
      <c r="A1" s="96" t="s">
        <v>121</v>
      </c>
    </row>
    <row r="3" spans="1:40" x14ac:dyDescent="0.2">
      <c r="A3" s="83" t="s">
        <v>375</v>
      </c>
    </row>
    <row r="4" spans="1:40" x14ac:dyDescent="0.2">
      <c r="A4" s="83" t="s">
        <v>241</v>
      </c>
    </row>
    <row r="5" spans="1:40" x14ac:dyDescent="0.2">
      <c r="A5" s="83" t="s">
        <v>376</v>
      </c>
    </row>
    <row r="6" spans="1:40" x14ac:dyDescent="0.2">
      <c r="A6" s="83" t="s">
        <v>243</v>
      </c>
    </row>
    <row r="7" spans="1:40" x14ac:dyDescent="0.2">
      <c r="A7" s="83"/>
      <c r="B7">
        <v>1000</v>
      </c>
    </row>
    <row r="8" spans="1:40" x14ac:dyDescent="0.2">
      <c r="A8" s="85" t="s">
        <v>244</v>
      </c>
      <c r="B8" s="85">
        <v>2022</v>
      </c>
      <c r="C8" s="85">
        <v>2023</v>
      </c>
      <c r="D8" s="85">
        <v>2024</v>
      </c>
      <c r="E8" s="85">
        <v>2025</v>
      </c>
      <c r="F8" s="85">
        <v>2026</v>
      </c>
      <c r="G8" s="85">
        <v>2027</v>
      </c>
      <c r="H8" s="85">
        <v>2028</v>
      </c>
      <c r="I8" s="85">
        <v>2029</v>
      </c>
      <c r="J8" s="85">
        <v>2030</v>
      </c>
      <c r="K8" s="85">
        <v>2031</v>
      </c>
      <c r="L8" s="85">
        <v>2032</v>
      </c>
      <c r="M8" s="85">
        <v>2033</v>
      </c>
      <c r="N8" s="85">
        <v>2034</v>
      </c>
      <c r="O8" s="85">
        <v>2035</v>
      </c>
      <c r="P8" s="85">
        <v>2036</v>
      </c>
      <c r="Q8" s="85">
        <v>2037</v>
      </c>
      <c r="R8" s="85">
        <v>2038</v>
      </c>
      <c r="S8" s="85">
        <v>2039</v>
      </c>
      <c r="T8" s="85">
        <v>2040</v>
      </c>
      <c r="U8" s="85">
        <v>2041</v>
      </c>
      <c r="V8" s="85">
        <v>2042</v>
      </c>
      <c r="W8" s="85">
        <v>2043</v>
      </c>
      <c r="X8" s="85">
        <v>2044</v>
      </c>
      <c r="Y8" s="85">
        <v>2045</v>
      </c>
      <c r="Z8" s="85">
        <v>2046</v>
      </c>
      <c r="AA8" s="85">
        <v>2047</v>
      </c>
      <c r="AB8" s="85">
        <v>2048</v>
      </c>
      <c r="AC8" s="85">
        <v>2049</v>
      </c>
      <c r="AD8" s="85">
        <v>2050</v>
      </c>
      <c r="AE8" s="85">
        <v>2051</v>
      </c>
      <c r="AF8" s="85">
        <v>2052</v>
      </c>
      <c r="AG8" s="85">
        <v>2053</v>
      </c>
      <c r="AH8" s="85">
        <v>2054</v>
      </c>
      <c r="AI8" s="85">
        <v>2055</v>
      </c>
      <c r="AJ8" s="85">
        <v>2056</v>
      </c>
      <c r="AK8" s="85">
        <v>2057</v>
      </c>
      <c r="AL8" s="85">
        <v>2058</v>
      </c>
      <c r="AM8" s="85">
        <v>2059</v>
      </c>
      <c r="AN8" s="85">
        <v>2060</v>
      </c>
    </row>
    <row r="9" spans="1:40" x14ac:dyDescent="0.2">
      <c r="A9" s="85" t="s">
        <v>245</v>
      </c>
      <c r="B9" s="86">
        <v>0.70038095169145209</v>
      </c>
      <c r="C9" s="86">
        <v>0.7178180393485718</v>
      </c>
      <c r="D9" s="86">
        <v>0.7385909990305608</v>
      </c>
      <c r="E9" s="86">
        <v>0.76000619471960018</v>
      </c>
      <c r="F9" s="86">
        <v>0.7881008231613903</v>
      </c>
      <c r="G9" s="86">
        <v>0.81726187568453279</v>
      </c>
      <c r="H9" s="86">
        <v>0.84753112945327724</v>
      </c>
      <c r="I9" s="86">
        <v>0.87895205949228994</v>
      </c>
      <c r="J9" s="86">
        <v>0.91156991087024597</v>
      </c>
      <c r="K9" s="86">
        <v>0.94976306470262883</v>
      </c>
      <c r="L9" s="86">
        <v>0.98958753261711863</v>
      </c>
      <c r="M9" s="86">
        <v>1.0311145479366193</v>
      </c>
      <c r="N9" s="86">
        <v>1.0744185332990581</v>
      </c>
      <c r="O9" s="86">
        <v>1.1195772471414287</v>
      </c>
      <c r="P9" s="86">
        <v>1.1655567063112295</v>
      </c>
      <c r="Q9" s="86">
        <v>1.2134637825761021</v>
      </c>
      <c r="R9" s="86">
        <v>1.2633812196922447</v>
      </c>
      <c r="S9" s="86">
        <v>1.3153954090900752</v>
      </c>
      <c r="T9" s="86">
        <v>1.3695965558377912</v>
      </c>
      <c r="U9" s="86">
        <v>1.4222906239007096</v>
      </c>
      <c r="V9" s="86">
        <v>1.4770613599325055</v>
      </c>
      <c r="W9" s="86">
        <v>1.5339928098587068</v>
      </c>
      <c r="X9" s="86">
        <v>1.5931725205202372</v>
      </c>
      <c r="Y9" s="86">
        <v>1.654691689831822</v>
      </c>
      <c r="Z9" s="86">
        <v>1.7131440026079057</v>
      </c>
      <c r="AA9" s="86">
        <v>1.7737138540676352</v>
      </c>
      <c r="AB9" s="86">
        <v>1.8364801181196715</v>
      </c>
      <c r="AC9" s="86">
        <v>1.9015246960245542</v>
      </c>
      <c r="AD9" s="86">
        <v>1.9689326360685107</v>
      </c>
      <c r="AE9" s="86">
        <v>2.0354263431838442</v>
      </c>
      <c r="AF9" s="86">
        <v>2.1042347511181969</v>
      </c>
      <c r="AG9" s="86">
        <v>2.1754411497933748</v>
      </c>
      <c r="AH9" s="86">
        <v>2.2491319341512268</v>
      </c>
      <c r="AI9" s="86">
        <v>2.325396724306771</v>
      </c>
      <c r="AJ9" s="86">
        <v>2.404154863818607</v>
      </c>
      <c r="AK9" s="86">
        <v>2.4856586249051933</v>
      </c>
      <c r="AL9" s="86">
        <v>2.5700066957038241</v>
      </c>
      <c r="AM9" s="86">
        <v>2.6573014251519265</v>
      </c>
      <c r="AN9" s="86">
        <v>2.7476489630789978</v>
      </c>
    </row>
    <row r="10" spans="1:40" x14ac:dyDescent="0.2">
      <c r="A10" s="85" t="s">
        <v>246</v>
      </c>
      <c r="B10" s="86">
        <v>5.9126379544860788E-2</v>
      </c>
      <c r="C10" s="86">
        <v>6.0598423952239341E-2</v>
      </c>
      <c r="D10" s="86">
        <v>6.2352083721913469E-2</v>
      </c>
      <c r="E10" s="86">
        <v>6.4159961256674614E-2</v>
      </c>
      <c r="F10" s="86">
        <v>6.6531718598745959E-2</v>
      </c>
      <c r="G10" s="86">
        <v>6.8993503796140249E-2</v>
      </c>
      <c r="H10" s="86">
        <v>7.1548843690162567E-2</v>
      </c>
      <c r="I10" s="86">
        <v>7.4201408456026782E-2</v>
      </c>
      <c r="J10" s="86">
        <v>7.6955017696616904E-2</v>
      </c>
      <c r="K10" s="86">
        <v>8.0179295718534854E-2</v>
      </c>
      <c r="L10" s="86">
        <v>8.3541289786759593E-2</v>
      </c>
      <c r="M10" s="86">
        <v>8.7047013440745724E-2</v>
      </c>
      <c r="N10" s="86">
        <v>9.0702749462922144E-2</v>
      </c>
      <c r="O10" s="86">
        <v>9.4515062244920872E-2</v>
      </c>
      <c r="P10" s="86">
        <v>9.8396662604804383E-2</v>
      </c>
      <c r="Q10" s="86">
        <v>0.10244099300425434</v>
      </c>
      <c r="R10" s="86">
        <v>0.10665503869711322</v>
      </c>
      <c r="S10" s="86">
        <v>0.11104609287502475</v>
      </c>
      <c r="T10" s="86">
        <v>0.1156217706781298</v>
      </c>
      <c r="U10" s="86">
        <v>0.12007022042612263</v>
      </c>
      <c r="V10" s="86">
        <v>0.12469398313518329</v>
      </c>
      <c r="W10" s="86">
        <v>0.12950015398869724</v>
      </c>
      <c r="X10" s="86">
        <v>0.13449612371842543</v>
      </c>
      <c r="Y10" s="86">
        <v>0.13968959128092381</v>
      </c>
      <c r="Z10" s="86">
        <v>0.14462415385308833</v>
      </c>
      <c r="AA10" s="86">
        <v>0.14973747970487639</v>
      </c>
      <c r="AB10" s="86">
        <v>0.15503622739638781</v>
      </c>
      <c r="AC10" s="86">
        <v>0.16052731105771736</v>
      </c>
      <c r="AD10" s="86">
        <v>0.16621791049185503</v>
      </c>
      <c r="AE10" s="86">
        <v>0.17183133009550244</v>
      </c>
      <c r="AF10" s="86">
        <v>0.1776401574680613</v>
      </c>
      <c r="AG10" s="86">
        <v>0.18365142397084594</v>
      </c>
      <c r="AH10" s="86">
        <v>0.18987242309193617</v>
      </c>
      <c r="AI10" s="86">
        <v>0.19631072058954199</v>
      </c>
      <c r="AJ10" s="86">
        <v>0.20295950742159072</v>
      </c>
      <c r="AK10" s="86">
        <v>0.20984008048786415</v>
      </c>
      <c r="AL10" s="86">
        <v>0.21696077107185616</v>
      </c>
      <c r="AM10" s="86">
        <v>0.22433021950295548</v>
      </c>
      <c r="AN10" s="86">
        <v>0.23195738698305143</v>
      </c>
    </row>
    <row r="11" spans="1:40" x14ac:dyDescent="0.2">
      <c r="A11" s="85" t="s">
        <v>247</v>
      </c>
      <c r="B11" s="86">
        <v>0</v>
      </c>
      <c r="C11" s="86">
        <v>0</v>
      </c>
      <c r="D11" s="86">
        <v>0</v>
      </c>
      <c r="E11" s="86">
        <v>0</v>
      </c>
      <c r="F11" s="86">
        <v>0</v>
      </c>
      <c r="G11" s="86">
        <v>0</v>
      </c>
      <c r="H11" s="86">
        <v>0</v>
      </c>
      <c r="I11" s="86">
        <v>0</v>
      </c>
      <c r="J11" s="86">
        <v>0</v>
      </c>
      <c r="K11" s="86">
        <v>0</v>
      </c>
      <c r="L11" s="86">
        <v>0</v>
      </c>
      <c r="M11" s="86">
        <v>0</v>
      </c>
      <c r="N11" s="86">
        <v>0</v>
      </c>
      <c r="O11" s="86">
        <v>0</v>
      </c>
      <c r="P11" s="86">
        <v>0</v>
      </c>
      <c r="Q11" s="86">
        <v>0</v>
      </c>
      <c r="R11" s="86">
        <v>0</v>
      </c>
      <c r="S11" s="86">
        <v>0</v>
      </c>
      <c r="T11" s="86">
        <v>0</v>
      </c>
      <c r="U11" s="86">
        <v>0</v>
      </c>
      <c r="V11" s="86">
        <v>0</v>
      </c>
      <c r="W11" s="86">
        <v>0</v>
      </c>
      <c r="X11" s="86">
        <v>0</v>
      </c>
      <c r="Y11" s="86">
        <v>0</v>
      </c>
      <c r="Z11" s="86">
        <v>0</v>
      </c>
      <c r="AA11" s="86">
        <v>0</v>
      </c>
      <c r="AB11" s="86">
        <v>0</v>
      </c>
      <c r="AC11" s="86">
        <v>0</v>
      </c>
      <c r="AD11" s="86">
        <v>0</v>
      </c>
      <c r="AE11" s="86">
        <v>0</v>
      </c>
      <c r="AF11" s="86">
        <v>0</v>
      </c>
      <c r="AG11" s="86">
        <v>0</v>
      </c>
      <c r="AH11" s="86">
        <v>0</v>
      </c>
      <c r="AI11" s="86">
        <v>0</v>
      </c>
      <c r="AJ11" s="86">
        <v>0</v>
      </c>
      <c r="AK11" s="86">
        <v>0</v>
      </c>
      <c r="AL11" s="86">
        <v>0</v>
      </c>
      <c r="AM11" s="86">
        <v>0</v>
      </c>
      <c r="AN11" s="86">
        <v>0</v>
      </c>
    </row>
    <row r="12" spans="1:40" x14ac:dyDescent="0.2">
      <c r="A12" s="85" t="s">
        <v>180</v>
      </c>
      <c r="B12" s="86">
        <v>46.54887149330326</v>
      </c>
      <c r="C12" s="86">
        <v>47.707779014429434</v>
      </c>
      <c r="D12" s="86">
        <v>49.08839598928752</v>
      </c>
      <c r="E12" s="86">
        <v>50.511697393652653</v>
      </c>
      <c r="F12" s="86">
        <v>52.378928713737331</v>
      </c>
      <c r="G12" s="86">
        <v>54.317036943595681</v>
      </c>
      <c r="H12" s="86">
        <v>56.328798686225426</v>
      </c>
      <c r="I12" s="86">
        <v>58.417103388193411</v>
      </c>
      <c r="J12" s="86">
        <v>60.584958137117283</v>
      </c>
      <c r="K12" s="86">
        <v>63.123359853174769</v>
      </c>
      <c r="L12" s="86">
        <v>65.770182321381242</v>
      </c>
      <c r="M12" s="86">
        <v>68.530159866372301</v>
      </c>
      <c r="N12" s="86">
        <v>71.408238781733857</v>
      </c>
      <c r="O12" s="86">
        <v>74.40958706565668</v>
      </c>
      <c r="P12" s="86">
        <v>77.465483904452412</v>
      </c>
      <c r="Q12" s="86">
        <v>80.649494450838375</v>
      </c>
      <c r="R12" s="86">
        <v>83.967118038377095</v>
      </c>
      <c r="S12" s="86">
        <v>87.42409643315014</v>
      </c>
      <c r="T12" s="86">
        <v>91.026424864064708</v>
      </c>
      <c r="U12" s="86">
        <v>94.528589502889346</v>
      </c>
      <c r="V12" s="86">
        <v>98.168774100972016</v>
      </c>
      <c r="W12" s="86">
        <v>101.952564536937</v>
      </c>
      <c r="X12" s="86">
        <v>105.8857793680109</v>
      </c>
      <c r="Y12" s="86">
        <v>109.97447980988311</v>
      </c>
      <c r="Z12" s="86">
        <v>113.85935016412273</v>
      </c>
      <c r="AA12" s="86">
        <v>117.88495683597515</v>
      </c>
      <c r="AB12" s="86">
        <v>122.05654196035198</v>
      </c>
      <c r="AC12" s="86">
        <v>126.37954887668573</v>
      </c>
      <c r="AD12" s="86">
        <v>130.85963008271594</v>
      </c>
      <c r="AE12" s="86">
        <v>135.27894934054257</v>
      </c>
      <c r="AF12" s="86">
        <v>139.8521087488042</v>
      </c>
      <c r="AG12" s="86">
        <v>144.58464394044086</v>
      </c>
      <c r="AH12" s="86">
        <v>149.48229691491173</v>
      </c>
      <c r="AI12" s="86">
        <v>154.55102402383815</v>
      </c>
      <c r="AJ12" s="86">
        <v>159.78546466122881</v>
      </c>
      <c r="AK12" s="86">
        <v>165.20238539826195</v>
      </c>
      <c r="AL12" s="86">
        <v>170.80834526743212</v>
      </c>
      <c r="AM12" s="86">
        <v>176.61014660613066</v>
      </c>
      <c r="AN12" s="86">
        <v>182.61484436746599</v>
      </c>
    </row>
    <row r="13" spans="1:40" x14ac:dyDescent="0.2">
      <c r="A13" s="85" t="s">
        <v>248</v>
      </c>
      <c r="B13" s="86">
        <v>11.00152989856841</v>
      </c>
      <c r="C13" s="86">
        <v>11.275430324815687</v>
      </c>
      <c r="D13" s="86">
        <v>11.601730371199356</v>
      </c>
      <c r="E13" s="86">
        <v>11.938118611181714</v>
      </c>
      <c r="F13" s="86">
        <v>12.379426864989981</v>
      </c>
      <c r="G13" s="86">
        <v>12.837486425907919</v>
      </c>
      <c r="H13" s="86">
        <v>13.312953526405108</v>
      </c>
      <c r="I13" s="86">
        <v>13.806511068811417</v>
      </c>
      <c r="J13" s="86">
        <v>14.318869759171303</v>
      </c>
      <c r="K13" s="86">
        <v>14.918804869903287</v>
      </c>
      <c r="L13" s="86">
        <v>15.544364536250201</v>
      </c>
      <c r="M13" s="86">
        <v>16.196667685746853</v>
      </c>
      <c r="N13" s="86">
        <v>16.876883343442113</v>
      </c>
      <c r="O13" s="86">
        <v>17.586232932858994</v>
      </c>
      <c r="P13" s="86">
        <v>18.308474726492783</v>
      </c>
      <c r="Q13" s="86">
        <v>19.060995380585585</v>
      </c>
      <c r="R13" s="86">
        <v>19.845094627669457</v>
      </c>
      <c r="S13" s="86">
        <v>20.662129497661361</v>
      </c>
      <c r="T13" s="86">
        <v>21.513516924805987</v>
      </c>
      <c r="U13" s="86">
        <v>22.341231276361885</v>
      </c>
      <c r="V13" s="86">
        <v>23.201565767991315</v>
      </c>
      <c r="W13" s="86">
        <v>24.095840586601575</v>
      </c>
      <c r="X13" s="86">
        <v>25.02543091120863</v>
      </c>
      <c r="Y13" s="86">
        <v>25.991769271613752</v>
      </c>
      <c r="Z13" s="86">
        <v>26.909933686413318</v>
      </c>
      <c r="AA13" s="86">
        <v>27.861360235317562</v>
      </c>
      <c r="AB13" s="86">
        <v>28.847287863592243</v>
      </c>
      <c r="AC13" s="86">
        <v>29.869003069912672</v>
      </c>
      <c r="AD13" s="86">
        <v>30.927841786190605</v>
      </c>
      <c r="AE13" s="86">
        <v>31.972319802232171</v>
      </c>
      <c r="AF13" s="86">
        <v>33.053156959973961</v>
      </c>
      <c r="AG13" s="86">
        <v>34.17166157107517</v>
      </c>
      <c r="AH13" s="86">
        <v>35.3291907206101</v>
      </c>
      <c r="AI13" s="86">
        <v>36.527152154424044</v>
      </c>
      <c r="AJ13" s="86">
        <v>37.764278927364593</v>
      </c>
      <c r="AK13" s="86">
        <v>39.044533711956277</v>
      </c>
      <c r="AL13" s="86">
        <v>40.369466693837985</v>
      </c>
      <c r="AM13" s="86">
        <v>41.740685562214388</v>
      </c>
      <c r="AN13" s="86">
        <v>43.159857710409248</v>
      </c>
    </row>
    <row r="14" spans="1:40" x14ac:dyDescent="0.2">
      <c r="A14" s="85" t="s">
        <v>249</v>
      </c>
      <c r="B14" s="86">
        <v>88.526930650212094</v>
      </c>
      <c r="C14" s="86">
        <v>90.730948115329483</v>
      </c>
      <c r="D14" s="86">
        <v>93.356613985775994</v>
      </c>
      <c r="E14" s="86">
        <v>96.063457367289757</v>
      </c>
      <c r="F14" s="86">
        <v>99.614569398111399</v>
      </c>
      <c r="G14" s="86">
        <v>103.30047557269953</v>
      </c>
      <c r="H14" s="86">
        <v>107.12645645174518</v>
      </c>
      <c r="I14" s="86">
        <v>111.09800720253467</v>
      </c>
      <c r="J14" s="86">
        <v>115.22084672282951</v>
      </c>
      <c r="K14" s="86">
        <v>120.04839474860991</v>
      </c>
      <c r="L14" s="86">
        <v>125.08213802893941</v>
      </c>
      <c r="M14" s="86">
        <v>130.33108033158399</v>
      </c>
      <c r="N14" s="86">
        <v>135.80462854816548</v>
      </c>
      <c r="O14" s="86">
        <v>141.51261120948934</v>
      </c>
      <c r="P14" s="86">
        <v>147.32433464861055</v>
      </c>
      <c r="Q14" s="86">
        <v>153.37970552629136</v>
      </c>
      <c r="R14" s="86">
        <v>159.68918250898901</v>
      </c>
      <c r="S14" s="86">
        <v>166.2636853228195</v>
      </c>
      <c r="T14" s="86">
        <v>173.11461573106234</v>
      </c>
      <c r="U14" s="86">
        <v>179.77505402227757</v>
      </c>
      <c r="V14" s="86">
        <v>186.69797952251866</v>
      </c>
      <c r="W14" s="86">
        <v>193.8940154901747</v>
      </c>
      <c r="X14" s="86">
        <v>201.37422769323433</v>
      </c>
      <c r="Y14" s="86">
        <v>209.15014338904638</v>
      </c>
      <c r="Z14" s="86">
        <v>216.5384137681535</v>
      </c>
      <c r="AA14" s="86">
        <v>224.19433734334433</v>
      </c>
      <c r="AB14" s="86">
        <v>232.12788363909701</v>
      </c>
      <c r="AC14" s="86">
        <v>240.34940483188726</v>
      </c>
      <c r="AD14" s="86">
        <v>248.86965087674818</v>
      </c>
      <c r="AE14" s="86">
        <v>257.27433947408724</v>
      </c>
      <c r="AF14" s="86">
        <v>265.97160221751989</v>
      </c>
      <c r="AG14" s="86">
        <v>274.97196680788335</v>
      </c>
      <c r="AH14" s="86">
        <v>284.28635341513257</v>
      </c>
      <c r="AI14" s="86">
        <v>293.92608986548532</v>
      </c>
      <c r="AJ14" s="86">
        <v>303.88098132543405</v>
      </c>
      <c r="AK14" s="86">
        <v>314.1829145633647</v>
      </c>
      <c r="AL14" s="86">
        <v>324.84436358769392</v>
      </c>
      <c r="AM14" s="86">
        <v>335.87826512558968</v>
      </c>
      <c r="AN14" s="86">
        <v>347.29803633034794</v>
      </c>
    </row>
    <row r="15" spans="1:40" x14ac:dyDescent="0.2">
      <c r="A15" s="85" t="s">
        <v>250</v>
      </c>
      <c r="B15" s="86">
        <v>446.9874106440854</v>
      </c>
      <c r="C15" s="86">
        <v>458.11586672531769</v>
      </c>
      <c r="D15" s="86">
        <v>471.37329675285048</v>
      </c>
      <c r="E15" s="86">
        <v>485.04060573143198</v>
      </c>
      <c r="F15" s="86">
        <v>502.97076957994244</v>
      </c>
      <c r="G15" s="86">
        <v>521.58153180512352</v>
      </c>
      <c r="H15" s="86">
        <v>540.89955484893176</v>
      </c>
      <c r="I15" s="86">
        <v>560.9525847382348</v>
      </c>
      <c r="J15" s="86">
        <v>581.76949715282194</v>
      </c>
      <c r="K15" s="86">
        <v>606.14460172218355</v>
      </c>
      <c r="L15" s="86">
        <v>631.56082092458462</v>
      </c>
      <c r="M15" s="86">
        <v>658.06361630274671</v>
      </c>
      <c r="N15" s="86">
        <v>685.7004848397612</v>
      </c>
      <c r="O15" s="86">
        <v>714.52105244610425</v>
      </c>
      <c r="P15" s="86">
        <v>743.86542474448015</v>
      </c>
      <c r="Q15" s="86">
        <v>774.44001407254314</v>
      </c>
      <c r="R15" s="86">
        <v>806.29762800200263</v>
      </c>
      <c r="S15" s="86">
        <v>839.49340207258251</v>
      </c>
      <c r="T15" s="86">
        <v>874.08490571098378</v>
      </c>
      <c r="U15" s="86">
        <v>907.71458250739568</v>
      </c>
      <c r="V15" s="86">
        <v>942.66960151355011</v>
      </c>
      <c r="W15" s="86">
        <v>979.00360135359256</v>
      </c>
      <c r="X15" s="86">
        <v>1016.772454957306</v>
      </c>
      <c r="Y15" s="86">
        <v>1056.0343653921211</v>
      </c>
      <c r="Z15" s="86">
        <v>1093.3389892126868</v>
      </c>
      <c r="AA15" s="86">
        <v>1131.9950391833445</v>
      </c>
      <c r="AB15" s="86">
        <v>1172.052853115415</v>
      </c>
      <c r="AC15" s="86">
        <v>1213.564700894721</v>
      </c>
      <c r="AD15" s="86">
        <v>1256.584860858143</v>
      </c>
      <c r="AE15" s="86">
        <v>1299.0215517701808</v>
      </c>
      <c r="AF15" s="86">
        <v>1342.9354989140031</v>
      </c>
      <c r="AG15" s="86">
        <v>1388.3798584275526</v>
      </c>
      <c r="AH15" s="86">
        <v>1435.4097680915704</v>
      </c>
      <c r="AI15" s="86">
        <v>1484.0824240120576</v>
      </c>
      <c r="AJ15" s="86">
        <v>1534.3463507543854</v>
      </c>
      <c r="AK15" s="86">
        <v>1586.3625499926204</v>
      </c>
      <c r="AL15" s="86">
        <v>1640.1940051000886</v>
      </c>
      <c r="AM15" s="86">
        <v>1695.9060357951682</v>
      </c>
      <c r="AN15" s="86">
        <v>1753.5663875488249</v>
      </c>
    </row>
    <row r="16" spans="1:40" x14ac:dyDescent="0.2">
      <c r="A16" s="85" t="s">
        <v>251</v>
      </c>
      <c r="B16" s="86">
        <v>4.8733454750237595</v>
      </c>
      <c r="C16" s="86">
        <v>4.9946750914649174</v>
      </c>
      <c r="D16" s="86">
        <v>5.1392161570444248</v>
      </c>
      <c r="E16" s="86">
        <v>5.2882259877028472</v>
      </c>
      <c r="F16" s="86">
        <v>5.4837122156743767</v>
      </c>
      <c r="G16" s="86">
        <v>5.6866187667697208</v>
      </c>
      <c r="H16" s="86">
        <v>5.8972363321532537</v>
      </c>
      <c r="I16" s="86">
        <v>6.1158674169319838</v>
      </c>
      <c r="J16" s="86">
        <v>6.3428268424187388</v>
      </c>
      <c r="K16" s="86">
        <v>6.6085799771326696</v>
      </c>
      <c r="L16" s="86">
        <v>6.8856840160669091</v>
      </c>
      <c r="M16" s="86">
        <v>7.1746346103253407</v>
      </c>
      <c r="N16" s="86">
        <v>7.4759496026975283</v>
      </c>
      <c r="O16" s="86">
        <v>7.7901700469145236</v>
      </c>
      <c r="P16" s="86">
        <v>8.1101013482271043</v>
      </c>
      <c r="Q16" s="86">
        <v>8.4434452702358325</v>
      </c>
      <c r="R16" s="86">
        <v>8.7907775551976677</v>
      </c>
      <c r="S16" s="86">
        <v>9.1526993263805814</v>
      </c>
      <c r="T16" s="86">
        <v>9.5298382428604889</v>
      </c>
      <c r="U16" s="86">
        <v>9.8964907018327679</v>
      </c>
      <c r="V16" s="86">
        <v>10.277592897658709</v>
      </c>
      <c r="W16" s="86">
        <v>10.673729633265735</v>
      </c>
      <c r="X16" s="86">
        <v>11.08551007142454</v>
      </c>
      <c r="Y16" s="86">
        <v>11.513568779571571</v>
      </c>
      <c r="Z16" s="86">
        <v>11.920287884772893</v>
      </c>
      <c r="AA16" s="86">
        <v>12.341741110794061</v>
      </c>
      <c r="AB16" s="86">
        <v>12.778477272968969</v>
      </c>
      <c r="AC16" s="86">
        <v>13.231066251355745</v>
      </c>
      <c r="AD16" s="86">
        <v>13.700099823443251</v>
      </c>
      <c r="AE16" s="86">
        <v>14.162772039050312</v>
      </c>
      <c r="AF16" s="86">
        <v>14.641550256305703</v>
      </c>
      <c r="AG16" s="86">
        <v>15.137014017760608</v>
      </c>
      <c r="AH16" s="86">
        <v>15.649764471116027</v>
      </c>
      <c r="AI16" s="86">
        <v>16.180425205264452</v>
      </c>
      <c r="AJ16" s="86">
        <v>16.728435001767856</v>
      </c>
      <c r="AK16" s="86">
        <v>17.295549204873303</v>
      </c>
      <c r="AL16" s="86">
        <v>17.882454499999866</v>
      </c>
      <c r="AM16" s="86">
        <v>18.489863044909505</v>
      </c>
      <c r="AN16" s="86">
        <v>19.118513444485757</v>
      </c>
    </row>
    <row r="17" spans="1:40" x14ac:dyDescent="0.2">
      <c r="A17" s="85" t="s">
        <v>252</v>
      </c>
      <c r="B17" s="86">
        <v>20.12137730121875</v>
      </c>
      <c r="C17" s="86">
        <v>20.622330702272833</v>
      </c>
      <c r="D17" s="86">
        <v>21.219121003914911</v>
      </c>
      <c r="E17" s="86">
        <v>21.834362225707054</v>
      </c>
      <c r="F17" s="86">
        <v>22.641498138883417</v>
      </c>
      <c r="G17" s="86">
        <v>23.479271551912074</v>
      </c>
      <c r="H17" s="86">
        <v>24.348882688874525</v>
      </c>
      <c r="I17" s="86">
        <v>25.251580552006438</v>
      </c>
      <c r="J17" s="86">
        <v>26.188664995473811</v>
      </c>
      <c r="K17" s="86">
        <v>27.28592336140867</v>
      </c>
      <c r="L17" s="86">
        <v>28.430048059249891</v>
      </c>
      <c r="M17" s="86">
        <v>29.623085564652062</v>
      </c>
      <c r="N17" s="86">
        <v>30.867173979706408</v>
      </c>
      <c r="O17" s="86">
        <v>32.164547241308775</v>
      </c>
      <c r="P17" s="86">
        <v>33.485499851209461</v>
      </c>
      <c r="Q17" s="86">
        <v>34.861831338517561</v>
      </c>
      <c r="R17" s="86">
        <v>36.2959188643106</v>
      </c>
      <c r="S17" s="86">
        <v>37.790244384391087</v>
      </c>
      <c r="T17" s="86">
        <v>39.34739941728521</v>
      </c>
      <c r="U17" s="86">
        <v>40.861257300583532</v>
      </c>
      <c r="V17" s="86">
        <v>42.434776172134349</v>
      </c>
      <c r="W17" s="86">
        <v>44.070370603284999</v>
      </c>
      <c r="X17" s="86">
        <v>45.770555743845776</v>
      </c>
      <c r="Y17" s="86">
        <v>47.537951636019152</v>
      </c>
      <c r="Z17" s="86">
        <v>49.217239224660709</v>
      </c>
      <c r="AA17" s="86">
        <v>50.957361984077096</v>
      </c>
      <c r="AB17" s="86">
        <v>52.76058589776131</v>
      </c>
      <c r="AC17" s="86">
        <v>54.62926392257323</v>
      </c>
      <c r="AD17" s="86">
        <v>56.565839426870923</v>
      </c>
      <c r="AE17" s="86">
        <v>58.476149759830676</v>
      </c>
      <c r="AF17" s="86">
        <v>60.452959571975917</v>
      </c>
      <c r="AG17" s="86">
        <v>62.498661715279567</v>
      </c>
      <c r="AH17" s="86">
        <v>64.615738246424741</v>
      </c>
      <c r="AI17" s="86">
        <v>66.806763878706661</v>
      </c>
      <c r="AJ17" s="86">
        <v>69.069421417910831</v>
      </c>
      <c r="AK17" s="86">
        <v>71.410958440485487</v>
      </c>
      <c r="AL17" s="86">
        <v>73.834210176658985</v>
      </c>
      <c r="AM17" s="86">
        <v>76.342117028481681</v>
      </c>
      <c r="AN17" s="86">
        <v>78.937728594553562</v>
      </c>
    </row>
    <row r="18" spans="1:40" x14ac:dyDescent="0.2">
      <c r="A18" s="85" t="s">
        <v>128</v>
      </c>
      <c r="B18" s="86">
        <v>177.14392273048318</v>
      </c>
      <c r="C18" s="86">
        <v>181.55419988196442</v>
      </c>
      <c r="D18" s="86">
        <v>186.80820280123686</v>
      </c>
      <c r="E18" s="86">
        <v>192.22464332726159</v>
      </c>
      <c r="F18" s="86">
        <v>199.33048005485242</v>
      </c>
      <c r="G18" s="86">
        <v>206.70604220060133</v>
      </c>
      <c r="H18" s="86">
        <v>214.36189625798303</v>
      </c>
      <c r="I18" s="86">
        <v>222.30903815198886</v>
      </c>
      <c r="J18" s="86">
        <v>230.55891149616926</v>
      </c>
      <c r="K18" s="86">
        <v>240.21891877503325</v>
      </c>
      <c r="L18" s="86">
        <v>250.29152633237706</v>
      </c>
      <c r="M18" s="86">
        <v>260.79475086356899</v>
      </c>
      <c r="N18" s="86">
        <v>271.74741572180062</v>
      </c>
      <c r="O18" s="86">
        <v>283.16918796757847</v>
      </c>
      <c r="P18" s="86">
        <v>294.79854730794057</v>
      </c>
      <c r="Q18" s="86">
        <v>306.91544939617228</v>
      </c>
      <c r="R18" s="86">
        <v>319.54082220514226</v>
      </c>
      <c r="S18" s="86">
        <v>332.69651629608762</v>
      </c>
      <c r="T18" s="86">
        <v>346.40534679496574</v>
      </c>
      <c r="U18" s="86">
        <v>359.73299926573793</v>
      </c>
      <c r="V18" s="86">
        <v>373.58589319164594</v>
      </c>
      <c r="W18" s="86">
        <v>387.98528589686657</v>
      </c>
      <c r="X18" s="86">
        <v>402.95332017495599</v>
      </c>
      <c r="Y18" s="86">
        <v>418.51306226767906</v>
      </c>
      <c r="Z18" s="86">
        <v>433.29711936234719</v>
      </c>
      <c r="AA18" s="86">
        <v>448.6167551417995</v>
      </c>
      <c r="AB18" s="86">
        <v>464.49191879732581</v>
      </c>
      <c r="AC18" s="86">
        <v>480.94332521349492</v>
      </c>
      <c r="AD18" s="86">
        <v>497.992485236665</v>
      </c>
      <c r="AE18" s="86">
        <v>514.81041280430554</v>
      </c>
      <c r="AF18" s="86">
        <v>532.2137863096724</v>
      </c>
      <c r="AG18" s="86">
        <v>550.22367186462463</v>
      </c>
      <c r="AH18" s="86">
        <v>568.86192091852922</v>
      </c>
      <c r="AI18" s="86">
        <v>588.15120064800135</v>
      </c>
      <c r="AJ18" s="86">
        <v>608.07111101447776</v>
      </c>
      <c r="AK18" s="86">
        <v>628.68545799421486</v>
      </c>
      <c r="AL18" s="86">
        <v>650.01920229427469</v>
      </c>
      <c r="AM18" s="86">
        <v>672.09823052996194</v>
      </c>
      <c r="AN18" s="86">
        <v>694.94939065759081</v>
      </c>
    </row>
    <row r="19" spans="1:40" x14ac:dyDescent="0.2">
      <c r="A19" s="85" t="s">
        <v>253</v>
      </c>
      <c r="B19" s="86">
        <v>1990.0230396774464</v>
      </c>
      <c r="C19" s="86">
        <v>2039.567799709456</v>
      </c>
      <c r="D19" s="86">
        <v>2098.5909188699843</v>
      </c>
      <c r="E19" s="86">
        <v>2159.4388512951423</v>
      </c>
      <c r="F19" s="86">
        <v>2239.2653482255873</v>
      </c>
      <c r="G19" s="86">
        <v>2322.1219225543864</v>
      </c>
      <c r="H19" s="86">
        <v>2408.1272775660705</v>
      </c>
      <c r="I19" s="86">
        <v>2497.4049407502557</v>
      </c>
      <c r="J19" s="86">
        <v>2590.0834689000376</v>
      </c>
      <c r="K19" s="86">
        <v>2698.603347832825</v>
      </c>
      <c r="L19" s="86">
        <v>2811.7583508370235</v>
      </c>
      <c r="M19" s="86">
        <v>2929.7508762694561</v>
      </c>
      <c r="N19" s="86">
        <v>3052.7923844272509</v>
      </c>
      <c r="O19" s="86">
        <v>3181.1038137593669</v>
      </c>
      <c r="P19" s="86">
        <v>3311.7472626978838</v>
      </c>
      <c r="Q19" s="86">
        <v>3447.867734421794</v>
      </c>
      <c r="R19" s="86">
        <v>3589.700332385617</v>
      </c>
      <c r="S19" s="86">
        <v>3737.4905243402227</v>
      </c>
      <c r="T19" s="86">
        <v>3891.4946138923478</v>
      </c>
      <c r="U19" s="86">
        <v>4041.2165748427301</v>
      </c>
      <c r="V19" s="86">
        <v>4196.8390633472181</v>
      </c>
      <c r="W19" s="86">
        <v>4358.6008827710202</v>
      </c>
      <c r="X19" s="86">
        <v>4526.7507837834246</v>
      </c>
      <c r="Y19" s="86">
        <v>4701.5478910094425</v>
      </c>
      <c r="Z19" s="86">
        <v>4867.6310045862992</v>
      </c>
      <c r="AA19" s="86">
        <v>5039.7307734672258</v>
      </c>
      <c r="AB19" s="86">
        <v>5218.0713055396291</v>
      </c>
      <c r="AC19" s="86">
        <v>5402.8853104382606</v>
      </c>
      <c r="AD19" s="86">
        <v>5594.4144395796329</v>
      </c>
      <c r="AE19" s="86">
        <v>5783.3459187032568</v>
      </c>
      <c r="AF19" s="86">
        <v>5978.8542585320229</v>
      </c>
      <c r="AG19" s="86">
        <v>6181.1761143646854</v>
      </c>
      <c r="AH19" s="86">
        <v>6390.556963929298</v>
      </c>
      <c r="AI19" s="86">
        <v>6607.2514487795352</v>
      </c>
      <c r="AJ19" s="86">
        <v>6831.030396239732</v>
      </c>
      <c r="AK19" s="86">
        <v>7062.6105984010937</v>
      </c>
      <c r="AL19" s="86">
        <v>7302.2724621857142</v>
      </c>
      <c r="AM19" s="86">
        <v>7550.3067961072684</v>
      </c>
      <c r="AN19" s="86">
        <v>7807.0152083203566</v>
      </c>
    </row>
    <row r="20" spans="1:40" x14ac:dyDescent="0.2">
      <c r="A20" s="85" t="s">
        <v>254</v>
      </c>
      <c r="B20" s="86">
        <v>56.616379467272665</v>
      </c>
      <c r="C20" s="86">
        <v>58.025933466728794</v>
      </c>
      <c r="D20" s="86">
        <v>59.705147850234709</v>
      </c>
      <c r="E20" s="86">
        <v>61.43627837651249</v>
      </c>
      <c r="F20" s="86">
        <v>63.707351199111407</v>
      </c>
      <c r="G20" s="86">
        <v>66.064630064746012</v>
      </c>
      <c r="H20" s="86">
        <v>68.511492095221925</v>
      </c>
      <c r="I20" s="86">
        <v>71.051451661522464</v>
      </c>
      <c r="J20" s="86">
        <v>73.688166218880951</v>
      </c>
      <c r="K20" s="86">
        <v>76.775568989050413</v>
      </c>
      <c r="L20" s="86">
        <v>79.994841560761188</v>
      </c>
      <c r="M20" s="86">
        <v>83.35174219004594</v>
      </c>
      <c r="N20" s="86">
        <v>86.852286946159083</v>
      </c>
      <c r="O20" s="86">
        <v>90.502761552841406</v>
      </c>
      <c r="P20" s="86">
        <v>94.219582379807918</v>
      </c>
      <c r="Q20" s="86">
        <v>98.092225121488994</v>
      </c>
      <c r="R20" s="86">
        <v>102.12737849762807</v>
      </c>
      <c r="S20" s="86">
        <v>106.33202609336607</v>
      </c>
      <c r="T20" s="86">
        <v>110.71345977516317</v>
      </c>
      <c r="U20" s="86">
        <v>114.97306641626261</v>
      </c>
      <c r="V20" s="86">
        <v>119.40054373041448</v>
      </c>
      <c r="W20" s="86">
        <v>124.00268570023752</v>
      </c>
      <c r="X20" s="86">
        <v>128.78656931027132</v>
      </c>
      <c r="Y20" s="86">
        <v>133.75956668526345</v>
      </c>
      <c r="Z20" s="86">
        <v>138.4846499601272</v>
      </c>
      <c r="AA20" s="86">
        <v>143.38090775560067</v>
      </c>
      <c r="AB20" s="86">
        <v>148.45471596630517</v>
      </c>
      <c r="AC20" s="86">
        <v>153.71269520754214</v>
      </c>
      <c r="AD20" s="86">
        <v>159.1617204893106</v>
      </c>
      <c r="AE20" s="86">
        <v>164.53684233569385</v>
      </c>
      <c r="AF20" s="86">
        <v>170.09907660940155</v>
      </c>
      <c r="AG20" s="86">
        <v>175.85515618032028</v>
      </c>
      <c r="AH20" s="86">
        <v>181.81206491744294</v>
      </c>
      <c r="AI20" s="86">
        <v>187.97704740163306</v>
      </c>
      <c r="AJ20" s="86">
        <v>194.34358364447317</v>
      </c>
      <c r="AK20" s="86">
        <v>200.93206646163719</v>
      </c>
      <c r="AL20" s="86">
        <v>207.75047346162006</v>
      </c>
      <c r="AM20" s="86">
        <v>214.80707817936798</v>
      </c>
      <c r="AN20" s="86">
        <v>222.11046140082701</v>
      </c>
    </row>
    <row r="24" spans="1:40" x14ac:dyDescent="0.2">
      <c r="A24" s="83" t="s">
        <v>377</v>
      </c>
    </row>
    <row r="25" spans="1:40" x14ac:dyDescent="0.2">
      <c r="A25" s="83" t="s">
        <v>241</v>
      </c>
    </row>
    <row r="26" spans="1:40" x14ac:dyDescent="0.2">
      <c r="A26" s="83" t="s">
        <v>378</v>
      </c>
    </row>
    <row r="27" spans="1:40" x14ac:dyDescent="0.2">
      <c r="A27" s="83" t="s">
        <v>243</v>
      </c>
    </row>
    <row r="28" spans="1:40" x14ac:dyDescent="0.2">
      <c r="A28" s="83"/>
      <c r="B28" s="84">
        <v>1000000</v>
      </c>
    </row>
    <row r="29" spans="1:40" x14ac:dyDescent="0.2">
      <c r="A29" s="85" t="s">
        <v>244</v>
      </c>
      <c r="B29" s="85">
        <v>2022</v>
      </c>
      <c r="C29" s="85">
        <v>2023</v>
      </c>
      <c r="D29" s="85">
        <v>2024</v>
      </c>
      <c r="E29" s="85">
        <v>2025</v>
      </c>
      <c r="F29" s="85">
        <v>2026</v>
      </c>
      <c r="G29" s="85">
        <v>2027</v>
      </c>
      <c r="H29" s="85">
        <v>2028</v>
      </c>
      <c r="I29" s="85">
        <v>2029</v>
      </c>
      <c r="J29" s="85">
        <v>2030</v>
      </c>
      <c r="K29" s="85">
        <v>2031</v>
      </c>
      <c r="L29" s="85">
        <v>2032</v>
      </c>
      <c r="M29" s="85">
        <v>2033</v>
      </c>
      <c r="N29" s="85">
        <v>2034</v>
      </c>
      <c r="O29" s="85">
        <v>2035</v>
      </c>
      <c r="P29" s="85">
        <v>2036</v>
      </c>
      <c r="Q29" s="85">
        <v>2037</v>
      </c>
      <c r="R29" s="85">
        <v>2038</v>
      </c>
      <c r="S29" s="85">
        <v>2039</v>
      </c>
      <c r="T29" s="85">
        <v>2040</v>
      </c>
      <c r="U29" s="85">
        <v>2041</v>
      </c>
      <c r="V29" s="85">
        <v>2042</v>
      </c>
      <c r="W29" s="85">
        <v>2043</v>
      </c>
      <c r="X29" s="85">
        <v>2044</v>
      </c>
      <c r="Y29" s="85">
        <v>2045</v>
      </c>
      <c r="Z29" s="85">
        <v>2046</v>
      </c>
      <c r="AA29" s="85">
        <v>2047</v>
      </c>
      <c r="AB29" s="85">
        <v>2048</v>
      </c>
      <c r="AC29" s="85">
        <v>2049</v>
      </c>
      <c r="AD29" s="85">
        <v>2050</v>
      </c>
      <c r="AE29" s="85">
        <v>2051</v>
      </c>
      <c r="AF29" s="85">
        <v>2052</v>
      </c>
      <c r="AG29" s="85">
        <v>2053</v>
      </c>
      <c r="AH29" s="85">
        <v>2054</v>
      </c>
      <c r="AI29" s="85">
        <v>2055</v>
      </c>
      <c r="AJ29" s="85">
        <v>2056</v>
      </c>
      <c r="AK29" s="85">
        <v>2057</v>
      </c>
      <c r="AL29" s="85">
        <v>2058</v>
      </c>
      <c r="AM29" s="85">
        <v>2059</v>
      </c>
      <c r="AN29" s="85">
        <v>2060</v>
      </c>
    </row>
    <row r="30" spans="1:40" x14ac:dyDescent="0.2">
      <c r="A30" s="85" t="s">
        <v>379</v>
      </c>
      <c r="B30" s="86">
        <v>2.6506289896582719E-3</v>
      </c>
      <c r="C30" s="86">
        <v>2.736387028054755E-3</v>
      </c>
      <c r="D30" s="86">
        <v>2.8360618808243609E-3</v>
      </c>
      <c r="E30" s="86">
        <v>2.9395263748840093E-3</v>
      </c>
      <c r="F30" s="86">
        <v>3.0703688221125412E-3</v>
      </c>
      <c r="G30" s="86">
        <v>3.2071446162711278E-3</v>
      </c>
      <c r="H30" s="86">
        <v>3.350128760911536E-3</v>
      </c>
      <c r="I30" s="86">
        <v>3.4996093322024863E-3</v>
      </c>
      <c r="J30" s="86">
        <v>3.6558881195045416E-3</v>
      </c>
      <c r="K30" s="86">
        <v>3.8367785072492087E-3</v>
      </c>
      <c r="L30" s="86">
        <v>4.0267457099822986E-3</v>
      </c>
      <c r="M30" s="86">
        <v>4.2262525035178852E-3</v>
      </c>
      <c r="N30" s="86">
        <v>4.435785684962403E-3</v>
      </c>
      <c r="O30" s="86">
        <v>4.6558573432919767E-3</v>
      </c>
      <c r="P30" s="86">
        <v>4.8823346712220279E-3</v>
      </c>
      <c r="Q30" s="86">
        <v>5.1199944981206074E-3</v>
      </c>
      <c r="R30" s="86">
        <v>5.3693984054218463E-3</v>
      </c>
      <c r="S30" s="86">
        <v>5.6311367183684864E-3</v>
      </c>
      <c r="T30" s="86">
        <v>5.9058300100646504E-3</v>
      </c>
      <c r="U30" s="86">
        <v>6.1776766293371518E-3</v>
      </c>
      <c r="V30" s="86">
        <v>6.4622521341483425E-3</v>
      </c>
      <c r="W30" s="86">
        <v>6.7601638564778561E-3</v>
      </c>
      <c r="X30" s="86">
        <v>7.072048703821358E-3</v>
      </c>
      <c r="Y30" s="86">
        <v>7.3985746303749681E-3</v>
      </c>
      <c r="Z30" s="86">
        <v>7.7156653100394655E-3</v>
      </c>
      <c r="AA30" s="86">
        <v>8.0465850455983777E-3</v>
      </c>
      <c r="AB30" s="86">
        <v>8.3919486113387225E-3</v>
      </c>
      <c r="AC30" s="86">
        <v>8.7523986836531304E-3</v>
      </c>
      <c r="AD30" s="86">
        <v>9.12860713448632E-3</v>
      </c>
      <c r="AE30" s="86">
        <v>9.5055573709337555E-3</v>
      </c>
      <c r="AF30" s="86">
        <v>9.8983982288924077E-3</v>
      </c>
      <c r="AG30" s="86">
        <v>1.0307814871195762E-2</v>
      </c>
      <c r="AH30" s="86">
        <v>1.0734522728992979E-2</v>
      </c>
      <c r="AI30" s="86">
        <v>1.1179268873938152E-2</v>
      </c>
      <c r="AJ30" s="86">
        <v>1.1641992676125966E-2</v>
      </c>
      <c r="AK30" s="86">
        <v>1.2124250559657027E-2</v>
      </c>
      <c r="AL30" s="86">
        <v>1.2626884607117229E-2</v>
      </c>
      <c r="AM30" s="86">
        <v>1.3150774003095989E-2</v>
      </c>
      <c r="AN30" s="86">
        <v>1.3696836705503807E-2</v>
      </c>
    </row>
    <row r="31" spans="1:40" x14ac:dyDescent="0.2">
      <c r="A31" s="85" t="s">
        <v>246</v>
      </c>
      <c r="B31" s="86">
        <v>2.2376693979582902E-4</v>
      </c>
      <c r="C31" s="86">
        <v>2.3100666059030657E-4</v>
      </c>
      <c r="D31" s="86">
        <v>2.3942124326705084E-4</v>
      </c>
      <c r="E31" s="86">
        <v>2.4815574866315915E-4</v>
      </c>
      <c r="F31" s="86">
        <v>2.5920150954706933E-4</v>
      </c>
      <c r="G31" s="86">
        <v>2.7074816546022193E-4</v>
      </c>
      <c r="H31" s="86">
        <v>2.8281893228965775E-4</v>
      </c>
      <c r="I31" s="86">
        <v>2.9543812951688666E-4</v>
      </c>
      <c r="J31" s="86">
        <v>3.0863123429542179E-4</v>
      </c>
      <c r="K31" s="86">
        <v>3.2390205818742319E-4</v>
      </c>
      <c r="L31" s="86">
        <v>3.3993914967891768E-4</v>
      </c>
      <c r="M31" s="86">
        <v>3.5678157645087117E-4</v>
      </c>
      <c r="N31" s="86">
        <v>3.7447043406936754E-4</v>
      </c>
      <c r="O31" s="86">
        <v>3.9304895324814959E-4</v>
      </c>
      <c r="P31" s="86">
        <v>4.1216824108578E-4</v>
      </c>
      <c r="Q31" s="86">
        <v>4.3223155903219612E-4</v>
      </c>
      <c r="R31" s="86">
        <v>4.5328631597013928E-4</v>
      </c>
      <c r="S31" s="86">
        <v>4.7538234734378822E-4</v>
      </c>
      <c r="T31" s="86">
        <v>4.9857204213137084E-4</v>
      </c>
      <c r="U31" s="86">
        <v>5.2152141993029545E-4</v>
      </c>
      <c r="V31" s="86">
        <v>5.4554537428260278E-4</v>
      </c>
      <c r="W31" s="86">
        <v>5.7069517634659311E-4</v>
      </c>
      <c r="X31" s="86">
        <v>5.9702459405500748E-4</v>
      </c>
      <c r="Y31" s="86">
        <v>6.2459001631288405E-4</v>
      </c>
      <c r="Z31" s="86">
        <v>6.5135891203655575E-4</v>
      </c>
      <c r="AA31" s="86">
        <v>6.7929526104389452E-4</v>
      </c>
      <c r="AB31" s="86">
        <v>7.0845096277514889E-4</v>
      </c>
      <c r="AC31" s="86">
        <v>7.3888027217517132E-4</v>
      </c>
      <c r="AD31" s="86">
        <v>7.7063990888657868E-4</v>
      </c>
      <c r="AE31" s="86">
        <v>8.0246216737475424E-4</v>
      </c>
      <c r="AF31" s="86">
        <v>8.3562591716966931E-4</v>
      </c>
      <c r="AG31" s="86">
        <v>8.7018899993498555E-4</v>
      </c>
      <c r="AH31" s="86">
        <v>9.0621181259517103E-4</v>
      </c>
      <c r="AI31" s="86">
        <v>9.4375742317615388E-4</v>
      </c>
      <c r="AJ31" s="86">
        <v>9.8282071328210235E-4</v>
      </c>
      <c r="AK31" s="86">
        <v>1.0235330767291162E-3</v>
      </c>
      <c r="AL31" s="86">
        <v>1.0659656023961133E-3</v>
      </c>
      <c r="AM31" s="86">
        <v>1.1101925113249126E-3</v>
      </c>
      <c r="AN31" s="86">
        <v>1.1562912978133949E-3</v>
      </c>
    </row>
    <row r="32" spans="1:40" x14ac:dyDescent="0.2">
      <c r="A32" s="85" t="s">
        <v>247</v>
      </c>
      <c r="B32" s="86">
        <v>0</v>
      </c>
      <c r="C32" s="86">
        <v>0</v>
      </c>
      <c r="D32" s="86">
        <v>0</v>
      </c>
      <c r="E32" s="86">
        <v>0</v>
      </c>
      <c r="F32" s="86">
        <v>0</v>
      </c>
      <c r="G32" s="86">
        <v>0</v>
      </c>
      <c r="H32" s="86">
        <v>0</v>
      </c>
      <c r="I32" s="86">
        <v>0</v>
      </c>
      <c r="J32" s="86">
        <v>0</v>
      </c>
      <c r="K32" s="86">
        <v>0</v>
      </c>
      <c r="L32" s="86">
        <v>0</v>
      </c>
      <c r="M32" s="86">
        <v>0</v>
      </c>
      <c r="N32" s="86">
        <v>0</v>
      </c>
      <c r="O32" s="86">
        <v>0</v>
      </c>
      <c r="P32" s="86">
        <v>0</v>
      </c>
      <c r="Q32" s="86">
        <v>0</v>
      </c>
      <c r="R32" s="86">
        <v>0</v>
      </c>
      <c r="S32" s="86">
        <v>0</v>
      </c>
      <c r="T32" s="86">
        <v>0</v>
      </c>
      <c r="U32" s="86">
        <v>0</v>
      </c>
      <c r="V32" s="86">
        <v>0</v>
      </c>
      <c r="W32" s="86">
        <v>0</v>
      </c>
      <c r="X32" s="86">
        <v>0</v>
      </c>
      <c r="Y32" s="86">
        <v>0</v>
      </c>
      <c r="Z32" s="86">
        <v>0</v>
      </c>
      <c r="AA32" s="86">
        <v>0</v>
      </c>
      <c r="AB32" s="86">
        <v>0</v>
      </c>
      <c r="AC32" s="86">
        <v>0</v>
      </c>
      <c r="AD32" s="86">
        <v>0</v>
      </c>
      <c r="AE32" s="86">
        <v>0</v>
      </c>
      <c r="AF32" s="86">
        <v>0</v>
      </c>
      <c r="AG32" s="86">
        <v>0</v>
      </c>
      <c r="AH32" s="86">
        <v>0</v>
      </c>
      <c r="AI32" s="86">
        <v>0</v>
      </c>
      <c r="AJ32" s="86">
        <v>0</v>
      </c>
      <c r="AK32" s="86">
        <v>0</v>
      </c>
      <c r="AL32" s="86">
        <v>0</v>
      </c>
      <c r="AM32" s="86">
        <v>0</v>
      </c>
      <c r="AN32" s="86">
        <v>0</v>
      </c>
    </row>
    <row r="33" spans="1:40" x14ac:dyDescent="0.2">
      <c r="A33" s="85" t="s">
        <v>180</v>
      </c>
      <c r="B33" s="86">
        <v>1.3332266057738789</v>
      </c>
      <c r="C33" s="86">
        <v>1.3763616121800033</v>
      </c>
      <c r="D33" s="86">
        <v>1.4264965673764924</v>
      </c>
      <c r="E33" s="86">
        <v>1.4785376552735354</v>
      </c>
      <c r="F33" s="86">
        <v>1.5443494427738802</v>
      </c>
      <c r="G33" s="86">
        <v>1.6131456147427039</v>
      </c>
      <c r="H33" s="86">
        <v>1.6850644938397701</v>
      </c>
      <c r="I33" s="86">
        <v>1.7602509780550011</v>
      </c>
      <c r="J33" s="86">
        <v>1.8388568629080293</v>
      </c>
      <c r="K33" s="86">
        <v>1.9298420134556489</v>
      </c>
      <c r="L33" s="86">
        <v>2.0253926657334116</v>
      </c>
      <c r="M33" s="86">
        <v>2.1257415890312639</v>
      </c>
      <c r="N33" s="86">
        <v>2.2311336349887378</v>
      </c>
      <c r="O33" s="86">
        <v>2.3418263766762841</v>
      </c>
      <c r="P33" s="86">
        <v>2.4557410740477366</v>
      </c>
      <c r="Q33" s="86">
        <v>2.5752804005928858</v>
      </c>
      <c r="R33" s="86">
        <v>2.7007268233458657</v>
      </c>
      <c r="S33" s="86">
        <v>2.8323772670451994</v>
      </c>
      <c r="T33" s="86">
        <v>2.9705438706497831</v>
      </c>
      <c r="U33" s="86">
        <v>3.107278640743167</v>
      </c>
      <c r="V33" s="86">
        <v>3.2504158492495612</v>
      </c>
      <c r="W33" s="86">
        <v>3.4002609750409434</v>
      </c>
      <c r="X33" s="86">
        <v>3.557134373030034</v>
      </c>
      <c r="Y33" s="86">
        <v>3.7213720141539857</v>
      </c>
      <c r="Z33" s="86">
        <v>3.8808638676804703</v>
      </c>
      <c r="AA33" s="86">
        <v>4.0473115287994563</v>
      </c>
      <c r="AB33" s="86">
        <v>4.2210242197518504</v>
      </c>
      <c r="AC33" s="86">
        <v>4.4023251971189783</v>
      </c>
      <c r="AD33" s="86">
        <v>4.591552402406748</v>
      </c>
      <c r="AE33" s="86">
        <v>4.7811527147270585</v>
      </c>
      <c r="AF33" s="86">
        <v>4.9787457712087333</v>
      </c>
      <c r="AG33" s="86">
        <v>5.1846761984752865</v>
      </c>
      <c r="AH33" s="86">
        <v>5.3993038476587998</v>
      </c>
      <c r="AI33" s="86">
        <v>5.623004484590532</v>
      </c>
      <c r="AJ33" s="86">
        <v>5.8557476133379396</v>
      </c>
      <c r="AK33" s="86">
        <v>6.0983160918675203</v>
      </c>
      <c r="AL33" s="86">
        <v>6.3511334750834756</v>
      </c>
      <c r="AM33" s="86">
        <v>6.6146419796410054</v>
      </c>
      <c r="AN33" s="86">
        <v>6.8893033245939819</v>
      </c>
    </row>
    <row r="34" spans="1:40" x14ac:dyDescent="0.2">
      <c r="A34" s="85" t="s">
        <v>248</v>
      </c>
      <c r="B34" s="86">
        <v>1.4172236541014231E-2</v>
      </c>
      <c r="C34" s="86">
        <v>1.4630762879551345E-2</v>
      </c>
      <c r="D34" s="86">
        <v>1.516369887178304E-2</v>
      </c>
      <c r="E34" s="86">
        <v>1.5716897108552775E-2</v>
      </c>
      <c r="F34" s="86">
        <v>1.6416478271726799E-2</v>
      </c>
      <c r="G34" s="86">
        <v>1.714778352623942E-2</v>
      </c>
      <c r="H34" s="86">
        <v>1.7912283245877549E-2</v>
      </c>
      <c r="I34" s="86">
        <v>1.8711517700373725E-2</v>
      </c>
      <c r="J34" s="86">
        <v>1.9547100480396491E-2</v>
      </c>
      <c r="K34" s="86">
        <v>2.0514275205005424E-2</v>
      </c>
      <c r="L34" s="86">
        <v>2.1529981342179774E-2</v>
      </c>
      <c r="M34" s="86">
        <v>2.2596693236057522E-2</v>
      </c>
      <c r="N34" s="86">
        <v>2.3717013666494605E-2</v>
      </c>
      <c r="O34" s="86">
        <v>2.4893680642517558E-2</v>
      </c>
      <c r="P34" s="86">
        <v>2.6104597098620806E-2</v>
      </c>
      <c r="Q34" s="86">
        <v>2.7375303521980868E-2</v>
      </c>
      <c r="R34" s="86">
        <v>2.8708802545162553E-2</v>
      </c>
      <c r="S34" s="86">
        <v>3.0108250486537407E-2</v>
      </c>
      <c r="T34" s="86">
        <v>3.1576965392069986E-2</v>
      </c>
      <c r="U34" s="86">
        <v>3.3030459866866944E-2</v>
      </c>
      <c r="V34" s="86">
        <v>3.4552012443141544E-2</v>
      </c>
      <c r="W34" s="86">
        <v>3.6144870369945986E-2</v>
      </c>
      <c r="X34" s="86">
        <v>3.7812439029066447E-2</v>
      </c>
      <c r="Y34" s="86">
        <v>3.9558289801070644E-2</v>
      </c>
      <c r="Z34" s="86">
        <v>4.1253692716638833E-2</v>
      </c>
      <c r="AA34" s="86">
        <v>4.3023036063719419E-2</v>
      </c>
      <c r="AB34" s="86">
        <v>4.486960688348221E-2</v>
      </c>
      <c r="AC34" s="86">
        <v>4.6796841402532742E-2</v>
      </c>
      <c r="AD34" s="86">
        <v>4.8808331948640385E-2</v>
      </c>
      <c r="AE34" s="86">
        <v>5.0823788633060432E-2</v>
      </c>
      <c r="AF34" s="86">
        <v>5.2924208414058434E-2</v>
      </c>
      <c r="AG34" s="86">
        <v>5.5113254682393031E-2</v>
      </c>
      <c r="AH34" s="86">
        <v>5.7394752665779723E-2</v>
      </c>
      <c r="AI34" s="86">
        <v>5.9772696765636478E-2</v>
      </c>
      <c r="AJ34" s="86">
        <v>6.2246762809337552E-2</v>
      </c>
      <c r="AK34" s="86">
        <v>6.4825272599216596E-2</v>
      </c>
      <c r="AL34" s="86">
        <v>6.7512728535889105E-2</v>
      </c>
      <c r="AM34" s="86">
        <v>7.0313831394911749E-2</v>
      </c>
      <c r="AN34" s="86">
        <v>7.323348926289075E-2</v>
      </c>
    </row>
    <row r="35" spans="1:40" x14ac:dyDescent="0.2">
      <c r="A35" s="85" t="s">
        <v>249</v>
      </c>
      <c r="B35" s="86">
        <v>0.11404092092517361</v>
      </c>
      <c r="C35" s="86">
        <v>0.11773058315765832</v>
      </c>
      <c r="D35" s="86">
        <v>0.12201900377302044</v>
      </c>
      <c r="E35" s="86">
        <v>0.12647047028593317</v>
      </c>
      <c r="F35" s="86">
        <v>0.13209984853398773</v>
      </c>
      <c r="G35" s="86">
        <v>0.13798450368073772</v>
      </c>
      <c r="H35" s="86">
        <v>0.14413626750589401</v>
      </c>
      <c r="I35" s="86">
        <v>0.15056753422671815</v>
      </c>
      <c r="J35" s="86">
        <v>0.15729128805817891</v>
      </c>
      <c r="K35" s="86">
        <v>0.16507393379449264</v>
      </c>
      <c r="L35" s="86">
        <v>0.17324710130672669</v>
      </c>
      <c r="M35" s="86">
        <v>0.18183070110677271</v>
      </c>
      <c r="N35" s="86">
        <v>0.19084567720095441</v>
      </c>
      <c r="O35" s="86">
        <v>0.20031406175547115</v>
      </c>
      <c r="P35" s="86">
        <v>0.21005804446545628</v>
      </c>
      <c r="Q35" s="86">
        <v>0.22028314410489144</v>
      </c>
      <c r="R35" s="86">
        <v>0.23101352220833055</v>
      </c>
      <c r="S35" s="86">
        <v>0.24227457698676044</v>
      </c>
      <c r="T35" s="86">
        <v>0.25409300803811502</v>
      </c>
      <c r="U35" s="86">
        <v>0.26578896357666365</v>
      </c>
      <c r="V35" s="86">
        <v>0.27803256793171832</v>
      </c>
      <c r="W35" s="86">
        <v>0.29084995101377775</v>
      </c>
      <c r="X35" s="86">
        <v>0.30426851519323528</v>
      </c>
      <c r="Y35" s="86">
        <v>0.31831699859676138</v>
      </c>
      <c r="Z35" s="86">
        <v>0.33195953901521147</v>
      </c>
      <c r="AA35" s="86">
        <v>0.34619706208716683</v>
      </c>
      <c r="AB35" s="86">
        <v>0.36105601792168679</v>
      </c>
      <c r="AC35" s="86">
        <v>0.37656405709075219</v>
      </c>
      <c r="AD35" s="86">
        <v>0.39275008627863217</v>
      </c>
      <c r="AE35" s="86">
        <v>0.40896803012333816</v>
      </c>
      <c r="AF35" s="86">
        <v>0.42586965362230078</v>
      </c>
      <c r="AG35" s="86">
        <v>0.44348443528828801</v>
      </c>
      <c r="AH35" s="86">
        <v>0.46184315590104208</v>
      </c>
      <c r="AI35" s="86">
        <v>0.48097795754448408</v>
      </c>
      <c r="AJ35" s="86">
        <v>0.50088623167163748</v>
      </c>
      <c r="AK35" s="86">
        <v>0.52163494202524963</v>
      </c>
      <c r="AL35" s="86">
        <v>0.54326031844886569</v>
      </c>
      <c r="AM35" s="86">
        <v>0.56580018706625868</v>
      </c>
      <c r="AN35" s="86">
        <v>0.58929404218836112</v>
      </c>
    </row>
    <row r="36" spans="1:40" x14ac:dyDescent="0.2">
      <c r="A36" s="85" t="s">
        <v>250</v>
      </c>
      <c r="B36" s="86">
        <v>0.45570401242223113</v>
      </c>
      <c r="C36" s="86">
        <v>0.47044778921906411</v>
      </c>
      <c r="D36" s="86">
        <v>0.48758418609766335</v>
      </c>
      <c r="E36" s="86">
        <v>0.50537210936801769</v>
      </c>
      <c r="F36" s="86">
        <v>0.52786693170257348</v>
      </c>
      <c r="G36" s="86">
        <v>0.55138183267267915</v>
      </c>
      <c r="H36" s="86">
        <v>0.57596409170614515</v>
      </c>
      <c r="I36" s="86">
        <v>0.60166323571393621</v>
      </c>
      <c r="J36" s="86">
        <v>0.62853114921970699</v>
      </c>
      <c r="K36" s="86">
        <v>0.65963036220857774</v>
      </c>
      <c r="L36" s="86">
        <v>0.69229008820261695</v>
      </c>
      <c r="M36" s="86">
        <v>0.72658988899494981</v>
      </c>
      <c r="N36" s="86">
        <v>0.7626134561906639</v>
      </c>
      <c r="O36" s="86">
        <v>0.80044882964824082</v>
      </c>
      <c r="P36" s="86">
        <v>0.83938548485840458</v>
      </c>
      <c r="Q36" s="86">
        <v>0.88024466852077698</v>
      </c>
      <c r="R36" s="86">
        <v>0.92312292938428986</v>
      </c>
      <c r="S36" s="86">
        <v>0.9681217579188659</v>
      </c>
      <c r="T36" s="86">
        <v>1.0153478448966406</v>
      </c>
      <c r="U36" s="86">
        <v>1.0620845234922629</v>
      </c>
      <c r="V36" s="86">
        <v>1.1110095899144257</v>
      </c>
      <c r="W36" s="86">
        <v>1.1622274584817951</v>
      </c>
      <c r="X36" s="86">
        <v>1.2158476282236392</v>
      </c>
      <c r="Y36" s="86">
        <v>1.2719849358102249</v>
      </c>
      <c r="Z36" s="86">
        <v>1.3265001077141705</v>
      </c>
      <c r="AA36" s="86">
        <v>1.3833928120014432</v>
      </c>
      <c r="AB36" s="86">
        <v>1.4427687424943092</v>
      </c>
      <c r="AC36" s="86">
        <v>1.5047383900279443</v>
      </c>
      <c r="AD36" s="86">
        <v>1.5694172648235971</v>
      </c>
      <c r="AE36" s="86">
        <v>1.634223669606317</v>
      </c>
      <c r="AF36" s="86">
        <v>1.7017620372592825</v>
      </c>
      <c r="AG36" s="86">
        <v>1.7721501630128342</v>
      </c>
      <c r="AH36" s="86">
        <v>1.8455110459160868</v>
      </c>
      <c r="AI36" s="86">
        <v>1.9219731247477843</v>
      </c>
      <c r="AJ36" s="86">
        <v>2.0015259758344404</v>
      </c>
      <c r="AK36" s="86">
        <v>2.0844371842324478</v>
      </c>
      <c r="AL36" s="86">
        <v>2.1708515232822787</v>
      </c>
      <c r="AM36" s="86">
        <v>2.2609201450111009</v>
      </c>
      <c r="AN36" s="86">
        <v>2.3548008674706598</v>
      </c>
    </row>
    <row r="37" spans="1:40" x14ac:dyDescent="0.2">
      <c r="A37" s="85" t="s">
        <v>251</v>
      </c>
      <c r="B37" s="86">
        <v>6.019140382810287E-3</v>
      </c>
      <c r="C37" s="86">
        <v>6.2138827153196017E-3</v>
      </c>
      <c r="D37" s="86">
        <v>6.4402278333263122E-3</v>
      </c>
      <c r="E37" s="86">
        <v>6.6751786004126392E-3</v>
      </c>
      <c r="F37" s="86">
        <v>6.9723001745641807E-3</v>
      </c>
      <c r="G37" s="86">
        <v>7.2828953990271266E-3</v>
      </c>
      <c r="H37" s="86">
        <v>7.607588761419432E-3</v>
      </c>
      <c r="I37" s="86">
        <v>7.9470344351117387E-3</v>
      </c>
      <c r="J37" s="86">
        <v>8.3019177338670633E-3</v>
      </c>
      <c r="K37" s="86">
        <v>8.7126899098238751E-3</v>
      </c>
      <c r="L37" s="86">
        <v>9.1440740325515382E-3</v>
      </c>
      <c r="M37" s="86">
        <v>9.5971209894437845E-3</v>
      </c>
      <c r="N37" s="86">
        <v>1.007293621627944E-2</v>
      </c>
      <c r="O37" s="86">
        <v>1.0572682582493574E-2</v>
      </c>
      <c r="P37" s="86">
        <v>1.1086975165745855E-2</v>
      </c>
      <c r="Q37" s="86">
        <v>1.1626661356094723E-2</v>
      </c>
      <c r="R37" s="86">
        <v>1.2193016412168077E-2</v>
      </c>
      <c r="S37" s="86">
        <v>1.2787380865032848E-2</v>
      </c>
      <c r="T37" s="86">
        <v>1.3411163933650326E-2</v>
      </c>
      <c r="U37" s="86">
        <v>1.4028482679645224E-2</v>
      </c>
      <c r="V37" s="86">
        <v>1.4674706621076002E-2</v>
      </c>
      <c r="W37" s="86">
        <v>1.5351214908498501E-2</v>
      </c>
      <c r="X37" s="86">
        <v>1.6059453853577689E-2</v>
      </c>
      <c r="Y37" s="86">
        <v>1.6800940269904394E-2</v>
      </c>
      <c r="Z37" s="86">
        <v>1.752100079984955E-2</v>
      </c>
      <c r="AA37" s="86">
        <v>1.8272464830290245E-2</v>
      </c>
      <c r="AB37" s="86">
        <v>1.9056728412032434E-2</v>
      </c>
      <c r="AC37" s="86">
        <v>1.9875250956952705E-2</v>
      </c>
      <c r="AD37" s="86">
        <v>2.0729558175201487E-2</v>
      </c>
      <c r="AE37" s="86">
        <v>2.1585549865990008E-2</v>
      </c>
      <c r="AF37" s="86">
        <v>2.2477626532087892E-2</v>
      </c>
      <c r="AG37" s="86">
        <v>2.3407344065057466E-2</v>
      </c>
      <c r="AH37" s="86">
        <v>2.437632709080368E-2</v>
      </c>
      <c r="AI37" s="86">
        <v>2.5386272085589166E-2</v>
      </c>
      <c r="AJ37" s="86">
        <v>2.643704136891889E-2</v>
      </c>
      <c r="AK37" s="86">
        <v>2.7532169322704921E-2</v>
      </c>
      <c r="AL37" s="86">
        <v>2.8673568177334196E-2</v>
      </c>
      <c r="AM37" s="86">
        <v>2.9863234415711971E-2</v>
      </c>
      <c r="AN37" s="86">
        <v>3.1103252568547901E-2</v>
      </c>
    </row>
    <row r="38" spans="1:40" x14ac:dyDescent="0.2">
      <c r="A38" s="85" t="s">
        <v>252</v>
      </c>
      <c r="B38" s="86">
        <v>0</v>
      </c>
      <c r="C38" s="86">
        <v>0</v>
      </c>
      <c r="D38" s="86">
        <v>0</v>
      </c>
      <c r="E38" s="86">
        <v>0</v>
      </c>
      <c r="F38" s="86">
        <v>0</v>
      </c>
      <c r="G38" s="86">
        <v>0</v>
      </c>
      <c r="H38" s="86">
        <v>0</v>
      </c>
      <c r="I38" s="86">
        <v>0</v>
      </c>
      <c r="J38" s="86">
        <v>0</v>
      </c>
      <c r="K38" s="86">
        <v>0</v>
      </c>
      <c r="L38" s="86">
        <v>0</v>
      </c>
      <c r="M38" s="86">
        <v>0</v>
      </c>
      <c r="N38" s="86">
        <v>0</v>
      </c>
      <c r="O38" s="86">
        <v>0</v>
      </c>
      <c r="P38" s="86">
        <v>0</v>
      </c>
      <c r="Q38" s="86">
        <v>0</v>
      </c>
      <c r="R38" s="86">
        <v>0</v>
      </c>
      <c r="S38" s="86">
        <v>0</v>
      </c>
      <c r="T38" s="86">
        <v>0</v>
      </c>
      <c r="U38" s="86">
        <v>0</v>
      </c>
      <c r="V38" s="86">
        <v>0</v>
      </c>
      <c r="W38" s="86">
        <v>0</v>
      </c>
      <c r="X38" s="86">
        <v>0</v>
      </c>
      <c r="Y38" s="86">
        <v>0</v>
      </c>
      <c r="Z38" s="86">
        <v>0</v>
      </c>
      <c r="AA38" s="86">
        <v>0</v>
      </c>
      <c r="AB38" s="86">
        <v>0</v>
      </c>
      <c r="AC38" s="86">
        <v>0</v>
      </c>
      <c r="AD38" s="86">
        <v>0</v>
      </c>
      <c r="AE38" s="86">
        <v>0</v>
      </c>
      <c r="AF38" s="86">
        <v>0</v>
      </c>
      <c r="AG38" s="86">
        <v>0</v>
      </c>
      <c r="AH38" s="86">
        <v>0</v>
      </c>
      <c r="AI38" s="86">
        <v>0</v>
      </c>
      <c r="AJ38" s="86">
        <v>0</v>
      </c>
      <c r="AK38" s="86">
        <v>0</v>
      </c>
      <c r="AL38" s="86">
        <v>0</v>
      </c>
      <c r="AM38" s="86">
        <v>0</v>
      </c>
      <c r="AN38" s="86">
        <v>0</v>
      </c>
    </row>
    <row r="39" spans="1:40" x14ac:dyDescent="0.2">
      <c r="A39" s="85" t="s">
        <v>128</v>
      </c>
      <c r="B39" s="86">
        <v>0.197146369198553</v>
      </c>
      <c r="C39" s="86">
        <v>0.20352481218903593</v>
      </c>
      <c r="D39" s="86">
        <v>0.21093834890073598</v>
      </c>
      <c r="E39" s="86">
        <v>0.21863374853018575</v>
      </c>
      <c r="F39" s="86">
        <v>0.22836544372736378</v>
      </c>
      <c r="G39" s="86">
        <v>0.23853844467084576</v>
      </c>
      <c r="H39" s="86">
        <v>0.24917320535549786</v>
      </c>
      <c r="I39" s="86">
        <v>0.26029115208086573</v>
      </c>
      <c r="J39" s="86">
        <v>0.27191473109534159</v>
      </c>
      <c r="K39" s="86">
        <v>0.28536885210055141</v>
      </c>
      <c r="L39" s="86">
        <v>0.29949808121249227</v>
      </c>
      <c r="M39" s="86">
        <v>0.31433683840161408</v>
      </c>
      <c r="N39" s="86">
        <v>0.32992133027489362</v>
      </c>
      <c r="O39" s="86">
        <v>0.34628964457782191</v>
      </c>
      <c r="P39" s="86">
        <v>0.36313439466597203</v>
      </c>
      <c r="Q39" s="86">
        <v>0.38081086774470801</v>
      </c>
      <c r="R39" s="86">
        <v>0.39936083267009392</v>
      </c>
      <c r="S39" s="86">
        <v>0.41882819618226796</v>
      </c>
      <c r="T39" s="86">
        <v>0.43925911477268148</v>
      </c>
      <c r="U39" s="86">
        <v>0.45947830583170046</v>
      </c>
      <c r="V39" s="86">
        <v>0.48064423578842524</v>
      </c>
      <c r="W39" s="86">
        <v>0.50280207629650897</v>
      </c>
      <c r="X39" s="86">
        <v>0.52599919875375023</v>
      </c>
      <c r="Y39" s="86">
        <v>0.55028528372467522</v>
      </c>
      <c r="Z39" s="86">
        <v>0.57386960142679777</v>
      </c>
      <c r="AA39" s="86">
        <v>0.59848248561999284</v>
      </c>
      <c r="AB39" s="86">
        <v>0.62416966149591702</v>
      </c>
      <c r="AC39" s="86">
        <v>0.65097892952678649</v>
      </c>
      <c r="AD39" s="86">
        <v>0.67896026166830858</v>
      </c>
      <c r="AE39" s="86">
        <v>0.7069967657486963</v>
      </c>
      <c r="AF39" s="86">
        <v>0.73621516980356827</v>
      </c>
      <c r="AG39" s="86">
        <v>0.76666643432775772</v>
      </c>
      <c r="AH39" s="86">
        <v>0.79840377108874283</v>
      </c>
      <c r="AI39" s="86">
        <v>0.83148274518624488</v>
      </c>
      <c r="AJ39" s="86">
        <v>0.8658988471375173</v>
      </c>
      <c r="AK39" s="86">
        <v>0.90176783941311456</v>
      </c>
      <c r="AL39" s="86">
        <v>0.93915235376007622</v>
      </c>
      <c r="AM39" s="86">
        <v>0.97811778146867123</v>
      </c>
      <c r="AN39" s="86">
        <v>1.018732397680324</v>
      </c>
    </row>
    <row r="40" spans="1:40" x14ac:dyDescent="0.2">
      <c r="A40" s="85" t="s">
        <v>253</v>
      </c>
      <c r="B40" s="86">
        <v>4.2299650934690485</v>
      </c>
      <c r="C40" s="86">
        <v>4.3668207267232013</v>
      </c>
      <c r="D40" s="86">
        <v>4.5258852919856745</v>
      </c>
      <c r="E40" s="86">
        <v>4.6909974974257027</v>
      </c>
      <c r="F40" s="86">
        <v>4.8998003840915239</v>
      </c>
      <c r="G40" s="86">
        <v>5.1180719102763019</v>
      </c>
      <c r="H40" s="86">
        <v>5.3462509361257222</v>
      </c>
      <c r="I40" s="86">
        <v>5.5847971835181367</v>
      </c>
      <c r="J40" s="86">
        <v>5.8341922583160608</v>
      </c>
      <c r="K40" s="86">
        <v>6.1228633733190962</v>
      </c>
      <c r="L40" s="86">
        <v>6.4260195825057007</v>
      </c>
      <c r="M40" s="86">
        <v>6.7443993994691729</v>
      </c>
      <c r="N40" s="86">
        <v>7.0787796718090208</v>
      </c>
      <c r="O40" s="86">
        <v>7.4299776087620746</v>
      </c>
      <c r="P40" s="86">
        <v>7.7913979340297628</v>
      </c>
      <c r="Q40" s="86">
        <v>8.1706636765471625</v>
      </c>
      <c r="R40" s="86">
        <v>8.5686710273213045</v>
      </c>
      <c r="S40" s="86">
        <v>8.9863620477196378</v>
      </c>
      <c r="T40" s="86">
        <v>9.4247270696892684</v>
      </c>
      <c r="U40" s="86">
        <v>9.8585492736969673</v>
      </c>
      <c r="V40" s="86">
        <v>10.312684671937992</v>
      </c>
      <c r="W40" s="86">
        <v>10.78810246571665</v>
      </c>
      <c r="X40" s="86">
        <v>11.285819053965019</v>
      </c>
      <c r="Y40" s="86">
        <v>11.806900381009767</v>
      </c>
      <c r="Z40" s="86">
        <v>12.312924615890754</v>
      </c>
      <c r="AA40" s="86">
        <v>12.841017734775217</v>
      </c>
      <c r="AB40" s="86">
        <v>13.392160815658071</v>
      </c>
      <c r="AC40" s="86">
        <v>13.967379463675995</v>
      </c>
      <c r="AD40" s="86">
        <v>14.56774587523388</v>
      </c>
      <c r="AE40" s="86">
        <v>15.169296053840025</v>
      </c>
      <c r="AF40" s="86">
        <v>15.796205033911116</v>
      </c>
      <c r="AG40" s="86">
        <v>16.449566221910409</v>
      </c>
      <c r="AH40" s="86">
        <v>17.130521327522487</v>
      </c>
      <c r="AI40" s="86">
        <v>17.840262553440169</v>
      </c>
      <c r="AJ40" s="86">
        <v>18.578693144370991</v>
      </c>
      <c r="AK40" s="86">
        <v>19.348296895535597</v>
      </c>
      <c r="AL40" s="86">
        <v>20.15041763134624</v>
      </c>
      <c r="AM40" s="86">
        <v>20.986458384871099</v>
      </c>
      <c r="AN40" s="86">
        <v>21.857884064980425</v>
      </c>
    </row>
    <row r="41" spans="1:40" x14ac:dyDescent="0.2">
      <c r="A41" s="85" t="s">
        <v>254</v>
      </c>
      <c r="B41" s="86">
        <v>5.7478587927358001E-2</v>
      </c>
      <c r="C41" s="86">
        <v>5.9338241228397863E-2</v>
      </c>
      <c r="D41" s="86">
        <v>6.1499679065008452E-2</v>
      </c>
      <c r="E41" s="86">
        <v>6.3743294841629772E-2</v>
      </c>
      <c r="F41" s="86">
        <v>6.6580598416365613E-2</v>
      </c>
      <c r="G41" s="86">
        <v>6.9546565943904085E-2</v>
      </c>
      <c r="H41" s="86">
        <v>7.264716084496238E-2</v>
      </c>
      <c r="I41" s="86">
        <v>7.5888630018468364E-2</v>
      </c>
      <c r="J41" s="86">
        <v>7.927751773235403E-2</v>
      </c>
      <c r="K41" s="86">
        <v>8.3200105200370869E-2</v>
      </c>
      <c r="L41" s="86">
        <v>8.7319522368224239E-2</v>
      </c>
      <c r="M41" s="86">
        <v>9.1645804476765944E-2</v>
      </c>
      <c r="N41" s="86">
        <v>9.6189507665838239E-2</v>
      </c>
      <c r="O41" s="86">
        <v>0.10096173652659882</v>
      </c>
      <c r="P41" s="86">
        <v>0.10587287160350704</v>
      </c>
      <c r="Q41" s="86">
        <v>0.11102649789767648</v>
      </c>
      <c r="R41" s="86">
        <v>0.11643479323858313</v>
      </c>
      <c r="S41" s="86">
        <v>0.1221105587619208</v>
      </c>
      <c r="T41" s="86">
        <v>0.12806725152481441</v>
      </c>
      <c r="U41" s="86">
        <v>0.13396221452022933</v>
      </c>
      <c r="V41" s="86">
        <v>0.14013320194965867</v>
      </c>
      <c r="W41" s="86">
        <v>0.14659338373795006</v>
      </c>
      <c r="X41" s="86">
        <v>0.15335657115164969</v>
      </c>
      <c r="Y41" s="86">
        <v>0.16043724870146908</v>
      </c>
      <c r="Z41" s="86">
        <v>0.16731332399648469</v>
      </c>
      <c r="AA41" s="86">
        <v>0.17448928079444953</v>
      </c>
      <c r="AB41" s="86">
        <v>0.18197845040579963</v>
      </c>
      <c r="AC41" s="86">
        <v>0.18979476919495517</v>
      </c>
      <c r="AD41" s="86">
        <v>0.19795280662856005</v>
      </c>
      <c r="AE41" s="86">
        <v>0.20612692959877468</v>
      </c>
      <c r="AF41" s="86">
        <v>0.21464563888767677</v>
      </c>
      <c r="AG41" s="86">
        <v>0.2235237921733205</v>
      </c>
      <c r="AH41" s="86">
        <v>0.23277690349873989</v>
      </c>
      <c r="AI41" s="86">
        <v>0.24242117302771693</v>
      </c>
      <c r="AJ41" s="86">
        <v>0.25245528600765638</v>
      </c>
      <c r="AK41" s="86">
        <v>0.26291299331801643</v>
      </c>
      <c r="AL41" s="86">
        <v>0.27381255542382049</v>
      </c>
      <c r="AM41" s="86">
        <v>0.28517303734281502</v>
      </c>
      <c r="AN41" s="86">
        <v>0.29701434488780087</v>
      </c>
    </row>
    <row r="46" spans="1:40" x14ac:dyDescent="0.2">
      <c r="A46" s="83" t="s">
        <v>259</v>
      </c>
    </row>
    <row r="47" spans="1:40" x14ac:dyDescent="0.2">
      <c r="A47" s="83" t="s">
        <v>241</v>
      </c>
    </row>
    <row r="48" spans="1:40" x14ac:dyDescent="0.2">
      <c r="A48" s="83"/>
    </row>
    <row r="49" spans="1:40" x14ac:dyDescent="0.2">
      <c r="A49" s="83"/>
    </row>
    <row r="50" spans="1:40" x14ac:dyDescent="0.2">
      <c r="A50" s="83"/>
    </row>
    <row r="51" spans="1:40" x14ac:dyDescent="0.2">
      <c r="A51" s="85" t="s">
        <v>244</v>
      </c>
      <c r="B51" s="85">
        <v>2022</v>
      </c>
      <c r="C51" s="85">
        <v>2023</v>
      </c>
      <c r="D51" s="85">
        <v>2024</v>
      </c>
      <c r="E51" s="85">
        <v>2025</v>
      </c>
      <c r="F51" s="85">
        <v>2026</v>
      </c>
      <c r="G51" s="85">
        <v>2027</v>
      </c>
      <c r="H51" s="85">
        <v>2028</v>
      </c>
      <c r="I51" s="85">
        <v>2029</v>
      </c>
      <c r="J51" s="85">
        <v>2030</v>
      </c>
      <c r="K51" s="85">
        <v>2031</v>
      </c>
      <c r="L51" s="85">
        <v>2032</v>
      </c>
      <c r="M51" s="85">
        <v>2033</v>
      </c>
      <c r="N51" s="85">
        <v>2034</v>
      </c>
      <c r="O51" s="85">
        <v>2035</v>
      </c>
      <c r="P51" s="85">
        <v>2036</v>
      </c>
      <c r="Q51" s="85">
        <v>2037</v>
      </c>
      <c r="R51" s="85">
        <v>2038</v>
      </c>
      <c r="S51" s="85">
        <v>2039</v>
      </c>
      <c r="T51" s="85">
        <v>2040</v>
      </c>
      <c r="U51" s="85">
        <v>2041</v>
      </c>
      <c r="V51" s="85">
        <v>2042</v>
      </c>
      <c r="W51" s="85">
        <v>2043</v>
      </c>
      <c r="X51" s="85">
        <v>2044</v>
      </c>
      <c r="Y51" s="85">
        <v>2045</v>
      </c>
      <c r="Z51" s="85">
        <v>2046</v>
      </c>
      <c r="AA51" s="85">
        <v>2047</v>
      </c>
      <c r="AB51" s="85">
        <v>2048</v>
      </c>
      <c r="AC51" s="85">
        <v>2049</v>
      </c>
      <c r="AD51" s="85">
        <v>2050</v>
      </c>
      <c r="AE51" s="85">
        <v>2051</v>
      </c>
      <c r="AF51" s="85">
        <v>2052</v>
      </c>
      <c r="AG51" s="85">
        <v>2053</v>
      </c>
      <c r="AH51" s="85">
        <v>2054</v>
      </c>
      <c r="AI51" s="85">
        <v>2055</v>
      </c>
      <c r="AJ51" s="85">
        <v>2056</v>
      </c>
      <c r="AK51" s="85">
        <v>2057</v>
      </c>
      <c r="AL51" s="85">
        <v>2058</v>
      </c>
      <c r="AM51" s="85">
        <v>2059</v>
      </c>
      <c r="AN51" s="85">
        <v>2060</v>
      </c>
    </row>
    <row r="52" spans="1:40" x14ac:dyDescent="0.2">
      <c r="A52" s="85" t="s">
        <v>245</v>
      </c>
      <c r="B52" s="84">
        <f>B9*$B$7+B30*$B$28</f>
        <v>3351.0099413497242</v>
      </c>
      <c r="C52" s="84">
        <f t="shared" ref="C52:AN59" si="0">C9*$B$7+C30*$B$28</f>
        <v>3454.2050674033267</v>
      </c>
      <c r="D52" s="84">
        <f t="shared" si="0"/>
        <v>3574.6528798549216</v>
      </c>
      <c r="E52" s="84">
        <f t="shared" si="0"/>
        <v>3699.5325696036098</v>
      </c>
      <c r="F52" s="84">
        <f t="shared" si="0"/>
        <v>3858.4696452739317</v>
      </c>
      <c r="G52" s="84">
        <f t="shared" si="0"/>
        <v>4024.4064919556604</v>
      </c>
      <c r="H52" s="84">
        <f t="shared" si="0"/>
        <v>4197.6598903648137</v>
      </c>
      <c r="I52" s="84">
        <f t="shared" si="0"/>
        <v>4378.5613916947759</v>
      </c>
      <c r="J52" s="84">
        <f t="shared" si="0"/>
        <v>4567.4580303747871</v>
      </c>
      <c r="K52" s="84">
        <f t="shared" si="0"/>
        <v>4786.5415719518378</v>
      </c>
      <c r="L52" s="84">
        <f t="shared" si="0"/>
        <v>5016.3332425994176</v>
      </c>
      <c r="M52" s="84">
        <f t="shared" si="0"/>
        <v>5257.3670514545047</v>
      </c>
      <c r="N52" s="84">
        <f t="shared" si="0"/>
        <v>5510.2042182614614</v>
      </c>
      <c r="O52" s="84">
        <f t="shared" si="0"/>
        <v>5775.434590433405</v>
      </c>
      <c r="P52" s="84">
        <f t="shared" si="0"/>
        <v>6047.8913775332576</v>
      </c>
      <c r="Q52" s="84">
        <f t="shared" si="0"/>
        <v>6333.4582806967092</v>
      </c>
      <c r="R52" s="84">
        <f t="shared" si="0"/>
        <v>6632.7796251140908</v>
      </c>
      <c r="S52" s="84">
        <f t="shared" si="0"/>
        <v>6946.5321274585613</v>
      </c>
      <c r="T52" s="84">
        <f t="shared" si="0"/>
        <v>7275.4265659024413</v>
      </c>
      <c r="U52" s="84">
        <f t="shared" si="0"/>
        <v>7599.9672532378618</v>
      </c>
      <c r="V52" s="84">
        <f t="shared" si="0"/>
        <v>7939.3134940808486</v>
      </c>
      <c r="W52" s="84">
        <f t="shared" si="0"/>
        <v>8294.1566663365629</v>
      </c>
      <c r="X52" s="84">
        <f t="shared" si="0"/>
        <v>8665.2212243415943</v>
      </c>
      <c r="Y52" s="84">
        <f t="shared" si="0"/>
        <v>9053.2663202067906</v>
      </c>
      <c r="Z52" s="84">
        <f t="shared" si="0"/>
        <v>9428.8093126473705</v>
      </c>
      <c r="AA52" s="84">
        <f t="shared" si="0"/>
        <v>9820.2988996660133</v>
      </c>
      <c r="AB52" s="84">
        <f t="shared" si="0"/>
        <v>10228.428729458394</v>
      </c>
      <c r="AC52" s="84">
        <f t="shared" si="0"/>
        <v>10653.923379677686</v>
      </c>
      <c r="AD52" s="84">
        <f t="shared" si="0"/>
        <v>11097.539770554829</v>
      </c>
      <c r="AE52" s="84">
        <f t="shared" si="0"/>
        <v>11540.983714117599</v>
      </c>
      <c r="AF52" s="84">
        <f t="shared" si="0"/>
        <v>12002.632980010603</v>
      </c>
      <c r="AG52" s="84">
        <f t="shared" si="0"/>
        <v>12483.256020989136</v>
      </c>
      <c r="AH52" s="84">
        <f t="shared" si="0"/>
        <v>12983.654663144205</v>
      </c>
      <c r="AI52" s="84">
        <f t="shared" si="0"/>
        <v>13504.665598244923</v>
      </c>
      <c r="AJ52" s="84">
        <f t="shared" si="0"/>
        <v>14046.147539944574</v>
      </c>
      <c r="AK52" s="84">
        <f t="shared" si="0"/>
        <v>14609.909184562221</v>
      </c>
      <c r="AL52" s="84">
        <f t="shared" si="0"/>
        <v>15196.891302821055</v>
      </c>
      <c r="AM52" s="84">
        <f t="shared" si="0"/>
        <v>15808.075428247916</v>
      </c>
      <c r="AN52" s="84">
        <f t="shared" si="0"/>
        <v>16444.485668582805</v>
      </c>
    </row>
    <row r="53" spans="1:40" x14ac:dyDescent="0.2">
      <c r="A53" s="85" t="s">
        <v>246</v>
      </c>
      <c r="B53" s="84">
        <f t="shared" ref="B53:Q63" si="1">B10*$B$7+B31*$B$28</f>
        <v>282.8933193406898</v>
      </c>
      <c r="C53" s="84">
        <f t="shared" si="1"/>
        <v>291.60508454254591</v>
      </c>
      <c r="D53" s="84">
        <f t="shared" si="1"/>
        <v>301.7733269889643</v>
      </c>
      <c r="E53" s="84">
        <f t="shared" si="1"/>
        <v>312.31570991983381</v>
      </c>
      <c r="F53" s="84">
        <f t="shared" si="1"/>
        <v>325.7332281458153</v>
      </c>
      <c r="G53" s="84">
        <f t="shared" si="1"/>
        <v>339.74166925636217</v>
      </c>
      <c r="H53" s="84">
        <f t="shared" si="1"/>
        <v>354.36777597982035</v>
      </c>
      <c r="I53" s="84">
        <f t="shared" si="1"/>
        <v>369.63953797291344</v>
      </c>
      <c r="J53" s="84">
        <f t="shared" si="1"/>
        <v>385.58625199203868</v>
      </c>
      <c r="K53" s="84">
        <f t="shared" si="1"/>
        <v>404.08135390595805</v>
      </c>
      <c r="L53" s="84">
        <f t="shared" si="1"/>
        <v>423.48043946567725</v>
      </c>
      <c r="M53" s="84">
        <f t="shared" si="1"/>
        <v>443.8285898916169</v>
      </c>
      <c r="N53" s="84">
        <f t="shared" si="1"/>
        <v>465.17318353228967</v>
      </c>
      <c r="O53" s="84">
        <f t="shared" si="1"/>
        <v>487.56401549307043</v>
      </c>
      <c r="P53" s="84">
        <f t="shared" si="1"/>
        <v>510.56490369058434</v>
      </c>
      <c r="Q53" s="84">
        <f t="shared" si="1"/>
        <v>534.6725520364505</v>
      </c>
      <c r="R53" s="84">
        <f t="shared" si="0"/>
        <v>559.94135466725254</v>
      </c>
      <c r="S53" s="84">
        <f t="shared" si="0"/>
        <v>586.42844021881297</v>
      </c>
      <c r="T53" s="84">
        <f t="shared" si="0"/>
        <v>614.19381280950063</v>
      </c>
      <c r="U53" s="84">
        <f t="shared" si="0"/>
        <v>641.59164035641811</v>
      </c>
      <c r="V53" s="84">
        <f t="shared" si="0"/>
        <v>670.2393574177861</v>
      </c>
      <c r="W53" s="84">
        <f t="shared" si="0"/>
        <v>700.19533033529035</v>
      </c>
      <c r="X53" s="84">
        <f t="shared" si="0"/>
        <v>731.52071777343292</v>
      </c>
      <c r="Y53" s="84">
        <f t="shared" si="0"/>
        <v>764.2796075938079</v>
      </c>
      <c r="Z53" s="84">
        <f t="shared" si="0"/>
        <v>795.98306588964419</v>
      </c>
      <c r="AA53" s="84">
        <f t="shared" si="0"/>
        <v>829.03274074877083</v>
      </c>
      <c r="AB53" s="84">
        <f t="shared" si="0"/>
        <v>863.48719017153667</v>
      </c>
      <c r="AC53" s="84">
        <f t="shared" si="0"/>
        <v>899.40758323288867</v>
      </c>
      <c r="AD53" s="84">
        <f t="shared" si="0"/>
        <v>936.85781937843376</v>
      </c>
      <c r="AE53" s="84">
        <f t="shared" si="0"/>
        <v>974.29349747025663</v>
      </c>
      <c r="AF53" s="84">
        <f t="shared" si="0"/>
        <v>1013.2660746377305</v>
      </c>
      <c r="AG53" s="84">
        <f t="shared" si="0"/>
        <v>1053.8404239058314</v>
      </c>
      <c r="AH53" s="84">
        <f t="shared" si="0"/>
        <v>1096.0842356871071</v>
      </c>
      <c r="AI53" s="84">
        <f t="shared" si="0"/>
        <v>1140.0681437656958</v>
      </c>
      <c r="AJ53" s="84">
        <f t="shared" si="0"/>
        <v>1185.780220703693</v>
      </c>
      <c r="AK53" s="84">
        <f t="shared" si="0"/>
        <v>1233.3731572169804</v>
      </c>
      <c r="AL53" s="84">
        <f t="shared" si="0"/>
        <v>1282.9263734679696</v>
      </c>
      <c r="AM53" s="84">
        <f t="shared" si="0"/>
        <v>1334.5227308278681</v>
      </c>
      <c r="AN53" s="84">
        <f t="shared" si="0"/>
        <v>1388.2486847964465</v>
      </c>
    </row>
    <row r="54" spans="1:40" x14ac:dyDescent="0.2">
      <c r="A54" s="85" t="s">
        <v>247</v>
      </c>
      <c r="B54" s="84">
        <f t="shared" si="1"/>
        <v>0</v>
      </c>
      <c r="C54" s="84">
        <f t="shared" si="0"/>
        <v>0</v>
      </c>
      <c r="D54" s="84">
        <f t="shared" si="0"/>
        <v>0</v>
      </c>
      <c r="E54" s="84">
        <f t="shared" si="0"/>
        <v>0</v>
      </c>
      <c r="F54" s="84">
        <f t="shared" si="0"/>
        <v>0</v>
      </c>
      <c r="G54" s="84">
        <f t="shared" si="0"/>
        <v>0</v>
      </c>
      <c r="H54" s="84">
        <f t="shared" si="0"/>
        <v>0</v>
      </c>
      <c r="I54" s="84">
        <f t="shared" si="0"/>
        <v>0</v>
      </c>
      <c r="J54" s="84">
        <f t="shared" si="0"/>
        <v>0</v>
      </c>
      <c r="K54" s="84">
        <f t="shared" si="0"/>
        <v>0</v>
      </c>
      <c r="L54" s="84">
        <f t="shared" si="0"/>
        <v>0</v>
      </c>
      <c r="M54" s="84">
        <f t="shared" si="0"/>
        <v>0</v>
      </c>
      <c r="N54" s="84">
        <f t="shared" si="0"/>
        <v>0</v>
      </c>
      <c r="O54" s="84">
        <f t="shared" si="0"/>
        <v>0</v>
      </c>
      <c r="P54" s="84">
        <f t="shared" si="0"/>
        <v>0</v>
      </c>
      <c r="Q54" s="84">
        <f t="shared" si="0"/>
        <v>0</v>
      </c>
      <c r="R54" s="84">
        <f t="shared" si="0"/>
        <v>0</v>
      </c>
      <c r="S54" s="84">
        <f t="shared" si="0"/>
        <v>0</v>
      </c>
      <c r="T54" s="84">
        <f t="shared" si="0"/>
        <v>0</v>
      </c>
      <c r="U54" s="84">
        <f t="shared" si="0"/>
        <v>0</v>
      </c>
      <c r="V54" s="84">
        <f t="shared" si="0"/>
        <v>0</v>
      </c>
      <c r="W54" s="84">
        <f t="shared" si="0"/>
        <v>0</v>
      </c>
      <c r="X54" s="84">
        <f t="shared" si="0"/>
        <v>0</v>
      </c>
      <c r="Y54" s="84">
        <f t="shared" si="0"/>
        <v>0</v>
      </c>
      <c r="Z54" s="84">
        <f t="shared" si="0"/>
        <v>0</v>
      </c>
      <c r="AA54" s="84">
        <f t="shared" si="0"/>
        <v>0</v>
      </c>
      <c r="AB54" s="84">
        <f t="shared" si="0"/>
        <v>0</v>
      </c>
      <c r="AC54" s="84">
        <f t="shared" si="0"/>
        <v>0</v>
      </c>
      <c r="AD54" s="84">
        <f t="shared" si="0"/>
        <v>0</v>
      </c>
      <c r="AE54" s="84">
        <f t="shared" si="0"/>
        <v>0</v>
      </c>
      <c r="AF54" s="84">
        <f t="shared" si="0"/>
        <v>0</v>
      </c>
      <c r="AG54" s="84">
        <f t="shared" si="0"/>
        <v>0</v>
      </c>
      <c r="AH54" s="84">
        <f t="shared" si="0"/>
        <v>0</v>
      </c>
      <c r="AI54" s="84">
        <f t="shared" si="0"/>
        <v>0</v>
      </c>
      <c r="AJ54" s="84">
        <f t="shared" si="0"/>
        <v>0</v>
      </c>
      <c r="AK54" s="84">
        <f t="shared" si="0"/>
        <v>0</v>
      </c>
      <c r="AL54" s="84">
        <f t="shared" si="0"/>
        <v>0</v>
      </c>
      <c r="AM54" s="84">
        <f t="shared" si="0"/>
        <v>0</v>
      </c>
      <c r="AN54" s="84">
        <f t="shared" si="0"/>
        <v>0</v>
      </c>
    </row>
    <row r="55" spans="1:40" x14ac:dyDescent="0.2">
      <c r="A55" s="85" t="s">
        <v>180</v>
      </c>
      <c r="B55" s="84">
        <f t="shared" si="1"/>
        <v>1379775.477267182</v>
      </c>
      <c r="C55" s="84">
        <f t="shared" si="0"/>
        <v>1424069.3911944327</v>
      </c>
      <c r="D55" s="84">
        <f t="shared" si="0"/>
        <v>1475584.96336578</v>
      </c>
      <c r="E55" s="84">
        <f t="shared" si="0"/>
        <v>1529049.3526671883</v>
      </c>
      <c r="F55" s="84">
        <f t="shared" si="0"/>
        <v>1596728.3714876175</v>
      </c>
      <c r="G55" s="84">
        <f t="shared" si="0"/>
        <v>1667462.6516862996</v>
      </c>
      <c r="H55" s="84">
        <f t="shared" si="0"/>
        <v>1741393.2925259955</v>
      </c>
      <c r="I55" s="84">
        <f t="shared" si="0"/>
        <v>1818668.0814431943</v>
      </c>
      <c r="J55" s="84">
        <f t="shared" si="0"/>
        <v>1899441.8210451466</v>
      </c>
      <c r="K55" s="84">
        <f t="shared" si="0"/>
        <v>1992965.3733088237</v>
      </c>
      <c r="L55" s="84">
        <f t="shared" si="0"/>
        <v>2091162.848054793</v>
      </c>
      <c r="M55" s="84">
        <f t="shared" si="0"/>
        <v>2194271.7488976358</v>
      </c>
      <c r="N55" s="84">
        <f t="shared" si="0"/>
        <v>2302541.8737704717</v>
      </c>
      <c r="O55" s="84">
        <f t="shared" si="0"/>
        <v>2416235.9637419409</v>
      </c>
      <c r="P55" s="84">
        <f t="shared" si="0"/>
        <v>2533206.5579521889</v>
      </c>
      <c r="Q55" s="84">
        <f t="shared" si="0"/>
        <v>2655929.8950437242</v>
      </c>
      <c r="R55" s="84">
        <f t="shared" si="0"/>
        <v>2784693.9413842428</v>
      </c>
      <c r="S55" s="84">
        <f t="shared" si="0"/>
        <v>2919801.3634783495</v>
      </c>
      <c r="T55" s="84">
        <f t="shared" si="0"/>
        <v>3061570.2955138478</v>
      </c>
      <c r="U55" s="84">
        <f t="shared" si="0"/>
        <v>3201807.2302460563</v>
      </c>
      <c r="V55" s="84">
        <f t="shared" si="0"/>
        <v>3348584.6233505332</v>
      </c>
      <c r="W55" s="84">
        <f t="shared" si="0"/>
        <v>3502213.5395778804</v>
      </c>
      <c r="X55" s="84">
        <f t="shared" si="0"/>
        <v>3663020.1523980447</v>
      </c>
      <c r="Y55" s="84">
        <f t="shared" si="0"/>
        <v>3831346.4939638688</v>
      </c>
      <c r="Z55" s="84">
        <f t="shared" si="0"/>
        <v>3994723.2178445933</v>
      </c>
      <c r="AA55" s="84">
        <f t="shared" si="0"/>
        <v>4165196.4856354315</v>
      </c>
      <c r="AB55" s="84">
        <f t="shared" si="0"/>
        <v>4343080.7617122028</v>
      </c>
      <c r="AC55" s="84">
        <f t="shared" si="0"/>
        <v>4528704.745995664</v>
      </c>
      <c r="AD55" s="84">
        <f t="shared" si="0"/>
        <v>4722412.0324894646</v>
      </c>
      <c r="AE55" s="84">
        <f t="shared" si="0"/>
        <v>4916431.6640676009</v>
      </c>
      <c r="AF55" s="84">
        <f t="shared" si="0"/>
        <v>5118597.8799575372</v>
      </c>
      <c r="AG55" s="84">
        <f t="shared" si="0"/>
        <v>5329260.8424157277</v>
      </c>
      <c r="AH55" s="84">
        <f t="shared" si="0"/>
        <v>5548786.1445737118</v>
      </c>
      <c r="AI55" s="84">
        <f t="shared" si="0"/>
        <v>5777555.5086143706</v>
      </c>
      <c r="AJ55" s="84">
        <f t="shared" si="0"/>
        <v>6015533.0779991681</v>
      </c>
      <c r="AK55" s="84">
        <f t="shared" si="0"/>
        <v>6263518.4772657827</v>
      </c>
      <c r="AL55" s="84">
        <f t="shared" si="0"/>
        <v>6521941.8203509077</v>
      </c>
      <c r="AM55" s="84">
        <f t="shared" si="0"/>
        <v>6791252.1262471359</v>
      </c>
      <c r="AN55" s="84">
        <f t="shared" si="0"/>
        <v>7071918.1689614477</v>
      </c>
    </row>
    <row r="56" spans="1:40" x14ac:dyDescent="0.2">
      <c r="A56" s="85" t="s">
        <v>248</v>
      </c>
      <c r="B56" s="84">
        <f t="shared" si="1"/>
        <v>25173.766439582643</v>
      </c>
      <c r="C56" s="84">
        <f t="shared" si="0"/>
        <v>25906.193204367031</v>
      </c>
      <c r="D56" s="84">
        <f t="shared" si="0"/>
        <v>26765.429242982394</v>
      </c>
      <c r="E56" s="84">
        <f t="shared" si="0"/>
        <v>27655.015719734489</v>
      </c>
      <c r="F56" s="84">
        <f t="shared" si="0"/>
        <v>28795.905136716778</v>
      </c>
      <c r="G56" s="84">
        <f t="shared" si="0"/>
        <v>29985.269952147337</v>
      </c>
      <c r="H56" s="84">
        <f t="shared" si="0"/>
        <v>31225.236772282657</v>
      </c>
      <c r="I56" s="84">
        <f t="shared" si="0"/>
        <v>32518.028769185144</v>
      </c>
      <c r="J56" s="84">
        <f t="shared" si="0"/>
        <v>33865.970239567789</v>
      </c>
      <c r="K56" s="84">
        <f t="shared" si="0"/>
        <v>35433.080074908714</v>
      </c>
      <c r="L56" s="84">
        <f t="shared" si="0"/>
        <v>37074.345878429973</v>
      </c>
      <c r="M56" s="84">
        <f t="shared" si="0"/>
        <v>38793.360921804371</v>
      </c>
      <c r="N56" s="84">
        <f t="shared" si="0"/>
        <v>40593.897009936714</v>
      </c>
      <c r="O56" s="84">
        <f t="shared" si="0"/>
        <v>42479.913575376551</v>
      </c>
      <c r="P56" s="84">
        <f t="shared" si="0"/>
        <v>44413.071825113584</v>
      </c>
      <c r="Q56" s="84">
        <f t="shared" si="0"/>
        <v>46436.298902566457</v>
      </c>
      <c r="R56" s="84">
        <f t="shared" si="0"/>
        <v>48553.897172832003</v>
      </c>
      <c r="S56" s="84">
        <f t="shared" si="0"/>
        <v>50770.379984198764</v>
      </c>
      <c r="T56" s="84">
        <f t="shared" si="0"/>
        <v>53090.482316875976</v>
      </c>
      <c r="U56" s="84">
        <f t="shared" si="0"/>
        <v>55371.691143228833</v>
      </c>
      <c r="V56" s="84">
        <f t="shared" si="0"/>
        <v>57753.578211132859</v>
      </c>
      <c r="W56" s="84">
        <f t="shared" si="0"/>
        <v>60240.710956547562</v>
      </c>
      <c r="X56" s="84">
        <f t="shared" si="0"/>
        <v>62837.869940275079</v>
      </c>
      <c r="Y56" s="84">
        <f t="shared" si="0"/>
        <v>65550.059072684395</v>
      </c>
      <c r="Z56" s="84">
        <f t="shared" si="0"/>
        <v>68163.626403052156</v>
      </c>
      <c r="AA56" s="84">
        <f t="shared" si="0"/>
        <v>70884.396299036976</v>
      </c>
      <c r="AB56" s="84">
        <f t="shared" si="0"/>
        <v>73716.894747074446</v>
      </c>
      <c r="AC56" s="84">
        <f t="shared" si="0"/>
        <v>76665.844472445417</v>
      </c>
      <c r="AD56" s="84">
        <f t="shared" si="0"/>
        <v>79736.173734830983</v>
      </c>
      <c r="AE56" s="84">
        <f t="shared" si="0"/>
        <v>82796.108435292597</v>
      </c>
      <c r="AF56" s="84">
        <f t="shared" si="0"/>
        <v>85977.365374032393</v>
      </c>
      <c r="AG56" s="84">
        <f t="shared" si="0"/>
        <v>89284.916253468196</v>
      </c>
      <c r="AH56" s="84">
        <f t="shared" si="0"/>
        <v>92723.943386389816</v>
      </c>
      <c r="AI56" s="84">
        <f t="shared" si="0"/>
        <v>96299.848920060525</v>
      </c>
      <c r="AJ56" s="84">
        <f t="shared" si="0"/>
        <v>100011.04173670214</v>
      </c>
      <c r="AK56" s="84">
        <f t="shared" si="0"/>
        <v>103869.80631117287</v>
      </c>
      <c r="AL56" s="84">
        <f t="shared" si="0"/>
        <v>107882.19522972711</v>
      </c>
      <c r="AM56" s="84">
        <f t="shared" si="0"/>
        <v>112054.51695712612</v>
      </c>
      <c r="AN56" s="84">
        <f t="shared" si="0"/>
        <v>116393.34697330001</v>
      </c>
    </row>
    <row r="57" spans="1:40" x14ac:dyDescent="0.2">
      <c r="A57" s="85" t="s">
        <v>249</v>
      </c>
      <c r="B57" s="84">
        <f t="shared" si="1"/>
        <v>202567.85157538569</v>
      </c>
      <c r="C57" s="84">
        <f t="shared" si="0"/>
        <v>208461.53127298778</v>
      </c>
      <c r="D57" s="84">
        <f t="shared" si="0"/>
        <v>215375.61775879643</v>
      </c>
      <c r="E57" s="84">
        <f t="shared" si="0"/>
        <v>222533.92765322293</v>
      </c>
      <c r="F57" s="84">
        <f t="shared" si="0"/>
        <v>231714.41793209914</v>
      </c>
      <c r="G57" s="84">
        <f t="shared" si="0"/>
        <v>241284.97925343725</v>
      </c>
      <c r="H57" s="84">
        <f t="shared" si="0"/>
        <v>251262.72395763919</v>
      </c>
      <c r="I57" s="84">
        <f t="shared" si="0"/>
        <v>261665.54142925283</v>
      </c>
      <c r="J57" s="84">
        <f t="shared" si="0"/>
        <v>272512.13478100841</v>
      </c>
      <c r="K57" s="84">
        <f t="shared" si="0"/>
        <v>285122.32854310254</v>
      </c>
      <c r="L57" s="84">
        <f t="shared" si="0"/>
        <v>298329.23933566612</v>
      </c>
      <c r="M57" s="84">
        <f t="shared" si="0"/>
        <v>312161.78143835667</v>
      </c>
      <c r="N57" s="84">
        <f t="shared" si="0"/>
        <v>326650.3057491199</v>
      </c>
      <c r="O57" s="84">
        <f t="shared" si="0"/>
        <v>341826.67296496045</v>
      </c>
      <c r="P57" s="84">
        <f t="shared" si="0"/>
        <v>357382.37911406683</v>
      </c>
      <c r="Q57" s="84">
        <f t="shared" si="0"/>
        <v>373662.84963118285</v>
      </c>
      <c r="R57" s="84">
        <f t="shared" si="0"/>
        <v>390702.70471731958</v>
      </c>
      <c r="S57" s="84">
        <f t="shared" si="0"/>
        <v>408538.26230957999</v>
      </c>
      <c r="T57" s="84">
        <f t="shared" si="0"/>
        <v>427207.62376917736</v>
      </c>
      <c r="U57" s="84">
        <f t="shared" si="0"/>
        <v>445564.01759894122</v>
      </c>
      <c r="V57" s="84">
        <f t="shared" si="0"/>
        <v>464730.54745423701</v>
      </c>
      <c r="W57" s="84">
        <f t="shared" si="0"/>
        <v>484743.96650395246</v>
      </c>
      <c r="X57" s="84">
        <f t="shared" si="0"/>
        <v>505642.74288646964</v>
      </c>
      <c r="Y57" s="84">
        <f t="shared" si="0"/>
        <v>527467.1419858078</v>
      </c>
      <c r="Z57" s="84">
        <f t="shared" si="0"/>
        <v>548497.95278336492</v>
      </c>
      <c r="AA57" s="84">
        <f t="shared" si="0"/>
        <v>570391.39943051117</v>
      </c>
      <c r="AB57" s="84">
        <f t="shared" si="0"/>
        <v>593183.90156078385</v>
      </c>
      <c r="AC57" s="84">
        <f t="shared" si="0"/>
        <v>616913.4619226394</v>
      </c>
      <c r="AD57" s="84">
        <f t="shared" si="0"/>
        <v>641619.73715538031</v>
      </c>
      <c r="AE57" s="84">
        <f t="shared" si="0"/>
        <v>666242.36959742545</v>
      </c>
      <c r="AF57" s="84">
        <f t="shared" si="0"/>
        <v>691841.25583982072</v>
      </c>
      <c r="AG57" s="84">
        <f t="shared" si="0"/>
        <v>718456.4020961714</v>
      </c>
      <c r="AH57" s="84">
        <f t="shared" si="0"/>
        <v>746129.50931617466</v>
      </c>
      <c r="AI57" s="84">
        <f t="shared" si="0"/>
        <v>774904.04740996938</v>
      </c>
      <c r="AJ57" s="84">
        <f t="shared" si="0"/>
        <v>804767.21299707156</v>
      </c>
      <c r="AK57" s="84">
        <f t="shared" si="0"/>
        <v>835817.85658861441</v>
      </c>
      <c r="AL57" s="84">
        <f t="shared" si="0"/>
        <v>868104.68203655956</v>
      </c>
      <c r="AM57" s="84">
        <f t="shared" si="0"/>
        <v>901678.45219184831</v>
      </c>
      <c r="AN57" s="84">
        <f t="shared" si="0"/>
        <v>936592.07851870917</v>
      </c>
    </row>
    <row r="58" spans="1:40" x14ac:dyDescent="0.2">
      <c r="A58" s="85" t="s">
        <v>250</v>
      </c>
      <c r="B58" s="84">
        <f t="shared" si="1"/>
        <v>902691.42306631652</v>
      </c>
      <c r="C58" s="84">
        <f t="shared" si="0"/>
        <v>928563.65594438184</v>
      </c>
      <c r="D58" s="84">
        <f t="shared" si="0"/>
        <v>958957.48285051389</v>
      </c>
      <c r="E58" s="84">
        <f t="shared" si="0"/>
        <v>990412.71509944974</v>
      </c>
      <c r="F58" s="84">
        <f t="shared" si="0"/>
        <v>1030837.7012825159</v>
      </c>
      <c r="G58" s="84">
        <f t="shared" si="0"/>
        <v>1072963.3644778025</v>
      </c>
      <c r="H58" s="84">
        <f t="shared" si="0"/>
        <v>1116863.6465550768</v>
      </c>
      <c r="I58" s="84">
        <f t="shared" si="0"/>
        <v>1162615.8204521709</v>
      </c>
      <c r="J58" s="84">
        <f t="shared" si="0"/>
        <v>1210300.646372529</v>
      </c>
      <c r="K58" s="84">
        <f t="shared" si="0"/>
        <v>1265774.9639307612</v>
      </c>
      <c r="L58" s="84">
        <f t="shared" si="0"/>
        <v>1323850.9091272014</v>
      </c>
      <c r="M58" s="84">
        <f t="shared" si="0"/>
        <v>1384653.5052976965</v>
      </c>
      <c r="N58" s="84">
        <f t="shared" si="0"/>
        <v>1448313.941030425</v>
      </c>
      <c r="O58" s="84">
        <f t="shared" si="0"/>
        <v>1514969.8820943451</v>
      </c>
      <c r="P58" s="84">
        <f t="shared" si="0"/>
        <v>1583250.9096028847</v>
      </c>
      <c r="Q58" s="84">
        <f t="shared" si="0"/>
        <v>1654684.68259332</v>
      </c>
      <c r="R58" s="84">
        <f t="shared" si="0"/>
        <v>1729420.5573862926</v>
      </c>
      <c r="S58" s="84">
        <f t="shared" si="0"/>
        <v>1807615.1599914483</v>
      </c>
      <c r="T58" s="84">
        <f t="shared" si="0"/>
        <v>1889432.7506076244</v>
      </c>
      <c r="U58" s="84">
        <f t="shared" si="0"/>
        <v>1969799.1059996586</v>
      </c>
      <c r="V58" s="84">
        <f t="shared" si="0"/>
        <v>2053679.1914279759</v>
      </c>
      <c r="W58" s="84">
        <f t="shared" si="0"/>
        <v>2141231.0598353879</v>
      </c>
      <c r="X58" s="84">
        <f t="shared" si="0"/>
        <v>2232620.0831809454</v>
      </c>
      <c r="Y58" s="84">
        <f t="shared" si="0"/>
        <v>2328019.3012023456</v>
      </c>
      <c r="Z58" s="84">
        <f t="shared" si="0"/>
        <v>2419839.0969268577</v>
      </c>
      <c r="AA58" s="84">
        <f t="shared" si="0"/>
        <v>2515387.8511847877</v>
      </c>
      <c r="AB58" s="84">
        <f t="shared" si="0"/>
        <v>2614821.5956097241</v>
      </c>
      <c r="AC58" s="84">
        <f t="shared" si="0"/>
        <v>2718303.0909226653</v>
      </c>
      <c r="AD58" s="84">
        <f t="shared" si="0"/>
        <v>2826002.1256817402</v>
      </c>
      <c r="AE58" s="84">
        <f t="shared" si="0"/>
        <v>2933245.2213764982</v>
      </c>
      <c r="AF58" s="84">
        <f t="shared" si="0"/>
        <v>3044697.5361732859</v>
      </c>
      <c r="AG58" s="84">
        <f t="shared" si="0"/>
        <v>3160530.0214403868</v>
      </c>
      <c r="AH58" s="84">
        <f t="shared" si="0"/>
        <v>3280920.8140076571</v>
      </c>
      <c r="AI58" s="84">
        <f t="shared" si="0"/>
        <v>3406055.5487598418</v>
      </c>
      <c r="AJ58" s="84">
        <f t="shared" si="0"/>
        <v>3535872.3265888258</v>
      </c>
      <c r="AK58" s="84">
        <f t="shared" si="0"/>
        <v>3670799.7342250682</v>
      </c>
      <c r="AL58" s="84">
        <f t="shared" si="0"/>
        <v>3811045.5283823675</v>
      </c>
      <c r="AM58" s="84">
        <f t="shared" si="0"/>
        <v>3956826.1808062689</v>
      </c>
      <c r="AN58" s="84">
        <f t="shared" si="0"/>
        <v>4108367.2550194846</v>
      </c>
    </row>
    <row r="59" spans="1:40" x14ac:dyDescent="0.2">
      <c r="A59" s="85" t="s">
        <v>251</v>
      </c>
      <c r="B59" s="84">
        <f t="shared" si="1"/>
        <v>10892.485857834046</v>
      </c>
      <c r="C59" s="84">
        <f t="shared" si="0"/>
        <v>11208.55780678452</v>
      </c>
      <c r="D59" s="84">
        <f t="shared" si="0"/>
        <v>11579.443990370737</v>
      </c>
      <c r="E59" s="84">
        <f t="shared" si="0"/>
        <v>11963.404588115485</v>
      </c>
      <c r="F59" s="84">
        <f t="shared" si="0"/>
        <v>12456.012390238557</v>
      </c>
      <c r="G59" s="84">
        <f t="shared" ref="C59:AN63" si="2">G16*$B$7+G37*$B$28</f>
        <v>12969.514165796847</v>
      </c>
      <c r="H59" s="84">
        <f t="shared" si="2"/>
        <v>13504.825093572686</v>
      </c>
      <c r="I59" s="84">
        <f t="shared" si="2"/>
        <v>14062.901852043722</v>
      </c>
      <c r="J59" s="84">
        <f t="shared" si="2"/>
        <v>14644.744576285802</v>
      </c>
      <c r="K59" s="84">
        <f t="shared" si="2"/>
        <v>15321.269886956545</v>
      </c>
      <c r="L59" s="84">
        <f t="shared" si="2"/>
        <v>16029.758048618447</v>
      </c>
      <c r="M59" s="84">
        <f t="shared" si="2"/>
        <v>16771.755599769127</v>
      </c>
      <c r="N59" s="84">
        <f t="shared" si="2"/>
        <v>17548.885818976967</v>
      </c>
      <c r="O59" s="84">
        <f t="shared" si="2"/>
        <v>18362.852629408098</v>
      </c>
      <c r="P59" s="84">
        <f t="shared" si="2"/>
        <v>19197.076513972959</v>
      </c>
      <c r="Q59" s="84">
        <f t="shared" si="2"/>
        <v>20070.106626330555</v>
      </c>
      <c r="R59" s="84">
        <f t="shared" si="2"/>
        <v>20983.793967365746</v>
      </c>
      <c r="S59" s="84">
        <f t="shared" si="2"/>
        <v>21940.080191413428</v>
      </c>
      <c r="T59" s="84">
        <f t="shared" si="2"/>
        <v>22941.002176510814</v>
      </c>
      <c r="U59" s="84">
        <f t="shared" si="2"/>
        <v>23924.97338147799</v>
      </c>
      <c r="V59" s="84">
        <f t="shared" si="2"/>
        <v>24952.299518734711</v>
      </c>
      <c r="W59" s="84">
        <f t="shared" si="2"/>
        <v>26024.944541764235</v>
      </c>
      <c r="X59" s="84">
        <f t="shared" si="2"/>
        <v>27144.96392500223</v>
      </c>
      <c r="Y59" s="84">
        <f t="shared" si="2"/>
        <v>28314.509049475964</v>
      </c>
      <c r="Z59" s="84">
        <f t="shared" si="2"/>
        <v>29441.288684622443</v>
      </c>
      <c r="AA59" s="84">
        <f t="shared" si="2"/>
        <v>30614.205941084307</v>
      </c>
      <c r="AB59" s="84">
        <f t="shared" si="2"/>
        <v>31835.205685001401</v>
      </c>
      <c r="AC59" s="84">
        <f t="shared" si="2"/>
        <v>33106.31720830845</v>
      </c>
      <c r="AD59" s="84">
        <f t="shared" si="2"/>
        <v>34429.65799864474</v>
      </c>
      <c r="AE59" s="84">
        <f t="shared" si="2"/>
        <v>35748.32190504032</v>
      </c>
      <c r="AF59" s="84">
        <f t="shared" si="2"/>
        <v>37119.176788393597</v>
      </c>
      <c r="AG59" s="84">
        <f t="shared" si="2"/>
        <v>38544.358082818071</v>
      </c>
      <c r="AH59" s="84">
        <f t="shared" si="2"/>
        <v>40026.091561919704</v>
      </c>
      <c r="AI59" s="84">
        <f t="shared" si="2"/>
        <v>41566.697290853612</v>
      </c>
      <c r="AJ59" s="84">
        <f t="shared" si="2"/>
        <v>43165.476370686745</v>
      </c>
      <c r="AK59" s="84">
        <f t="shared" si="2"/>
        <v>44827.718527578225</v>
      </c>
      <c r="AL59" s="84">
        <f t="shared" si="2"/>
        <v>46556.022677334062</v>
      </c>
      <c r="AM59" s="84">
        <f t="shared" si="2"/>
        <v>48353.097460621473</v>
      </c>
      <c r="AN59" s="84">
        <f t="shared" si="2"/>
        <v>50221.766013033659</v>
      </c>
    </row>
    <row r="60" spans="1:40" x14ac:dyDescent="0.2">
      <c r="A60" s="85" t="s">
        <v>252</v>
      </c>
      <c r="B60" s="84">
        <f t="shared" si="1"/>
        <v>20121.377301218748</v>
      </c>
      <c r="C60" s="84">
        <f t="shared" si="2"/>
        <v>20622.330702272833</v>
      </c>
      <c r="D60" s="84">
        <f t="shared" si="2"/>
        <v>21219.121003914912</v>
      </c>
      <c r="E60" s="84">
        <f t="shared" si="2"/>
        <v>21834.362225707053</v>
      </c>
      <c r="F60" s="84">
        <f t="shared" si="2"/>
        <v>22641.498138883417</v>
      </c>
      <c r="G60" s="84">
        <f t="shared" si="2"/>
        <v>23479.271551912076</v>
      </c>
      <c r="H60" s="84">
        <f t="shared" si="2"/>
        <v>24348.882688874524</v>
      </c>
      <c r="I60" s="84">
        <f t="shared" si="2"/>
        <v>25251.580552006439</v>
      </c>
      <c r="J60" s="84">
        <f t="shared" si="2"/>
        <v>26188.66499547381</v>
      </c>
      <c r="K60" s="84">
        <f t="shared" si="2"/>
        <v>27285.92336140867</v>
      </c>
      <c r="L60" s="84">
        <f t="shared" si="2"/>
        <v>28430.04805924989</v>
      </c>
      <c r="M60" s="84">
        <f t="shared" si="2"/>
        <v>29623.085564652061</v>
      </c>
      <c r="N60" s="84">
        <f t="shared" si="2"/>
        <v>30867.173979706407</v>
      </c>
      <c r="O60" s="84">
        <f t="shared" si="2"/>
        <v>32164.547241308774</v>
      </c>
      <c r="P60" s="84">
        <f t="shared" si="2"/>
        <v>33485.499851209461</v>
      </c>
      <c r="Q60" s="84">
        <f t="shared" si="2"/>
        <v>34861.831338517564</v>
      </c>
      <c r="R60" s="84">
        <f t="shared" si="2"/>
        <v>36295.918864310603</v>
      </c>
      <c r="S60" s="84">
        <f t="shared" si="2"/>
        <v>37790.244384391088</v>
      </c>
      <c r="T60" s="84">
        <f t="shared" si="2"/>
        <v>39347.399417285211</v>
      </c>
      <c r="U60" s="84">
        <f t="shared" si="2"/>
        <v>40861.257300583529</v>
      </c>
      <c r="V60" s="84">
        <f t="shared" si="2"/>
        <v>42434.776172134349</v>
      </c>
      <c r="W60" s="84">
        <f t="shared" si="2"/>
        <v>44070.370603285002</v>
      </c>
      <c r="X60" s="84">
        <f t="shared" si="2"/>
        <v>45770.555743845776</v>
      </c>
      <c r="Y60" s="84">
        <f t="shared" si="2"/>
        <v>47537.951636019148</v>
      </c>
      <c r="Z60" s="84">
        <f t="shared" si="2"/>
        <v>49217.239224660712</v>
      </c>
      <c r="AA60" s="84">
        <f t="shared" si="2"/>
        <v>50957.361984077099</v>
      </c>
      <c r="AB60" s="84">
        <f t="shared" si="2"/>
        <v>52760.58589776131</v>
      </c>
      <c r="AC60" s="84">
        <f t="shared" si="2"/>
        <v>54629.263922573227</v>
      </c>
      <c r="AD60" s="84">
        <f t="shared" si="2"/>
        <v>56565.839426870923</v>
      </c>
      <c r="AE60" s="84">
        <f t="shared" si="2"/>
        <v>58476.149759830674</v>
      </c>
      <c r="AF60" s="84">
        <f t="shared" si="2"/>
        <v>60452.959571975916</v>
      </c>
      <c r="AG60" s="84">
        <f t="shared" si="2"/>
        <v>62498.661715279566</v>
      </c>
      <c r="AH60" s="84">
        <f t="shared" si="2"/>
        <v>64615.738246424742</v>
      </c>
      <c r="AI60" s="84">
        <f t="shared" si="2"/>
        <v>66806.763878706668</v>
      </c>
      <c r="AJ60" s="84">
        <f t="shared" si="2"/>
        <v>69069.421417910838</v>
      </c>
      <c r="AK60" s="84">
        <f t="shared" si="2"/>
        <v>71410.958440485483</v>
      </c>
      <c r="AL60" s="84">
        <f t="shared" si="2"/>
        <v>73834.210176658991</v>
      </c>
      <c r="AM60" s="84">
        <f t="shared" si="2"/>
        <v>76342.117028481676</v>
      </c>
      <c r="AN60" s="84">
        <f t="shared" si="2"/>
        <v>78937.728594553555</v>
      </c>
    </row>
    <row r="61" spans="1:40" x14ac:dyDescent="0.2">
      <c r="A61" s="85" t="s">
        <v>128</v>
      </c>
      <c r="B61" s="84">
        <f t="shared" si="1"/>
        <v>374290.29192903615</v>
      </c>
      <c r="C61" s="84">
        <f t="shared" si="2"/>
        <v>385079.01207100035</v>
      </c>
      <c r="D61" s="84">
        <f t="shared" si="2"/>
        <v>397746.55170197284</v>
      </c>
      <c r="E61" s="84">
        <f t="shared" si="2"/>
        <v>410858.39185744734</v>
      </c>
      <c r="F61" s="84">
        <f t="shared" si="2"/>
        <v>427695.92378221615</v>
      </c>
      <c r="G61" s="84">
        <f t="shared" si="2"/>
        <v>445244.48687144706</v>
      </c>
      <c r="H61" s="84">
        <f t="shared" si="2"/>
        <v>463535.10161348089</v>
      </c>
      <c r="I61" s="84">
        <f t="shared" si="2"/>
        <v>482600.19023285457</v>
      </c>
      <c r="J61" s="84">
        <f t="shared" si="2"/>
        <v>502473.6425915109</v>
      </c>
      <c r="K61" s="84">
        <f t="shared" si="2"/>
        <v>525587.77087558468</v>
      </c>
      <c r="L61" s="84">
        <f t="shared" si="2"/>
        <v>549789.6075448693</v>
      </c>
      <c r="M61" s="84">
        <f t="shared" si="2"/>
        <v>575131.58926518308</v>
      </c>
      <c r="N61" s="84">
        <f t="shared" si="2"/>
        <v>601668.74599669431</v>
      </c>
      <c r="O61" s="84">
        <f t="shared" si="2"/>
        <v>629458.83254540036</v>
      </c>
      <c r="P61" s="84">
        <f t="shared" si="2"/>
        <v>657932.94197391253</v>
      </c>
      <c r="Q61" s="84">
        <f t="shared" si="2"/>
        <v>687726.31714088027</v>
      </c>
      <c r="R61" s="84">
        <f t="shared" si="2"/>
        <v>718901.6548752361</v>
      </c>
      <c r="S61" s="84">
        <f t="shared" si="2"/>
        <v>751524.71247835562</v>
      </c>
      <c r="T61" s="84">
        <f t="shared" si="2"/>
        <v>785664.46156764729</v>
      </c>
      <c r="U61" s="84">
        <f t="shared" si="2"/>
        <v>819211.3050974384</v>
      </c>
      <c r="V61" s="84">
        <f t="shared" si="2"/>
        <v>854230.12898007117</v>
      </c>
      <c r="W61" s="84">
        <f t="shared" si="2"/>
        <v>890787.36219337559</v>
      </c>
      <c r="X61" s="84">
        <f t="shared" si="2"/>
        <v>928952.51892870618</v>
      </c>
      <c r="Y61" s="84">
        <f t="shared" si="2"/>
        <v>968798.34599235421</v>
      </c>
      <c r="Z61" s="84">
        <f t="shared" si="2"/>
        <v>1007166.720789145</v>
      </c>
      <c r="AA61" s="84">
        <f t="shared" si="2"/>
        <v>1047099.2407617923</v>
      </c>
      <c r="AB61" s="84">
        <f t="shared" si="2"/>
        <v>1088661.5802932428</v>
      </c>
      <c r="AC61" s="84">
        <f t="shared" si="2"/>
        <v>1131922.2547402815</v>
      </c>
      <c r="AD61" s="84">
        <f t="shared" si="2"/>
        <v>1176952.7469049736</v>
      </c>
      <c r="AE61" s="84">
        <f t="shared" si="2"/>
        <v>1221807.178553002</v>
      </c>
      <c r="AF61" s="84">
        <f t="shared" si="2"/>
        <v>1268428.9561132407</v>
      </c>
      <c r="AG61" s="84">
        <f t="shared" si="2"/>
        <v>1316890.1061923823</v>
      </c>
      <c r="AH61" s="84">
        <f t="shared" si="2"/>
        <v>1367265.692007272</v>
      </c>
      <c r="AI61" s="84">
        <f t="shared" si="2"/>
        <v>1419633.9458342462</v>
      </c>
      <c r="AJ61" s="84">
        <f t="shared" si="2"/>
        <v>1473969.9581519952</v>
      </c>
      <c r="AK61" s="84">
        <f t="shared" si="2"/>
        <v>1530453.2974073295</v>
      </c>
      <c r="AL61" s="84">
        <f t="shared" si="2"/>
        <v>1589171.5560543509</v>
      </c>
      <c r="AM61" s="84">
        <f t="shared" si="2"/>
        <v>1650216.0119986334</v>
      </c>
      <c r="AN61" s="84">
        <f t="shared" si="2"/>
        <v>1713681.7883379147</v>
      </c>
    </row>
    <row r="62" spans="1:40" x14ac:dyDescent="0.2">
      <c r="A62" s="85" t="s">
        <v>253</v>
      </c>
      <c r="B62" s="84">
        <f>B19+B40*$B$28</f>
        <v>4231955.116508726</v>
      </c>
      <c r="C62" s="84">
        <f t="shared" ref="C62:AN62" si="3">C19+C40*$B$28</f>
        <v>4368860.2945229113</v>
      </c>
      <c r="D62" s="84">
        <f t="shared" si="3"/>
        <v>4527983.8829045445</v>
      </c>
      <c r="E62" s="84">
        <f t="shared" si="3"/>
        <v>4693156.9362769974</v>
      </c>
      <c r="F62" s="84">
        <f t="shared" si="3"/>
        <v>4902039.6494397493</v>
      </c>
      <c r="G62" s="84">
        <f t="shared" si="3"/>
        <v>5120394.0321988566</v>
      </c>
      <c r="H62" s="84">
        <f t="shared" si="3"/>
        <v>5348659.0634032879</v>
      </c>
      <c r="I62" s="84">
        <f t="shared" si="3"/>
        <v>5587294.5884588873</v>
      </c>
      <c r="J62" s="84">
        <f t="shared" si="3"/>
        <v>5836782.3417849606</v>
      </c>
      <c r="K62" s="84">
        <f t="shared" si="3"/>
        <v>6125561.9766669292</v>
      </c>
      <c r="L62" s="84">
        <f t="shared" si="3"/>
        <v>6428831.3408565382</v>
      </c>
      <c r="M62" s="84">
        <f t="shared" si="3"/>
        <v>6747329.1503454419</v>
      </c>
      <c r="N62" s="84">
        <f t="shared" si="3"/>
        <v>7081832.4641934475</v>
      </c>
      <c r="O62" s="84">
        <f t="shared" si="3"/>
        <v>7433158.7125758333</v>
      </c>
      <c r="P62" s="84">
        <f t="shared" si="3"/>
        <v>7794709.6812924603</v>
      </c>
      <c r="Q62" s="84">
        <f t="shared" si="3"/>
        <v>8174111.5442815842</v>
      </c>
      <c r="R62" s="84">
        <f t="shared" si="3"/>
        <v>8572260.7276536915</v>
      </c>
      <c r="S62" s="84">
        <f t="shared" si="3"/>
        <v>8990099.5382439774</v>
      </c>
      <c r="T62" s="84">
        <f t="shared" si="3"/>
        <v>9428618.5643031597</v>
      </c>
      <c r="U62" s="84">
        <f t="shared" si="3"/>
        <v>9862590.4902718086</v>
      </c>
      <c r="V62" s="84">
        <f t="shared" si="3"/>
        <v>10316881.511001339</v>
      </c>
      <c r="W62" s="84">
        <f t="shared" si="3"/>
        <v>10792461.066599419</v>
      </c>
      <c r="X62" s="84">
        <f t="shared" si="3"/>
        <v>11290345.804748803</v>
      </c>
      <c r="Y62" s="84">
        <f t="shared" si="3"/>
        <v>11811601.928900776</v>
      </c>
      <c r="Z62" s="84">
        <f t="shared" si="3"/>
        <v>12317792.246895341</v>
      </c>
      <c r="AA62" s="84">
        <f t="shared" si="3"/>
        <v>12846057.465548685</v>
      </c>
      <c r="AB62" s="84">
        <f t="shared" si="3"/>
        <v>13397378.886963611</v>
      </c>
      <c r="AC62" s="84">
        <f t="shared" si="3"/>
        <v>13972782.348986432</v>
      </c>
      <c r="AD62" s="84">
        <f t="shared" si="3"/>
        <v>14573340.289673461</v>
      </c>
      <c r="AE62" s="84">
        <f t="shared" si="3"/>
        <v>15175079.399758728</v>
      </c>
      <c r="AF62" s="84">
        <f t="shared" si="3"/>
        <v>15802183.888169648</v>
      </c>
      <c r="AG62" s="84">
        <f t="shared" si="3"/>
        <v>16455747.398024775</v>
      </c>
      <c r="AH62" s="84">
        <f t="shared" si="3"/>
        <v>17136911.884486414</v>
      </c>
      <c r="AI62" s="84">
        <f t="shared" si="3"/>
        <v>17846869.804888949</v>
      </c>
      <c r="AJ62" s="84">
        <f t="shared" si="3"/>
        <v>18585524.17476723</v>
      </c>
      <c r="AK62" s="84">
        <f t="shared" si="3"/>
        <v>19355359.506133996</v>
      </c>
      <c r="AL62" s="84">
        <f t="shared" si="3"/>
        <v>20157719.903808426</v>
      </c>
      <c r="AM62" s="84">
        <f t="shared" si="3"/>
        <v>20994008.691667207</v>
      </c>
      <c r="AN62" s="84">
        <f t="shared" si="3"/>
        <v>21865691.080188744</v>
      </c>
    </row>
    <row r="63" spans="1:40" x14ac:dyDescent="0.2">
      <c r="A63" s="85" t="s">
        <v>254</v>
      </c>
      <c r="B63" s="84">
        <f t="shared" si="1"/>
        <v>114094.96739463066</v>
      </c>
      <c r="C63" s="84">
        <f t="shared" si="2"/>
        <v>117364.17469512665</v>
      </c>
      <c r="D63" s="84">
        <f t="shared" si="2"/>
        <v>121204.82691524316</v>
      </c>
      <c r="E63" s="84">
        <f t="shared" si="2"/>
        <v>125179.57321814226</v>
      </c>
      <c r="F63" s="84">
        <f t="shared" si="2"/>
        <v>130287.94961547702</v>
      </c>
      <c r="G63" s="84">
        <f t="shared" si="2"/>
        <v>135611.19600865012</v>
      </c>
      <c r="H63" s="84">
        <f t="shared" si="2"/>
        <v>141158.65294018429</v>
      </c>
      <c r="I63" s="84">
        <f t="shared" si="2"/>
        <v>146940.08167999081</v>
      </c>
      <c r="J63" s="84">
        <f t="shared" si="2"/>
        <v>152965.68395123497</v>
      </c>
      <c r="K63" s="84">
        <f t="shared" si="2"/>
        <v>159975.67418942129</v>
      </c>
      <c r="L63" s="84">
        <f t="shared" si="2"/>
        <v>167314.36392898543</v>
      </c>
      <c r="M63" s="84">
        <f t="shared" si="2"/>
        <v>174997.54666681189</v>
      </c>
      <c r="N63" s="84">
        <f t="shared" si="2"/>
        <v>183041.79461199732</v>
      </c>
      <c r="O63" s="84">
        <f t="shared" si="2"/>
        <v>191464.49807944021</v>
      </c>
      <c r="P63" s="84">
        <f t="shared" si="2"/>
        <v>200092.45398331498</v>
      </c>
      <c r="Q63" s="84">
        <f t="shared" si="2"/>
        <v>209118.72301916548</v>
      </c>
      <c r="R63" s="84">
        <f t="shared" si="2"/>
        <v>218562.17173621122</v>
      </c>
      <c r="S63" s="84">
        <f t="shared" si="2"/>
        <v>228442.58485528687</v>
      </c>
      <c r="T63" s="84">
        <f t="shared" si="2"/>
        <v>238780.71129997756</v>
      </c>
      <c r="U63" s="84">
        <f t="shared" si="2"/>
        <v>248935.28093649191</v>
      </c>
      <c r="V63" s="84">
        <f t="shared" si="2"/>
        <v>259533.74568007316</v>
      </c>
      <c r="W63" s="84">
        <f t="shared" si="2"/>
        <v>270596.06943818758</v>
      </c>
      <c r="X63" s="84">
        <f t="shared" si="2"/>
        <v>282143.14046192099</v>
      </c>
      <c r="Y63" s="84">
        <f t="shared" si="2"/>
        <v>294196.81538673252</v>
      </c>
      <c r="Z63" s="84">
        <f t="shared" si="2"/>
        <v>305797.97395661188</v>
      </c>
      <c r="AA63" s="84">
        <f t="shared" si="2"/>
        <v>317870.1885500502</v>
      </c>
      <c r="AB63" s="84">
        <f t="shared" si="2"/>
        <v>330433.16637210478</v>
      </c>
      <c r="AC63" s="84">
        <f t="shared" si="2"/>
        <v>343507.46440249728</v>
      </c>
      <c r="AD63" s="84">
        <f t="shared" si="2"/>
        <v>357114.52711787063</v>
      </c>
      <c r="AE63" s="84">
        <f t="shared" si="2"/>
        <v>370663.77193446853</v>
      </c>
      <c r="AF63" s="84">
        <f t="shared" si="2"/>
        <v>384744.71549707832</v>
      </c>
      <c r="AG63" s="84">
        <f t="shared" si="2"/>
        <v>399378.94835364074</v>
      </c>
      <c r="AH63" s="84">
        <f t="shared" si="2"/>
        <v>414588.96841618279</v>
      </c>
      <c r="AI63" s="84">
        <f t="shared" si="2"/>
        <v>430398.22042934998</v>
      </c>
      <c r="AJ63" s="84">
        <f t="shared" si="2"/>
        <v>446798.86965212954</v>
      </c>
      <c r="AK63" s="84">
        <f t="shared" si="2"/>
        <v>463845.05977965356</v>
      </c>
      <c r="AL63" s="84">
        <f t="shared" si="2"/>
        <v>481563.02888544055</v>
      </c>
      <c r="AM63" s="84">
        <f t="shared" si="2"/>
        <v>499980.11552218301</v>
      </c>
      <c r="AN63" s="84">
        <f t="shared" si="2"/>
        <v>519124.80628862791</v>
      </c>
    </row>
    <row r="66" spans="1:40" x14ac:dyDescent="0.2">
      <c r="A66" s="83" t="s">
        <v>259</v>
      </c>
    </row>
    <row r="67" spans="1:40" x14ac:dyDescent="0.2">
      <c r="A67" s="83" t="s">
        <v>241</v>
      </c>
    </row>
    <row r="68" spans="1:40" x14ac:dyDescent="0.2">
      <c r="A68" s="83"/>
    </row>
    <row r="69" spans="1:40" x14ac:dyDescent="0.2">
      <c r="A69" s="83"/>
    </row>
    <row r="70" spans="1:40" x14ac:dyDescent="0.2">
      <c r="A70" s="83" t="s">
        <v>260</v>
      </c>
      <c r="B70" s="88">
        <v>947817</v>
      </c>
    </row>
    <row r="71" spans="1:40" x14ac:dyDescent="0.2">
      <c r="A71" s="85" t="s">
        <v>244</v>
      </c>
      <c r="B71" s="85">
        <v>2022</v>
      </c>
      <c r="C71" s="85">
        <v>2023</v>
      </c>
      <c r="D71" s="85">
        <v>2024</v>
      </c>
      <c r="E71" s="85">
        <v>2025</v>
      </c>
      <c r="F71" s="85">
        <v>2026</v>
      </c>
      <c r="G71" s="85">
        <v>2027</v>
      </c>
      <c r="H71" s="85">
        <v>2028</v>
      </c>
      <c r="I71" s="85">
        <v>2029</v>
      </c>
      <c r="J71" s="85">
        <v>2030</v>
      </c>
      <c r="K71" s="85">
        <v>2031</v>
      </c>
      <c r="L71" s="85">
        <v>2032</v>
      </c>
      <c r="M71" s="85">
        <v>2033</v>
      </c>
      <c r="N71" s="85">
        <v>2034</v>
      </c>
      <c r="O71" s="85">
        <v>2035</v>
      </c>
      <c r="P71" s="85">
        <v>2036</v>
      </c>
      <c r="Q71" s="85">
        <v>2037</v>
      </c>
      <c r="R71" s="85">
        <v>2038</v>
      </c>
      <c r="S71" s="85">
        <v>2039</v>
      </c>
      <c r="T71" s="85">
        <v>2040</v>
      </c>
      <c r="U71" s="85">
        <v>2041</v>
      </c>
      <c r="V71" s="85">
        <v>2042</v>
      </c>
      <c r="W71" s="85">
        <v>2043</v>
      </c>
      <c r="X71" s="85">
        <v>2044</v>
      </c>
      <c r="Y71" s="85">
        <v>2045</v>
      </c>
      <c r="Z71" s="85">
        <v>2046</v>
      </c>
      <c r="AA71" s="85">
        <v>2047</v>
      </c>
      <c r="AB71" s="85">
        <v>2048</v>
      </c>
      <c r="AC71" s="85">
        <v>2049</v>
      </c>
      <c r="AD71" s="85">
        <v>2050</v>
      </c>
      <c r="AE71" s="85">
        <v>2051</v>
      </c>
      <c r="AF71" s="85">
        <v>2052</v>
      </c>
      <c r="AG71" s="85">
        <v>2053</v>
      </c>
      <c r="AH71" s="85">
        <v>2054</v>
      </c>
      <c r="AI71" s="85">
        <v>2055</v>
      </c>
      <c r="AJ71" s="85">
        <v>2056</v>
      </c>
      <c r="AK71" s="85">
        <v>2057</v>
      </c>
      <c r="AL71" s="85">
        <v>2058</v>
      </c>
      <c r="AM71" s="85">
        <v>2059</v>
      </c>
      <c r="AN71" s="85">
        <v>2060</v>
      </c>
    </row>
    <row r="72" spans="1:40" x14ac:dyDescent="0.2">
      <c r="A72" s="85" t="s">
        <v>245</v>
      </c>
      <c r="B72" s="84">
        <f>B52*$B$70</f>
        <v>3176144189.5802717</v>
      </c>
      <c r="C72" s="84">
        <f t="shared" ref="C72:AN79" si="4">C52*$B$70</f>
        <v>3273954284.3710189</v>
      </c>
      <c r="D72" s="84">
        <f t="shared" si="4"/>
        <v>3388116768.625452</v>
      </c>
      <c r="E72" s="84">
        <f t="shared" si="4"/>
        <v>3506479861.5239844</v>
      </c>
      <c r="F72" s="84">
        <f t="shared" si="4"/>
        <v>3657123123.7746019</v>
      </c>
      <c r="G72" s="84">
        <f t="shared" si="4"/>
        <v>3814400887.9859381</v>
      </c>
      <c r="H72" s="84">
        <f t="shared" si="4"/>
        <v>3978613404.3059068</v>
      </c>
      <c r="I72" s="84">
        <f t="shared" si="4"/>
        <v>4150074922.5919676</v>
      </c>
      <c r="J72" s="84">
        <f t="shared" si="4"/>
        <v>4329114367.9757395</v>
      </c>
      <c r="K72" s="84">
        <f t="shared" si="4"/>
        <v>4536765473.1026754</v>
      </c>
      <c r="L72" s="84">
        <f t="shared" si="4"/>
        <v>4754565925.0008526</v>
      </c>
      <c r="M72" s="84">
        <f t="shared" si="4"/>
        <v>4983021866.6084547</v>
      </c>
      <c r="N72" s="84">
        <f t="shared" si="4"/>
        <v>5222665231.5399237</v>
      </c>
      <c r="O72" s="84">
        <f t="shared" si="4"/>
        <v>5474055087.200819</v>
      </c>
      <c r="P72" s="84">
        <f t="shared" si="4"/>
        <v>5732294261.7794399</v>
      </c>
      <c r="Q72" s="84">
        <f t="shared" si="4"/>
        <v>6002959427.2351131</v>
      </c>
      <c r="R72" s="84">
        <f t="shared" si="4"/>
        <v>6286661285.9367619</v>
      </c>
      <c r="S72" s="84">
        <f t="shared" si="4"/>
        <v>6584041241.4513912</v>
      </c>
      <c r="T72" s="84">
        <f t="shared" si="4"/>
        <v>6895772981.4139538</v>
      </c>
      <c r="U72" s="84">
        <f t="shared" si="4"/>
        <v>7203378162.06215</v>
      </c>
      <c r="V72" s="84">
        <f t="shared" si="4"/>
        <v>7525016298.019228</v>
      </c>
      <c r="W72" s="84">
        <f t="shared" si="4"/>
        <v>7861342689.0171223</v>
      </c>
      <c r="X72" s="84">
        <f t="shared" si="4"/>
        <v>8213043985.1917772</v>
      </c>
      <c r="Y72" s="84">
        <f t="shared" si="4"/>
        <v>8580839723.8194399</v>
      </c>
      <c r="Z72" s="84">
        <f t="shared" si="4"/>
        <v>8936785756.2854919</v>
      </c>
      <c r="AA72" s="84">
        <f t="shared" si="4"/>
        <v>9307846242.184742</v>
      </c>
      <c r="AB72" s="84">
        <f t="shared" si="4"/>
        <v>9694678633.069067</v>
      </c>
      <c r="AC72" s="84">
        <f t="shared" si="4"/>
        <v>10097969695.955965</v>
      </c>
      <c r="AD72" s="84">
        <f t="shared" si="4"/>
        <v>10518436852.707966</v>
      </c>
      <c r="AE72" s="84">
        <f t="shared" si="4"/>
        <v>10938740560.9638</v>
      </c>
      <c r="AF72" s="84">
        <f t="shared" si="4"/>
        <v>11376299583.21471</v>
      </c>
      <c r="AG72" s="84">
        <f t="shared" si="4"/>
        <v>11831842272.04586</v>
      </c>
      <c r="AH72" s="84">
        <f t="shared" si="4"/>
        <v>12306128611.857351</v>
      </c>
      <c r="AI72" s="84">
        <f t="shared" si="4"/>
        <v>12799951633.331709</v>
      </c>
      <c r="AJ72" s="84">
        <f t="shared" si="4"/>
        <v>13313177422.867645</v>
      </c>
      <c r="AK72" s="84">
        <f t="shared" si="4"/>
        <v>13847520293.584209</v>
      </c>
      <c r="AL72" s="84">
        <f t="shared" si="4"/>
        <v>14403871923.965944</v>
      </c>
      <c r="AM72" s="84">
        <f t="shared" si="4"/>
        <v>14983162628.175655</v>
      </c>
      <c r="AN72" s="84">
        <f t="shared" si="4"/>
        <v>15586363072.939148</v>
      </c>
    </row>
    <row r="73" spans="1:40" x14ac:dyDescent="0.2">
      <c r="A73" s="85" t="s">
        <v>246</v>
      </c>
      <c r="B73" s="84">
        <f t="shared" ref="B73:Q83" si="5">B53*$B$70</f>
        <v>268131097.25753459</v>
      </c>
      <c r="C73" s="84">
        <f t="shared" si="5"/>
        <v>276388256.41586226</v>
      </c>
      <c r="D73" s="84">
        <f t="shared" si="5"/>
        <v>286025889.46669918</v>
      </c>
      <c r="E73" s="84">
        <f t="shared" si="5"/>
        <v>296018139.22908711</v>
      </c>
      <c r="F73" s="84">
        <f t="shared" si="5"/>
        <v>308735491.10148221</v>
      </c>
      <c r="G73" s="84">
        <f t="shared" si="5"/>
        <v>322012929.72955745</v>
      </c>
      <c r="H73" s="84">
        <f t="shared" si="5"/>
        <v>335875802.32586539</v>
      </c>
      <c r="I73" s="84">
        <f t="shared" si="5"/>
        <v>350350637.96287292</v>
      </c>
      <c r="J73" s="84">
        <f t="shared" si="5"/>
        <v>365465204.60433811</v>
      </c>
      <c r="K73" s="84">
        <f t="shared" si="5"/>
        <v>382995176.61508346</v>
      </c>
      <c r="L73" s="84">
        <f t="shared" si="5"/>
        <v>401381959.69303983</v>
      </c>
      <c r="M73" s="84">
        <f t="shared" si="5"/>
        <v>420668282.58530265</v>
      </c>
      <c r="N73" s="84">
        <f t="shared" si="5"/>
        <v>440899051.2960242</v>
      </c>
      <c r="O73" s="84">
        <f t="shared" si="5"/>
        <v>462121462.47259551</v>
      </c>
      <c r="P73" s="84">
        <f t="shared" si="5"/>
        <v>483922095.3212986</v>
      </c>
      <c r="Q73" s="84">
        <f t="shared" si="5"/>
        <v>506771734.25353241</v>
      </c>
      <c r="R73" s="84">
        <f t="shared" si="4"/>
        <v>530721934.95665133</v>
      </c>
      <c r="S73" s="84">
        <f t="shared" si="4"/>
        <v>555826844.92287469</v>
      </c>
      <c r="T73" s="84">
        <f t="shared" si="4"/>
        <v>582143337.07566249</v>
      </c>
      <c r="U73" s="84">
        <f t="shared" si="4"/>
        <v>608111463.7876991</v>
      </c>
      <c r="V73" s="84">
        <f t="shared" si="4"/>
        <v>635264257.02965379</v>
      </c>
      <c r="W73" s="84">
        <f t="shared" si="4"/>
        <v>663657037.41240394</v>
      </c>
      <c r="X73" s="84">
        <f t="shared" si="4"/>
        <v>693347772.15786183</v>
      </c>
      <c r="Y73" s="84">
        <f t="shared" si="4"/>
        <v>724397204.83074021</v>
      </c>
      <c r="Z73" s="84">
        <f t="shared" si="4"/>
        <v>754446281.56232488</v>
      </c>
      <c r="AA73" s="84">
        <f t="shared" si="4"/>
        <v>785771325.23827767</v>
      </c>
      <c r="AB73" s="84">
        <f t="shared" si="4"/>
        <v>818427838.12681532</v>
      </c>
      <c r="AC73" s="84">
        <f t="shared" si="4"/>
        <v>852473797.31704688</v>
      </c>
      <c r="AD73" s="84">
        <f t="shared" si="4"/>
        <v>887969767.78980899</v>
      </c>
      <c r="AE73" s="84">
        <f t="shared" si="4"/>
        <v>923451939.89176619</v>
      </c>
      <c r="AF73" s="84">
        <f t="shared" si="4"/>
        <v>960390811.06490982</v>
      </c>
      <c r="AG73" s="84">
        <f t="shared" si="4"/>
        <v>998847869.06515336</v>
      </c>
      <c r="AH73" s="84">
        <f t="shared" si="4"/>
        <v>1038887272.0162468</v>
      </c>
      <c r="AI73" s="84">
        <f t="shared" si="4"/>
        <v>1080575967.8195705</v>
      </c>
      <c r="AJ73" s="84">
        <f t="shared" si="4"/>
        <v>1123902651.4467123</v>
      </c>
      <c r="AK73" s="84">
        <f t="shared" si="4"/>
        <v>1169012045.7539268</v>
      </c>
      <c r="AL73" s="84">
        <f t="shared" si="4"/>
        <v>1215979426.5212905</v>
      </c>
      <c r="AM73" s="84">
        <f t="shared" si="4"/>
        <v>1264883331.1650774</v>
      </c>
      <c r="AN73" s="84">
        <f t="shared" si="4"/>
        <v>1315805703.6777134</v>
      </c>
    </row>
    <row r="74" spans="1:40" x14ac:dyDescent="0.2">
      <c r="A74" s="85" t="s">
        <v>247</v>
      </c>
      <c r="B74" s="84">
        <f t="shared" si="5"/>
        <v>0</v>
      </c>
      <c r="C74" s="84">
        <f t="shared" si="4"/>
        <v>0</v>
      </c>
      <c r="D74" s="84">
        <f t="shared" si="4"/>
        <v>0</v>
      </c>
      <c r="E74" s="84">
        <f t="shared" si="4"/>
        <v>0</v>
      </c>
      <c r="F74" s="84">
        <f t="shared" si="4"/>
        <v>0</v>
      </c>
      <c r="G74" s="84">
        <f t="shared" si="4"/>
        <v>0</v>
      </c>
      <c r="H74" s="84">
        <f t="shared" si="4"/>
        <v>0</v>
      </c>
      <c r="I74" s="84">
        <f t="shared" si="4"/>
        <v>0</v>
      </c>
      <c r="J74" s="84">
        <f t="shared" si="4"/>
        <v>0</v>
      </c>
      <c r="K74" s="84">
        <f t="shared" si="4"/>
        <v>0</v>
      </c>
      <c r="L74" s="84">
        <f t="shared" si="4"/>
        <v>0</v>
      </c>
      <c r="M74" s="84">
        <f t="shared" si="4"/>
        <v>0</v>
      </c>
      <c r="N74" s="84">
        <f t="shared" si="4"/>
        <v>0</v>
      </c>
      <c r="O74" s="84">
        <f t="shared" si="4"/>
        <v>0</v>
      </c>
      <c r="P74" s="84">
        <f t="shared" si="4"/>
        <v>0</v>
      </c>
      <c r="Q74" s="84">
        <f t="shared" si="4"/>
        <v>0</v>
      </c>
      <c r="R74" s="84">
        <f t="shared" si="4"/>
        <v>0</v>
      </c>
      <c r="S74" s="84">
        <f t="shared" si="4"/>
        <v>0</v>
      </c>
      <c r="T74" s="84">
        <f t="shared" si="4"/>
        <v>0</v>
      </c>
      <c r="U74" s="84">
        <f t="shared" si="4"/>
        <v>0</v>
      </c>
      <c r="V74" s="84">
        <f t="shared" si="4"/>
        <v>0</v>
      </c>
      <c r="W74" s="84">
        <f t="shared" si="4"/>
        <v>0</v>
      </c>
      <c r="X74" s="84">
        <f t="shared" si="4"/>
        <v>0</v>
      </c>
      <c r="Y74" s="84">
        <f t="shared" si="4"/>
        <v>0</v>
      </c>
      <c r="Z74" s="84">
        <f t="shared" si="4"/>
        <v>0</v>
      </c>
      <c r="AA74" s="84">
        <f t="shared" si="4"/>
        <v>0</v>
      </c>
      <c r="AB74" s="84">
        <f t="shared" si="4"/>
        <v>0</v>
      </c>
      <c r="AC74" s="84">
        <f t="shared" si="4"/>
        <v>0</v>
      </c>
      <c r="AD74" s="84">
        <f t="shared" si="4"/>
        <v>0</v>
      </c>
      <c r="AE74" s="84">
        <f t="shared" si="4"/>
        <v>0</v>
      </c>
      <c r="AF74" s="84">
        <f t="shared" si="4"/>
        <v>0</v>
      </c>
      <c r="AG74" s="84">
        <f t="shared" si="4"/>
        <v>0</v>
      </c>
      <c r="AH74" s="84">
        <f t="shared" si="4"/>
        <v>0</v>
      </c>
      <c r="AI74" s="84">
        <f t="shared" si="4"/>
        <v>0</v>
      </c>
      <c r="AJ74" s="84">
        <f t="shared" si="4"/>
        <v>0</v>
      </c>
      <c r="AK74" s="84">
        <f t="shared" si="4"/>
        <v>0</v>
      </c>
      <c r="AL74" s="84">
        <f t="shared" si="4"/>
        <v>0</v>
      </c>
      <c r="AM74" s="84">
        <f t="shared" si="4"/>
        <v>0</v>
      </c>
      <c r="AN74" s="84">
        <f t="shared" si="4"/>
        <v>0</v>
      </c>
    </row>
    <row r="75" spans="1:40" x14ac:dyDescent="0.2">
      <c r="A75" s="85" t="s">
        <v>180</v>
      </c>
      <c r="B75" s="84">
        <f t="shared" si="5"/>
        <v>1307774653536.9487</v>
      </c>
      <c r="C75" s="84">
        <f t="shared" si="4"/>
        <v>1349757178153.7336</v>
      </c>
      <c r="D75" s="84">
        <f t="shared" si="4"/>
        <v>1398584513222.4634</v>
      </c>
      <c r="E75" s="84">
        <f t="shared" si="4"/>
        <v>1449258970296.9563</v>
      </c>
      <c r="F75" s="84">
        <f t="shared" si="4"/>
        <v>1513406294878.2791</v>
      </c>
      <c r="G75" s="84">
        <f t="shared" si="4"/>
        <v>1580449448133.3535</v>
      </c>
      <c r="H75" s="84">
        <f t="shared" si="4"/>
        <v>1650522166342.1116</v>
      </c>
      <c r="I75" s="84">
        <f t="shared" si="4"/>
        <v>1723764524949.2441</v>
      </c>
      <c r="J75" s="84">
        <f t="shared" si="4"/>
        <v>1800323248497.5476</v>
      </c>
      <c r="K75" s="84">
        <f t="shared" si="4"/>
        <v>1888966461233.4492</v>
      </c>
      <c r="L75" s="84">
        <f t="shared" si="4"/>
        <v>1982039697154.7498</v>
      </c>
      <c r="M75" s="84">
        <f t="shared" si="4"/>
        <v>2079768066224.9104</v>
      </c>
      <c r="N75" s="84">
        <f t="shared" si="4"/>
        <v>2182388331171.5071</v>
      </c>
      <c r="O75" s="84">
        <f t="shared" si="4"/>
        <v>2290149522445.9951</v>
      </c>
      <c r="P75" s="84">
        <f t="shared" si="4"/>
        <v>2401016240138.5698</v>
      </c>
      <c r="Q75" s="84">
        <f t="shared" si="4"/>
        <v>2517335505330.6577</v>
      </c>
      <c r="R75" s="84">
        <f t="shared" si="4"/>
        <v>2639380257440.9888</v>
      </c>
      <c r="S75" s="84">
        <f t="shared" si="4"/>
        <v>2767437368927.959</v>
      </c>
      <c r="T75" s="84">
        <f t="shared" si="4"/>
        <v>2901808372783.0488</v>
      </c>
      <c r="U75" s="84">
        <f t="shared" si="4"/>
        <v>3034727323550.1265</v>
      </c>
      <c r="V75" s="84">
        <f t="shared" si="4"/>
        <v>3173845431950.2324</v>
      </c>
      <c r="W75" s="84">
        <f t="shared" si="4"/>
        <v>3319457530442.0879</v>
      </c>
      <c r="X75" s="84">
        <f t="shared" si="4"/>
        <v>3471872771785.4575</v>
      </c>
      <c r="Y75" s="84">
        <f t="shared" si="4"/>
        <v>3631415339869.3521</v>
      </c>
      <c r="Z75" s="84">
        <f t="shared" si="4"/>
        <v>3786266576167.8091</v>
      </c>
      <c r="AA75" s="84">
        <f t="shared" si="4"/>
        <v>3947844037425.5176</v>
      </c>
      <c r="AB75" s="84">
        <f t="shared" si="4"/>
        <v>4116445778323.7749</v>
      </c>
      <c r="AC75" s="84">
        <f t="shared" si="4"/>
        <v>4292383346235.3721</v>
      </c>
      <c r="AD75" s="84">
        <f t="shared" si="4"/>
        <v>4475982405398.0664</v>
      </c>
      <c r="AE75" s="84">
        <f t="shared" si="4"/>
        <v>4659877510541.5615</v>
      </c>
      <c r="AF75" s="84">
        <f t="shared" si="4"/>
        <v>4851494086787.7129</v>
      </c>
      <c r="AG75" s="84">
        <f t="shared" si="4"/>
        <v>5051164023875.9482</v>
      </c>
      <c r="AH75" s="84">
        <f t="shared" si="4"/>
        <v>5259233837191.4219</v>
      </c>
      <c r="AI75" s="84">
        <f t="shared" si="4"/>
        <v>5476065329508.3467</v>
      </c>
      <c r="AJ75" s="84">
        <f t="shared" si="4"/>
        <v>5701624515389.9375</v>
      </c>
      <c r="AK75" s="84">
        <f t="shared" si="4"/>
        <v>5936669292566.6221</v>
      </c>
      <c r="AL75" s="84">
        <f t="shared" si="4"/>
        <v>6181607330339.5361</v>
      </c>
      <c r="AM75" s="84">
        <f t="shared" si="4"/>
        <v>6436864216543.1816</v>
      </c>
      <c r="AN75" s="84">
        <f t="shared" si="4"/>
        <v>6702884263150.5322</v>
      </c>
    </row>
    <row r="76" spans="1:40" x14ac:dyDescent="0.2">
      <c r="A76" s="85" t="s">
        <v>248</v>
      </c>
      <c r="B76" s="84">
        <f t="shared" si="5"/>
        <v>23860123785.4659</v>
      </c>
      <c r="C76" s="84">
        <f t="shared" si="4"/>
        <v>24554330324.383545</v>
      </c>
      <c r="D76" s="84">
        <f t="shared" si="4"/>
        <v>25368728848.795845</v>
      </c>
      <c r="E76" s="84">
        <f t="shared" si="4"/>
        <v>26211894034.431583</v>
      </c>
      <c r="F76" s="84">
        <f t="shared" si="4"/>
        <v>27293248418.967487</v>
      </c>
      <c r="G76" s="84">
        <f t="shared" si="4"/>
        <v>28420548610.234432</v>
      </c>
      <c r="H76" s="84">
        <f t="shared" si="4"/>
        <v>29595810241.794632</v>
      </c>
      <c r="I76" s="84">
        <f t="shared" si="4"/>
        <v>30821140473.922756</v>
      </c>
      <c r="J76" s="84">
        <f t="shared" si="4"/>
        <v>32098742314.556423</v>
      </c>
      <c r="K76" s="84">
        <f t="shared" si="4"/>
        <v>33584075657.359753</v>
      </c>
      <c r="L76" s="84">
        <f t="shared" si="4"/>
        <v>35139695287.455864</v>
      </c>
      <c r="M76" s="84">
        <f t="shared" si="4"/>
        <v>36769006968.821854</v>
      </c>
      <c r="N76" s="84">
        <f t="shared" si="4"/>
        <v>38475585682.267189</v>
      </c>
      <c r="O76" s="84">
        <f t="shared" si="4"/>
        <v>40263184245.272675</v>
      </c>
      <c r="P76" s="84">
        <f t="shared" si="4"/>
        <v>42095464498.063683</v>
      </c>
      <c r="Q76" s="84">
        <f t="shared" si="4"/>
        <v>44013113516.93383</v>
      </c>
      <c r="R76" s="84">
        <f t="shared" si="4"/>
        <v>46020209156.662109</v>
      </c>
      <c r="S76" s="84">
        <f t="shared" si="4"/>
        <v>48121029245.483322</v>
      </c>
      <c r="T76" s="84">
        <f t="shared" si="4"/>
        <v>50320061678.134438</v>
      </c>
      <c r="U76" s="84">
        <f t="shared" si="4"/>
        <v>52482230184.30172</v>
      </c>
      <c r="V76" s="84">
        <f t="shared" si="4"/>
        <v>54739823239.341316</v>
      </c>
      <c r="W76" s="84">
        <f t="shared" si="4"/>
        <v>57097169936.702042</v>
      </c>
      <c r="X76" s="84">
        <f t="shared" si="4"/>
        <v>59558801373.181702</v>
      </c>
      <c r="Y76" s="84">
        <f t="shared" si="4"/>
        <v>62129460340.094505</v>
      </c>
      <c r="Z76" s="84">
        <f t="shared" si="4"/>
        <v>64606643886.461685</v>
      </c>
      <c r="AA76" s="84">
        <f t="shared" si="4"/>
        <v>67185435846.964333</v>
      </c>
      <c r="AB76" s="84">
        <f t="shared" si="4"/>
        <v>69870126028.487854</v>
      </c>
      <c r="AC76" s="84">
        <f t="shared" si="4"/>
        <v>72665190710.339798</v>
      </c>
      <c r="AD76" s="84">
        <f t="shared" si="4"/>
        <v>75575300980.826294</v>
      </c>
      <c r="AE76" s="84">
        <f t="shared" si="4"/>
        <v>78475559108.813721</v>
      </c>
      <c r="AF76" s="84">
        <f t="shared" si="4"/>
        <v>81490808516.719254</v>
      </c>
      <c r="AG76" s="84">
        <f t="shared" si="4"/>
        <v>84625761468.613464</v>
      </c>
      <c r="AH76" s="84">
        <f t="shared" si="4"/>
        <v>87885329848.657837</v>
      </c>
      <c r="AI76" s="84">
        <f t="shared" si="4"/>
        <v>91274633903.865005</v>
      </c>
      <c r="AJ76" s="84">
        <f t="shared" si="4"/>
        <v>94792165545.755814</v>
      </c>
      <c r="AK76" s="84">
        <f t="shared" si="4"/>
        <v>98449568208.436935</v>
      </c>
      <c r="AL76" s="84">
        <f t="shared" si="4"/>
        <v>102252578636.05426</v>
      </c>
      <c r="AM76" s="84">
        <f t="shared" si="4"/>
        <v>106207176098.75241</v>
      </c>
      <c r="AN76" s="84">
        <f t="shared" si="4"/>
        <v>110319592948.19229</v>
      </c>
    </row>
    <row r="77" spans="1:40" x14ac:dyDescent="0.2">
      <c r="A77" s="85" t="s">
        <v>249</v>
      </c>
      <c r="B77" s="84">
        <f t="shared" si="5"/>
        <v>191997253376.62735</v>
      </c>
      <c r="C77" s="84">
        <f t="shared" si="4"/>
        <v>197583383186.56946</v>
      </c>
      <c r="D77" s="84">
        <f t="shared" si="4"/>
        <v>204136671897.28915</v>
      </c>
      <c r="E77" s="84">
        <f t="shared" si="4"/>
        <v>210921439706.49478</v>
      </c>
      <c r="F77" s="84">
        <f t="shared" si="4"/>
        <v>219622864461.14841</v>
      </c>
      <c r="G77" s="84">
        <f t="shared" si="4"/>
        <v>228694005181.05515</v>
      </c>
      <c r="H77" s="84">
        <f t="shared" si="4"/>
        <v>238151081233.3577</v>
      </c>
      <c r="I77" s="84">
        <f t="shared" si="4"/>
        <v>248011048480.85013</v>
      </c>
      <c r="J77" s="84">
        <f t="shared" si="4"/>
        <v>258291634051.73105</v>
      </c>
      <c r="K77" s="84">
        <f t="shared" si="4"/>
        <v>270243790072.73782</v>
      </c>
      <c r="L77" s="84">
        <f t="shared" si="4"/>
        <v>282761524639.41302</v>
      </c>
      <c r="M77" s="84">
        <f t="shared" si="4"/>
        <v>295872243197.5589</v>
      </c>
      <c r="N77" s="84">
        <f t="shared" si="4"/>
        <v>309604712844.21356</v>
      </c>
      <c r="O77" s="84">
        <f t="shared" si="4"/>
        <v>323989131689.62994</v>
      </c>
      <c r="P77" s="84">
        <f t="shared" si="4"/>
        <v>338733094424.75751</v>
      </c>
      <c r="Q77" s="84">
        <f t="shared" si="4"/>
        <v>354164001148.87885</v>
      </c>
      <c r="R77" s="84">
        <f t="shared" si="4"/>
        <v>370314665477.05566</v>
      </c>
      <c r="S77" s="84">
        <f t="shared" si="4"/>
        <v>387219510167.47919</v>
      </c>
      <c r="T77" s="84">
        <f t="shared" si="4"/>
        <v>404914648338.0304</v>
      </c>
      <c r="U77" s="84">
        <f t="shared" si="4"/>
        <v>422313150468.57568</v>
      </c>
      <c r="V77" s="84">
        <f t="shared" si="4"/>
        <v>440479513296.43256</v>
      </c>
      <c r="W77" s="84">
        <f t="shared" si="4"/>
        <v>459448572099.87671</v>
      </c>
      <c r="X77" s="84">
        <f t="shared" si="4"/>
        <v>479256787634.42499</v>
      </c>
      <c r="Y77" s="84">
        <f t="shared" si="4"/>
        <v>499942324115.56238</v>
      </c>
      <c r="Z77" s="84">
        <f t="shared" si="4"/>
        <v>519875684113.27057</v>
      </c>
      <c r="AA77" s="84">
        <f t="shared" si="4"/>
        <v>540626665034.02881</v>
      </c>
      <c r="AB77" s="84">
        <f t="shared" si="4"/>
        <v>562229786025.63745</v>
      </c>
      <c r="AC77" s="84">
        <f t="shared" si="4"/>
        <v>584721066739.13025</v>
      </c>
      <c r="AD77" s="84">
        <f t="shared" si="4"/>
        <v>608138094411.40112</v>
      </c>
      <c r="AE77" s="84">
        <f t="shared" si="4"/>
        <v>631475844024.72302</v>
      </c>
      <c r="AF77" s="84">
        <f t="shared" si="4"/>
        <v>655738903586.3313</v>
      </c>
      <c r="AG77" s="84">
        <f t="shared" si="4"/>
        <v>680965191665.58691</v>
      </c>
      <c r="AH77" s="84">
        <f t="shared" si="4"/>
        <v>707194233131.52869</v>
      </c>
      <c r="AI77" s="84">
        <f t="shared" si="4"/>
        <v>734467229503.97498</v>
      </c>
      <c r="AJ77" s="84">
        <f t="shared" si="4"/>
        <v>762772045521.24536</v>
      </c>
      <c r="AK77" s="84">
        <f t="shared" si="4"/>
        <v>792202373378.25073</v>
      </c>
      <c r="AL77" s="84">
        <f t="shared" si="4"/>
        <v>822804375413.84583</v>
      </c>
      <c r="AM77" s="84">
        <f t="shared" si="4"/>
        <v>854626165521.12109</v>
      </c>
      <c r="AN77" s="84">
        <f t="shared" si="4"/>
        <v>887717894085.36731</v>
      </c>
    </row>
    <row r="78" spans="1:40" x14ac:dyDescent="0.2">
      <c r="A78" s="85" t="s">
        <v>250</v>
      </c>
      <c r="B78" s="84">
        <f t="shared" si="5"/>
        <v>855586276536.4469</v>
      </c>
      <c r="C78" s="84">
        <f t="shared" si="4"/>
        <v>880108418686.23621</v>
      </c>
      <c r="D78" s="84">
        <f t="shared" si="4"/>
        <v>908916204522.92554</v>
      </c>
      <c r="E78" s="84">
        <f t="shared" si="4"/>
        <v>938730008387.41516</v>
      </c>
      <c r="F78" s="84">
        <f t="shared" si="4"/>
        <v>977045497516.49036</v>
      </c>
      <c r="G78" s="84">
        <f t="shared" si="4"/>
        <v>1016972917229.2573</v>
      </c>
      <c r="H78" s="84">
        <f t="shared" si="4"/>
        <v>1058582350886.8932</v>
      </c>
      <c r="I78" s="84">
        <f t="shared" si="4"/>
        <v>1101947039093.5154</v>
      </c>
      <c r="J78" s="84">
        <f t="shared" si="4"/>
        <v>1147143527742.8713</v>
      </c>
      <c r="K78" s="84">
        <f t="shared" si="4"/>
        <v>1199723028987.9624</v>
      </c>
      <c r="L78" s="84">
        <f t="shared" si="4"/>
        <v>1254768397136.2166</v>
      </c>
      <c r="M78" s="84">
        <f t="shared" si="4"/>
        <v>1312398131430.7468</v>
      </c>
      <c r="N78" s="84">
        <f t="shared" si="4"/>
        <v>1372736574645.6343</v>
      </c>
      <c r="O78" s="84">
        <f t="shared" si="4"/>
        <v>1435914208737.0159</v>
      </c>
      <c r="P78" s="84">
        <f t="shared" si="4"/>
        <v>1500632127387.0774</v>
      </c>
      <c r="Q78" s="84">
        <f t="shared" si="4"/>
        <v>1568338271801.5527</v>
      </c>
      <c r="R78" s="84">
        <f t="shared" si="4"/>
        <v>1639174204440.2036</v>
      </c>
      <c r="S78" s="84">
        <f t="shared" si="4"/>
        <v>1713288378097.6145</v>
      </c>
      <c r="T78" s="84">
        <f t="shared" si="4"/>
        <v>1790836481382.6667</v>
      </c>
      <c r="U78" s="84">
        <f t="shared" si="4"/>
        <v>1867009079251.2783</v>
      </c>
      <c r="V78" s="84">
        <f t="shared" si="4"/>
        <v>1946512050181.6899</v>
      </c>
      <c r="W78" s="84">
        <f t="shared" si="4"/>
        <v>2029495199439.9978</v>
      </c>
      <c r="X78" s="84">
        <f t="shared" si="4"/>
        <v>2116115269380.3142</v>
      </c>
      <c r="Y78" s="84">
        <f t="shared" si="4"/>
        <v>2206536270007.7036</v>
      </c>
      <c r="Z78" s="84">
        <f t="shared" si="4"/>
        <v>2293564633331.9233</v>
      </c>
      <c r="AA78" s="84">
        <f t="shared" si="4"/>
        <v>2384127366946.4121</v>
      </c>
      <c r="AB78" s="84">
        <f t="shared" si="4"/>
        <v>2478372360286.022</v>
      </c>
      <c r="AC78" s="84">
        <f t="shared" si="4"/>
        <v>2576453880729.0479</v>
      </c>
      <c r="AD78" s="84">
        <f t="shared" si="4"/>
        <v>2678532856757.29</v>
      </c>
      <c r="AE78" s="84">
        <f t="shared" si="4"/>
        <v>2780179685989.4082</v>
      </c>
      <c r="AF78" s="84">
        <f t="shared" si="4"/>
        <v>2885816084643.1553</v>
      </c>
      <c r="AG78" s="84">
        <f t="shared" si="4"/>
        <v>2995604083331.563</v>
      </c>
      <c r="AH78" s="84">
        <f t="shared" si="4"/>
        <v>3109712523170.2954</v>
      </c>
      <c r="AI78" s="84">
        <f t="shared" si="4"/>
        <v>3228317352058.9072</v>
      </c>
      <c r="AJ78" s="84">
        <f t="shared" si="4"/>
        <v>3351359900970.4409</v>
      </c>
      <c r="AK78" s="84">
        <f t="shared" si="4"/>
        <v>3479246391694.0015</v>
      </c>
      <c r="AL78" s="84">
        <f t="shared" si="4"/>
        <v>3612173739574.7905</v>
      </c>
      <c r="AM78" s="84">
        <f t="shared" si="4"/>
        <v>3750347120213.2554</v>
      </c>
      <c r="AN78" s="84">
        <f t="shared" si="4"/>
        <v>3893980326550.8027</v>
      </c>
    </row>
    <row r="79" spans="1:40" x14ac:dyDescent="0.2">
      <c r="A79" s="85" t="s">
        <v>251</v>
      </c>
      <c r="B79" s="84">
        <f t="shared" si="5"/>
        <v>10324083268.314692</v>
      </c>
      <c r="C79" s="84">
        <f t="shared" si="4"/>
        <v>10623661634.753084</v>
      </c>
      <c r="D79" s="84">
        <f t="shared" si="4"/>
        <v>10975193864.621222</v>
      </c>
      <c r="E79" s="84">
        <f t="shared" si="4"/>
        <v>11339118246.493855</v>
      </c>
      <c r="F79" s="84">
        <f t="shared" si="4"/>
        <v>11806020295.678738</v>
      </c>
      <c r="G79" s="84">
        <f t="shared" ref="C79:AN83" si="6">G59*$B$70</f>
        <v>12292726008.083071</v>
      </c>
      <c r="H79" s="84">
        <f t="shared" si="6"/>
        <v>12800102805.714783</v>
      </c>
      <c r="I79" s="84">
        <f t="shared" si="6"/>
        <v>13329057444.698524</v>
      </c>
      <c r="J79" s="84">
        <f t="shared" si="6"/>
        <v>13880537870.06148</v>
      </c>
      <c r="K79" s="84">
        <f t="shared" si="6"/>
        <v>14521760060.445492</v>
      </c>
      <c r="L79" s="84">
        <f t="shared" si="6"/>
        <v>15193277184.36739</v>
      </c>
      <c r="M79" s="84">
        <f t="shared" si="6"/>
        <v>15896555077.306376</v>
      </c>
      <c r="N79" s="84">
        <f t="shared" si="6"/>
        <v>16633132310.285292</v>
      </c>
      <c r="O79" s="84">
        <f t="shared" si="6"/>
        <v>17404623890.647697</v>
      </c>
      <c r="P79" s="84">
        <f t="shared" si="6"/>
        <v>18195315470.244308</v>
      </c>
      <c r="Q79" s="84">
        <f t="shared" si="6"/>
        <v>19022788252.248749</v>
      </c>
      <c r="R79" s="84">
        <f t="shared" si="6"/>
        <v>19888796646.766701</v>
      </c>
      <c r="S79" s="84">
        <f t="shared" si="6"/>
        <v>20795180986.784901</v>
      </c>
      <c r="T79" s="84">
        <f t="shared" si="6"/>
        <v>21743871859.933949</v>
      </c>
      <c r="U79" s="84">
        <f t="shared" si="6"/>
        <v>22676496495.512325</v>
      </c>
      <c r="V79" s="84">
        <f t="shared" si="6"/>
        <v>23650213672.948578</v>
      </c>
      <c r="W79" s="84">
        <f t="shared" si="6"/>
        <v>24666884860.741352</v>
      </c>
      <c r="X79" s="84">
        <f t="shared" si="6"/>
        <v>25728458272.503838</v>
      </c>
      <c r="Y79" s="84">
        <f t="shared" si="6"/>
        <v>26836973023.747162</v>
      </c>
      <c r="Z79" s="84">
        <f t="shared" si="6"/>
        <v>27904953917.192791</v>
      </c>
      <c r="AA79" s="84">
        <f t="shared" si="6"/>
        <v>29016664832.460705</v>
      </c>
      <c r="AB79" s="84">
        <f t="shared" si="6"/>
        <v>30173949146.740974</v>
      </c>
      <c r="AC79" s="84">
        <f t="shared" si="6"/>
        <v>31378730257.427292</v>
      </c>
      <c r="AD79" s="84">
        <f t="shared" si="6"/>
        <v>32633015155.30146</v>
      </c>
      <c r="AE79" s="84">
        <f t="shared" si="6"/>
        <v>33882867223.069603</v>
      </c>
      <c r="AF79" s="84">
        <f t="shared" si="6"/>
        <v>35182186786.044853</v>
      </c>
      <c r="AG79" s="84">
        <f t="shared" si="6"/>
        <v>36532997844.982376</v>
      </c>
      <c r="AH79" s="84">
        <f t="shared" si="6"/>
        <v>37937410025.944046</v>
      </c>
      <c r="AI79" s="84">
        <f t="shared" si="6"/>
        <v>39397622326.125</v>
      </c>
      <c r="AJ79" s="84">
        <f t="shared" si="6"/>
        <v>40912972317.235199</v>
      </c>
      <c r="AK79" s="84">
        <f t="shared" si="6"/>
        <v>42488473691.65361</v>
      </c>
      <c r="AL79" s="84">
        <f t="shared" si="6"/>
        <v>44126589745.962738</v>
      </c>
      <c r="AM79" s="84">
        <f t="shared" si="6"/>
        <v>45829887775.833862</v>
      </c>
      <c r="AN79" s="84">
        <f t="shared" si="6"/>
        <v>47601043597.175522</v>
      </c>
    </row>
    <row r="80" spans="1:40" x14ac:dyDescent="0.2">
      <c r="A80" s="85" t="s">
        <v>252</v>
      </c>
      <c r="B80" s="84">
        <f t="shared" si="5"/>
        <v>19071383469.509251</v>
      </c>
      <c r="C80" s="84">
        <f t="shared" si="6"/>
        <v>19546195619.23613</v>
      </c>
      <c r="D80" s="84">
        <f t="shared" si="6"/>
        <v>20111843612.567619</v>
      </c>
      <c r="E80" s="84">
        <f t="shared" si="6"/>
        <v>20694979701.682983</v>
      </c>
      <c r="F80" s="84">
        <f t="shared" si="6"/>
        <v>21459996841.502064</v>
      </c>
      <c r="G80" s="84">
        <f t="shared" si="6"/>
        <v>22254052724.518646</v>
      </c>
      <c r="H80" s="84">
        <f t="shared" si="6"/>
        <v>23078284943.520985</v>
      </c>
      <c r="I80" s="84">
        <f t="shared" si="6"/>
        <v>23933877324.061089</v>
      </c>
      <c r="J80" s="84">
        <f t="shared" si="6"/>
        <v>24822061890.014999</v>
      </c>
      <c r="K80" s="84">
        <f t="shared" si="6"/>
        <v>25862062022.640282</v>
      </c>
      <c r="L80" s="84">
        <f t="shared" si="6"/>
        <v>26946482861.374054</v>
      </c>
      <c r="M80" s="84">
        <f t="shared" si="6"/>
        <v>28077264090.631824</v>
      </c>
      <c r="N80" s="84">
        <f t="shared" si="6"/>
        <v>29256432239.923389</v>
      </c>
      <c r="O80" s="84">
        <f t="shared" si="6"/>
        <v>30486104672.615559</v>
      </c>
      <c r="P80" s="84">
        <f t="shared" si="6"/>
        <v>31738126012.473797</v>
      </c>
      <c r="Q80" s="84">
        <f t="shared" si="6"/>
        <v>33042636393.779701</v>
      </c>
      <c r="R80" s="84">
        <f t="shared" si="6"/>
        <v>34401888930.214279</v>
      </c>
      <c r="S80" s="84">
        <f t="shared" si="6"/>
        <v>35818236061.680405</v>
      </c>
      <c r="T80" s="84">
        <f t="shared" si="6"/>
        <v>37294134073.493019</v>
      </c>
      <c r="U80" s="84">
        <f t="shared" si="6"/>
        <v>38728994310.86718</v>
      </c>
      <c r="V80" s="84">
        <f t="shared" si="6"/>
        <v>40220402247.14386</v>
      </c>
      <c r="W80" s="84">
        <f t="shared" si="6"/>
        <v>41770646454.093781</v>
      </c>
      <c r="X80" s="84">
        <f t="shared" si="6"/>
        <v>43382110833.464676</v>
      </c>
      <c r="Y80" s="84">
        <f t="shared" si="6"/>
        <v>45057278705.796761</v>
      </c>
      <c r="Z80" s="84">
        <f t="shared" si="6"/>
        <v>46648936030.200241</v>
      </c>
      <c r="AA80" s="84">
        <f t="shared" si="6"/>
        <v>48298253963.662003</v>
      </c>
      <c r="AB80" s="84">
        <f t="shared" si="6"/>
        <v>50007380243.858429</v>
      </c>
      <c r="AC80" s="84">
        <f t="shared" si="6"/>
        <v>51778545043.30159</v>
      </c>
      <c r="AD80" s="84">
        <f t="shared" si="6"/>
        <v>53614064228.058517</v>
      </c>
      <c r="AE80" s="84">
        <f t="shared" si="6"/>
        <v>55424688836.913429</v>
      </c>
      <c r="AF80" s="84">
        <f t="shared" si="6"/>
        <v>57298342782.6315</v>
      </c>
      <c r="AG80" s="84">
        <f t="shared" si="6"/>
        <v>59237294050.991135</v>
      </c>
      <c r="AH80" s="84">
        <f t="shared" si="6"/>
        <v>61243895177.511559</v>
      </c>
      <c r="AI80" s="84">
        <f t="shared" si="6"/>
        <v>63320586519.224121</v>
      </c>
      <c r="AJ80" s="84">
        <f t="shared" si="6"/>
        <v>65465171800.059998</v>
      </c>
      <c r="AK80" s="84">
        <f t="shared" si="6"/>
        <v>67684520396.185631</v>
      </c>
      <c r="AL80" s="84">
        <f t="shared" si="6"/>
        <v>69981319587.010391</v>
      </c>
      <c r="AM80" s="84">
        <f t="shared" si="6"/>
        <v>72358356335.584412</v>
      </c>
      <c r="AN80" s="84">
        <f t="shared" si="6"/>
        <v>74818521103.30397</v>
      </c>
    </row>
    <row r="81" spans="1:40" x14ac:dyDescent="0.2">
      <c r="A81" s="85" t="s">
        <v>128</v>
      </c>
      <c r="B81" s="84">
        <f t="shared" si="5"/>
        <v>354758701625.30322</v>
      </c>
      <c r="C81" s="84">
        <f t="shared" si="6"/>
        <v>364984433984.09937</v>
      </c>
      <c r="D81" s="84">
        <f t="shared" si="6"/>
        <v>376990943394.50879</v>
      </c>
      <c r="E81" s="84">
        <f t="shared" si="6"/>
        <v>389418568395.15015</v>
      </c>
      <c r="F81" s="84">
        <f t="shared" si="6"/>
        <v>405377467391.48877</v>
      </c>
      <c r="G81" s="84">
        <f t="shared" si="6"/>
        <v>422010293813.03436</v>
      </c>
      <c r="H81" s="84">
        <f t="shared" si="6"/>
        <v>439346449405.98462</v>
      </c>
      <c r="I81" s="84">
        <f t="shared" si="6"/>
        <v>457416664505.93353</v>
      </c>
      <c r="J81" s="84">
        <f t="shared" si="6"/>
        <v>476253060500.15808</v>
      </c>
      <c r="K81" s="84">
        <f t="shared" si="6"/>
        <v>498161024227.98407</v>
      </c>
      <c r="L81" s="84">
        <f t="shared" si="6"/>
        <v>521099936454.35541</v>
      </c>
      <c r="M81" s="84">
        <f t="shared" si="6"/>
        <v>545119497542.55804</v>
      </c>
      <c r="N81" s="84">
        <f t="shared" si="6"/>
        <v>570271865824.34875</v>
      </c>
      <c r="O81" s="84">
        <f t="shared" si="6"/>
        <v>596611782286.68372</v>
      </c>
      <c r="P81" s="84">
        <f t="shared" si="6"/>
        <v>623600027262.88782</v>
      </c>
      <c r="Q81" s="84">
        <f t="shared" si="6"/>
        <v>651838694733.5177</v>
      </c>
      <c r="R81" s="84">
        <f t="shared" si="6"/>
        <v>681387209818.88159</v>
      </c>
      <c r="S81" s="84">
        <f t="shared" si="6"/>
        <v>712307898407.09753</v>
      </c>
      <c r="T81" s="84">
        <f t="shared" si="6"/>
        <v>744666132969.66272</v>
      </c>
      <c r="U81" s="84">
        <f t="shared" si="6"/>
        <v>776462401563.53882</v>
      </c>
      <c r="V81" s="84">
        <f t="shared" si="6"/>
        <v>809653838159.50415</v>
      </c>
      <c r="W81" s="84">
        <f t="shared" si="6"/>
        <v>844303405272.0387</v>
      </c>
      <c r="X81" s="84">
        <f t="shared" si="6"/>
        <v>880476989633.44946</v>
      </c>
      <c r="Y81" s="84">
        <f t="shared" si="6"/>
        <v>918243541903.43518</v>
      </c>
      <c r="Z81" s="84">
        <f t="shared" si="6"/>
        <v>954609739798.20508</v>
      </c>
      <c r="AA81" s="84">
        <f t="shared" si="6"/>
        <v>992458461081.11963</v>
      </c>
      <c r="AB81" s="84">
        <f t="shared" si="6"/>
        <v>1031851953048.8005</v>
      </c>
      <c r="AC81" s="84">
        <f t="shared" si="6"/>
        <v>1072855155721.1694</v>
      </c>
      <c r="AD81" s="84">
        <f t="shared" si="6"/>
        <v>1115535821713.2314</v>
      </c>
      <c r="AE81" s="84">
        <f t="shared" si="6"/>
        <v>1158049614554.5706</v>
      </c>
      <c r="AF81" s="84">
        <f t="shared" si="6"/>
        <v>1202238527896.3835</v>
      </c>
      <c r="AG81" s="84">
        <f t="shared" si="6"/>
        <v>1248170829780.9453</v>
      </c>
      <c r="AH81" s="84">
        <f t="shared" si="6"/>
        <v>1295917666401.2566</v>
      </c>
      <c r="AI81" s="84">
        <f t="shared" si="6"/>
        <v>1345553187638.7778</v>
      </c>
      <c r="AJ81" s="84">
        <f t="shared" si="6"/>
        <v>1397053783825.7498</v>
      </c>
      <c r="AK81" s="84">
        <f t="shared" si="6"/>
        <v>1450589652988.7229</v>
      </c>
      <c r="AL81" s="84">
        <f t="shared" si="6"/>
        <v>1506243816744.7668</v>
      </c>
      <c r="AM81" s="84">
        <f t="shared" si="6"/>
        <v>1564102789844.5088</v>
      </c>
      <c r="AN81" s="84">
        <f t="shared" si="6"/>
        <v>1624256731577.0774</v>
      </c>
    </row>
    <row r="82" spans="1:40" x14ac:dyDescent="0.2">
      <c r="A82" s="85" t="s">
        <v>253</v>
      </c>
      <c r="B82" s="84">
        <f t="shared" si="5"/>
        <v>4011119002663.9512</v>
      </c>
      <c r="C82" s="84">
        <f t="shared" si="6"/>
        <v>4140880057773.8223</v>
      </c>
      <c r="D82" s="84">
        <f t="shared" si="6"/>
        <v>4291700099942.9365</v>
      </c>
      <c r="E82" s="84">
        <f t="shared" si="6"/>
        <v>4448253927871.2549</v>
      </c>
      <c r="F82" s="84">
        <f t="shared" si="6"/>
        <v>4646236514413.0352</v>
      </c>
      <c r="G82" s="84">
        <f t="shared" si="6"/>
        <v>4853196510416.624</v>
      </c>
      <c r="H82" s="84">
        <f t="shared" si="6"/>
        <v>5069549987497.7139</v>
      </c>
      <c r="I82" s="84">
        <f t="shared" si="6"/>
        <v>5295732794949.3369</v>
      </c>
      <c r="J82" s="84">
        <f t="shared" si="6"/>
        <v>5532201528843.5957</v>
      </c>
      <c r="K82" s="84">
        <f t="shared" si="6"/>
        <v>5805911776038.5186</v>
      </c>
      <c r="L82" s="84">
        <f t="shared" si="6"/>
        <v>6093355634996.6211</v>
      </c>
      <c r="M82" s="84">
        <f t="shared" si="6"/>
        <v>6395233273292.9658</v>
      </c>
      <c r="N82" s="84">
        <f t="shared" si="6"/>
        <v>6712281200714.4404</v>
      </c>
      <c r="O82" s="84">
        <f t="shared" si="6"/>
        <v>7045274191477.4883</v>
      </c>
      <c r="P82" s="84">
        <f t="shared" si="6"/>
        <v>7387958345993.5762</v>
      </c>
      <c r="Q82" s="84">
        <f t="shared" si="6"/>
        <v>7747561881566.3379</v>
      </c>
      <c r="R82" s="84">
        <f t="shared" si="6"/>
        <v>8124934446102.5391</v>
      </c>
      <c r="S82" s="84">
        <f t="shared" si="6"/>
        <v>8520969174039.792</v>
      </c>
      <c r="T82" s="84">
        <f t="shared" si="6"/>
        <v>8936604961762.1289</v>
      </c>
      <c r="U82" s="84">
        <f t="shared" si="6"/>
        <v>9347930930717.9551</v>
      </c>
      <c r="V82" s="84">
        <f t="shared" si="6"/>
        <v>9778515683112.7559</v>
      </c>
      <c r="W82" s="84">
        <f t="shared" si="6"/>
        <v>10229278070761.062</v>
      </c>
      <c r="X82" s="84">
        <f t="shared" si="6"/>
        <v>10701181689619.596</v>
      </c>
      <c r="Y82" s="84">
        <f t="shared" si="6"/>
        <v>11195237105444.947</v>
      </c>
      <c r="Z82" s="84">
        <f t="shared" si="6"/>
        <v>11675012894075.602</v>
      </c>
      <c r="AA82" s="84">
        <f t="shared" si="6"/>
        <v>12175711648823.957</v>
      </c>
      <c r="AB82" s="84">
        <f t="shared" si="6"/>
        <v>12698263464505.189</v>
      </c>
      <c r="AC82" s="84">
        <f t="shared" si="6"/>
        <v>13243640647669.273</v>
      </c>
      <c r="AD82" s="84">
        <f t="shared" si="6"/>
        <v>13812859673337.43</v>
      </c>
      <c r="AE82" s="84">
        <f t="shared" si="6"/>
        <v>14383198231441.119</v>
      </c>
      <c r="AF82" s="84">
        <f t="shared" si="6"/>
        <v>14977578526333.291</v>
      </c>
      <c r="AG82" s="84">
        <f t="shared" si="6"/>
        <v>15597037131553.648</v>
      </c>
      <c r="AH82" s="84">
        <f t="shared" si="6"/>
        <v>16242656411618.26</v>
      </c>
      <c r="AI82" s="84">
        <f t="shared" si="6"/>
        <v>16915566597860.43</v>
      </c>
      <c r="AJ82" s="84">
        <f t="shared" si="6"/>
        <v>17615675766755.352</v>
      </c>
      <c r="AK82" s="84">
        <f t="shared" si="6"/>
        <v>18345338781025.406</v>
      </c>
      <c r="AL82" s="84">
        <f t="shared" si="6"/>
        <v>19105829606067.992</v>
      </c>
      <c r="AM82" s="84">
        <f t="shared" si="6"/>
        <v>19898478336109.938</v>
      </c>
      <c r="AN82" s="84">
        <f t="shared" si="6"/>
        <v>20724673722551.254</v>
      </c>
    </row>
    <row r="83" spans="1:40" x14ac:dyDescent="0.2">
      <c r="A83" s="85" t="s">
        <v>254</v>
      </c>
      <c r="B83" s="84">
        <f t="shared" si="5"/>
        <v>108141149711.07664</v>
      </c>
      <c r="C83" s="84">
        <f t="shared" si="6"/>
        <v>111239759967.01086</v>
      </c>
      <c r="D83" s="84">
        <f t="shared" si="6"/>
        <v>114879995432.32503</v>
      </c>
      <c r="E83" s="84">
        <f t="shared" si="6"/>
        <v>118647327548.89995</v>
      </c>
      <c r="F83" s="84">
        <f t="shared" si="6"/>
        <v>123489133540.69258</v>
      </c>
      <c r="G83" s="84">
        <f t="shared" si="6"/>
        <v>128534596967.33073</v>
      </c>
      <c r="H83" s="84">
        <f t="shared" si="6"/>
        <v>133792570953.80666</v>
      </c>
      <c r="I83" s="84">
        <f t="shared" si="6"/>
        <v>139272307397.68384</v>
      </c>
      <c r="J83" s="84">
        <f t="shared" si="6"/>
        <v>144983475665.60767</v>
      </c>
      <c r="K83" s="84">
        <f t="shared" si="6"/>
        <v>151627663583.19473</v>
      </c>
      <c r="L83" s="84">
        <f t="shared" si="6"/>
        <v>158583398476.07919</v>
      </c>
      <c r="M83" s="84">
        <f t="shared" si="6"/>
        <v>165865649689.09766</v>
      </c>
      <c r="N83" s="84">
        <f t="shared" si="6"/>
        <v>173490124643.75946</v>
      </c>
      <c r="O83" s="84">
        <f t="shared" si="6"/>
        <v>181473306176.16077</v>
      </c>
      <c r="P83" s="84">
        <f t="shared" si="6"/>
        <v>189651029457.10364</v>
      </c>
      <c r="Q83" s="84">
        <f t="shared" si="6"/>
        <v>198206280695.85638</v>
      </c>
      <c r="R83" s="84">
        <f t="shared" si="6"/>
        <v>207156941928.50052</v>
      </c>
      <c r="S83" s="84">
        <f t="shared" si="6"/>
        <v>216521765449.78345</v>
      </c>
      <c r="T83" s="84">
        <f t="shared" si="6"/>
        <v>226320417442.21082</v>
      </c>
      <c r="U83" s="84">
        <f t="shared" si="6"/>
        <v>235945091171.38297</v>
      </c>
      <c r="V83" s="84">
        <f t="shared" si="6"/>
        <v>245990496229.24991</v>
      </c>
      <c r="W83" s="84">
        <f t="shared" si="6"/>
        <v>256475554746.69464</v>
      </c>
      <c r="X83" s="84">
        <f t="shared" si="6"/>
        <v>267420064963.19656</v>
      </c>
      <c r="Y83" s="84">
        <f t="shared" si="6"/>
        <v>278844742969.40668</v>
      </c>
      <c r="Z83" s="84">
        <f t="shared" si="6"/>
        <v>289840518281.63403</v>
      </c>
      <c r="AA83" s="84">
        <f t="shared" si="6"/>
        <v>301282768500.94293</v>
      </c>
      <c r="AB83" s="84">
        <f t="shared" si="6"/>
        <v>313190172451.30927</v>
      </c>
      <c r="AC83" s="84">
        <f t="shared" si="6"/>
        <v>325582214387.58179</v>
      </c>
      <c r="AD83" s="84">
        <f t="shared" si="6"/>
        <v>338479219749.27881</v>
      </c>
      <c r="AE83" s="84">
        <f t="shared" si="6"/>
        <v>351321424323.61218</v>
      </c>
      <c r="AF83" s="84">
        <f t="shared" si="6"/>
        <v>364667582008.29425</v>
      </c>
      <c r="AG83" s="84">
        <f t="shared" si="6"/>
        <v>378538156691.7027</v>
      </c>
      <c r="AH83" s="84">
        <f t="shared" si="6"/>
        <v>392954472277.32111</v>
      </c>
      <c r="AI83" s="84">
        <f t="shared" si="6"/>
        <v>407938750092.68524</v>
      </c>
      <c r="AJ83" s="84">
        <f t="shared" si="6"/>
        <v>423483564237.07245</v>
      </c>
      <c r="AK83" s="84">
        <f t="shared" si="6"/>
        <v>439640233025.17188</v>
      </c>
      <c r="AL83" s="84">
        <f t="shared" si="6"/>
        <v>456433625349.11163</v>
      </c>
      <c r="AM83" s="84">
        <f t="shared" si="6"/>
        <v>473889653153.88892</v>
      </c>
      <c r="AN83" s="84">
        <f t="shared" si="6"/>
        <v>492035316522.06842</v>
      </c>
    </row>
    <row r="87" spans="1:40" ht="16" x14ac:dyDescent="0.2">
      <c r="A87" s="89" t="s">
        <v>261</v>
      </c>
      <c r="B87" t="str" cm="1">
        <f t="array" ref="B87:M87">TRANSPOSE(A72:A83)</f>
        <v>Traditional Biomass</v>
      </c>
      <c r="C87" t="str">
        <v>Industrial Biomass</v>
      </c>
      <c r="D87" t="str">
        <v>Coal</v>
      </c>
      <c r="E87" t="str">
        <v>Gas</v>
      </c>
      <c r="F87" t="str">
        <v>Kerosene</v>
      </c>
      <c r="G87" t="str">
        <v>Gasoil CN48</v>
      </c>
      <c r="H87" t="str">
        <v>BioGasoil</v>
      </c>
      <c r="I87" t="str">
        <v>MDF</v>
      </c>
      <c r="J87" t="str">
        <v>Fuel Oil</v>
      </c>
      <c r="K87" t="str">
        <v>LPG</v>
      </c>
      <c r="L87" t="str">
        <v>Electricity</v>
      </c>
      <c r="M87" t="str">
        <v>Captive Electricity</v>
      </c>
    </row>
    <row r="88" spans="1:40" x14ac:dyDescent="0.2">
      <c r="A88" s="90">
        <v>2019</v>
      </c>
      <c r="B88" s="94">
        <f>_xlfn.FORECAST.LINEAR($A88,B$91:B$99,$A$91:$A$99)</f>
        <v>2678711893.1515503</v>
      </c>
      <c r="C88" s="94">
        <f t="shared" ref="C88:M88" si="7">_xlfn.FORECAST.LINEAR($A88,C$91:C$99,$A$91:$A$99)</f>
        <v>226137705.37043762</v>
      </c>
      <c r="D88" s="94">
        <f t="shared" si="7"/>
        <v>0</v>
      </c>
      <c r="E88" s="94">
        <f t="shared" si="7"/>
        <v>1095577187054.5312</v>
      </c>
      <c r="F88" s="94">
        <f t="shared" si="7"/>
        <v>20298439892.15918</v>
      </c>
      <c r="G88" s="94">
        <f t="shared" si="7"/>
        <v>163337153745.4082</v>
      </c>
      <c r="H88" s="94">
        <f t="shared" si="7"/>
        <v>729471796622.65625</v>
      </c>
      <c r="I88" s="94">
        <f t="shared" si="7"/>
        <v>8786422042.6431885</v>
      </c>
      <c r="J88" s="94">
        <f t="shared" si="7"/>
        <v>16570230657.92334</v>
      </c>
      <c r="K88" s="94">
        <f t="shared" si="7"/>
        <v>302216763920.51172</v>
      </c>
      <c r="L88" s="94">
        <f t="shared" si="7"/>
        <v>3355984801864.125</v>
      </c>
      <c r="M88" s="94">
        <f t="shared" si="7"/>
        <v>92204664698.255859</v>
      </c>
    </row>
    <row r="89" spans="1:40" x14ac:dyDescent="0.2">
      <c r="A89" s="90">
        <v>2020</v>
      </c>
      <c r="B89" s="94">
        <f t="shared" ref="B89:M90" si="8">_xlfn.FORECAST.LINEAR($A89,B$91:B$99,$A$91:$A$99)</f>
        <v>2824197841.9193115</v>
      </c>
      <c r="C89" s="94">
        <f t="shared" si="8"/>
        <v>238419675.20788574</v>
      </c>
      <c r="D89" s="94">
        <f t="shared" si="8"/>
        <v>0</v>
      </c>
      <c r="E89" s="94">
        <f t="shared" si="8"/>
        <v>1157698557126.2656</v>
      </c>
      <c r="F89" s="94">
        <f t="shared" si="8"/>
        <v>21338735257.605713</v>
      </c>
      <c r="G89" s="94">
        <f t="shared" si="8"/>
        <v>171708185457.57422</v>
      </c>
      <c r="H89" s="94">
        <f t="shared" si="8"/>
        <v>766293797749.60938</v>
      </c>
      <c r="I89" s="94">
        <f t="shared" si="8"/>
        <v>9235512567.3199463</v>
      </c>
      <c r="J89" s="94">
        <f t="shared" si="8"/>
        <v>17297859232.61084</v>
      </c>
      <c r="K89" s="94">
        <f t="shared" si="8"/>
        <v>317559711662.27344</v>
      </c>
      <c r="L89" s="94">
        <f t="shared" si="8"/>
        <v>3547810313095.8125</v>
      </c>
      <c r="M89" s="94">
        <f t="shared" si="8"/>
        <v>96857654141.115234</v>
      </c>
    </row>
    <row r="90" spans="1:40" x14ac:dyDescent="0.2">
      <c r="A90" s="90">
        <v>2021</v>
      </c>
      <c r="B90" s="94">
        <f t="shared" si="8"/>
        <v>2969683790.6871338</v>
      </c>
      <c r="C90" s="94">
        <f t="shared" si="8"/>
        <v>250701645.04533768</v>
      </c>
      <c r="D90" s="94">
        <f t="shared" si="8"/>
        <v>0</v>
      </c>
      <c r="E90" s="94">
        <f t="shared" si="8"/>
        <v>1219819927198.0156</v>
      </c>
      <c r="F90" s="94">
        <f t="shared" si="8"/>
        <v>22379030623.052002</v>
      </c>
      <c r="G90" s="94">
        <f t="shared" si="8"/>
        <v>180079217169.74023</v>
      </c>
      <c r="H90" s="94">
        <f t="shared" si="8"/>
        <v>803115798876.5625</v>
      </c>
      <c r="I90" s="94">
        <f t="shared" si="8"/>
        <v>9684603091.996582</v>
      </c>
      <c r="J90" s="94">
        <f t="shared" si="8"/>
        <v>18025487807.298096</v>
      </c>
      <c r="K90" s="94">
        <f t="shared" si="8"/>
        <v>332902659404.03906</v>
      </c>
      <c r="L90" s="94">
        <f t="shared" si="8"/>
        <v>3739635824327.5</v>
      </c>
      <c r="M90" s="94">
        <f t="shared" si="8"/>
        <v>101510643583.97461</v>
      </c>
    </row>
    <row r="91" spans="1:40" x14ac:dyDescent="0.2">
      <c r="A91" s="92">
        <v>2022</v>
      </c>
      <c r="B91" s="84" cm="1">
        <f t="array" ref="B91:M129">TRANSPOSE(B72:AN83)</f>
        <v>3176144189.5802717</v>
      </c>
      <c r="C91" s="84">
        <v>268131097.25753459</v>
      </c>
      <c r="D91" s="84">
        <v>0</v>
      </c>
      <c r="E91" s="84">
        <v>1307774653536.9487</v>
      </c>
      <c r="F91" s="84">
        <v>23860123785.4659</v>
      </c>
      <c r="G91" s="84">
        <v>191997253376.62735</v>
      </c>
      <c r="H91" s="84">
        <v>855586276536.4469</v>
      </c>
      <c r="I91" s="84">
        <v>10324083268.314692</v>
      </c>
      <c r="J91" s="84">
        <v>19071383469.509251</v>
      </c>
      <c r="K91" s="84">
        <v>354758701625.30322</v>
      </c>
      <c r="L91" s="84">
        <v>4011119002663.9512</v>
      </c>
      <c r="M91" s="84">
        <v>108141149711.07664</v>
      </c>
    </row>
    <row r="92" spans="1:40" x14ac:dyDescent="0.2">
      <c r="A92" s="92">
        <v>2023</v>
      </c>
      <c r="B92" s="84">
        <v>3273954284.3710189</v>
      </c>
      <c r="C92" s="84">
        <v>276388256.41586226</v>
      </c>
      <c r="D92" s="84">
        <v>0</v>
      </c>
      <c r="E92" s="84">
        <v>1349757178153.7336</v>
      </c>
      <c r="F92" s="84">
        <v>24554330324.383545</v>
      </c>
      <c r="G92" s="84">
        <v>197583383186.56946</v>
      </c>
      <c r="H92" s="84">
        <v>880108418686.23621</v>
      </c>
      <c r="I92" s="84">
        <v>10623661634.753084</v>
      </c>
      <c r="J92" s="84">
        <v>19546195619.23613</v>
      </c>
      <c r="K92" s="84">
        <v>364984433984.09937</v>
      </c>
      <c r="L92" s="84">
        <v>4140880057773.8223</v>
      </c>
      <c r="M92" s="84">
        <v>111239759967.01086</v>
      </c>
    </row>
    <row r="93" spans="1:40" x14ac:dyDescent="0.2">
      <c r="A93" s="92">
        <v>2024</v>
      </c>
      <c r="B93" s="84">
        <v>3388116768.625452</v>
      </c>
      <c r="C93" s="84">
        <v>286025889.46669918</v>
      </c>
      <c r="D93" s="84">
        <v>0</v>
      </c>
      <c r="E93" s="84">
        <v>1398584513222.4634</v>
      </c>
      <c r="F93" s="84">
        <v>25368728848.795845</v>
      </c>
      <c r="G93" s="84">
        <v>204136671897.28915</v>
      </c>
      <c r="H93" s="84">
        <v>908916204522.92554</v>
      </c>
      <c r="I93" s="84">
        <v>10975193864.621222</v>
      </c>
      <c r="J93" s="84">
        <v>20111843612.567619</v>
      </c>
      <c r="K93" s="84">
        <v>376990943394.50879</v>
      </c>
      <c r="L93" s="84">
        <v>4291700099942.9365</v>
      </c>
      <c r="M93" s="84">
        <v>114879995432.32503</v>
      </c>
    </row>
    <row r="94" spans="1:40" x14ac:dyDescent="0.2">
      <c r="A94" s="92">
        <v>2025</v>
      </c>
      <c r="B94" s="84">
        <v>3506479861.5239844</v>
      </c>
      <c r="C94" s="84">
        <v>296018139.22908711</v>
      </c>
      <c r="D94" s="84">
        <v>0</v>
      </c>
      <c r="E94" s="84">
        <v>1449258970296.9563</v>
      </c>
      <c r="F94" s="84">
        <v>26211894034.431583</v>
      </c>
      <c r="G94" s="84">
        <v>210921439706.49478</v>
      </c>
      <c r="H94" s="84">
        <v>938730008387.41516</v>
      </c>
      <c r="I94" s="84">
        <v>11339118246.493855</v>
      </c>
      <c r="J94" s="84">
        <v>20694979701.682983</v>
      </c>
      <c r="K94" s="84">
        <v>389418568395.15015</v>
      </c>
      <c r="L94" s="84">
        <v>4448253927871.2549</v>
      </c>
      <c r="M94" s="84">
        <v>118647327548.89995</v>
      </c>
    </row>
    <row r="95" spans="1:40" x14ac:dyDescent="0.2">
      <c r="A95" s="92">
        <v>2026</v>
      </c>
      <c r="B95" s="84">
        <v>3657123123.7746019</v>
      </c>
      <c r="C95" s="84">
        <v>308735491.10148221</v>
      </c>
      <c r="D95" s="84">
        <v>0</v>
      </c>
      <c r="E95" s="84">
        <v>1513406294878.2791</v>
      </c>
      <c r="F95" s="84">
        <v>27293248418.967487</v>
      </c>
      <c r="G95" s="84">
        <v>219622864461.14841</v>
      </c>
      <c r="H95" s="84">
        <v>977045497516.49036</v>
      </c>
      <c r="I95" s="84">
        <v>11806020295.678738</v>
      </c>
      <c r="J95" s="84">
        <v>21459996841.502064</v>
      </c>
      <c r="K95" s="84">
        <v>405377467391.48877</v>
      </c>
      <c r="L95" s="84">
        <v>4646236514413.0352</v>
      </c>
      <c r="M95" s="84">
        <v>123489133540.69258</v>
      </c>
    </row>
    <row r="96" spans="1:40" x14ac:dyDescent="0.2">
      <c r="A96" s="92">
        <v>2027</v>
      </c>
      <c r="B96" s="84">
        <v>3814400887.9859381</v>
      </c>
      <c r="C96" s="84">
        <v>322012929.72955745</v>
      </c>
      <c r="D96" s="84">
        <v>0</v>
      </c>
      <c r="E96" s="84">
        <v>1580449448133.3535</v>
      </c>
      <c r="F96" s="84">
        <v>28420548610.234432</v>
      </c>
      <c r="G96" s="84">
        <v>228694005181.05515</v>
      </c>
      <c r="H96" s="84">
        <v>1016972917229.2573</v>
      </c>
      <c r="I96" s="84">
        <v>12292726008.083071</v>
      </c>
      <c r="J96" s="84">
        <v>22254052724.518646</v>
      </c>
      <c r="K96" s="84">
        <v>422010293813.03436</v>
      </c>
      <c r="L96" s="84">
        <v>4853196510416.624</v>
      </c>
      <c r="M96" s="84">
        <v>128534596967.33073</v>
      </c>
    </row>
    <row r="97" spans="1:13" x14ac:dyDescent="0.2">
      <c r="A97" s="92">
        <v>2028</v>
      </c>
      <c r="B97" s="84">
        <v>3978613404.3059068</v>
      </c>
      <c r="C97" s="84">
        <v>335875802.32586539</v>
      </c>
      <c r="D97" s="84">
        <v>0</v>
      </c>
      <c r="E97" s="84">
        <v>1650522166342.1116</v>
      </c>
      <c r="F97" s="84">
        <v>29595810241.794632</v>
      </c>
      <c r="G97" s="84">
        <v>238151081233.3577</v>
      </c>
      <c r="H97" s="84">
        <v>1058582350886.8932</v>
      </c>
      <c r="I97" s="84">
        <v>12800102805.714783</v>
      </c>
      <c r="J97" s="84">
        <v>23078284943.520985</v>
      </c>
      <c r="K97" s="84">
        <v>439346449405.98462</v>
      </c>
      <c r="L97" s="84">
        <v>5069549987497.7139</v>
      </c>
      <c r="M97" s="84">
        <v>133792570953.80666</v>
      </c>
    </row>
    <row r="98" spans="1:13" x14ac:dyDescent="0.2">
      <c r="A98" s="92">
        <v>2029</v>
      </c>
      <c r="B98" s="84">
        <v>4150074922.5919676</v>
      </c>
      <c r="C98" s="84">
        <v>350350637.96287292</v>
      </c>
      <c r="D98" s="84">
        <v>0</v>
      </c>
      <c r="E98" s="84">
        <v>1723764524949.2441</v>
      </c>
      <c r="F98" s="84">
        <v>30821140473.922756</v>
      </c>
      <c r="G98" s="84">
        <v>248011048480.85013</v>
      </c>
      <c r="H98" s="84">
        <v>1101947039093.5154</v>
      </c>
      <c r="I98" s="84">
        <v>13329057444.698524</v>
      </c>
      <c r="J98" s="84">
        <v>23933877324.061089</v>
      </c>
      <c r="K98" s="84">
        <v>457416664505.93353</v>
      </c>
      <c r="L98" s="84">
        <v>5295732794949.3369</v>
      </c>
      <c r="M98" s="84">
        <v>139272307397.68384</v>
      </c>
    </row>
    <row r="99" spans="1:13" x14ac:dyDescent="0.2">
      <c r="A99" s="92">
        <v>2030</v>
      </c>
      <c r="B99" s="84">
        <v>4329114367.9757395</v>
      </c>
      <c r="C99" s="84">
        <v>365465204.60433811</v>
      </c>
      <c r="D99" s="84">
        <v>0</v>
      </c>
      <c r="E99" s="84">
        <v>1800323248497.5476</v>
      </c>
      <c r="F99" s="84">
        <v>32098742314.556423</v>
      </c>
      <c r="G99" s="84">
        <v>258291634051.73105</v>
      </c>
      <c r="H99" s="84">
        <v>1147143527742.8713</v>
      </c>
      <c r="I99" s="84">
        <v>13880537870.06148</v>
      </c>
      <c r="J99" s="84">
        <v>24822061890.014999</v>
      </c>
      <c r="K99" s="84">
        <v>476253060500.15808</v>
      </c>
      <c r="L99" s="84">
        <v>5532201528843.5957</v>
      </c>
      <c r="M99" s="84">
        <v>144983475665.60767</v>
      </c>
    </row>
    <row r="100" spans="1:13" x14ac:dyDescent="0.2">
      <c r="A100" s="92">
        <v>2031</v>
      </c>
      <c r="B100" s="84">
        <v>4536765473.1026754</v>
      </c>
      <c r="C100" s="84">
        <v>382995176.61508346</v>
      </c>
      <c r="D100" s="84">
        <v>0</v>
      </c>
      <c r="E100" s="84">
        <v>1888966461233.4492</v>
      </c>
      <c r="F100" s="84">
        <v>33584075657.359753</v>
      </c>
      <c r="G100" s="84">
        <v>270243790072.73782</v>
      </c>
      <c r="H100" s="84">
        <v>1199723028987.9624</v>
      </c>
      <c r="I100" s="84">
        <v>14521760060.445492</v>
      </c>
      <c r="J100" s="84">
        <v>25862062022.640282</v>
      </c>
      <c r="K100" s="84">
        <v>498161024227.98407</v>
      </c>
      <c r="L100" s="84">
        <v>5805911776038.5186</v>
      </c>
      <c r="M100" s="84">
        <v>151627663583.19473</v>
      </c>
    </row>
    <row r="101" spans="1:13" x14ac:dyDescent="0.2">
      <c r="A101" s="92">
        <v>2032</v>
      </c>
      <c r="B101" s="84">
        <v>4754565925.0008526</v>
      </c>
      <c r="C101" s="84">
        <v>401381959.69303983</v>
      </c>
      <c r="D101" s="84">
        <v>0</v>
      </c>
      <c r="E101" s="84">
        <v>1982039697154.7498</v>
      </c>
      <c r="F101" s="84">
        <v>35139695287.455864</v>
      </c>
      <c r="G101" s="84">
        <v>282761524639.41302</v>
      </c>
      <c r="H101" s="84">
        <v>1254768397136.2166</v>
      </c>
      <c r="I101" s="84">
        <v>15193277184.36739</v>
      </c>
      <c r="J101" s="84">
        <v>26946482861.374054</v>
      </c>
      <c r="K101" s="84">
        <v>521099936454.35541</v>
      </c>
      <c r="L101" s="84">
        <v>6093355634996.6211</v>
      </c>
      <c r="M101" s="84">
        <v>158583398476.07919</v>
      </c>
    </row>
    <row r="102" spans="1:13" x14ac:dyDescent="0.2">
      <c r="A102" s="92">
        <v>2033</v>
      </c>
      <c r="B102" s="84">
        <v>4983021866.6084547</v>
      </c>
      <c r="C102" s="84">
        <v>420668282.58530265</v>
      </c>
      <c r="D102" s="84">
        <v>0</v>
      </c>
      <c r="E102" s="84">
        <v>2079768066224.9104</v>
      </c>
      <c r="F102" s="84">
        <v>36769006968.821854</v>
      </c>
      <c r="G102" s="84">
        <v>295872243197.5589</v>
      </c>
      <c r="H102" s="84">
        <v>1312398131430.7468</v>
      </c>
      <c r="I102" s="84">
        <v>15896555077.306376</v>
      </c>
      <c r="J102" s="84">
        <v>28077264090.631824</v>
      </c>
      <c r="K102" s="84">
        <v>545119497542.55804</v>
      </c>
      <c r="L102" s="84">
        <v>6395233273292.9658</v>
      </c>
      <c r="M102" s="84">
        <v>165865649689.09766</v>
      </c>
    </row>
    <row r="103" spans="1:13" x14ac:dyDescent="0.2">
      <c r="A103" s="92">
        <v>2034</v>
      </c>
      <c r="B103" s="84">
        <v>5222665231.5399237</v>
      </c>
      <c r="C103" s="84">
        <v>440899051.2960242</v>
      </c>
      <c r="D103" s="84">
        <v>0</v>
      </c>
      <c r="E103" s="84">
        <v>2182388331171.5071</v>
      </c>
      <c r="F103" s="84">
        <v>38475585682.267189</v>
      </c>
      <c r="G103" s="84">
        <v>309604712844.21356</v>
      </c>
      <c r="H103" s="84">
        <v>1372736574645.6343</v>
      </c>
      <c r="I103" s="84">
        <v>16633132310.285292</v>
      </c>
      <c r="J103" s="84">
        <v>29256432239.923389</v>
      </c>
      <c r="K103" s="84">
        <v>570271865824.34875</v>
      </c>
      <c r="L103" s="84">
        <v>6712281200714.4404</v>
      </c>
      <c r="M103" s="84">
        <v>173490124643.75946</v>
      </c>
    </row>
    <row r="104" spans="1:13" x14ac:dyDescent="0.2">
      <c r="A104" s="92">
        <v>2035</v>
      </c>
      <c r="B104" s="84">
        <v>5474055087.200819</v>
      </c>
      <c r="C104" s="84">
        <v>462121462.47259551</v>
      </c>
      <c r="D104" s="84">
        <v>0</v>
      </c>
      <c r="E104" s="84">
        <v>2290149522445.9951</v>
      </c>
      <c r="F104" s="84">
        <v>40263184245.272675</v>
      </c>
      <c r="G104" s="84">
        <v>323989131689.62994</v>
      </c>
      <c r="H104" s="84">
        <v>1435914208737.0159</v>
      </c>
      <c r="I104" s="84">
        <v>17404623890.647697</v>
      </c>
      <c r="J104" s="84">
        <v>30486104672.615559</v>
      </c>
      <c r="K104" s="84">
        <v>596611782286.68372</v>
      </c>
      <c r="L104" s="84">
        <v>7045274191477.4883</v>
      </c>
      <c r="M104" s="84">
        <v>181473306176.16077</v>
      </c>
    </row>
    <row r="105" spans="1:13" x14ac:dyDescent="0.2">
      <c r="A105" s="92">
        <v>2036</v>
      </c>
      <c r="B105" s="84">
        <v>5732294261.7794399</v>
      </c>
      <c r="C105" s="84">
        <v>483922095.3212986</v>
      </c>
      <c r="D105" s="84">
        <v>0</v>
      </c>
      <c r="E105" s="84">
        <v>2401016240138.5698</v>
      </c>
      <c r="F105" s="84">
        <v>42095464498.063683</v>
      </c>
      <c r="G105" s="84">
        <v>338733094424.75751</v>
      </c>
      <c r="H105" s="84">
        <v>1500632127387.0774</v>
      </c>
      <c r="I105" s="84">
        <v>18195315470.244308</v>
      </c>
      <c r="J105" s="84">
        <v>31738126012.473797</v>
      </c>
      <c r="K105" s="84">
        <v>623600027262.88782</v>
      </c>
      <c r="L105" s="84">
        <v>7387958345993.5762</v>
      </c>
      <c r="M105" s="84">
        <v>189651029457.10364</v>
      </c>
    </row>
    <row r="106" spans="1:13" x14ac:dyDescent="0.2">
      <c r="A106" s="92">
        <v>2037</v>
      </c>
      <c r="B106" s="84">
        <v>6002959427.2351131</v>
      </c>
      <c r="C106" s="84">
        <v>506771734.25353241</v>
      </c>
      <c r="D106" s="84">
        <v>0</v>
      </c>
      <c r="E106" s="84">
        <v>2517335505330.6577</v>
      </c>
      <c r="F106" s="84">
        <v>44013113516.93383</v>
      </c>
      <c r="G106" s="84">
        <v>354164001148.87885</v>
      </c>
      <c r="H106" s="84">
        <v>1568338271801.5527</v>
      </c>
      <c r="I106" s="84">
        <v>19022788252.248749</v>
      </c>
      <c r="J106" s="84">
        <v>33042636393.779701</v>
      </c>
      <c r="K106" s="84">
        <v>651838694733.5177</v>
      </c>
      <c r="L106" s="84">
        <v>7747561881566.3379</v>
      </c>
      <c r="M106" s="84">
        <v>198206280695.85638</v>
      </c>
    </row>
    <row r="107" spans="1:13" x14ac:dyDescent="0.2">
      <c r="A107" s="92">
        <v>2038</v>
      </c>
      <c r="B107" s="84">
        <v>6286661285.9367619</v>
      </c>
      <c r="C107" s="84">
        <v>530721934.95665133</v>
      </c>
      <c r="D107" s="84">
        <v>0</v>
      </c>
      <c r="E107" s="84">
        <v>2639380257440.9888</v>
      </c>
      <c r="F107" s="84">
        <v>46020209156.662109</v>
      </c>
      <c r="G107" s="84">
        <v>370314665477.05566</v>
      </c>
      <c r="H107" s="84">
        <v>1639174204440.2036</v>
      </c>
      <c r="I107" s="84">
        <v>19888796646.766701</v>
      </c>
      <c r="J107" s="84">
        <v>34401888930.214279</v>
      </c>
      <c r="K107" s="84">
        <v>681387209818.88159</v>
      </c>
      <c r="L107" s="84">
        <v>8124934446102.5391</v>
      </c>
      <c r="M107" s="84">
        <v>207156941928.50052</v>
      </c>
    </row>
    <row r="108" spans="1:13" x14ac:dyDescent="0.2">
      <c r="A108" s="92">
        <v>2039</v>
      </c>
      <c r="B108" s="84">
        <v>6584041241.4513912</v>
      </c>
      <c r="C108" s="84">
        <v>555826844.92287469</v>
      </c>
      <c r="D108" s="84">
        <v>0</v>
      </c>
      <c r="E108" s="84">
        <v>2767437368927.959</v>
      </c>
      <c r="F108" s="84">
        <v>48121029245.483322</v>
      </c>
      <c r="G108" s="84">
        <v>387219510167.47919</v>
      </c>
      <c r="H108" s="84">
        <v>1713288378097.6145</v>
      </c>
      <c r="I108" s="84">
        <v>20795180986.784901</v>
      </c>
      <c r="J108" s="84">
        <v>35818236061.680405</v>
      </c>
      <c r="K108" s="84">
        <v>712307898407.09753</v>
      </c>
      <c r="L108" s="84">
        <v>8520969174039.792</v>
      </c>
      <c r="M108" s="84">
        <v>216521765449.78345</v>
      </c>
    </row>
    <row r="109" spans="1:13" x14ac:dyDescent="0.2">
      <c r="A109" s="92">
        <v>2040</v>
      </c>
      <c r="B109" s="84">
        <v>6895772981.4139538</v>
      </c>
      <c r="C109" s="84">
        <v>582143337.07566249</v>
      </c>
      <c r="D109" s="84">
        <v>0</v>
      </c>
      <c r="E109" s="84">
        <v>2901808372783.0488</v>
      </c>
      <c r="F109" s="84">
        <v>50320061678.134438</v>
      </c>
      <c r="G109" s="84">
        <v>404914648338.0304</v>
      </c>
      <c r="H109" s="84">
        <v>1790836481382.6667</v>
      </c>
      <c r="I109" s="84">
        <v>21743871859.933949</v>
      </c>
      <c r="J109" s="84">
        <v>37294134073.493019</v>
      </c>
      <c r="K109" s="84">
        <v>744666132969.66272</v>
      </c>
      <c r="L109" s="84">
        <v>8936604961762.1289</v>
      </c>
      <c r="M109" s="84">
        <v>226320417442.21082</v>
      </c>
    </row>
    <row r="110" spans="1:13" x14ac:dyDescent="0.2">
      <c r="A110" s="92">
        <v>2041</v>
      </c>
      <c r="B110" s="84">
        <v>7203378162.06215</v>
      </c>
      <c r="C110" s="84">
        <v>608111463.7876991</v>
      </c>
      <c r="D110" s="84">
        <v>0</v>
      </c>
      <c r="E110" s="84">
        <v>3034727323550.1265</v>
      </c>
      <c r="F110" s="84">
        <v>52482230184.30172</v>
      </c>
      <c r="G110" s="84">
        <v>422313150468.57568</v>
      </c>
      <c r="H110" s="84">
        <v>1867009079251.2783</v>
      </c>
      <c r="I110" s="84">
        <v>22676496495.512325</v>
      </c>
      <c r="J110" s="84">
        <v>38728994310.86718</v>
      </c>
      <c r="K110" s="84">
        <v>776462401563.53882</v>
      </c>
      <c r="L110" s="84">
        <v>9347930930717.9551</v>
      </c>
      <c r="M110" s="84">
        <v>235945091171.38297</v>
      </c>
    </row>
    <row r="111" spans="1:13" x14ac:dyDescent="0.2">
      <c r="A111" s="92">
        <v>2042</v>
      </c>
      <c r="B111" s="84">
        <v>7525016298.019228</v>
      </c>
      <c r="C111" s="84">
        <v>635264257.02965379</v>
      </c>
      <c r="D111" s="84">
        <v>0</v>
      </c>
      <c r="E111" s="84">
        <v>3173845431950.2324</v>
      </c>
      <c r="F111" s="84">
        <v>54739823239.341316</v>
      </c>
      <c r="G111" s="84">
        <v>440479513296.43256</v>
      </c>
      <c r="H111" s="84">
        <v>1946512050181.6899</v>
      </c>
      <c r="I111" s="84">
        <v>23650213672.948578</v>
      </c>
      <c r="J111" s="84">
        <v>40220402247.14386</v>
      </c>
      <c r="K111" s="84">
        <v>809653838159.50415</v>
      </c>
      <c r="L111" s="84">
        <v>9778515683112.7559</v>
      </c>
      <c r="M111" s="84">
        <v>245990496229.24991</v>
      </c>
    </row>
    <row r="112" spans="1:13" x14ac:dyDescent="0.2">
      <c r="A112" s="92">
        <v>2043</v>
      </c>
      <c r="B112" s="84">
        <v>7861342689.0171223</v>
      </c>
      <c r="C112" s="84">
        <v>663657037.41240394</v>
      </c>
      <c r="D112" s="84">
        <v>0</v>
      </c>
      <c r="E112" s="84">
        <v>3319457530442.0879</v>
      </c>
      <c r="F112" s="84">
        <v>57097169936.702042</v>
      </c>
      <c r="G112" s="84">
        <v>459448572099.87671</v>
      </c>
      <c r="H112" s="84">
        <v>2029495199439.9978</v>
      </c>
      <c r="I112" s="84">
        <v>24666884860.741352</v>
      </c>
      <c r="J112" s="84">
        <v>41770646454.093781</v>
      </c>
      <c r="K112" s="84">
        <v>844303405272.0387</v>
      </c>
      <c r="L112" s="84">
        <v>10229278070761.062</v>
      </c>
      <c r="M112" s="84">
        <v>256475554746.69464</v>
      </c>
    </row>
    <row r="113" spans="1:13" x14ac:dyDescent="0.2">
      <c r="A113" s="92">
        <v>2044</v>
      </c>
      <c r="B113" s="84">
        <v>8213043985.1917772</v>
      </c>
      <c r="C113" s="84">
        <v>693347772.15786183</v>
      </c>
      <c r="D113" s="84">
        <v>0</v>
      </c>
      <c r="E113" s="84">
        <v>3471872771785.4575</v>
      </c>
      <c r="F113" s="84">
        <v>59558801373.181702</v>
      </c>
      <c r="G113" s="84">
        <v>479256787634.42499</v>
      </c>
      <c r="H113" s="84">
        <v>2116115269380.3142</v>
      </c>
      <c r="I113" s="84">
        <v>25728458272.503838</v>
      </c>
      <c r="J113" s="84">
        <v>43382110833.464676</v>
      </c>
      <c r="K113" s="84">
        <v>880476989633.44946</v>
      </c>
      <c r="L113" s="84">
        <v>10701181689619.596</v>
      </c>
      <c r="M113" s="84">
        <v>267420064963.19656</v>
      </c>
    </row>
    <row r="114" spans="1:13" x14ac:dyDescent="0.2">
      <c r="A114" s="92">
        <v>2045</v>
      </c>
      <c r="B114" s="84">
        <v>8580839723.8194399</v>
      </c>
      <c r="C114" s="84">
        <v>724397204.83074021</v>
      </c>
      <c r="D114" s="84">
        <v>0</v>
      </c>
      <c r="E114" s="84">
        <v>3631415339869.3521</v>
      </c>
      <c r="F114" s="84">
        <v>62129460340.094505</v>
      </c>
      <c r="G114" s="84">
        <v>499942324115.56238</v>
      </c>
      <c r="H114" s="84">
        <v>2206536270007.7036</v>
      </c>
      <c r="I114" s="84">
        <v>26836973023.747162</v>
      </c>
      <c r="J114" s="84">
        <v>45057278705.796761</v>
      </c>
      <c r="K114" s="84">
        <v>918243541903.43518</v>
      </c>
      <c r="L114" s="84">
        <v>11195237105444.947</v>
      </c>
      <c r="M114" s="84">
        <v>278844742969.40668</v>
      </c>
    </row>
    <row r="115" spans="1:13" x14ac:dyDescent="0.2">
      <c r="A115" s="92">
        <v>2046</v>
      </c>
      <c r="B115" s="84">
        <v>8936785756.2854919</v>
      </c>
      <c r="C115" s="84">
        <v>754446281.56232488</v>
      </c>
      <c r="D115" s="84">
        <v>0</v>
      </c>
      <c r="E115" s="84">
        <v>3786266576167.8091</v>
      </c>
      <c r="F115" s="84">
        <v>64606643886.461685</v>
      </c>
      <c r="G115" s="84">
        <v>519875684113.27057</v>
      </c>
      <c r="H115" s="84">
        <v>2293564633331.9233</v>
      </c>
      <c r="I115" s="84">
        <v>27904953917.192791</v>
      </c>
      <c r="J115" s="84">
        <v>46648936030.200241</v>
      </c>
      <c r="K115" s="84">
        <v>954609739798.20508</v>
      </c>
      <c r="L115" s="84">
        <v>11675012894075.602</v>
      </c>
      <c r="M115" s="84">
        <v>289840518281.63403</v>
      </c>
    </row>
    <row r="116" spans="1:13" x14ac:dyDescent="0.2">
      <c r="A116" s="92">
        <v>2047</v>
      </c>
      <c r="B116" s="84">
        <v>9307846242.184742</v>
      </c>
      <c r="C116" s="84">
        <v>785771325.23827767</v>
      </c>
      <c r="D116" s="84">
        <v>0</v>
      </c>
      <c r="E116" s="84">
        <v>3947844037425.5176</v>
      </c>
      <c r="F116" s="84">
        <v>67185435846.964333</v>
      </c>
      <c r="G116" s="84">
        <v>540626665034.02881</v>
      </c>
      <c r="H116" s="84">
        <v>2384127366946.4121</v>
      </c>
      <c r="I116" s="84">
        <v>29016664832.460705</v>
      </c>
      <c r="J116" s="84">
        <v>48298253963.662003</v>
      </c>
      <c r="K116" s="84">
        <v>992458461081.11963</v>
      </c>
      <c r="L116" s="84">
        <v>12175711648823.957</v>
      </c>
      <c r="M116" s="84">
        <v>301282768500.94293</v>
      </c>
    </row>
    <row r="117" spans="1:13" x14ac:dyDescent="0.2">
      <c r="A117" s="92">
        <v>2048</v>
      </c>
      <c r="B117" s="84">
        <v>9694678633.069067</v>
      </c>
      <c r="C117" s="84">
        <v>818427838.12681532</v>
      </c>
      <c r="D117" s="84">
        <v>0</v>
      </c>
      <c r="E117" s="84">
        <v>4116445778323.7749</v>
      </c>
      <c r="F117" s="84">
        <v>69870126028.487854</v>
      </c>
      <c r="G117" s="84">
        <v>562229786025.63745</v>
      </c>
      <c r="H117" s="84">
        <v>2478372360286.022</v>
      </c>
      <c r="I117" s="84">
        <v>30173949146.740974</v>
      </c>
      <c r="J117" s="84">
        <v>50007380243.858429</v>
      </c>
      <c r="K117" s="84">
        <v>1031851953048.8005</v>
      </c>
      <c r="L117" s="84">
        <v>12698263464505.189</v>
      </c>
      <c r="M117" s="84">
        <v>313190172451.30927</v>
      </c>
    </row>
    <row r="118" spans="1:13" x14ac:dyDescent="0.2">
      <c r="A118" s="92">
        <v>2049</v>
      </c>
      <c r="B118" s="84">
        <v>10097969695.955965</v>
      </c>
      <c r="C118" s="84">
        <v>852473797.31704688</v>
      </c>
      <c r="D118" s="84">
        <v>0</v>
      </c>
      <c r="E118" s="84">
        <v>4292383346235.3721</v>
      </c>
      <c r="F118" s="84">
        <v>72665190710.339798</v>
      </c>
      <c r="G118" s="84">
        <v>584721066739.13025</v>
      </c>
      <c r="H118" s="84">
        <v>2576453880729.0479</v>
      </c>
      <c r="I118" s="84">
        <v>31378730257.427292</v>
      </c>
      <c r="J118" s="84">
        <v>51778545043.30159</v>
      </c>
      <c r="K118" s="84">
        <v>1072855155721.1694</v>
      </c>
      <c r="L118" s="84">
        <v>13243640647669.273</v>
      </c>
      <c r="M118" s="84">
        <v>325582214387.58179</v>
      </c>
    </row>
    <row r="119" spans="1:13" x14ac:dyDescent="0.2">
      <c r="A119" s="92">
        <v>2050</v>
      </c>
      <c r="B119" s="84">
        <v>10518436852.707966</v>
      </c>
      <c r="C119" s="84">
        <v>887969767.78980899</v>
      </c>
      <c r="D119" s="84">
        <v>0</v>
      </c>
      <c r="E119" s="84">
        <v>4475982405398.0664</v>
      </c>
      <c r="F119" s="84">
        <v>75575300980.826294</v>
      </c>
      <c r="G119" s="84">
        <v>608138094411.40112</v>
      </c>
      <c r="H119" s="84">
        <v>2678532856757.29</v>
      </c>
      <c r="I119" s="84">
        <v>32633015155.30146</v>
      </c>
      <c r="J119" s="84">
        <v>53614064228.058517</v>
      </c>
      <c r="K119" s="84">
        <v>1115535821713.2314</v>
      </c>
      <c r="L119" s="84">
        <v>13812859673337.43</v>
      </c>
      <c r="M119" s="84">
        <v>338479219749.27881</v>
      </c>
    </row>
    <row r="120" spans="1:13" x14ac:dyDescent="0.2">
      <c r="A120" s="92">
        <v>2051</v>
      </c>
      <c r="B120" s="84">
        <v>10938740560.9638</v>
      </c>
      <c r="C120" s="84">
        <v>923451939.89176619</v>
      </c>
      <c r="D120" s="84">
        <v>0</v>
      </c>
      <c r="E120" s="84">
        <v>4659877510541.5615</v>
      </c>
      <c r="F120" s="84">
        <v>78475559108.813721</v>
      </c>
      <c r="G120" s="84">
        <v>631475844024.72302</v>
      </c>
      <c r="H120" s="84">
        <v>2780179685989.4082</v>
      </c>
      <c r="I120" s="84">
        <v>33882867223.069603</v>
      </c>
      <c r="J120" s="84">
        <v>55424688836.913429</v>
      </c>
      <c r="K120" s="84">
        <v>1158049614554.5706</v>
      </c>
      <c r="L120" s="84">
        <v>14383198231441.119</v>
      </c>
      <c r="M120" s="84">
        <v>351321424323.61218</v>
      </c>
    </row>
    <row r="121" spans="1:13" x14ac:dyDescent="0.2">
      <c r="A121" s="92">
        <v>2052</v>
      </c>
      <c r="B121" s="84">
        <v>11376299583.21471</v>
      </c>
      <c r="C121" s="84">
        <v>960390811.06490982</v>
      </c>
      <c r="D121" s="84">
        <v>0</v>
      </c>
      <c r="E121" s="84">
        <v>4851494086787.7129</v>
      </c>
      <c r="F121" s="84">
        <v>81490808516.719254</v>
      </c>
      <c r="G121" s="84">
        <v>655738903586.3313</v>
      </c>
      <c r="H121" s="84">
        <v>2885816084643.1553</v>
      </c>
      <c r="I121" s="84">
        <v>35182186786.044853</v>
      </c>
      <c r="J121" s="84">
        <v>57298342782.6315</v>
      </c>
      <c r="K121" s="84">
        <v>1202238527896.3835</v>
      </c>
      <c r="L121" s="84">
        <v>14977578526333.291</v>
      </c>
      <c r="M121" s="84">
        <v>364667582008.29425</v>
      </c>
    </row>
    <row r="122" spans="1:13" x14ac:dyDescent="0.2">
      <c r="A122" s="92">
        <v>2053</v>
      </c>
      <c r="B122" s="84">
        <v>11831842272.04586</v>
      </c>
      <c r="C122" s="84">
        <v>998847869.06515336</v>
      </c>
      <c r="D122" s="84">
        <v>0</v>
      </c>
      <c r="E122" s="84">
        <v>5051164023875.9482</v>
      </c>
      <c r="F122" s="84">
        <v>84625761468.613464</v>
      </c>
      <c r="G122" s="84">
        <v>680965191665.58691</v>
      </c>
      <c r="H122" s="84">
        <v>2995604083331.563</v>
      </c>
      <c r="I122" s="84">
        <v>36532997844.982376</v>
      </c>
      <c r="J122" s="84">
        <v>59237294050.991135</v>
      </c>
      <c r="K122" s="84">
        <v>1248170829780.9453</v>
      </c>
      <c r="L122" s="84">
        <v>15597037131553.648</v>
      </c>
      <c r="M122" s="84">
        <v>378538156691.7027</v>
      </c>
    </row>
    <row r="123" spans="1:13" x14ac:dyDescent="0.2">
      <c r="A123" s="92">
        <v>2054</v>
      </c>
      <c r="B123" s="84">
        <v>12306128611.857351</v>
      </c>
      <c r="C123" s="84">
        <v>1038887272.0162468</v>
      </c>
      <c r="D123" s="84">
        <v>0</v>
      </c>
      <c r="E123" s="84">
        <v>5259233837191.4219</v>
      </c>
      <c r="F123" s="84">
        <v>87885329848.657837</v>
      </c>
      <c r="G123" s="84">
        <v>707194233131.52869</v>
      </c>
      <c r="H123" s="84">
        <v>3109712523170.2954</v>
      </c>
      <c r="I123" s="84">
        <v>37937410025.944046</v>
      </c>
      <c r="J123" s="84">
        <v>61243895177.511559</v>
      </c>
      <c r="K123" s="84">
        <v>1295917666401.2566</v>
      </c>
      <c r="L123" s="84">
        <v>16242656411618.26</v>
      </c>
      <c r="M123" s="84">
        <v>392954472277.32111</v>
      </c>
    </row>
    <row r="124" spans="1:13" x14ac:dyDescent="0.2">
      <c r="A124" s="92">
        <v>2055</v>
      </c>
      <c r="B124" s="84">
        <v>12799951633.331709</v>
      </c>
      <c r="C124" s="84">
        <v>1080575967.8195705</v>
      </c>
      <c r="D124" s="84">
        <v>0</v>
      </c>
      <c r="E124" s="84">
        <v>5476065329508.3467</v>
      </c>
      <c r="F124" s="84">
        <v>91274633903.865005</v>
      </c>
      <c r="G124" s="84">
        <v>734467229503.97498</v>
      </c>
      <c r="H124" s="84">
        <v>3228317352058.9072</v>
      </c>
      <c r="I124" s="84">
        <v>39397622326.125</v>
      </c>
      <c r="J124" s="84">
        <v>63320586519.224121</v>
      </c>
      <c r="K124" s="84">
        <v>1345553187638.7778</v>
      </c>
      <c r="L124" s="84">
        <v>16915566597860.43</v>
      </c>
      <c r="M124" s="84">
        <v>407938750092.68524</v>
      </c>
    </row>
    <row r="125" spans="1:13" x14ac:dyDescent="0.2">
      <c r="A125" s="92">
        <v>2056</v>
      </c>
      <c r="B125" s="84">
        <v>13313177422.867645</v>
      </c>
      <c r="C125" s="84">
        <v>1123902651.4467123</v>
      </c>
      <c r="D125" s="84">
        <v>0</v>
      </c>
      <c r="E125" s="84">
        <v>5701624515389.9375</v>
      </c>
      <c r="F125" s="84">
        <v>94792165545.755814</v>
      </c>
      <c r="G125" s="84">
        <v>762772045521.24536</v>
      </c>
      <c r="H125" s="84">
        <v>3351359900970.4409</v>
      </c>
      <c r="I125" s="84">
        <v>40912972317.235199</v>
      </c>
      <c r="J125" s="84">
        <v>65465171800.059998</v>
      </c>
      <c r="K125" s="84">
        <v>1397053783825.7498</v>
      </c>
      <c r="L125" s="84">
        <v>17615675766755.352</v>
      </c>
      <c r="M125" s="84">
        <v>423483564237.07245</v>
      </c>
    </row>
    <row r="126" spans="1:13" x14ac:dyDescent="0.2">
      <c r="A126" s="92">
        <v>2057</v>
      </c>
      <c r="B126" s="84">
        <v>13847520293.584209</v>
      </c>
      <c r="C126" s="84">
        <v>1169012045.7539268</v>
      </c>
      <c r="D126" s="84">
        <v>0</v>
      </c>
      <c r="E126" s="84">
        <v>5936669292566.6221</v>
      </c>
      <c r="F126" s="84">
        <v>98449568208.436935</v>
      </c>
      <c r="G126" s="84">
        <v>792202373378.25073</v>
      </c>
      <c r="H126" s="84">
        <v>3479246391694.0015</v>
      </c>
      <c r="I126" s="84">
        <v>42488473691.65361</v>
      </c>
      <c r="J126" s="84">
        <v>67684520396.185631</v>
      </c>
      <c r="K126" s="84">
        <v>1450589652988.7229</v>
      </c>
      <c r="L126" s="84">
        <v>18345338781025.406</v>
      </c>
      <c r="M126" s="84">
        <v>439640233025.17188</v>
      </c>
    </row>
    <row r="127" spans="1:13" x14ac:dyDescent="0.2">
      <c r="A127" s="92">
        <v>2058</v>
      </c>
      <c r="B127" s="84">
        <v>14403871923.965944</v>
      </c>
      <c r="C127" s="84">
        <v>1215979426.5212905</v>
      </c>
      <c r="D127" s="84">
        <v>0</v>
      </c>
      <c r="E127" s="84">
        <v>6181607330339.5361</v>
      </c>
      <c r="F127" s="84">
        <v>102252578636.05426</v>
      </c>
      <c r="G127" s="84">
        <v>822804375413.84583</v>
      </c>
      <c r="H127" s="84">
        <v>3612173739574.7905</v>
      </c>
      <c r="I127" s="84">
        <v>44126589745.962738</v>
      </c>
      <c r="J127" s="84">
        <v>69981319587.010391</v>
      </c>
      <c r="K127" s="84">
        <v>1506243816744.7668</v>
      </c>
      <c r="L127" s="84">
        <v>19105829606067.992</v>
      </c>
      <c r="M127" s="84">
        <v>456433625349.11163</v>
      </c>
    </row>
    <row r="128" spans="1:13" x14ac:dyDescent="0.2">
      <c r="A128" s="92">
        <v>2059</v>
      </c>
      <c r="B128" s="84">
        <v>14983162628.175655</v>
      </c>
      <c r="C128" s="84">
        <v>1264883331.1650774</v>
      </c>
      <c r="D128" s="84">
        <v>0</v>
      </c>
      <c r="E128" s="84">
        <v>6436864216543.1816</v>
      </c>
      <c r="F128" s="84">
        <v>106207176098.75241</v>
      </c>
      <c r="G128" s="84">
        <v>854626165521.12109</v>
      </c>
      <c r="H128" s="84">
        <v>3750347120213.2554</v>
      </c>
      <c r="I128" s="84">
        <v>45829887775.833862</v>
      </c>
      <c r="J128" s="84">
        <v>72358356335.584412</v>
      </c>
      <c r="K128" s="84">
        <v>1564102789844.5088</v>
      </c>
      <c r="L128" s="84">
        <v>19898478336109.938</v>
      </c>
      <c r="M128" s="84">
        <v>473889653153.88892</v>
      </c>
    </row>
    <row r="129" spans="1:43" x14ac:dyDescent="0.2">
      <c r="A129" s="92">
        <v>2060</v>
      </c>
      <c r="B129" s="84">
        <v>15586363072.939148</v>
      </c>
      <c r="C129" s="84">
        <v>1315805703.6777134</v>
      </c>
      <c r="D129" s="84">
        <v>0</v>
      </c>
      <c r="E129" s="84">
        <v>6702884263150.5322</v>
      </c>
      <c r="F129" s="84">
        <v>110319592948.19229</v>
      </c>
      <c r="G129" s="84">
        <v>887717894085.36731</v>
      </c>
      <c r="H129" s="84">
        <v>3893980326550.8027</v>
      </c>
      <c r="I129" s="84">
        <v>47601043597.175522</v>
      </c>
      <c r="J129" s="84">
        <v>74818521103.30397</v>
      </c>
      <c r="K129" s="84">
        <v>1624256731577.0774</v>
      </c>
      <c r="L129" s="84">
        <v>20724673722551.254</v>
      </c>
      <c r="M129" s="84">
        <v>492035316522.06842</v>
      </c>
    </row>
    <row r="133" spans="1:43" x14ac:dyDescent="0.2">
      <c r="A133" s="83" t="s">
        <v>259</v>
      </c>
    </row>
    <row r="134" spans="1:43" x14ac:dyDescent="0.2">
      <c r="A134" s="83" t="s">
        <v>241</v>
      </c>
    </row>
    <row r="135" spans="1:43" x14ac:dyDescent="0.2">
      <c r="A135" s="83"/>
    </row>
    <row r="136" spans="1:43" x14ac:dyDescent="0.2">
      <c r="A136" s="83"/>
    </row>
    <row r="137" spans="1:43" x14ac:dyDescent="0.2">
      <c r="A137" s="83"/>
    </row>
    <row r="138" spans="1:43" x14ac:dyDescent="0.2">
      <c r="A138" s="85" t="s">
        <v>244</v>
      </c>
      <c r="B138" s="85">
        <v>2019</v>
      </c>
      <c r="C138" s="85">
        <v>2020</v>
      </c>
      <c r="D138" s="85">
        <v>2021</v>
      </c>
      <c r="E138" s="85">
        <v>2022</v>
      </c>
      <c r="F138" s="85">
        <v>2023</v>
      </c>
      <c r="G138" s="85">
        <v>2024</v>
      </c>
      <c r="H138" s="85">
        <v>2025</v>
      </c>
      <c r="I138" s="85">
        <v>2026</v>
      </c>
      <c r="J138" s="85">
        <v>2027</v>
      </c>
      <c r="K138" s="85">
        <v>2028</v>
      </c>
      <c r="L138" s="85">
        <v>2029</v>
      </c>
      <c r="M138" s="85">
        <v>2030</v>
      </c>
      <c r="N138" s="85">
        <v>2031</v>
      </c>
      <c r="O138" s="85">
        <v>2032</v>
      </c>
      <c r="P138" s="85">
        <v>2033</v>
      </c>
      <c r="Q138" s="85">
        <v>2034</v>
      </c>
      <c r="R138" s="85">
        <v>2035</v>
      </c>
      <c r="S138" s="85">
        <v>2036</v>
      </c>
      <c r="T138" s="85">
        <v>2037</v>
      </c>
      <c r="U138" s="85">
        <v>2038</v>
      </c>
      <c r="V138" s="85">
        <v>2039</v>
      </c>
      <c r="W138" s="85">
        <v>2040</v>
      </c>
      <c r="X138" s="85">
        <v>2041</v>
      </c>
      <c r="Y138" s="85">
        <v>2042</v>
      </c>
      <c r="Z138" s="85">
        <v>2043</v>
      </c>
      <c r="AA138" s="85">
        <v>2044</v>
      </c>
      <c r="AB138" s="85">
        <v>2045</v>
      </c>
      <c r="AC138" s="85">
        <v>2046</v>
      </c>
      <c r="AD138" s="85">
        <v>2047</v>
      </c>
      <c r="AE138" s="85">
        <v>2048</v>
      </c>
      <c r="AF138" s="85">
        <v>2049</v>
      </c>
      <c r="AG138" s="85">
        <v>2050</v>
      </c>
      <c r="AH138" s="85">
        <v>2051</v>
      </c>
      <c r="AI138" s="85">
        <v>2052</v>
      </c>
      <c r="AJ138" s="85">
        <v>2053</v>
      </c>
      <c r="AK138" s="85">
        <v>2054</v>
      </c>
      <c r="AL138" s="85">
        <v>2055</v>
      </c>
      <c r="AM138" s="85">
        <v>2056</v>
      </c>
      <c r="AN138" s="85">
        <v>2057</v>
      </c>
      <c r="AO138" s="85">
        <v>2058</v>
      </c>
      <c r="AP138" s="85">
        <v>2059</v>
      </c>
      <c r="AQ138" s="85">
        <v>2060</v>
      </c>
    </row>
    <row r="139" spans="1:43" x14ac:dyDescent="0.2">
      <c r="A139" s="85" t="s">
        <v>245</v>
      </c>
      <c r="B139" s="84" cm="1">
        <f t="array" ref="B139:AQ150">TRANSPOSE(B88:M129)</f>
        <v>2678711893.1515503</v>
      </c>
      <c r="C139" s="84">
        <v>2824197841.9193115</v>
      </c>
      <c r="D139" s="84">
        <v>2969683790.6871338</v>
      </c>
      <c r="E139" s="84">
        <v>3176144189.5802717</v>
      </c>
      <c r="F139" s="84">
        <v>3273954284.3710189</v>
      </c>
      <c r="G139" s="84">
        <v>3388116768.625452</v>
      </c>
      <c r="H139" s="84">
        <v>3506479861.5239844</v>
      </c>
      <c r="I139" s="84">
        <v>3657123123.7746019</v>
      </c>
      <c r="J139" s="84">
        <v>3814400887.9859381</v>
      </c>
      <c r="K139" s="84">
        <v>3978613404.3059068</v>
      </c>
      <c r="L139" s="84">
        <v>4150074922.5919676</v>
      </c>
      <c r="M139" s="84">
        <v>4329114367.9757395</v>
      </c>
      <c r="N139" s="84">
        <v>4536765473.1026754</v>
      </c>
      <c r="O139" s="84">
        <v>4754565925.0008526</v>
      </c>
      <c r="P139" s="84">
        <v>4983021866.6084547</v>
      </c>
      <c r="Q139" s="84">
        <v>5222665231.5399237</v>
      </c>
      <c r="R139" s="84">
        <v>5474055087.200819</v>
      </c>
      <c r="S139" s="84">
        <v>5732294261.7794399</v>
      </c>
      <c r="T139" s="84">
        <v>6002959427.2351131</v>
      </c>
      <c r="U139" s="84">
        <v>6286661285.9367619</v>
      </c>
      <c r="V139" s="84">
        <v>6584041241.4513912</v>
      </c>
      <c r="W139" s="84">
        <v>6895772981.4139538</v>
      </c>
      <c r="X139" s="84">
        <v>7203378162.06215</v>
      </c>
      <c r="Y139" s="84">
        <v>7525016298.019228</v>
      </c>
      <c r="Z139" s="84">
        <v>7861342689.0171223</v>
      </c>
      <c r="AA139" s="84">
        <v>8213043985.1917772</v>
      </c>
      <c r="AB139" s="84">
        <v>8580839723.8194399</v>
      </c>
      <c r="AC139" s="84">
        <v>8936785756.2854919</v>
      </c>
      <c r="AD139" s="84">
        <v>9307846242.184742</v>
      </c>
      <c r="AE139" s="84">
        <v>9694678633.069067</v>
      </c>
      <c r="AF139" s="84">
        <v>10097969695.955965</v>
      </c>
      <c r="AG139" s="84">
        <v>10518436852.707966</v>
      </c>
      <c r="AH139" s="84">
        <v>10938740560.9638</v>
      </c>
      <c r="AI139" s="84">
        <v>11376299583.21471</v>
      </c>
      <c r="AJ139" s="84">
        <v>11831842272.04586</v>
      </c>
      <c r="AK139" s="84">
        <v>12306128611.857351</v>
      </c>
      <c r="AL139" s="84">
        <v>12799951633.331709</v>
      </c>
      <c r="AM139" s="84">
        <v>13313177422.867645</v>
      </c>
      <c r="AN139" s="84">
        <v>13847520293.584209</v>
      </c>
      <c r="AO139" s="84">
        <v>14403871923.965944</v>
      </c>
      <c r="AP139" s="84">
        <v>14983162628.175655</v>
      </c>
      <c r="AQ139" s="84">
        <v>15586363072.939148</v>
      </c>
    </row>
    <row r="140" spans="1:43" x14ac:dyDescent="0.2">
      <c r="A140" s="85" t="s">
        <v>246</v>
      </c>
      <c r="B140" s="84">
        <v>226137705.37043762</v>
      </c>
      <c r="C140" s="84">
        <v>238419675.20788574</v>
      </c>
      <c r="D140" s="84">
        <v>250701645.04533768</v>
      </c>
      <c r="E140" s="84">
        <v>268131097.25753459</v>
      </c>
      <c r="F140" s="84">
        <v>276388256.41586226</v>
      </c>
      <c r="G140" s="84">
        <v>286025889.46669918</v>
      </c>
      <c r="H140" s="84">
        <v>296018139.22908711</v>
      </c>
      <c r="I140" s="84">
        <v>308735491.10148221</v>
      </c>
      <c r="J140" s="84">
        <v>322012929.72955745</v>
      </c>
      <c r="K140" s="84">
        <v>335875802.32586539</v>
      </c>
      <c r="L140" s="84">
        <v>350350637.96287292</v>
      </c>
      <c r="M140" s="84">
        <v>365465204.60433811</v>
      </c>
      <c r="N140" s="84">
        <v>382995176.61508346</v>
      </c>
      <c r="O140" s="84">
        <v>401381959.69303983</v>
      </c>
      <c r="P140" s="84">
        <v>420668282.58530265</v>
      </c>
      <c r="Q140" s="84">
        <v>440899051.2960242</v>
      </c>
      <c r="R140" s="84">
        <v>462121462.47259551</v>
      </c>
      <c r="S140" s="84">
        <v>483922095.3212986</v>
      </c>
      <c r="T140" s="84">
        <v>506771734.25353241</v>
      </c>
      <c r="U140" s="84">
        <v>530721934.95665133</v>
      </c>
      <c r="V140" s="84">
        <v>555826844.92287469</v>
      </c>
      <c r="W140" s="84">
        <v>582143337.07566249</v>
      </c>
      <c r="X140" s="84">
        <v>608111463.7876991</v>
      </c>
      <c r="Y140" s="84">
        <v>635264257.02965379</v>
      </c>
      <c r="Z140" s="84">
        <v>663657037.41240394</v>
      </c>
      <c r="AA140" s="84">
        <v>693347772.15786183</v>
      </c>
      <c r="AB140" s="84">
        <v>724397204.83074021</v>
      </c>
      <c r="AC140" s="84">
        <v>754446281.56232488</v>
      </c>
      <c r="AD140" s="84">
        <v>785771325.23827767</v>
      </c>
      <c r="AE140" s="84">
        <v>818427838.12681532</v>
      </c>
      <c r="AF140" s="84">
        <v>852473797.31704688</v>
      </c>
      <c r="AG140" s="84">
        <v>887969767.78980899</v>
      </c>
      <c r="AH140" s="84">
        <v>923451939.89176619</v>
      </c>
      <c r="AI140" s="84">
        <v>960390811.06490982</v>
      </c>
      <c r="AJ140" s="84">
        <v>998847869.06515336</v>
      </c>
      <c r="AK140" s="84">
        <v>1038887272.0162468</v>
      </c>
      <c r="AL140" s="84">
        <v>1080575967.8195705</v>
      </c>
      <c r="AM140" s="84">
        <v>1123902651.4467123</v>
      </c>
      <c r="AN140" s="84">
        <v>1169012045.7539268</v>
      </c>
      <c r="AO140" s="84">
        <v>1215979426.5212905</v>
      </c>
      <c r="AP140" s="84">
        <v>1264883331.1650774</v>
      </c>
      <c r="AQ140" s="84">
        <v>1315805703.6777134</v>
      </c>
    </row>
    <row r="141" spans="1:43" x14ac:dyDescent="0.2">
      <c r="A141" s="85" t="s">
        <v>247</v>
      </c>
      <c r="B141" s="84">
        <v>0</v>
      </c>
      <c r="C141" s="84">
        <v>0</v>
      </c>
      <c r="D141" s="84">
        <v>0</v>
      </c>
      <c r="E141" s="84">
        <v>0</v>
      </c>
      <c r="F141" s="84">
        <v>0</v>
      </c>
      <c r="G141" s="84">
        <v>0</v>
      </c>
      <c r="H141" s="84">
        <v>0</v>
      </c>
      <c r="I141" s="84">
        <v>0</v>
      </c>
      <c r="J141" s="84">
        <v>0</v>
      </c>
      <c r="K141" s="84">
        <v>0</v>
      </c>
      <c r="L141" s="84">
        <v>0</v>
      </c>
      <c r="M141" s="84">
        <v>0</v>
      </c>
      <c r="N141" s="84">
        <v>0</v>
      </c>
      <c r="O141" s="84">
        <v>0</v>
      </c>
      <c r="P141" s="84">
        <v>0</v>
      </c>
      <c r="Q141" s="84">
        <v>0</v>
      </c>
      <c r="R141" s="84">
        <v>0</v>
      </c>
      <c r="S141" s="84">
        <v>0</v>
      </c>
      <c r="T141" s="84">
        <v>0</v>
      </c>
      <c r="U141" s="84">
        <v>0</v>
      </c>
      <c r="V141" s="84">
        <v>0</v>
      </c>
      <c r="W141" s="84">
        <v>0</v>
      </c>
      <c r="X141" s="84">
        <v>0</v>
      </c>
      <c r="Y141" s="84">
        <v>0</v>
      </c>
      <c r="Z141" s="84">
        <v>0</v>
      </c>
      <c r="AA141" s="84">
        <v>0</v>
      </c>
      <c r="AB141" s="84">
        <v>0</v>
      </c>
      <c r="AC141" s="84">
        <v>0</v>
      </c>
      <c r="AD141" s="84">
        <v>0</v>
      </c>
      <c r="AE141" s="84">
        <v>0</v>
      </c>
      <c r="AF141" s="84">
        <v>0</v>
      </c>
      <c r="AG141" s="84">
        <v>0</v>
      </c>
      <c r="AH141" s="84">
        <v>0</v>
      </c>
      <c r="AI141" s="84">
        <v>0</v>
      </c>
      <c r="AJ141" s="84">
        <v>0</v>
      </c>
      <c r="AK141" s="84">
        <v>0</v>
      </c>
      <c r="AL141" s="84">
        <v>0</v>
      </c>
      <c r="AM141" s="84">
        <v>0</v>
      </c>
      <c r="AN141" s="84">
        <v>0</v>
      </c>
      <c r="AO141" s="84">
        <v>0</v>
      </c>
      <c r="AP141" s="84">
        <v>0</v>
      </c>
      <c r="AQ141" s="84">
        <v>0</v>
      </c>
    </row>
    <row r="142" spans="1:43" x14ac:dyDescent="0.2">
      <c r="A142" s="85" t="s">
        <v>180</v>
      </c>
      <c r="B142" s="84">
        <v>1095577187054.5312</v>
      </c>
      <c r="C142" s="84">
        <v>1157698557126.2656</v>
      </c>
      <c r="D142" s="84">
        <v>1219819927198.0156</v>
      </c>
      <c r="E142" s="84">
        <v>1307774653536.9487</v>
      </c>
      <c r="F142" s="84">
        <v>1349757178153.7336</v>
      </c>
      <c r="G142" s="84">
        <v>1398584513222.4634</v>
      </c>
      <c r="H142" s="84">
        <v>1449258970296.9563</v>
      </c>
      <c r="I142" s="84">
        <v>1513406294878.2791</v>
      </c>
      <c r="J142" s="84">
        <v>1580449448133.3535</v>
      </c>
      <c r="K142" s="84">
        <v>1650522166342.1116</v>
      </c>
      <c r="L142" s="84">
        <v>1723764524949.2441</v>
      </c>
      <c r="M142" s="84">
        <v>1800323248497.5476</v>
      </c>
      <c r="N142" s="84">
        <v>1888966461233.4492</v>
      </c>
      <c r="O142" s="84">
        <v>1982039697154.7498</v>
      </c>
      <c r="P142" s="84">
        <v>2079768066224.9104</v>
      </c>
      <c r="Q142" s="84">
        <v>2182388331171.5071</v>
      </c>
      <c r="R142" s="84">
        <v>2290149522445.9951</v>
      </c>
      <c r="S142" s="84">
        <v>2401016240138.5698</v>
      </c>
      <c r="T142" s="84">
        <v>2517335505330.6577</v>
      </c>
      <c r="U142" s="84">
        <v>2639380257440.9888</v>
      </c>
      <c r="V142" s="84">
        <v>2767437368927.959</v>
      </c>
      <c r="W142" s="84">
        <v>2901808372783.0488</v>
      </c>
      <c r="X142" s="84">
        <v>3034727323550.1265</v>
      </c>
      <c r="Y142" s="84">
        <v>3173845431950.2324</v>
      </c>
      <c r="Z142" s="84">
        <v>3319457530442.0879</v>
      </c>
      <c r="AA142" s="84">
        <v>3471872771785.4575</v>
      </c>
      <c r="AB142" s="84">
        <v>3631415339869.3521</v>
      </c>
      <c r="AC142" s="84">
        <v>3786266576167.8091</v>
      </c>
      <c r="AD142" s="84">
        <v>3947844037425.5176</v>
      </c>
      <c r="AE142" s="84">
        <v>4116445778323.7749</v>
      </c>
      <c r="AF142" s="84">
        <v>4292383346235.3721</v>
      </c>
      <c r="AG142" s="84">
        <v>4475982405398.0664</v>
      </c>
      <c r="AH142" s="84">
        <v>4659877510541.5615</v>
      </c>
      <c r="AI142" s="84">
        <v>4851494086787.7129</v>
      </c>
      <c r="AJ142" s="84">
        <v>5051164023875.9482</v>
      </c>
      <c r="AK142" s="84">
        <v>5259233837191.4219</v>
      </c>
      <c r="AL142" s="84">
        <v>5476065329508.3467</v>
      </c>
      <c r="AM142" s="84">
        <v>5701624515389.9375</v>
      </c>
      <c r="AN142" s="84">
        <v>5936669292566.6221</v>
      </c>
      <c r="AO142" s="84">
        <v>6181607330339.5361</v>
      </c>
      <c r="AP142" s="84">
        <v>6436864216543.1816</v>
      </c>
      <c r="AQ142" s="84">
        <v>6702884263150.5322</v>
      </c>
    </row>
    <row r="143" spans="1:43" x14ac:dyDescent="0.2">
      <c r="A143" s="85" t="s">
        <v>248</v>
      </c>
      <c r="B143" s="84">
        <v>20298439892.15918</v>
      </c>
      <c r="C143" s="84">
        <v>21338735257.605713</v>
      </c>
      <c r="D143" s="84">
        <v>22379030623.052002</v>
      </c>
      <c r="E143" s="84">
        <v>23860123785.4659</v>
      </c>
      <c r="F143" s="84">
        <v>24554330324.383545</v>
      </c>
      <c r="G143" s="84">
        <v>25368728848.795845</v>
      </c>
      <c r="H143" s="84">
        <v>26211894034.431583</v>
      </c>
      <c r="I143" s="84">
        <v>27293248418.967487</v>
      </c>
      <c r="J143" s="84">
        <v>28420548610.234432</v>
      </c>
      <c r="K143" s="84">
        <v>29595810241.794632</v>
      </c>
      <c r="L143" s="84">
        <v>30821140473.922756</v>
      </c>
      <c r="M143" s="84">
        <v>32098742314.556423</v>
      </c>
      <c r="N143" s="84">
        <v>33584075657.359753</v>
      </c>
      <c r="O143" s="84">
        <v>35139695287.455864</v>
      </c>
      <c r="P143" s="84">
        <v>36769006968.821854</v>
      </c>
      <c r="Q143" s="84">
        <v>38475585682.267189</v>
      </c>
      <c r="R143" s="84">
        <v>40263184245.272675</v>
      </c>
      <c r="S143" s="84">
        <v>42095464498.063683</v>
      </c>
      <c r="T143" s="84">
        <v>44013113516.93383</v>
      </c>
      <c r="U143" s="84">
        <v>46020209156.662109</v>
      </c>
      <c r="V143" s="84">
        <v>48121029245.483322</v>
      </c>
      <c r="W143" s="84">
        <v>50320061678.134438</v>
      </c>
      <c r="X143" s="84">
        <v>52482230184.30172</v>
      </c>
      <c r="Y143" s="84">
        <v>54739823239.341316</v>
      </c>
      <c r="Z143" s="84">
        <v>57097169936.702042</v>
      </c>
      <c r="AA143" s="84">
        <v>59558801373.181702</v>
      </c>
      <c r="AB143" s="84">
        <v>62129460340.094505</v>
      </c>
      <c r="AC143" s="84">
        <v>64606643886.461685</v>
      </c>
      <c r="AD143" s="84">
        <v>67185435846.964333</v>
      </c>
      <c r="AE143" s="84">
        <v>69870126028.487854</v>
      </c>
      <c r="AF143" s="84">
        <v>72665190710.339798</v>
      </c>
      <c r="AG143" s="84">
        <v>75575300980.826294</v>
      </c>
      <c r="AH143" s="84">
        <v>78475559108.813721</v>
      </c>
      <c r="AI143" s="84">
        <v>81490808516.719254</v>
      </c>
      <c r="AJ143" s="84">
        <v>84625761468.613464</v>
      </c>
      <c r="AK143" s="84">
        <v>87885329848.657837</v>
      </c>
      <c r="AL143" s="84">
        <v>91274633903.865005</v>
      </c>
      <c r="AM143" s="84">
        <v>94792165545.755814</v>
      </c>
      <c r="AN143" s="84">
        <v>98449568208.436935</v>
      </c>
      <c r="AO143" s="84">
        <v>102252578636.05426</v>
      </c>
      <c r="AP143" s="84">
        <v>106207176098.75241</v>
      </c>
      <c r="AQ143" s="84">
        <v>110319592948.19229</v>
      </c>
    </row>
    <row r="144" spans="1:43" x14ac:dyDescent="0.2">
      <c r="A144" s="85" t="s">
        <v>249</v>
      </c>
      <c r="B144" s="84">
        <v>163337153745.4082</v>
      </c>
      <c r="C144" s="84">
        <v>171708185457.57422</v>
      </c>
      <c r="D144" s="84">
        <v>180079217169.74023</v>
      </c>
      <c r="E144" s="84">
        <v>191997253376.62735</v>
      </c>
      <c r="F144" s="84">
        <v>197583383186.56946</v>
      </c>
      <c r="G144" s="84">
        <v>204136671897.28915</v>
      </c>
      <c r="H144" s="84">
        <v>210921439706.49478</v>
      </c>
      <c r="I144" s="84">
        <v>219622864461.14841</v>
      </c>
      <c r="J144" s="84">
        <v>228694005181.05515</v>
      </c>
      <c r="K144" s="84">
        <v>238151081233.3577</v>
      </c>
      <c r="L144" s="84">
        <v>248011048480.85013</v>
      </c>
      <c r="M144" s="84">
        <v>258291634051.73105</v>
      </c>
      <c r="N144" s="84">
        <v>270243790072.73782</v>
      </c>
      <c r="O144" s="84">
        <v>282761524639.41302</v>
      </c>
      <c r="P144" s="84">
        <v>295872243197.5589</v>
      </c>
      <c r="Q144" s="84">
        <v>309604712844.21356</v>
      </c>
      <c r="R144" s="84">
        <v>323989131689.62994</v>
      </c>
      <c r="S144" s="84">
        <v>338733094424.75751</v>
      </c>
      <c r="T144" s="84">
        <v>354164001148.87885</v>
      </c>
      <c r="U144" s="84">
        <v>370314665477.05566</v>
      </c>
      <c r="V144" s="84">
        <v>387219510167.47919</v>
      </c>
      <c r="W144" s="84">
        <v>404914648338.0304</v>
      </c>
      <c r="X144" s="84">
        <v>422313150468.57568</v>
      </c>
      <c r="Y144" s="84">
        <v>440479513296.43256</v>
      </c>
      <c r="Z144" s="84">
        <v>459448572099.87671</v>
      </c>
      <c r="AA144" s="84">
        <v>479256787634.42499</v>
      </c>
      <c r="AB144" s="84">
        <v>499942324115.56238</v>
      </c>
      <c r="AC144" s="84">
        <v>519875684113.27057</v>
      </c>
      <c r="AD144" s="84">
        <v>540626665034.02881</v>
      </c>
      <c r="AE144" s="84">
        <v>562229786025.63745</v>
      </c>
      <c r="AF144" s="84">
        <v>584721066739.13025</v>
      </c>
      <c r="AG144" s="84">
        <v>608138094411.40112</v>
      </c>
      <c r="AH144" s="84">
        <v>631475844024.72302</v>
      </c>
      <c r="AI144" s="84">
        <v>655738903586.3313</v>
      </c>
      <c r="AJ144" s="84">
        <v>680965191665.58691</v>
      </c>
      <c r="AK144" s="84">
        <v>707194233131.52869</v>
      </c>
      <c r="AL144" s="84">
        <v>734467229503.97498</v>
      </c>
      <c r="AM144" s="84">
        <v>762772045521.24536</v>
      </c>
      <c r="AN144" s="84">
        <v>792202373378.25073</v>
      </c>
      <c r="AO144" s="84">
        <v>822804375413.84583</v>
      </c>
      <c r="AP144" s="84">
        <v>854626165521.12109</v>
      </c>
      <c r="AQ144" s="84">
        <v>887717894085.36731</v>
      </c>
    </row>
    <row r="145" spans="1:43" x14ac:dyDescent="0.2">
      <c r="A145" s="85" t="s">
        <v>250</v>
      </c>
      <c r="B145" s="84">
        <v>729471796622.65625</v>
      </c>
      <c r="C145" s="84">
        <v>766293797749.60938</v>
      </c>
      <c r="D145" s="84">
        <v>803115798876.5625</v>
      </c>
      <c r="E145" s="84">
        <v>855586276536.4469</v>
      </c>
      <c r="F145" s="84">
        <v>880108418686.23621</v>
      </c>
      <c r="G145" s="84">
        <v>908916204522.92554</v>
      </c>
      <c r="H145" s="84">
        <v>938730008387.41516</v>
      </c>
      <c r="I145" s="84">
        <v>977045497516.49036</v>
      </c>
      <c r="J145" s="84">
        <v>1016972917229.2573</v>
      </c>
      <c r="K145" s="84">
        <v>1058582350886.8932</v>
      </c>
      <c r="L145" s="84">
        <v>1101947039093.5154</v>
      </c>
      <c r="M145" s="84">
        <v>1147143527742.8713</v>
      </c>
      <c r="N145" s="84">
        <v>1199723028987.9624</v>
      </c>
      <c r="O145" s="84">
        <v>1254768397136.2166</v>
      </c>
      <c r="P145" s="84">
        <v>1312398131430.7468</v>
      </c>
      <c r="Q145" s="84">
        <v>1372736574645.6343</v>
      </c>
      <c r="R145" s="84">
        <v>1435914208737.0159</v>
      </c>
      <c r="S145" s="84">
        <v>1500632127387.0774</v>
      </c>
      <c r="T145" s="84">
        <v>1568338271801.5527</v>
      </c>
      <c r="U145" s="84">
        <v>1639174204440.2036</v>
      </c>
      <c r="V145" s="84">
        <v>1713288378097.6145</v>
      </c>
      <c r="W145" s="84">
        <v>1790836481382.6667</v>
      </c>
      <c r="X145" s="84">
        <v>1867009079251.2783</v>
      </c>
      <c r="Y145" s="84">
        <v>1946512050181.6899</v>
      </c>
      <c r="Z145" s="84">
        <v>2029495199439.9978</v>
      </c>
      <c r="AA145" s="84">
        <v>2116115269380.3142</v>
      </c>
      <c r="AB145" s="84">
        <v>2206536270007.7036</v>
      </c>
      <c r="AC145" s="84">
        <v>2293564633331.9233</v>
      </c>
      <c r="AD145" s="84">
        <v>2384127366946.4121</v>
      </c>
      <c r="AE145" s="84">
        <v>2478372360286.022</v>
      </c>
      <c r="AF145" s="84">
        <v>2576453880729.0479</v>
      </c>
      <c r="AG145" s="84">
        <v>2678532856757.29</v>
      </c>
      <c r="AH145" s="84">
        <v>2780179685989.4082</v>
      </c>
      <c r="AI145" s="84">
        <v>2885816084643.1553</v>
      </c>
      <c r="AJ145" s="84">
        <v>2995604083331.563</v>
      </c>
      <c r="AK145" s="84">
        <v>3109712523170.2954</v>
      </c>
      <c r="AL145" s="84">
        <v>3228317352058.9072</v>
      </c>
      <c r="AM145" s="84">
        <v>3351359900970.4409</v>
      </c>
      <c r="AN145" s="84">
        <v>3479246391694.0015</v>
      </c>
      <c r="AO145" s="84">
        <v>3612173739574.7905</v>
      </c>
      <c r="AP145" s="84">
        <v>3750347120213.2554</v>
      </c>
      <c r="AQ145" s="84">
        <v>3893980326550.8027</v>
      </c>
    </row>
    <row r="146" spans="1:43" x14ac:dyDescent="0.2">
      <c r="A146" s="85" t="s">
        <v>251</v>
      </c>
      <c r="B146" s="84">
        <v>8786422042.6431885</v>
      </c>
      <c r="C146" s="84">
        <v>9235512567.3199463</v>
      </c>
      <c r="D146" s="84">
        <v>9684603091.996582</v>
      </c>
      <c r="E146" s="84">
        <v>10324083268.314692</v>
      </c>
      <c r="F146" s="84">
        <v>10623661634.753084</v>
      </c>
      <c r="G146" s="84">
        <v>10975193864.621222</v>
      </c>
      <c r="H146" s="84">
        <v>11339118246.493855</v>
      </c>
      <c r="I146" s="84">
        <v>11806020295.678738</v>
      </c>
      <c r="J146" s="84">
        <v>12292726008.083071</v>
      </c>
      <c r="K146" s="84">
        <v>12800102805.714783</v>
      </c>
      <c r="L146" s="84">
        <v>13329057444.698524</v>
      </c>
      <c r="M146" s="84">
        <v>13880537870.06148</v>
      </c>
      <c r="N146" s="84">
        <v>14521760060.445492</v>
      </c>
      <c r="O146" s="84">
        <v>15193277184.36739</v>
      </c>
      <c r="P146" s="84">
        <v>15896555077.306376</v>
      </c>
      <c r="Q146" s="84">
        <v>16633132310.285292</v>
      </c>
      <c r="R146" s="84">
        <v>17404623890.647697</v>
      </c>
      <c r="S146" s="84">
        <v>18195315470.244308</v>
      </c>
      <c r="T146" s="84">
        <v>19022788252.248749</v>
      </c>
      <c r="U146" s="84">
        <v>19888796646.766701</v>
      </c>
      <c r="V146" s="84">
        <v>20795180986.784901</v>
      </c>
      <c r="W146" s="84">
        <v>21743871859.933949</v>
      </c>
      <c r="X146" s="84">
        <v>22676496495.512325</v>
      </c>
      <c r="Y146" s="84">
        <v>23650213672.948578</v>
      </c>
      <c r="Z146" s="84">
        <v>24666884860.741352</v>
      </c>
      <c r="AA146" s="84">
        <v>25728458272.503838</v>
      </c>
      <c r="AB146" s="84">
        <v>26836973023.747162</v>
      </c>
      <c r="AC146" s="84">
        <v>27904953917.192791</v>
      </c>
      <c r="AD146" s="84">
        <v>29016664832.460705</v>
      </c>
      <c r="AE146" s="84">
        <v>30173949146.740974</v>
      </c>
      <c r="AF146" s="84">
        <v>31378730257.427292</v>
      </c>
      <c r="AG146" s="84">
        <v>32633015155.30146</v>
      </c>
      <c r="AH146" s="84">
        <v>33882867223.069603</v>
      </c>
      <c r="AI146" s="84">
        <v>35182186786.044853</v>
      </c>
      <c r="AJ146" s="84">
        <v>36532997844.982376</v>
      </c>
      <c r="AK146" s="84">
        <v>37937410025.944046</v>
      </c>
      <c r="AL146" s="84">
        <v>39397622326.125</v>
      </c>
      <c r="AM146" s="84">
        <v>40912972317.235199</v>
      </c>
      <c r="AN146" s="84">
        <v>42488473691.65361</v>
      </c>
      <c r="AO146" s="84">
        <v>44126589745.962738</v>
      </c>
      <c r="AP146" s="84">
        <v>45829887775.833862</v>
      </c>
      <c r="AQ146" s="84">
        <v>47601043597.175522</v>
      </c>
    </row>
    <row r="147" spans="1:43" x14ac:dyDescent="0.2">
      <c r="A147" s="85" t="s">
        <v>252</v>
      </c>
      <c r="B147" s="84">
        <v>16570230657.92334</v>
      </c>
      <c r="C147" s="84">
        <v>17297859232.61084</v>
      </c>
      <c r="D147" s="84">
        <v>18025487807.298096</v>
      </c>
      <c r="E147" s="84">
        <v>19071383469.509251</v>
      </c>
      <c r="F147" s="84">
        <v>19546195619.23613</v>
      </c>
      <c r="G147" s="84">
        <v>20111843612.567619</v>
      </c>
      <c r="H147" s="84">
        <v>20694979701.682983</v>
      </c>
      <c r="I147" s="84">
        <v>21459996841.502064</v>
      </c>
      <c r="J147" s="84">
        <v>22254052724.518646</v>
      </c>
      <c r="K147" s="84">
        <v>23078284943.520985</v>
      </c>
      <c r="L147" s="84">
        <v>23933877324.061089</v>
      </c>
      <c r="M147" s="84">
        <v>24822061890.014999</v>
      </c>
      <c r="N147" s="84">
        <v>25862062022.640282</v>
      </c>
      <c r="O147" s="84">
        <v>26946482861.374054</v>
      </c>
      <c r="P147" s="84">
        <v>28077264090.631824</v>
      </c>
      <c r="Q147" s="84">
        <v>29256432239.923389</v>
      </c>
      <c r="R147" s="84">
        <v>30486104672.615559</v>
      </c>
      <c r="S147" s="84">
        <v>31738126012.473797</v>
      </c>
      <c r="T147" s="84">
        <v>33042636393.779701</v>
      </c>
      <c r="U147" s="84">
        <v>34401888930.214279</v>
      </c>
      <c r="V147" s="84">
        <v>35818236061.680405</v>
      </c>
      <c r="W147" s="84">
        <v>37294134073.493019</v>
      </c>
      <c r="X147" s="84">
        <v>38728994310.86718</v>
      </c>
      <c r="Y147" s="84">
        <v>40220402247.14386</v>
      </c>
      <c r="Z147" s="84">
        <v>41770646454.093781</v>
      </c>
      <c r="AA147" s="84">
        <v>43382110833.464676</v>
      </c>
      <c r="AB147" s="84">
        <v>45057278705.796761</v>
      </c>
      <c r="AC147" s="84">
        <v>46648936030.200241</v>
      </c>
      <c r="AD147" s="84">
        <v>48298253963.662003</v>
      </c>
      <c r="AE147" s="84">
        <v>50007380243.858429</v>
      </c>
      <c r="AF147" s="84">
        <v>51778545043.30159</v>
      </c>
      <c r="AG147" s="84">
        <v>53614064228.058517</v>
      </c>
      <c r="AH147" s="84">
        <v>55424688836.913429</v>
      </c>
      <c r="AI147" s="84">
        <v>57298342782.6315</v>
      </c>
      <c r="AJ147" s="84">
        <v>59237294050.991135</v>
      </c>
      <c r="AK147" s="84">
        <v>61243895177.511559</v>
      </c>
      <c r="AL147" s="84">
        <v>63320586519.224121</v>
      </c>
      <c r="AM147" s="84">
        <v>65465171800.059998</v>
      </c>
      <c r="AN147" s="84">
        <v>67684520396.185631</v>
      </c>
      <c r="AO147" s="84">
        <v>69981319587.010391</v>
      </c>
      <c r="AP147" s="84">
        <v>72358356335.584412</v>
      </c>
      <c r="AQ147" s="84">
        <v>74818521103.30397</v>
      </c>
    </row>
    <row r="148" spans="1:43" x14ac:dyDescent="0.2">
      <c r="A148" s="85" t="s">
        <v>128</v>
      </c>
      <c r="B148" s="84">
        <v>302216763920.51172</v>
      </c>
      <c r="C148" s="84">
        <v>317559711662.27344</v>
      </c>
      <c r="D148" s="84">
        <v>332902659404.03906</v>
      </c>
      <c r="E148" s="84">
        <v>354758701625.30322</v>
      </c>
      <c r="F148" s="84">
        <v>364984433984.09937</v>
      </c>
      <c r="G148" s="84">
        <v>376990943394.50879</v>
      </c>
      <c r="H148" s="84">
        <v>389418568395.15015</v>
      </c>
      <c r="I148" s="84">
        <v>405377467391.48877</v>
      </c>
      <c r="J148" s="84">
        <v>422010293813.03436</v>
      </c>
      <c r="K148" s="84">
        <v>439346449405.98462</v>
      </c>
      <c r="L148" s="84">
        <v>457416664505.93353</v>
      </c>
      <c r="M148" s="84">
        <v>476253060500.15808</v>
      </c>
      <c r="N148" s="84">
        <v>498161024227.98407</v>
      </c>
      <c r="O148" s="84">
        <v>521099936454.35541</v>
      </c>
      <c r="P148" s="84">
        <v>545119497542.55804</v>
      </c>
      <c r="Q148" s="84">
        <v>570271865824.34875</v>
      </c>
      <c r="R148" s="84">
        <v>596611782286.68372</v>
      </c>
      <c r="S148" s="84">
        <v>623600027262.88782</v>
      </c>
      <c r="T148" s="84">
        <v>651838694733.5177</v>
      </c>
      <c r="U148" s="84">
        <v>681387209818.88159</v>
      </c>
      <c r="V148" s="84">
        <v>712307898407.09753</v>
      </c>
      <c r="W148" s="84">
        <v>744666132969.66272</v>
      </c>
      <c r="X148" s="84">
        <v>776462401563.53882</v>
      </c>
      <c r="Y148" s="84">
        <v>809653838159.50415</v>
      </c>
      <c r="Z148" s="84">
        <v>844303405272.0387</v>
      </c>
      <c r="AA148" s="84">
        <v>880476989633.44946</v>
      </c>
      <c r="AB148" s="84">
        <v>918243541903.43518</v>
      </c>
      <c r="AC148" s="84">
        <v>954609739798.20508</v>
      </c>
      <c r="AD148" s="84">
        <v>992458461081.11963</v>
      </c>
      <c r="AE148" s="84">
        <v>1031851953048.8005</v>
      </c>
      <c r="AF148" s="84">
        <v>1072855155721.1694</v>
      </c>
      <c r="AG148" s="84">
        <v>1115535821713.2314</v>
      </c>
      <c r="AH148" s="84">
        <v>1158049614554.5706</v>
      </c>
      <c r="AI148" s="84">
        <v>1202238527896.3835</v>
      </c>
      <c r="AJ148" s="84">
        <v>1248170829780.9453</v>
      </c>
      <c r="AK148" s="84">
        <v>1295917666401.2566</v>
      </c>
      <c r="AL148" s="84">
        <v>1345553187638.7778</v>
      </c>
      <c r="AM148" s="84">
        <v>1397053783825.7498</v>
      </c>
      <c r="AN148" s="84">
        <v>1450589652988.7229</v>
      </c>
      <c r="AO148" s="84">
        <v>1506243816744.7668</v>
      </c>
      <c r="AP148" s="84">
        <v>1564102789844.5088</v>
      </c>
      <c r="AQ148" s="84">
        <v>1624256731577.0774</v>
      </c>
    </row>
    <row r="149" spans="1:43" x14ac:dyDescent="0.2">
      <c r="A149" s="85" t="s">
        <v>253</v>
      </c>
      <c r="B149" s="84">
        <v>3355984801864.125</v>
      </c>
      <c r="C149" s="84">
        <v>3547810313095.8125</v>
      </c>
      <c r="D149" s="84">
        <v>3739635824327.5</v>
      </c>
      <c r="E149" s="84">
        <v>4011119002663.9512</v>
      </c>
      <c r="F149" s="84">
        <v>4140880057773.8223</v>
      </c>
      <c r="G149" s="84">
        <v>4291700099942.9365</v>
      </c>
      <c r="H149" s="84">
        <v>4448253927871.2549</v>
      </c>
      <c r="I149" s="84">
        <v>4646236514413.0352</v>
      </c>
      <c r="J149" s="84">
        <v>4853196510416.624</v>
      </c>
      <c r="K149" s="84">
        <v>5069549987497.7139</v>
      </c>
      <c r="L149" s="84">
        <v>5295732794949.3369</v>
      </c>
      <c r="M149" s="84">
        <v>5532201528843.5957</v>
      </c>
      <c r="N149" s="84">
        <v>5805911776038.5186</v>
      </c>
      <c r="O149" s="84">
        <v>6093355634996.6211</v>
      </c>
      <c r="P149" s="84">
        <v>6395233273292.9658</v>
      </c>
      <c r="Q149" s="84">
        <v>6712281200714.4404</v>
      </c>
      <c r="R149" s="84">
        <v>7045274191477.4883</v>
      </c>
      <c r="S149" s="84">
        <v>7387958345993.5762</v>
      </c>
      <c r="T149" s="84">
        <v>7747561881566.3379</v>
      </c>
      <c r="U149" s="84">
        <v>8124934446102.5391</v>
      </c>
      <c r="V149" s="84">
        <v>8520969174039.792</v>
      </c>
      <c r="W149" s="84">
        <v>8936604961762.1289</v>
      </c>
      <c r="X149" s="84">
        <v>9347930930717.9551</v>
      </c>
      <c r="Y149" s="84">
        <v>9778515683112.7559</v>
      </c>
      <c r="Z149" s="84">
        <v>10229278070761.062</v>
      </c>
      <c r="AA149" s="84">
        <v>10701181689619.596</v>
      </c>
      <c r="AB149" s="84">
        <v>11195237105444.947</v>
      </c>
      <c r="AC149" s="84">
        <v>11675012894075.602</v>
      </c>
      <c r="AD149" s="84">
        <v>12175711648823.957</v>
      </c>
      <c r="AE149" s="84">
        <v>12698263464505.189</v>
      </c>
      <c r="AF149" s="84">
        <v>13243640647669.273</v>
      </c>
      <c r="AG149" s="84">
        <v>13812859673337.43</v>
      </c>
      <c r="AH149" s="84">
        <v>14383198231441.119</v>
      </c>
      <c r="AI149" s="84">
        <v>14977578526333.291</v>
      </c>
      <c r="AJ149" s="84">
        <v>15597037131553.648</v>
      </c>
      <c r="AK149" s="84">
        <v>16242656411618.26</v>
      </c>
      <c r="AL149" s="84">
        <v>16915566597860.43</v>
      </c>
      <c r="AM149" s="84">
        <v>17615675766755.352</v>
      </c>
      <c r="AN149" s="84">
        <v>18345338781025.406</v>
      </c>
      <c r="AO149" s="84">
        <v>19105829606067.992</v>
      </c>
      <c r="AP149" s="84">
        <v>19898478336109.938</v>
      </c>
      <c r="AQ149" s="84">
        <v>20724673722551.254</v>
      </c>
    </row>
    <row r="150" spans="1:43" x14ac:dyDescent="0.2">
      <c r="A150" s="85" t="s">
        <v>254</v>
      </c>
      <c r="B150" s="84">
        <v>92204664698.255859</v>
      </c>
      <c r="C150" s="84">
        <v>96857654141.115234</v>
      </c>
      <c r="D150" s="84">
        <v>101510643583.97461</v>
      </c>
      <c r="E150" s="84">
        <v>108141149711.07664</v>
      </c>
      <c r="F150" s="84">
        <v>111239759967.01086</v>
      </c>
      <c r="G150" s="84">
        <v>114879995432.32503</v>
      </c>
      <c r="H150" s="84">
        <v>118647327548.89995</v>
      </c>
      <c r="I150" s="84">
        <v>123489133540.69258</v>
      </c>
      <c r="J150" s="84">
        <v>128534596967.33073</v>
      </c>
      <c r="K150" s="84">
        <v>133792570953.80666</v>
      </c>
      <c r="L150" s="84">
        <v>139272307397.68384</v>
      </c>
      <c r="M150" s="84">
        <v>144983475665.60767</v>
      </c>
      <c r="N150" s="84">
        <v>151627663583.19473</v>
      </c>
      <c r="O150" s="84">
        <v>158583398476.07919</v>
      </c>
      <c r="P150" s="84">
        <v>165865649689.09766</v>
      </c>
      <c r="Q150" s="84">
        <v>173490124643.75946</v>
      </c>
      <c r="R150" s="84">
        <v>181473306176.16077</v>
      </c>
      <c r="S150" s="84">
        <v>189651029457.10364</v>
      </c>
      <c r="T150" s="84">
        <v>198206280695.85638</v>
      </c>
      <c r="U150" s="84">
        <v>207156941928.50052</v>
      </c>
      <c r="V150" s="84">
        <v>216521765449.78345</v>
      </c>
      <c r="W150" s="84">
        <v>226320417442.21082</v>
      </c>
      <c r="X150" s="84">
        <v>235945091171.38297</v>
      </c>
      <c r="Y150" s="84">
        <v>245990496229.24991</v>
      </c>
      <c r="Z150" s="84">
        <v>256475554746.69464</v>
      </c>
      <c r="AA150" s="84">
        <v>267420064963.19656</v>
      </c>
      <c r="AB150" s="84">
        <v>278844742969.40668</v>
      </c>
      <c r="AC150" s="84">
        <v>289840518281.63403</v>
      </c>
      <c r="AD150" s="84">
        <v>301282768500.94293</v>
      </c>
      <c r="AE150" s="84">
        <v>313190172451.30927</v>
      </c>
      <c r="AF150" s="84">
        <v>325582214387.58179</v>
      </c>
      <c r="AG150" s="84">
        <v>338479219749.27881</v>
      </c>
      <c r="AH150" s="84">
        <v>351321424323.61218</v>
      </c>
      <c r="AI150" s="84">
        <v>364667582008.29425</v>
      </c>
      <c r="AJ150" s="84">
        <v>378538156691.7027</v>
      </c>
      <c r="AK150" s="84">
        <v>392954472277.32111</v>
      </c>
      <c r="AL150" s="84">
        <v>407938750092.68524</v>
      </c>
      <c r="AM150" s="84">
        <v>423483564237.07245</v>
      </c>
      <c r="AN150" s="84">
        <v>439640233025.17188</v>
      </c>
      <c r="AO150" s="84">
        <v>456433625349.11163</v>
      </c>
      <c r="AP150" s="84">
        <v>473889653153.88892</v>
      </c>
      <c r="AQ150" s="84">
        <v>492035316522.06842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7D250-A409-4D47-9F39-7995F4D29C9C}">
  <dimension ref="A1:AQ192"/>
  <sheetViews>
    <sheetView workbookViewId="0">
      <selection sqref="A1:XFD1048576"/>
    </sheetView>
  </sheetViews>
  <sheetFormatPr baseColWidth="10" defaultRowHeight="15" x14ac:dyDescent="0.2"/>
  <cols>
    <col min="1" max="1" width="20.6640625" customWidth="1"/>
  </cols>
  <sheetData>
    <row r="1" spans="1:40" ht="16" x14ac:dyDescent="0.2">
      <c r="A1" s="82" t="s">
        <v>122</v>
      </c>
    </row>
    <row r="3" spans="1:40" x14ac:dyDescent="0.2">
      <c r="A3" s="83" t="s">
        <v>380</v>
      </c>
    </row>
    <row r="4" spans="1:40" x14ac:dyDescent="0.2">
      <c r="A4" s="83" t="s">
        <v>241</v>
      </c>
    </row>
    <row r="5" spans="1:40" x14ac:dyDescent="0.2">
      <c r="A5" s="83" t="s">
        <v>381</v>
      </c>
    </row>
    <row r="6" spans="1:40" x14ac:dyDescent="0.2">
      <c r="A6" s="83" t="s">
        <v>243</v>
      </c>
    </row>
    <row r="7" spans="1:40" x14ac:dyDescent="0.2">
      <c r="A7" s="83"/>
      <c r="B7">
        <v>1000</v>
      </c>
    </row>
    <row r="8" spans="1:40" x14ac:dyDescent="0.2">
      <c r="A8" s="85" t="s">
        <v>244</v>
      </c>
      <c r="B8" s="85">
        <v>2022</v>
      </c>
      <c r="C8" s="85">
        <v>2023</v>
      </c>
      <c r="D8" s="85">
        <v>2024</v>
      </c>
      <c r="E8" s="85">
        <v>2025</v>
      </c>
      <c r="F8" s="85">
        <v>2026</v>
      </c>
      <c r="G8" s="85">
        <v>2027</v>
      </c>
      <c r="H8" s="85">
        <v>2028</v>
      </c>
      <c r="I8" s="85">
        <v>2029</v>
      </c>
      <c r="J8" s="85">
        <v>2030</v>
      </c>
      <c r="K8" s="85">
        <v>2031</v>
      </c>
      <c r="L8" s="85">
        <v>2032</v>
      </c>
      <c r="M8" s="85">
        <v>2033</v>
      </c>
      <c r="N8" s="85">
        <v>2034</v>
      </c>
      <c r="O8" s="85">
        <v>2035</v>
      </c>
      <c r="P8" s="85">
        <v>2036</v>
      </c>
      <c r="Q8" s="85">
        <v>2037</v>
      </c>
      <c r="R8" s="85">
        <v>2038</v>
      </c>
      <c r="S8" s="85">
        <v>2039</v>
      </c>
      <c r="T8" s="85">
        <v>2040</v>
      </c>
      <c r="U8" s="85">
        <v>2041</v>
      </c>
      <c r="V8" s="85">
        <v>2042</v>
      </c>
      <c r="W8" s="85">
        <v>2043</v>
      </c>
      <c r="X8" s="85">
        <v>2044</v>
      </c>
      <c r="Y8" s="85">
        <v>2045</v>
      </c>
      <c r="Z8" s="85">
        <v>2046</v>
      </c>
      <c r="AA8" s="85">
        <v>2047</v>
      </c>
      <c r="AB8" s="85">
        <v>2048</v>
      </c>
      <c r="AC8" s="85">
        <v>2049</v>
      </c>
      <c r="AD8" s="85">
        <v>2050</v>
      </c>
      <c r="AE8" s="85">
        <v>2051</v>
      </c>
      <c r="AF8" s="85">
        <v>2052</v>
      </c>
      <c r="AG8" s="85">
        <v>2053</v>
      </c>
      <c r="AH8" s="85">
        <v>2054</v>
      </c>
      <c r="AI8" s="85">
        <v>2055</v>
      </c>
      <c r="AJ8" s="85">
        <v>2056</v>
      </c>
      <c r="AK8" s="85">
        <v>2057</v>
      </c>
      <c r="AL8" s="85">
        <v>2058</v>
      </c>
      <c r="AM8" s="85">
        <v>2059</v>
      </c>
      <c r="AN8" s="85">
        <v>2060</v>
      </c>
    </row>
    <row r="9" spans="1:40" x14ac:dyDescent="0.2">
      <c r="A9" s="85" t="s">
        <v>245</v>
      </c>
      <c r="B9" s="86">
        <v>4.5871839092776626E-9</v>
      </c>
      <c r="C9" s="86">
        <v>4.6938875266810194E-9</v>
      </c>
      <c r="D9" s="86">
        <v>4.8220177633891763E-9</v>
      </c>
      <c r="E9" s="86">
        <v>4.9539134168327191E-9</v>
      </c>
      <c r="F9" s="86">
        <v>5.1288446565959358E-9</v>
      </c>
      <c r="G9" s="86">
        <v>5.3101340998414566E-9</v>
      </c>
      <c r="H9" s="86">
        <v>5.4980209675475364E-9</v>
      </c>
      <c r="I9" s="86">
        <v>5.6927538505033586E-9</v>
      </c>
      <c r="J9" s="86">
        <v>5.8945910949712013E-9</v>
      </c>
      <c r="K9" s="86">
        <v>6.1317644463111683E-9</v>
      </c>
      <c r="L9" s="86">
        <v>6.3786810413013948E-9</v>
      </c>
      <c r="M9" s="86">
        <v>6.6357508283786972E-9</v>
      </c>
      <c r="N9" s="86">
        <v>6.9034014789190329E-9</v>
      </c>
      <c r="O9" s="86">
        <v>7.1820791746968559E-9</v>
      </c>
      <c r="P9" s="86">
        <v>7.4651066499779931E-9</v>
      </c>
      <c r="Q9" s="86">
        <v>7.7595388589323569E-9</v>
      </c>
      <c r="R9" s="86">
        <v>8.0658472820901122E-9</v>
      </c>
      <c r="S9" s="86">
        <v>8.3845234627462773E-9</v>
      </c>
      <c r="T9" s="86">
        <v>8.7160798906115388E-9</v>
      </c>
      <c r="U9" s="86">
        <v>9.0369811968380086E-9</v>
      </c>
      <c r="V9" s="86">
        <v>9.3700099740444757E-9</v>
      </c>
      <c r="W9" s="86">
        <v>9.7156379939451317E-9</v>
      </c>
      <c r="X9" s="86">
        <v>1.0074355964567532E-8</v>
      </c>
      <c r="Y9" s="86">
        <v>1.0446674314668999E-8</v>
      </c>
      <c r="Z9" s="86">
        <v>1.0798447577041725E-8</v>
      </c>
      <c r="AA9" s="86">
        <v>1.1162397829162961E-8</v>
      </c>
      <c r="AB9" s="86">
        <v>1.1538959632852282E-8</v>
      </c>
      <c r="AC9" s="86">
        <v>1.1928583575665174E-8</v>
      </c>
      <c r="AD9" s="86">
        <v>1.2331736881005455E-8</v>
      </c>
      <c r="AE9" s="86">
        <v>1.2727856421384318E-8</v>
      </c>
      <c r="AF9" s="86">
        <v>1.3137131576445145E-8</v>
      </c>
      <c r="AG9" s="86">
        <v>1.3560015462000929E-8</v>
      </c>
      <c r="AH9" s="86">
        <v>1.3996977417821408E-8</v>
      </c>
      <c r="AI9" s="86">
        <v>1.444850361266793E-8</v>
      </c>
      <c r="AJ9" s="86">
        <v>1.4914020590657995E-8</v>
      </c>
      <c r="AK9" s="86">
        <v>1.5395020332472856E-8</v>
      </c>
      <c r="AL9" s="86">
        <v>1.5892035364196803E-8</v>
      </c>
      <c r="AM9" s="86">
        <v>1.640561716994855E-8</v>
      </c>
      <c r="AN9" s="86">
        <v>1.6936336889949607E-8</v>
      </c>
    </row>
    <row r="10" spans="1:40" x14ac:dyDescent="0.2">
      <c r="A10" s="85" t="s">
        <v>246</v>
      </c>
      <c r="B10" s="86">
        <v>0</v>
      </c>
      <c r="C10" s="86">
        <v>0</v>
      </c>
      <c r="D10" s="86">
        <v>0</v>
      </c>
      <c r="E10" s="86">
        <v>0</v>
      </c>
      <c r="F10" s="86">
        <v>0</v>
      </c>
      <c r="G10" s="86">
        <v>0</v>
      </c>
      <c r="H10" s="86">
        <v>0</v>
      </c>
      <c r="I10" s="86">
        <v>0</v>
      </c>
      <c r="J10" s="86">
        <v>0</v>
      </c>
      <c r="K10" s="86">
        <v>0</v>
      </c>
      <c r="L10" s="86">
        <v>0</v>
      </c>
      <c r="M10" s="86">
        <v>0</v>
      </c>
      <c r="N10" s="86">
        <v>0</v>
      </c>
      <c r="O10" s="86">
        <v>0</v>
      </c>
      <c r="P10" s="86">
        <v>0</v>
      </c>
      <c r="Q10" s="86">
        <v>0</v>
      </c>
      <c r="R10" s="86">
        <v>0</v>
      </c>
      <c r="S10" s="86">
        <v>0</v>
      </c>
      <c r="T10" s="86">
        <v>0</v>
      </c>
      <c r="U10" s="86">
        <v>0</v>
      </c>
      <c r="V10" s="86">
        <v>0</v>
      </c>
      <c r="W10" s="86">
        <v>0</v>
      </c>
      <c r="X10" s="86">
        <v>0</v>
      </c>
      <c r="Y10" s="86">
        <v>0</v>
      </c>
      <c r="Z10" s="86">
        <v>0</v>
      </c>
      <c r="AA10" s="86">
        <v>0</v>
      </c>
      <c r="AB10" s="86">
        <v>0</v>
      </c>
      <c r="AC10" s="86">
        <v>0</v>
      </c>
      <c r="AD10" s="86">
        <v>0</v>
      </c>
      <c r="AE10" s="86">
        <v>0</v>
      </c>
      <c r="AF10" s="86">
        <v>0</v>
      </c>
      <c r="AG10" s="86">
        <v>0</v>
      </c>
      <c r="AH10" s="86">
        <v>0</v>
      </c>
      <c r="AI10" s="86">
        <v>0</v>
      </c>
      <c r="AJ10" s="86">
        <v>0</v>
      </c>
      <c r="AK10" s="86">
        <v>0</v>
      </c>
      <c r="AL10" s="86">
        <v>0</v>
      </c>
      <c r="AM10" s="86">
        <v>0</v>
      </c>
      <c r="AN10" s="86">
        <v>0</v>
      </c>
    </row>
    <row r="11" spans="1:40" x14ac:dyDescent="0.2">
      <c r="A11" s="85" t="s">
        <v>247</v>
      </c>
      <c r="B11" s="86">
        <v>0</v>
      </c>
      <c r="C11" s="86">
        <v>0</v>
      </c>
      <c r="D11" s="86">
        <v>0</v>
      </c>
      <c r="E11" s="86">
        <v>0</v>
      </c>
      <c r="F11" s="86">
        <v>0</v>
      </c>
      <c r="G11" s="86">
        <v>0</v>
      </c>
      <c r="H11" s="86">
        <v>0</v>
      </c>
      <c r="I11" s="86">
        <v>0</v>
      </c>
      <c r="J11" s="86">
        <v>0</v>
      </c>
      <c r="K11" s="86">
        <v>0</v>
      </c>
      <c r="L11" s="86">
        <v>0</v>
      </c>
      <c r="M11" s="86">
        <v>0</v>
      </c>
      <c r="N11" s="86">
        <v>0</v>
      </c>
      <c r="O11" s="86">
        <v>0</v>
      </c>
      <c r="P11" s="86">
        <v>0</v>
      </c>
      <c r="Q11" s="86">
        <v>0</v>
      </c>
      <c r="R11" s="86">
        <v>0</v>
      </c>
      <c r="S11" s="86">
        <v>0</v>
      </c>
      <c r="T11" s="86">
        <v>0</v>
      </c>
      <c r="U11" s="86">
        <v>0</v>
      </c>
      <c r="V11" s="86">
        <v>0</v>
      </c>
      <c r="W11" s="86">
        <v>0</v>
      </c>
      <c r="X11" s="86">
        <v>0</v>
      </c>
      <c r="Y11" s="86">
        <v>0</v>
      </c>
      <c r="Z11" s="86">
        <v>0</v>
      </c>
      <c r="AA11" s="86">
        <v>0</v>
      </c>
      <c r="AB11" s="86">
        <v>0</v>
      </c>
      <c r="AC11" s="86">
        <v>0</v>
      </c>
      <c r="AD11" s="86">
        <v>0</v>
      </c>
      <c r="AE11" s="86">
        <v>0</v>
      </c>
      <c r="AF11" s="86">
        <v>0</v>
      </c>
      <c r="AG11" s="86">
        <v>0</v>
      </c>
      <c r="AH11" s="86">
        <v>0</v>
      </c>
      <c r="AI11" s="86">
        <v>0</v>
      </c>
      <c r="AJ11" s="86">
        <v>0</v>
      </c>
      <c r="AK11" s="86">
        <v>0</v>
      </c>
      <c r="AL11" s="86">
        <v>0</v>
      </c>
      <c r="AM11" s="86">
        <v>0</v>
      </c>
      <c r="AN11" s="86">
        <v>0</v>
      </c>
    </row>
    <row r="12" spans="1:40" x14ac:dyDescent="0.2">
      <c r="A12" s="85" t="s">
        <v>180</v>
      </c>
      <c r="B12" s="86">
        <v>0</v>
      </c>
      <c r="C12" s="86">
        <v>0</v>
      </c>
      <c r="D12" s="86">
        <v>0</v>
      </c>
      <c r="E12" s="86">
        <v>0</v>
      </c>
      <c r="F12" s="86">
        <v>0</v>
      </c>
      <c r="G12" s="86">
        <v>0</v>
      </c>
      <c r="H12" s="86">
        <v>0</v>
      </c>
      <c r="I12" s="86">
        <v>0</v>
      </c>
      <c r="J12" s="86">
        <v>0</v>
      </c>
      <c r="K12" s="86">
        <v>0</v>
      </c>
      <c r="L12" s="86">
        <v>0</v>
      </c>
      <c r="M12" s="86">
        <v>0</v>
      </c>
      <c r="N12" s="86">
        <v>0</v>
      </c>
      <c r="O12" s="86">
        <v>0</v>
      </c>
      <c r="P12" s="86">
        <v>0</v>
      </c>
      <c r="Q12" s="86">
        <v>0</v>
      </c>
      <c r="R12" s="86">
        <v>0</v>
      </c>
      <c r="S12" s="86">
        <v>0</v>
      </c>
      <c r="T12" s="86">
        <v>0</v>
      </c>
      <c r="U12" s="86">
        <v>0</v>
      </c>
      <c r="V12" s="86">
        <v>0</v>
      </c>
      <c r="W12" s="86">
        <v>0</v>
      </c>
      <c r="X12" s="86">
        <v>0</v>
      </c>
      <c r="Y12" s="86">
        <v>0</v>
      </c>
      <c r="Z12" s="86">
        <v>0</v>
      </c>
      <c r="AA12" s="86">
        <v>0</v>
      </c>
      <c r="AB12" s="86">
        <v>0</v>
      </c>
      <c r="AC12" s="86">
        <v>0</v>
      </c>
      <c r="AD12" s="86">
        <v>0</v>
      </c>
      <c r="AE12" s="86">
        <v>0</v>
      </c>
      <c r="AF12" s="86">
        <v>0</v>
      </c>
      <c r="AG12" s="86">
        <v>0</v>
      </c>
      <c r="AH12" s="86">
        <v>0</v>
      </c>
      <c r="AI12" s="86">
        <v>0</v>
      </c>
      <c r="AJ12" s="86">
        <v>0</v>
      </c>
      <c r="AK12" s="86">
        <v>0</v>
      </c>
      <c r="AL12" s="86">
        <v>0</v>
      </c>
      <c r="AM12" s="86">
        <v>0</v>
      </c>
      <c r="AN12" s="86">
        <v>0</v>
      </c>
    </row>
    <row r="13" spans="1:40" x14ac:dyDescent="0.2">
      <c r="A13" s="85" t="s">
        <v>248</v>
      </c>
      <c r="B13" s="86">
        <v>0.18222232680088579</v>
      </c>
      <c r="C13" s="86">
        <v>0.1864610453318751</v>
      </c>
      <c r="D13" s="86">
        <v>0.19155091971412658</v>
      </c>
      <c r="E13" s="86">
        <v>0.19679037235887356</v>
      </c>
      <c r="F13" s="86">
        <v>0.20373938032765077</v>
      </c>
      <c r="G13" s="86">
        <v>0.21094096300364112</v>
      </c>
      <c r="H13" s="86">
        <v>0.21840462325486559</v>
      </c>
      <c r="I13" s="86">
        <v>0.22614023615782466</v>
      </c>
      <c r="J13" s="86">
        <v>0.23415806431762939</v>
      </c>
      <c r="K13" s="86">
        <v>0.24357959194570702</v>
      </c>
      <c r="L13" s="86">
        <v>0.25338816237905509</v>
      </c>
      <c r="M13" s="86">
        <v>0.26360006050171197</v>
      </c>
      <c r="N13" s="86">
        <v>0.27423227522774213</v>
      </c>
      <c r="O13" s="86">
        <v>0.28530253078244933</v>
      </c>
      <c r="P13" s="86">
        <v>0.29654557795786335</v>
      </c>
      <c r="Q13" s="86">
        <v>0.3082416693424439</v>
      </c>
      <c r="R13" s="86">
        <v>0.32040953413496437</v>
      </c>
      <c r="S13" s="86">
        <v>0.33306869851198856</v>
      </c>
      <c r="T13" s="86">
        <v>0.34623952073021341</v>
      </c>
      <c r="U13" s="86">
        <v>0.35898707649656569</v>
      </c>
      <c r="V13" s="86">
        <v>0.37221638665164336</v>
      </c>
      <c r="W13" s="86">
        <v>0.38594619196128016</v>
      </c>
      <c r="X13" s="86">
        <v>0.40019598542168633</v>
      </c>
      <c r="Y13" s="86">
        <v>0.41498604341978385</v>
      </c>
      <c r="Z13" s="86">
        <v>0.42895996372549716</v>
      </c>
      <c r="AA13" s="86">
        <v>0.44341760551464959</v>
      </c>
      <c r="AB13" s="86">
        <v>0.4583762314188401</v>
      </c>
      <c r="AC13" s="86">
        <v>0.47385374067961017</v>
      </c>
      <c r="AD13" s="86">
        <v>0.48986869338468753</v>
      </c>
      <c r="AE13" s="86">
        <v>0.50560423522619624</v>
      </c>
      <c r="AF13" s="86">
        <v>0.52186237366841992</v>
      </c>
      <c r="AG13" s="86">
        <v>0.53866110838597114</v>
      </c>
      <c r="AH13" s="86">
        <v>0.5560190835375739</v>
      </c>
      <c r="AI13" s="86">
        <v>0.5739556118006055</v>
      </c>
      <c r="AJ13" s="86">
        <v>0.59244791308442823</v>
      </c>
      <c r="AK13" s="86">
        <v>0.61155525516566867</v>
      </c>
      <c r="AL13" s="86">
        <v>0.63129879223044161</v>
      </c>
      <c r="AM13" s="86">
        <v>0.65170043155809187</v>
      </c>
      <c r="AN13" s="86">
        <v>0.67278286125141895</v>
      </c>
    </row>
    <row r="14" spans="1:40" x14ac:dyDescent="0.2">
      <c r="A14" s="85" t="s">
        <v>249</v>
      </c>
      <c r="B14" s="86">
        <v>1.4663036361571289</v>
      </c>
      <c r="C14" s="86">
        <v>1.500411687040639</v>
      </c>
      <c r="D14" s="86">
        <v>1.5413688048938943</v>
      </c>
      <c r="E14" s="86">
        <v>1.5835295466610677</v>
      </c>
      <c r="F14" s="86">
        <v>1.6394467102226813</v>
      </c>
      <c r="G14" s="86">
        <v>1.6973962878034212</v>
      </c>
      <c r="H14" s="86">
        <v>1.7574547469261079</v>
      </c>
      <c r="I14" s="86">
        <v>1.8197015501946616</v>
      </c>
      <c r="J14" s="86">
        <v>1.8842192785718825</v>
      </c>
      <c r="K14" s="86">
        <v>1.9600322728505721</v>
      </c>
      <c r="L14" s="86">
        <v>2.0389597168384714</v>
      </c>
      <c r="M14" s="86">
        <v>2.1211326514738618</v>
      </c>
      <c r="N14" s="86">
        <v>2.2066877828723137</v>
      </c>
      <c r="O14" s="86">
        <v>2.2957677340398392</v>
      </c>
      <c r="P14" s="86">
        <v>2.3862381019921135</v>
      </c>
      <c r="Q14" s="86">
        <v>2.4803540186699657</v>
      </c>
      <c r="R14" s="86">
        <v>2.5782661938834721</v>
      </c>
      <c r="S14" s="86">
        <v>2.6801317505505433</v>
      </c>
      <c r="T14" s="86">
        <v>2.7861145071578877</v>
      </c>
      <c r="U14" s="86">
        <v>2.8886913302095585</v>
      </c>
      <c r="V14" s="86">
        <v>2.99514472658967</v>
      </c>
      <c r="W14" s="86">
        <v>3.1056254991859293</v>
      </c>
      <c r="X14" s="86">
        <v>3.2202905039211229</v>
      </c>
      <c r="Y14" s="86">
        <v>3.339302900493593</v>
      </c>
      <c r="Z14" s="86">
        <v>3.4517480136438969</v>
      </c>
      <c r="AA14" s="86">
        <v>3.5680855289081821</v>
      </c>
      <c r="AB14" s="86">
        <v>3.6884543549477922</v>
      </c>
      <c r="AC14" s="86">
        <v>3.8129985230865358</v>
      </c>
      <c r="AD14" s="86">
        <v>3.9418673823344981</v>
      </c>
      <c r="AE14" s="86">
        <v>4.0684878828197037</v>
      </c>
      <c r="AF14" s="86">
        <v>4.1993136050761626</v>
      </c>
      <c r="AG14" s="86">
        <v>4.3344893885908791</v>
      </c>
      <c r="AH14" s="86">
        <v>4.4741652588750487</v>
      </c>
      <c r="AI14" s="86">
        <v>4.6184966208648284</v>
      </c>
      <c r="AJ14" s="86">
        <v>4.7673001680998013</v>
      </c>
      <c r="AK14" s="86">
        <v>4.9210528155546616</v>
      </c>
      <c r="AL14" s="86">
        <v>5.0799247863879247</v>
      </c>
      <c r="AM14" s="86">
        <v>5.244092363736379</v>
      </c>
      <c r="AN14" s="86">
        <v>5.4137381138542091</v>
      </c>
    </row>
    <row r="15" spans="1:40" x14ac:dyDescent="0.2">
      <c r="A15" s="85" t="s">
        <v>250</v>
      </c>
      <c r="B15" s="86">
        <v>0</v>
      </c>
      <c r="C15" s="86">
        <v>0</v>
      </c>
      <c r="D15" s="86">
        <v>0</v>
      </c>
      <c r="E15" s="86">
        <v>0</v>
      </c>
      <c r="F15" s="86">
        <v>0</v>
      </c>
      <c r="G15" s="86">
        <v>0</v>
      </c>
      <c r="H15" s="86">
        <v>0</v>
      </c>
      <c r="I15" s="86">
        <v>0</v>
      </c>
      <c r="J15" s="86">
        <v>0</v>
      </c>
      <c r="K15" s="86">
        <v>0</v>
      </c>
      <c r="L15" s="86">
        <v>0</v>
      </c>
      <c r="M15" s="86">
        <v>0</v>
      </c>
      <c r="N15" s="86">
        <v>0</v>
      </c>
      <c r="O15" s="86">
        <v>0</v>
      </c>
      <c r="P15" s="86">
        <v>0</v>
      </c>
      <c r="Q15" s="86">
        <v>0</v>
      </c>
      <c r="R15" s="86">
        <v>0</v>
      </c>
      <c r="S15" s="86">
        <v>0</v>
      </c>
      <c r="T15" s="86">
        <v>0</v>
      </c>
      <c r="U15" s="86">
        <v>0</v>
      </c>
      <c r="V15" s="86">
        <v>0</v>
      </c>
      <c r="W15" s="86">
        <v>0</v>
      </c>
      <c r="X15" s="86">
        <v>0</v>
      </c>
      <c r="Y15" s="86">
        <v>0</v>
      </c>
      <c r="Z15" s="86">
        <v>0</v>
      </c>
      <c r="AA15" s="86">
        <v>0</v>
      </c>
      <c r="AB15" s="86">
        <v>0</v>
      </c>
      <c r="AC15" s="86">
        <v>0</v>
      </c>
      <c r="AD15" s="86">
        <v>0</v>
      </c>
      <c r="AE15" s="86">
        <v>0</v>
      </c>
      <c r="AF15" s="86">
        <v>0</v>
      </c>
      <c r="AG15" s="86">
        <v>0</v>
      </c>
      <c r="AH15" s="86">
        <v>0</v>
      </c>
      <c r="AI15" s="86">
        <v>0</v>
      </c>
      <c r="AJ15" s="86">
        <v>0</v>
      </c>
      <c r="AK15" s="86">
        <v>0</v>
      </c>
      <c r="AL15" s="86">
        <v>0</v>
      </c>
      <c r="AM15" s="86">
        <v>0</v>
      </c>
      <c r="AN15" s="86">
        <v>0</v>
      </c>
    </row>
    <row r="16" spans="1:40" x14ac:dyDescent="0.2">
      <c r="A16" s="85" t="s">
        <v>251</v>
      </c>
      <c r="B16" s="86">
        <v>0</v>
      </c>
      <c r="C16" s="86">
        <v>0</v>
      </c>
      <c r="D16" s="86">
        <v>0</v>
      </c>
      <c r="E16" s="86">
        <v>0</v>
      </c>
      <c r="F16" s="86">
        <v>0</v>
      </c>
      <c r="G16" s="86">
        <v>0</v>
      </c>
      <c r="H16" s="86">
        <v>0</v>
      </c>
      <c r="I16" s="86">
        <v>0</v>
      </c>
      <c r="J16" s="86">
        <v>0</v>
      </c>
      <c r="K16" s="86">
        <v>0</v>
      </c>
      <c r="L16" s="86">
        <v>0</v>
      </c>
      <c r="M16" s="86">
        <v>0</v>
      </c>
      <c r="N16" s="86">
        <v>0</v>
      </c>
      <c r="O16" s="86">
        <v>0</v>
      </c>
      <c r="P16" s="86">
        <v>0</v>
      </c>
      <c r="Q16" s="86">
        <v>0</v>
      </c>
      <c r="R16" s="86">
        <v>0</v>
      </c>
      <c r="S16" s="86">
        <v>0</v>
      </c>
      <c r="T16" s="86">
        <v>0</v>
      </c>
      <c r="U16" s="86">
        <v>0</v>
      </c>
      <c r="V16" s="86">
        <v>0</v>
      </c>
      <c r="W16" s="86">
        <v>0</v>
      </c>
      <c r="X16" s="86">
        <v>0</v>
      </c>
      <c r="Y16" s="86">
        <v>0</v>
      </c>
      <c r="Z16" s="86">
        <v>0</v>
      </c>
      <c r="AA16" s="86">
        <v>0</v>
      </c>
      <c r="AB16" s="86">
        <v>0</v>
      </c>
      <c r="AC16" s="86">
        <v>0</v>
      </c>
      <c r="AD16" s="86">
        <v>0</v>
      </c>
      <c r="AE16" s="86">
        <v>0</v>
      </c>
      <c r="AF16" s="86">
        <v>0</v>
      </c>
      <c r="AG16" s="86">
        <v>0</v>
      </c>
      <c r="AH16" s="86">
        <v>0</v>
      </c>
      <c r="AI16" s="86">
        <v>0</v>
      </c>
      <c r="AJ16" s="86">
        <v>0</v>
      </c>
      <c r="AK16" s="86">
        <v>0</v>
      </c>
      <c r="AL16" s="86">
        <v>0</v>
      </c>
      <c r="AM16" s="86">
        <v>0</v>
      </c>
      <c r="AN16" s="86">
        <v>0</v>
      </c>
    </row>
    <row r="17" spans="1:40" x14ac:dyDescent="0.2">
      <c r="A17" s="85" t="s">
        <v>252</v>
      </c>
      <c r="B17" s="86">
        <v>0</v>
      </c>
      <c r="C17" s="86">
        <v>0</v>
      </c>
      <c r="D17" s="86">
        <v>0</v>
      </c>
      <c r="E17" s="86">
        <v>0</v>
      </c>
      <c r="F17" s="86">
        <v>0</v>
      </c>
      <c r="G17" s="86">
        <v>0</v>
      </c>
      <c r="H17" s="86">
        <v>0</v>
      </c>
      <c r="I17" s="86">
        <v>0</v>
      </c>
      <c r="J17" s="86">
        <v>0</v>
      </c>
      <c r="K17" s="86">
        <v>0</v>
      </c>
      <c r="L17" s="86">
        <v>0</v>
      </c>
      <c r="M17" s="86">
        <v>0</v>
      </c>
      <c r="N17" s="86">
        <v>0</v>
      </c>
      <c r="O17" s="86">
        <v>0</v>
      </c>
      <c r="P17" s="86">
        <v>0</v>
      </c>
      <c r="Q17" s="86">
        <v>0</v>
      </c>
      <c r="R17" s="86">
        <v>0</v>
      </c>
      <c r="S17" s="86">
        <v>0</v>
      </c>
      <c r="T17" s="86">
        <v>0</v>
      </c>
      <c r="U17" s="86">
        <v>0</v>
      </c>
      <c r="V17" s="86">
        <v>0</v>
      </c>
      <c r="W17" s="86">
        <v>0</v>
      </c>
      <c r="X17" s="86">
        <v>0</v>
      </c>
      <c r="Y17" s="86">
        <v>0</v>
      </c>
      <c r="Z17" s="86">
        <v>0</v>
      </c>
      <c r="AA17" s="86">
        <v>0</v>
      </c>
      <c r="AB17" s="86">
        <v>0</v>
      </c>
      <c r="AC17" s="86">
        <v>0</v>
      </c>
      <c r="AD17" s="86">
        <v>0</v>
      </c>
      <c r="AE17" s="86">
        <v>0</v>
      </c>
      <c r="AF17" s="86">
        <v>0</v>
      </c>
      <c r="AG17" s="86">
        <v>0</v>
      </c>
      <c r="AH17" s="86">
        <v>0</v>
      </c>
      <c r="AI17" s="86">
        <v>0</v>
      </c>
      <c r="AJ17" s="86">
        <v>0</v>
      </c>
      <c r="AK17" s="86">
        <v>0</v>
      </c>
      <c r="AL17" s="86">
        <v>0</v>
      </c>
      <c r="AM17" s="86">
        <v>0</v>
      </c>
      <c r="AN17" s="86">
        <v>0</v>
      </c>
    </row>
    <row r="18" spans="1:40" x14ac:dyDescent="0.2">
      <c r="A18" s="85" t="s">
        <v>128</v>
      </c>
      <c r="B18" s="86">
        <v>115.2693829069897</v>
      </c>
      <c r="C18" s="86">
        <v>117.95069248063731</v>
      </c>
      <c r="D18" s="86">
        <v>121.1704224084486</v>
      </c>
      <c r="E18" s="86">
        <v>124.48477188325427</v>
      </c>
      <c r="F18" s="86">
        <v>128.88054420401917</v>
      </c>
      <c r="G18" s="86">
        <v>133.43608910122677</v>
      </c>
      <c r="H18" s="86">
        <v>138.15741785654529</v>
      </c>
      <c r="I18" s="86">
        <v>143.05077720161489</v>
      </c>
      <c r="J18" s="86">
        <v>148.12265900918757</v>
      </c>
      <c r="K18" s="86">
        <v>154.08248673609586</v>
      </c>
      <c r="L18" s="86">
        <v>160.28714826633313</v>
      </c>
      <c r="M18" s="86">
        <v>166.74694501886796</v>
      </c>
      <c r="N18" s="86">
        <v>173.47262376482803</v>
      </c>
      <c r="O18" s="86">
        <v>180.47539641522957</v>
      </c>
      <c r="P18" s="86">
        <v>187.58747281473831</v>
      </c>
      <c r="Q18" s="86">
        <v>194.98613388988491</v>
      </c>
      <c r="R18" s="86">
        <v>202.68322727329959</v>
      </c>
      <c r="S18" s="86">
        <v>210.69110474625163</v>
      </c>
      <c r="T18" s="86">
        <v>219.02264444353239</v>
      </c>
      <c r="U18" s="86">
        <v>227.0864361454432</v>
      </c>
      <c r="V18" s="86">
        <v>235.45497387972031</v>
      </c>
      <c r="W18" s="86">
        <v>244.14011259603288</v>
      </c>
      <c r="X18" s="86">
        <v>253.15418308657107</v>
      </c>
      <c r="Y18" s="86">
        <v>262.51001169731086</v>
      </c>
      <c r="Z18" s="86">
        <v>271.3495715839054</v>
      </c>
      <c r="AA18" s="86">
        <v>280.49512183882513</v>
      </c>
      <c r="AB18" s="86">
        <v>289.95758238020903</v>
      </c>
      <c r="AC18" s="86">
        <v>299.74827583006078</v>
      </c>
      <c r="AD18" s="86">
        <v>309.87894284550322</v>
      </c>
      <c r="AE18" s="86">
        <v>319.83286138897449</v>
      </c>
      <c r="AF18" s="86">
        <v>330.11736174824887</v>
      </c>
      <c r="AG18" s="86">
        <v>340.74383007683207</v>
      </c>
      <c r="AH18" s="86">
        <v>351.72406021310093</v>
      </c>
      <c r="AI18" s="86">
        <v>363.07026888396615</v>
      </c>
      <c r="AJ18" s="86">
        <v>374.76804596177493</v>
      </c>
      <c r="AK18" s="86">
        <v>386.85488279107295</v>
      </c>
      <c r="AL18" s="86">
        <v>399.34416099211609</v>
      </c>
      <c r="AM18" s="86">
        <v>412.24973857350045</v>
      </c>
      <c r="AN18" s="86">
        <v>425.58596747362446</v>
      </c>
    </row>
    <row r="19" spans="1:40" x14ac:dyDescent="0.2">
      <c r="A19" s="85" t="s">
        <v>253</v>
      </c>
      <c r="B19" s="86">
        <v>46.910490069726187</v>
      </c>
      <c r="C19" s="86">
        <v>48.001686560558007</v>
      </c>
      <c r="D19" s="86">
        <v>49.312000756719392</v>
      </c>
      <c r="E19" s="86">
        <v>50.660821702962579</v>
      </c>
      <c r="F19" s="86">
        <v>52.449742824960829</v>
      </c>
      <c r="G19" s="86">
        <v>54.30368563503977</v>
      </c>
      <c r="H19" s="86">
        <v>56.225096508480412</v>
      </c>
      <c r="I19" s="86">
        <v>58.216517640228034</v>
      </c>
      <c r="J19" s="86">
        <v>60.280590988837396</v>
      </c>
      <c r="K19" s="86">
        <v>62.706026367683826</v>
      </c>
      <c r="L19" s="86">
        <v>65.231100292431606</v>
      </c>
      <c r="M19" s="86">
        <v>67.860005069832468</v>
      </c>
      <c r="N19" s="86">
        <v>70.5971142489378</v>
      </c>
      <c r="O19" s="86">
        <v>73.446990673992303</v>
      </c>
      <c r="P19" s="86">
        <v>76.341349790875014</v>
      </c>
      <c r="Q19" s="86">
        <v>79.352338555992176</v>
      </c>
      <c r="R19" s="86">
        <v>82.484778529404537</v>
      </c>
      <c r="S19" s="86">
        <v>85.743696441523596</v>
      </c>
      <c r="T19" s="86">
        <v>89.134333229699905</v>
      </c>
      <c r="U19" s="86">
        <v>92.416006220541334</v>
      </c>
      <c r="V19" s="86">
        <v>95.821699878142482</v>
      </c>
      <c r="W19" s="86">
        <v>99.356238740335627</v>
      </c>
      <c r="X19" s="86">
        <v>103.02464099573247</v>
      </c>
      <c r="Y19" s="86">
        <v>106.83212650549963</v>
      </c>
      <c r="Z19" s="86">
        <v>110.42950922607372</v>
      </c>
      <c r="AA19" s="86">
        <v>114.1514190133567</v>
      </c>
      <c r="AB19" s="86">
        <v>118.00229988100163</v>
      </c>
      <c r="AC19" s="86">
        <v>121.98675972864045</v>
      </c>
      <c r="AD19" s="86">
        <v>126.10957658115261</v>
      </c>
      <c r="AE19" s="86">
        <v>130.16046316710015</v>
      </c>
      <c r="AF19" s="86">
        <v>134.34588465378519</v>
      </c>
      <c r="AG19" s="86">
        <v>138.67047479587424</v>
      </c>
      <c r="AH19" s="86">
        <v>143.13903326110321</v>
      </c>
      <c r="AI19" s="86">
        <v>147.7565318176205</v>
      </c>
      <c r="AJ19" s="86">
        <v>152.51710606212046</v>
      </c>
      <c r="AK19" s="86">
        <v>157.43601362244544</v>
      </c>
      <c r="AL19" s="86">
        <v>162.5187003364085</v>
      </c>
      <c r="AM19" s="86">
        <v>167.7708059147312</v>
      </c>
      <c r="AN19" s="86">
        <v>173.19817107978687</v>
      </c>
    </row>
    <row r="20" spans="1:40" x14ac:dyDescent="0.2">
      <c r="A20" s="85" t="s">
        <v>254</v>
      </c>
      <c r="B20" s="86">
        <v>0</v>
      </c>
      <c r="C20" s="86">
        <v>0</v>
      </c>
      <c r="D20" s="86">
        <v>0</v>
      </c>
      <c r="E20" s="86">
        <v>0</v>
      </c>
      <c r="F20" s="86">
        <v>0</v>
      </c>
      <c r="G20" s="86">
        <v>0</v>
      </c>
      <c r="H20" s="86">
        <v>0</v>
      </c>
      <c r="I20" s="86">
        <v>0</v>
      </c>
      <c r="J20" s="86">
        <v>0</v>
      </c>
      <c r="K20" s="86">
        <v>0</v>
      </c>
      <c r="L20" s="86">
        <v>0</v>
      </c>
      <c r="M20" s="86">
        <v>0</v>
      </c>
      <c r="N20" s="86">
        <v>0</v>
      </c>
      <c r="O20" s="86">
        <v>0</v>
      </c>
      <c r="P20" s="86">
        <v>0</v>
      </c>
      <c r="Q20" s="86">
        <v>0</v>
      </c>
      <c r="R20" s="86">
        <v>0</v>
      </c>
      <c r="S20" s="86">
        <v>0</v>
      </c>
      <c r="T20" s="86">
        <v>0</v>
      </c>
      <c r="U20" s="86">
        <v>0</v>
      </c>
      <c r="V20" s="86">
        <v>0</v>
      </c>
      <c r="W20" s="86">
        <v>0</v>
      </c>
      <c r="X20" s="86">
        <v>0</v>
      </c>
      <c r="Y20" s="86">
        <v>0</v>
      </c>
      <c r="Z20" s="86">
        <v>0</v>
      </c>
      <c r="AA20" s="86">
        <v>0</v>
      </c>
      <c r="AB20" s="86">
        <v>0</v>
      </c>
      <c r="AC20" s="86">
        <v>0</v>
      </c>
      <c r="AD20" s="86">
        <v>0</v>
      </c>
      <c r="AE20" s="86">
        <v>0</v>
      </c>
      <c r="AF20" s="86">
        <v>0</v>
      </c>
      <c r="AG20" s="86">
        <v>0</v>
      </c>
      <c r="AH20" s="86">
        <v>0</v>
      </c>
      <c r="AI20" s="86">
        <v>0</v>
      </c>
      <c r="AJ20" s="86">
        <v>0</v>
      </c>
      <c r="AK20" s="86">
        <v>0</v>
      </c>
      <c r="AL20" s="86">
        <v>0</v>
      </c>
      <c r="AM20" s="86">
        <v>0</v>
      </c>
      <c r="AN20" s="86">
        <v>0</v>
      </c>
    </row>
    <row r="24" spans="1:40" x14ac:dyDescent="0.2">
      <c r="A24" s="83" t="s">
        <v>382</v>
      </c>
    </row>
    <row r="25" spans="1:40" x14ac:dyDescent="0.2">
      <c r="A25" s="83" t="s">
        <v>241</v>
      </c>
    </row>
    <row r="26" spans="1:40" x14ac:dyDescent="0.2">
      <c r="A26" s="83" t="s">
        <v>383</v>
      </c>
    </row>
    <row r="27" spans="1:40" x14ac:dyDescent="0.2">
      <c r="A27" s="83" t="s">
        <v>243</v>
      </c>
    </row>
    <row r="28" spans="1:40" x14ac:dyDescent="0.2">
      <c r="A28" s="83"/>
      <c r="B28">
        <v>1000</v>
      </c>
    </row>
    <row r="29" spans="1:40" x14ac:dyDescent="0.2">
      <c r="A29" s="85" t="s">
        <v>244</v>
      </c>
      <c r="B29" s="85">
        <v>2022</v>
      </c>
      <c r="C29" s="85">
        <v>2023</v>
      </c>
      <c r="D29" s="85">
        <v>2024</v>
      </c>
      <c r="E29" s="85">
        <v>2025</v>
      </c>
      <c r="F29" s="85">
        <v>2026</v>
      </c>
      <c r="G29" s="85">
        <v>2027</v>
      </c>
      <c r="H29" s="85">
        <v>2028</v>
      </c>
      <c r="I29" s="85">
        <v>2029</v>
      </c>
      <c r="J29" s="85">
        <v>2030</v>
      </c>
      <c r="K29" s="85">
        <v>2031</v>
      </c>
      <c r="L29" s="85">
        <v>2032</v>
      </c>
      <c r="M29" s="85">
        <v>2033</v>
      </c>
      <c r="N29" s="85">
        <v>2034</v>
      </c>
      <c r="O29" s="85">
        <v>2035</v>
      </c>
      <c r="P29" s="85">
        <v>2036</v>
      </c>
      <c r="Q29" s="85">
        <v>2037</v>
      </c>
      <c r="R29" s="85">
        <v>2038</v>
      </c>
      <c r="S29" s="85">
        <v>2039</v>
      </c>
      <c r="T29" s="85">
        <v>2040</v>
      </c>
      <c r="U29" s="85">
        <v>2041</v>
      </c>
      <c r="V29" s="85">
        <v>2042</v>
      </c>
      <c r="W29" s="85">
        <v>2043</v>
      </c>
      <c r="X29" s="85">
        <v>2044</v>
      </c>
      <c r="Y29" s="85">
        <v>2045</v>
      </c>
      <c r="Z29" s="85">
        <v>2046</v>
      </c>
      <c r="AA29" s="85">
        <v>2047</v>
      </c>
      <c r="AB29" s="85">
        <v>2048</v>
      </c>
      <c r="AC29" s="85">
        <v>2049</v>
      </c>
      <c r="AD29" s="85">
        <v>2050</v>
      </c>
      <c r="AE29" s="85">
        <v>2051</v>
      </c>
      <c r="AF29" s="85">
        <v>2052</v>
      </c>
      <c r="AG29" s="85">
        <v>2053</v>
      </c>
      <c r="AH29" s="85">
        <v>2054</v>
      </c>
      <c r="AI29" s="85">
        <v>2055</v>
      </c>
      <c r="AJ29" s="85">
        <v>2056</v>
      </c>
      <c r="AK29" s="85">
        <v>2057</v>
      </c>
      <c r="AL29" s="85">
        <v>2058</v>
      </c>
      <c r="AM29" s="85">
        <v>2059</v>
      </c>
      <c r="AN29" s="85">
        <v>2060</v>
      </c>
    </row>
    <row r="30" spans="1:40" x14ac:dyDescent="0.2">
      <c r="A30" s="85" t="s">
        <v>245</v>
      </c>
      <c r="B30" s="86">
        <v>2.4851338545000248</v>
      </c>
      <c r="C30" s="86">
        <v>2.5429411666224766</v>
      </c>
      <c r="D30" s="86">
        <v>2.6123564757371871</v>
      </c>
      <c r="E30" s="86">
        <v>2.683811721508131</v>
      </c>
      <c r="F30" s="86">
        <v>2.7785817492076932</v>
      </c>
      <c r="G30" s="86">
        <v>2.8767963710286542</v>
      </c>
      <c r="H30" s="86">
        <v>2.9785851863425514</v>
      </c>
      <c r="I30" s="86">
        <v>3.0840828706710859</v>
      </c>
      <c r="J30" s="86">
        <v>3.1934293846208668</v>
      </c>
      <c r="K30" s="86">
        <v>3.3219194422372804</v>
      </c>
      <c r="L30" s="86">
        <v>3.4556879593893886</v>
      </c>
      <c r="M30" s="86">
        <v>3.5949570280532424</v>
      </c>
      <c r="N30" s="86">
        <v>3.739958341711382</v>
      </c>
      <c r="O30" s="86">
        <v>3.8909336219635717</v>
      </c>
      <c r="P30" s="86">
        <v>4.0442654208374433</v>
      </c>
      <c r="Q30" s="86">
        <v>4.203775801236155</v>
      </c>
      <c r="R30" s="86">
        <v>4.369720190509117</v>
      </c>
      <c r="S30" s="86">
        <v>4.5423648851265845</v>
      </c>
      <c r="T30" s="86">
        <v>4.7219875294026465</v>
      </c>
      <c r="U30" s="86">
        <v>4.8958376988810821</v>
      </c>
      <c r="V30" s="86">
        <v>5.07625799706984</v>
      </c>
      <c r="W30" s="86">
        <v>5.2635040090689929</v>
      </c>
      <c r="X30" s="86">
        <v>5.4578415788377299</v>
      </c>
      <c r="Y30" s="86">
        <v>5.6595472341565385</v>
      </c>
      <c r="Z30" s="86">
        <v>5.8501224673976315</v>
      </c>
      <c r="AA30" s="86">
        <v>6.0472946564330448</v>
      </c>
      <c r="AB30" s="86">
        <v>6.2512992276836634</v>
      </c>
      <c r="AC30" s="86">
        <v>6.4623802896070259</v>
      </c>
      <c r="AD30" s="86">
        <v>6.6807909632293274</v>
      </c>
      <c r="AE30" s="86">
        <v>6.8953910533267644</v>
      </c>
      <c r="AF30" s="86">
        <v>7.1171182750303243</v>
      </c>
      <c r="AG30" s="86">
        <v>7.3462181064959191</v>
      </c>
      <c r="AH30" s="86">
        <v>7.5829448153034189</v>
      </c>
      <c r="AI30" s="86">
        <v>7.8275617862378501</v>
      </c>
      <c r="AJ30" s="86">
        <v>8.0797583462030715</v>
      </c>
      <c r="AK30" s="86">
        <v>8.3403427845056832</v>
      </c>
      <c r="AL30" s="86">
        <v>8.6096036002829752</v>
      </c>
      <c r="AM30" s="86">
        <v>8.8878395632988774</v>
      </c>
      <c r="AN30" s="86">
        <v>9.1753600921265726</v>
      </c>
    </row>
    <row r="31" spans="1:40" x14ac:dyDescent="0.2">
      <c r="A31" s="85" t="s">
        <v>246</v>
      </c>
      <c r="B31" s="86">
        <v>0.20979577116176906</v>
      </c>
      <c r="C31" s="86">
        <v>0.21467588238940302</v>
      </c>
      <c r="D31" s="86">
        <v>0.22053594432521503</v>
      </c>
      <c r="E31" s="86">
        <v>0.22656821834656141</v>
      </c>
      <c r="F31" s="86">
        <v>0.23456873349315979</v>
      </c>
      <c r="G31" s="86">
        <v>0.24286004234438283</v>
      </c>
      <c r="H31" s="86">
        <v>0.25145308571939184</v>
      </c>
      <c r="I31" s="86">
        <v>0.26035923296751995</v>
      </c>
      <c r="J31" s="86">
        <v>0.26959029960660874</v>
      </c>
      <c r="K31" s="86">
        <v>0.28043747014249093</v>
      </c>
      <c r="L31" s="86">
        <v>0.29173024987034141</v>
      </c>
      <c r="M31" s="86">
        <v>0.30348738786369628</v>
      </c>
      <c r="N31" s="86">
        <v>0.31572844375824854</v>
      </c>
      <c r="O31" s="86">
        <v>0.32847382376645928</v>
      </c>
      <c r="P31" s="86">
        <v>0.34141814180796659</v>
      </c>
      <c r="Q31" s="86">
        <v>0.35488405761908376</v>
      </c>
      <c r="R31" s="86">
        <v>0.36889313445591049</v>
      </c>
      <c r="S31" s="86">
        <v>0.38346785314910004</v>
      </c>
      <c r="T31" s="86">
        <v>0.39863165251780414</v>
      </c>
      <c r="U31" s="86">
        <v>0.41330813777282893</v>
      </c>
      <c r="V31" s="86">
        <v>0.42853927533236369</v>
      </c>
      <c r="W31" s="86">
        <v>0.44434664176986743</v>
      </c>
      <c r="X31" s="86">
        <v>0.46075267971486938</v>
      </c>
      <c r="Y31" s="86">
        <v>0.4777807337284079</v>
      </c>
      <c r="Z31" s="86">
        <v>0.49386915405625087</v>
      </c>
      <c r="AA31" s="86">
        <v>0.51051449143935979</v>
      </c>
      <c r="AB31" s="86">
        <v>0.52773662064924087</v>
      </c>
      <c r="AC31" s="86">
        <v>0.54555614939762975</v>
      </c>
      <c r="AD31" s="86">
        <v>0.56399444624010331</v>
      </c>
      <c r="AE31" s="86">
        <v>0.58211105243894123</v>
      </c>
      <c r="AF31" s="86">
        <v>0.60082933329959665</v>
      </c>
      <c r="AG31" s="86">
        <v>0.62017001216416656</v>
      </c>
      <c r="AH31" s="86">
        <v>0.64015455438064539</v>
      </c>
      <c r="AI31" s="86">
        <v>0.66080519497431678</v>
      </c>
      <c r="AJ31" s="86">
        <v>0.68209570682599907</v>
      </c>
      <c r="AK31" s="86">
        <v>0.70409432596977595</v>
      </c>
      <c r="AL31" s="86">
        <v>0.72682540759234271</v>
      </c>
      <c r="AM31" s="86">
        <v>0.75031417392988176</v>
      </c>
      <c r="AN31" s="86">
        <v>0.77458674619435719</v>
      </c>
    </row>
    <row r="32" spans="1:40" x14ac:dyDescent="0.2">
      <c r="A32" s="85" t="s">
        <v>247</v>
      </c>
      <c r="B32" s="86">
        <v>0</v>
      </c>
      <c r="C32" s="86">
        <v>0</v>
      </c>
      <c r="D32" s="86">
        <v>0</v>
      </c>
      <c r="E32" s="86">
        <v>0</v>
      </c>
      <c r="F32" s="86">
        <v>0</v>
      </c>
      <c r="G32" s="86">
        <v>0</v>
      </c>
      <c r="H32" s="86">
        <v>0</v>
      </c>
      <c r="I32" s="86">
        <v>0</v>
      </c>
      <c r="J32" s="86">
        <v>0</v>
      </c>
      <c r="K32" s="86">
        <v>0</v>
      </c>
      <c r="L32" s="86">
        <v>0</v>
      </c>
      <c r="M32" s="86">
        <v>0</v>
      </c>
      <c r="N32" s="86">
        <v>0</v>
      </c>
      <c r="O32" s="86">
        <v>0</v>
      </c>
      <c r="P32" s="86">
        <v>0</v>
      </c>
      <c r="Q32" s="86">
        <v>0</v>
      </c>
      <c r="R32" s="86">
        <v>0</v>
      </c>
      <c r="S32" s="86">
        <v>0</v>
      </c>
      <c r="T32" s="86">
        <v>0</v>
      </c>
      <c r="U32" s="86">
        <v>0</v>
      </c>
      <c r="V32" s="86">
        <v>0</v>
      </c>
      <c r="W32" s="86">
        <v>0</v>
      </c>
      <c r="X32" s="86">
        <v>0</v>
      </c>
      <c r="Y32" s="86">
        <v>0</v>
      </c>
      <c r="Z32" s="86">
        <v>0</v>
      </c>
      <c r="AA32" s="86">
        <v>0</v>
      </c>
      <c r="AB32" s="86">
        <v>0</v>
      </c>
      <c r="AC32" s="86">
        <v>0</v>
      </c>
      <c r="AD32" s="86">
        <v>0</v>
      </c>
      <c r="AE32" s="86">
        <v>0</v>
      </c>
      <c r="AF32" s="86">
        <v>0</v>
      </c>
      <c r="AG32" s="86">
        <v>0</v>
      </c>
      <c r="AH32" s="86">
        <v>0</v>
      </c>
      <c r="AI32" s="86">
        <v>0</v>
      </c>
      <c r="AJ32" s="86">
        <v>0</v>
      </c>
      <c r="AK32" s="86">
        <v>0</v>
      </c>
      <c r="AL32" s="86">
        <v>0</v>
      </c>
      <c r="AM32" s="86">
        <v>0</v>
      </c>
      <c r="AN32" s="86">
        <v>0</v>
      </c>
    </row>
    <row r="33" spans="1:40" x14ac:dyDescent="0.2">
      <c r="A33" s="85" t="s">
        <v>180</v>
      </c>
      <c r="B33" s="86">
        <v>0.17119554694236305</v>
      </c>
      <c r="C33" s="86">
        <v>0.17517776882475816</v>
      </c>
      <c r="D33" s="86">
        <v>0.17995964075030763</v>
      </c>
      <c r="E33" s="86">
        <v>0.18488203954162696</v>
      </c>
      <c r="F33" s="86">
        <v>0.1914105437090749</v>
      </c>
      <c r="G33" s="86">
        <v>0.19817633858564893</v>
      </c>
      <c r="H33" s="86">
        <v>0.20518835199439292</v>
      </c>
      <c r="I33" s="86">
        <v>0.21245586144346021</v>
      </c>
      <c r="J33" s="86">
        <v>0.21998850851918067</v>
      </c>
      <c r="K33" s="86">
        <v>0.22883991330386311</v>
      </c>
      <c r="L33" s="86">
        <v>0.23805493985708323</v>
      </c>
      <c r="M33" s="86">
        <v>0.24764888761924864</v>
      </c>
      <c r="N33" s="86">
        <v>0.25763771745797792</v>
      </c>
      <c r="O33" s="86">
        <v>0.26803808105640076</v>
      </c>
      <c r="P33" s="86">
        <v>0.27860078017392975</v>
      </c>
      <c r="Q33" s="86">
        <v>0.28958910853535541</v>
      </c>
      <c r="R33" s="86">
        <v>0.3010206619835365</v>
      </c>
      <c r="S33" s="86">
        <v>0.31291378511177975</v>
      </c>
      <c r="T33" s="86">
        <v>0.32528760424204173</v>
      </c>
      <c r="U33" s="86">
        <v>0.33726376995077822</v>
      </c>
      <c r="V33" s="86">
        <v>0.34969253775014597</v>
      </c>
      <c r="W33" s="86">
        <v>0.36259151435010878</v>
      </c>
      <c r="X33" s="86">
        <v>0.37597901317145566</v>
      </c>
      <c r="Y33" s="86">
        <v>0.38987408362053555</v>
      </c>
      <c r="Z33" s="86">
        <v>0.40300240313913999</v>
      </c>
      <c r="AA33" s="86">
        <v>0.41658517280871649</v>
      </c>
      <c r="AB33" s="86">
        <v>0.43063861065100856</v>
      </c>
      <c r="AC33" s="86">
        <v>0.44517953277466421</v>
      </c>
      <c r="AD33" s="86">
        <v>0.46022537614487674</v>
      </c>
      <c r="AE33" s="86">
        <v>0.47500871658007532</v>
      </c>
      <c r="AF33" s="86">
        <v>0.4902830298420417</v>
      </c>
      <c r="AG33" s="86">
        <v>0.50606522639501028</v>
      </c>
      <c r="AH33" s="86">
        <v>0.52237282218780057</v>
      </c>
      <c r="AI33" s="86">
        <v>0.53922396123396243</v>
      </c>
      <c r="AJ33" s="86">
        <v>0.55659724192950655</v>
      </c>
      <c r="AK33" s="86">
        <v>0.57454834559303902</v>
      </c>
      <c r="AL33" s="86">
        <v>0.59309714631203081</v>
      </c>
      <c r="AM33" s="86">
        <v>0.61226422569541694</v>
      </c>
      <c r="AN33" s="86">
        <v>0.63207089892578805</v>
      </c>
    </row>
    <row r="34" spans="1:40" x14ac:dyDescent="0.2">
      <c r="A34" s="85" t="s">
        <v>248</v>
      </c>
      <c r="B34" s="86">
        <v>3.4996919489250264</v>
      </c>
      <c r="C34" s="86">
        <v>3.5810991473572584</v>
      </c>
      <c r="D34" s="86">
        <v>3.6788533178221607</v>
      </c>
      <c r="E34" s="86">
        <v>3.779480230887712</v>
      </c>
      <c r="F34" s="86">
        <v>3.9129402062282699</v>
      </c>
      <c r="G34" s="86">
        <v>4.0512510342873425</v>
      </c>
      <c r="H34" s="86">
        <v>4.1945952234945407</v>
      </c>
      <c r="I34" s="86">
        <v>4.3431624307724288</v>
      </c>
      <c r="J34" s="86">
        <v>4.4971497557690752</v>
      </c>
      <c r="K34" s="86">
        <v>4.6780959930684531</v>
      </c>
      <c r="L34" s="86">
        <v>4.8664756256782455</v>
      </c>
      <c r="M34" s="86">
        <v>5.0626014148201888</v>
      </c>
      <c r="N34" s="86">
        <v>5.2667996430460233</v>
      </c>
      <c r="O34" s="86">
        <v>5.4794107150124418</v>
      </c>
      <c r="P34" s="86">
        <v>5.6953403564123972</v>
      </c>
      <c r="Q34" s="86">
        <v>5.9199709907102216</v>
      </c>
      <c r="R34" s="86">
        <v>6.1536623236966737</v>
      </c>
      <c r="S34" s="86">
        <v>6.3967893676115475</v>
      </c>
      <c r="T34" s="86">
        <v>6.6497431153057667</v>
      </c>
      <c r="U34" s="86">
        <v>6.8945677702599513</v>
      </c>
      <c r="V34" s="86">
        <v>7.1486448147823189</v>
      </c>
      <c r="W34" s="86">
        <v>7.4123341768161373</v>
      </c>
      <c r="X34" s="86">
        <v>7.6860102313520944</v>
      </c>
      <c r="Y34" s="86">
        <v>7.9700623988816792</v>
      </c>
      <c r="Z34" s="86">
        <v>8.238440139674454</v>
      </c>
      <c r="AA34" s="86">
        <v>8.5161080493001879</v>
      </c>
      <c r="AB34" s="86">
        <v>8.8033976672243401</v>
      </c>
      <c r="AC34" s="86">
        <v>9.1006527593981836</v>
      </c>
      <c r="AD34" s="86">
        <v>9.4082297837307571</v>
      </c>
      <c r="AE34" s="86">
        <v>9.7104405504436375</v>
      </c>
      <c r="AF34" s="86">
        <v>10.022688106545431</v>
      </c>
      <c r="AG34" s="86">
        <v>10.345318146866349</v>
      </c>
      <c r="AH34" s="86">
        <v>10.678688743950666</v>
      </c>
      <c r="AI34" s="86">
        <v>11.023170809654884</v>
      </c>
      <c r="AJ34" s="86">
        <v>11.378326838316546</v>
      </c>
      <c r="AK34" s="86">
        <v>11.745295104066674</v>
      </c>
      <c r="AL34" s="86">
        <v>12.124481886070557</v>
      </c>
      <c r="AM34" s="86">
        <v>12.516307927112543</v>
      </c>
      <c r="AN34" s="86">
        <v>12.921208966172024</v>
      </c>
    </row>
    <row r="35" spans="1:40" x14ac:dyDescent="0.2">
      <c r="A35" s="85" t="s">
        <v>249</v>
      </c>
      <c r="B35" s="86">
        <v>28.161263873715875</v>
      </c>
      <c r="C35" s="86">
        <v>28.81632998517011</v>
      </c>
      <c r="D35" s="86">
        <v>29.602936643525826</v>
      </c>
      <c r="E35" s="86">
        <v>30.412659640004666</v>
      </c>
      <c r="F35" s="86">
        <v>31.486583184418201</v>
      </c>
      <c r="G35" s="86">
        <v>32.599540491063458</v>
      </c>
      <c r="H35" s="86">
        <v>33.753000165783597</v>
      </c>
      <c r="I35" s="86">
        <v>34.948488336797837</v>
      </c>
      <c r="J35" s="86">
        <v>36.187591022327126</v>
      </c>
      <c r="K35" s="86">
        <v>37.643626241972392</v>
      </c>
      <c r="L35" s="86">
        <v>39.159476385293573</v>
      </c>
      <c r="M35" s="86">
        <v>40.737658174168885</v>
      </c>
      <c r="N35" s="86">
        <v>42.380797133693399</v>
      </c>
      <c r="O35" s="86">
        <v>44.091632426485106</v>
      </c>
      <c r="P35" s="86">
        <v>45.829171529459238</v>
      </c>
      <c r="Q35" s="86">
        <v>47.636725639621496</v>
      </c>
      <c r="R35" s="86">
        <v>49.517189231639449</v>
      </c>
      <c r="S35" s="86">
        <v>51.47357994786416</v>
      </c>
      <c r="T35" s="86">
        <v>53.509044023166645</v>
      </c>
      <c r="U35" s="86">
        <v>55.479095048107283</v>
      </c>
      <c r="V35" s="86">
        <v>57.523598049934641</v>
      </c>
      <c r="W35" s="86">
        <v>59.645449290929456</v>
      </c>
      <c r="X35" s="86">
        <v>61.84766128563713</v>
      </c>
      <c r="Y35" s="86">
        <v>64.133367616492521</v>
      </c>
      <c r="Z35" s="86">
        <v>66.292945226921532</v>
      </c>
      <c r="AA35" s="86">
        <v>68.527278815806454</v>
      </c>
      <c r="AB35" s="86">
        <v>70.839036209489663</v>
      </c>
      <c r="AC35" s="86">
        <v>73.230983618199332</v>
      </c>
      <c r="AD35" s="86">
        <v>75.705989381601611</v>
      </c>
      <c r="AE35" s="86">
        <v>78.13781403105213</v>
      </c>
      <c r="AF35" s="86">
        <v>80.650402553023739</v>
      </c>
      <c r="AG35" s="86">
        <v>83.246536679016103</v>
      </c>
      <c r="AH35" s="86">
        <v>85.929097741315701</v>
      </c>
      <c r="AI35" s="86">
        <v>88.701070387376447</v>
      </c>
      <c r="AJ35" s="86">
        <v>91.558934103797057</v>
      </c>
      <c r="AK35" s="86">
        <v>94.511848336217838</v>
      </c>
      <c r="AL35" s="86">
        <v>97.563082325174065</v>
      </c>
      <c r="AM35" s="86">
        <v>100.71602169681395</v>
      </c>
      <c r="AN35" s="86">
        <v>103.97417274842242</v>
      </c>
    </row>
    <row r="36" spans="1:40" x14ac:dyDescent="0.2">
      <c r="A36" s="85" t="s">
        <v>250</v>
      </c>
      <c r="B36" s="86">
        <v>4.2587908367512188</v>
      </c>
      <c r="C36" s="86">
        <v>4.3578556218204492</v>
      </c>
      <c r="D36" s="86">
        <v>4.4768131105097089</v>
      </c>
      <c r="E36" s="86">
        <v>4.5992664525605047</v>
      </c>
      <c r="F36" s="86">
        <v>4.7616744954249617</v>
      </c>
      <c r="G36" s="86">
        <v>4.9299855627297227</v>
      </c>
      <c r="H36" s="86">
        <v>5.104421749801749</v>
      </c>
      <c r="I36" s="86">
        <v>5.2852138510011519</v>
      </c>
      <c r="J36" s="86">
        <v>5.4726017177741086</v>
      </c>
      <c r="K36" s="86">
        <v>5.6927960059004983</v>
      </c>
      <c r="L36" s="86">
        <v>5.9220360261358707</v>
      </c>
      <c r="M36" s="86">
        <v>6.1607023790144062</v>
      </c>
      <c r="N36" s="86">
        <v>6.4091921192374377</v>
      </c>
      <c r="O36" s="86">
        <v>6.6679194867591889</v>
      </c>
      <c r="P36" s="86">
        <v>6.9306852363159681</v>
      </c>
      <c r="Q36" s="86">
        <v>7.2040392631739705</v>
      </c>
      <c r="R36" s="86">
        <v>7.4884192949240722</v>
      </c>
      <c r="S36" s="86">
        <v>7.7842816856436681</v>
      </c>
      <c r="T36" s="86">
        <v>8.0921022362875377</v>
      </c>
      <c r="U36" s="86">
        <v>8.3900304574985274</v>
      </c>
      <c r="V36" s="86">
        <v>8.6992179530931217</v>
      </c>
      <c r="W36" s="86">
        <v>9.0201027210005797</v>
      </c>
      <c r="X36" s="86">
        <v>9.353140339826993</v>
      </c>
      <c r="Y36" s="86">
        <v>9.6988046971158948</v>
      </c>
      <c r="Z36" s="86">
        <v>10.025394774173204</v>
      </c>
      <c r="AA36" s="86">
        <v>10.363290099370944</v>
      </c>
      <c r="AB36" s="86">
        <v>10.712894124572351</v>
      </c>
      <c r="AC36" s="86">
        <v>11.074625180106095</v>
      </c>
      <c r="AD36" s="86">
        <v>11.44891704120122</v>
      </c>
      <c r="AE36" s="86">
        <v>11.816678679319029</v>
      </c>
      <c r="AF36" s="86">
        <v>12.196654131482108</v>
      </c>
      <c r="AG36" s="86">
        <v>12.589264075280576</v>
      </c>
      <c r="AH36" s="86">
        <v>12.99494425080033</v>
      </c>
      <c r="AI36" s="86">
        <v>13.414146022343933</v>
      </c>
      <c r="AJ36" s="86">
        <v>13.846336987307529</v>
      </c>
      <c r="AK36" s="86">
        <v>14.292902316588918</v>
      </c>
      <c r="AL36" s="86">
        <v>14.754336413127429</v>
      </c>
      <c r="AM36" s="86">
        <v>15.231151280705324</v>
      </c>
      <c r="AN36" s="86">
        <v>15.723877172041911</v>
      </c>
    </row>
    <row r="37" spans="1:40" x14ac:dyDescent="0.2">
      <c r="A37" s="85" t="s">
        <v>251</v>
      </c>
      <c r="B37" s="86">
        <v>5.7760848329327805</v>
      </c>
      <c r="C37" s="86">
        <v>5.9104437682386122</v>
      </c>
      <c r="D37" s="86">
        <v>6.0717826488082824</v>
      </c>
      <c r="E37" s="86">
        <v>6.2378628623885968</v>
      </c>
      <c r="F37" s="86">
        <v>6.4581325748714224</v>
      </c>
      <c r="G37" s="86">
        <v>6.6864084025275616</v>
      </c>
      <c r="H37" s="86">
        <v>6.9229915673467008</v>
      </c>
      <c r="I37" s="86">
        <v>7.1681950895860176</v>
      </c>
      <c r="J37" s="86">
        <v>7.4223442733878144</v>
      </c>
      <c r="K37" s="86">
        <v>7.7209879346284076</v>
      </c>
      <c r="L37" s="86">
        <v>8.0319000819347135</v>
      </c>
      <c r="M37" s="86">
        <v>8.3555969136966386</v>
      </c>
      <c r="N37" s="86">
        <v>8.6926169446537287</v>
      </c>
      <c r="O37" s="86">
        <v>9.0435219974473107</v>
      </c>
      <c r="P37" s="86">
        <v>9.399904200473495</v>
      </c>
      <c r="Q37" s="86">
        <v>9.7706470026159131</v>
      </c>
      <c r="R37" s="86">
        <v>10.156344082173302</v>
      </c>
      <c r="S37" s="86">
        <v>10.557614380053046</v>
      </c>
      <c r="T37" s="86">
        <v>10.975103212445527</v>
      </c>
      <c r="U37" s="86">
        <v>11.379175341320538</v>
      </c>
      <c r="V37" s="86">
        <v>11.798518124822618</v>
      </c>
      <c r="W37" s="86">
        <v>12.233725607903263</v>
      </c>
      <c r="X37" s="86">
        <v>12.685415679718748</v>
      </c>
      <c r="Y37" s="86">
        <v>13.154231061350632</v>
      </c>
      <c r="Z37" s="86">
        <v>13.597176503610507</v>
      </c>
      <c r="AA37" s="86">
        <v>14.055454953482071</v>
      </c>
      <c r="AB37" s="86">
        <v>14.529613602005536</v>
      </c>
      <c r="AC37" s="86">
        <v>15.020219819488409</v>
      </c>
      <c r="AD37" s="86">
        <v>15.527861923746098</v>
      </c>
      <c r="AE37" s="86">
        <v>16.026647260122754</v>
      </c>
      <c r="AF37" s="86">
        <v>16.541997867902356</v>
      </c>
      <c r="AG37" s="86">
        <v>17.074484300920716</v>
      </c>
      <c r="AH37" s="86">
        <v>17.624697541876372</v>
      </c>
      <c r="AI37" s="86">
        <v>18.193249764177729</v>
      </c>
      <c r="AJ37" s="86">
        <v>18.779418884321966</v>
      </c>
      <c r="AK37" s="86">
        <v>19.385083572786343</v>
      </c>
      <c r="AL37" s="86">
        <v>20.010914375138523</v>
      </c>
      <c r="AM37" s="86">
        <v>20.657605708501706</v>
      </c>
      <c r="AN37" s="86">
        <v>21.325876740547415</v>
      </c>
    </row>
    <row r="38" spans="1:40" x14ac:dyDescent="0.2">
      <c r="A38" s="85" t="s">
        <v>252</v>
      </c>
      <c r="B38" s="86">
        <v>0</v>
      </c>
      <c r="C38" s="86">
        <v>0</v>
      </c>
      <c r="D38" s="86">
        <v>0</v>
      </c>
      <c r="E38" s="86">
        <v>0</v>
      </c>
      <c r="F38" s="86">
        <v>0</v>
      </c>
      <c r="G38" s="86">
        <v>0</v>
      </c>
      <c r="H38" s="86">
        <v>0</v>
      </c>
      <c r="I38" s="86">
        <v>0</v>
      </c>
      <c r="J38" s="86">
        <v>0</v>
      </c>
      <c r="K38" s="86">
        <v>0</v>
      </c>
      <c r="L38" s="86">
        <v>0</v>
      </c>
      <c r="M38" s="86">
        <v>0</v>
      </c>
      <c r="N38" s="86">
        <v>0</v>
      </c>
      <c r="O38" s="86">
        <v>0</v>
      </c>
      <c r="P38" s="86">
        <v>0</v>
      </c>
      <c r="Q38" s="86">
        <v>0</v>
      </c>
      <c r="R38" s="86">
        <v>0</v>
      </c>
      <c r="S38" s="86">
        <v>0</v>
      </c>
      <c r="T38" s="86">
        <v>0</v>
      </c>
      <c r="U38" s="86">
        <v>0</v>
      </c>
      <c r="V38" s="86">
        <v>0</v>
      </c>
      <c r="W38" s="86">
        <v>0</v>
      </c>
      <c r="X38" s="86">
        <v>0</v>
      </c>
      <c r="Y38" s="86">
        <v>0</v>
      </c>
      <c r="Z38" s="86">
        <v>0</v>
      </c>
      <c r="AA38" s="86">
        <v>0</v>
      </c>
      <c r="AB38" s="86">
        <v>0</v>
      </c>
      <c r="AC38" s="86">
        <v>0</v>
      </c>
      <c r="AD38" s="86">
        <v>0</v>
      </c>
      <c r="AE38" s="86">
        <v>0</v>
      </c>
      <c r="AF38" s="86">
        <v>0</v>
      </c>
      <c r="AG38" s="86">
        <v>0</v>
      </c>
      <c r="AH38" s="86">
        <v>0</v>
      </c>
      <c r="AI38" s="86">
        <v>0</v>
      </c>
      <c r="AJ38" s="86">
        <v>0</v>
      </c>
      <c r="AK38" s="86">
        <v>0</v>
      </c>
      <c r="AL38" s="86">
        <v>0</v>
      </c>
      <c r="AM38" s="86">
        <v>0</v>
      </c>
      <c r="AN38" s="86">
        <v>0</v>
      </c>
    </row>
    <row r="39" spans="1:40" x14ac:dyDescent="0.2">
      <c r="A39" s="85" t="s">
        <v>128</v>
      </c>
      <c r="B39" s="86">
        <v>4.5403215097563114</v>
      </c>
      <c r="C39" s="86">
        <v>4.6459350493149554</v>
      </c>
      <c r="D39" s="86">
        <v>4.7727563151027939</v>
      </c>
      <c r="E39" s="86">
        <v>4.9033045303513489</v>
      </c>
      <c r="F39" s="86">
        <v>5.0764486829149504</v>
      </c>
      <c r="G39" s="86">
        <v>5.2558860839301191</v>
      </c>
      <c r="H39" s="86">
        <v>5.4418535105077437</v>
      </c>
      <c r="I39" s="86">
        <v>5.6345970138482064</v>
      </c>
      <c r="J39" s="86">
        <v>5.8343723009636514</v>
      </c>
      <c r="K39" s="86">
        <v>6.0691227033732646</v>
      </c>
      <c r="L39" s="86">
        <v>6.3135168130322432</v>
      </c>
      <c r="M39" s="86">
        <v>6.5679603903684196</v>
      </c>
      <c r="N39" s="86">
        <v>6.8328767376922652</v>
      </c>
      <c r="O39" s="86">
        <v>7.1087074786116151</v>
      </c>
      <c r="P39" s="86">
        <v>7.3888435619441282</v>
      </c>
      <c r="Q39" s="86">
        <v>7.6802678688651671</v>
      </c>
      <c r="R39" s="86">
        <v>7.9834470632876693</v>
      </c>
      <c r="S39" s="86">
        <v>8.2988676669294392</v>
      </c>
      <c r="T39" s="86">
        <v>8.6270369339365818</v>
      </c>
      <c r="U39" s="86">
        <v>8.94465993139743</v>
      </c>
      <c r="V39" s="86">
        <v>9.2742865063119897</v>
      </c>
      <c r="W39" s="86">
        <v>9.6163836108025169</v>
      </c>
      <c r="X39" s="86">
        <v>9.971436939852385</v>
      </c>
      <c r="Y39" s="86">
        <v>10.339951707708915</v>
      </c>
      <c r="Z39" s="86">
        <v>10.688131275237859</v>
      </c>
      <c r="AA39" s="86">
        <v>11.048363433108221</v>
      </c>
      <c r="AB39" s="86">
        <v>11.421078303681718</v>
      </c>
      <c r="AC39" s="86">
        <v>11.806721871338022</v>
      </c>
      <c r="AD39" s="86">
        <v>12.205756586354291</v>
      </c>
      <c r="AE39" s="86">
        <v>12.597829392935996</v>
      </c>
      <c r="AF39" s="86">
        <v>13.002923417218124</v>
      </c>
      <c r="AG39" s="86">
        <v>13.42148714600933</v>
      </c>
      <c r="AH39" s="86">
        <v>13.853985124332008</v>
      </c>
      <c r="AI39" s="86">
        <v>14.3008985542762</v>
      </c>
      <c r="AJ39" s="86">
        <v>14.761659838350781</v>
      </c>
      <c r="AK39" s="86">
        <v>15.237745715250616</v>
      </c>
      <c r="AL39" s="86">
        <v>15.729683270804996</v>
      </c>
      <c r="AM39" s="86">
        <v>16.238018355203501</v>
      </c>
      <c r="AN39" s="86">
        <v>16.763316273932926</v>
      </c>
    </row>
    <row r="40" spans="1:40" x14ac:dyDescent="0.2">
      <c r="A40" s="85" t="s">
        <v>253</v>
      </c>
      <c r="B40" s="86">
        <v>114.20559038843965</v>
      </c>
      <c r="C40" s="86">
        <v>116.86215482168285</v>
      </c>
      <c r="D40" s="86">
        <v>120.05217066130713</v>
      </c>
      <c r="E40" s="86">
        <v>123.33593282761647</v>
      </c>
      <c r="F40" s="86">
        <v>127.69113765690916</v>
      </c>
      <c r="G40" s="86">
        <v>132.20464056120116</v>
      </c>
      <c r="H40" s="86">
        <v>136.88239734553432</v>
      </c>
      <c r="I40" s="86">
        <v>141.73059709201331</v>
      </c>
      <c r="J40" s="86">
        <v>146.75567176150827</v>
      </c>
      <c r="K40" s="86">
        <v>152.66049771788701</v>
      </c>
      <c r="L40" s="86">
        <v>158.80789796720524</v>
      </c>
      <c r="M40" s="86">
        <v>165.20807885919325</v>
      </c>
      <c r="N40" s="86">
        <v>171.87168798569593</v>
      </c>
      <c r="O40" s="86">
        <v>178.8098337857862</v>
      </c>
      <c r="P40" s="86">
        <v>185.85627459781847</v>
      </c>
      <c r="Q40" s="86">
        <v>193.18665526666348</v>
      </c>
      <c r="R40" s="86">
        <v>200.81271408609101</v>
      </c>
      <c r="S40" s="86">
        <v>208.74668884584753</v>
      </c>
      <c r="T40" s="86">
        <v>217.00133883161561</v>
      </c>
      <c r="U40" s="86">
        <v>224.99071180179291</v>
      </c>
      <c r="V40" s="86">
        <v>233.28201837885891</v>
      </c>
      <c r="W40" s="86">
        <v>241.88700410609505</v>
      </c>
      <c r="X40" s="86">
        <v>250.8178859778719</v>
      </c>
      <c r="Y40" s="86">
        <v>260.08737196900216</v>
      </c>
      <c r="Z40" s="86">
        <v>268.84535375187573</v>
      </c>
      <c r="AA40" s="86">
        <v>277.90650199392928</v>
      </c>
      <c r="AB40" s="86">
        <v>287.2816358360879</v>
      </c>
      <c r="AC40" s="86">
        <v>296.98197340668787</v>
      </c>
      <c r="AD40" s="86">
        <v>307.01914701124213</v>
      </c>
      <c r="AE40" s="86">
        <v>316.88120331159416</v>
      </c>
      <c r="AF40" s="86">
        <v>327.07079057024026</v>
      </c>
      <c r="AG40" s="86">
        <v>337.59918986070193</v>
      </c>
      <c r="AH40" s="86">
        <v>348.47808617894947</v>
      </c>
      <c r="AI40" s="86">
        <v>359.71958350675396</v>
      </c>
      <c r="AJ40" s="86">
        <v>371.30940470395319</v>
      </c>
      <c r="AK40" s="86">
        <v>383.28469511678156</v>
      </c>
      <c r="AL40" s="86">
        <v>395.65871286984361</v>
      </c>
      <c r="AM40" s="86">
        <v>408.44518807961447</v>
      </c>
      <c r="AN40" s="86">
        <v>421.65834023401612</v>
      </c>
    </row>
    <row r="41" spans="1:40" x14ac:dyDescent="0.2">
      <c r="A41" s="85" t="s">
        <v>254</v>
      </c>
      <c r="B41" s="86">
        <v>8.6964460723394126</v>
      </c>
      <c r="C41" s="86">
        <v>8.8987362514174873</v>
      </c>
      <c r="D41" s="86">
        <v>9.1416473087908141</v>
      </c>
      <c r="E41" s="86">
        <v>9.3916968947749027</v>
      </c>
      <c r="F41" s="86">
        <v>9.7233339346353418</v>
      </c>
      <c r="G41" s="86">
        <v>10.0670249437271</v>
      </c>
      <c r="H41" s="86">
        <v>10.423223440456649</v>
      </c>
      <c r="I41" s="86">
        <v>10.792400706646347</v>
      </c>
      <c r="J41" s="86">
        <v>11.175046518678025</v>
      </c>
      <c r="K41" s="86">
        <v>11.624683006012322</v>
      </c>
      <c r="L41" s="86">
        <v>12.092790868083263</v>
      </c>
      <c r="M41" s="86">
        <v>12.580147290751206</v>
      </c>
      <c r="N41" s="86">
        <v>13.087563059267259</v>
      </c>
      <c r="O41" s="86">
        <v>13.615884051149461</v>
      </c>
      <c r="P41" s="86">
        <v>14.152451414580149</v>
      </c>
      <c r="Q41" s="86">
        <v>14.71064002828555</v>
      </c>
      <c r="R41" s="86">
        <v>15.291343731511212</v>
      </c>
      <c r="S41" s="86">
        <v>15.895494398767068</v>
      </c>
      <c r="T41" s="86">
        <v>16.524063615064698</v>
      </c>
      <c r="U41" s="86">
        <v>17.132432705847716</v>
      </c>
      <c r="V41" s="86">
        <v>17.763793222188834</v>
      </c>
      <c r="W41" s="86">
        <v>18.419039555364261</v>
      </c>
      <c r="X41" s="86">
        <v>19.099101996372426</v>
      </c>
      <c r="Y41" s="86">
        <v>19.80494822304129</v>
      </c>
      <c r="Z41" s="86">
        <v>20.471844791048529</v>
      </c>
      <c r="AA41" s="86">
        <v>21.161826662973318</v>
      </c>
      <c r="AB41" s="86">
        <v>21.875717687064114</v>
      </c>
      <c r="AC41" s="86">
        <v>22.614372093378972</v>
      </c>
      <c r="AD41" s="86">
        <v>23.378675650445036</v>
      </c>
      <c r="AE41" s="86">
        <v>24.129644499576507</v>
      </c>
      <c r="AF41" s="86">
        <v>24.905553943175711</v>
      </c>
      <c r="AG41" s="86">
        <v>25.707263004405899</v>
      </c>
      <c r="AH41" s="86">
        <v>26.535661464029715</v>
      </c>
      <c r="AI41" s="86">
        <v>27.391671007442532</v>
      </c>
      <c r="AJ41" s="86">
        <v>28.274204469129376</v>
      </c>
      <c r="AK41" s="86">
        <v>29.186090366497034</v>
      </c>
      <c r="AL41" s="86">
        <v>30.128338269788525</v>
      </c>
      <c r="AM41" s="86">
        <v>31.101993690148173</v>
      </c>
      <c r="AN41" s="86">
        <v>32.108139403029149</v>
      </c>
    </row>
    <row r="46" spans="1:40" x14ac:dyDescent="0.2">
      <c r="A46" s="83" t="s">
        <v>384</v>
      </c>
    </row>
    <row r="47" spans="1:40" x14ac:dyDescent="0.2">
      <c r="A47" s="83" t="s">
        <v>241</v>
      </c>
    </row>
    <row r="48" spans="1:40" x14ac:dyDescent="0.2">
      <c r="A48" s="83" t="s">
        <v>385</v>
      </c>
    </row>
    <row r="49" spans="1:40" x14ac:dyDescent="0.2">
      <c r="A49" s="83" t="s">
        <v>243</v>
      </c>
    </row>
    <row r="50" spans="1:40" x14ac:dyDescent="0.2">
      <c r="A50" s="83"/>
      <c r="B50" s="84">
        <v>1000000</v>
      </c>
    </row>
    <row r="51" spans="1:40" x14ac:dyDescent="0.2">
      <c r="A51" s="85" t="s">
        <v>244</v>
      </c>
      <c r="B51" s="85">
        <v>2022</v>
      </c>
      <c r="C51" s="85">
        <v>2023</v>
      </c>
      <c r="D51" s="85">
        <v>2024</v>
      </c>
      <c r="E51" s="85">
        <v>2025</v>
      </c>
      <c r="F51" s="85">
        <v>2026</v>
      </c>
      <c r="G51" s="85">
        <v>2027</v>
      </c>
      <c r="H51" s="85">
        <v>2028</v>
      </c>
      <c r="I51" s="85">
        <v>2029</v>
      </c>
      <c r="J51" s="85">
        <v>2030</v>
      </c>
      <c r="K51" s="85">
        <v>2031</v>
      </c>
      <c r="L51" s="85">
        <v>2032</v>
      </c>
      <c r="M51" s="85">
        <v>2033</v>
      </c>
      <c r="N51" s="85">
        <v>2034</v>
      </c>
      <c r="O51" s="85">
        <v>2035</v>
      </c>
      <c r="P51" s="85">
        <v>2036</v>
      </c>
      <c r="Q51" s="85">
        <v>2037</v>
      </c>
      <c r="R51" s="85">
        <v>2038</v>
      </c>
      <c r="S51" s="85">
        <v>2039</v>
      </c>
      <c r="T51" s="85">
        <v>2040</v>
      </c>
      <c r="U51" s="85">
        <v>2041</v>
      </c>
      <c r="V51" s="85">
        <v>2042</v>
      </c>
      <c r="W51" s="85">
        <v>2043</v>
      </c>
      <c r="X51" s="85">
        <v>2044</v>
      </c>
      <c r="Y51" s="85">
        <v>2045</v>
      </c>
      <c r="Z51" s="85">
        <v>2046</v>
      </c>
      <c r="AA51" s="85">
        <v>2047</v>
      </c>
      <c r="AB51" s="85">
        <v>2048</v>
      </c>
      <c r="AC51" s="85">
        <v>2049</v>
      </c>
      <c r="AD51" s="85">
        <v>2050</v>
      </c>
      <c r="AE51" s="85">
        <v>2051</v>
      </c>
      <c r="AF51" s="85">
        <v>2052</v>
      </c>
      <c r="AG51" s="85">
        <v>2053</v>
      </c>
      <c r="AH51" s="85">
        <v>2054</v>
      </c>
      <c r="AI51" s="85">
        <v>2055</v>
      </c>
      <c r="AJ51" s="85">
        <v>2056</v>
      </c>
      <c r="AK51" s="85">
        <v>2057</v>
      </c>
      <c r="AL51" s="85">
        <v>2058</v>
      </c>
      <c r="AM51" s="85">
        <v>2059</v>
      </c>
      <c r="AN51" s="85">
        <v>2060</v>
      </c>
    </row>
    <row r="52" spans="1:40" x14ac:dyDescent="0.2">
      <c r="A52" s="85" t="s">
        <v>245</v>
      </c>
      <c r="B52" s="86">
        <v>2.2956322208513003E-10</v>
      </c>
      <c r="C52" s="86">
        <v>2.3490314886890502E-10</v>
      </c>
      <c r="D52" s="86">
        <v>2.4131535962107576E-10</v>
      </c>
      <c r="E52" s="86">
        <v>2.4791600868646094E-10</v>
      </c>
      <c r="F52" s="86">
        <v>2.5667035118451748E-10</v>
      </c>
      <c r="G52" s="86">
        <v>2.6574288665389096E-10</v>
      </c>
      <c r="H52" s="86">
        <v>2.7514558678345305E-10</v>
      </c>
      <c r="I52" s="86">
        <v>2.8489089216936782E-10</v>
      </c>
      <c r="J52" s="86">
        <v>2.9499173161535339E-10</v>
      </c>
      <c r="K52" s="86">
        <v>3.0686094806778581E-10</v>
      </c>
      <c r="L52" s="86">
        <v>3.1921776005816673E-10</v>
      </c>
      <c r="M52" s="86">
        <v>3.3208268324183234E-10</v>
      </c>
      <c r="N52" s="86">
        <v>3.454771202093478E-10</v>
      </c>
      <c r="O52" s="86">
        <v>3.5942339989450018E-10</v>
      </c>
      <c r="P52" s="86">
        <v>3.7358736202227733E-10</v>
      </c>
      <c r="Q52" s="86">
        <v>3.8832206808812807E-10</v>
      </c>
      <c r="R52" s="86">
        <v>4.0365111308885084E-10</v>
      </c>
      <c r="S52" s="86">
        <v>4.1959909605183013E-10</v>
      </c>
      <c r="T52" s="86">
        <v>4.3619166425687737E-10</v>
      </c>
      <c r="U52" s="86">
        <v>4.5225100246646644E-10</v>
      </c>
      <c r="V52" s="86">
        <v>4.6891725362503985E-10</v>
      </c>
      <c r="W52" s="86">
        <v>4.8621402730154864E-10</v>
      </c>
      <c r="X52" s="86">
        <v>5.0416588072285264E-10</v>
      </c>
      <c r="Y52" s="86">
        <v>5.2279835802942989E-10</v>
      </c>
      <c r="Z52" s="86">
        <v>5.4040266715476341E-10</v>
      </c>
      <c r="AA52" s="86">
        <v>5.586163673699798E-10</v>
      </c>
      <c r="AB52" s="86">
        <v>5.7746120609429427E-10</v>
      </c>
      <c r="AC52" s="86">
        <v>5.9695973274650434E-10</v>
      </c>
      <c r="AD52" s="86">
        <v>6.1713532927774506E-10</v>
      </c>
      <c r="AE52" s="86">
        <v>6.3695892471640517E-10</v>
      </c>
      <c r="AF52" s="86">
        <v>6.5744088601844273E-10</v>
      </c>
      <c r="AG52" s="86">
        <v>6.786038891279809E-10</v>
      </c>
      <c r="AH52" s="86">
        <v>7.0047142190858069E-10</v>
      </c>
      <c r="AI52" s="86">
        <v>7.2306781442189676E-10</v>
      </c>
      <c r="AJ52" s="86">
        <v>7.4636436836790143E-10</v>
      </c>
      <c r="AK52" s="86">
        <v>7.7043574914027683E-10</v>
      </c>
      <c r="AL52" s="86">
        <v>7.9530860672868289E-10</v>
      </c>
      <c r="AM52" s="86">
        <v>8.2101053986770887E-10</v>
      </c>
      <c r="AN52" s="86">
        <v>8.4757013097133778E-10</v>
      </c>
    </row>
    <row r="53" spans="1:40" x14ac:dyDescent="0.2">
      <c r="A53" s="85" t="s">
        <v>246</v>
      </c>
      <c r="B53" s="86">
        <v>0</v>
      </c>
      <c r="C53" s="86">
        <v>0</v>
      </c>
      <c r="D53" s="86">
        <v>0</v>
      </c>
      <c r="E53" s="86">
        <v>0</v>
      </c>
      <c r="F53" s="86">
        <v>0</v>
      </c>
      <c r="G53" s="86">
        <v>0</v>
      </c>
      <c r="H53" s="86">
        <v>0</v>
      </c>
      <c r="I53" s="86">
        <v>0</v>
      </c>
      <c r="J53" s="86">
        <v>0</v>
      </c>
      <c r="K53" s="86">
        <v>0</v>
      </c>
      <c r="L53" s="86">
        <v>0</v>
      </c>
      <c r="M53" s="86">
        <v>0</v>
      </c>
      <c r="N53" s="86">
        <v>0</v>
      </c>
      <c r="O53" s="86">
        <v>0</v>
      </c>
      <c r="P53" s="86">
        <v>0</v>
      </c>
      <c r="Q53" s="86">
        <v>0</v>
      </c>
      <c r="R53" s="86">
        <v>0</v>
      </c>
      <c r="S53" s="86">
        <v>0</v>
      </c>
      <c r="T53" s="86">
        <v>0</v>
      </c>
      <c r="U53" s="86">
        <v>0</v>
      </c>
      <c r="V53" s="86">
        <v>0</v>
      </c>
      <c r="W53" s="86">
        <v>0</v>
      </c>
      <c r="X53" s="86">
        <v>0</v>
      </c>
      <c r="Y53" s="86">
        <v>0</v>
      </c>
      <c r="Z53" s="86">
        <v>0</v>
      </c>
      <c r="AA53" s="86">
        <v>0</v>
      </c>
      <c r="AB53" s="86">
        <v>0</v>
      </c>
      <c r="AC53" s="86">
        <v>0</v>
      </c>
      <c r="AD53" s="86">
        <v>0</v>
      </c>
      <c r="AE53" s="86">
        <v>0</v>
      </c>
      <c r="AF53" s="86">
        <v>0</v>
      </c>
      <c r="AG53" s="86">
        <v>0</v>
      </c>
      <c r="AH53" s="86">
        <v>0</v>
      </c>
      <c r="AI53" s="86">
        <v>0</v>
      </c>
      <c r="AJ53" s="86">
        <v>0</v>
      </c>
      <c r="AK53" s="86">
        <v>0</v>
      </c>
      <c r="AL53" s="86">
        <v>0</v>
      </c>
      <c r="AM53" s="86">
        <v>0</v>
      </c>
      <c r="AN53" s="86">
        <v>0</v>
      </c>
    </row>
    <row r="54" spans="1:40" x14ac:dyDescent="0.2">
      <c r="A54" s="85" t="s">
        <v>247</v>
      </c>
      <c r="B54" s="86">
        <v>0</v>
      </c>
      <c r="C54" s="86">
        <v>0</v>
      </c>
      <c r="D54" s="86">
        <v>0</v>
      </c>
      <c r="E54" s="86">
        <v>0</v>
      </c>
      <c r="F54" s="86">
        <v>0</v>
      </c>
      <c r="G54" s="86">
        <v>0</v>
      </c>
      <c r="H54" s="86">
        <v>0</v>
      </c>
      <c r="I54" s="86">
        <v>0</v>
      </c>
      <c r="J54" s="86">
        <v>0</v>
      </c>
      <c r="K54" s="86">
        <v>0</v>
      </c>
      <c r="L54" s="86">
        <v>0</v>
      </c>
      <c r="M54" s="86">
        <v>0</v>
      </c>
      <c r="N54" s="86">
        <v>0</v>
      </c>
      <c r="O54" s="86">
        <v>0</v>
      </c>
      <c r="P54" s="86">
        <v>0</v>
      </c>
      <c r="Q54" s="86">
        <v>0</v>
      </c>
      <c r="R54" s="86">
        <v>0</v>
      </c>
      <c r="S54" s="86">
        <v>0</v>
      </c>
      <c r="T54" s="86">
        <v>0</v>
      </c>
      <c r="U54" s="86">
        <v>0</v>
      </c>
      <c r="V54" s="86">
        <v>0</v>
      </c>
      <c r="W54" s="86">
        <v>0</v>
      </c>
      <c r="X54" s="86">
        <v>0</v>
      </c>
      <c r="Y54" s="86">
        <v>0</v>
      </c>
      <c r="Z54" s="86">
        <v>0</v>
      </c>
      <c r="AA54" s="86">
        <v>0</v>
      </c>
      <c r="AB54" s="86">
        <v>0</v>
      </c>
      <c r="AC54" s="86">
        <v>0</v>
      </c>
      <c r="AD54" s="86">
        <v>0</v>
      </c>
      <c r="AE54" s="86">
        <v>0</v>
      </c>
      <c r="AF54" s="86">
        <v>0</v>
      </c>
      <c r="AG54" s="86">
        <v>0</v>
      </c>
      <c r="AH54" s="86">
        <v>0</v>
      </c>
      <c r="AI54" s="86">
        <v>0</v>
      </c>
      <c r="AJ54" s="86">
        <v>0</v>
      </c>
      <c r="AK54" s="86">
        <v>0</v>
      </c>
      <c r="AL54" s="86">
        <v>0</v>
      </c>
      <c r="AM54" s="86">
        <v>0</v>
      </c>
      <c r="AN54" s="86">
        <v>0</v>
      </c>
    </row>
    <row r="55" spans="1:40" x14ac:dyDescent="0.2">
      <c r="A55" s="85" t="s">
        <v>180</v>
      </c>
      <c r="B55" s="86">
        <v>4.6741873449690088</v>
      </c>
      <c r="C55" s="86">
        <v>4.782914770769497</v>
      </c>
      <c r="D55" s="86">
        <v>4.9134752067088217</v>
      </c>
      <c r="E55" s="86">
        <v>5.0478724766624721</v>
      </c>
      <c r="F55" s="86">
        <v>5.2261215731260418</v>
      </c>
      <c r="G55" s="86">
        <v>5.4108494667866474</v>
      </c>
      <c r="H55" s="86">
        <v>5.6022999158391515</v>
      </c>
      <c r="I55" s="86">
        <v>5.8007262260031069</v>
      </c>
      <c r="J55" s="86">
        <v>6.0063916434996498</v>
      </c>
      <c r="K55" s="86">
        <v>6.2480633748542633</v>
      </c>
      <c r="L55" s="86">
        <v>6.499663146389886</v>
      </c>
      <c r="M55" s="86">
        <v>6.7616086818850656</v>
      </c>
      <c r="N55" s="86">
        <v>7.0343357642019724</v>
      </c>
      <c r="O55" s="86">
        <v>7.3182990376812205</v>
      </c>
      <c r="P55" s="86">
        <v>7.6066945913371349</v>
      </c>
      <c r="Q55" s="86">
        <v>7.9067111880692424</v>
      </c>
      <c r="R55" s="86">
        <v>8.2188292508060883</v>
      </c>
      <c r="S55" s="86">
        <v>8.5435496457641928</v>
      </c>
      <c r="T55" s="86">
        <v>8.8813945828587162</v>
      </c>
      <c r="U55" s="86">
        <v>9.208382306528156</v>
      </c>
      <c r="V55" s="86">
        <v>9.5477275184741277</v>
      </c>
      <c r="W55" s="86">
        <v>9.8999109383319901</v>
      </c>
      <c r="X55" s="86">
        <v>10.265432581208564</v>
      </c>
      <c r="Y55" s="86">
        <v>10.64481255697633</v>
      </c>
      <c r="Z55" s="86">
        <v>11.003257773867571</v>
      </c>
      <c r="AA55" s="86">
        <v>11.37411093700819</v>
      </c>
      <c r="AB55" s="86">
        <v>11.757814850392485</v>
      </c>
      <c r="AC55" s="86">
        <v>12.154828647704949</v>
      </c>
      <c r="AD55" s="86">
        <v>12.56562841400442</v>
      </c>
      <c r="AE55" s="86">
        <v>12.969261008500807</v>
      </c>
      <c r="AF55" s="86">
        <v>13.386298735400402</v>
      </c>
      <c r="AG55" s="86">
        <v>13.817203304597724</v>
      </c>
      <c r="AH55" s="86">
        <v>14.262452957657876</v>
      </c>
      <c r="AI55" s="86">
        <v>14.722543084326892</v>
      </c>
      <c r="AJ55" s="86">
        <v>15.196889352194752</v>
      </c>
      <c r="AK55" s="86">
        <v>15.687012039793393</v>
      </c>
      <c r="AL55" s="86">
        <v>16.193453773434122</v>
      </c>
      <c r="AM55" s="86">
        <v>16.716776497032779</v>
      </c>
      <c r="AN55" s="86">
        <v>17.257562183418109</v>
      </c>
    </row>
    <row r="56" spans="1:40" x14ac:dyDescent="0.2">
      <c r="A56" s="85" t="s">
        <v>248</v>
      </c>
      <c r="B56" s="86">
        <v>5.5377540069159103E-3</v>
      </c>
      <c r="C56" s="86">
        <v>5.6665690700383542E-3</v>
      </c>
      <c r="D56" s="86">
        <v>5.821250841201395E-3</v>
      </c>
      <c r="E56" s="86">
        <v>5.9804783101229083E-3</v>
      </c>
      <c r="F56" s="86">
        <v>6.1916593294786505E-3</v>
      </c>
      <c r="G56" s="86">
        <v>6.4105161184366769E-3</v>
      </c>
      <c r="H56" s="86">
        <v>6.6373374700685259E-3</v>
      </c>
      <c r="I56" s="86">
        <v>6.8724234888971666E-3</v>
      </c>
      <c r="J56" s="86">
        <v>7.1160860564772584E-3</v>
      </c>
      <c r="K56" s="86">
        <v>7.402407185669437E-3</v>
      </c>
      <c r="L56" s="86">
        <v>7.7004905828743399E-3</v>
      </c>
      <c r="M56" s="86">
        <v>8.0108311472814296E-3</v>
      </c>
      <c r="N56" s="86">
        <v>8.3339451736202576E-3</v>
      </c>
      <c r="O56" s="86">
        <v>8.6703713027995333E-3</v>
      </c>
      <c r="P56" s="86">
        <v>9.0120485859220695E-3</v>
      </c>
      <c r="Q56" s="86">
        <v>9.3674939260586284E-3</v>
      </c>
      <c r="R56" s="86">
        <v>9.7372765053581421E-3</v>
      </c>
      <c r="S56" s="86">
        <v>1.0121989726201134E-2</v>
      </c>
      <c r="T56" s="86">
        <v>1.0522252277963242E-2</v>
      </c>
      <c r="U56" s="86">
        <v>1.0909651721614502E-2</v>
      </c>
      <c r="V56" s="86">
        <v>1.1311691727393087E-2</v>
      </c>
      <c r="W56" s="86">
        <v>1.1728941828972007E-2</v>
      </c>
      <c r="X56" s="86">
        <v>1.2161994420377641E-2</v>
      </c>
      <c r="Y56" s="86">
        <v>1.2611465702955325E-2</v>
      </c>
      <c r="Z56" s="86">
        <v>1.3036134482702846E-2</v>
      </c>
      <c r="AA56" s="86">
        <v>1.3475503604774917E-2</v>
      </c>
      <c r="AB56" s="86">
        <v>1.3930097682203211E-2</v>
      </c>
      <c r="AC56" s="86">
        <v>1.4400460674656732E-2</v>
      </c>
      <c r="AD56" s="86">
        <v>1.4887156624983494E-2</v>
      </c>
      <c r="AE56" s="86">
        <v>1.5365361252339751E-2</v>
      </c>
      <c r="AF56" s="86">
        <v>1.5859447640567015E-2</v>
      </c>
      <c r="AG56" s="86">
        <v>1.6369962801504937E-2</v>
      </c>
      <c r="AH56" s="86">
        <v>1.6897473332927192E-2</v>
      </c>
      <c r="AI56" s="86">
        <v>1.7442566148953519E-2</v>
      </c>
      <c r="AJ56" s="86">
        <v>1.8004548960442276E-2</v>
      </c>
      <c r="AK56" s="86">
        <v>1.8585222920815544E-2</v>
      </c>
      <c r="AL56" s="86">
        <v>1.9185230907820386E-2</v>
      </c>
      <c r="AM56" s="86">
        <v>1.9805238685779457E-2</v>
      </c>
      <c r="AN56" s="86">
        <v>2.0445935748315141E-2</v>
      </c>
    </row>
    <row r="57" spans="1:40" x14ac:dyDescent="0.2">
      <c r="A57" s="85" t="s">
        <v>249</v>
      </c>
      <c r="B57" s="86">
        <v>4.4561108266361504E-2</v>
      </c>
      <c r="C57" s="86">
        <v>4.5597655207046971E-2</v>
      </c>
      <c r="D57" s="86">
        <v>4.6842345950445945E-2</v>
      </c>
      <c r="E57" s="86">
        <v>4.8123614940135478E-2</v>
      </c>
      <c r="F57" s="86">
        <v>4.9822942908759479E-2</v>
      </c>
      <c r="G57" s="86">
        <v>5.1584036134534272E-2</v>
      </c>
      <c r="H57" s="86">
        <v>5.340921847281916E-2</v>
      </c>
      <c r="I57" s="86">
        <v>5.5300904799775591E-2</v>
      </c>
      <c r="J57" s="86">
        <v>5.7261604758790739E-2</v>
      </c>
      <c r="K57" s="86">
        <v>5.9565568932884706E-2</v>
      </c>
      <c r="L57" s="86">
        <v>6.1964181532625312E-2</v>
      </c>
      <c r="M57" s="86">
        <v>6.4461424904706716E-2</v>
      </c>
      <c r="N57" s="86">
        <v>6.7061453561104795E-2</v>
      </c>
      <c r="O57" s="86">
        <v>6.9768601828663832E-2</v>
      </c>
      <c r="P57" s="86">
        <v>7.2518004995789906E-2</v>
      </c>
      <c r="Q57" s="86">
        <v>7.5378196738654965E-2</v>
      </c>
      <c r="R57" s="86">
        <v>7.8353757142855196E-2</v>
      </c>
      <c r="S57" s="86">
        <v>8.1449461188949607E-2</v>
      </c>
      <c r="T57" s="86">
        <v>8.467028733647558E-2</v>
      </c>
      <c r="U57" s="86">
        <v>8.7787606836278717E-2</v>
      </c>
      <c r="V57" s="86">
        <v>9.1022735771680019E-2</v>
      </c>
      <c r="W57" s="86">
        <v>9.4380257056913747E-2</v>
      </c>
      <c r="X57" s="86">
        <v>9.7864937558531387E-2</v>
      </c>
      <c r="Y57" s="86">
        <v>0.10148173571542876</v>
      </c>
      <c r="Z57" s="86">
        <v>0.10489895349867444</v>
      </c>
      <c r="AA57" s="86">
        <v>0.10843446175583041</v>
      </c>
      <c r="AB57" s="86">
        <v>0.11209248193444983</v>
      </c>
      <c r="AC57" s="86">
        <v>0.11587739116029028</v>
      </c>
      <c r="AD57" s="86">
        <v>0.11979372816410548</v>
      </c>
      <c r="AE57" s="86">
        <v>0.12364173732928052</v>
      </c>
      <c r="AF57" s="86">
        <v>0.12761754358778069</v>
      </c>
      <c r="AG57" s="86">
        <v>0.13172554862552036</v>
      </c>
      <c r="AH57" s="86">
        <v>0.13597031173218718</v>
      </c>
      <c r="AI57" s="86">
        <v>0.14035655567870955</v>
      </c>
      <c r="AJ57" s="86">
        <v>0.14487870976415829</v>
      </c>
      <c r="AK57" s="86">
        <v>0.14955126748039757</v>
      </c>
      <c r="AL57" s="86">
        <v>0.15437940192555599</v>
      </c>
      <c r="AM57" s="86">
        <v>0.15936847036108348</v>
      </c>
      <c r="AN57" s="86">
        <v>0.16452402099297095</v>
      </c>
    </row>
    <row r="58" spans="1:40" x14ac:dyDescent="0.2">
      <c r="A58" s="85" t="s">
        <v>250</v>
      </c>
      <c r="B58" s="86">
        <v>0.75594974212055754</v>
      </c>
      <c r="C58" s="86">
        <v>0.77353407570183308</v>
      </c>
      <c r="D58" s="86">
        <v>0.79464943129101606</v>
      </c>
      <c r="E58" s="86">
        <v>0.81638531264641834</v>
      </c>
      <c r="F58" s="86">
        <v>0.84521328819812369</v>
      </c>
      <c r="G58" s="86">
        <v>0.87508907050400708</v>
      </c>
      <c r="H58" s="86">
        <v>0.90605208223392419</v>
      </c>
      <c r="I58" s="86">
        <v>0.93814329016546461</v>
      </c>
      <c r="J58" s="86">
        <v>0.97140526873955169</v>
      </c>
      <c r="K58" s="86">
        <v>1.0104904977884017</v>
      </c>
      <c r="L58" s="86">
        <v>1.0511813748056995</v>
      </c>
      <c r="M58" s="86">
        <v>1.0935454576703598</v>
      </c>
      <c r="N58" s="86">
        <v>1.1376532249314781</v>
      </c>
      <c r="O58" s="86">
        <v>1.1835782055785198</v>
      </c>
      <c r="P58" s="86">
        <v>1.230220012661746</v>
      </c>
      <c r="Q58" s="86">
        <v>1.2787412746893869</v>
      </c>
      <c r="R58" s="86">
        <v>1.3292196897856585</v>
      </c>
      <c r="S58" s="86">
        <v>1.3817362623389766</v>
      </c>
      <c r="T58" s="86">
        <v>1.4363754486241032</v>
      </c>
      <c r="U58" s="86">
        <v>1.4892587130594825</v>
      </c>
      <c r="V58" s="86">
        <v>1.5441405366852545</v>
      </c>
      <c r="W58" s="86">
        <v>1.60109866561161</v>
      </c>
      <c r="X58" s="86">
        <v>1.6602139665781919</v>
      </c>
      <c r="Y58" s="86">
        <v>1.7215705562228132</v>
      </c>
      <c r="Z58" s="86">
        <v>1.7795413967722256</v>
      </c>
      <c r="AA58" s="86">
        <v>1.8395189570089781</v>
      </c>
      <c r="AB58" s="86">
        <v>1.9015748509999864</v>
      </c>
      <c r="AC58" s="86">
        <v>1.9657833337899817</v>
      </c>
      <c r="AD58" s="86">
        <v>2.0322214019456202</v>
      </c>
      <c r="AE58" s="86">
        <v>2.0975003334906752</v>
      </c>
      <c r="AF58" s="86">
        <v>2.1649472582365594</v>
      </c>
      <c r="AG58" s="86">
        <v>2.23463684787483</v>
      </c>
      <c r="AH58" s="86">
        <v>2.3066464477408624</v>
      </c>
      <c r="AI58" s="86">
        <v>2.3810561765212053</v>
      </c>
      <c r="AJ58" s="86">
        <v>2.4577715309574182</v>
      </c>
      <c r="AK58" s="86">
        <v>2.5370383835572432</v>
      </c>
      <c r="AL58" s="86">
        <v>2.6189444925104635</v>
      </c>
      <c r="AM58" s="86">
        <v>2.703580740215862</v>
      </c>
      <c r="AN58" s="86">
        <v>2.791041248320119</v>
      </c>
    </row>
    <row r="59" spans="1:40" x14ac:dyDescent="0.2">
      <c r="A59" s="85" t="s">
        <v>251</v>
      </c>
      <c r="B59" s="86">
        <v>0</v>
      </c>
      <c r="C59" s="86">
        <v>0</v>
      </c>
      <c r="D59" s="86">
        <v>0</v>
      </c>
      <c r="E59" s="86">
        <v>0</v>
      </c>
      <c r="F59" s="86">
        <v>0</v>
      </c>
      <c r="G59" s="86">
        <v>0</v>
      </c>
      <c r="H59" s="86">
        <v>0</v>
      </c>
      <c r="I59" s="86">
        <v>0</v>
      </c>
      <c r="J59" s="86">
        <v>0</v>
      </c>
      <c r="K59" s="86">
        <v>0</v>
      </c>
      <c r="L59" s="86">
        <v>0</v>
      </c>
      <c r="M59" s="86">
        <v>0</v>
      </c>
      <c r="N59" s="86">
        <v>0</v>
      </c>
      <c r="O59" s="86">
        <v>0</v>
      </c>
      <c r="P59" s="86">
        <v>0</v>
      </c>
      <c r="Q59" s="86">
        <v>0</v>
      </c>
      <c r="R59" s="86">
        <v>0</v>
      </c>
      <c r="S59" s="86">
        <v>0</v>
      </c>
      <c r="T59" s="86">
        <v>0</v>
      </c>
      <c r="U59" s="86">
        <v>0</v>
      </c>
      <c r="V59" s="86">
        <v>0</v>
      </c>
      <c r="W59" s="86">
        <v>0</v>
      </c>
      <c r="X59" s="86">
        <v>0</v>
      </c>
      <c r="Y59" s="86">
        <v>0</v>
      </c>
      <c r="Z59" s="86">
        <v>0</v>
      </c>
      <c r="AA59" s="86">
        <v>0</v>
      </c>
      <c r="AB59" s="86">
        <v>0</v>
      </c>
      <c r="AC59" s="86">
        <v>0</v>
      </c>
      <c r="AD59" s="86">
        <v>0</v>
      </c>
      <c r="AE59" s="86">
        <v>0</v>
      </c>
      <c r="AF59" s="86">
        <v>0</v>
      </c>
      <c r="AG59" s="86">
        <v>0</v>
      </c>
      <c r="AH59" s="86">
        <v>0</v>
      </c>
      <c r="AI59" s="86">
        <v>0</v>
      </c>
      <c r="AJ59" s="86">
        <v>0</v>
      </c>
      <c r="AK59" s="86">
        <v>0</v>
      </c>
      <c r="AL59" s="86">
        <v>0</v>
      </c>
      <c r="AM59" s="86">
        <v>0</v>
      </c>
      <c r="AN59" s="86">
        <v>0</v>
      </c>
    </row>
    <row r="60" spans="1:40" x14ac:dyDescent="0.2">
      <c r="A60" s="85" t="s">
        <v>252</v>
      </c>
      <c r="B60" s="86">
        <v>2.6971466175372386E-2</v>
      </c>
      <c r="C60" s="86">
        <v>2.7598856108826716E-2</v>
      </c>
      <c r="D60" s="86">
        <v>2.8352229074411758E-2</v>
      </c>
      <c r="E60" s="86">
        <v>2.9127741725721905E-2</v>
      </c>
      <c r="F60" s="86">
        <v>3.015629259911223E-2</v>
      </c>
      <c r="G60" s="86">
        <v>3.122222808004187E-2</v>
      </c>
      <c r="H60" s="86">
        <v>3.2326954726575916E-2</v>
      </c>
      <c r="I60" s="86">
        <v>3.3471934188867139E-2</v>
      </c>
      <c r="J60" s="86">
        <v>3.4658685476750876E-2</v>
      </c>
      <c r="K60" s="86">
        <v>3.6053204020127301E-2</v>
      </c>
      <c r="L60" s="86">
        <v>3.7505010340002025E-2</v>
      </c>
      <c r="M60" s="86">
        <v>3.9016514828157038E-2</v>
      </c>
      <c r="N60" s="86">
        <v>4.0590232082715907E-2</v>
      </c>
      <c r="O60" s="86">
        <v>4.2228785538203126E-2</v>
      </c>
      <c r="P60" s="86">
        <v>4.389291458278035E-2</v>
      </c>
      <c r="Q60" s="86">
        <v>4.5624100539526383E-2</v>
      </c>
      <c r="R60" s="86">
        <v>4.7425115593167838E-2</v>
      </c>
      <c r="S60" s="86">
        <v>4.9298849892348832E-2</v>
      </c>
      <c r="T60" s="86">
        <v>5.1248316745271083E-2</v>
      </c>
      <c r="U60" s="86">
        <v>5.3135134212740562E-2</v>
      </c>
      <c r="V60" s="86">
        <v>5.5093258102581359E-2</v>
      </c>
      <c r="W60" s="86">
        <v>5.7125462311607603E-2</v>
      </c>
      <c r="X60" s="86">
        <v>5.9234632077304603E-2</v>
      </c>
      <c r="Y60" s="86">
        <v>6.1423768589996458E-2</v>
      </c>
      <c r="Z60" s="86">
        <v>6.3492105250381251E-2</v>
      </c>
      <c r="AA60" s="86">
        <v>6.5632039490809826E-2</v>
      </c>
      <c r="AB60" s="86">
        <v>6.7846126423448852E-2</v>
      </c>
      <c r="AC60" s="86">
        <v>7.0137015387686602E-2</v>
      </c>
      <c r="AD60" s="86">
        <v>7.2507453537437441E-2</v>
      </c>
      <c r="AE60" s="86">
        <v>7.4836534951226857E-2</v>
      </c>
      <c r="AF60" s="86">
        <v>7.7242968008950419E-2</v>
      </c>
      <c r="AG60" s="86">
        <v>7.9729416915502768E-2</v>
      </c>
      <c r="AH60" s="86">
        <v>8.2298641268487654E-2</v>
      </c>
      <c r="AI60" s="86">
        <v>8.4953499615668102E-2</v>
      </c>
      <c r="AJ60" s="86">
        <v>8.7690620183371176E-2</v>
      </c>
      <c r="AK60" s="86">
        <v>9.0518775435765531E-2</v>
      </c>
      <c r="AL60" s="86">
        <v>9.3441096489796455E-2</v>
      </c>
      <c r="AM60" s="86">
        <v>9.646082593079483E-2</v>
      </c>
      <c r="AN60" s="86">
        <v>9.9581321916940246E-2</v>
      </c>
    </row>
    <row r="61" spans="1:40" x14ac:dyDescent="0.2">
      <c r="A61" s="85" t="s">
        <v>128</v>
      </c>
      <c r="B61" s="86">
        <v>3.061647515907182E-4</v>
      </c>
      <c r="C61" s="86">
        <v>3.1328652546380313E-4</v>
      </c>
      <c r="D61" s="86">
        <v>3.2183838710023573E-4</v>
      </c>
      <c r="E61" s="86">
        <v>3.3064156586330333E-4</v>
      </c>
      <c r="F61" s="86">
        <v>3.4231709067913626E-4</v>
      </c>
      <c r="G61" s="86">
        <v>3.5441698430777968E-4</v>
      </c>
      <c r="H61" s="86">
        <v>3.6695721319680375E-4</v>
      </c>
      <c r="I61" s="86">
        <v>3.7995436916784094E-4</v>
      </c>
      <c r="J61" s="86">
        <v>3.9342569515703229E-4</v>
      </c>
      <c r="K61" s="86">
        <v>4.0925547692141184E-4</v>
      </c>
      <c r="L61" s="86">
        <v>4.2573555695829714E-4</v>
      </c>
      <c r="M61" s="86">
        <v>4.4289329666496492E-4</v>
      </c>
      <c r="N61" s="86">
        <v>4.6075724032984409E-4</v>
      </c>
      <c r="O61" s="86">
        <v>4.7935716769031614E-4</v>
      </c>
      <c r="P61" s="86">
        <v>4.9824741459921829E-4</v>
      </c>
      <c r="Q61" s="86">
        <v>5.1789885345531047E-4</v>
      </c>
      <c r="R61" s="86">
        <v>5.3834295252370914E-4</v>
      </c>
      <c r="S61" s="86">
        <v>5.5961251912886372E-4</v>
      </c>
      <c r="T61" s="86">
        <v>5.817417586325089E-4</v>
      </c>
      <c r="U61" s="86">
        <v>6.0315983792670386E-4</v>
      </c>
      <c r="V61" s="86">
        <v>6.2538734719219452E-4</v>
      </c>
      <c r="W61" s="86">
        <v>6.4845577412874173E-4</v>
      </c>
      <c r="X61" s="86">
        <v>6.7239787031211169E-4</v>
      </c>
      <c r="Y61" s="86">
        <v>6.9724770354878099E-4</v>
      </c>
      <c r="Z61" s="86">
        <v>7.2072628553298591E-4</v>
      </c>
      <c r="AA61" s="86">
        <v>7.4501760254487017E-4</v>
      </c>
      <c r="AB61" s="86">
        <v>7.7015065876524899E-4</v>
      </c>
      <c r="AC61" s="86">
        <v>7.9615552798879201E-4</v>
      </c>
      <c r="AD61" s="86">
        <v>8.2306339434506384E-4</v>
      </c>
      <c r="AE61" s="86">
        <v>8.4950180254470822E-4</v>
      </c>
      <c r="AF61" s="86">
        <v>8.768182626343108E-4</v>
      </c>
      <c r="AG61" s="86">
        <v>9.0504301715331871E-4</v>
      </c>
      <c r="AH61" s="86">
        <v>9.3420739148498532E-4</v>
      </c>
      <c r="AI61" s="86">
        <v>9.6434383423852125E-4</v>
      </c>
      <c r="AJ61" s="86">
        <v>9.9541407095593971E-4</v>
      </c>
      <c r="AK61" s="86">
        <v>1.0275176816636118E-3</v>
      </c>
      <c r="AL61" s="86">
        <v>1.0606902090211591E-3</v>
      </c>
      <c r="AM61" s="86">
        <v>1.0949684610139501E-3</v>
      </c>
      <c r="AN61" s="86">
        <v>1.1303905575446311E-3</v>
      </c>
    </row>
    <row r="62" spans="1:40" x14ac:dyDescent="0.2">
      <c r="A62" s="85" t="s">
        <v>253</v>
      </c>
      <c r="B62" s="86">
        <v>1.6572305856825398</v>
      </c>
      <c r="C62" s="86">
        <v>1.6957798354752418</v>
      </c>
      <c r="D62" s="86">
        <v>1.7420699671601814</v>
      </c>
      <c r="E62" s="86">
        <v>1.7897204462619982</v>
      </c>
      <c r="F62" s="86">
        <v>1.8529185666470642</v>
      </c>
      <c r="G62" s="86">
        <v>1.9184137410611954</v>
      </c>
      <c r="H62" s="86">
        <v>1.9862923938400494</v>
      </c>
      <c r="I62" s="86">
        <v>2.0566443343889831</v>
      </c>
      <c r="J62" s="86">
        <v>2.1295628965127911</v>
      </c>
      <c r="K62" s="86">
        <v>2.2152474776682292</v>
      </c>
      <c r="L62" s="86">
        <v>2.3044520400802093</v>
      </c>
      <c r="M62" s="86">
        <v>2.3973246874876439</v>
      </c>
      <c r="N62" s="86">
        <v>2.4940199264677441</v>
      </c>
      <c r="O62" s="86">
        <v>2.5946989509246614</v>
      </c>
      <c r="P62" s="86">
        <v>2.6969494379120627</v>
      </c>
      <c r="Q62" s="86">
        <v>2.8033201594134125</v>
      </c>
      <c r="R62" s="86">
        <v>2.9139814491172187</v>
      </c>
      <c r="S62" s="86">
        <v>3.0291108888686447</v>
      </c>
      <c r="T62" s="86">
        <v>3.1488936279096174</v>
      </c>
      <c r="U62" s="86">
        <v>3.2648269478247824</v>
      </c>
      <c r="V62" s="86">
        <v>3.3851416084998815</v>
      </c>
      <c r="W62" s="86">
        <v>3.5100080488206618</v>
      </c>
      <c r="X62" s="86">
        <v>3.6396035488718064</v>
      </c>
      <c r="Y62" s="86">
        <v>3.7741125133262496</v>
      </c>
      <c r="Z62" s="86">
        <v>3.9011990703858723</v>
      </c>
      <c r="AA62" s="86">
        <v>4.0326848580523116</v>
      </c>
      <c r="AB62" s="86">
        <v>4.1687268722413595</v>
      </c>
      <c r="AC62" s="86">
        <v>4.309487898551601</v>
      </c>
      <c r="AD62" s="86">
        <v>4.455136732682198</v>
      </c>
      <c r="AE62" s="86">
        <v>4.5982444499408528</v>
      </c>
      <c r="AF62" s="86">
        <v>4.7461049496158205</v>
      </c>
      <c r="AG62" s="86">
        <v>4.898881930699555</v>
      </c>
      <c r="AH62" s="86">
        <v>5.0567449534793392</v>
      </c>
      <c r="AI62" s="86">
        <v>5.2198696581206985</v>
      </c>
      <c r="AJ62" s="86">
        <v>5.3880488698848765</v>
      </c>
      <c r="AK62" s="86">
        <v>5.5618216027000553</v>
      </c>
      <c r="AL62" s="86">
        <v>5.7413802444303359</v>
      </c>
      <c r="AM62" s="86">
        <v>5.9269240319860197</v>
      </c>
      <c r="AN62" s="86">
        <v>6.118659303517596</v>
      </c>
    </row>
    <row r="63" spans="1:40" x14ac:dyDescent="0.2">
      <c r="A63" s="85" t="s">
        <v>254</v>
      </c>
      <c r="B63" s="86">
        <v>1.3312908899742109E-4</v>
      </c>
      <c r="C63" s="86">
        <v>1.3622583760366459E-4</v>
      </c>
      <c r="D63" s="86">
        <v>1.3994442879672334E-4</v>
      </c>
      <c r="E63" s="86">
        <v>1.4377229978095504E-4</v>
      </c>
      <c r="F63" s="86">
        <v>1.4884914802760268E-4</v>
      </c>
      <c r="G63" s="86">
        <v>1.5411052383058988E-4</v>
      </c>
      <c r="H63" s="86">
        <v>1.5956336985267761E-4</v>
      </c>
      <c r="I63" s="86">
        <v>1.6521490068694761E-4</v>
      </c>
      <c r="J63" s="86">
        <v>1.7107261404947666E-4</v>
      </c>
      <c r="K63" s="86">
        <v>1.7795585065450887E-4</v>
      </c>
      <c r="L63" s="86">
        <v>1.8512185533178159E-4</v>
      </c>
      <c r="M63" s="86">
        <v>1.9258252559031314E-4</v>
      </c>
      <c r="N63" s="86">
        <v>2.0035027329363403E-4</v>
      </c>
      <c r="O63" s="86">
        <v>2.0843804751340456E-4</v>
      </c>
      <c r="P63" s="86">
        <v>2.1665206087990839E-4</v>
      </c>
      <c r="Q63" s="86">
        <v>2.2519706202327118E-4</v>
      </c>
      <c r="R63" s="86">
        <v>2.3408673423474553E-4</v>
      </c>
      <c r="S63" s="86">
        <v>2.4333534306643584E-4</v>
      </c>
      <c r="T63" s="86">
        <v>2.5295776197657976E-4</v>
      </c>
      <c r="U63" s="86">
        <v>2.6227094832378668E-4</v>
      </c>
      <c r="V63" s="86">
        <v>2.7193609770438003E-4</v>
      </c>
      <c r="W63" s="86">
        <v>2.8196690186034474E-4</v>
      </c>
      <c r="X63" s="86">
        <v>2.9237760210268219E-4</v>
      </c>
      <c r="Y63" s="86">
        <v>3.0318301207671506E-4</v>
      </c>
      <c r="Z63" s="86">
        <v>3.1339216324212052E-4</v>
      </c>
      <c r="AA63" s="86">
        <v>3.2395471457285883E-4</v>
      </c>
      <c r="AB63" s="86">
        <v>3.3488327790667089E-4</v>
      </c>
      <c r="AC63" s="86">
        <v>3.4619093017963841E-4</v>
      </c>
      <c r="AD63" s="86">
        <v>3.5789123113284398E-4</v>
      </c>
      <c r="AE63" s="86">
        <v>3.6938739840838261E-4</v>
      </c>
      <c r="AF63" s="86">
        <v>3.8126536746742264E-4</v>
      </c>
      <c r="AG63" s="86">
        <v>3.9353828862104538E-4</v>
      </c>
      <c r="AH63" s="86">
        <v>4.062197830314301E-4</v>
      </c>
      <c r="AI63" s="86">
        <v>4.1932396027115527E-4</v>
      </c>
      <c r="AJ63" s="86">
        <v>4.3283417752390291E-4</v>
      </c>
      <c r="AK63" s="86">
        <v>4.4679373500017841E-4</v>
      </c>
      <c r="AL63" s="86">
        <v>4.6121808765314467E-4</v>
      </c>
      <c r="AM63" s="86">
        <v>4.7612324063536863E-4</v>
      </c>
      <c r="AN63" s="86">
        <v>4.915257695581373E-4</v>
      </c>
    </row>
    <row r="66" spans="1:40" x14ac:dyDescent="0.2">
      <c r="A66" s="83" t="s">
        <v>386</v>
      </c>
    </row>
    <row r="67" spans="1:40" x14ac:dyDescent="0.2">
      <c r="A67" s="83" t="s">
        <v>241</v>
      </c>
    </row>
    <row r="68" spans="1:40" x14ac:dyDescent="0.2">
      <c r="A68" s="83" t="s">
        <v>387</v>
      </c>
    </row>
    <row r="69" spans="1:40" x14ac:dyDescent="0.2">
      <c r="A69" s="83" t="s">
        <v>243</v>
      </c>
    </row>
    <row r="70" spans="1:40" x14ac:dyDescent="0.2">
      <c r="A70" s="83"/>
      <c r="B70" s="84">
        <v>1000000</v>
      </c>
    </row>
    <row r="71" spans="1:40" x14ac:dyDescent="0.2">
      <c r="A71" s="85" t="s">
        <v>244</v>
      </c>
      <c r="B71" s="85">
        <v>2022</v>
      </c>
      <c r="C71" s="85">
        <v>2023</v>
      </c>
      <c r="D71" s="85">
        <v>2024</v>
      </c>
      <c r="E71" s="85">
        <v>2025</v>
      </c>
      <c r="F71" s="85">
        <v>2026</v>
      </c>
      <c r="G71" s="85">
        <v>2027</v>
      </c>
      <c r="H71" s="85">
        <v>2028</v>
      </c>
      <c r="I71" s="85">
        <v>2029</v>
      </c>
      <c r="J71" s="85">
        <v>2030</v>
      </c>
      <c r="K71" s="85">
        <v>2031</v>
      </c>
      <c r="L71" s="85">
        <v>2032</v>
      </c>
      <c r="M71" s="85">
        <v>2033</v>
      </c>
      <c r="N71" s="85">
        <v>2034</v>
      </c>
      <c r="O71" s="85">
        <v>2035</v>
      </c>
      <c r="P71" s="85">
        <v>2036</v>
      </c>
      <c r="Q71" s="85">
        <v>2037</v>
      </c>
      <c r="R71" s="85">
        <v>2038</v>
      </c>
      <c r="S71" s="85">
        <v>2039</v>
      </c>
      <c r="T71" s="85">
        <v>2040</v>
      </c>
      <c r="U71" s="85">
        <v>2041</v>
      </c>
      <c r="V71" s="85">
        <v>2042</v>
      </c>
      <c r="W71" s="85">
        <v>2043</v>
      </c>
      <c r="X71" s="85">
        <v>2044</v>
      </c>
      <c r="Y71" s="85">
        <v>2045</v>
      </c>
      <c r="Z71" s="85">
        <v>2046</v>
      </c>
      <c r="AA71" s="85">
        <v>2047</v>
      </c>
      <c r="AB71" s="85">
        <v>2048</v>
      </c>
      <c r="AC71" s="85">
        <v>2049</v>
      </c>
      <c r="AD71" s="85">
        <v>2050</v>
      </c>
      <c r="AE71" s="85">
        <v>2051</v>
      </c>
      <c r="AF71" s="85">
        <v>2052</v>
      </c>
      <c r="AG71" s="85">
        <v>2053</v>
      </c>
      <c r="AH71" s="85">
        <v>2054</v>
      </c>
      <c r="AI71" s="85">
        <v>2055</v>
      </c>
      <c r="AJ71" s="85">
        <v>2056</v>
      </c>
      <c r="AK71" s="85">
        <v>2057</v>
      </c>
      <c r="AL71" s="85">
        <v>2058</v>
      </c>
      <c r="AM71" s="85">
        <v>2059</v>
      </c>
      <c r="AN71" s="85">
        <v>2060</v>
      </c>
    </row>
    <row r="72" spans="1:40" x14ac:dyDescent="0.2">
      <c r="A72" s="85" t="s">
        <v>245</v>
      </c>
      <c r="B72" s="86">
        <v>-6.9032325350197361E-10</v>
      </c>
      <c r="C72" s="86">
        <v>-7.0638103312954348E-10</v>
      </c>
      <c r="D72" s="86">
        <v>-7.2566329510675722E-10</v>
      </c>
      <c r="E72" s="86">
        <v>-7.4551221296325839E-10</v>
      </c>
      <c r="F72" s="86">
        <v>-7.7183753694432657E-10</v>
      </c>
      <c r="G72" s="86">
        <v>-7.9911970412181745E-10</v>
      </c>
      <c r="H72" s="86">
        <v>-8.2739471475368494E-10</v>
      </c>
      <c r="I72" s="86">
        <v>-8.5669997915653495E-10</v>
      </c>
      <c r="J72" s="86">
        <v>-8.8707437574375517E-10</v>
      </c>
      <c r="K72" s="86">
        <v>-9.2276648723940163E-10</v>
      </c>
      <c r="L72" s="86">
        <v>-9.5992485511136265E-10</v>
      </c>
      <c r="M72" s="86">
        <v>-9.986111723164227E-10</v>
      </c>
      <c r="N72" s="86">
        <v>-1.0388897989285437E-9</v>
      </c>
      <c r="O72" s="86">
        <v>-1.0808278806432737E-9</v>
      </c>
      <c r="P72" s="86">
        <v>-1.1234205587287031E-9</v>
      </c>
      <c r="Q72" s="86">
        <v>-1.1677295300804001E-9</v>
      </c>
      <c r="R72" s="86">
        <v>-1.2138257475923368E-9</v>
      </c>
      <c r="S72" s="86">
        <v>-1.2617831833949898E-9</v>
      </c>
      <c r="T72" s="86">
        <v>-1.3116789618355538E-9</v>
      </c>
      <c r="U72" s="86">
        <v>-1.3599712557894218E-9</v>
      </c>
      <c r="V72" s="86">
        <v>-1.4100886074233903E-9</v>
      </c>
      <c r="W72" s="86">
        <v>-1.4621020134515867E-9</v>
      </c>
      <c r="X72" s="86">
        <v>-1.5160853203054585E-9</v>
      </c>
      <c r="Y72" s="86">
        <v>-1.5721153421802534E-9</v>
      </c>
      <c r="Z72" s="86">
        <v>-1.6250535429977521E-9</v>
      </c>
      <c r="AA72" s="86">
        <v>-1.6798242535526638E-9</v>
      </c>
      <c r="AB72" s="86">
        <v>-1.7364928708587262E-9</v>
      </c>
      <c r="AC72" s="86">
        <v>-1.7951272036355036E-9</v>
      </c>
      <c r="AD72" s="86">
        <v>-1.8557975641239276E-9</v>
      </c>
      <c r="AE72" s="86">
        <v>-1.9154094164712876E-9</v>
      </c>
      <c r="AF72" s="86">
        <v>-1.9770010513843091E-9</v>
      </c>
      <c r="AG72" s="86">
        <v>-2.0406406580588959E-9</v>
      </c>
      <c r="AH72" s="86">
        <v>-2.106398867226943E-9</v>
      </c>
      <c r="AI72" s="86">
        <v>-2.1743488422077581E-9</v>
      </c>
      <c r="AJ72" s="86">
        <v>-2.2444042838822364E-9</v>
      </c>
      <c r="AK72" s="86">
        <v>-2.3167897197553607E-9</v>
      </c>
      <c r="AL72" s="86">
        <v>-2.3915852894392215E-9</v>
      </c>
      <c r="AM72" s="86">
        <v>-2.4688739855320255E-9</v>
      </c>
      <c r="AN72" s="86">
        <v>-2.548741758670095E-9</v>
      </c>
    </row>
    <row r="73" spans="1:40" x14ac:dyDescent="0.2">
      <c r="A73" s="85" t="s">
        <v>246</v>
      </c>
      <c r="B73" s="86">
        <v>0</v>
      </c>
      <c r="C73" s="86">
        <v>0</v>
      </c>
      <c r="D73" s="86">
        <v>0</v>
      </c>
      <c r="E73" s="86">
        <v>0</v>
      </c>
      <c r="F73" s="86">
        <v>0</v>
      </c>
      <c r="G73" s="86">
        <v>0</v>
      </c>
      <c r="H73" s="86">
        <v>0</v>
      </c>
      <c r="I73" s="86">
        <v>0</v>
      </c>
      <c r="J73" s="86">
        <v>0</v>
      </c>
      <c r="K73" s="86">
        <v>0</v>
      </c>
      <c r="L73" s="86">
        <v>0</v>
      </c>
      <c r="M73" s="86">
        <v>0</v>
      </c>
      <c r="N73" s="86">
        <v>0</v>
      </c>
      <c r="O73" s="86">
        <v>0</v>
      </c>
      <c r="P73" s="86">
        <v>0</v>
      </c>
      <c r="Q73" s="86">
        <v>0</v>
      </c>
      <c r="R73" s="86">
        <v>0</v>
      </c>
      <c r="S73" s="86">
        <v>0</v>
      </c>
      <c r="T73" s="86">
        <v>0</v>
      </c>
      <c r="U73" s="86">
        <v>0</v>
      </c>
      <c r="V73" s="86">
        <v>0</v>
      </c>
      <c r="W73" s="86">
        <v>0</v>
      </c>
      <c r="X73" s="86">
        <v>0</v>
      </c>
      <c r="Y73" s="86">
        <v>0</v>
      </c>
      <c r="Z73" s="86">
        <v>0</v>
      </c>
      <c r="AA73" s="86">
        <v>0</v>
      </c>
      <c r="AB73" s="86">
        <v>0</v>
      </c>
      <c r="AC73" s="86">
        <v>0</v>
      </c>
      <c r="AD73" s="86">
        <v>0</v>
      </c>
      <c r="AE73" s="86">
        <v>0</v>
      </c>
      <c r="AF73" s="86">
        <v>0</v>
      </c>
      <c r="AG73" s="86">
        <v>0</v>
      </c>
      <c r="AH73" s="86">
        <v>0</v>
      </c>
      <c r="AI73" s="86">
        <v>0</v>
      </c>
      <c r="AJ73" s="86">
        <v>0</v>
      </c>
      <c r="AK73" s="86">
        <v>0</v>
      </c>
      <c r="AL73" s="86">
        <v>0</v>
      </c>
      <c r="AM73" s="86">
        <v>0</v>
      </c>
      <c r="AN73" s="86">
        <v>0</v>
      </c>
    </row>
    <row r="74" spans="1:40" x14ac:dyDescent="0.2">
      <c r="A74" s="85" t="s">
        <v>247</v>
      </c>
      <c r="B74" s="86">
        <v>4.1522797651142733</v>
      </c>
      <c r="C74" s="86">
        <v>4.2488669698505719</v>
      </c>
      <c r="D74" s="86">
        <v>4.3648493677017957</v>
      </c>
      <c r="E74" s="86">
        <v>4.4842401886785783</v>
      </c>
      <c r="F74" s="86">
        <v>4.6425864554777085</v>
      </c>
      <c r="G74" s="86">
        <v>4.8066881138600399</v>
      </c>
      <c r="H74" s="86">
        <v>4.9767617046155301</v>
      </c>
      <c r="I74" s="86">
        <v>5.1530322500071044</v>
      </c>
      <c r="J74" s="86">
        <v>5.3357336028687596</v>
      </c>
      <c r="K74" s="86">
        <v>5.5504208984013177</v>
      </c>
      <c r="L74" s="86">
        <v>5.7739276950168197</v>
      </c>
      <c r="M74" s="86">
        <v>6.0066250745451244</v>
      </c>
      <c r="N74" s="86">
        <v>6.2489001614694928</v>
      </c>
      <c r="O74" s="86">
        <v>6.5011568357280893</v>
      </c>
      <c r="P74" s="86">
        <v>6.7573508933075921</v>
      </c>
      <c r="Q74" s="86">
        <v>7.0238684185732465</v>
      </c>
      <c r="R74" s="86">
        <v>7.3011361916811861</v>
      </c>
      <c r="S74" s="86">
        <v>7.5895991534312541</v>
      </c>
      <c r="T74" s="86">
        <v>7.8897212051401606</v>
      </c>
      <c r="U74" s="86">
        <v>8.1801983315854194</v>
      </c>
      <c r="V74" s="86">
        <v>8.4816531413649781</v>
      </c>
      <c r="W74" s="86">
        <v>8.7945126782122873</v>
      </c>
      <c r="X74" s="86">
        <v>9.1192211268501762</v>
      </c>
      <c r="Y74" s="86">
        <v>9.4562405230379571</v>
      </c>
      <c r="Z74" s="86">
        <v>9.7746626809776629</v>
      </c>
      <c r="AA74" s="86">
        <v>10.104107346218742</v>
      </c>
      <c r="AB74" s="86">
        <v>10.44496788041527</v>
      </c>
      <c r="AC74" s="86">
        <v>10.797652151580838</v>
      </c>
      <c r="AD74" s="86">
        <v>11.162583086357111</v>
      </c>
      <c r="AE74" s="86">
        <v>11.521147117059018</v>
      </c>
      <c r="AF74" s="86">
        <v>11.891619498008465</v>
      </c>
      <c r="AG74" s="86">
        <v>12.27441038577618</v>
      </c>
      <c r="AH74" s="86">
        <v>12.669944622720225</v>
      </c>
      <c r="AI74" s="86">
        <v>13.078662284658373</v>
      </c>
      <c r="AJ74" s="86">
        <v>13.500044284214974</v>
      </c>
      <c r="AK74" s="86">
        <v>13.935441149582326</v>
      </c>
      <c r="AL74" s="86">
        <v>14.38533491883169</v>
      </c>
      <c r="AM74" s="86">
        <v>14.850224790685468</v>
      </c>
      <c r="AN74" s="86">
        <v>15.330627756402741</v>
      </c>
    </row>
    <row r="75" spans="1:40" x14ac:dyDescent="0.2">
      <c r="A75" s="85" t="s">
        <v>180</v>
      </c>
      <c r="B75" s="86">
        <v>10.526974506962622</v>
      </c>
      <c r="C75" s="86">
        <v>10.771845059881596</v>
      </c>
      <c r="D75" s="86">
        <v>11.065886842830347</v>
      </c>
      <c r="E75" s="86">
        <v>11.368569754359394</v>
      </c>
      <c r="F75" s="86">
        <v>11.770013589592224</v>
      </c>
      <c r="G75" s="86">
        <v>12.186048652753135</v>
      </c>
      <c r="H75" s="86">
        <v>12.61722392404206</v>
      </c>
      <c r="I75" s="86">
        <v>13.064109886123763</v>
      </c>
      <c r="J75" s="86">
        <v>13.527299409171064</v>
      </c>
      <c r="K75" s="86">
        <v>14.071580578765566</v>
      </c>
      <c r="L75" s="86">
        <v>14.638221191441026</v>
      </c>
      <c r="M75" s="86">
        <v>15.228162024116124</v>
      </c>
      <c r="N75" s="86">
        <v>15.842384525488157</v>
      </c>
      <c r="O75" s="86">
        <v>16.481912623147142</v>
      </c>
      <c r="P75" s="86">
        <v>17.131422883903983</v>
      </c>
      <c r="Q75" s="86">
        <v>17.807105485471919</v>
      </c>
      <c r="R75" s="86">
        <v>18.510042412706937</v>
      </c>
      <c r="S75" s="86">
        <v>19.241361691831269</v>
      </c>
      <c r="T75" s="86">
        <v>20.002239418293907</v>
      </c>
      <c r="U75" s="86">
        <v>20.738665063462555</v>
      </c>
      <c r="V75" s="86">
        <v>21.502921635048207</v>
      </c>
      <c r="W75" s="86">
        <v>22.296091786135335</v>
      </c>
      <c r="X75" s="86">
        <v>23.11930162611884</v>
      </c>
      <c r="Y75" s="86">
        <v>23.97372252083499</v>
      </c>
      <c r="Z75" s="86">
        <v>24.780995182770145</v>
      </c>
      <c r="AA75" s="86">
        <v>25.61621241008341</v>
      </c>
      <c r="AB75" s="86">
        <v>26.480371464120019</v>
      </c>
      <c r="AC75" s="86">
        <v>27.374506383149118</v>
      </c>
      <c r="AD75" s="86">
        <v>28.299689382490236</v>
      </c>
      <c r="AE75" s="86">
        <v>29.208730830522068</v>
      </c>
      <c r="AF75" s="86">
        <v>30.147962657470323</v>
      </c>
      <c r="AG75" s="86">
        <v>31.118424703617514</v>
      </c>
      <c r="AH75" s="86">
        <v>32.121194041060328</v>
      </c>
      <c r="AI75" s="86">
        <v>33.157386362183907</v>
      </c>
      <c r="AJ75" s="86">
        <v>34.225685662316252</v>
      </c>
      <c r="AK75" s="86">
        <v>35.329515837884244</v>
      </c>
      <c r="AL75" s="86">
        <v>36.470098965138703</v>
      </c>
      <c r="AM75" s="86">
        <v>37.648700626487773</v>
      </c>
      <c r="AN75" s="86">
        <v>38.866631512470789</v>
      </c>
    </row>
    <row r="76" spans="1:40" x14ac:dyDescent="0.2">
      <c r="A76" s="85" t="s">
        <v>248</v>
      </c>
      <c r="B76" s="86">
        <v>2.8564197535323977E-3</v>
      </c>
      <c r="C76" s="86">
        <v>2.9228636386157644E-3</v>
      </c>
      <c r="D76" s="86">
        <v>3.0026497876772243E-3</v>
      </c>
      <c r="E76" s="86">
        <v>3.0847806455962233E-3</v>
      </c>
      <c r="F76" s="86">
        <v>3.1937095786086877E-3</v>
      </c>
      <c r="G76" s="86">
        <v>3.3065977376698619E-3</v>
      </c>
      <c r="H76" s="86">
        <v>3.4235940846572862E-3</v>
      </c>
      <c r="I76" s="86">
        <v>3.5448534159895928E-3</v>
      </c>
      <c r="J76" s="86">
        <v>3.6705366027766861E-3</v>
      </c>
      <c r="K76" s="86">
        <v>3.8182234318154731E-3</v>
      </c>
      <c r="L76" s="86">
        <v>3.971977336902765E-3</v>
      </c>
      <c r="M76" s="86">
        <v>4.1320535911725893E-3</v>
      </c>
      <c r="N76" s="86">
        <v>4.2987185037571818E-3</v>
      </c>
      <c r="O76" s="86">
        <v>4.4722499101345677E-3</v>
      </c>
      <c r="P76" s="86">
        <v>4.648489905559724E-3</v>
      </c>
      <c r="Q76" s="86">
        <v>4.8318315797473334E-3</v>
      </c>
      <c r="R76" s="86">
        <v>5.022568521602132E-3</v>
      </c>
      <c r="S76" s="86">
        <v>5.2210068130265257E-3</v>
      </c>
      <c r="T76" s="86">
        <v>5.4274655791661424E-3</v>
      </c>
      <c r="U76" s="86">
        <v>5.6272894467433139E-3</v>
      </c>
      <c r="V76" s="86">
        <v>5.8346650385052521E-3</v>
      </c>
      <c r="W76" s="86">
        <v>6.0498861246757428E-3</v>
      </c>
      <c r="X76" s="86">
        <v>6.2732582670397092E-3</v>
      </c>
      <c r="Y76" s="86">
        <v>6.5050993073959701E-3</v>
      </c>
      <c r="Z76" s="86">
        <v>6.7241470097071255E-3</v>
      </c>
      <c r="AA76" s="86">
        <v>6.9507772713278994E-3</v>
      </c>
      <c r="AB76" s="86">
        <v>7.1852606920402243E-3</v>
      </c>
      <c r="AC76" s="86">
        <v>7.4278778507830875E-3</v>
      </c>
      <c r="AD76" s="86">
        <v>7.6789196855668995E-3</v>
      </c>
      <c r="AE76" s="86">
        <v>7.9255816250653182E-3</v>
      </c>
      <c r="AF76" s="86">
        <v>8.1804355094237252E-3</v>
      </c>
      <c r="AG76" s="86">
        <v>8.4437634919162091E-3</v>
      </c>
      <c r="AH76" s="86">
        <v>8.7158578284051765E-3</v>
      </c>
      <c r="AI76" s="86">
        <v>8.9970212540939447E-3</v>
      </c>
      <c r="AJ76" s="86">
        <v>9.286896680463088E-3</v>
      </c>
      <c r="AK76" s="86">
        <v>9.5864131574862014E-3</v>
      </c>
      <c r="AL76" s="86">
        <v>9.8959022868728552E-3</v>
      </c>
      <c r="AM76" s="86">
        <v>1.0215707475419377E-2</v>
      </c>
      <c r="AN76" s="86">
        <v>1.0546184369693045E-2</v>
      </c>
    </row>
    <row r="77" spans="1:40" x14ac:dyDescent="0.2">
      <c r="A77" s="85" t="s">
        <v>249</v>
      </c>
      <c r="B77" s="86">
        <v>2.2984991691963351E-2</v>
      </c>
      <c r="C77" s="86">
        <v>2.3519651258273353E-2</v>
      </c>
      <c r="D77" s="86">
        <v>2.416167313585052E-2</v>
      </c>
      <c r="E77" s="86">
        <v>2.4822562378262282E-2</v>
      </c>
      <c r="F77" s="86">
        <v>2.5699089932453047E-2</v>
      </c>
      <c r="G77" s="86">
        <v>2.6607476521970694E-2</v>
      </c>
      <c r="H77" s="86">
        <v>2.7548920810811804E-2</v>
      </c>
      <c r="I77" s="86">
        <v>2.8524668412262658E-2</v>
      </c>
      <c r="J77" s="86">
        <v>2.9536013821335801E-2</v>
      </c>
      <c r="K77" s="86">
        <v>3.0724417778517164E-2</v>
      </c>
      <c r="L77" s="86">
        <v>3.1961642183882651E-2</v>
      </c>
      <c r="M77" s="86">
        <v>3.3249741165106407E-2</v>
      </c>
      <c r="N77" s="86">
        <v>3.4590857654152284E-2</v>
      </c>
      <c r="O77" s="86">
        <v>3.5987227332994622E-2</v>
      </c>
      <c r="P77" s="86">
        <v>3.7405392441826883E-2</v>
      </c>
      <c r="Q77" s="86">
        <v>3.8880703223017725E-2</v>
      </c>
      <c r="R77" s="86">
        <v>4.041552212295757E-2</v>
      </c>
      <c r="S77" s="86">
        <v>4.2012312116485873E-2</v>
      </c>
      <c r="T77" s="86">
        <v>4.3673641134598006E-2</v>
      </c>
      <c r="U77" s="86">
        <v>4.5281580559620331E-2</v>
      </c>
      <c r="V77" s="86">
        <v>4.6950287075134919E-2</v>
      </c>
      <c r="W77" s="86">
        <v>4.8682124586567364E-2</v>
      </c>
      <c r="X77" s="86">
        <v>5.0479551883484304E-2</v>
      </c>
      <c r="Y77" s="86">
        <v>5.2345126570066978E-2</v>
      </c>
      <c r="Z77" s="86">
        <v>5.4107756033590075E-2</v>
      </c>
      <c r="AA77" s="86">
        <v>5.5931400711183105E-2</v>
      </c>
      <c r="AB77" s="86">
        <v>5.7818238060739616E-2</v>
      </c>
      <c r="AC77" s="86">
        <v>5.9770525840270698E-2</v>
      </c>
      <c r="AD77" s="86">
        <v>6.1790605164993698E-2</v>
      </c>
      <c r="AE77" s="86">
        <v>6.3775440420065541E-2</v>
      </c>
      <c r="AF77" s="86">
        <v>6.5826194482873857E-2</v>
      </c>
      <c r="AG77" s="86">
        <v>6.7945137779763715E-2</v>
      </c>
      <c r="AH77" s="86">
        <v>7.013462203042227E-2</v>
      </c>
      <c r="AI77" s="86">
        <v>7.2397083279525612E-2</v>
      </c>
      <c r="AJ77" s="86">
        <v>7.4729648113023739E-2</v>
      </c>
      <c r="AK77" s="86">
        <v>7.71397923950288E-2</v>
      </c>
      <c r="AL77" s="86">
        <v>7.9630184452746555E-2</v>
      </c>
      <c r="AM77" s="86">
        <v>8.2203587606361581E-2</v>
      </c>
      <c r="AN77" s="86">
        <v>8.4862863666846908E-2</v>
      </c>
    </row>
    <row r="78" spans="1:40" x14ac:dyDescent="0.2">
      <c r="A78" s="85" t="s">
        <v>250</v>
      </c>
      <c r="B78" s="86">
        <v>8.2561152885230679E-2</v>
      </c>
      <c r="C78" s="86">
        <v>8.4481628245293788E-2</v>
      </c>
      <c r="D78" s="86">
        <v>8.6787744649453519E-2</v>
      </c>
      <c r="E78" s="86">
        <v>8.9161631858733645E-2</v>
      </c>
      <c r="F78" s="86">
        <v>9.2310083090715783E-2</v>
      </c>
      <c r="G78" s="86">
        <v>9.5572970678457742E-2</v>
      </c>
      <c r="H78" s="86">
        <v>9.8954600174156693E-2</v>
      </c>
      <c r="I78" s="86">
        <v>0.1024594457699438</v>
      </c>
      <c r="J78" s="86">
        <v>0.10609215723911776</v>
      </c>
      <c r="K78" s="86">
        <v>0.11036085579307764</v>
      </c>
      <c r="L78" s="86">
        <v>0.11480491540613526</v>
      </c>
      <c r="M78" s="86">
        <v>0.11943171442113375</v>
      </c>
      <c r="N78" s="86">
        <v>0.1242489501623037</v>
      </c>
      <c r="O78" s="86">
        <v>0.12926465310813126</v>
      </c>
      <c r="P78" s="86">
        <v>0.13435864434971775</v>
      </c>
      <c r="Q78" s="86">
        <v>0.13965790051615415</v>
      </c>
      <c r="R78" s="86">
        <v>0.14517090741854</v>
      </c>
      <c r="S78" s="86">
        <v>0.15090651196206445</v>
      </c>
      <c r="T78" s="86">
        <v>0.1568739380501489</v>
      </c>
      <c r="U78" s="86">
        <v>0.16264959089695305</v>
      </c>
      <c r="V78" s="86">
        <v>0.16864351665487062</v>
      </c>
      <c r="W78" s="86">
        <v>0.174864206375796</v>
      </c>
      <c r="X78" s="86">
        <v>0.18132049193158906</v>
      </c>
      <c r="Y78" s="86">
        <v>0.18802156013217591</v>
      </c>
      <c r="Z78" s="86">
        <v>0.19435285328938964</v>
      </c>
      <c r="AA78" s="86">
        <v>0.20090331060748995</v>
      </c>
      <c r="AB78" s="86">
        <v>0.20768075342643891</v>
      </c>
      <c r="AC78" s="86">
        <v>0.21469329152094646</v>
      </c>
      <c r="AD78" s="86">
        <v>0.22194933408140841</v>
      </c>
      <c r="AE78" s="86">
        <v>0.22907878138085114</v>
      </c>
      <c r="AF78" s="86">
        <v>0.236445006349674</v>
      </c>
      <c r="AG78" s="86">
        <v>0.2440561642667258</v>
      </c>
      <c r="AH78" s="86">
        <v>0.25192070241322556</v>
      </c>
      <c r="AI78" s="86">
        <v>0.26004737096231367</v>
      </c>
      <c r="AJ78" s="86">
        <v>0.26842584872789349</v>
      </c>
      <c r="AK78" s="86">
        <v>0.27708298870900816</v>
      </c>
      <c r="AL78" s="86">
        <v>0.28602837542817289</v>
      </c>
      <c r="AM78" s="86">
        <v>0.29527193461880913</v>
      </c>
      <c r="AN78" s="86">
        <v>0.30482394578923433</v>
      </c>
    </row>
    <row r="79" spans="1:40" x14ac:dyDescent="0.2">
      <c r="A79" s="85" t="s">
        <v>251</v>
      </c>
      <c r="B79" s="86">
        <v>1.6351957493782444E-3</v>
      </c>
      <c r="C79" s="86">
        <v>1.6732324414036851E-3</v>
      </c>
      <c r="D79" s="86">
        <v>1.7189070911617316E-3</v>
      </c>
      <c r="E79" s="86">
        <v>1.7659240009124267E-3</v>
      </c>
      <c r="F79" s="86">
        <v>1.8282818277080217E-3</v>
      </c>
      <c r="G79" s="86">
        <v>1.8929061664886542E-3</v>
      </c>
      <c r="H79" s="86">
        <v>1.9598822924764506E-3</v>
      </c>
      <c r="I79" s="86">
        <v>2.0292988209547418E-3</v>
      </c>
      <c r="J79" s="86">
        <v>2.1012478447452461E-3</v>
      </c>
      <c r="K79" s="86">
        <v>2.1857931482794088E-3</v>
      </c>
      <c r="L79" s="86">
        <v>2.2738116307654409E-3</v>
      </c>
      <c r="M79" s="86">
        <v>2.3654494267282733E-3</v>
      </c>
      <c r="N79" s="86">
        <v>2.4608589883978417E-3</v>
      </c>
      <c r="O79" s="86">
        <v>2.5601993664151204E-3</v>
      </c>
      <c r="P79" s="86">
        <v>2.6610903125140859E-3</v>
      </c>
      <c r="Q79" s="86">
        <v>2.766046709746923E-3</v>
      </c>
      <c r="R79" s="86">
        <v>2.8752366270147441E-3</v>
      </c>
      <c r="S79" s="86">
        <v>2.9888352850025186E-3</v>
      </c>
      <c r="T79" s="86">
        <v>3.1070253711745124E-3</v>
      </c>
      <c r="U79" s="86">
        <v>3.221417220790604E-3</v>
      </c>
      <c r="V79" s="86">
        <v>3.3401321560708854E-3</v>
      </c>
      <c r="W79" s="86">
        <v>3.4633383497149894E-3</v>
      </c>
      <c r="X79" s="86">
        <v>3.5912107246596652E-3</v>
      </c>
      <c r="Y79" s="86">
        <v>3.7239312337001042E-3</v>
      </c>
      <c r="Z79" s="86">
        <v>3.8493280250110873E-3</v>
      </c>
      <c r="AA79" s="86">
        <v>3.9790655539665163E-3</v>
      </c>
      <c r="AB79" s="86">
        <v>4.1132987290362164E-3</v>
      </c>
      <c r="AC79" s="86">
        <v>4.2521881713921397E-3</v>
      </c>
      <c r="AD79" s="86">
        <v>4.3959004323954306E-3</v>
      </c>
      <c r="AE79" s="86">
        <v>4.537105363674322E-3</v>
      </c>
      <c r="AF79" s="86">
        <v>4.6829998835186274E-3</v>
      </c>
      <c r="AG79" s="86">
        <v>4.8337455143495174E-3</v>
      </c>
      <c r="AH79" s="86">
        <v>4.9895095619501657E-3</v>
      </c>
      <c r="AI79" s="86">
        <v>5.1504653311428223E-3</v>
      </c>
      <c r="AJ79" s="86">
        <v>5.3164084018213695E-3</v>
      </c>
      <c r="AK79" s="86">
        <v>5.4878706210877322E-3</v>
      </c>
      <c r="AL79" s="86">
        <v>5.6650418187823258E-3</v>
      </c>
      <c r="AM79" s="86">
        <v>5.8481185827256085E-3</v>
      </c>
      <c r="AN79" s="86">
        <v>6.0373045075588711E-3</v>
      </c>
    </row>
    <row r="80" spans="1:40" x14ac:dyDescent="0.2">
      <c r="A80" s="85" t="s">
        <v>252</v>
      </c>
      <c r="B80" s="86">
        <v>0</v>
      </c>
      <c r="C80" s="86">
        <v>0</v>
      </c>
      <c r="D80" s="86">
        <v>0</v>
      </c>
      <c r="E80" s="86">
        <v>0</v>
      </c>
      <c r="F80" s="86">
        <v>0</v>
      </c>
      <c r="G80" s="86">
        <v>0</v>
      </c>
      <c r="H80" s="86">
        <v>0</v>
      </c>
      <c r="I80" s="86">
        <v>0</v>
      </c>
      <c r="J80" s="86">
        <v>0</v>
      </c>
      <c r="K80" s="86">
        <v>0</v>
      </c>
      <c r="L80" s="86">
        <v>0</v>
      </c>
      <c r="M80" s="86">
        <v>0</v>
      </c>
      <c r="N80" s="86">
        <v>0</v>
      </c>
      <c r="O80" s="86">
        <v>0</v>
      </c>
      <c r="P80" s="86">
        <v>0</v>
      </c>
      <c r="Q80" s="86">
        <v>0</v>
      </c>
      <c r="R80" s="86">
        <v>0</v>
      </c>
      <c r="S80" s="86">
        <v>0</v>
      </c>
      <c r="T80" s="86">
        <v>0</v>
      </c>
      <c r="U80" s="86">
        <v>0</v>
      </c>
      <c r="V80" s="86">
        <v>0</v>
      </c>
      <c r="W80" s="86">
        <v>0</v>
      </c>
      <c r="X80" s="86">
        <v>0</v>
      </c>
      <c r="Y80" s="86">
        <v>0</v>
      </c>
      <c r="Z80" s="86">
        <v>0</v>
      </c>
      <c r="AA80" s="86">
        <v>0</v>
      </c>
      <c r="AB80" s="86">
        <v>0</v>
      </c>
      <c r="AC80" s="86">
        <v>0</v>
      </c>
      <c r="AD80" s="86">
        <v>0</v>
      </c>
      <c r="AE80" s="86">
        <v>0</v>
      </c>
      <c r="AF80" s="86">
        <v>0</v>
      </c>
      <c r="AG80" s="86">
        <v>0</v>
      </c>
      <c r="AH80" s="86">
        <v>0</v>
      </c>
      <c r="AI80" s="86">
        <v>0</v>
      </c>
      <c r="AJ80" s="86">
        <v>0</v>
      </c>
      <c r="AK80" s="86">
        <v>0</v>
      </c>
      <c r="AL80" s="86">
        <v>0</v>
      </c>
      <c r="AM80" s="86">
        <v>0</v>
      </c>
      <c r="AN80" s="86">
        <v>0</v>
      </c>
    </row>
    <row r="81" spans="1:40" x14ac:dyDescent="0.2">
      <c r="A81" s="85" t="s">
        <v>128</v>
      </c>
      <c r="B81" s="86">
        <v>0.16239825386492365</v>
      </c>
      <c r="C81" s="86">
        <v>0.16617583974115785</v>
      </c>
      <c r="D81" s="86">
        <v>0.17071198372845667</v>
      </c>
      <c r="E81" s="86">
        <v>0.17538143327206074</v>
      </c>
      <c r="F81" s="86">
        <v>0.1815744546215026</v>
      </c>
      <c r="G81" s="86">
        <v>0.18799257292883093</v>
      </c>
      <c r="H81" s="86">
        <v>0.19464425723952647</v>
      </c>
      <c r="I81" s="86">
        <v>0.20153830831477273</v>
      </c>
      <c r="J81" s="86">
        <v>0.20868387228490076</v>
      </c>
      <c r="K81" s="86">
        <v>0.21708042644158113</v>
      </c>
      <c r="L81" s="86">
        <v>0.225821916791594</v>
      </c>
      <c r="M81" s="86">
        <v>0.23492285657696999</v>
      </c>
      <c r="N81" s="86">
        <v>0.24439838647792964</v>
      </c>
      <c r="O81" s="86">
        <v>0.25426430249099519</v>
      </c>
      <c r="P81" s="86">
        <v>0.26428421202383373</v>
      </c>
      <c r="Q81" s="86">
        <v>0.27470787882277631</v>
      </c>
      <c r="R81" s="86">
        <v>0.28555199452616653</v>
      </c>
      <c r="S81" s="86">
        <v>0.29683396104646109</v>
      </c>
      <c r="T81" s="86">
        <v>0.30857192185376792</v>
      </c>
      <c r="U81" s="86">
        <v>0.31993266361272604</v>
      </c>
      <c r="V81" s="86">
        <v>0.33172274942021157</v>
      </c>
      <c r="W81" s="86">
        <v>0.3439588812232412</v>
      </c>
      <c r="X81" s="86">
        <v>0.3566584313636279</v>
      </c>
      <c r="Y81" s="86">
        <v>0.36983947034836506</v>
      </c>
      <c r="Z81" s="86">
        <v>0.38229315973504002</v>
      </c>
      <c r="AA81" s="86">
        <v>0.39517794626357827</v>
      </c>
      <c r="AB81" s="86">
        <v>0.40850921455384431</v>
      </c>
      <c r="AC81" s="86">
        <v>0.42230291657848018</v>
      </c>
      <c r="AD81" s="86">
        <v>0.43657559326247275</v>
      </c>
      <c r="AE81" s="86">
        <v>0.45059925635328479</v>
      </c>
      <c r="AF81" s="86">
        <v>0.46508866245661257</v>
      </c>
      <c r="AG81" s="86">
        <v>0.48005985305199633</v>
      </c>
      <c r="AH81" s="86">
        <v>0.49552944398928711</v>
      </c>
      <c r="AI81" s="86">
        <v>0.51151464690845561</v>
      </c>
      <c r="AJ81" s="86">
        <v>0.52799515997817636</v>
      </c>
      <c r="AK81" s="86">
        <v>0.54502380319917876</v>
      </c>
      <c r="AL81" s="86">
        <v>0.56261942938136478</v>
      </c>
      <c r="AM81" s="86">
        <v>0.58080156249841486</v>
      </c>
      <c r="AN81" s="86">
        <v>0.59959042240122762</v>
      </c>
    </row>
    <row r="82" spans="1:40" x14ac:dyDescent="0.2">
      <c r="A82" s="85" t="s">
        <v>253</v>
      </c>
      <c r="B82" s="86">
        <v>2.8534432107014474</v>
      </c>
      <c r="C82" s="86">
        <v>2.9198178576871707</v>
      </c>
      <c r="D82" s="86">
        <v>2.9995208652951706</v>
      </c>
      <c r="E82" s="86">
        <v>3.0815661384481223</v>
      </c>
      <c r="F82" s="86">
        <v>3.1903815616606921</v>
      </c>
      <c r="G82" s="86">
        <v>3.3031520851957374</v>
      </c>
      <c r="H82" s="86">
        <v>3.42002651570452</v>
      </c>
      <c r="I82" s="86">
        <v>3.541159488299487</v>
      </c>
      <c r="J82" s="86">
        <v>3.6667117064542087</v>
      </c>
      <c r="K82" s="86">
        <v>3.8142446378833537</v>
      </c>
      <c r="L82" s="86">
        <v>3.9678383231418382</v>
      </c>
      <c r="M82" s="86">
        <v>4.1277477693553646</v>
      </c>
      <c r="N82" s="86">
        <v>4.2942390081477519</v>
      </c>
      <c r="O82" s="86">
        <v>4.4675895854775316</v>
      </c>
      <c r="P82" s="86">
        <v>4.6436459293597867</v>
      </c>
      <c r="Q82" s="86">
        <v>4.8267965516737208</v>
      </c>
      <c r="R82" s="86">
        <v>5.0173347353886584</v>
      </c>
      <c r="S82" s="86">
        <v>5.2155662434532193</v>
      </c>
      <c r="T82" s="86">
        <v>5.4218098684674887</v>
      </c>
      <c r="U82" s="86">
        <v>5.6214255088400442</v>
      </c>
      <c r="V82" s="86">
        <v>5.8285850040950828</v>
      </c>
      <c r="W82" s="86">
        <v>6.0435818183320382</v>
      </c>
      <c r="X82" s="86">
        <v>6.2667211949240427</v>
      </c>
      <c r="Y82" s="86">
        <v>6.4983206444616766</v>
      </c>
      <c r="Z82" s="86">
        <v>6.717140087299712</v>
      </c>
      <c r="AA82" s="86">
        <v>6.9435341880132277</v>
      </c>
      <c r="AB82" s="86">
        <v>7.1777732644046477</v>
      </c>
      <c r="AC82" s="86">
        <v>7.4201376030346307</v>
      </c>
      <c r="AD82" s="86">
        <v>7.6709178387405519</v>
      </c>
      <c r="AE82" s="86">
        <v>7.9173227432472553</v>
      </c>
      <c r="AF82" s="86">
        <v>8.1719110561673283</v>
      </c>
      <c r="AG82" s="86">
        <v>8.4349646367559927</v>
      </c>
      <c r="AH82" s="86">
        <v>8.7067754363293464</v>
      </c>
      <c r="AI82" s="86">
        <v>8.987645874624361</v>
      </c>
      <c r="AJ82" s="86">
        <v>9.2772192352270277</v>
      </c>
      <c r="AK82" s="86">
        <v>9.5764235999909619</v>
      </c>
      <c r="AL82" s="86">
        <v>9.8855902250789427</v>
      </c>
      <c r="AM82" s="86">
        <v>10.205062159438961</v>
      </c>
      <c r="AN82" s="86">
        <v>10.535194679035474</v>
      </c>
    </row>
    <row r="83" spans="1:40" x14ac:dyDescent="0.2">
      <c r="A83" s="85" t="s">
        <v>254</v>
      </c>
      <c r="B83" s="86">
        <v>5.1069501415789602E-4</v>
      </c>
      <c r="C83" s="86">
        <v>5.2257441696324099E-4</v>
      </c>
      <c r="D83" s="86">
        <v>5.3683926318346352E-4</v>
      </c>
      <c r="E83" s="86">
        <v>5.5152331639233578E-4</v>
      </c>
      <c r="F83" s="86">
        <v>5.7099855735375654E-4</v>
      </c>
      <c r="G83" s="86">
        <v>5.9118166241690787E-4</v>
      </c>
      <c r="H83" s="86">
        <v>6.1209926425300897E-4</v>
      </c>
      <c r="I83" s="86">
        <v>6.3377903868215124E-4</v>
      </c>
      <c r="J83" s="86">
        <v>6.5624974760939098E-4</v>
      </c>
      <c r="K83" s="86">
        <v>6.8265445481449486E-4</v>
      </c>
      <c r="L83" s="86">
        <v>7.1014388546917486E-4</v>
      </c>
      <c r="M83" s="86">
        <v>7.3876367947514122E-4</v>
      </c>
      <c r="N83" s="86">
        <v>7.6856144984371367E-4</v>
      </c>
      <c r="O83" s="86">
        <v>7.9958687036433044E-4</v>
      </c>
      <c r="P83" s="86">
        <v>8.3109655546839581E-4</v>
      </c>
      <c r="Q83" s="86">
        <v>8.6387593909336314E-4</v>
      </c>
      <c r="R83" s="86">
        <v>8.9797751156026322E-4</v>
      </c>
      <c r="S83" s="86">
        <v>9.3345599679448877E-4</v>
      </c>
      <c r="T83" s="86">
        <v>9.7036845070337392E-4</v>
      </c>
      <c r="U83" s="86">
        <v>1.0060946610249521E-3</v>
      </c>
      <c r="V83" s="86">
        <v>1.0431710328151613E-3</v>
      </c>
      <c r="W83" s="86">
        <v>1.0816500888127937E-3</v>
      </c>
      <c r="X83" s="86">
        <v>1.1215864599522156E-3</v>
      </c>
      <c r="Y83" s="86">
        <v>1.1630369726931046E-3</v>
      </c>
      <c r="Z83" s="86">
        <v>1.20220018366541E-3</v>
      </c>
      <c r="AA83" s="86">
        <v>1.2427190690721852E-3</v>
      </c>
      <c r="AB83" s="86">
        <v>1.28464200904359E-3</v>
      </c>
      <c r="AC83" s="86">
        <v>1.3280191678683422E-3</v>
      </c>
      <c r="AD83" s="86">
        <v>1.372902561918043E-3</v>
      </c>
      <c r="AE83" s="86">
        <v>1.4170028810425621E-3</v>
      </c>
      <c r="AF83" s="86">
        <v>1.4625678257323812E-3</v>
      </c>
      <c r="AG83" s="86">
        <v>1.5096478417492372E-3</v>
      </c>
      <c r="AH83" s="86">
        <v>1.5582951810815169E-3</v>
      </c>
      <c r="AI83" s="86">
        <v>1.6085639693032899E-3</v>
      </c>
      <c r="AJ83" s="86">
        <v>1.660390363092418E-3</v>
      </c>
      <c r="AK83" s="86">
        <v>1.7139404659037019E-3</v>
      </c>
      <c r="AL83" s="86">
        <v>1.7692735643106759E-3</v>
      </c>
      <c r="AM83" s="86">
        <v>1.8264510555006737E-3</v>
      </c>
      <c r="AN83" s="86">
        <v>1.8855365249913654E-3</v>
      </c>
    </row>
    <row r="88" spans="1:40" x14ac:dyDescent="0.2">
      <c r="A88" s="83" t="s">
        <v>259</v>
      </c>
    </row>
    <row r="89" spans="1:40" x14ac:dyDescent="0.2">
      <c r="A89" s="83" t="s">
        <v>241</v>
      </c>
    </row>
    <row r="90" spans="1:40" x14ac:dyDescent="0.2">
      <c r="A90" s="83"/>
    </row>
    <row r="91" spans="1:40" x14ac:dyDescent="0.2">
      <c r="A91" s="83"/>
    </row>
    <row r="92" spans="1:40" x14ac:dyDescent="0.2">
      <c r="A92" s="83"/>
    </row>
    <row r="93" spans="1:40" x14ac:dyDescent="0.2">
      <c r="A93" s="85" t="s">
        <v>244</v>
      </c>
      <c r="B93" s="85">
        <v>2022</v>
      </c>
      <c r="C93" s="85">
        <v>2023</v>
      </c>
      <c r="D93" s="85">
        <v>2024</v>
      </c>
      <c r="E93" s="85">
        <v>2025</v>
      </c>
      <c r="F93" s="85">
        <v>2026</v>
      </c>
      <c r="G93" s="85">
        <v>2027</v>
      </c>
      <c r="H93" s="85">
        <v>2028</v>
      </c>
      <c r="I93" s="85">
        <v>2029</v>
      </c>
      <c r="J93" s="85">
        <v>2030</v>
      </c>
      <c r="K93" s="85">
        <v>2031</v>
      </c>
      <c r="L93" s="85">
        <v>2032</v>
      </c>
      <c r="M93" s="85">
        <v>2033</v>
      </c>
      <c r="N93" s="85">
        <v>2034</v>
      </c>
      <c r="O93" s="85">
        <v>2035</v>
      </c>
      <c r="P93" s="85">
        <v>2036</v>
      </c>
      <c r="Q93" s="85">
        <v>2037</v>
      </c>
      <c r="R93" s="85">
        <v>2038</v>
      </c>
      <c r="S93" s="85">
        <v>2039</v>
      </c>
      <c r="T93" s="85">
        <v>2040</v>
      </c>
      <c r="U93" s="85">
        <v>2041</v>
      </c>
      <c r="V93" s="85">
        <v>2042</v>
      </c>
      <c r="W93" s="85">
        <v>2043</v>
      </c>
      <c r="X93" s="85">
        <v>2044</v>
      </c>
      <c r="Y93" s="85">
        <v>2045</v>
      </c>
      <c r="Z93" s="85">
        <v>2046</v>
      </c>
      <c r="AA93" s="85">
        <v>2047</v>
      </c>
      <c r="AB93" s="85">
        <v>2048</v>
      </c>
      <c r="AC93" s="85">
        <v>2049</v>
      </c>
      <c r="AD93" s="85">
        <v>2050</v>
      </c>
      <c r="AE93" s="85">
        <v>2051</v>
      </c>
      <c r="AF93" s="85">
        <v>2052</v>
      </c>
      <c r="AG93" s="85">
        <v>2053</v>
      </c>
      <c r="AH93" s="85">
        <v>2054</v>
      </c>
      <c r="AI93" s="85">
        <v>2055</v>
      </c>
      <c r="AJ93" s="85">
        <v>2056</v>
      </c>
      <c r="AK93" s="85">
        <v>2057</v>
      </c>
      <c r="AL93" s="85">
        <v>2058</v>
      </c>
      <c r="AM93" s="85">
        <v>2059</v>
      </c>
      <c r="AN93" s="85">
        <v>2060</v>
      </c>
    </row>
    <row r="94" spans="1:40" x14ac:dyDescent="0.2">
      <c r="A94" s="85" t="s">
        <v>245</v>
      </c>
      <c r="B94" s="84">
        <f>B9*$B$7+B30*$B$28+B52*$B$50+B72*$B$70</f>
        <v>2485.1333983271775</v>
      </c>
      <c r="C94" s="84">
        <f t="shared" ref="C94:AN101" si="0">C9*$B$7+C30*$B$28+C52*$B$50+C72*$B$70</f>
        <v>2542.9406998384798</v>
      </c>
      <c r="D94" s="84">
        <f t="shared" si="0"/>
        <v>2612.355996211269</v>
      </c>
      <c r="E94" s="84">
        <f t="shared" si="0"/>
        <v>2683.8112288658403</v>
      </c>
      <c r="F94" s="84">
        <f t="shared" si="0"/>
        <v>2778.5812391693521</v>
      </c>
      <c r="G94" s="84">
        <f t="shared" si="0"/>
        <v>2876.7958429619707</v>
      </c>
      <c r="H94" s="84">
        <f t="shared" si="0"/>
        <v>2978.5846395914446</v>
      </c>
      <c r="I94" s="84">
        <f t="shared" si="0"/>
        <v>3084.0823045547527</v>
      </c>
      <c r="J94" s="84">
        <f t="shared" si="0"/>
        <v>3193.4287984328134</v>
      </c>
      <c r="K94" s="84">
        <f t="shared" si="0"/>
        <v>3321.9188324635056</v>
      </c>
      <c r="L94" s="84">
        <f t="shared" si="0"/>
        <v>3455.6873250609747</v>
      </c>
      <c r="M94" s="84">
        <f t="shared" si="0"/>
        <v>3594.9563681605041</v>
      </c>
      <c r="N94" s="84">
        <f t="shared" si="0"/>
        <v>3739.9576552021044</v>
      </c>
      <c r="O94" s="84">
        <f t="shared" si="0"/>
        <v>3890.9329077411699</v>
      </c>
      <c r="P94" s="84">
        <f t="shared" si="0"/>
        <v>4044.2646784693534</v>
      </c>
      <c r="Q94" s="84">
        <f t="shared" si="0"/>
        <v>4203.7750295882315</v>
      </c>
      <c r="R94" s="84">
        <f t="shared" si="0"/>
        <v>4369.7193884003291</v>
      </c>
      <c r="S94" s="84">
        <f t="shared" si="0"/>
        <v>4542.3640513270202</v>
      </c>
      <c r="T94" s="84">
        <f t="shared" si="0"/>
        <v>4721.9866626314297</v>
      </c>
      <c r="U94" s="84">
        <f t="shared" si="0"/>
        <v>4895.8368001978106</v>
      </c>
      <c r="V94" s="84">
        <f t="shared" si="0"/>
        <v>5076.2570652684963</v>
      </c>
      <c r="W94" s="84">
        <f t="shared" si="0"/>
        <v>5263.5030428966447</v>
      </c>
      <c r="X94" s="84">
        <f t="shared" si="0"/>
        <v>5457.8405769926467</v>
      </c>
      <c r="Y94" s="84">
        <f t="shared" si="0"/>
        <v>5659.5461952862288</v>
      </c>
      <c r="Z94" s="84">
        <f t="shared" si="0"/>
        <v>5850.1213935452033</v>
      </c>
      <c r="AA94" s="84">
        <f t="shared" si="0"/>
        <v>6047.2935463875565</v>
      </c>
      <c r="AB94" s="84">
        <f t="shared" si="0"/>
        <v>6251.298080190958</v>
      </c>
      <c r="AC94" s="84">
        <f t="shared" si="0"/>
        <v>6462.3791033681373</v>
      </c>
      <c r="AD94" s="84">
        <f t="shared" si="0"/>
        <v>6680.7897368988288</v>
      </c>
      <c r="AE94" s="84">
        <f t="shared" si="0"/>
        <v>6895.3897876041292</v>
      </c>
      <c r="AF94" s="84">
        <f t="shared" si="0"/>
        <v>7117.1169686072908</v>
      </c>
      <c r="AG94" s="84">
        <f t="shared" si="0"/>
        <v>7346.2167580191663</v>
      </c>
      <c r="AH94" s="84">
        <f t="shared" si="0"/>
        <v>7582.9434233729507</v>
      </c>
      <c r="AI94" s="84">
        <f t="shared" si="0"/>
        <v>7827.5603494053266</v>
      </c>
      <c r="AJ94" s="84">
        <f t="shared" si="0"/>
        <v>8079.7568630771766</v>
      </c>
      <c r="AK94" s="84">
        <f t="shared" si="0"/>
        <v>8340.3412535467323</v>
      </c>
      <c r="AL94" s="84">
        <f t="shared" si="0"/>
        <v>8609.6020198983279</v>
      </c>
      <c r="AM94" s="84">
        <f t="shared" si="0"/>
        <v>8887.8379318410498</v>
      </c>
      <c r="AN94" s="84">
        <f t="shared" si="0"/>
        <v>9175.3584078912827</v>
      </c>
    </row>
    <row r="95" spans="1:40" x14ac:dyDescent="0.2">
      <c r="A95" s="85" t="s">
        <v>246</v>
      </c>
      <c r="B95" s="84">
        <f t="shared" ref="B95:Q105" si="1">B10*$B$7+B31*$B$28+B53*$B$50+B73*$B$70</f>
        <v>209.79577116176907</v>
      </c>
      <c r="C95" s="84">
        <f t="shared" si="1"/>
        <v>214.67588238940303</v>
      </c>
      <c r="D95" s="84">
        <f t="shared" si="1"/>
        <v>220.53594432521504</v>
      </c>
      <c r="E95" s="84">
        <f t="shared" si="1"/>
        <v>226.56821834656139</v>
      </c>
      <c r="F95" s="84">
        <f t="shared" si="1"/>
        <v>234.56873349315978</v>
      </c>
      <c r="G95" s="84">
        <f t="shared" si="1"/>
        <v>242.86004234438283</v>
      </c>
      <c r="H95" s="84">
        <f t="shared" si="1"/>
        <v>251.45308571939185</v>
      </c>
      <c r="I95" s="84">
        <f t="shared" si="1"/>
        <v>260.35923296751997</v>
      </c>
      <c r="J95" s="84">
        <f t="shared" si="1"/>
        <v>269.59029960660877</v>
      </c>
      <c r="K95" s="84">
        <f t="shared" si="1"/>
        <v>280.43747014249095</v>
      </c>
      <c r="L95" s="84">
        <f t="shared" si="1"/>
        <v>291.73024987034142</v>
      </c>
      <c r="M95" s="84">
        <f t="shared" si="1"/>
        <v>303.48738786369626</v>
      </c>
      <c r="N95" s="84">
        <f t="shared" si="1"/>
        <v>315.72844375824855</v>
      </c>
      <c r="O95" s="84">
        <f t="shared" si="1"/>
        <v>328.4738237664593</v>
      </c>
      <c r="P95" s="84">
        <f t="shared" si="1"/>
        <v>341.41814180796661</v>
      </c>
      <c r="Q95" s="84">
        <f t="shared" si="1"/>
        <v>354.88405761908376</v>
      </c>
      <c r="R95" s="84">
        <f t="shared" si="0"/>
        <v>368.89313445591051</v>
      </c>
      <c r="S95" s="84">
        <f t="shared" si="0"/>
        <v>383.46785314910005</v>
      </c>
      <c r="T95" s="84">
        <f t="shared" si="0"/>
        <v>398.63165251780413</v>
      </c>
      <c r="U95" s="84">
        <f t="shared" si="0"/>
        <v>413.30813777282896</v>
      </c>
      <c r="V95" s="84">
        <f t="shared" si="0"/>
        <v>428.53927533236367</v>
      </c>
      <c r="W95" s="84">
        <f t="shared" si="0"/>
        <v>444.34664176986746</v>
      </c>
      <c r="X95" s="84">
        <f t="shared" si="0"/>
        <v>460.75267971486937</v>
      </c>
      <c r="Y95" s="84">
        <f t="shared" si="0"/>
        <v>477.78073372840788</v>
      </c>
      <c r="Z95" s="84">
        <f t="shared" si="0"/>
        <v>493.86915405625086</v>
      </c>
      <c r="AA95" s="84">
        <f t="shared" si="0"/>
        <v>510.5144914393598</v>
      </c>
      <c r="AB95" s="84">
        <f t="shared" si="0"/>
        <v>527.73662064924088</v>
      </c>
      <c r="AC95" s="84">
        <f t="shared" si="0"/>
        <v>545.55614939762972</v>
      </c>
      <c r="AD95" s="84">
        <f t="shared" si="0"/>
        <v>563.99444624010334</v>
      </c>
      <c r="AE95" s="84">
        <f t="shared" si="0"/>
        <v>582.11105243894121</v>
      </c>
      <c r="AF95" s="84">
        <f t="shared" si="0"/>
        <v>600.82933329959667</v>
      </c>
      <c r="AG95" s="84">
        <f t="shared" si="0"/>
        <v>620.17001216416656</v>
      </c>
      <c r="AH95" s="84">
        <f t="shared" si="0"/>
        <v>640.15455438064544</v>
      </c>
      <c r="AI95" s="84">
        <f t="shared" si="0"/>
        <v>660.80519497431681</v>
      </c>
      <c r="AJ95" s="84">
        <f t="shared" si="0"/>
        <v>682.09570682599906</v>
      </c>
      <c r="AK95" s="84">
        <f t="shared" si="0"/>
        <v>704.09432596977592</v>
      </c>
      <c r="AL95" s="84">
        <f t="shared" si="0"/>
        <v>726.82540759234269</v>
      </c>
      <c r="AM95" s="84">
        <f t="shared" si="0"/>
        <v>750.3141739298818</v>
      </c>
      <c r="AN95" s="84">
        <f t="shared" si="0"/>
        <v>774.58674619435715</v>
      </c>
    </row>
    <row r="96" spans="1:40" x14ac:dyDescent="0.2">
      <c r="A96" s="85" t="s">
        <v>247</v>
      </c>
      <c r="B96" s="84">
        <f t="shared" si="1"/>
        <v>4152279.7651142734</v>
      </c>
      <c r="C96" s="84">
        <f t="shared" si="0"/>
        <v>4248866.9698505718</v>
      </c>
      <c r="D96" s="84">
        <f t="shared" si="0"/>
        <v>4364849.3677017959</v>
      </c>
      <c r="E96" s="84">
        <f t="shared" si="0"/>
        <v>4484240.1886785785</v>
      </c>
      <c r="F96" s="84">
        <f t="shared" si="0"/>
        <v>4642586.455477709</v>
      </c>
      <c r="G96" s="84">
        <f t="shared" si="0"/>
        <v>4806688.11386004</v>
      </c>
      <c r="H96" s="84">
        <f t="shared" si="0"/>
        <v>4976761.7046155306</v>
      </c>
      <c r="I96" s="84">
        <f t="shared" si="0"/>
        <v>5153032.2500071041</v>
      </c>
      <c r="J96" s="84">
        <f t="shared" si="0"/>
        <v>5335733.60286876</v>
      </c>
      <c r="K96" s="84">
        <f t="shared" si="0"/>
        <v>5550420.8984013181</v>
      </c>
      <c r="L96" s="84">
        <f t="shared" si="0"/>
        <v>5773927.69501682</v>
      </c>
      <c r="M96" s="84">
        <f t="shared" si="0"/>
        <v>6006625.0745451245</v>
      </c>
      <c r="N96" s="84">
        <f t="shared" si="0"/>
        <v>6248900.1614694931</v>
      </c>
      <c r="O96" s="84">
        <f t="shared" si="0"/>
        <v>6501156.8357280893</v>
      </c>
      <c r="P96" s="84">
        <f t="shared" si="0"/>
        <v>6757350.8933075918</v>
      </c>
      <c r="Q96" s="84">
        <f t="shared" si="0"/>
        <v>7023868.4185732463</v>
      </c>
      <c r="R96" s="84">
        <f t="shared" si="0"/>
        <v>7301136.1916811857</v>
      </c>
      <c r="S96" s="84">
        <f t="shared" si="0"/>
        <v>7589599.1534312544</v>
      </c>
      <c r="T96" s="84">
        <f t="shared" si="0"/>
        <v>7889721.2051401604</v>
      </c>
      <c r="U96" s="84">
        <f t="shared" si="0"/>
        <v>8180198.3315854194</v>
      </c>
      <c r="V96" s="84">
        <f t="shared" si="0"/>
        <v>8481653.1413649786</v>
      </c>
      <c r="W96" s="84">
        <f t="shared" si="0"/>
        <v>8794512.6782122869</v>
      </c>
      <c r="X96" s="84">
        <f t="shared" si="0"/>
        <v>9119221.1268501766</v>
      </c>
      <c r="Y96" s="84">
        <f t="shared" si="0"/>
        <v>9456240.523037957</v>
      </c>
      <c r="Z96" s="84">
        <f t="shared" si="0"/>
        <v>9774662.680977663</v>
      </c>
      <c r="AA96" s="84">
        <f t="shared" si="0"/>
        <v>10104107.346218742</v>
      </c>
      <c r="AB96" s="84">
        <f t="shared" si="0"/>
        <v>10444967.88041527</v>
      </c>
      <c r="AC96" s="84">
        <f t="shared" si="0"/>
        <v>10797652.151580838</v>
      </c>
      <c r="AD96" s="84">
        <f t="shared" si="0"/>
        <v>11162583.086357111</v>
      </c>
      <c r="AE96" s="84">
        <f t="shared" si="0"/>
        <v>11521147.117059018</v>
      </c>
      <c r="AF96" s="84">
        <f t="shared" si="0"/>
        <v>11891619.498008465</v>
      </c>
      <c r="AG96" s="84">
        <f t="shared" si="0"/>
        <v>12274410.385776181</v>
      </c>
      <c r="AH96" s="84">
        <f t="shared" si="0"/>
        <v>12669944.622720225</v>
      </c>
      <c r="AI96" s="84">
        <f t="shared" si="0"/>
        <v>13078662.284658372</v>
      </c>
      <c r="AJ96" s="84">
        <f t="shared" si="0"/>
        <v>13500044.284214973</v>
      </c>
      <c r="AK96" s="84">
        <f t="shared" si="0"/>
        <v>13935441.149582326</v>
      </c>
      <c r="AL96" s="84">
        <f t="shared" si="0"/>
        <v>14385334.918831689</v>
      </c>
      <c r="AM96" s="84">
        <f t="shared" si="0"/>
        <v>14850224.790685467</v>
      </c>
      <c r="AN96" s="84">
        <f t="shared" si="0"/>
        <v>15330627.75640274</v>
      </c>
    </row>
    <row r="97" spans="1:40" x14ac:dyDescent="0.2">
      <c r="A97" s="85" t="s">
        <v>180</v>
      </c>
      <c r="B97" s="84">
        <f t="shared" si="1"/>
        <v>15201333.047478573</v>
      </c>
      <c r="C97" s="84">
        <f t="shared" si="0"/>
        <v>15554935.008419918</v>
      </c>
      <c r="D97" s="84">
        <f t="shared" si="0"/>
        <v>15979542.00917992</v>
      </c>
      <c r="E97" s="84">
        <f t="shared" si="0"/>
        <v>16416627.113061408</v>
      </c>
      <c r="F97" s="84">
        <f t="shared" si="0"/>
        <v>16996326.573261976</v>
      </c>
      <c r="G97" s="84">
        <f t="shared" si="0"/>
        <v>17597096.295878369</v>
      </c>
      <c r="H97" s="84">
        <f t="shared" si="0"/>
        <v>18219729.028233204</v>
      </c>
      <c r="I97" s="84">
        <f t="shared" si="0"/>
        <v>18865048.567988314</v>
      </c>
      <c r="J97" s="84">
        <f t="shared" si="0"/>
        <v>19533911.041179232</v>
      </c>
      <c r="K97" s="84">
        <f t="shared" si="0"/>
        <v>20319872.793533131</v>
      </c>
      <c r="L97" s="84">
        <f t="shared" si="0"/>
        <v>21138122.392770767</v>
      </c>
      <c r="M97" s="84">
        <f t="shared" si="0"/>
        <v>21990018.354888808</v>
      </c>
      <c r="N97" s="84">
        <f t="shared" si="0"/>
        <v>22876977.927407589</v>
      </c>
      <c r="O97" s="84">
        <f t="shared" si="0"/>
        <v>23800479.698909421</v>
      </c>
      <c r="P97" s="84">
        <f t="shared" si="0"/>
        <v>24738396.076021291</v>
      </c>
      <c r="Q97" s="84">
        <f t="shared" si="0"/>
        <v>25714106.262649696</v>
      </c>
      <c r="R97" s="84">
        <f t="shared" si="0"/>
        <v>26729172.684175011</v>
      </c>
      <c r="S97" s="84">
        <f t="shared" si="0"/>
        <v>27785224.25138057</v>
      </c>
      <c r="T97" s="84">
        <f t="shared" si="0"/>
        <v>28883959.28875687</v>
      </c>
      <c r="U97" s="84">
        <f t="shared" si="0"/>
        <v>29947384.633760661</v>
      </c>
      <c r="V97" s="84">
        <f t="shared" si="0"/>
        <v>31050998.846060086</v>
      </c>
      <c r="W97" s="84">
        <f t="shared" si="0"/>
        <v>32196365.315981675</v>
      </c>
      <c r="X97" s="84">
        <f t="shared" si="0"/>
        <v>33385110.186340574</v>
      </c>
      <c r="Y97" s="84">
        <f t="shared" si="0"/>
        <v>34618924.951894939</v>
      </c>
      <c r="Z97" s="84">
        <f t="shared" si="0"/>
        <v>35784655.95904085</v>
      </c>
      <c r="AA97" s="84">
        <f t="shared" si="0"/>
        <v>36990739.93226441</v>
      </c>
      <c r="AB97" s="84">
        <f t="shared" si="0"/>
        <v>38238616.953123152</v>
      </c>
      <c r="AC97" s="84">
        <f t="shared" si="0"/>
        <v>39529780.210386842</v>
      </c>
      <c r="AD97" s="84">
        <f t="shared" si="0"/>
        <v>40865778.021870799</v>
      </c>
      <c r="AE97" s="84">
        <f t="shared" si="0"/>
        <v>42178466.847739458</v>
      </c>
      <c r="AF97" s="84">
        <f t="shared" si="0"/>
        <v>43534751.675900564</v>
      </c>
      <c r="AG97" s="84">
        <f t="shared" si="0"/>
        <v>44936134.073441632</v>
      </c>
      <c r="AH97" s="84">
        <f t="shared" si="0"/>
        <v>46384169.37154039</v>
      </c>
      <c r="AI97" s="84">
        <f t="shared" si="0"/>
        <v>47880468.670472033</v>
      </c>
      <c r="AJ97" s="84">
        <f t="shared" si="0"/>
        <v>49423131.611752935</v>
      </c>
      <c r="AK97" s="84">
        <f t="shared" si="0"/>
        <v>51017102.42602323</v>
      </c>
      <c r="AL97" s="84">
        <f t="shared" si="0"/>
        <v>52664145.835719138</v>
      </c>
      <c r="AM97" s="84">
        <f t="shared" si="0"/>
        <v>54366089.387746252</v>
      </c>
      <c r="AN97" s="84">
        <f t="shared" si="0"/>
        <v>56124825.766787827</v>
      </c>
    </row>
    <row r="98" spans="1:40" x14ac:dyDescent="0.2">
      <c r="A98" s="85" t="s">
        <v>248</v>
      </c>
      <c r="B98" s="84">
        <f t="shared" si="1"/>
        <v>12076.08803617422</v>
      </c>
      <c r="C98" s="84">
        <f t="shared" si="0"/>
        <v>12356.992901343252</v>
      </c>
      <c r="D98" s="84">
        <f t="shared" si="0"/>
        <v>12694.304866414906</v>
      </c>
      <c r="E98" s="84">
        <f t="shared" si="0"/>
        <v>13041.529558965718</v>
      </c>
      <c r="F98" s="84">
        <f t="shared" si="0"/>
        <v>13502.048494643261</v>
      </c>
      <c r="G98" s="84">
        <f t="shared" si="0"/>
        <v>13979.305853397524</v>
      </c>
      <c r="H98" s="84">
        <f t="shared" si="0"/>
        <v>14473.931401475218</v>
      </c>
      <c r="I98" s="84">
        <f t="shared" si="0"/>
        <v>14986.579571817012</v>
      </c>
      <c r="J98" s="84">
        <f t="shared" si="0"/>
        <v>15517.930479340648</v>
      </c>
      <c r="K98" s="84">
        <f t="shared" si="0"/>
        <v>16142.30620249907</v>
      </c>
      <c r="L98" s="84">
        <f t="shared" si="0"/>
        <v>16792.331707834404</v>
      </c>
      <c r="M98" s="84">
        <f t="shared" si="0"/>
        <v>17469.086213775918</v>
      </c>
      <c r="N98" s="84">
        <f t="shared" si="0"/>
        <v>18173.695595651203</v>
      </c>
      <c r="O98" s="84">
        <f t="shared" si="0"/>
        <v>18907.33445872899</v>
      </c>
      <c r="P98" s="84">
        <f t="shared" si="0"/>
        <v>19652.424425852056</v>
      </c>
      <c r="Q98" s="84">
        <f t="shared" si="0"/>
        <v>20427.538165858627</v>
      </c>
      <c r="R98" s="84">
        <f t="shared" si="0"/>
        <v>21233.916884791914</v>
      </c>
      <c r="S98" s="84">
        <f t="shared" si="0"/>
        <v>22072.854605351193</v>
      </c>
      <c r="T98" s="84">
        <f t="shared" si="0"/>
        <v>22945.700493165365</v>
      </c>
      <c r="U98" s="84">
        <f t="shared" si="0"/>
        <v>23790.496015114331</v>
      </c>
      <c r="V98" s="84">
        <f t="shared" si="0"/>
        <v>24667.217967332301</v>
      </c>
      <c r="W98" s="84">
        <f t="shared" si="0"/>
        <v>25577.108322425171</v>
      </c>
      <c r="X98" s="84">
        <f t="shared" si="0"/>
        <v>26521.458904191131</v>
      </c>
      <c r="Y98" s="84">
        <f t="shared" si="0"/>
        <v>27501.61345265276</v>
      </c>
      <c r="Z98" s="84">
        <f t="shared" si="0"/>
        <v>28427.681595809921</v>
      </c>
      <c r="AA98" s="84">
        <f t="shared" si="0"/>
        <v>29385.806530917653</v>
      </c>
      <c r="AB98" s="84">
        <f t="shared" si="0"/>
        <v>30377.132272886618</v>
      </c>
      <c r="AC98" s="84">
        <f t="shared" si="0"/>
        <v>31402.84502551761</v>
      </c>
      <c r="AD98" s="84">
        <f t="shared" si="0"/>
        <v>32464.174787665841</v>
      </c>
      <c r="AE98" s="84">
        <f t="shared" si="0"/>
        <v>33506.987663074899</v>
      </c>
      <c r="AF98" s="84">
        <f t="shared" si="0"/>
        <v>34584.433630204592</v>
      </c>
      <c r="AG98" s="84">
        <f t="shared" si="0"/>
        <v>35697.705548673468</v>
      </c>
      <c r="AH98" s="84">
        <f t="shared" si="0"/>
        <v>36848.038988820612</v>
      </c>
      <c r="AI98" s="84">
        <f t="shared" si="0"/>
        <v>38036.713824502956</v>
      </c>
      <c r="AJ98" s="84">
        <f t="shared" si="0"/>
        <v>39262.220392306335</v>
      </c>
      <c r="AK98" s="84">
        <f t="shared" si="0"/>
        <v>40528.486437534091</v>
      </c>
      <c r="AL98" s="84">
        <f t="shared" si="0"/>
        <v>41836.913872994242</v>
      </c>
      <c r="AM98" s="84">
        <f t="shared" si="0"/>
        <v>43188.954519869469</v>
      </c>
      <c r="AN98" s="84">
        <f t="shared" si="0"/>
        <v>44586.111945431629</v>
      </c>
    </row>
    <row r="99" spans="1:40" x14ac:dyDescent="0.2">
      <c r="A99" s="85" t="s">
        <v>249</v>
      </c>
      <c r="B99" s="84">
        <f t="shared" si="1"/>
        <v>97173.667468197862</v>
      </c>
      <c r="C99" s="84">
        <f t="shared" si="0"/>
        <v>99434.048137531077</v>
      </c>
      <c r="D99" s="84">
        <f t="shared" si="0"/>
        <v>102148.32453471619</v>
      </c>
      <c r="E99" s="84">
        <f t="shared" si="0"/>
        <v>104942.36650506349</v>
      </c>
      <c r="F99" s="84">
        <f t="shared" si="0"/>
        <v>108648.06273585341</v>
      </c>
      <c r="G99" s="84">
        <f t="shared" si="0"/>
        <v>112488.44943537183</v>
      </c>
      <c r="H99" s="84">
        <f t="shared" si="0"/>
        <v>116468.59419634067</v>
      </c>
      <c r="I99" s="84">
        <f t="shared" si="0"/>
        <v>120593.76309903075</v>
      </c>
      <c r="J99" s="84">
        <f t="shared" si="0"/>
        <v>124869.42888102555</v>
      </c>
      <c r="K99" s="84">
        <f t="shared" si="0"/>
        <v>129893.64522622483</v>
      </c>
      <c r="L99" s="84">
        <f t="shared" si="0"/>
        <v>135124.25981864001</v>
      </c>
      <c r="M99" s="84">
        <f t="shared" si="0"/>
        <v>140569.95689545586</v>
      </c>
      <c r="N99" s="84">
        <f t="shared" si="0"/>
        <v>146239.7961318228</v>
      </c>
      <c r="O99" s="84">
        <f t="shared" si="0"/>
        <v>152143.22932218341</v>
      </c>
      <c r="P99" s="84">
        <f t="shared" si="0"/>
        <v>158138.80706906813</v>
      </c>
      <c r="Q99" s="84">
        <f t="shared" si="0"/>
        <v>164375.97961996414</v>
      </c>
      <c r="R99" s="84">
        <f t="shared" si="0"/>
        <v>170864.73469133567</v>
      </c>
      <c r="S99" s="84">
        <f t="shared" si="0"/>
        <v>177615.48500385016</v>
      </c>
      <c r="T99" s="84">
        <f t="shared" si="0"/>
        <v>184639.08700139812</v>
      </c>
      <c r="U99" s="84">
        <f t="shared" si="0"/>
        <v>191436.9737742159</v>
      </c>
      <c r="V99" s="84">
        <f t="shared" si="0"/>
        <v>198491.76562333925</v>
      </c>
      <c r="W99" s="84">
        <f t="shared" si="0"/>
        <v>205813.4564335965</v>
      </c>
      <c r="X99" s="84">
        <f t="shared" si="0"/>
        <v>213412.44123157393</v>
      </c>
      <c r="Y99" s="84">
        <f t="shared" si="0"/>
        <v>221299.53280248184</v>
      </c>
      <c r="Z99" s="84">
        <f t="shared" si="0"/>
        <v>228751.40277282993</v>
      </c>
      <c r="AA99" s="84">
        <f t="shared" si="0"/>
        <v>236461.22681172815</v>
      </c>
      <c r="AB99" s="84">
        <f t="shared" si="0"/>
        <v>244438.2105596269</v>
      </c>
      <c r="AC99" s="84">
        <f t="shared" si="0"/>
        <v>252691.89914184686</v>
      </c>
      <c r="AD99" s="84">
        <f t="shared" si="0"/>
        <v>261232.19009303531</v>
      </c>
      <c r="AE99" s="84">
        <f t="shared" si="0"/>
        <v>269623.47966321791</v>
      </c>
      <c r="AF99" s="84">
        <f t="shared" si="0"/>
        <v>278293.4542287545</v>
      </c>
      <c r="AG99" s="84">
        <f t="shared" si="0"/>
        <v>287251.71247289103</v>
      </c>
      <c r="AH99" s="84">
        <f t="shared" si="0"/>
        <v>296508.19676280016</v>
      </c>
      <c r="AI99" s="84">
        <f t="shared" si="0"/>
        <v>306073.20596647647</v>
      </c>
      <c r="AJ99" s="84">
        <f t="shared" si="0"/>
        <v>315934.5921490789</v>
      </c>
      <c r="AK99" s="84">
        <f t="shared" si="0"/>
        <v>326123.96102719888</v>
      </c>
      <c r="AL99" s="84">
        <f t="shared" si="0"/>
        <v>336652.59348986449</v>
      </c>
      <c r="AM99" s="84">
        <f t="shared" si="0"/>
        <v>347532.1720279954</v>
      </c>
      <c r="AN99" s="84">
        <f t="shared" si="0"/>
        <v>358774.79552209447</v>
      </c>
    </row>
    <row r="100" spans="1:40" x14ac:dyDescent="0.2">
      <c r="A100" s="85" t="s">
        <v>250</v>
      </c>
      <c r="B100" s="84">
        <f t="shared" si="1"/>
        <v>842769.68584253953</v>
      </c>
      <c r="C100" s="84">
        <f t="shared" si="0"/>
        <v>862373.5595689473</v>
      </c>
      <c r="D100" s="84">
        <f t="shared" si="0"/>
        <v>885913.98905097926</v>
      </c>
      <c r="E100" s="84">
        <f t="shared" si="0"/>
        <v>910146.21095771249</v>
      </c>
      <c r="F100" s="84">
        <f t="shared" si="0"/>
        <v>942285.04578426445</v>
      </c>
      <c r="G100" s="84">
        <f t="shared" si="0"/>
        <v>975592.02674519457</v>
      </c>
      <c r="H100" s="84">
        <f t="shared" si="0"/>
        <v>1010111.1041578826</v>
      </c>
      <c r="I100" s="84">
        <f t="shared" si="0"/>
        <v>1045887.9497864095</v>
      </c>
      <c r="J100" s="84">
        <f t="shared" si="0"/>
        <v>1082970.0276964435</v>
      </c>
      <c r="K100" s="84">
        <f t="shared" si="0"/>
        <v>1126544.1495873798</v>
      </c>
      <c r="L100" s="84">
        <f t="shared" si="0"/>
        <v>1171908.3262379705</v>
      </c>
      <c r="M100" s="84">
        <f t="shared" si="0"/>
        <v>1219137.874470508</v>
      </c>
      <c r="N100" s="84">
        <f t="shared" si="0"/>
        <v>1268311.3672130192</v>
      </c>
      <c r="O100" s="84">
        <f t="shared" si="0"/>
        <v>1319510.7781734103</v>
      </c>
      <c r="P100" s="84">
        <f t="shared" si="0"/>
        <v>1371509.3422477797</v>
      </c>
      <c r="Q100" s="84">
        <f t="shared" si="0"/>
        <v>1425603.214468715</v>
      </c>
      <c r="R100" s="84">
        <f t="shared" si="0"/>
        <v>1481879.0164991226</v>
      </c>
      <c r="S100" s="84">
        <f t="shared" si="0"/>
        <v>1540427.0559866847</v>
      </c>
      <c r="T100" s="84">
        <f t="shared" si="0"/>
        <v>1601341.4889105395</v>
      </c>
      <c r="U100" s="84">
        <f t="shared" si="0"/>
        <v>1660298.3344139343</v>
      </c>
      <c r="V100" s="84">
        <f t="shared" si="0"/>
        <v>1721483.2712932182</v>
      </c>
      <c r="W100" s="84">
        <f t="shared" si="0"/>
        <v>1784982.9747084067</v>
      </c>
      <c r="X100" s="84">
        <f t="shared" si="0"/>
        <v>1850887.5988496079</v>
      </c>
      <c r="Y100" s="84">
        <f t="shared" si="0"/>
        <v>1919290.921052105</v>
      </c>
      <c r="Z100" s="84">
        <f t="shared" si="0"/>
        <v>1983919.6448357883</v>
      </c>
      <c r="AA100" s="84">
        <f t="shared" si="0"/>
        <v>2050785.557715839</v>
      </c>
      <c r="AB100" s="84">
        <f t="shared" si="0"/>
        <v>2119968.4985509976</v>
      </c>
      <c r="AC100" s="84">
        <f t="shared" si="0"/>
        <v>2191551.2504910342</v>
      </c>
      <c r="AD100" s="84">
        <f t="shared" si="0"/>
        <v>2265619.6530682296</v>
      </c>
      <c r="AE100" s="84">
        <f t="shared" si="0"/>
        <v>2338395.7935508457</v>
      </c>
      <c r="AF100" s="84">
        <f t="shared" si="0"/>
        <v>2413588.9187177154</v>
      </c>
      <c r="AG100" s="84">
        <f t="shared" si="0"/>
        <v>2491282.2762168366</v>
      </c>
      <c r="AH100" s="84">
        <f t="shared" si="0"/>
        <v>2571562.0944048879</v>
      </c>
      <c r="AI100" s="84">
        <f t="shared" si="0"/>
        <v>2654517.6935058632</v>
      </c>
      <c r="AJ100" s="84">
        <f t="shared" si="0"/>
        <v>2740043.7166726193</v>
      </c>
      <c r="AK100" s="84">
        <f t="shared" si="0"/>
        <v>2828414.2745828405</v>
      </c>
      <c r="AL100" s="84">
        <f t="shared" si="0"/>
        <v>2919727.2043517637</v>
      </c>
      <c r="AM100" s="84">
        <f t="shared" si="0"/>
        <v>3014083.8261153768</v>
      </c>
      <c r="AN100" s="84">
        <f t="shared" si="0"/>
        <v>3111589.0712813949</v>
      </c>
    </row>
    <row r="101" spans="1:40" x14ac:dyDescent="0.2">
      <c r="A101" s="85" t="s">
        <v>251</v>
      </c>
      <c r="B101" s="84">
        <f t="shared" si="1"/>
        <v>7411.2805823110257</v>
      </c>
      <c r="C101" s="84">
        <f t="shared" si="0"/>
        <v>7583.6762096422972</v>
      </c>
      <c r="D101" s="84">
        <f t="shared" si="0"/>
        <v>7790.6897399700147</v>
      </c>
      <c r="E101" s="84">
        <f t="shared" si="0"/>
        <v>8003.7868633010239</v>
      </c>
      <c r="F101" s="84">
        <f t="shared" si="0"/>
        <v>8286.4144025794449</v>
      </c>
      <c r="G101" s="84">
        <f t="shared" ref="C101:AN105" si="2">G16*$B$7+G37*$B$28+G59*$B$50+G79*$B$70</f>
        <v>8579.3145690162164</v>
      </c>
      <c r="H101" s="84">
        <f t="shared" si="2"/>
        <v>8882.8738598231521</v>
      </c>
      <c r="I101" s="84">
        <f t="shared" si="2"/>
        <v>9197.4939105407593</v>
      </c>
      <c r="J101" s="84">
        <f t="shared" si="2"/>
        <v>9523.5921181330596</v>
      </c>
      <c r="K101" s="84">
        <f t="shared" si="2"/>
        <v>9906.7810829078171</v>
      </c>
      <c r="L101" s="84">
        <f t="shared" si="2"/>
        <v>10305.711712700155</v>
      </c>
      <c r="M101" s="84">
        <f t="shared" si="2"/>
        <v>10721.046340424911</v>
      </c>
      <c r="N101" s="84">
        <f t="shared" si="2"/>
        <v>11153.47593305157</v>
      </c>
      <c r="O101" s="84">
        <f t="shared" si="2"/>
        <v>11603.721363862431</v>
      </c>
      <c r="P101" s="84">
        <f t="shared" si="2"/>
        <v>12060.994512987581</v>
      </c>
      <c r="Q101" s="84">
        <f t="shared" si="2"/>
        <v>12536.693712362836</v>
      </c>
      <c r="R101" s="84">
        <f t="shared" si="2"/>
        <v>13031.580709188045</v>
      </c>
      <c r="S101" s="84">
        <f t="shared" si="2"/>
        <v>13546.449665055565</v>
      </c>
      <c r="T101" s="84">
        <f t="shared" si="2"/>
        <v>14082.128583620039</v>
      </c>
      <c r="U101" s="84">
        <f t="shared" si="2"/>
        <v>14600.592562111142</v>
      </c>
      <c r="V101" s="84">
        <f t="shared" si="2"/>
        <v>15138.650280893504</v>
      </c>
      <c r="W101" s="84">
        <f t="shared" si="2"/>
        <v>15697.063957618253</v>
      </c>
      <c r="X101" s="84">
        <f t="shared" si="2"/>
        <v>16276.626404378414</v>
      </c>
      <c r="Y101" s="84">
        <f t="shared" si="2"/>
        <v>16878.162295050737</v>
      </c>
      <c r="Z101" s="84">
        <f t="shared" si="2"/>
        <v>17446.504528621597</v>
      </c>
      <c r="AA101" s="84">
        <f t="shared" si="2"/>
        <v>18034.520507448586</v>
      </c>
      <c r="AB101" s="84">
        <f t="shared" si="2"/>
        <v>18642.912331041753</v>
      </c>
      <c r="AC101" s="84">
        <f t="shared" si="2"/>
        <v>19272.407990880551</v>
      </c>
      <c r="AD101" s="84">
        <f t="shared" si="2"/>
        <v>19923.762356141528</v>
      </c>
      <c r="AE101" s="84">
        <f t="shared" si="2"/>
        <v>20563.752623797074</v>
      </c>
      <c r="AF101" s="84">
        <f t="shared" si="2"/>
        <v>21224.997751420982</v>
      </c>
      <c r="AG101" s="84">
        <f t="shared" si="2"/>
        <v>21908.229815270231</v>
      </c>
      <c r="AH101" s="84">
        <f t="shared" si="2"/>
        <v>22614.207103826539</v>
      </c>
      <c r="AI101" s="84">
        <f t="shared" si="2"/>
        <v>23343.715095320553</v>
      </c>
      <c r="AJ101" s="84">
        <f t="shared" si="2"/>
        <v>24095.827286143336</v>
      </c>
      <c r="AK101" s="84">
        <f t="shared" si="2"/>
        <v>24872.954193874073</v>
      </c>
      <c r="AL101" s="84">
        <f t="shared" si="2"/>
        <v>25675.956193920851</v>
      </c>
      <c r="AM101" s="84">
        <f t="shared" si="2"/>
        <v>26505.724291227314</v>
      </c>
      <c r="AN101" s="84">
        <f t="shared" si="2"/>
        <v>27363.181248106284</v>
      </c>
    </row>
    <row r="102" spans="1:40" x14ac:dyDescent="0.2">
      <c r="A102" s="85" t="s">
        <v>252</v>
      </c>
      <c r="B102" s="84">
        <f t="shared" si="1"/>
        <v>26971.466175372385</v>
      </c>
      <c r="C102" s="84">
        <f t="shared" si="2"/>
        <v>27598.856108826716</v>
      </c>
      <c r="D102" s="84">
        <f t="shared" si="2"/>
        <v>28352.229074411756</v>
      </c>
      <c r="E102" s="84">
        <f t="shared" si="2"/>
        <v>29127.741725721906</v>
      </c>
      <c r="F102" s="84">
        <f t="shared" si="2"/>
        <v>30156.292599112228</v>
      </c>
      <c r="G102" s="84">
        <f t="shared" si="2"/>
        <v>31222.22808004187</v>
      </c>
      <c r="H102" s="84">
        <f t="shared" si="2"/>
        <v>32326.954726575914</v>
      </c>
      <c r="I102" s="84">
        <f t="shared" si="2"/>
        <v>33471.934188867141</v>
      </c>
      <c r="J102" s="84">
        <f t="shared" si="2"/>
        <v>34658.685476750878</v>
      </c>
      <c r="K102" s="84">
        <f t="shared" si="2"/>
        <v>36053.204020127298</v>
      </c>
      <c r="L102" s="84">
        <f t="shared" si="2"/>
        <v>37505.010340002023</v>
      </c>
      <c r="M102" s="84">
        <f t="shared" si="2"/>
        <v>39016.514828157036</v>
      </c>
      <c r="N102" s="84">
        <f t="shared" si="2"/>
        <v>40590.232082715906</v>
      </c>
      <c r="O102" s="84">
        <f t="shared" si="2"/>
        <v>42228.785538203127</v>
      </c>
      <c r="P102" s="84">
        <f t="shared" si="2"/>
        <v>43892.914582780351</v>
      </c>
      <c r="Q102" s="84">
        <f t="shared" si="2"/>
        <v>45624.100539526386</v>
      </c>
      <c r="R102" s="84">
        <f t="shared" si="2"/>
        <v>47425.115593167837</v>
      </c>
      <c r="S102" s="84">
        <f t="shared" si="2"/>
        <v>49298.84989234883</v>
      </c>
      <c r="T102" s="84">
        <f t="shared" si="2"/>
        <v>51248.316745271084</v>
      </c>
      <c r="U102" s="84">
        <f t="shared" si="2"/>
        <v>53135.134212740559</v>
      </c>
      <c r="V102" s="84">
        <f t="shared" si="2"/>
        <v>55093.258102581356</v>
      </c>
      <c r="W102" s="84">
        <f t="shared" si="2"/>
        <v>57125.462311607604</v>
      </c>
      <c r="X102" s="84">
        <f t="shared" si="2"/>
        <v>59234.632077304603</v>
      </c>
      <c r="Y102" s="84">
        <f t="shared" si="2"/>
        <v>61423.768589996456</v>
      </c>
      <c r="Z102" s="84">
        <f t="shared" si="2"/>
        <v>63492.105250381253</v>
      </c>
      <c r="AA102" s="84">
        <f t="shared" si="2"/>
        <v>65632.039490809824</v>
      </c>
      <c r="AB102" s="84">
        <f t="shared" si="2"/>
        <v>67846.126423448848</v>
      </c>
      <c r="AC102" s="84">
        <f t="shared" si="2"/>
        <v>70137.015387686595</v>
      </c>
      <c r="AD102" s="84">
        <f t="shared" si="2"/>
        <v>72507.453537437439</v>
      </c>
      <c r="AE102" s="84">
        <f t="shared" si="2"/>
        <v>74836.534951226859</v>
      </c>
      <c r="AF102" s="84">
        <f t="shared" si="2"/>
        <v>77242.968008950425</v>
      </c>
      <c r="AG102" s="84">
        <f t="shared" si="2"/>
        <v>79729.416915502763</v>
      </c>
      <c r="AH102" s="84">
        <f t="shared" si="2"/>
        <v>82298.641268487656</v>
      </c>
      <c r="AI102" s="84">
        <f t="shared" si="2"/>
        <v>84953.499615668101</v>
      </c>
      <c r="AJ102" s="84">
        <f t="shared" si="2"/>
        <v>87690.620183371182</v>
      </c>
      <c r="AK102" s="84">
        <f t="shared" si="2"/>
        <v>90518.775435765536</v>
      </c>
      <c r="AL102" s="84">
        <f t="shared" si="2"/>
        <v>93441.096489796459</v>
      </c>
      <c r="AM102" s="84">
        <f t="shared" si="2"/>
        <v>96460.825930794832</v>
      </c>
      <c r="AN102" s="84">
        <f t="shared" si="2"/>
        <v>99581.321916940244</v>
      </c>
    </row>
    <row r="103" spans="1:40" x14ac:dyDescent="0.2">
      <c r="A103" s="85" t="s">
        <v>128</v>
      </c>
      <c r="B103" s="84">
        <f t="shared" si="1"/>
        <v>282514.1230332604</v>
      </c>
      <c r="C103" s="84">
        <f t="shared" si="2"/>
        <v>289085.75379657396</v>
      </c>
      <c r="D103" s="84">
        <f t="shared" si="2"/>
        <v>296977.00083910825</v>
      </c>
      <c r="E103" s="84">
        <f t="shared" si="2"/>
        <v>305100.15125152969</v>
      </c>
      <c r="F103" s="84">
        <f t="shared" si="2"/>
        <v>315873.76459911582</v>
      </c>
      <c r="G103" s="84">
        <f t="shared" si="2"/>
        <v>327038.96509829559</v>
      </c>
      <c r="H103" s="84">
        <f t="shared" si="2"/>
        <v>338610.48581977631</v>
      </c>
      <c r="I103" s="84">
        <f t="shared" si="2"/>
        <v>350603.63689940365</v>
      </c>
      <c r="J103" s="84">
        <f t="shared" si="2"/>
        <v>363034.32929020899</v>
      </c>
      <c r="K103" s="84">
        <f t="shared" si="2"/>
        <v>377641.29135797167</v>
      </c>
      <c r="L103" s="84">
        <f t="shared" si="2"/>
        <v>392848.31742791767</v>
      </c>
      <c r="M103" s="84">
        <f t="shared" si="2"/>
        <v>408680.65528287133</v>
      </c>
      <c r="N103" s="84">
        <f t="shared" si="2"/>
        <v>425164.64422077977</v>
      </c>
      <c r="O103" s="84">
        <f t="shared" si="2"/>
        <v>442327.76355252671</v>
      </c>
      <c r="P103" s="84">
        <f t="shared" si="2"/>
        <v>459758.77581511537</v>
      </c>
      <c r="Q103" s="84">
        <f t="shared" si="2"/>
        <v>477892.17943498172</v>
      </c>
      <c r="R103" s="84">
        <f t="shared" si="2"/>
        <v>496757.01181527751</v>
      </c>
      <c r="S103" s="84">
        <f t="shared" si="2"/>
        <v>516383.545978771</v>
      </c>
      <c r="T103" s="84">
        <f t="shared" si="2"/>
        <v>536803.34498986939</v>
      </c>
      <c r="U103" s="84">
        <f t="shared" si="2"/>
        <v>556566.91952749342</v>
      </c>
      <c r="V103" s="84">
        <f t="shared" si="2"/>
        <v>577077.39715343609</v>
      </c>
      <c r="W103" s="84">
        <f t="shared" si="2"/>
        <v>598363.83320420538</v>
      </c>
      <c r="X103" s="84">
        <f t="shared" si="2"/>
        <v>620456.44926036347</v>
      </c>
      <c r="Y103" s="84">
        <f t="shared" si="2"/>
        <v>643386.68145693361</v>
      </c>
      <c r="Z103" s="84">
        <f t="shared" si="2"/>
        <v>665051.58887971635</v>
      </c>
      <c r="AA103" s="84">
        <f t="shared" si="2"/>
        <v>687466.44913805649</v>
      </c>
      <c r="AB103" s="84">
        <f t="shared" si="2"/>
        <v>710658.02589650033</v>
      </c>
      <c r="AC103" s="84">
        <f t="shared" si="2"/>
        <v>734654.06980786775</v>
      </c>
      <c r="AD103" s="84">
        <f t="shared" si="2"/>
        <v>759483.35608867533</v>
      </c>
      <c r="AE103" s="84">
        <f t="shared" si="2"/>
        <v>783879.44893773994</v>
      </c>
      <c r="AF103" s="84">
        <f t="shared" si="2"/>
        <v>809085.76588471397</v>
      </c>
      <c r="AG103" s="84">
        <f t="shared" si="2"/>
        <v>835130.21329199104</v>
      </c>
      <c r="AH103" s="84">
        <f t="shared" si="2"/>
        <v>862041.696718205</v>
      </c>
      <c r="AI103" s="84">
        <f t="shared" si="2"/>
        <v>889850.15818093647</v>
      </c>
      <c r="AJ103" s="84">
        <f t="shared" si="2"/>
        <v>918520.27984925802</v>
      </c>
      <c r="AK103" s="84">
        <f t="shared" si="2"/>
        <v>948143.94938716595</v>
      </c>
      <c r="AL103" s="84">
        <f t="shared" si="2"/>
        <v>978753.96385330695</v>
      </c>
      <c r="AM103" s="84">
        <f t="shared" si="2"/>
        <v>1010384.2878881327</v>
      </c>
      <c r="AN103" s="84">
        <f t="shared" si="2"/>
        <v>1043070.0967063296</v>
      </c>
    </row>
    <row r="104" spans="1:40" x14ac:dyDescent="0.2">
      <c r="A104" s="85" t="s">
        <v>253</v>
      </c>
      <c r="B104" s="84">
        <f t="shared" si="1"/>
        <v>4671789.8768421533</v>
      </c>
      <c r="C104" s="84">
        <f t="shared" si="2"/>
        <v>4780461.5345446533</v>
      </c>
      <c r="D104" s="84">
        <f t="shared" si="2"/>
        <v>4910955.003873379</v>
      </c>
      <c r="E104" s="84">
        <f t="shared" si="2"/>
        <v>5045283.3392407</v>
      </c>
      <c r="F104" s="84">
        <f t="shared" si="2"/>
        <v>5223441.008789626</v>
      </c>
      <c r="G104" s="84">
        <f t="shared" si="2"/>
        <v>5408074.1524531739</v>
      </c>
      <c r="H104" s="84">
        <f t="shared" si="2"/>
        <v>5599426.4033985846</v>
      </c>
      <c r="I104" s="84">
        <f t="shared" si="2"/>
        <v>5797750.9374207109</v>
      </c>
      <c r="J104" s="84">
        <f t="shared" si="2"/>
        <v>6003310.8657173458</v>
      </c>
      <c r="K104" s="84">
        <f t="shared" si="2"/>
        <v>6244858.6396371536</v>
      </c>
      <c r="L104" s="84">
        <f t="shared" si="2"/>
        <v>6496329.3614816843</v>
      </c>
      <c r="M104" s="84">
        <f t="shared" si="2"/>
        <v>6758140.5407720339</v>
      </c>
      <c r="N104" s="84">
        <f t="shared" si="2"/>
        <v>7030727.7368501294</v>
      </c>
      <c r="O104" s="84">
        <f t="shared" si="2"/>
        <v>7314545.360861972</v>
      </c>
      <c r="P104" s="84">
        <f t="shared" si="2"/>
        <v>7602792.9916605428</v>
      </c>
      <c r="Q104" s="84">
        <f t="shared" si="2"/>
        <v>7902655.7049097884</v>
      </c>
      <c r="R104" s="84">
        <f t="shared" si="2"/>
        <v>8214613.677121372</v>
      </c>
      <c r="S104" s="84">
        <f t="shared" si="2"/>
        <v>8539167.5176092349</v>
      </c>
      <c r="T104" s="84">
        <f t="shared" si="2"/>
        <v>8876839.1684384216</v>
      </c>
      <c r="U104" s="84">
        <f t="shared" si="2"/>
        <v>9203659.1746871602</v>
      </c>
      <c r="V104" s="84">
        <f t="shared" si="2"/>
        <v>9542830.3308519647</v>
      </c>
      <c r="W104" s="84">
        <f t="shared" si="2"/>
        <v>9894833.1099991314</v>
      </c>
      <c r="X104" s="84">
        <f t="shared" si="2"/>
        <v>10260167.270769453</v>
      </c>
      <c r="Y104" s="84">
        <f t="shared" si="2"/>
        <v>10639352.656262428</v>
      </c>
      <c r="Z104" s="84">
        <f t="shared" si="2"/>
        <v>10997614.020663533</v>
      </c>
      <c r="AA104" s="84">
        <f t="shared" si="2"/>
        <v>11368276.967072826</v>
      </c>
      <c r="AB104" s="84">
        <f t="shared" si="2"/>
        <v>11751784.072363097</v>
      </c>
      <c r="AC104" s="84">
        <f t="shared" si="2"/>
        <v>12148594.23472156</v>
      </c>
      <c r="AD104" s="84">
        <f t="shared" si="2"/>
        <v>12559183.295015145</v>
      </c>
      <c r="AE104" s="84">
        <f t="shared" si="2"/>
        <v>12962608.859666802</v>
      </c>
      <c r="AF104" s="84">
        <f t="shared" si="2"/>
        <v>13379432.681007175</v>
      </c>
      <c r="AG104" s="84">
        <f t="shared" si="2"/>
        <v>13810116.232112125</v>
      </c>
      <c r="AH104" s="84">
        <f t="shared" si="2"/>
        <v>14255137.509248737</v>
      </c>
      <c r="AI104" s="84">
        <f t="shared" si="2"/>
        <v>14714991.648069434</v>
      </c>
      <c r="AJ104" s="84">
        <f t="shared" si="2"/>
        <v>15189094.615877979</v>
      </c>
      <c r="AK104" s="84">
        <f t="shared" si="2"/>
        <v>15678965.911430243</v>
      </c>
      <c r="AL104" s="84">
        <f t="shared" si="2"/>
        <v>16185147.882715531</v>
      </c>
      <c r="AM104" s="84">
        <f t="shared" si="2"/>
        <v>16708202.185419329</v>
      </c>
      <c r="AN104" s="84">
        <f t="shared" si="2"/>
        <v>17248710.493866872</v>
      </c>
    </row>
    <row r="105" spans="1:40" x14ac:dyDescent="0.2">
      <c r="A105" s="85" t="s">
        <v>254</v>
      </c>
      <c r="B105" s="84">
        <f t="shared" si="1"/>
        <v>9340.2701754947302</v>
      </c>
      <c r="C105" s="84">
        <f t="shared" si="2"/>
        <v>9557.5365059843934</v>
      </c>
      <c r="D105" s="84">
        <f t="shared" si="2"/>
        <v>9818.431000771001</v>
      </c>
      <c r="E105" s="84">
        <f t="shared" si="2"/>
        <v>10086.992510948192</v>
      </c>
      <c r="F105" s="84">
        <f t="shared" si="2"/>
        <v>10443.181640016701</v>
      </c>
      <c r="G105" s="84">
        <f t="shared" si="2"/>
        <v>10812.317129974597</v>
      </c>
      <c r="H105" s="84">
        <f t="shared" si="2"/>
        <v>11194.886074562337</v>
      </c>
      <c r="I105" s="84">
        <f t="shared" si="2"/>
        <v>11591.394646015446</v>
      </c>
      <c r="J105" s="84">
        <f t="shared" si="2"/>
        <v>12002.368880336893</v>
      </c>
      <c r="K105" s="84">
        <f t="shared" si="2"/>
        <v>12485.293311481328</v>
      </c>
      <c r="L105" s="84">
        <f t="shared" si="2"/>
        <v>12988.056608884219</v>
      </c>
      <c r="M105" s="84">
        <f t="shared" si="2"/>
        <v>13511.493495816661</v>
      </c>
      <c r="N105" s="84">
        <f t="shared" si="2"/>
        <v>14056.474782404606</v>
      </c>
      <c r="O105" s="84">
        <f t="shared" si="2"/>
        <v>14623.908969027196</v>
      </c>
      <c r="P105" s="84">
        <f t="shared" si="2"/>
        <v>15200.200030928454</v>
      </c>
      <c r="Q105" s="84">
        <f t="shared" si="2"/>
        <v>15799.713029402184</v>
      </c>
      <c r="R105" s="84">
        <f t="shared" si="2"/>
        <v>16423.407977306219</v>
      </c>
      <c r="S105" s="84">
        <f t="shared" si="2"/>
        <v>17072.285738627994</v>
      </c>
      <c r="T105" s="84">
        <f t="shared" si="2"/>
        <v>17747.38982774465</v>
      </c>
      <c r="U105" s="84">
        <f t="shared" si="2"/>
        <v>18400.798315196454</v>
      </c>
      <c r="V105" s="84">
        <f t="shared" si="2"/>
        <v>19078.900352708373</v>
      </c>
      <c r="W105" s="84">
        <f t="shared" si="2"/>
        <v>19782.656546037397</v>
      </c>
      <c r="X105" s="84">
        <f t="shared" si="2"/>
        <v>20513.066058427321</v>
      </c>
      <c r="Y105" s="84">
        <f t="shared" si="2"/>
        <v>21271.168207811112</v>
      </c>
      <c r="Z105" s="84">
        <f t="shared" si="2"/>
        <v>21987.437137956058</v>
      </c>
      <c r="AA105" s="84">
        <f t="shared" si="2"/>
        <v>22728.50044661836</v>
      </c>
      <c r="AB105" s="84">
        <f t="shared" si="2"/>
        <v>23495.242974014374</v>
      </c>
      <c r="AC105" s="84">
        <f t="shared" si="2"/>
        <v>24288.582191426947</v>
      </c>
      <c r="AD105" s="84">
        <f t="shared" si="2"/>
        <v>25109.46944349592</v>
      </c>
      <c r="AE105" s="84">
        <f t="shared" si="2"/>
        <v>25916.034779027454</v>
      </c>
      <c r="AF105" s="84">
        <f t="shared" si="2"/>
        <v>26749.387136375513</v>
      </c>
      <c r="AG105" s="84">
        <f t="shared" si="2"/>
        <v>27610.449134776183</v>
      </c>
      <c r="AH105" s="84">
        <f t="shared" si="2"/>
        <v>28500.176428142662</v>
      </c>
      <c r="AI105" s="84">
        <f t="shared" si="2"/>
        <v>29419.558937016976</v>
      </c>
      <c r="AJ105" s="84">
        <f t="shared" si="2"/>
        <v>30367.429009745698</v>
      </c>
      <c r="AK105" s="84">
        <f t="shared" si="2"/>
        <v>31346.824567400912</v>
      </c>
      <c r="AL105" s="84">
        <f t="shared" si="2"/>
        <v>32358.829921752345</v>
      </c>
      <c r="AM105" s="84">
        <f t="shared" si="2"/>
        <v>33404.567986284215</v>
      </c>
      <c r="AN105" s="84">
        <f t="shared" si="2"/>
        <v>34485.201697578654</v>
      </c>
    </row>
    <row r="108" spans="1:40" x14ac:dyDescent="0.2">
      <c r="A108" s="83" t="s">
        <v>259</v>
      </c>
    </row>
    <row r="109" spans="1:40" x14ac:dyDescent="0.2">
      <c r="A109" s="83" t="s">
        <v>241</v>
      </c>
    </row>
    <row r="110" spans="1:40" x14ac:dyDescent="0.2">
      <c r="A110" s="83"/>
    </row>
    <row r="111" spans="1:40" x14ac:dyDescent="0.2">
      <c r="A111" s="83"/>
    </row>
    <row r="112" spans="1:40" x14ac:dyDescent="0.2">
      <c r="A112" s="83" t="s">
        <v>260</v>
      </c>
      <c r="B112" s="88">
        <v>947817</v>
      </c>
    </row>
    <row r="113" spans="1:40" x14ac:dyDescent="0.2">
      <c r="A113" s="85" t="s">
        <v>244</v>
      </c>
      <c r="B113" s="85">
        <v>2022</v>
      </c>
      <c r="C113" s="85">
        <v>2023</v>
      </c>
      <c r="D113" s="85">
        <v>2024</v>
      </c>
      <c r="E113" s="85">
        <v>2025</v>
      </c>
      <c r="F113" s="85">
        <v>2026</v>
      </c>
      <c r="G113" s="85">
        <v>2027</v>
      </c>
      <c r="H113" s="85">
        <v>2028</v>
      </c>
      <c r="I113" s="85">
        <v>2029</v>
      </c>
      <c r="J113" s="85">
        <v>2030</v>
      </c>
      <c r="K113" s="85">
        <v>2031</v>
      </c>
      <c r="L113" s="85">
        <v>2032</v>
      </c>
      <c r="M113" s="85">
        <v>2033</v>
      </c>
      <c r="N113" s="85">
        <v>2034</v>
      </c>
      <c r="O113" s="85">
        <v>2035</v>
      </c>
      <c r="P113" s="85">
        <v>2036</v>
      </c>
      <c r="Q113" s="85">
        <v>2037</v>
      </c>
      <c r="R113" s="85">
        <v>2038</v>
      </c>
      <c r="S113" s="85">
        <v>2039</v>
      </c>
      <c r="T113" s="85">
        <v>2040</v>
      </c>
      <c r="U113" s="85">
        <v>2041</v>
      </c>
      <c r="V113" s="85">
        <v>2042</v>
      </c>
      <c r="W113" s="85">
        <v>2043</v>
      </c>
      <c r="X113" s="85">
        <v>2044</v>
      </c>
      <c r="Y113" s="85">
        <v>2045</v>
      </c>
      <c r="Z113" s="85">
        <v>2046</v>
      </c>
      <c r="AA113" s="85">
        <v>2047</v>
      </c>
      <c r="AB113" s="85">
        <v>2048</v>
      </c>
      <c r="AC113" s="85">
        <v>2049</v>
      </c>
      <c r="AD113" s="85">
        <v>2050</v>
      </c>
      <c r="AE113" s="85">
        <v>2051</v>
      </c>
      <c r="AF113" s="85">
        <v>2052</v>
      </c>
      <c r="AG113" s="85">
        <v>2053</v>
      </c>
      <c r="AH113" s="85">
        <v>2054</v>
      </c>
      <c r="AI113" s="85">
        <v>2055</v>
      </c>
      <c r="AJ113" s="85">
        <v>2056</v>
      </c>
      <c r="AK113" s="85">
        <v>2057</v>
      </c>
      <c r="AL113" s="85">
        <v>2058</v>
      </c>
      <c r="AM113" s="85">
        <v>2059</v>
      </c>
      <c r="AN113" s="85">
        <v>2060</v>
      </c>
    </row>
    <row r="114" spans="1:40" x14ac:dyDescent="0.2">
      <c r="A114" s="85" t="s">
        <v>245</v>
      </c>
      <c r="B114" s="84">
        <f>B94*$B$112</f>
        <v>2355451682.2022705</v>
      </c>
      <c r="C114" s="84">
        <f t="shared" ref="C114:AN121" si="3">C94*$B$112</f>
        <v>2410242425.2988086</v>
      </c>
      <c r="D114" s="84">
        <f t="shared" si="3"/>
        <v>2476035423.2609763</v>
      </c>
      <c r="E114" s="84">
        <f t="shared" si="3"/>
        <v>2543761907.5099344</v>
      </c>
      <c r="F114" s="84">
        <f t="shared" si="3"/>
        <v>2633586534.365778</v>
      </c>
      <c r="G114" s="84">
        <f t="shared" si="3"/>
        <v>2726676005.4886861</v>
      </c>
      <c r="H114" s="84">
        <f t="shared" si="3"/>
        <v>2823153157.3436441</v>
      </c>
      <c r="I114" s="84">
        <f t="shared" si="3"/>
        <v>2923145637.6561718</v>
      </c>
      <c r="J114" s="84">
        <f t="shared" si="3"/>
        <v>3026786103.4441938</v>
      </c>
      <c r="K114" s="84">
        <f t="shared" si="3"/>
        <v>3148571142.0290623</v>
      </c>
      <c r="L114" s="84">
        <f t="shared" si="3"/>
        <v>3275359193.3773179</v>
      </c>
      <c r="M114" s="84">
        <f t="shared" si="3"/>
        <v>3407360760.0007844</v>
      </c>
      <c r="N114" s="84">
        <f t="shared" si="3"/>
        <v>3544795444.880693</v>
      </c>
      <c r="O114" s="84">
        <f t="shared" si="3"/>
        <v>3687892355.8165126</v>
      </c>
      <c r="P114" s="84">
        <f t="shared" si="3"/>
        <v>3833222814.7527871</v>
      </c>
      <c r="Q114" s="84">
        <f t="shared" si="3"/>
        <v>3984409437.2192287</v>
      </c>
      <c r="R114" s="84">
        <f t="shared" si="3"/>
        <v>4141694321.5554347</v>
      </c>
      <c r="S114" s="84">
        <f t="shared" si="3"/>
        <v>4305329868.036622</v>
      </c>
      <c r="T114" s="84">
        <f t="shared" si="3"/>
        <v>4475579232.6153336</v>
      </c>
      <c r="U114" s="84">
        <f t="shared" si="3"/>
        <v>4640357348.4530878</v>
      </c>
      <c r="V114" s="84">
        <f t="shared" si="3"/>
        <v>4811362742.8315907</v>
      </c>
      <c r="W114" s="84">
        <f t="shared" si="3"/>
        <v>4988837663.609169</v>
      </c>
      <c r="X114" s="84">
        <f t="shared" si="3"/>
        <v>5173034082.1634398</v>
      </c>
      <c r="Y114" s="84">
        <f t="shared" si="3"/>
        <v>5364214096.1776075</v>
      </c>
      <c r="Z114" s="84">
        <f t="shared" si="3"/>
        <v>5544844508.8658342</v>
      </c>
      <c r="AA114" s="84">
        <f t="shared" si="3"/>
        <v>5731727627.2564144</v>
      </c>
      <c r="AB114" s="84">
        <f t="shared" si="3"/>
        <v>5925086592.472353</v>
      </c>
      <c r="AC114" s="84">
        <f t="shared" si="3"/>
        <v>6125152774.6170778</v>
      </c>
      <c r="AD114" s="84">
        <f t="shared" si="3"/>
        <v>6332166086.0582371</v>
      </c>
      <c r="AE114" s="84">
        <f t="shared" si="3"/>
        <v>6535567662.3175831</v>
      </c>
      <c r="AF114" s="84">
        <f t="shared" si="3"/>
        <v>6745724453.8344564</v>
      </c>
      <c r="AG114" s="84">
        <f t="shared" si="3"/>
        <v>6962869128.9354525</v>
      </c>
      <c r="AH114" s="84">
        <f t="shared" si="3"/>
        <v>7187242686.7110796</v>
      </c>
      <c r="AI114" s="84">
        <f t="shared" si="3"/>
        <v>7419094767.6923084</v>
      </c>
      <c r="AJ114" s="84">
        <f t="shared" si="3"/>
        <v>7658130910.6912203</v>
      </c>
      <c r="AK114" s="84">
        <f t="shared" si="3"/>
        <v>7905117225.9129028</v>
      </c>
      <c r="AL114" s="84">
        <f t="shared" si="3"/>
        <v>8160327157.6939735</v>
      </c>
      <c r="AM114" s="84">
        <f t="shared" si="3"/>
        <v>8424043885.043788</v>
      </c>
      <c r="AN114" s="84">
        <f t="shared" si="3"/>
        <v>8696560680.0922928</v>
      </c>
    </row>
    <row r="115" spans="1:40" x14ac:dyDescent="0.2">
      <c r="A115" s="85" t="s">
        <v>246</v>
      </c>
      <c r="B115" s="84">
        <f t="shared" ref="B115:Q125" si="4">B95*$B$112</f>
        <v>198847998.43523449</v>
      </c>
      <c r="C115" s="84">
        <f t="shared" si="4"/>
        <v>203473450.8186768</v>
      </c>
      <c r="D115" s="84">
        <f t="shared" si="4"/>
        <v>209027717.14249235</v>
      </c>
      <c r="E115" s="84">
        <f t="shared" si="4"/>
        <v>214745209.00858277</v>
      </c>
      <c r="F115" s="84">
        <f t="shared" si="4"/>
        <v>222328233.27328622</v>
      </c>
      <c r="G115" s="84">
        <f t="shared" si="4"/>
        <v>230186876.7547259</v>
      </c>
      <c r="H115" s="84">
        <f t="shared" si="4"/>
        <v>238331509.34729683</v>
      </c>
      <c r="I115" s="84">
        <f t="shared" si="4"/>
        <v>246772907.11357588</v>
      </c>
      <c r="J115" s="84">
        <f t="shared" si="4"/>
        <v>255522269.00223711</v>
      </c>
      <c r="K115" s="84">
        <f t="shared" si="4"/>
        <v>265803401.63804534</v>
      </c>
      <c r="L115" s="84">
        <f t="shared" si="4"/>
        <v>276506890.24135739</v>
      </c>
      <c r="M115" s="84">
        <f t="shared" si="4"/>
        <v>287650505.50280499</v>
      </c>
      <c r="N115" s="84">
        <f t="shared" si="4"/>
        <v>299252786.37761188</v>
      </c>
      <c r="O115" s="84">
        <f t="shared" si="4"/>
        <v>311333074.22085416</v>
      </c>
      <c r="P115" s="84">
        <f t="shared" si="4"/>
        <v>323601918.91400146</v>
      </c>
      <c r="Q115" s="84">
        <f t="shared" si="4"/>
        <v>336365142.84034711</v>
      </c>
      <c r="R115" s="84">
        <f t="shared" si="3"/>
        <v>349643184.02059776</v>
      </c>
      <c r="S115" s="84">
        <f t="shared" si="3"/>
        <v>363457350.16822058</v>
      </c>
      <c r="T115" s="84">
        <f t="shared" si="3"/>
        <v>377829856.99446756</v>
      </c>
      <c r="U115" s="84">
        <f t="shared" si="3"/>
        <v>391740479.21942943</v>
      </c>
      <c r="V115" s="84">
        <f t="shared" si="3"/>
        <v>406176810.32769495</v>
      </c>
      <c r="W115" s="84">
        <f t="shared" si="3"/>
        <v>421159300.96239048</v>
      </c>
      <c r="X115" s="84">
        <f t="shared" si="3"/>
        <v>436709222.62930834</v>
      </c>
      <c r="Y115" s="84">
        <f t="shared" si="3"/>
        <v>452848701.70025837</v>
      </c>
      <c r="Z115" s="84">
        <f t="shared" si="3"/>
        <v>468097579.99013352</v>
      </c>
      <c r="AA115" s="84">
        <f t="shared" si="3"/>
        <v>483874313.73257971</v>
      </c>
      <c r="AB115" s="84">
        <f t="shared" si="3"/>
        <v>500197740.57390153</v>
      </c>
      <c r="AC115" s="84">
        <f t="shared" si="3"/>
        <v>517087392.8536132</v>
      </c>
      <c r="AD115" s="84">
        <f t="shared" si="3"/>
        <v>534563524.05195606</v>
      </c>
      <c r="AE115" s="84">
        <f t="shared" si="3"/>
        <v>551734751.38951993</v>
      </c>
      <c r="AF115" s="84">
        <f t="shared" si="3"/>
        <v>569476256.20002377</v>
      </c>
      <c r="AG115" s="84">
        <f t="shared" si="3"/>
        <v>587807680.41940391</v>
      </c>
      <c r="AH115" s="84">
        <f t="shared" si="3"/>
        <v>606749369.26940024</v>
      </c>
      <c r="AI115" s="84">
        <f t="shared" si="3"/>
        <v>626322397.484972</v>
      </c>
      <c r="AJ115" s="84">
        <f t="shared" si="3"/>
        <v>646501906.55669796</v>
      </c>
      <c r="AK115" s="84">
        <f t="shared" si="3"/>
        <v>667352571.75769508</v>
      </c>
      <c r="AL115" s="84">
        <f t="shared" si="3"/>
        <v>688897477.34795141</v>
      </c>
      <c r="AM115" s="84">
        <f t="shared" si="3"/>
        <v>711160529.39169884</v>
      </c>
      <c r="AN115" s="84">
        <f t="shared" si="3"/>
        <v>734166486.01769698</v>
      </c>
    </row>
    <row r="116" spans="1:40" x14ac:dyDescent="0.2">
      <c r="A116" s="85" t="s">
        <v>247</v>
      </c>
      <c r="B116" s="84">
        <f t="shared" si="4"/>
        <v>3935601350131.3154</v>
      </c>
      <c r="C116" s="84">
        <f t="shared" si="3"/>
        <v>4027148344762.8594</v>
      </c>
      <c r="D116" s="84">
        <f t="shared" si="3"/>
        <v>4137078433147.0132</v>
      </c>
      <c r="E116" s="84">
        <f t="shared" si="3"/>
        <v>4250239082912.7642</v>
      </c>
      <c r="F116" s="84">
        <f t="shared" si="3"/>
        <v>4400322366471.5156</v>
      </c>
      <c r="G116" s="84">
        <f t="shared" si="3"/>
        <v>4555860708014.4814</v>
      </c>
      <c r="H116" s="84">
        <f t="shared" si="3"/>
        <v>4717059348583.5781</v>
      </c>
      <c r="I116" s="84">
        <f t="shared" si="3"/>
        <v>4884131568104.9834</v>
      </c>
      <c r="J116" s="84">
        <f t="shared" si="3"/>
        <v>5057299016270.2598</v>
      </c>
      <c r="K116" s="84">
        <f t="shared" si="3"/>
        <v>5260783284660.042</v>
      </c>
      <c r="L116" s="84">
        <f t="shared" si="3"/>
        <v>5472626826107.7568</v>
      </c>
      <c r="M116" s="84">
        <f t="shared" si="3"/>
        <v>5693181358280.1367</v>
      </c>
      <c r="N116" s="84">
        <f t="shared" si="3"/>
        <v>5922813804343.5303</v>
      </c>
      <c r="O116" s="84">
        <f t="shared" si="3"/>
        <v>6161906968569.29</v>
      </c>
      <c r="P116" s="84">
        <f t="shared" si="3"/>
        <v>6404732051642.1221</v>
      </c>
      <c r="Q116" s="84">
        <f t="shared" si="3"/>
        <v>6657341892886.8389</v>
      </c>
      <c r="R116" s="84">
        <f t="shared" si="3"/>
        <v>6920141001790.6865</v>
      </c>
      <c r="S116" s="84">
        <f t="shared" si="3"/>
        <v>7193551100807.751</v>
      </c>
      <c r="T116" s="84">
        <f t="shared" si="3"/>
        <v>7478011883492.3311</v>
      </c>
      <c r="U116" s="84">
        <f t="shared" si="3"/>
        <v>7753331042048.2979</v>
      </c>
      <c r="V116" s="84">
        <f t="shared" si="3"/>
        <v>8039055035489.1299</v>
      </c>
      <c r="W116" s="84">
        <f t="shared" si="3"/>
        <v>8335588623125.1348</v>
      </c>
      <c r="X116" s="84">
        <f t="shared" si="3"/>
        <v>8643352810787.7539</v>
      </c>
      <c r="Y116" s="84">
        <f t="shared" si="3"/>
        <v>8962785523824.2676</v>
      </c>
      <c r="Z116" s="84">
        <f t="shared" si="3"/>
        <v>9264591458296.2051</v>
      </c>
      <c r="AA116" s="84">
        <f t="shared" si="3"/>
        <v>9576844712571.0098</v>
      </c>
      <c r="AB116" s="84">
        <f t="shared" si="3"/>
        <v>9899918121511.5605</v>
      </c>
      <c r="AC116" s="84">
        <f t="shared" si="3"/>
        <v>10234198269354.896</v>
      </c>
      <c r="AD116" s="84">
        <f t="shared" si="3"/>
        <v>10580086013161.738</v>
      </c>
      <c r="AE116" s="84">
        <f t="shared" si="3"/>
        <v>10919939097049.527</v>
      </c>
      <c r="AF116" s="84">
        <f t="shared" si="3"/>
        <v>11271079117743.889</v>
      </c>
      <c r="AG116" s="84">
        <f t="shared" si="3"/>
        <v>11633894828615.223</v>
      </c>
      <c r="AH116" s="84">
        <f t="shared" si="3"/>
        <v>12008788902472.814</v>
      </c>
      <c r="AI116" s="84">
        <f t="shared" si="3"/>
        <v>12396178450658.045</v>
      </c>
      <c r="AJ116" s="84">
        <f t="shared" si="3"/>
        <v>12795571473331.783</v>
      </c>
      <c r="AK116" s="84">
        <f t="shared" si="3"/>
        <v>13208248024073.672</v>
      </c>
      <c r="AL116" s="84">
        <f t="shared" si="3"/>
        <v>13634664986762.295</v>
      </c>
      <c r="AM116" s="84">
        <f t="shared" si="3"/>
        <v>14075295510433.127</v>
      </c>
      <c r="AN116" s="84">
        <f t="shared" si="3"/>
        <v>14530629608190.377</v>
      </c>
    </row>
    <row r="117" spans="1:40" x14ac:dyDescent="0.2">
      <c r="A117" s="85" t="s">
        <v>180</v>
      </c>
      <c r="B117" s="84">
        <f t="shared" si="4"/>
        <v>14408081885061.998</v>
      </c>
      <c r="C117" s="84">
        <f t="shared" si="3"/>
        <v>14743231834875.541</v>
      </c>
      <c r="D117" s="84">
        <f t="shared" si="3"/>
        <v>15145681568514.885</v>
      </c>
      <c r="E117" s="84">
        <f t="shared" si="3"/>
        <v>15559958260420.523</v>
      </c>
      <c r="F117" s="84">
        <f t="shared" si="3"/>
        <v>16109407263689.447</v>
      </c>
      <c r="G117" s="84">
        <f t="shared" si="3"/>
        <v>16678827019870.549</v>
      </c>
      <c r="H117" s="84">
        <f t="shared" si="3"/>
        <v>17268968908352.91</v>
      </c>
      <c r="I117" s="84">
        <f t="shared" si="3"/>
        <v>17880613738564.98</v>
      </c>
      <c r="J117" s="84">
        <f t="shared" si="3"/>
        <v>18514572961317.375</v>
      </c>
      <c r="K117" s="84">
        <f t="shared" si="3"/>
        <v>19259520871548.191</v>
      </c>
      <c r="L117" s="84">
        <f t="shared" si="3"/>
        <v>20035071751948.809</v>
      </c>
      <c r="M117" s="84">
        <f t="shared" si="3"/>
        <v>20842513227075.645</v>
      </c>
      <c r="N117" s="84">
        <f t="shared" si="3"/>
        <v>21683188588221.68</v>
      </c>
      <c r="O117" s="84">
        <f t="shared" si="3"/>
        <v>22558499266781.23</v>
      </c>
      <c r="P117" s="84">
        <f t="shared" si="3"/>
        <v>23447472353586.273</v>
      </c>
      <c r="Q117" s="84">
        <f t="shared" si="3"/>
        <v>24372267055545.848</v>
      </c>
      <c r="R117" s="84">
        <f t="shared" si="3"/>
        <v>25334364265996.707</v>
      </c>
      <c r="S117" s="84">
        <f t="shared" si="3"/>
        <v>26335307894270.777</v>
      </c>
      <c r="T117" s="84">
        <f t="shared" si="3"/>
        <v>27376707641191.672</v>
      </c>
      <c r="U117" s="84">
        <f t="shared" si="3"/>
        <v>28384640261417.129</v>
      </c>
      <c r="V117" s="84">
        <f t="shared" si="3"/>
        <v>29430664573276.133</v>
      </c>
      <c r="W117" s="84">
        <f t="shared" si="3"/>
        <v>30516262384697.805</v>
      </c>
      <c r="X117" s="84">
        <f t="shared" si="3"/>
        <v>31642974981486.766</v>
      </c>
      <c r="Y117" s="84">
        <f t="shared" si="3"/>
        <v>32812405591130.207</v>
      </c>
      <c r="Z117" s="84">
        <f t="shared" si="3"/>
        <v>33917305257130.223</v>
      </c>
      <c r="AA117" s="84">
        <f t="shared" si="3"/>
        <v>35060452150379.055</v>
      </c>
      <c r="AB117" s="84">
        <f t="shared" si="3"/>
        <v>36243211204658.328</v>
      </c>
      <c r="AC117" s="84">
        <f t="shared" si="3"/>
        <v>37466997689668.227</v>
      </c>
      <c r="AD117" s="84">
        <f t="shared" si="3"/>
        <v>38733279127355.516</v>
      </c>
      <c r="AE117" s="84">
        <f t="shared" si="3"/>
        <v>39977467912223.867</v>
      </c>
      <c r="AF117" s="84">
        <f t="shared" si="3"/>
        <v>41262977729197.047</v>
      </c>
      <c r="AG117" s="84">
        <f t="shared" si="3"/>
        <v>42591231789087.227</v>
      </c>
      <c r="AH117" s="84">
        <f t="shared" si="3"/>
        <v>43963704261225.297</v>
      </c>
      <c r="AI117" s="84">
        <f t="shared" si="3"/>
        <v>45381922173840.789</v>
      </c>
      <c r="AJ117" s="84">
        <f t="shared" si="3"/>
        <v>46844084334856.828</v>
      </c>
      <c r="AK117" s="84">
        <f t="shared" si="3"/>
        <v>48354876970126.062</v>
      </c>
      <c r="AL117" s="84">
        <f t="shared" si="3"/>
        <v>49915972713573.805</v>
      </c>
      <c r="AM117" s="84">
        <f t="shared" si="3"/>
        <v>51529103745225.492</v>
      </c>
      <c r="AN117" s="84">
        <f t="shared" si="3"/>
        <v>53196063983799.539</v>
      </c>
    </row>
    <row r="118" spans="1:40" x14ac:dyDescent="0.2">
      <c r="A118" s="85" t="s">
        <v>248</v>
      </c>
      <c r="B118" s="84">
        <f t="shared" si="4"/>
        <v>11445921534.182541</v>
      </c>
      <c r="C118" s="84">
        <f t="shared" si="3"/>
        <v>11712167940.772457</v>
      </c>
      <c r="D118" s="84">
        <f t="shared" si="3"/>
        <v>12031877955.570778</v>
      </c>
      <c r="E118" s="84">
        <f t="shared" si="3"/>
        <v>12360983421.99021</v>
      </c>
      <c r="F118" s="84">
        <f t="shared" si="3"/>
        <v>12797471098.047291</v>
      </c>
      <c r="G118" s="84">
        <f t="shared" si="3"/>
        <v>13249823736.049681</v>
      </c>
      <c r="H118" s="84">
        <f t="shared" si="3"/>
        <v>13718638239.152037</v>
      </c>
      <c r="I118" s="84">
        <f t="shared" si="3"/>
        <v>14204534890.020885</v>
      </c>
      <c r="J118" s="84">
        <f t="shared" si="3"/>
        <v>14708158313.137215</v>
      </c>
      <c r="K118" s="84">
        <f t="shared" si="3"/>
        <v>15299952237.934061</v>
      </c>
      <c r="L118" s="84">
        <f t="shared" si="3"/>
        <v>15916057462.324482</v>
      </c>
      <c r="M118" s="84">
        <f t="shared" si="3"/>
        <v>16557496887.882448</v>
      </c>
      <c r="N118" s="84">
        <f t="shared" si="3"/>
        <v>17225337638.383335</v>
      </c>
      <c r="O118" s="84">
        <f t="shared" si="3"/>
        <v>17920693024.669136</v>
      </c>
      <c r="P118" s="84">
        <f t="shared" si="3"/>
        <v>18626901962.037819</v>
      </c>
      <c r="Q118" s="84">
        <f t="shared" si="3"/>
        <v>19361567941.749626</v>
      </c>
      <c r="R118" s="84">
        <f t="shared" si="3"/>
        <v>20125867399.992817</v>
      </c>
      <c r="S118" s="84">
        <f t="shared" si="3"/>
        <v>20921026833.480152</v>
      </c>
      <c r="T118" s="84">
        <f t="shared" si="3"/>
        <v>21748325004.330517</v>
      </c>
      <c r="U118" s="84">
        <f t="shared" si="3"/>
        <v>22549036561.557621</v>
      </c>
      <c r="V118" s="84">
        <f t="shared" si="3"/>
        <v>23380008532.142998</v>
      </c>
      <c r="W118" s="84">
        <f t="shared" si="3"/>
        <v>24242418078.83606</v>
      </c>
      <c r="X118" s="84">
        <f t="shared" si="3"/>
        <v>25137489614.193726</v>
      </c>
      <c r="Y118" s="84">
        <f t="shared" si="3"/>
        <v>26066496757.852982</v>
      </c>
      <c r="Z118" s="84">
        <f t="shared" si="3"/>
        <v>26944239887.095772</v>
      </c>
      <c r="AA118" s="84">
        <f t="shared" si="3"/>
        <v>27852366988.714775</v>
      </c>
      <c r="AB118" s="84">
        <f t="shared" si="3"/>
        <v>28791962379.490574</v>
      </c>
      <c r="AC118" s="84">
        <f t="shared" si="3"/>
        <v>29764150363.551025</v>
      </c>
      <c r="AD118" s="84">
        <f t="shared" si="3"/>
        <v>30770096754.721073</v>
      </c>
      <c r="AE118" s="84">
        <f t="shared" si="3"/>
        <v>31758492525.852661</v>
      </c>
      <c r="AF118" s="84">
        <f t="shared" si="3"/>
        <v>32779714130.079624</v>
      </c>
      <c r="AG118" s="84">
        <f t="shared" si="3"/>
        <v>33834892180.027039</v>
      </c>
      <c r="AH118" s="84">
        <f t="shared" si="3"/>
        <v>34925197770.266983</v>
      </c>
      <c r="AI118" s="84">
        <f t="shared" si="3"/>
        <v>36051843986.998917</v>
      </c>
      <c r="AJ118" s="84">
        <f t="shared" si="3"/>
        <v>37213399945.574615</v>
      </c>
      <c r="AK118" s="84">
        <f t="shared" si="3"/>
        <v>38413588429.764252</v>
      </c>
      <c r="AL118" s="84">
        <f t="shared" si="3"/>
        <v>39653738196.359787</v>
      </c>
      <c r="AM118" s="84">
        <f t="shared" si="3"/>
        <v>40935225306.159119</v>
      </c>
      <c r="AN118" s="84">
        <f t="shared" si="3"/>
        <v>42259474865.783173</v>
      </c>
    </row>
    <row r="119" spans="1:40" x14ac:dyDescent="0.2">
      <c r="A119" s="85" t="s">
        <v>249</v>
      </c>
      <c r="B119" s="84">
        <f t="shared" si="4"/>
        <v>92102853978.704895</v>
      </c>
      <c r="C119" s="84">
        <f t="shared" si="3"/>
        <v>94245281203.570297</v>
      </c>
      <c r="D119" s="84">
        <f t="shared" si="3"/>
        <v>96817918515.521088</v>
      </c>
      <c r="E119" s="84">
        <f t="shared" si="3"/>
        <v>99466158993.729767</v>
      </c>
      <c r="F119" s="84">
        <f t="shared" si="3"/>
        <v>102978480878.10837</v>
      </c>
      <c r="G119" s="84">
        <f t="shared" si="3"/>
        <v>106618464678.48582</v>
      </c>
      <c r="H119" s="84">
        <f t="shared" si="3"/>
        <v>110390913545.39302</v>
      </c>
      <c r="I119" s="84">
        <f t="shared" si="3"/>
        <v>114300818759.23402</v>
      </c>
      <c r="J119" s="84">
        <f t="shared" si="3"/>
        <v>118353367473.72699</v>
      </c>
      <c r="K119" s="84">
        <f t="shared" si="3"/>
        <v>123115405137.38475</v>
      </c>
      <c r="L119" s="84">
        <f t="shared" si="3"/>
        <v>128073070568.52393</v>
      </c>
      <c r="M119" s="84">
        <f t="shared" si="3"/>
        <v>133234594834.78029</v>
      </c>
      <c r="N119" s="84">
        <f t="shared" si="3"/>
        <v>138608564850.27591</v>
      </c>
      <c r="O119" s="84">
        <f t="shared" si="3"/>
        <v>144203939186.46393</v>
      </c>
      <c r="P119" s="84">
        <f t="shared" si="3"/>
        <v>149886649699.78296</v>
      </c>
      <c r="Q119" s="84">
        <f t="shared" si="3"/>
        <v>155798347875.45557</v>
      </c>
      <c r="R119" s="84">
        <f t="shared" si="3"/>
        <v>161948500240.93771</v>
      </c>
      <c r="S119" s="84">
        <f t="shared" si="3"/>
        <v>168346976149.89426</v>
      </c>
      <c r="T119" s="84">
        <f t="shared" si="3"/>
        <v>175004065524.40417</v>
      </c>
      <c r="U119" s="84">
        <f t="shared" si="3"/>
        <v>181447218171.75598</v>
      </c>
      <c r="V119" s="84">
        <f t="shared" si="3"/>
        <v>188133869817.81653</v>
      </c>
      <c r="W119" s="84">
        <f t="shared" si="3"/>
        <v>195073492836.52213</v>
      </c>
      <c r="X119" s="84">
        <f t="shared" si="3"/>
        <v>202275939810.78671</v>
      </c>
      <c r="Y119" s="84">
        <f t="shared" si="3"/>
        <v>209751459282.24994</v>
      </c>
      <c r="Z119" s="84">
        <f t="shared" si="3"/>
        <v>216814468321.93533</v>
      </c>
      <c r="AA119" s="84">
        <f t="shared" si="3"/>
        <v>224121970613.01175</v>
      </c>
      <c r="AB119" s="84">
        <f t="shared" si="3"/>
        <v>231682691417.9939</v>
      </c>
      <c r="AC119" s="84">
        <f t="shared" si="3"/>
        <v>239505677768.92786</v>
      </c>
      <c r="AD119" s="84">
        <f t="shared" si="3"/>
        <v>247600310717.41046</v>
      </c>
      <c r="AE119" s="84">
        <f t="shared" si="3"/>
        <v>255553717623.95221</v>
      </c>
      <c r="AF119" s="84">
        <f t="shared" si="3"/>
        <v>263771266906.73541</v>
      </c>
      <c r="AG119" s="84">
        <f t="shared" si="3"/>
        <v>272262056360.91815</v>
      </c>
      <c r="AH119" s="84">
        <f t="shared" si="3"/>
        <v>281035509531.12695</v>
      </c>
      <c r="AI119" s="84">
        <f t="shared" si="3"/>
        <v>290101387859.52783</v>
      </c>
      <c r="AJ119" s="84">
        <f t="shared" si="3"/>
        <v>299448177326.9635</v>
      </c>
      <c r="AK119" s="84">
        <f t="shared" si="3"/>
        <v>309105834368.91656</v>
      </c>
      <c r="AL119" s="84">
        <f t="shared" si="3"/>
        <v>319085051203.7829</v>
      </c>
      <c r="AM119" s="84">
        <f t="shared" si="3"/>
        <v>329396900695.05853</v>
      </c>
      <c r="AN119" s="84">
        <f t="shared" si="3"/>
        <v>340052850367.36499</v>
      </c>
    </row>
    <row r="120" spans="1:40" x14ac:dyDescent="0.2">
      <c r="A120" s="85" t="s">
        <v>250</v>
      </c>
      <c r="B120" s="84">
        <f t="shared" si="4"/>
        <v>798791435326.21826</v>
      </c>
      <c r="C120" s="84">
        <f t="shared" si="3"/>
        <v>817372320109.96094</v>
      </c>
      <c r="D120" s="84">
        <f t="shared" si="3"/>
        <v>839684339360.33203</v>
      </c>
      <c r="E120" s="84">
        <f t="shared" si="3"/>
        <v>862652051231.30615</v>
      </c>
      <c r="F120" s="84">
        <f t="shared" si="3"/>
        <v>893113785240.10413</v>
      </c>
      <c r="G120" s="84">
        <f t="shared" si="3"/>
        <v>924682708013.55005</v>
      </c>
      <c r="H120" s="84">
        <f t="shared" si="3"/>
        <v>957400476409.61182</v>
      </c>
      <c r="I120" s="84">
        <f t="shared" si="3"/>
        <v>991310378902.70532</v>
      </c>
      <c r="J120" s="84">
        <f t="shared" si="3"/>
        <v>1026457402741.16</v>
      </c>
      <c r="K120" s="84">
        <f t="shared" si="3"/>
        <v>1067757696229.4615</v>
      </c>
      <c r="L120" s="84">
        <f t="shared" si="3"/>
        <v>1110754634049.8945</v>
      </c>
      <c r="M120" s="84">
        <f t="shared" si="3"/>
        <v>1155519602767.0134</v>
      </c>
      <c r="N120" s="84">
        <f t="shared" si="3"/>
        <v>1202127075137.7422</v>
      </c>
      <c r="O120" s="84">
        <f t="shared" si="3"/>
        <v>1250654747235.9873</v>
      </c>
      <c r="P120" s="84">
        <f t="shared" si="3"/>
        <v>1299939870241.2639</v>
      </c>
      <c r="Q120" s="84">
        <f t="shared" si="3"/>
        <v>1351210961928.094</v>
      </c>
      <c r="R120" s="84">
        <f t="shared" si="3"/>
        <v>1404550123781.1489</v>
      </c>
      <c r="S120" s="84">
        <f t="shared" si="3"/>
        <v>1460042950924.1316</v>
      </c>
      <c r="T120" s="84">
        <f t="shared" si="3"/>
        <v>1517778685994.7209</v>
      </c>
      <c r="U120" s="84">
        <f t="shared" si="3"/>
        <v>1573658986429.2119</v>
      </c>
      <c r="V120" s="84">
        <f t="shared" si="3"/>
        <v>1631651109747.3242</v>
      </c>
      <c r="W120" s="84">
        <f t="shared" si="3"/>
        <v>1691837208139.198</v>
      </c>
      <c r="X120" s="84">
        <f t="shared" si="3"/>
        <v>1754302731278.8389</v>
      </c>
      <c r="Y120" s="84">
        <f t="shared" si="3"/>
        <v>1819136562918.843</v>
      </c>
      <c r="Z120" s="84">
        <f t="shared" si="3"/>
        <v>1880392766009.3223</v>
      </c>
      <c r="AA120" s="84">
        <f t="shared" si="3"/>
        <v>1943769414957.5535</v>
      </c>
      <c r="AB120" s="84">
        <f t="shared" si="3"/>
        <v>2009342182391.1108</v>
      </c>
      <c r="AC120" s="84">
        <f t="shared" si="3"/>
        <v>2077189531586.6606</v>
      </c>
      <c r="AD120" s="84">
        <f t="shared" si="3"/>
        <v>2147392822712.1702</v>
      </c>
      <c r="AE120" s="84">
        <f t="shared" si="3"/>
        <v>2216371285855.9819</v>
      </c>
      <c r="AF120" s="84">
        <f t="shared" si="3"/>
        <v>2287640608172.269</v>
      </c>
      <c r="AG120" s="84">
        <f t="shared" si="3"/>
        <v>2361279693197.0137</v>
      </c>
      <c r="AH120" s="84">
        <f t="shared" si="3"/>
        <v>2437370269632.5576</v>
      </c>
      <c r="AI120" s="84">
        <f t="shared" si="3"/>
        <v>2515996996705.647</v>
      </c>
      <c r="AJ120" s="84">
        <f t="shared" si="3"/>
        <v>2597060015405.4922</v>
      </c>
      <c r="AK120" s="84">
        <f t="shared" si="3"/>
        <v>2680819132492.2842</v>
      </c>
      <c r="AL120" s="84">
        <f t="shared" si="3"/>
        <v>2767367079647.0757</v>
      </c>
      <c r="AM120" s="84">
        <f t="shared" si="3"/>
        <v>2856799889817.1982</v>
      </c>
      <c r="AN120" s="84">
        <f t="shared" si="3"/>
        <v>2949217018774.7178</v>
      </c>
    </row>
    <row r="121" spans="1:40" x14ac:dyDescent="0.2">
      <c r="A121" s="85" t="s">
        <v>251</v>
      </c>
      <c r="B121" s="84">
        <f t="shared" si="4"/>
        <v>7024537727.684289</v>
      </c>
      <c r="C121" s="84">
        <f t="shared" si="3"/>
        <v>7187937233.9945335</v>
      </c>
      <c r="D121" s="84">
        <f t="shared" si="3"/>
        <v>7384148177.2691593</v>
      </c>
      <c r="E121" s="84">
        <f t="shared" si="3"/>
        <v>7586125253.4133863</v>
      </c>
      <c r="F121" s="84">
        <f t="shared" si="3"/>
        <v>7854004439.8096418</v>
      </c>
      <c r="G121" s="84">
        <f t="shared" ref="C121:AN125" si="5">G101*$B$112</f>
        <v>8131620196.8612432</v>
      </c>
      <c r="H121" s="84">
        <f t="shared" si="5"/>
        <v>8419338853.1960001</v>
      </c>
      <c r="I121" s="84">
        <f t="shared" si="5"/>
        <v>8717541085.8070107</v>
      </c>
      <c r="J121" s="84">
        <f t="shared" si="5"/>
        <v>9026622510.6325226</v>
      </c>
      <c r="K121" s="84">
        <f t="shared" si="5"/>
        <v>9389815525.6584377</v>
      </c>
      <c r="L121" s="84">
        <f t="shared" si="5"/>
        <v>9767928758.3963223</v>
      </c>
      <c r="M121" s="84">
        <f t="shared" si="5"/>
        <v>10161589979.242517</v>
      </c>
      <c r="N121" s="84">
        <f t="shared" si="5"/>
        <v>10571454098.43714</v>
      </c>
      <c r="O121" s="84">
        <f t="shared" si="5"/>
        <v>10998204371.931997</v>
      </c>
      <c r="P121" s="84">
        <f t="shared" si="5"/>
        <v>11431615636.316351</v>
      </c>
      <c r="Q121" s="84">
        <f t="shared" si="5"/>
        <v>11882491424.370605</v>
      </c>
      <c r="R121" s="84">
        <f t="shared" si="5"/>
        <v>12351553733.040485</v>
      </c>
      <c r="S121" s="84">
        <f t="shared" si="5"/>
        <v>12839555282.183969</v>
      </c>
      <c r="T121" s="84">
        <f t="shared" si="5"/>
        <v>13347280867.740993</v>
      </c>
      <c r="U121" s="84">
        <f t="shared" si="5"/>
        <v>13838689840.442495</v>
      </c>
      <c r="V121" s="84">
        <f t="shared" si="5"/>
        <v>14348670093.285639</v>
      </c>
      <c r="W121" s="84">
        <f t="shared" si="5"/>
        <v>14877944069.117859</v>
      </c>
      <c r="X121" s="84">
        <f t="shared" si="5"/>
        <v>15427263208.718735</v>
      </c>
      <c r="Y121" s="84">
        <f t="shared" si="5"/>
        <v>15997409152.008104</v>
      </c>
      <c r="Z121" s="84">
        <f t="shared" si="5"/>
        <v>16536093582.804537</v>
      </c>
      <c r="AA121" s="84">
        <f t="shared" si="5"/>
        <v>17093425123.808395</v>
      </c>
      <c r="AB121" s="84">
        <f t="shared" si="5"/>
        <v>17670069236.871002</v>
      </c>
      <c r="AC121" s="84">
        <f t="shared" si="5"/>
        <v>18266715924.692432</v>
      </c>
      <c r="AD121" s="84">
        <f t="shared" si="5"/>
        <v>18884080665.110992</v>
      </c>
      <c r="AE121" s="84">
        <f t="shared" si="5"/>
        <v>19490674320.629471</v>
      </c>
      <c r="AF121" s="84">
        <f t="shared" si="5"/>
        <v>20117413693.758579</v>
      </c>
      <c r="AG121" s="84">
        <f t="shared" si="5"/>
        <v>20764992658.819984</v>
      </c>
      <c r="AH121" s="84">
        <f t="shared" si="5"/>
        <v>21434129934.527557</v>
      </c>
      <c r="AI121" s="84">
        <f t="shared" si="5"/>
        <v>22125570010.501442</v>
      </c>
      <c r="AJ121" s="84">
        <f t="shared" si="5"/>
        <v>22838434730.870518</v>
      </c>
      <c r="AK121" s="84">
        <f t="shared" si="5"/>
        <v>23575008825.175144</v>
      </c>
      <c r="AL121" s="84">
        <f t="shared" si="5"/>
        <v>24336107771.853477</v>
      </c>
      <c r="AM121" s="84">
        <f t="shared" si="5"/>
        <v>25122576080.5382</v>
      </c>
      <c r="AN121" s="84">
        <f t="shared" si="5"/>
        <v>25935288361.036354</v>
      </c>
    </row>
    <row r="122" spans="1:40" x14ac:dyDescent="0.2">
      <c r="A122" s="85" t="s">
        <v>252</v>
      </c>
      <c r="B122" s="84">
        <f t="shared" si="4"/>
        <v>25564014155.942928</v>
      </c>
      <c r="C122" s="84">
        <f t="shared" si="5"/>
        <v>26158665000.499813</v>
      </c>
      <c r="D122" s="84">
        <f t="shared" si="5"/>
        <v>26872724704.621727</v>
      </c>
      <c r="E122" s="84">
        <f t="shared" si="5"/>
        <v>27607768779.248558</v>
      </c>
      <c r="F122" s="84">
        <f t="shared" si="5"/>
        <v>28582646782.412754</v>
      </c>
      <c r="G122" s="84">
        <f t="shared" si="5"/>
        <v>29592958552.141045</v>
      </c>
      <c r="H122" s="84">
        <f t="shared" si="5"/>
        <v>30640037248.079002</v>
      </c>
      <c r="I122" s="84">
        <f t="shared" si="5"/>
        <v>31725268247.089485</v>
      </c>
      <c r="J122" s="84">
        <f t="shared" si="5"/>
        <v>32850091292.517586</v>
      </c>
      <c r="K122" s="84">
        <f t="shared" si="5"/>
        <v>34171839674.744995</v>
      </c>
      <c r="L122" s="84">
        <f t="shared" si="5"/>
        <v>35547886385.429695</v>
      </c>
      <c r="M122" s="84">
        <f t="shared" si="5"/>
        <v>36980516034.879318</v>
      </c>
      <c r="N122" s="84">
        <f t="shared" si="5"/>
        <v>38472112001.943542</v>
      </c>
      <c r="O122" s="84">
        <f t="shared" si="5"/>
        <v>40025160822.463074</v>
      </c>
      <c r="P122" s="84">
        <f t="shared" si="5"/>
        <v>41602450621.107124</v>
      </c>
      <c r="Q122" s="84">
        <f t="shared" si="5"/>
        <v>43243298101.072281</v>
      </c>
      <c r="R122" s="84">
        <f t="shared" si="5"/>
        <v>44950330786.169563</v>
      </c>
      <c r="S122" s="84">
        <f t="shared" si="5"/>
        <v>46726288008.416389</v>
      </c>
      <c r="T122" s="84">
        <f t="shared" si="5"/>
        <v>48574025832.552605</v>
      </c>
      <c r="U122" s="84">
        <f t="shared" si="5"/>
        <v>50362383504.117119</v>
      </c>
      <c r="V122" s="84">
        <f t="shared" si="5"/>
        <v>52218326615.014351</v>
      </c>
      <c r="W122" s="84">
        <f t="shared" si="5"/>
        <v>54144484311.800987</v>
      </c>
      <c r="X122" s="84">
        <f t="shared" si="5"/>
        <v>56143591271.614616</v>
      </c>
      <c r="Y122" s="84">
        <f t="shared" si="5"/>
        <v>58218492073.664673</v>
      </c>
      <c r="Z122" s="84">
        <f t="shared" si="5"/>
        <v>60178896722.100609</v>
      </c>
      <c r="AA122" s="84">
        <f t="shared" si="5"/>
        <v>62207162774.060898</v>
      </c>
      <c r="AB122" s="84">
        <f t="shared" si="5"/>
        <v>64305712008.294014</v>
      </c>
      <c r="AC122" s="84">
        <f t="shared" si="5"/>
        <v>66477055513.710945</v>
      </c>
      <c r="AD122" s="84">
        <f t="shared" si="5"/>
        <v>68723797089.493347</v>
      </c>
      <c r="AE122" s="84">
        <f t="shared" si="5"/>
        <v>70931340047.866989</v>
      </c>
      <c r="AF122" s="84">
        <f t="shared" si="5"/>
        <v>73212198209.339371</v>
      </c>
      <c r="AG122" s="84">
        <f t="shared" si="5"/>
        <v>75568896752.601089</v>
      </c>
      <c r="AH122" s="84">
        <f t="shared" si="5"/>
        <v>78004051271.174164</v>
      </c>
      <c r="AI122" s="84">
        <f t="shared" si="5"/>
        <v>80520371145.223694</v>
      </c>
      <c r="AJ122" s="84">
        <f t="shared" si="5"/>
        <v>83114660550.342331</v>
      </c>
      <c r="AK122" s="84">
        <f t="shared" si="5"/>
        <v>85795234177.200989</v>
      </c>
      <c r="AL122" s="84">
        <f t="shared" si="5"/>
        <v>88565059751.669403</v>
      </c>
      <c r="AM122" s="84">
        <f t="shared" si="5"/>
        <v>91427210651.248169</v>
      </c>
      <c r="AN122" s="84">
        <f t="shared" si="5"/>
        <v>94384869795.348557</v>
      </c>
    </row>
    <row r="123" spans="1:40" x14ac:dyDescent="0.2">
      <c r="A123" s="85" t="s">
        <v>128</v>
      </c>
      <c r="B123" s="84">
        <f t="shared" si="4"/>
        <v>267771688551.01578</v>
      </c>
      <c r="C123" s="84">
        <f t="shared" si="5"/>
        <v>274000391906.20734</v>
      </c>
      <c r="D123" s="84">
        <f t="shared" si="5"/>
        <v>281479850004.32104</v>
      </c>
      <c r="E123" s="84">
        <f t="shared" si="5"/>
        <v>289179110058.77112</v>
      </c>
      <c r="F123" s="84">
        <f t="shared" si="5"/>
        <v>299390523941.04016</v>
      </c>
      <c r="G123" s="84">
        <f t="shared" si="5"/>
        <v>309973090782.57123</v>
      </c>
      <c r="H123" s="84">
        <f t="shared" si="5"/>
        <v>320940774838.24292</v>
      </c>
      <c r="I123" s="84">
        <f t="shared" si="5"/>
        <v>332308087315.08209</v>
      </c>
      <c r="J123" s="84">
        <f t="shared" si="5"/>
        <v>344090108884.85803</v>
      </c>
      <c r="K123" s="84">
        <f t="shared" si="5"/>
        <v>357934835851.03864</v>
      </c>
      <c r="L123" s="84">
        <f t="shared" si="5"/>
        <v>372348313679.57666</v>
      </c>
      <c r="M123" s="84">
        <f t="shared" si="5"/>
        <v>387354472648.24524</v>
      </c>
      <c r="N123" s="84">
        <f t="shared" si="5"/>
        <v>402978277591.4068</v>
      </c>
      <c r="O123" s="84">
        <f t="shared" si="5"/>
        <v>419245773867.06519</v>
      </c>
      <c r="P123" s="84">
        <f t="shared" si="5"/>
        <v>435767183616.75519</v>
      </c>
      <c r="Q123" s="84">
        <f t="shared" si="5"/>
        <v>452954331835.52606</v>
      </c>
      <c r="R123" s="84">
        <f t="shared" si="5"/>
        <v>470834740667.72089</v>
      </c>
      <c r="S123" s="84">
        <f t="shared" si="5"/>
        <v>489437103398.96082</v>
      </c>
      <c r="T123" s="84">
        <f t="shared" si="5"/>
        <v>508791336038.26306</v>
      </c>
      <c r="U123" s="84">
        <f t="shared" si="5"/>
        <v>527523587965.79022</v>
      </c>
      <c r="V123" s="84">
        <f t="shared" si="5"/>
        <v>546963767337.77832</v>
      </c>
      <c r="W123" s="84">
        <f t="shared" si="5"/>
        <v>567139413296.11035</v>
      </c>
      <c r="X123" s="84">
        <f t="shared" si="5"/>
        <v>588079170368.60999</v>
      </c>
      <c r="Y123" s="84">
        <f t="shared" si="5"/>
        <v>609812834258.46643</v>
      </c>
      <c r="Z123" s="84">
        <f t="shared" si="5"/>
        <v>630347201817.20605</v>
      </c>
      <c r="AA123" s="84">
        <f t="shared" si="5"/>
        <v>651592387422.6853</v>
      </c>
      <c r="AB123" s="84">
        <f t="shared" si="5"/>
        <v>673573758131.14331</v>
      </c>
      <c r="AC123" s="84">
        <f t="shared" si="5"/>
        <v>696317616483.08374</v>
      </c>
      <c r="AD123" s="84">
        <f t="shared" si="5"/>
        <v>719851236117.90002</v>
      </c>
      <c r="AE123" s="84">
        <f t="shared" si="5"/>
        <v>742974267653.8219</v>
      </c>
      <c r="AF123" s="84">
        <f t="shared" si="5"/>
        <v>766865243363.55188</v>
      </c>
      <c r="AG123" s="84">
        <f t="shared" si="5"/>
        <v>791550613371.77502</v>
      </c>
      <c r="AH123" s="84">
        <f t="shared" si="5"/>
        <v>817057774858.35889</v>
      </c>
      <c r="AI123" s="84">
        <f t="shared" si="5"/>
        <v>843415107376.58069</v>
      </c>
      <c r="AJ123" s="84">
        <f t="shared" si="5"/>
        <v>870589136085.88416</v>
      </c>
      <c r="AK123" s="84">
        <f t="shared" si="5"/>
        <v>898666953676.29541</v>
      </c>
      <c r="AL123" s="84">
        <f t="shared" si="5"/>
        <v>927679645757.5498</v>
      </c>
      <c r="AM123" s="84">
        <f t="shared" si="5"/>
        <v>957659404593.26636</v>
      </c>
      <c r="AN123" s="84">
        <f t="shared" si="5"/>
        <v>988639569849.9032</v>
      </c>
    </row>
    <row r="124" spans="1:40" x14ac:dyDescent="0.2">
      <c r="A124" s="85" t="s">
        <v>253</v>
      </c>
      <c r="B124" s="84">
        <f t="shared" si="4"/>
        <v>4428001865698.8994</v>
      </c>
      <c r="C124" s="84">
        <f t="shared" si="5"/>
        <v>4531002710287.5098</v>
      </c>
      <c r="D124" s="84">
        <f t="shared" si="5"/>
        <v>4654686638906.2549</v>
      </c>
      <c r="E124" s="84">
        <f t="shared" si="5"/>
        <v>4782005318749.1025</v>
      </c>
      <c r="F124" s="84">
        <f t="shared" si="5"/>
        <v>4950866186627.957</v>
      </c>
      <c r="G124" s="84">
        <f t="shared" si="5"/>
        <v>5125864618955.71</v>
      </c>
      <c r="H124" s="84">
        <f t="shared" si="5"/>
        <v>5307231535390.0361</v>
      </c>
      <c r="I124" s="84">
        <f t="shared" si="5"/>
        <v>5495206900253.2861</v>
      </c>
      <c r="J124" s="84">
        <f t="shared" si="5"/>
        <v>5690040094811.6172</v>
      </c>
      <c r="K124" s="84">
        <f t="shared" si="5"/>
        <v>5918983181244.9678</v>
      </c>
      <c r="L124" s="84">
        <f t="shared" si="5"/>
        <v>6157331406411.4854</v>
      </c>
      <c r="M124" s="84">
        <f t="shared" si="5"/>
        <v>6405480492932.9268</v>
      </c>
      <c r="N124" s="84">
        <f t="shared" si="5"/>
        <v>6663843271358.0791</v>
      </c>
      <c r="O124" s="84">
        <f t="shared" si="5"/>
        <v>6932850440296.1113</v>
      </c>
      <c r="P124" s="84">
        <f t="shared" si="5"/>
        <v>7206056444976.7207</v>
      </c>
      <c r="Q124" s="84">
        <f t="shared" si="5"/>
        <v>7490271422260.4805</v>
      </c>
      <c r="R124" s="84">
        <f t="shared" si="5"/>
        <v>7785950491608.1475</v>
      </c>
      <c r="S124" s="84">
        <f t="shared" si="5"/>
        <v>8093568139037.832</v>
      </c>
      <c r="T124" s="84">
        <f t="shared" si="5"/>
        <v>8413619070111.7998</v>
      </c>
      <c r="U124" s="84">
        <f t="shared" si="5"/>
        <v>8723384627974.46</v>
      </c>
      <c r="V124" s="84">
        <f t="shared" si="5"/>
        <v>9044856815697.1172</v>
      </c>
      <c r="W124" s="84">
        <f t="shared" si="5"/>
        <v>9378491033820.0469</v>
      </c>
      <c r="X124" s="84">
        <f t="shared" si="5"/>
        <v>9724760962078.8906</v>
      </c>
      <c r="Y124" s="84">
        <f t="shared" si="5"/>
        <v>10084159316600.686</v>
      </c>
      <c r="Z124" s="84">
        <f t="shared" si="5"/>
        <v>10423725528223.248</v>
      </c>
      <c r="AA124" s="84">
        <f t="shared" si="5"/>
        <v>10775046170100.064</v>
      </c>
      <c r="AB124" s="84">
        <f t="shared" si="5"/>
        <v>11138540724114.975</v>
      </c>
      <c r="AC124" s="84">
        <f t="shared" si="5"/>
        <v>11514644141771.084</v>
      </c>
      <c r="AD124" s="84">
        <f t="shared" si="5"/>
        <v>11903807433131.369</v>
      </c>
      <c r="AE124" s="84">
        <f t="shared" si="5"/>
        <v>12286181041542.809</v>
      </c>
      <c r="AF124" s="84">
        <f t="shared" si="5"/>
        <v>12681253745414.178</v>
      </c>
      <c r="AG124" s="84">
        <f t="shared" si="5"/>
        <v>13089462936771.818</v>
      </c>
      <c r="AH124" s="84">
        <f t="shared" si="5"/>
        <v>13511261668603.611</v>
      </c>
      <c r="AI124" s="84">
        <f t="shared" si="5"/>
        <v>13947119238898.227</v>
      </c>
      <c r="AJ124" s="84">
        <f t="shared" si="5"/>
        <v>14396482091537.617</v>
      </c>
      <c r="AK124" s="84">
        <f t="shared" si="5"/>
        <v>14860790433274.078</v>
      </c>
      <c r="AL124" s="84">
        <f t="shared" si="5"/>
        <v>15340558310751.787</v>
      </c>
      <c r="AM124" s="84">
        <f t="shared" si="5"/>
        <v>15836318070777.592</v>
      </c>
      <c r="AN124" s="84">
        <f t="shared" si="5"/>
        <v>16348621034165.418</v>
      </c>
    </row>
    <row r="125" spans="1:40" x14ac:dyDescent="0.2">
      <c r="A125" s="85" t="s">
        <v>254</v>
      </c>
      <c r="B125" s="84">
        <f t="shared" si="4"/>
        <v>8852866856.9268894</v>
      </c>
      <c r="C125" s="84">
        <f t="shared" si="5"/>
        <v>9058795578.492609</v>
      </c>
      <c r="D125" s="84">
        <f t="shared" si="5"/>
        <v>9306075815.8577671</v>
      </c>
      <c r="E125" s="84">
        <f t="shared" si="5"/>
        <v>9560622980.749382</v>
      </c>
      <c r="F125" s="84">
        <f t="shared" si="5"/>
        <v>9898225092.4957085</v>
      </c>
      <c r="G125" s="84">
        <f t="shared" si="5"/>
        <v>10248097985.181133</v>
      </c>
      <c r="H125" s="84">
        <f t="shared" si="5"/>
        <v>10610703334.533451</v>
      </c>
      <c r="I125" s="84">
        <f t="shared" si="5"/>
        <v>10986520899.202421</v>
      </c>
      <c r="J125" s="84">
        <f t="shared" si="5"/>
        <v>11376049265.054274</v>
      </c>
      <c r="K125" s="84">
        <f t="shared" si="5"/>
        <v>11833773250.608297</v>
      </c>
      <c r="L125" s="84">
        <f t="shared" si="5"/>
        <v>12310300850.862814</v>
      </c>
      <c r="M125" s="84">
        <f t="shared" si="5"/>
        <v>12806423230.724461</v>
      </c>
      <c r="N125" s="84">
        <f t="shared" si="5"/>
        <v>13322965758.834387</v>
      </c>
      <c r="O125" s="84">
        <f t="shared" si="5"/>
        <v>13860789527.29645</v>
      </c>
      <c r="P125" s="84">
        <f t="shared" si="5"/>
        <v>14407007992.714514</v>
      </c>
      <c r="Q125" s="84">
        <f t="shared" si="5"/>
        <v>14975236604.388891</v>
      </c>
      <c r="R125" s="84">
        <f t="shared" si="5"/>
        <v>15566385278.826448</v>
      </c>
      <c r="S125" s="84">
        <f t="shared" si="5"/>
        <v>16181402651.929169</v>
      </c>
      <c r="T125" s="84">
        <f t="shared" si="5"/>
        <v>16821277784.363451</v>
      </c>
      <c r="U125" s="84">
        <f t="shared" si="5"/>
        <v>17440589456.714558</v>
      </c>
      <c r="V125" s="84">
        <f t="shared" si="5"/>
        <v>18083306095.602993</v>
      </c>
      <c r="W125" s="84">
        <f t="shared" si="5"/>
        <v>18750338179.495529</v>
      </c>
      <c r="X125" s="84">
        <f t="shared" si="5"/>
        <v>19442632732.300407</v>
      </c>
      <c r="Y125" s="84">
        <f t="shared" si="5"/>
        <v>20161174837.222904</v>
      </c>
      <c r="Z125" s="84">
        <f t="shared" si="5"/>
        <v>20840066705.786098</v>
      </c>
      <c r="AA125" s="84">
        <f t="shared" si="5"/>
        <v>21542459107.812473</v>
      </c>
      <c r="AB125" s="84">
        <f t="shared" si="5"/>
        <v>22269190709.901382</v>
      </c>
      <c r="AC125" s="84">
        <f t="shared" si="5"/>
        <v>23021131106.931713</v>
      </c>
      <c r="AD125" s="84">
        <f t="shared" si="5"/>
        <v>23799181999.525974</v>
      </c>
      <c r="AE125" s="84">
        <f t="shared" si="5"/>
        <v>24563658336.153465</v>
      </c>
      <c r="AF125" s="84">
        <f t="shared" si="5"/>
        <v>25353523867.43803</v>
      </c>
      <c r="AG125" s="84">
        <f t="shared" si="5"/>
        <v>26169653067.576157</v>
      </c>
      <c r="AH125" s="84">
        <f t="shared" si="5"/>
        <v>27012951721.592896</v>
      </c>
      <c r="AI125" s="84">
        <f t="shared" si="5"/>
        <v>27884358093.006618</v>
      </c>
      <c r="AJ125" s="84">
        <f t="shared" si="5"/>
        <v>28782765461.730137</v>
      </c>
      <c r="AK125" s="84">
        <f t="shared" si="5"/>
        <v>29711053221.000229</v>
      </c>
      <c r="AL125" s="84">
        <f t="shared" si="5"/>
        <v>30670249099.945541</v>
      </c>
      <c r="AM125" s="84">
        <f t="shared" si="5"/>
        <v>31661417415.055946</v>
      </c>
      <c r="AN125" s="84">
        <f t="shared" si="5"/>
        <v>32685660417.393906</v>
      </c>
    </row>
    <row r="129" spans="1:13" ht="16" x14ac:dyDescent="0.2">
      <c r="A129" s="89" t="s">
        <v>261</v>
      </c>
      <c r="B129" t="str" cm="1">
        <f t="array" ref="B129:M129">TRANSPOSE(A114:A125)</f>
        <v>Traditional Biomass</v>
      </c>
      <c r="C129" t="str">
        <v>Industrial Biomass</v>
      </c>
      <c r="D129" t="str">
        <v>Coal</v>
      </c>
      <c r="E129" t="str">
        <v>Gas</v>
      </c>
      <c r="F129" t="str">
        <v>Kerosene</v>
      </c>
      <c r="G129" t="str">
        <v>Gasoil CN48</v>
      </c>
      <c r="H129" t="str">
        <v>BioGasoil</v>
      </c>
      <c r="I129" t="str">
        <v>MDF</v>
      </c>
      <c r="J129" t="str">
        <v>Fuel Oil</v>
      </c>
      <c r="K129" t="str">
        <v>LPG</v>
      </c>
      <c r="L129" t="str">
        <v>Electricity</v>
      </c>
      <c r="M129" t="str">
        <v>Captive Electricity</v>
      </c>
    </row>
    <row r="130" spans="1:13" x14ac:dyDescent="0.2">
      <c r="A130" s="90">
        <v>2019</v>
      </c>
      <c r="B130" s="94">
        <f>_xlfn.FORECAST.LINEAR($A130,B$133:B$141,$A$133:$A$141)</f>
        <v>2062509127.1086121</v>
      </c>
      <c r="C130" s="94">
        <f t="shared" ref="C130:M130" si="6">_xlfn.FORECAST.LINEAR($A130,C$133:C$141,$A$133:$A$141)</f>
        <v>174117692.4913578</v>
      </c>
      <c r="D130" s="94">
        <f t="shared" si="6"/>
        <v>3446138915368.25</v>
      </c>
      <c r="E130" s="94">
        <f t="shared" si="6"/>
        <v>12616179145854.5</v>
      </c>
      <c r="F130" s="94">
        <f t="shared" si="6"/>
        <v>10022416426.877563</v>
      </c>
      <c r="G130" s="94">
        <f t="shared" si="6"/>
        <v>80648216390.59082</v>
      </c>
      <c r="H130" s="94">
        <f t="shared" si="6"/>
        <v>699447430174.47656</v>
      </c>
      <c r="I130" s="94">
        <f t="shared" si="6"/>
        <v>6150910794.1121826</v>
      </c>
      <c r="J130" s="94">
        <f t="shared" si="6"/>
        <v>22384671662.153809</v>
      </c>
      <c r="K130" s="94">
        <f t="shared" si="6"/>
        <v>234469488714.53125</v>
      </c>
      <c r="L130" s="94">
        <f t="shared" si="6"/>
        <v>3877300617909.0625</v>
      </c>
      <c r="M130" s="94">
        <f t="shared" si="6"/>
        <v>7751854487.8056641</v>
      </c>
    </row>
    <row r="131" spans="1:13" x14ac:dyDescent="0.2">
      <c r="A131" s="90">
        <v>2020</v>
      </c>
      <c r="B131" s="94">
        <f t="shared" ref="B131:M132" si="7">_xlfn.FORECAST.LINEAR($A131,B$133:B$141,$A$133:$A$141)</f>
        <v>2147529075.2449951</v>
      </c>
      <c r="C131" s="94">
        <f t="shared" si="7"/>
        <v>181295104.21316528</v>
      </c>
      <c r="D131" s="94">
        <f t="shared" si="7"/>
        <v>3588194311877.5</v>
      </c>
      <c r="E131" s="94">
        <f t="shared" si="7"/>
        <v>13136238370108.125</v>
      </c>
      <c r="F131" s="94">
        <f t="shared" si="7"/>
        <v>10435556574.290649</v>
      </c>
      <c r="G131" s="94">
        <f t="shared" si="7"/>
        <v>83972665763.78418</v>
      </c>
      <c r="H131" s="94">
        <f t="shared" si="7"/>
        <v>728279779789.78906</v>
      </c>
      <c r="I131" s="94">
        <f t="shared" si="7"/>
        <v>6404461243.8210449</v>
      </c>
      <c r="J131" s="94">
        <f t="shared" si="7"/>
        <v>23307403881.251709</v>
      </c>
      <c r="K131" s="94">
        <f t="shared" si="7"/>
        <v>244134698680.42578</v>
      </c>
      <c r="L131" s="94">
        <f t="shared" si="7"/>
        <v>4037129194234.4375</v>
      </c>
      <c r="M131" s="94">
        <f t="shared" si="7"/>
        <v>8071398415.0793457</v>
      </c>
    </row>
    <row r="132" spans="1:13" x14ac:dyDescent="0.2">
      <c r="A132" s="90">
        <v>2021</v>
      </c>
      <c r="B132" s="94">
        <f t="shared" si="7"/>
        <v>2232549023.3814087</v>
      </c>
      <c r="C132" s="94">
        <f t="shared" si="7"/>
        <v>188472515.93497276</v>
      </c>
      <c r="D132" s="94">
        <f t="shared" si="7"/>
        <v>3730249708386.8125</v>
      </c>
      <c r="E132" s="94">
        <f t="shared" si="7"/>
        <v>13656297594361.75</v>
      </c>
      <c r="F132" s="94">
        <f t="shared" si="7"/>
        <v>10848696721.703735</v>
      </c>
      <c r="G132" s="94">
        <f t="shared" si="7"/>
        <v>87297115136.976562</v>
      </c>
      <c r="H132" s="94">
        <f t="shared" si="7"/>
        <v>757112129405.10156</v>
      </c>
      <c r="I132" s="94">
        <f t="shared" si="7"/>
        <v>6658011693.5299072</v>
      </c>
      <c r="J132" s="94">
        <f t="shared" si="7"/>
        <v>24230136100.349609</v>
      </c>
      <c r="K132" s="94">
        <f t="shared" si="7"/>
        <v>253799908646.32031</v>
      </c>
      <c r="L132" s="94">
        <f t="shared" si="7"/>
        <v>4196957770559.8125</v>
      </c>
      <c r="M132" s="94">
        <f t="shared" si="7"/>
        <v>8390942342.3531494</v>
      </c>
    </row>
    <row r="133" spans="1:13" x14ac:dyDescent="0.2">
      <c r="A133" s="92">
        <v>2022</v>
      </c>
      <c r="B133" s="84" cm="1">
        <f t="array" ref="B133:M171">TRANSPOSE(B114:AN125)</f>
        <v>2355451682.2022705</v>
      </c>
      <c r="C133" s="84">
        <v>198847998.43523449</v>
      </c>
      <c r="D133" s="84">
        <v>3935601350131.3154</v>
      </c>
      <c r="E133" s="84">
        <v>14408081885061.998</v>
      </c>
      <c r="F133" s="84">
        <v>11445921534.182541</v>
      </c>
      <c r="G133" s="84">
        <v>92102853978.704895</v>
      </c>
      <c r="H133" s="84">
        <v>798791435326.21826</v>
      </c>
      <c r="I133" s="84">
        <v>7024537727.684289</v>
      </c>
      <c r="J133" s="84">
        <v>25564014155.942928</v>
      </c>
      <c r="K133" s="84">
        <v>267771688551.01578</v>
      </c>
      <c r="L133" s="84">
        <v>4428001865698.8994</v>
      </c>
      <c r="M133" s="84">
        <v>8852866856.9268894</v>
      </c>
    </row>
    <row r="134" spans="1:13" x14ac:dyDescent="0.2">
      <c r="A134" s="92">
        <v>2023</v>
      </c>
      <c r="B134" s="84">
        <v>2410242425.2988086</v>
      </c>
      <c r="C134" s="84">
        <v>203473450.8186768</v>
      </c>
      <c r="D134" s="84">
        <v>4027148344762.8594</v>
      </c>
      <c r="E134" s="84">
        <v>14743231834875.541</v>
      </c>
      <c r="F134" s="84">
        <v>11712167940.772457</v>
      </c>
      <c r="G134" s="84">
        <v>94245281203.570297</v>
      </c>
      <c r="H134" s="84">
        <v>817372320109.96094</v>
      </c>
      <c r="I134" s="84">
        <v>7187937233.9945335</v>
      </c>
      <c r="J134" s="84">
        <v>26158665000.499813</v>
      </c>
      <c r="K134" s="84">
        <v>274000391906.20734</v>
      </c>
      <c r="L134" s="84">
        <v>4531002710287.5098</v>
      </c>
      <c r="M134" s="84">
        <v>9058795578.492609</v>
      </c>
    </row>
    <row r="135" spans="1:13" x14ac:dyDescent="0.2">
      <c r="A135" s="92">
        <v>2024</v>
      </c>
      <c r="B135" s="84">
        <v>2476035423.2609763</v>
      </c>
      <c r="C135" s="84">
        <v>209027717.14249235</v>
      </c>
      <c r="D135" s="84">
        <v>4137078433147.0132</v>
      </c>
      <c r="E135" s="84">
        <v>15145681568514.885</v>
      </c>
      <c r="F135" s="84">
        <v>12031877955.570778</v>
      </c>
      <c r="G135" s="84">
        <v>96817918515.521088</v>
      </c>
      <c r="H135" s="84">
        <v>839684339360.33203</v>
      </c>
      <c r="I135" s="84">
        <v>7384148177.2691593</v>
      </c>
      <c r="J135" s="84">
        <v>26872724704.621727</v>
      </c>
      <c r="K135" s="84">
        <v>281479850004.32104</v>
      </c>
      <c r="L135" s="84">
        <v>4654686638906.2549</v>
      </c>
      <c r="M135" s="84">
        <v>9306075815.8577671</v>
      </c>
    </row>
    <row r="136" spans="1:13" x14ac:dyDescent="0.2">
      <c r="A136" s="92">
        <v>2025</v>
      </c>
      <c r="B136" s="84">
        <v>2543761907.5099344</v>
      </c>
      <c r="C136" s="84">
        <v>214745209.00858277</v>
      </c>
      <c r="D136" s="84">
        <v>4250239082912.7642</v>
      </c>
      <c r="E136" s="84">
        <v>15559958260420.523</v>
      </c>
      <c r="F136" s="84">
        <v>12360983421.99021</v>
      </c>
      <c r="G136" s="84">
        <v>99466158993.729767</v>
      </c>
      <c r="H136" s="84">
        <v>862652051231.30615</v>
      </c>
      <c r="I136" s="84">
        <v>7586125253.4133863</v>
      </c>
      <c r="J136" s="84">
        <v>27607768779.248558</v>
      </c>
      <c r="K136" s="84">
        <v>289179110058.77112</v>
      </c>
      <c r="L136" s="84">
        <v>4782005318749.1025</v>
      </c>
      <c r="M136" s="84">
        <v>9560622980.749382</v>
      </c>
    </row>
    <row r="137" spans="1:13" x14ac:dyDescent="0.2">
      <c r="A137" s="92">
        <v>2026</v>
      </c>
      <c r="B137" s="84">
        <v>2633586534.365778</v>
      </c>
      <c r="C137" s="84">
        <v>222328233.27328622</v>
      </c>
      <c r="D137" s="84">
        <v>4400322366471.5156</v>
      </c>
      <c r="E137" s="84">
        <v>16109407263689.447</v>
      </c>
      <c r="F137" s="84">
        <v>12797471098.047291</v>
      </c>
      <c r="G137" s="84">
        <v>102978480878.10837</v>
      </c>
      <c r="H137" s="84">
        <v>893113785240.10413</v>
      </c>
      <c r="I137" s="84">
        <v>7854004439.8096418</v>
      </c>
      <c r="J137" s="84">
        <v>28582646782.412754</v>
      </c>
      <c r="K137" s="84">
        <v>299390523941.04016</v>
      </c>
      <c r="L137" s="84">
        <v>4950866186627.957</v>
      </c>
      <c r="M137" s="84">
        <v>9898225092.4957085</v>
      </c>
    </row>
    <row r="138" spans="1:13" x14ac:dyDescent="0.2">
      <c r="A138" s="92">
        <v>2027</v>
      </c>
      <c r="B138" s="84">
        <v>2726676005.4886861</v>
      </c>
      <c r="C138" s="84">
        <v>230186876.7547259</v>
      </c>
      <c r="D138" s="84">
        <v>4555860708014.4814</v>
      </c>
      <c r="E138" s="84">
        <v>16678827019870.549</v>
      </c>
      <c r="F138" s="84">
        <v>13249823736.049681</v>
      </c>
      <c r="G138" s="84">
        <v>106618464678.48582</v>
      </c>
      <c r="H138" s="84">
        <v>924682708013.55005</v>
      </c>
      <c r="I138" s="84">
        <v>8131620196.8612432</v>
      </c>
      <c r="J138" s="84">
        <v>29592958552.141045</v>
      </c>
      <c r="K138" s="84">
        <v>309973090782.57123</v>
      </c>
      <c r="L138" s="84">
        <v>5125864618955.71</v>
      </c>
      <c r="M138" s="84">
        <v>10248097985.181133</v>
      </c>
    </row>
    <row r="139" spans="1:13" x14ac:dyDescent="0.2">
      <c r="A139" s="92">
        <v>2028</v>
      </c>
      <c r="B139" s="84">
        <v>2823153157.3436441</v>
      </c>
      <c r="C139" s="84">
        <v>238331509.34729683</v>
      </c>
      <c r="D139" s="84">
        <v>4717059348583.5781</v>
      </c>
      <c r="E139" s="84">
        <v>17268968908352.91</v>
      </c>
      <c r="F139" s="84">
        <v>13718638239.152037</v>
      </c>
      <c r="G139" s="84">
        <v>110390913545.39302</v>
      </c>
      <c r="H139" s="84">
        <v>957400476409.61182</v>
      </c>
      <c r="I139" s="84">
        <v>8419338853.1960001</v>
      </c>
      <c r="J139" s="84">
        <v>30640037248.079002</v>
      </c>
      <c r="K139" s="84">
        <v>320940774838.24292</v>
      </c>
      <c r="L139" s="84">
        <v>5307231535390.0361</v>
      </c>
      <c r="M139" s="84">
        <v>10610703334.533451</v>
      </c>
    </row>
    <row r="140" spans="1:13" x14ac:dyDescent="0.2">
      <c r="A140" s="92">
        <v>2029</v>
      </c>
      <c r="B140" s="84">
        <v>2923145637.6561718</v>
      </c>
      <c r="C140" s="84">
        <v>246772907.11357588</v>
      </c>
      <c r="D140" s="84">
        <v>4884131568104.9834</v>
      </c>
      <c r="E140" s="84">
        <v>17880613738564.98</v>
      </c>
      <c r="F140" s="84">
        <v>14204534890.020885</v>
      </c>
      <c r="G140" s="84">
        <v>114300818759.23402</v>
      </c>
      <c r="H140" s="84">
        <v>991310378902.70532</v>
      </c>
      <c r="I140" s="84">
        <v>8717541085.8070107</v>
      </c>
      <c r="J140" s="84">
        <v>31725268247.089485</v>
      </c>
      <c r="K140" s="84">
        <v>332308087315.08209</v>
      </c>
      <c r="L140" s="84">
        <v>5495206900253.2861</v>
      </c>
      <c r="M140" s="84">
        <v>10986520899.202421</v>
      </c>
    </row>
    <row r="141" spans="1:13" x14ac:dyDescent="0.2">
      <c r="A141" s="92">
        <v>2030</v>
      </c>
      <c r="B141" s="84">
        <v>3026786103.4441938</v>
      </c>
      <c r="C141" s="84">
        <v>255522269.00223711</v>
      </c>
      <c r="D141" s="84">
        <v>5057299016270.2598</v>
      </c>
      <c r="E141" s="84">
        <v>18514572961317.375</v>
      </c>
      <c r="F141" s="84">
        <v>14708158313.137215</v>
      </c>
      <c r="G141" s="84">
        <v>118353367473.72699</v>
      </c>
      <c r="H141" s="84">
        <v>1026457402741.16</v>
      </c>
      <c r="I141" s="84">
        <v>9026622510.6325226</v>
      </c>
      <c r="J141" s="84">
        <v>32850091292.517586</v>
      </c>
      <c r="K141" s="84">
        <v>344090108884.85803</v>
      </c>
      <c r="L141" s="84">
        <v>5690040094811.6172</v>
      </c>
      <c r="M141" s="84">
        <v>11376049265.054274</v>
      </c>
    </row>
    <row r="142" spans="1:13" x14ac:dyDescent="0.2">
      <c r="A142" s="92">
        <v>2031</v>
      </c>
      <c r="B142" s="84">
        <v>3148571142.0290623</v>
      </c>
      <c r="C142" s="84">
        <v>265803401.63804534</v>
      </c>
      <c r="D142" s="84">
        <v>5260783284660.042</v>
      </c>
      <c r="E142" s="84">
        <v>19259520871548.191</v>
      </c>
      <c r="F142" s="84">
        <v>15299952237.934061</v>
      </c>
      <c r="G142" s="84">
        <v>123115405137.38475</v>
      </c>
      <c r="H142" s="84">
        <v>1067757696229.4615</v>
      </c>
      <c r="I142" s="84">
        <v>9389815525.6584377</v>
      </c>
      <c r="J142" s="84">
        <v>34171839674.744995</v>
      </c>
      <c r="K142" s="84">
        <v>357934835851.03864</v>
      </c>
      <c r="L142" s="84">
        <v>5918983181244.9678</v>
      </c>
      <c r="M142" s="84">
        <v>11833773250.608297</v>
      </c>
    </row>
    <row r="143" spans="1:13" x14ac:dyDescent="0.2">
      <c r="A143" s="92">
        <v>2032</v>
      </c>
      <c r="B143" s="84">
        <v>3275359193.3773179</v>
      </c>
      <c r="C143" s="84">
        <v>276506890.24135739</v>
      </c>
      <c r="D143" s="84">
        <v>5472626826107.7568</v>
      </c>
      <c r="E143" s="84">
        <v>20035071751948.809</v>
      </c>
      <c r="F143" s="84">
        <v>15916057462.324482</v>
      </c>
      <c r="G143" s="84">
        <v>128073070568.52393</v>
      </c>
      <c r="H143" s="84">
        <v>1110754634049.8945</v>
      </c>
      <c r="I143" s="84">
        <v>9767928758.3963223</v>
      </c>
      <c r="J143" s="84">
        <v>35547886385.429695</v>
      </c>
      <c r="K143" s="84">
        <v>372348313679.57666</v>
      </c>
      <c r="L143" s="84">
        <v>6157331406411.4854</v>
      </c>
      <c r="M143" s="84">
        <v>12310300850.862814</v>
      </c>
    </row>
    <row r="144" spans="1:13" x14ac:dyDescent="0.2">
      <c r="A144" s="92">
        <v>2033</v>
      </c>
      <c r="B144" s="84">
        <v>3407360760.0007844</v>
      </c>
      <c r="C144" s="84">
        <v>287650505.50280499</v>
      </c>
      <c r="D144" s="84">
        <v>5693181358280.1367</v>
      </c>
      <c r="E144" s="84">
        <v>20842513227075.645</v>
      </c>
      <c r="F144" s="84">
        <v>16557496887.882448</v>
      </c>
      <c r="G144" s="84">
        <v>133234594834.78029</v>
      </c>
      <c r="H144" s="84">
        <v>1155519602767.0134</v>
      </c>
      <c r="I144" s="84">
        <v>10161589979.242517</v>
      </c>
      <c r="J144" s="84">
        <v>36980516034.879318</v>
      </c>
      <c r="K144" s="84">
        <v>387354472648.24524</v>
      </c>
      <c r="L144" s="84">
        <v>6405480492932.9268</v>
      </c>
      <c r="M144" s="84">
        <v>12806423230.724461</v>
      </c>
    </row>
    <row r="145" spans="1:13" x14ac:dyDescent="0.2">
      <c r="A145" s="92">
        <v>2034</v>
      </c>
      <c r="B145" s="84">
        <v>3544795444.880693</v>
      </c>
      <c r="C145" s="84">
        <v>299252786.37761188</v>
      </c>
      <c r="D145" s="84">
        <v>5922813804343.5303</v>
      </c>
      <c r="E145" s="84">
        <v>21683188588221.68</v>
      </c>
      <c r="F145" s="84">
        <v>17225337638.383335</v>
      </c>
      <c r="G145" s="84">
        <v>138608564850.27591</v>
      </c>
      <c r="H145" s="84">
        <v>1202127075137.7422</v>
      </c>
      <c r="I145" s="84">
        <v>10571454098.43714</v>
      </c>
      <c r="J145" s="84">
        <v>38472112001.943542</v>
      </c>
      <c r="K145" s="84">
        <v>402978277591.4068</v>
      </c>
      <c r="L145" s="84">
        <v>6663843271358.0791</v>
      </c>
      <c r="M145" s="84">
        <v>13322965758.834387</v>
      </c>
    </row>
    <row r="146" spans="1:13" x14ac:dyDescent="0.2">
      <c r="A146" s="92">
        <v>2035</v>
      </c>
      <c r="B146" s="84">
        <v>3687892355.8165126</v>
      </c>
      <c r="C146" s="84">
        <v>311333074.22085416</v>
      </c>
      <c r="D146" s="84">
        <v>6161906968569.29</v>
      </c>
      <c r="E146" s="84">
        <v>22558499266781.23</v>
      </c>
      <c r="F146" s="84">
        <v>17920693024.669136</v>
      </c>
      <c r="G146" s="84">
        <v>144203939186.46393</v>
      </c>
      <c r="H146" s="84">
        <v>1250654747235.9873</v>
      </c>
      <c r="I146" s="84">
        <v>10998204371.931997</v>
      </c>
      <c r="J146" s="84">
        <v>40025160822.463074</v>
      </c>
      <c r="K146" s="84">
        <v>419245773867.06519</v>
      </c>
      <c r="L146" s="84">
        <v>6932850440296.1113</v>
      </c>
      <c r="M146" s="84">
        <v>13860789527.29645</v>
      </c>
    </row>
    <row r="147" spans="1:13" x14ac:dyDescent="0.2">
      <c r="A147" s="92">
        <v>2036</v>
      </c>
      <c r="B147" s="84">
        <v>3833222814.7527871</v>
      </c>
      <c r="C147" s="84">
        <v>323601918.91400146</v>
      </c>
      <c r="D147" s="84">
        <v>6404732051642.1221</v>
      </c>
      <c r="E147" s="84">
        <v>23447472353586.273</v>
      </c>
      <c r="F147" s="84">
        <v>18626901962.037819</v>
      </c>
      <c r="G147" s="84">
        <v>149886649699.78296</v>
      </c>
      <c r="H147" s="84">
        <v>1299939870241.2639</v>
      </c>
      <c r="I147" s="84">
        <v>11431615636.316351</v>
      </c>
      <c r="J147" s="84">
        <v>41602450621.107124</v>
      </c>
      <c r="K147" s="84">
        <v>435767183616.75519</v>
      </c>
      <c r="L147" s="84">
        <v>7206056444976.7207</v>
      </c>
      <c r="M147" s="84">
        <v>14407007992.714514</v>
      </c>
    </row>
    <row r="148" spans="1:13" x14ac:dyDescent="0.2">
      <c r="A148" s="92">
        <v>2037</v>
      </c>
      <c r="B148" s="84">
        <v>3984409437.2192287</v>
      </c>
      <c r="C148" s="84">
        <v>336365142.84034711</v>
      </c>
      <c r="D148" s="84">
        <v>6657341892886.8389</v>
      </c>
      <c r="E148" s="84">
        <v>24372267055545.848</v>
      </c>
      <c r="F148" s="84">
        <v>19361567941.749626</v>
      </c>
      <c r="G148" s="84">
        <v>155798347875.45557</v>
      </c>
      <c r="H148" s="84">
        <v>1351210961928.094</v>
      </c>
      <c r="I148" s="84">
        <v>11882491424.370605</v>
      </c>
      <c r="J148" s="84">
        <v>43243298101.072281</v>
      </c>
      <c r="K148" s="84">
        <v>452954331835.52606</v>
      </c>
      <c r="L148" s="84">
        <v>7490271422260.4805</v>
      </c>
      <c r="M148" s="84">
        <v>14975236604.388891</v>
      </c>
    </row>
    <row r="149" spans="1:13" x14ac:dyDescent="0.2">
      <c r="A149" s="92">
        <v>2038</v>
      </c>
      <c r="B149" s="84">
        <v>4141694321.5554347</v>
      </c>
      <c r="C149" s="84">
        <v>349643184.02059776</v>
      </c>
      <c r="D149" s="84">
        <v>6920141001790.6865</v>
      </c>
      <c r="E149" s="84">
        <v>25334364265996.707</v>
      </c>
      <c r="F149" s="84">
        <v>20125867399.992817</v>
      </c>
      <c r="G149" s="84">
        <v>161948500240.93771</v>
      </c>
      <c r="H149" s="84">
        <v>1404550123781.1489</v>
      </c>
      <c r="I149" s="84">
        <v>12351553733.040485</v>
      </c>
      <c r="J149" s="84">
        <v>44950330786.169563</v>
      </c>
      <c r="K149" s="84">
        <v>470834740667.72089</v>
      </c>
      <c r="L149" s="84">
        <v>7785950491608.1475</v>
      </c>
      <c r="M149" s="84">
        <v>15566385278.826448</v>
      </c>
    </row>
    <row r="150" spans="1:13" x14ac:dyDescent="0.2">
      <c r="A150" s="92">
        <v>2039</v>
      </c>
      <c r="B150" s="84">
        <v>4305329868.036622</v>
      </c>
      <c r="C150" s="84">
        <v>363457350.16822058</v>
      </c>
      <c r="D150" s="84">
        <v>7193551100807.751</v>
      </c>
      <c r="E150" s="84">
        <v>26335307894270.777</v>
      </c>
      <c r="F150" s="84">
        <v>20921026833.480152</v>
      </c>
      <c r="G150" s="84">
        <v>168346976149.89426</v>
      </c>
      <c r="H150" s="84">
        <v>1460042950924.1316</v>
      </c>
      <c r="I150" s="84">
        <v>12839555282.183969</v>
      </c>
      <c r="J150" s="84">
        <v>46726288008.416389</v>
      </c>
      <c r="K150" s="84">
        <v>489437103398.96082</v>
      </c>
      <c r="L150" s="84">
        <v>8093568139037.832</v>
      </c>
      <c r="M150" s="84">
        <v>16181402651.929169</v>
      </c>
    </row>
    <row r="151" spans="1:13" x14ac:dyDescent="0.2">
      <c r="A151" s="92">
        <v>2040</v>
      </c>
      <c r="B151" s="84">
        <v>4475579232.6153336</v>
      </c>
      <c r="C151" s="84">
        <v>377829856.99446756</v>
      </c>
      <c r="D151" s="84">
        <v>7478011883492.3311</v>
      </c>
      <c r="E151" s="84">
        <v>27376707641191.672</v>
      </c>
      <c r="F151" s="84">
        <v>21748325004.330517</v>
      </c>
      <c r="G151" s="84">
        <v>175004065524.40417</v>
      </c>
      <c r="H151" s="84">
        <v>1517778685994.7209</v>
      </c>
      <c r="I151" s="84">
        <v>13347280867.740993</v>
      </c>
      <c r="J151" s="84">
        <v>48574025832.552605</v>
      </c>
      <c r="K151" s="84">
        <v>508791336038.26306</v>
      </c>
      <c r="L151" s="84">
        <v>8413619070111.7998</v>
      </c>
      <c r="M151" s="84">
        <v>16821277784.363451</v>
      </c>
    </row>
    <row r="152" spans="1:13" x14ac:dyDescent="0.2">
      <c r="A152" s="92">
        <v>2041</v>
      </c>
      <c r="B152" s="84">
        <v>4640357348.4530878</v>
      </c>
      <c r="C152" s="84">
        <v>391740479.21942943</v>
      </c>
      <c r="D152" s="84">
        <v>7753331042048.2979</v>
      </c>
      <c r="E152" s="84">
        <v>28384640261417.129</v>
      </c>
      <c r="F152" s="84">
        <v>22549036561.557621</v>
      </c>
      <c r="G152" s="84">
        <v>181447218171.75598</v>
      </c>
      <c r="H152" s="84">
        <v>1573658986429.2119</v>
      </c>
      <c r="I152" s="84">
        <v>13838689840.442495</v>
      </c>
      <c r="J152" s="84">
        <v>50362383504.117119</v>
      </c>
      <c r="K152" s="84">
        <v>527523587965.79022</v>
      </c>
      <c r="L152" s="84">
        <v>8723384627974.46</v>
      </c>
      <c r="M152" s="84">
        <v>17440589456.714558</v>
      </c>
    </row>
    <row r="153" spans="1:13" x14ac:dyDescent="0.2">
      <c r="A153" s="92">
        <v>2042</v>
      </c>
      <c r="B153" s="84">
        <v>4811362742.8315907</v>
      </c>
      <c r="C153" s="84">
        <v>406176810.32769495</v>
      </c>
      <c r="D153" s="84">
        <v>8039055035489.1299</v>
      </c>
      <c r="E153" s="84">
        <v>29430664573276.133</v>
      </c>
      <c r="F153" s="84">
        <v>23380008532.142998</v>
      </c>
      <c r="G153" s="84">
        <v>188133869817.81653</v>
      </c>
      <c r="H153" s="84">
        <v>1631651109747.3242</v>
      </c>
      <c r="I153" s="84">
        <v>14348670093.285639</v>
      </c>
      <c r="J153" s="84">
        <v>52218326615.014351</v>
      </c>
      <c r="K153" s="84">
        <v>546963767337.77832</v>
      </c>
      <c r="L153" s="84">
        <v>9044856815697.1172</v>
      </c>
      <c r="M153" s="84">
        <v>18083306095.602993</v>
      </c>
    </row>
    <row r="154" spans="1:13" x14ac:dyDescent="0.2">
      <c r="A154" s="92">
        <v>2043</v>
      </c>
      <c r="B154" s="84">
        <v>4988837663.609169</v>
      </c>
      <c r="C154" s="84">
        <v>421159300.96239048</v>
      </c>
      <c r="D154" s="84">
        <v>8335588623125.1348</v>
      </c>
      <c r="E154" s="84">
        <v>30516262384697.805</v>
      </c>
      <c r="F154" s="84">
        <v>24242418078.83606</v>
      </c>
      <c r="G154" s="84">
        <v>195073492836.52213</v>
      </c>
      <c r="H154" s="84">
        <v>1691837208139.198</v>
      </c>
      <c r="I154" s="84">
        <v>14877944069.117859</v>
      </c>
      <c r="J154" s="84">
        <v>54144484311.800987</v>
      </c>
      <c r="K154" s="84">
        <v>567139413296.11035</v>
      </c>
      <c r="L154" s="84">
        <v>9378491033820.0469</v>
      </c>
      <c r="M154" s="84">
        <v>18750338179.495529</v>
      </c>
    </row>
    <row r="155" spans="1:13" x14ac:dyDescent="0.2">
      <c r="A155" s="92">
        <v>2044</v>
      </c>
      <c r="B155" s="84">
        <v>5173034082.1634398</v>
      </c>
      <c r="C155" s="84">
        <v>436709222.62930834</v>
      </c>
      <c r="D155" s="84">
        <v>8643352810787.7539</v>
      </c>
      <c r="E155" s="84">
        <v>31642974981486.766</v>
      </c>
      <c r="F155" s="84">
        <v>25137489614.193726</v>
      </c>
      <c r="G155" s="84">
        <v>202275939810.78671</v>
      </c>
      <c r="H155" s="84">
        <v>1754302731278.8389</v>
      </c>
      <c r="I155" s="84">
        <v>15427263208.718735</v>
      </c>
      <c r="J155" s="84">
        <v>56143591271.614616</v>
      </c>
      <c r="K155" s="84">
        <v>588079170368.60999</v>
      </c>
      <c r="L155" s="84">
        <v>9724760962078.8906</v>
      </c>
      <c r="M155" s="84">
        <v>19442632732.300407</v>
      </c>
    </row>
    <row r="156" spans="1:13" x14ac:dyDescent="0.2">
      <c r="A156" s="92">
        <v>2045</v>
      </c>
      <c r="B156" s="84">
        <v>5364214096.1776075</v>
      </c>
      <c r="C156" s="84">
        <v>452848701.70025837</v>
      </c>
      <c r="D156" s="84">
        <v>8962785523824.2676</v>
      </c>
      <c r="E156" s="84">
        <v>32812405591130.207</v>
      </c>
      <c r="F156" s="84">
        <v>26066496757.852982</v>
      </c>
      <c r="G156" s="84">
        <v>209751459282.24994</v>
      </c>
      <c r="H156" s="84">
        <v>1819136562918.843</v>
      </c>
      <c r="I156" s="84">
        <v>15997409152.008104</v>
      </c>
      <c r="J156" s="84">
        <v>58218492073.664673</v>
      </c>
      <c r="K156" s="84">
        <v>609812834258.46643</v>
      </c>
      <c r="L156" s="84">
        <v>10084159316600.686</v>
      </c>
      <c r="M156" s="84">
        <v>20161174837.222904</v>
      </c>
    </row>
    <row r="157" spans="1:13" x14ac:dyDescent="0.2">
      <c r="A157" s="92">
        <v>2046</v>
      </c>
      <c r="B157" s="84">
        <v>5544844508.8658342</v>
      </c>
      <c r="C157" s="84">
        <v>468097579.99013352</v>
      </c>
      <c r="D157" s="84">
        <v>9264591458296.2051</v>
      </c>
      <c r="E157" s="84">
        <v>33917305257130.223</v>
      </c>
      <c r="F157" s="84">
        <v>26944239887.095772</v>
      </c>
      <c r="G157" s="84">
        <v>216814468321.93533</v>
      </c>
      <c r="H157" s="84">
        <v>1880392766009.3223</v>
      </c>
      <c r="I157" s="84">
        <v>16536093582.804537</v>
      </c>
      <c r="J157" s="84">
        <v>60178896722.100609</v>
      </c>
      <c r="K157" s="84">
        <v>630347201817.20605</v>
      </c>
      <c r="L157" s="84">
        <v>10423725528223.248</v>
      </c>
      <c r="M157" s="84">
        <v>20840066705.786098</v>
      </c>
    </row>
    <row r="158" spans="1:13" x14ac:dyDescent="0.2">
      <c r="A158" s="92">
        <v>2047</v>
      </c>
      <c r="B158" s="84">
        <v>5731727627.2564144</v>
      </c>
      <c r="C158" s="84">
        <v>483874313.73257971</v>
      </c>
      <c r="D158" s="84">
        <v>9576844712571.0098</v>
      </c>
      <c r="E158" s="84">
        <v>35060452150379.055</v>
      </c>
      <c r="F158" s="84">
        <v>27852366988.714775</v>
      </c>
      <c r="G158" s="84">
        <v>224121970613.01175</v>
      </c>
      <c r="H158" s="84">
        <v>1943769414957.5535</v>
      </c>
      <c r="I158" s="84">
        <v>17093425123.808395</v>
      </c>
      <c r="J158" s="84">
        <v>62207162774.060898</v>
      </c>
      <c r="K158" s="84">
        <v>651592387422.6853</v>
      </c>
      <c r="L158" s="84">
        <v>10775046170100.064</v>
      </c>
      <c r="M158" s="84">
        <v>21542459107.812473</v>
      </c>
    </row>
    <row r="159" spans="1:13" x14ac:dyDescent="0.2">
      <c r="A159" s="92">
        <v>2048</v>
      </c>
      <c r="B159" s="84">
        <v>5925086592.472353</v>
      </c>
      <c r="C159" s="84">
        <v>500197740.57390153</v>
      </c>
      <c r="D159" s="84">
        <v>9899918121511.5605</v>
      </c>
      <c r="E159" s="84">
        <v>36243211204658.328</v>
      </c>
      <c r="F159" s="84">
        <v>28791962379.490574</v>
      </c>
      <c r="G159" s="84">
        <v>231682691417.9939</v>
      </c>
      <c r="H159" s="84">
        <v>2009342182391.1108</v>
      </c>
      <c r="I159" s="84">
        <v>17670069236.871002</v>
      </c>
      <c r="J159" s="84">
        <v>64305712008.294014</v>
      </c>
      <c r="K159" s="84">
        <v>673573758131.14331</v>
      </c>
      <c r="L159" s="84">
        <v>11138540724114.975</v>
      </c>
      <c r="M159" s="84">
        <v>22269190709.901382</v>
      </c>
    </row>
    <row r="160" spans="1:13" x14ac:dyDescent="0.2">
      <c r="A160" s="92">
        <v>2049</v>
      </c>
      <c r="B160" s="84">
        <v>6125152774.6170778</v>
      </c>
      <c r="C160" s="84">
        <v>517087392.8536132</v>
      </c>
      <c r="D160" s="84">
        <v>10234198269354.896</v>
      </c>
      <c r="E160" s="84">
        <v>37466997689668.227</v>
      </c>
      <c r="F160" s="84">
        <v>29764150363.551025</v>
      </c>
      <c r="G160" s="84">
        <v>239505677768.92786</v>
      </c>
      <c r="H160" s="84">
        <v>2077189531586.6606</v>
      </c>
      <c r="I160" s="84">
        <v>18266715924.692432</v>
      </c>
      <c r="J160" s="84">
        <v>66477055513.710945</v>
      </c>
      <c r="K160" s="84">
        <v>696317616483.08374</v>
      </c>
      <c r="L160" s="84">
        <v>11514644141771.084</v>
      </c>
      <c r="M160" s="84">
        <v>23021131106.931713</v>
      </c>
    </row>
    <row r="161" spans="1:13" x14ac:dyDescent="0.2">
      <c r="A161" s="92">
        <v>2050</v>
      </c>
      <c r="B161" s="84">
        <v>6332166086.0582371</v>
      </c>
      <c r="C161" s="84">
        <v>534563524.05195606</v>
      </c>
      <c r="D161" s="84">
        <v>10580086013161.738</v>
      </c>
      <c r="E161" s="84">
        <v>38733279127355.516</v>
      </c>
      <c r="F161" s="84">
        <v>30770096754.721073</v>
      </c>
      <c r="G161" s="84">
        <v>247600310717.41046</v>
      </c>
      <c r="H161" s="84">
        <v>2147392822712.1702</v>
      </c>
      <c r="I161" s="84">
        <v>18884080665.110992</v>
      </c>
      <c r="J161" s="84">
        <v>68723797089.493347</v>
      </c>
      <c r="K161" s="84">
        <v>719851236117.90002</v>
      </c>
      <c r="L161" s="84">
        <v>11903807433131.369</v>
      </c>
      <c r="M161" s="84">
        <v>23799181999.525974</v>
      </c>
    </row>
    <row r="162" spans="1:13" x14ac:dyDescent="0.2">
      <c r="A162" s="92">
        <v>2051</v>
      </c>
      <c r="B162" s="84">
        <v>6535567662.3175831</v>
      </c>
      <c r="C162" s="84">
        <v>551734751.38951993</v>
      </c>
      <c r="D162" s="84">
        <v>10919939097049.527</v>
      </c>
      <c r="E162" s="84">
        <v>39977467912223.867</v>
      </c>
      <c r="F162" s="84">
        <v>31758492525.852661</v>
      </c>
      <c r="G162" s="84">
        <v>255553717623.95221</v>
      </c>
      <c r="H162" s="84">
        <v>2216371285855.9819</v>
      </c>
      <c r="I162" s="84">
        <v>19490674320.629471</v>
      </c>
      <c r="J162" s="84">
        <v>70931340047.866989</v>
      </c>
      <c r="K162" s="84">
        <v>742974267653.8219</v>
      </c>
      <c r="L162" s="84">
        <v>12286181041542.809</v>
      </c>
      <c r="M162" s="84">
        <v>24563658336.153465</v>
      </c>
    </row>
    <row r="163" spans="1:13" x14ac:dyDescent="0.2">
      <c r="A163" s="92">
        <v>2052</v>
      </c>
      <c r="B163" s="84">
        <v>6745724453.8344564</v>
      </c>
      <c r="C163" s="84">
        <v>569476256.20002377</v>
      </c>
      <c r="D163" s="84">
        <v>11271079117743.889</v>
      </c>
      <c r="E163" s="84">
        <v>41262977729197.047</v>
      </c>
      <c r="F163" s="84">
        <v>32779714130.079624</v>
      </c>
      <c r="G163" s="84">
        <v>263771266906.73541</v>
      </c>
      <c r="H163" s="84">
        <v>2287640608172.269</v>
      </c>
      <c r="I163" s="84">
        <v>20117413693.758579</v>
      </c>
      <c r="J163" s="84">
        <v>73212198209.339371</v>
      </c>
      <c r="K163" s="84">
        <v>766865243363.55188</v>
      </c>
      <c r="L163" s="84">
        <v>12681253745414.178</v>
      </c>
      <c r="M163" s="84">
        <v>25353523867.43803</v>
      </c>
    </row>
    <row r="164" spans="1:13" x14ac:dyDescent="0.2">
      <c r="A164" s="92">
        <v>2053</v>
      </c>
      <c r="B164" s="84">
        <v>6962869128.9354525</v>
      </c>
      <c r="C164" s="84">
        <v>587807680.41940391</v>
      </c>
      <c r="D164" s="84">
        <v>11633894828615.223</v>
      </c>
      <c r="E164" s="84">
        <v>42591231789087.227</v>
      </c>
      <c r="F164" s="84">
        <v>33834892180.027039</v>
      </c>
      <c r="G164" s="84">
        <v>272262056360.91815</v>
      </c>
      <c r="H164" s="84">
        <v>2361279693197.0137</v>
      </c>
      <c r="I164" s="84">
        <v>20764992658.819984</v>
      </c>
      <c r="J164" s="84">
        <v>75568896752.601089</v>
      </c>
      <c r="K164" s="84">
        <v>791550613371.77502</v>
      </c>
      <c r="L164" s="84">
        <v>13089462936771.818</v>
      </c>
      <c r="M164" s="84">
        <v>26169653067.576157</v>
      </c>
    </row>
    <row r="165" spans="1:13" x14ac:dyDescent="0.2">
      <c r="A165" s="92">
        <v>2054</v>
      </c>
      <c r="B165" s="84">
        <v>7187242686.7110796</v>
      </c>
      <c r="C165" s="84">
        <v>606749369.26940024</v>
      </c>
      <c r="D165" s="84">
        <v>12008788902472.814</v>
      </c>
      <c r="E165" s="84">
        <v>43963704261225.297</v>
      </c>
      <c r="F165" s="84">
        <v>34925197770.266983</v>
      </c>
      <c r="G165" s="84">
        <v>281035509531.12695</v>
      </c>
      <c r="H165" s="84">
        <v>2437370269632.5576</v>
      </c>
      <c r="I165" s="84">
        <v>21434129934.527557</v>
      </c>
      <c r="J165" s="84">
        <v>78004051271.174164</v>
      </c>
      <c r="K165" s="84">
        <v>817057774858.35889</v>
      </c>
      <c r="L165" s="84">
        <v>13511261668603.611</v>
      </c>
      <c r="M165" s="84">
        <v>27012951721.592896</v>
      </c>
    </row>
    <row r="166" spans="1:13" x14ac:dyDescent="0.2">
      <c r="A166" s="92">
        <v>2055</v>
      </c>
      <c r="B166" s="84">
        <v>7419094767.6923084</v>
      </c>
      <c r="C166" s="84">
        <v>626322397.484972</v>
      </c>
      <c r="D166" s="84">
        <v>12396178450658.045</v>
      </c>
      <c r="E166" s="84">
        <v>45381922173840.789</v>
      </c>
      <c r="F166" s="84">
        <v>36051843986.998917</v>
      </c>
      <c r="G166" s="84">
        <v>290101387859.52783</v>
      </c>
      <c r="H166" s="84">
        <v>2515996996705.647</v>
      </c>
      <c r="I166" s="84">
        <v>22125570010.501442</v>
      </c>
      <c r="J166" s="84">
        <v>80520371145.223694</v>
      </c>
      <c r="K166" s="84">
        <v>843415107376.58069</v>
      </c>
      <c r="L166" s="84">
        <v>13947119238898.227</v>
      </c>
      <c r="M166" s="84">
        <v>27884358093.006618</v>
      </c>
    </row>
    <row r="167" spans="1:13" x14ac:dyDescent="0.2">
      <c r="A167" s="92">
        <v>2056</v>
      </c>
      <c r="B167" s="84">
        <v>7658130910.6912203</v>
      </c>
      <c r="C167" s="84">
        <v>646501906.55669796</v>
      </c>
      <c r="D167" s="84">
        <v>12795571473331.783</v>
      </c>
      <c r="E167" s="84">
        <v>46844084334856.828</v>
      </c>
      <c r="F167" s="84">
        <v>37213399945.574615</v>
      </c>
      <c r="G167" s="84">
        <v>299448177326.9635</v>
      </c>
      <c r="H167" s="84">
        <v>2597060015405.4922</v>
      </c>
      <c r="I167" s="84">
        <v>22838434730.870518</v>
      </c>
      <c r="J167" s="84">
        <v>83114660550.342331</v>
      </c>
      <c r="K167" s="84">
        <v>870589136085.88416</v>
      </c>
      <c r="L167" s="84">
        <v>14396482091537.617</v>
      </c>
      <c r="M167" s="84">
        <v>28782765461.730137</v>
      </c>
    </row>
    <row r="168" spans="1:13" x14ac:dyDescent="0.2">
      <c r="A168" s="92">
        <v>2057</v>
      </c>
      <c r="B168" s="84">
        <v>7905117225.9129028</v>
      </c>
      <c r="C168" s="84">
        <v>667352571.75769508</v>
      </c>
      <c r="D168" s="84">
        <v>13208248024073.672</v>
      </c>
      <c r="E168" s="84">
        <v>48354876970126.062</v>
      </c>
      <c r="F168" s="84">
        <v>38413588429.764252</v>
      </c>
      <c r="G168" s="84">
        <v>309105834368.91656</v>
      </c>
      <c r="H168" s="84">
        <v>2680819132492.2842</v>
      </c>
      <c r="I168" s="84">
        <v>23575008825.175144</v>
      </c>
      <c r="J168" s="84">
        <v>85795234177.200989</v>
      </c>
      <c r="K168" s="84">
        <v>898666953676.29541</v>
      </c>
      <c r="L168" s="84">
        <v>14860790433274.078</v>
      </c>
      <c r="M168" s="84">
        <v>29711053221.000229</v>
      </c>
    </row>
    <row r="169" spans="1:13" x14ac:dyDescent="0.2">
      <c r="A169" s="92">
        <v>2058</v>
      </c>
      <c r="B169" s="84">
        <v>8160327157.6939735</v>
      </c>
      <c r="C169" s="84">
        <v>688897477.34795141</v>
      </c>
      <c r="D169" s="84">
        <v>13634664986762.295</v>
      </c>
      <c r="E169" s="84">
        <v>49915972713573.805</v>
      </c>
      <c r="F169" s="84">
        <v>39653738196.359787</v>
      </c>
      <c r="G169" s="84">
        <v>319085051203.7829</v>
      </c>
      <c r="H169" s="84">
        <v>2767367079647.0757</v>
      </c>
      <c r="I169" s="84">
        <v>24336107771.853477</v>
      </c>
      <c r="J169" s="84">
        <v>88565059751.669403</v>
      </c>
      <c r="K169" s="84">
        <v>927679645757.5498</v>
      </c>
      <c r="L169" s="84">
        <v>15340558310751.787</v>
      </c>
      <c r="M169" s="84">
        <v>30670249099.945541</v>
      </c>
    </row>
    <row r="170" spans="1:13" x14ac:dyDescent="0.2">
      <c r="A170" s="92">
        <v>2059</v>
      </c>
      <c r="B170" s="84">
        <v>8424043885.043788</v>
      </c>
      <c r="C170" s="84">
        <v>711160529.39169884</v>
      </c>
      <c r="D170" s="84">
        <v>14075295510433.127</v>
      </c>
      <c r="E170" s="84">
        <v>51529103745225.492</v>
      </c>
      <c r="F170" s="84">
        <v>40935225306.159119</v>
      </c>
      <c r="G170" s="84">
        <v>329396900695.05853</v>
      </c>
      <c r="H170" s="84">
        <v>2856799889817.1982</v>
      </c>
      <c r="I170" s="84">
        <v>25122576080.5382</v>
      </c>
      <c r="J170" s="84">
        <v>91427210651.248169</v>
      </c>
      <c r="K170" s="84">
        <v>957659404593.26636</v>
      </c>
      <c r="L170" s="84">
        <v>15836318070777.592</v>
      </c>
      <c r="M170" s="84">
        <v>31661417415.055946</v>
      </c>
    </row>
    <row r="171" spans="1:13" x14ac:dyDescent="0.2">
      <c r="A171" s="92">
        <v>2060</v>
      </c>
      <c r="B171" s="84">
        <v>8696560680.0922928</v>
      </c>
      <c r="C171" s="84">
        <v>734166486.01769698</v>
      </c>
      <c r="D171" s="84">
        <v>14530629608190.377</v>
      </c>
      <c r="E171" s="84">
        <v>53196063983799.539</v>
      </c>
      <c r="F171" s="84">
        <v>42259474865.783173</v>
      </c>
      <c r="G171" s="84">
        <v>340052850367.36499</v>
      </c>
      <c r="H171" s="84">
        <v>2949217018774.7178</v>
      </c>
      <c r="I171" s="84">
        <v>25935288361.036354</v>
      </c>
      <c r="J171" s="84">
        <v>94384869795.348557</v>
      </c>
      <c r="K171" s="84">
        <v>988639569849.9032</v>
      </c>
      <c r="L171" s="84">
        <v>16348621034165.418</v>
      </c>
      <c r="M171" s="84">
        <v>32685660417.393906</v>
      </c>
    </row>
    <row r="175" spans="1:13" x14ac:dyDescent="0.2">
      <c r="A175" s="83" t="s">
        <v>259</v>
      </c>
    </row>
    <row r="176" spans="1:13" x14ac:dyDescent="0.2">
      <c r="A176" s="83" t="s">
        <v>241</v>
      </c>
    </row>
    <row r="177" spans="1:43" x14ac:dyDescent="0.2">
      <c r="A177" s="83"/>
    </row>
    <row r="178" spans="1:43" x14ac:dyDescent="0.2">
      <c r="A178" s="83"/>
    </row>
    <row r="179" spans="1:43" x14ac:dyDescent="0.2">
      <c r="A179" s="83"/>
    </row>
    <row r="180" spans="1:43" x14ac:dyDescent="0.2">
      <c r="A180" s="85" t="s">
        <v>244</v>
      </c>
      <c r="B180" s="85">
        <v>2019</v>
      </c>
      <c r="C180" s="85">
        <v>2020</v>
      </c>
      <c r="D180" s="85">
        <v>2021</v>
      </c>
      <c r="E180" s="85">
        <v>2022</v>
      </c>
      <c r="F180" s="85">
        <v>2023</v>
      </c>
      <c r="G180" s="85">
        <v>2024</v>
      </c>
      <c r="H180" s="85">
        <v>2025</v>
      </c>
      <c r="I180" s="85">
        <v>2026</v>
      </c>
      <c r="J180" s="85">
        <v>2027</v>
      </c>
      <c r="K180" s="85">
        <v>2028</v>
      </c>
      <c r="L180" s="85">
        <v>2029</v>
      </c>
      <c r="M180" s="85">
        <v>2030</v>
      </c>
      <c r="N180" s="85">
        <v>2031</v>
      </c>
      <c r="O180" s="85">
        <v>2032</v>
      </c>
      <c r="P180" s="85">
        <v>2033</v>
      </c>
      <c r="Q180" s="85">
        <v>2034</v>
      </c>
      <c r="R180" s="85">
        <v>2035</v>
      </c>
      <c r="S180" s="85">
        <v>2036</v>
      </c>
      <c r="T180" s="85">
        <v>2037</v>
      </c>
      <c r="U180" s="85">
        <v>2038</v>
      </c>
      <c r="V180" s="85">
        <v>2039</v>
      </c>
      <c r="W180" s="85">
        <v>2040</v>
      </c>
      <c r="X180" s="85">
        <v>2041</v>
      </c>
      <c r="Y180" s="85">
        <v>2042</v>
      </c>
      <c r="Z180" s="85">
        <v>2043</v>
      </c>
      <c r="AA180" s="85">
        <v>2044</v>
      </c>
      <c r="AB180" s="85">
        <v>2045</v>
      </c>
      <c r="AC180" s="85">
        <v>2046</v>
      </c>
      <c r="AD180" s="85">
        <v>2047</v>
      </c>
      <c r="AE180" s="85">
        <v>2048</v>
      </c>
      <c r="AF180" s="85">
        <v>2049</v>
      </c>
      <c r="AG180" s="85">
        <v>2050</v>
      </c>
      <c r="AH180" s="85">
        <v>2051</v>
      </c>
      <c r="AI180" s="85">
        <v>2052</v>
      </c>
      <c r="AJ180" s="85">
        <v>2053</v>
      </c>
      <c r="AK180" s="85">
        <v>2054</v>
      </c>
      <c r="AL180" s="85">
        <v>2055</v>
      </c>
      <c r="AM180" s="85">
        <v>2056</v>
      </c>
      <c r="AN180" s="85">
        <v>2057</v>
      </c>
      <c r="AO180" s="85">
        <v>2058</v>
      </c>
      <c r="AP180" s="85">
        <v>2059</v>
      </c>
      <c r="AQ180" s="85">
        <v>2060</v>
      </c>
    </row>
    <row r="181" spans="1:43" x14ac:dyDescent="0.2">
      <c r="A181" s="85" t="s">
        <v>245</v>
      </c>
      <c r="B181" s="84" cm="1">
        <f t="array" ref="B181:AQ192">TRANSPOSE(B130:M171)</f>
        <v>2062509127.1086121</v>
      </c>
      <c r="C181" s="84">
        <v>2147529075.2449951</v>
      </c>
      <c r="D181" s="84">
        <v>2232549023.3814087</v>
      </c>
      <c r="E181" s="84">
        <v>2355451682.2022705</v>
      </c>
      <c r="F181" s="84">
        <v>2410242425.2988086</v>
      </c>
      <c r="G181" s="84">
        <v>2476035423.2609763</v>
      </c>
      <c r="H181" s="84">
        <v>2543761907.5099344</v>
      </c>
      <c r="I181" s="84">
        <v>2633586534.365778</v>
      </c>
      <c r="J181" s="84">
        <v>2726676005.4886861</v>
      </c>
      <c r="K181" s="84">
        <v>2823153157.3436441</v>
      </c>
      <c r="L181" s="84">
        <v>2923145637.6561718</v>
      </c>
      <c r="M181" s="84">
        <v>3026786103.4441938</v>
      </c>
      <c r="N181" s="84">
        <v>3148571142.0290623</v>
      </c>
      <c r="O181" s="84">
        <v>3275359193.3773179</v>
      </c>
      <c r="P181" s="84">
        <v>3407360760.0007844</v>
      </c>
      <c r="Q181" s="84">
        <v>3544795444.880693</v>
      </c>
      <c r="R181" s="84">
        <v>3687892355.8165126</v>
      </c>
      <c r="S181" s="84">
        <v>3833222814.7527871</v>
      </c>
      <c r="T181" s="84">
        <v>3984409437.2192287</v>
      </c>
      <c r="U181" s="84">
        <v>4141694321.5554347</v>
      </c>
      <c r="V181" s="84">
        <v>4305329868.036622</v>
      </c>
      <c r="W181" s="84">
        <v>4475579232.6153336</v>
      </c>
      <c r="X181" s="84">
        <v>4640357348.4530878</v>
      </c>
      <c r="Y181" s="84">
        <v>4811362742.8315907</v>
      </c>
      <c r="Z181" s="84">
        <v>4988837663.609169</v>
      </c>
      <c r="AA181" s="84">
        <v>5173034082.1634398</v>
      </c>
      <c r="AB181" s="84">
        <v>5364214096.1776075</v>
      </c>
      <c r="AC181" s="84">
        <v>5544844508.8658342</v>
      </c>
      <c r="AD181" s="84">
        <v>5731727627.2564144</v>
      </c>
      <c r="AE181" s="84">
        <v>5925086592.472353</v>
      </c>
      <c r="AF181" s="84">
        <v>6125152774.6170778</v>
      </c>
      <c r="AG181" s="84">
        <v>6332166086.0582371</v>
      </c>
      <c r="AH181" s="84">
        <v>6535567662.3175831</v>
      </c>
      <c r="AI181" s="84">
        <v>6745724453.8344564</v>
      </c>
      <c r="AJ181" s="84">
        <v>6962869128.9354525</v>
      </c>
      <c r="AK181" s="84">
        <v>7187242686.7110796</v>
      </c>
      <c r="AL181" s="84">
        <v>7419094767.6923084</v>
      </c>
      <c r="AM181" s="84">
        <v>7658130910.6912203</v>
      </c>
      <c r="AN181" s="84">
        <v>7905117225.9129028</v>
      </c>
      <c r="AO181" s="84">
        <v>8160327157.6939735</v>
      </c>
      <c r="AP181" s="84">
        <v>8424043885.043788</v>
      </c>
      <c r="AQ181" s="84">
        <v>8696560680.0922928</v>
      </c>
    </row>
    <row r="182" spans="1:43" x14ac:dyDescent="0.2">
      <c r="A182" s="85" t="s">
        <v>246</v>
      </c>
      <c r="B182" s="84">
        <v>174117692.4913578</v>
      </c>
      <c r="C182" s="84">
        <v>181295104.21316528</v>
      </c>
      <c r="D182" s="84">
        <v>188472515.93497276</v>
      </c>
      <c r="E182" s="84">
        <v>198847998.43523449</v>
      </c>
      <c r="F182" s="84">
        <v>203473450.8186768</v>
      </c>
      <c r="G182" s="84">
        <v>209027717.14249235</v>
      </c>
      <c r="H182" s="84">
        <v>214745209.00858277</v>
      </c>
      <c r="I182" s="84">
        <v>222328233.27328622</v>
      </c>
      <c r="J182" s="84">
        <v>230186876.7547259</v>
      </c>
      <c r="K182" s="84">
        <v>238331509.34729683</v>
      </c>
      <c r="L182" s="84">
        <v>246772907.11357588</v>
      </c>
      <c r="M182" s="84">
        <v>255522269.00223711</v>
      </c>
      <c r="N182" s="84">
        <v>265803401.63804534</v>
      </c>
      <c r="O182" s="84">
        <v>276506890.24135739</v>
      </c>
      <c r="P182" s="84">
        <v>287650505.50280499</v>
      </c>
      <c r="Q182" s="84">
        <v>299252786.37761188</v>
      </c>
      <c r="R182" s="84">
        <v>311333074.22085416</v>
      </c>
      <c r="S182" s="84">
        <v>323601918.91400146</v>
      </c>
      <c r="T182" s="84">
        <v>336365142.84034711</v>
      </c>
      <c r="U182" s="84">
        <v>349643184.02059776</v>
      </c>
      <c r="V182" s="84">
        <v>363457350.16822058</v>
      </c>
      <c r="W182" s="84">
        <v>377829856.99446756</v>
      </c>
      <c r="X182" s="84">
        <v>391740479.21942943</v>
      </c>
      <c r="Y182" s="84">
        <v>406176810.32769495</v>
      </c>
      <c r="Z182" s="84">
        <v>421159300.96239048</v>
      </c>
      <c r="AA182" s="84">
        <v>436709222.62930834</v>
      </c>
      <c r="AB182" s="84">
        <v>452848701.70025837</v>
      </c>
      <c r="AC182" s="84">
        <v>468097579.99013352</v>
      </c>
      <c r="AD182" s="84">
        <v>483874313.73257971</v>
      </c>
      <c r="AE182" s="84">
        <v>500197740.57390153</v>
      </c>
      <c r="AF182" s="84">
        <v>517087392.8536132</v>
      </c>
      <c r="AG182" s="84">
        <v>534563524.05195606</v>
      </c>
      <c r="AH182" s="84">
        <v>551734751.38951993</v>
      </c>
      <c r="AI182" s="84">
        <v>569476256.20002377</v>
      </c>
      <c r="AJ182" s="84">
        <v>587807680.41940391</v>
      </c>
      <c r="AK182" s="84">
        <v>606749369.26940024</v>
      </c>
      <c r="AL182" s="84">
        <v>626322397.484972</v>
      </c>
      <c r="AM182" s="84">
        <v>646501906.55669796</v>
      </c>
      <c r="AN182" s="84">
        <v>667352571.75769508</v>
      </c>
      <c r="AO182" s="84">
        <v>688897477.34795141</v>
      </c>
      <c r="AP182" s="84">
        <v>711160529.39169884</v>
      </c>
      <c r="AQ182" s="84">
        <v>734166486.01769698</v>
      </c>
    </row>
    <row r="183" spans="1:43" x14ac:dyDescent="0.2">
      <c r="A183" s="85" t="s">
        <v>247</v>
      </c>
      <c r="B183" s="84">
        <v>3446138915368.25</v>
      </c>
      <c r="C183" s="84">
        <v>3588194311877.5</v>
      </c>
      <c r="D183" s="84">
        <v>3730249708386.8125</v>
      </c>
      <c r="E183" s="84">
        <v>3935601350131.3154</v>
      </c>
      <c r="F183" s="84">
        <v>4027148344762.8594</v>
      </c>
      <c r="G183" s="84">
        <v>4137078433147.0132</v>
      </c>
      <c r="H183" s="84">
        <v>4250239082912.7642</v>
      </c>
      <c r="I183" s="84">
        <v>4400322366471.5156</v>
      </c>
      <c r="J183" s="84">
        <v>4555860708014.4814</v>
      </c>
      <c r="K183" s="84">
        <v>4717059348583.5781</v>
      </c>
      <c r="L183" s="84">
        <v>4884131568104.9834</v>
      </c>
      <c r="M183" s="84">
        <v>5057299016270.2598</v>
      </c>
      <c r="N183" s="84">
        <v>5260783284660.042</v>
      </c>
      <c r="O183" s="84">
        <v>5472626826107.7568</v>
      </c>
      <c r="P183" s="84">
        <v>5693181358280.1367</v>
      </c>
      <c r="Q183" s="84">
        <v>5922813804343.5303</v>
      </c>
      <c r="R183" s="84">
        <v>6161906968569.29</v>
      </c>
      <c r="S183" s="84">
        <v>6404732051642.1221</v>
      </c>
      <c r="T183" s="84">
        <v>6657341892886.8389</v>
      </c>
      <c r="U183" s="84">
        <v>6920141001790.6865</v>
      </c>
      <c r="V183" s="84">
        <v>7193551100807.751</v>
      </c>
      <c r="W183" s="84">
        <v>7478011883492.3311</v>
      </c>
      <c r="X183" s="84">
        <v>7753331042048.2979</v>
      </c>
      <c r="Y183" s="84">
        <v>8039055035489.1299</v>
      </c>
      <c r="Z183" s="84">
        <v>8335588623125.1348</v>
      </c>
      <c r="AA183" s="84">
        <v>8643352810787.7539</v>
      </c>
      <c r="AB183" s="84">
        <v>8962785523824.2676</v>
      </c>
      <c r="AC183" s="84">
        <v>9264591458296.2051</v>
      </c>
      <c r="AD183" s="84">
        <v>9576844712571.0098</v>
      </c>
      <c r="AE183" s="84">
        <v>9899918121511.5605</v>
      </c>
      <c r="AF183" s="84">
        <v>10234198269354.896</v>
      </c>
      <c r="AG183" s="84">
        <v>10580086013161.738</v>
      </c>
      <c r="AH183" s="84">
        <v>10919939097049.527</v>
      </c>
      <c r="AI183" s="84">
        <v>11271079117743.889</v>
      </c>
      <c r="AJ183" s="84">
        <v>11633894828615.223</v>
      </c>
      <c r="AK183" s="84">
        <v>12008788902472.814</v>
      </c>
      <c r="AL183" s="84">
        <v>12396178450658.045</v>
      </c>
      <c r="AM183" s="84">
        <v>12795571473331.783</v>
      </c>
      <c r="AN183" s="84">
        <v>13208248024073.672</v>
      </c>
      <c r="AO183" s="84">
        <v>13634664986762.295</v>
      </c>
      <c r="AP183" s="84">
        <v>14075295510433.127</v>
      </c>
      <c r="AQ183" s="84">
        <v>14530629608190.377</v>
      </c>
    </row>
    <row r="184" spans="1:43" x14ac:dyDescent="0.2">
      <c r="A184" s="85" t="s">
        <v>180</v>
      </c>
      <c r="B184" s="84">
        <v>12616179145854.5</v>
      </c>
      <c r="C184" s="84">
        <v>13136238370108.125</v>
      </c>
      <c r="D184" s="84">
        <v>13656297594361.75</v>
      </c>
      <c r="E184" s="84">
        <v>14408081885061.998</v>
      </c>
      <c r="F184" s="84">
        <v>14743231834875.541</v>
      </c>
      <c r="G184" s="84">
        <v>15145681568514.885</v>
      </c>
      <c r="H184" s="84">
        <v>15559958260420.523</v>
      </c>
      <c r="I184" s="84">
        <v>16109407263689.447</v>
      </c>
      <c r="J184" s="84">
        <v>16678827019870.549</v>
      </c>
      <c r="K184" s="84">
        <v>17268968908352.91</v>
      </c>
      <c r="L184" s="84">
        <v>17880613738564.98</v>
      </c>
      <c r="M184" s="84">
        <v>18514572961317.375</v>
      </c>
      <c r="N184" s="84">
        <v>19259520871548.191</v>
      </c>
      <c r="O184" s="84">
        <v>20035071751948.809</v>
      </c>
      <c r="P184" s="84">
        <v>20842513227075.645</v>
      </c>
      <c r="Q184" s="84">
        <v>21683188588221.68</v>
      </c>
      <c r="R184" s="84">
        <v>22558499266781.23</v>
      </c>
      <c r="S184" s="84">
        <v>23447472353586.273</v>
      </c>
      <c r="T184" s="84">
        <v>24372267055545.848</v>
      </c>
      <c r="U184" s="84">
        <v>25334364265996.707</v>
      </c>
      <c r="V184" s="84">
        <v>26335307894270.777</v>
      </c>
      <c r="W184" s="84">
        <v>27376707641191.672</v>
      </c>
      <c r="X184" s="84">
        <v>28384640261417.129</v>
      </c>
      <c r="Y184" s="84">
        <v>29430664573276.133</v>
      </c>
      <c r="Z184" s="84">
        <v>30516262384697.805</v>
      </c>
      <c r="AA184" s="84">
        <v>31642974981486.766</v>
      </c>
      <c r="AB184" s="84">
        <v>32812405591130.207</v>
      </c>
      <c r="AC184" s="84">
        <v>33917305257130.223</v>
      </c>
      <c r="AD184" s="84">
        <v>35060452150379.055</v>
      </c>
      <c r="AE184" s="84">
        <v>36243211204658.328</v>
      </c>
      <c r="AF184" s="84">
        <v>37466997689668.227</v>
      </c>
      <c r="AG184" s="84">
        <v>38733279127355.516</v>
      </c>
      <c r="AH184" s="84">
        <v>39977467912223.867</v>
      </c>
      <c r="AI184" s="84">
        <v>41262977729197.047</v>
      </c>
      <c r="AJ184" s="84">
        <v>42591231789087.227</v>
      </c>
      <c r="AK184" s="84">
        <v>43963704261225.297</v>
      </c>
      <c r="AL184" s="84">
        <v>45381922173840.789</v>
      </c>
      <c r="AM184" s="84">
        <v>46844084334856.828</v>
      </c>
      <c r="AN184" s="84">
        <v>48354876970126.062</v>
      </c>
      <c r="AO184" s="84">
        <v>49915972713573.805</v>
      </c>
      <c r="AP184" s="84">
        <v>51529103745225.492</v>
      </c>
      <c r="AQ184" s="84">
        <v>53196063983799.539</v>
      </c>
    </row>
    <row r="185" spans="1:43" x14ac:dyDescent="0.2">
      <c r="A185" s="85" t="s">
        <v>248</v>
      </c>
      <c r="B185" s="84">
        <v>10022416426.877563</v>
      </c>
      <c r="C185" s="84">
        <v>10435556574.290649</v>
      </c>
      <c r="D185" s="84">
        <v>10848696721.703735</v>
      </c>
      <c r="E185" s="84">
        <v>11445921534.182541</v>
      </c>
      <c r="F185" s="84">
        <v>11712167940.772457</v>
      </c>
      <c r="G185" s="84">
        <v>12031877955.570778</v>
      </c>
      <c r="H185" s="84">
        <v>12360983421.99021</v>
      </c>
      <c r="I185" s="84">
        <v>12797471098.047291</v>
      </c>
      <c r="J185" s="84">
        <v>13249823736.049681</v>
      </c>
      <c r="K185" s="84">
        <v>13718638239.152037</v>
      </c>
      <c r="L185" s="84">
        <v>14204534890.020885</v>
      </c>
      <c r="M185" s="84">
        <v>14708158313.137215</v>
      </c>
      <c r="N185" s="84">
        <v>15299952237.934061</v>
      </c>
      <c r="O185" s="84">
        <v>15916057462.324482</v>
      </c>
      <c r="P185" s="84">
        <v>16557496887.882448</v>
      </c>
      <c r="Q185" s="84">
        <v>17225337638.383335</v>
      </c>
      <c r="R185" s="84">
        <v>17920693024.669136</v>
      </c>
      <c r="S185" s="84">
        <v>18626901962.037819</v>
      </c>
      <c r="T185" s="84">
        <v>19361567941.749626</v>
      </c>
      <c r="U185" s="84">
        <v>20125867399.992817</v>
      </c>
      <c r="V185" s="84">
        <v>20921026833.480152</v>
      </c>
      <c r="W185" s="84">
        <v>21748325004.330517</v>
      </c>
      <c r="X185" s="84">
        <v>22549036561.557621</v>
      </c>
      <c r="Y185" s="84">
        <v>23380008532.142998</v>
      </c>
      <c r="Z185" s="84">
        <v>24242418078.83606</v>
      </c>
      <c r="AA185" s="84">
        <v>25137489614.193726</v>
      </c>
      <c r="AB185" s="84">
        <v>26066496757.852982</v>
      </c>
      <c r="AC185" s="84">
        <v>26944239887.095772</v>
      </c>
      <c r="AD185" s="84">
        <v>27852366988.714775</v>
      </c>
      <c r="AE185" s="84">
        <v>28791962379.490574</v>
      </c>
      <c r="AF185" s="84">
        <v>29764150363.551025</v>
      </c>
      <c r="AG185" s="84">
        <v>30770096754.721073</v>
      </c>
      <c r="AH185" s="84">
        <v>31758492525.852661</v>
      </c>
      <c r="AI185" s="84">
        <v>32779714130.079624</v>
      </c>
      <c r="AJ185" s="84">
        <v>33834892180.027039</v>
      </c>
      <c r="AK185" s="84">
        <v>34925197770.266983</v>
      </c>
      <c r="AL185" s="84">
        <v>36051843986.998917</v>
      </c>
      <c r="AM185" s="84">
        <v>37213399945.574615</v>
      </c>
      <c r="AN185" s="84">
        <v>38413588429.764252</v>
      </c>
      <c r="AO185" s="84">
        <v>39653738196.359787</v>
      </c>
      <c r="AP185" s="84">
        <v>40935225306.159119</v>
      </c>
      <c r="AQ185" s="84">
        <v>42259474865.783173</v>
      </c>
    </row>
    <row r="186" spans="1:43" x14ac:dyDescent="0.2">
      <c r="A186" s="85" t="s">
        <v>249</v>
      </c>
      <c r="B186" s="84">
        <v>80648216390.59082</v>
      </c>
      <c r="C186" s="84">
        <v>83972665763.78418</v>
      </c>
      <c r="D186" s="84">
        <v>87297115136.976562</v>
      </c>
      <c r="E186" s="84">
        <v>92102853978.704895</v>
      </c>
      <c r="F186" s="84">
        <v>94245281203.570297</v>
      </c>
      <c r="G186" s="84">
        <v>96817918515.521088</v>
      </c>
      <c r="H186" s="84">
        <v>99466158993.729767</v>
      </c>
      <c r="I186" s="84">
        <v>102978480878.10837</v>
      </c>
      <c r="J186" s="84">
        <v>106618464678.48582</v>
      </c>
      <c r="K186" s="84">
        <v>110390913545.39302</v>
      </c>
      <c r="L186" s="84">
        <v>114300818759.23402</v>
      </c>
      <c r="M186" s="84">
        <v>118353367473.72699</v>
      </c>
      <c r="N186" s="84">
        <v>123115405137.38475</v>
      </c>
      <c r="O186" s="84">
        <v>128073070568.52393</v>
      </c>
      <c r="P186" s="84">
        <v>133234594834.78029</v>
      </c>
      <c r="Q186" s="84">
        <v>138608564850.27591</v>
      </c>
      <c r="R186" s="84">
        <v>144203939186.46393</v>
      </c>
      <c r="S186" s="84">
        <v>149886649699.78296</v>
      </c>
      <c r="T186" s="84">
        <v>155798347875.45557</v>
      </c>
      <c r="U186" s="84">
        <v>161948500240.93771</v>
      </c>
      <c r="V186" s="84">
        <v>168346976149.89426</v>
      </c>
      <c r="W186" s="84">
        <v>175004065524.40417</v>
      </c>
      <c r="X186" s="84">
        <v>181447218171.75598</v>
      </c>
      <c r="Y186" s="84">
        <v>188133869817.81653</v>
      </c>
      <c r="Z186" s="84">
        <v>195073492836.52213</v>
      </c>
      <c r="AA186" s="84">
        <v>202275939810.78671</v>
      </c>
      <c r="AB186" s="84">
        <v>209751459282.24994</v>
      </c>
      <c r="AC186" s="84">
        <v>216814468321.93533</v>
      </c>
      <c r="AD186" s="84">
        <v>224121970613.01175</v>
      </c>
      <c r="AE186" s="84">
        <v>231682691417.9939</v>
      </c>
      <c r="AF186" s="84">
        <v>239505677768.92786</v>
      </c>
      <c r="AG186" s="84">
        <v>247600310717.41046</v>
      </c>
      <c r="AH186" s="84">
        <v>255553717623.95221</v>
      </c>
      <c r="AI186" s="84">
        <v>263771266906.73541</v>
      </c>
      <c r="AJ186" s="84">
        <v>272262056360.91815</v>
      </c>
      <c r="AK186" s="84">
        <v>281035509531.12695</v>
      </c>
      <c r="AL186" s="84">
        <v>290101387859.52783</v>
      </c>
      <c r="AM186" s="84">
        <v>299448177326.9635</v>
      </c>
      <c r="AN186" s="84">
        <v>309105834368.91656</v>
      </c>
      <c r="AO186" s="84">
        <v>319085051203.7829</v>
      </c>
      <c r="AP186" s="84">
        <v>329396900695.05853</v>
      </c>
      <c r="AQ186" s="84">
        <v>340052850367.36499</v>
      </c>
    </row>
    <row r="187" spans="1:43" x14ac:dyDescent="0.2">
      <c r="A187" s="85" t="s">
        <v>250</v>
      </c>
      <c r="B187" s="84">
        <v>699447430174.47656</v>
      </c>
      <c r="C187" s="84">
        <v>728279779789.78906</v>
      </c>
      <c r="D187" s="84">
        <v>757112129405.10156</v>
      </c>
      <c r="E187" s="84">
        <v>798791435326.21826</v>
      </c>
      <c r="F187" s="84">
        <v>817372320109.96094</v>
      </c>
      <c r="G187" s="84">
        <v>839684339360.33203</v>
      </c>
      <c r="H187" s="84">
        <v>862652051231.30615</v>
      </c>
      <c r="I187" s="84">
        <v>893113785240.10413</v>
      </c>
      <c r="J187" s="84">
        <v>924682708013.55005</v>
      </c>
      <c r="K187" s="84">
        <v>957400476409.61182</v>
      </c>
      <c r="L187" s="84">
        <v>991310378902.70532</v>
      </c>
      <c r="M187" s="84">
        <v>1026457402741.16</v>
      </c>
      <c r="N187" s="84">
        <v>1067757696229.4615</v>
      </c>
      <c r="O187" s="84">
        <v>1110754634049.8945</v>
      </c>
      <c r="P187" s="84">
        <v>1155519602767.0134</v>
      </c>
      <c r="Q187" s="84">
        <v>1202127075137.7422</v>
      </c>
      <c r="R187" s="84">
        <v>1250654747235.9873</v>
      </c>
      <c r="S187" s="84">
        <v>1299939870241.2639</v>
      </c>
      <c r="T187" s="84">
        <v>1351210961928.094</v>
      </c>
      <c r="U187" s="84">
        <v>1404550123781.1489</v>
      </c>
      <c r="V187" s="84">
        <v>1460042950924.1316</v>
      </c>
      <c r="W187" s="84">
        <v>1517778685994.7209</v>
      </c>
      <c r="X187" s="84">
        <v>1573658986429.2119</v>
      </c>
      <c r="Y187" s="84">
        <v>1631651109747.3242</v>
      </c>
      <c r="Z187" s="84">
        <v>1691837208139.198</v>
      </c>
      <c r="AA187" s="84">
        <v>1754302731278.8389</v>
      </c>
      <c r="AB187" s="84">
        <v>1819136562918.843</v>
      </c>
      <c r="AC187" s="84">
        <v>1880392766009.3223</v>
      </c>
      <c r="AD187" s="84">
        <v>1943769414957.5535</v>
      </c>
      <c r="AE187" s="84">
        <v>2009342182391.1108</v>
      </c>
      <c r="AF187" s="84">
        <v>2077189531586.6606</v>
      </c>
      <c r="AG187" s="84">
        <v>2147392822712.1702</v>
      </c>
      <c r="AH187" s="84">
        <v>2216371285855.9819</v>
      </c>
      <c r="AI187" s="84">
        <v>2287640608172.269</v>
      </c>
      <c r="AJ187" s="84">
        <v>2361279693197.0137</v>
      </c>
      <c r="AK187" s="84">
        <v>2437370269632.5576</v>
      </c>
      <c r="AL187" s="84">
        <v>2515996996705.647</v>
      </c>
      <c r="AM187" s="84">
        <v>2597060015405.4922</v>
      </c>
      <c r="AN187" s="84">
        <v>2680819132492.2842</v>
      </c>
      <c r="AO187" s="84">
        <v>2767367079647.0757</v>
      </c>
      <c r="AP187" s="84">
        <v>2856799889817.1982</v>
      </c>
      <c r="AQ187" s="84">
        <v>2949217018774.7178</v>
      </c>
    </row>
    <row r="188" spans="1:43" x14ac:dyDescent="0.2">
      <c r="A188" s="85" t="s">
        <v>251</v>
      </c>
      <c r="B188" s="84">
        <v>6150910794.1121826</v>
      </c>
      <c r="C188" s="84">
        <v>6404461243.8210449</v>
      </c>
      <c r="D188" s="84">
        <v>6658011693.5299072</v>
      </c>
      <c r="E188" s="84">
        <v>7024537727.684289</v>
      </c>
      <c r="F188" s="84">
        <v>7187937233.9945335</v>
      </c>
      <c r="G188" s="84">
        <v>7384148177.2691593</v>
      </c>
      <c r="H188" s="84">
        <v>7586125253.4133863</v>
      </c>
      <c r="I188" s="84">
        <v>7854004439.8096418</v>
      </c>
      <c r="J188" s="84">
        <v>8131620196.8612432</v>
      </c>
      <c r="K188" s="84">
        <v>8419338853.1960001</v>
      </c>
      <c r="L188" s="84">
        <v>8717541085.8070107</v>
      </c>
      <c r="M188" s="84">
        <v>9026622510.6325226</v>
      </c>
      <c r="N188" s="84">
        <v>9389815525.6584377</v>
      </c>
      <c r="O188" s="84">
        <v>9767928758.3963223</v>
      </c>
      <c r="P188" s="84">
        <v>10161589979.242517</v>
      </c>
      <c r="Q188" s="84">
        <v>10571454098.43714</v>
      </c>
      <c r="R188" s="84">
        <v>10998204371.931997</v>
      </c>
      <c r="S188" s="84">
        <v>11431615636.316351</v>
      </c>
      <c r="T188" s="84">
        <v>11882491424.370605</v>
      </c>
      <c r="U188" s="84">
        <v>12351553733.040485</v>
      </c>
      <c r="V188" s="84">
        <v>12839555282.183969</v>
      </c>
      <c r="W188" s="84">
        <v>13347280867.740993</v>
      </c>
      <c r="X188" s="84">
        <v>13838689840.442495</v>
      </c>
      <c r="Y188" s="84">
        <v>14348670093.285639</v>
      </c>
      <c r="Z188" s="84">
        <v>14877944069.117859</v>
      </c>
      <c r="AA188" s="84">
        <v>15427263208.718735</v>
      </c>
      <c r="AB188" s="84">
        <v>15997409152.008104</v>
      </c>
      <c r="AC188" s="84">
        <v>16536093582.804537</v>
      </c>
      <c r="AD188" s="84">
        <v>17093425123.808395</v>
      </c>
      <c r="AE188" s="84">
        <v>17670069236.871002</v>
      </c>
      <c r="AF188" s="84">
        <v>18266715924.692432</v>
      </c>
      <c r="AG188" s="84">
        <v>18884080665.110992</v>
      </c>
      <c r="AH188" s="84">
        <v>19490674320.629471</v>
      </c>
      <c r="AI188" s="84">
        <v>20117413693.758579</v>
      </c>
      <c r="AJ188" s="84">
        <v>20764992658.819984</v>
      </c>
      <c r="AK188" s="84">
        <v>21434129934.527557</v>
      </c>
      <c r="AL188" s="84">
        <v>22125570010.501442</v>
      </c>
      <c r="AM188" s="84">
        <v>22838434730.870518</v>
      </c>
      <c r="AN188" s="84">
        <v>23575008825.175144</v>
      </c>
      <c r="AO188" s="84">
        <v>24336107771.853477</v>
      </c>
      <c r="AP188" s="84">
        <v>25122576080.5382</v>
      </c>
      <c r="AQ188" s="84">
        <v>25935288361.036354</v>
      </c>
    </row>
    <row r="189" spans="1:43" x14ac:dyDescent="0.2">
      <c r="A189" s="85" t="s">
        <v>252</v>
      </c>
      <c r="B189" s="84">
        <v>22384671662.153809</v>
      </c>
      <c r="C189" s="84">
        <v>23307403881.251709</v>
      </c>
      <c r="D189" s="84">
        <v>24230136100.349609</v>
      </c>
      <c r="E189" s="84">
        <v>25564014155.942928</v>
      </c>
      <c r="F189" s="84">
        <v>26158665000.499813</v>
      </c>
      <c r="G189" s="84">
        <v>26872724704.621727</v>
      </c>
      <c r="H189" s="84">
        <v>27607768779.248558</v>
      </c>
      <c r="I189" s="84">
        <v>28582646782.412754</v>
      </c>
      <c r="J189" s="84">
        <v>29592958552.141045</v>
      </c>
      <c r="K189" s="84">
        <v>30640037248.079002</v>
      </c>
      <c r="L189" s="84">
        <v>31725268247.089485</v>
      </c>
      <c r="M189" s="84">
        <v>32850091292.517586</v>
      </c>
      <c r="N189" s="84">
        <v>34171839674.744995</v>
      </c>
      <c r="O189" s="84">
        <v>35547886385.429695</v>
      </c>
      <c r="P189" s="84">
        <v>36980516034.879318</v>
      </c>
      <c r="Q189" s="84">
        <v>38472112001.943542</v>
      </c>
      <c r="R189" s="84">
        <v>40025160822.463074</v>
      </c>
      <c r="S189" s="84">
        <v>41602450621.107124</v>
      </c>
      <c r="T189" s="84">
        <v>43243298101.072281</v>
      </c>
      <c r="U189" s="84">
        <v>44950330786.169563</v>
      </c>
      <c r="V189" s="84">
        <v>46726288008.416389</v>
      </c>
      <c r="W189" s="84">
        <v>48574025832.552605</v>
      </c>
      <c r="X189" s="84">
        <v>50362383504.117119</v>
      </c>
      <c r="Y189" s="84">
        <v>52218326615.014351</v>
      </c>
      <c r="Z189" s="84">
        <v>54144484311.800987</v>
      </c>
      <c r="AA189" s="84">
        <v>56143591271.614616</v>
      </c>
      <c r="AB189" s="84">
        <v>58218492073.664673</v>
      </c>
      <c r="AC189" s="84">
        <v>60178896722.100609</v>
      </c>
      <c r="AD189" s="84">
        <v>62207162774.060898</v>
      </c>
      <c r="AE189" s="84">
        <v>64305712008.294014</v>
      </c>
      <c r="AF189" s="84">
        <v>66477055513.710945</v>
      </c>
      <c r="AG189" s="84">
        <v>68723797089.493347</v>
      </c>
      <c r="AH189" s="84">
        <v>70931340047.866989</v>
      </c>
      <c r="AI189" s="84">
        <v>73212198209.339371</v>
      </c>
      <c r="AJ189" s="84">
        <v>75568896752.601089</v>
      </c>
      <c r="AK189" s="84">
        <v>78004051271.174164</v>
      </c>
      <c r="AL189" s="84">
        <v>80520371145.223694</v>
      </c>
      <c r="AM189" s="84">
        <v>83114660550.342331</v>
      </c>
      <c r="AN189" s="84">
        <v>85795234177.200989</v>
      </c>
      <c r="AO189" s="84">
        <v>88565059751.669403</v>
      </c>
      <c r="AP189" s="84">
        <v>91427210651.248169</v>
      </c>
      <c r="AQ189" s="84">
        <v>94384869795.348557</v>
      </c>
    </row>
    <row r="190" spans="1:43" x14ac:dyDescent="0.2">
      <c r="A190" s="85" t="s">
        <v>128</v>
      </c>
      <c r="B190" s="84">
        <v>234469488714.53125</v>
      </c>
      <c r="C190" s="84">
        <v>244134698680.42578</v>
      </c>
      <c r="D190" s="84">
        <v>253799908646.32031</v>
      </c>
      <c r="E190" s="84">
        <v>267771688551.01578</v>
      </c>
      <c r="F190" s="84">
        <v>274000391906.20734</v>
      </c>
      <c r="G190" s="84">
        <v>281479850004.32104</v>
      </c>
      <c r="H190" s="84">
        <v>289179110058.77112</v>
      </c>
      <c r="I190" s="84">
        <v>299390523941.04016</v>
      </c>
      <c r="J190" s="84">
        <v>309973090782.57123</v>
      </c>
      <c r="K190" s="84">
        <v>320940774838.24292</v>
      </c>
      <c r="L190" s="84">
        <v>332308087315.08209</v>
      </c>
      <c r="M190" s="84">
        <v>344090108884.85803</v>
      </c>
      <c r="N190" s="84">
        <v>357934835851.03864</v>
      </c>
      <c r="O190" s="84">
        <v>372348313679.57666</v>
      </c>
      <c r="P190" s="84">
        <v>387354472648.24524</v>
      </c>
      <c r="Q190" s="84">
        <v>402978277591.4068</v>
      </c>
      <c r="R190" s="84">
        <v>419245773867.06519</v>
      </c>
      <c r="S190" s="84">
        <v>435767183616.75519</v>
      </c>
      <c r="T190" s="84">
        <v>452954331835.52606</v>
      </c>
      <c r="U190" s="84">
        <v>470834740667.72089</v>
      </c>
      <c r="V190" s="84">
        <v>489437103398.96082</v>
      </c>
      <c r="W190" s="84">
        <v>508791336038.26306</v>
      </c>
      <c r="X190" s="84">
        <v>527523587965.79022</v>
      </c>
      <c r="Y190" s="84">
        <v>546963767337.77832</v>
      </c>
      <c r="Z190" s="84">
        <v>567139413296.11035</v>
      </c>
      <c r="AA190" s="84">
        <v>588079170368.60999</v>
      </c>
      <c r="AB190" s="84">
        <v>609812834258.46643</v>
      </c>
      <c r="AC190" s="84">
        <v>630347201817.20605</v>
      </c>
      <c r="AD190" s="84">
        <v>651592387422.6853</v>
      </c>
      <c r="AE190" s="84">
        <v>673573758131.14331</v>
      </c>
      <c r="AF190" s="84">
        <v>696317616483.08374</v>
      </c>
      <c r="AG190" s="84">
        <v>719851236117.90002</v>
      </c>
      <c r="AH190" s="84">
        <v>742974267653.8219</v>
      </c>
      <c r="AI190" s="84">
        <v>766865243363.55188</v>
      </c>
      <c r="AJ190" s="84">
        <v>791550613371.77502</v>
      </c>
      <c r="AK190" s="84">
        <v>817057774858.35889</v>
      </c>
      <c r="AL190" s="84">
        <v>843415107376.58069</v>
      </c>
      <c r="AM190" s="84">
        <v>870589136085.88416</v>
      </c>
      <c r="AN190" s="84">
        <v>898666953676.29541</v>
      </c>
      <c r="AO190" s="84">
        <v>927679645757.5498</v>
      </c>
      <c r="AP190" s="84">
        <v>957659404593.26636</v>
      </c>
      <c r="AQ190" s="84">
        <v>988639569849.9032</v>
      </c>
    </row>
    <row r="191" spans="1:43" x14ac:dyDescent="0.2">
      <c r="A191" s="85" t="s">
        <v>253</v>
      </c>
      <c r="B191" s="84">
        <v>3877300617909.0625</v>
      </c>
      <c r="C191" s="84">
        <v>4037129194234.4375</v>
      </c>
      <c r="D191" s="84">
        <v>4196957770559.8125</v>
      </c>
      <c r="E191" s="84">
        <v>4428001865698.8994</v>
      </c>
      <c r="F191" s="84">
        <v>4531002710287.5098</v>
      </c>
      <c r="G191" s="84">
        <v>4654686638906.2549</v>
      </c>
      <c r="H191" s="84">
        <v>4782005318749.1025</v>
      </c>
      <c r="I191" s="84">
        <v>4950866186627.957</v>
      </c>
      <c r="J191" s="84">
        <v>5125864618955.71</v>
      </c>
      <c r="K191" s="84">
        <v>5307231535390.0361</v>
      </c>
      <c r="L191" s="84">
        <v>5495206900253.2861</v>
      </c>
      <c r="M191" s="84">
        <v>5690040094811.6172</v>
      </c>
      <c r="N191" s="84">
        <v>5918983181244.9678</v>
      </c>
      <c r="O191" s="84">
        <v>6157331406411.4854</v>
      </c>
      <c r="P191" s="84">
        <v>6405480492932.9268</v>
      </c>
      <c r="Q191" s="84">
        <v>6663843271358.0791</v>
      </c>
      <c r="R191" s="84">
        <v>6932850440296.1113</v>
      </c>
      <c r="S191" s="84">
        <v>7206056444976.7207</v>
      </c>
      <c r="T191" s="84">
        <v>7490271422260.4805</v>
      </c>
      <c r="U191" s="84">
        <v>7785950491608.1475</v>
      </c>
      <c r="V191" s="84">
        <v>8093568139037.832</v>
      </c>
      <c r="W191" s="84">
        <v>8413619070111.7998</v>
      </c>
      <c r="X191" s="84">
        <v>8723384627974.46</v>
      </c>
      <c r="Y191" s="84">
        <v>9044856815697.1172</v>
      </c>
      <c r="Z191" s="84">
        <v>9378491033820.0469</v>
      </c>
      <c r="AA191" s="84">
        <v>9724760962078.8906</v>
      </c>
      <c r="AB191" s="84">
        <v>10084159316600.686</v>
      </c>
      <c r="AC191" s="84">
        <v>10423725528223.248</v>
      </c>
      <c r="AD191" s="84">
        <v>10775046170100.064</v>
      </c>
      <c r="AE191" s="84">
        <v>11138540724114.975</v>
      </c>
      <c r="AF191" s="84">
        <v>11514644141771.084</v>
      </c>
      <c r="AG191" s="84">
        <v>11903807433131.369</v>
      </c>
      <c r="AH191" s="84">
        <v>12286181041542.809</v>
      </c>
      <c r="AI191" s="84">
        <v>12681253745414.178</v>
      </c>
      <c r="AJ191" s="84">
        <v>13089462936771.818</v>
      </c>
      <c r="AK191" s="84">
        <v>13511261668603.611</v>
      </c>
      <c r="AL191" s="84">
        <v>13947119238898.227</v>
      </c>
      <c r="AM191" s="84">
        <v>14396482091537.617</v>
      </c>
      <c r="AN191" s="84">
        <v>14860790433274.078</v>
      </c>
      <c r="AO191" s="84">
        <v>15340558310751.787</v>
      </c>
      <c r="AP191" s="84">
        <v>15836318070777.592</v>
      </c>
      <c r="AQ191" s="84">
        <v>16348621034165.418</v>
      </c>
    </row>
    <row r="192" spans="1:43" x14ac:dyDescent="0.2">
      <c r="A192" s="85" t="s">
        <v>254</v>
      </c>
      <c r="B192" s="84">
        <v>7751854487.8056641</v>
      </c>
      <c r="C192" s="84">
        <v>8071398415.0793457</v>
      </c>
      <c r="D192" s="84">
        <v>8390942342.3531494</v>
      </c>
      <c r="E192" s="84">
        <v>8852866856.9268894</v>
      </c>
      <c r="F192" s="84">
        <v>9058795578.492609</v>
      </c>
      <c r="G192" s="84">
        <v>9306075815.8577671</v>
      </c>
      <c r="H192" s="84">
        <v>9560622980.749382</v>
      </c>
      <c r="I192" s="84">
        <v>9898225092.4957085</v>
      </c>
      <c r="J192" s="84">
        <v>10248097985.181133</v>
      </c>
      <c r="K192" s="84">
        <v>10610703334.533451</v>
      </c>
      <c r="L192" s="84">
        <v>10986520899.202421</v>
      </c>
      <c r="M192" s="84">
        <v>11376049265.054274</v>
      </c>
      <c r="N192" s="84">
        <v>11833773250.608297</v>
      </c>
      <c r="O192" s="84">
        <v>12310300850.862814</v>
      </c>
      <c r="P192" s="84">
        <v>12806423230.724461</v>
      </c>
      <c r="Q192" s="84">
        <v>13322965758.834387</v>
      </c>
      <c r="R192" s="84">
        <v>13860789527.29645</v>
      </c>
      <c r="S192" s="84">
        <v>14407007992.714514</v>
      </c>
      <c r="T192" s="84">
        <v>14975236604.388891</v>
      </c>
      <c r="U192" s="84">
        <v>15566385278.826448</v>
      </c>
      <c r="V192" s="84">
        <v>16181402651.929169</v>
      </c>
      <c r="W192" s="84">
        <v>16821277784.363451</v>
      </c>
      <c r="X192" s="84">
        <v>17440589456.714558</v>
      </c>
      <c r="Y192" s="84">
        <v>18083306095.602993</v>
      </c>
      <c r="Z192" s="84">
        <v>18750338179.495529</v>
      </c>
      <c r="AA192" s="84">
        <v>19442632732.300407</v>
      </c>
      <c r="AB192" s="84">
        <v>20161174837.222904</v>
      </c>
      <c r="AC192" s="84">
        <v>20840066705.786098</v>
      </c>
      <c r="AD192" s="84">
        <v>21542459107.812473</v>
      </c>
      <c r="AE192" s="84">
        <v>22269190709.901382</v>
      </c>
      <c r="AF192" s="84">
        <v>23021131106.931713</v>
      </c>
      <c r="AG192" s="84">
        <v>23799181999.525974</v>
      </c>
      <c r="AH192" s="84">
        <v>24563658336.153465</v>
      </c>
      <c r="AI192" s="84">
        <v>25353523867.43803</v>
      </c>
      <c r="AJ192" s="84">
        <v>26169653067.576157</v>
      </c>
      <c r="AK192" s="84">
        <v>27012951721.592896</v>
      </c>
      <c r="AL192" s="84">
        <v>27884358093.006618</v>
      </c>
      <c r="AM192" s="84">
        <v>28782765461.730137</v>
      </c>
      <c r="AN192" s="84">
        <v>29711053221.000229</v>
      </c>
      <c r="AO192" s="84">
        <v>30670249099.945541</v>
      </c>
      <c r="AP192" s="84">
        <v>31661417415.055946</v>
      </c>
      <c r="AQ192" s="84">
        <v>32685660417.393906</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94998-087D-2A4D-BD92-FF6F82ABE6BF}">
  <dimension ref="A1:AQ149"/>
  <sheetViews>
    <sheetView workbookViewId="0">
      <selection sqref="A1:XFD1048576"/>
    </sheetView>
  </sheetViews>
  <sheetFormatPr baseColWidth="10" defaultRowHeight="15" x14ac:dyDescent="0.2"/>
  <cols>
    <col min="1" max="1" width="22.1640625" customWidth="1"/>
  </cols>
  <sheetData>
    <row r="1" spans="1:40" ht="16" x14ac:dyDescent="0.2">
      <c r="A1" s="82" t="s">
        <v>123</v>
      </c>
    </row>
    <row r="3" spans="1:40" x14ac:dyDescent="0.2">
      <c r="A3" s="83" t="s">
        <v>388</v>
      </c>
    </row>
    <row r="4" spans="1:40" x14ac:dyDescent="0.2">
      <c r="A4" s="83" t="s">
        <v>241</v>
      </c>
    </row>
    <row r="5" spans="1:40" x14ac:dyDescent="0.2">
      <c r="A5" s="83" t="s">
        <v>389</v>
      </c>
    </row>
    <row r="6" spans="1:40" x14ac:dyDescent="0.2">
      <c r="A6" s="83" t="s">
        <v>243</v>
      </c>
    </row>
    <row r="7" spans="1:40" x14ac:dyDescent="0.2">
      <c r="A7" s="83"/>
      <c r="B7" s="84">
        <v>1000000</v>
      </c>
    </row>
    <row r="8" spans="1:40" x14ac:dyDescent="0.2">
      <c r="A8" s="85" t="s">
        <v>244</v>
      </c>
      <c r="B8" s="85">
        <v>2022</v>
      </c>
      <c r="C8" s="85">
        <v>2023</v>
      </c>
      <c r="D8" s="85">
        <v>2024</v>
      </c>
      <c r="E8" s="85">
        <v>2025</v>
      </c>
      <c r="F8" s="85">
        <v>2026</v>
      </c>
      <c r="G8" s="85">
        <v>2027</v>
      </c>
      <c r="H8" s="85">
        <v>2028</v>
      </c>
      <c r="I8" s="85">
        <v>2029</v>
      </c>
      <c r="J8" s="85">
        <v>2030</v>
      </c>
      <c r="K8" s="85">
        <v>2031</v>
      </c>
      <c r="L8" s="85">
        <v>2032</v>
      </c>
      <c r="M8" s="85">
        <v>2033</v>
      </c>
      <c r="N8" s="85">
        <v>2034</v>
      </c>
      <c r="O8" s="85">
        <v>2035</v>
      </c>
      <c r="P8" s="85">
        <v>2036</v>
      </c>
      <c r="Q8" s="85">
        <v>2037</v>
      </c>
      <c r="R8" s="85">
        <v>2038</v>
      </c>
      <c r="S8" s="85">
        <v>2039</v>
      </c>
      <c r="T8" s="85">
        <v>2040</v>
      </c>
      <c r="U8" s="85">
        <v>2041</v>
      </c>
      <c r="V8" s="85">
        <v>2042</v>
      </c>
      <c r="W8" s="85">
        <v>2043</v>
      </c>
      <c r="X8" s="85">
        <v>2044</v>
      </c>
      <c r="Y8" s="85">
        <v>2045</v>
      </c>
      <c r="Z8" s="85">
        <v>2046</v>
      </c>
      <c r="AA8" s="85">
        <v>2047</v>
      </c>
      <c r="AB8" s="85">
        <v>2048</v>
      </c>
      <c r="AC8" s="85">
        <v>2049</v>
      </c>
      <c r="AD8" s="85">
        <v>2050</v>
      </c>
      <c r="AE8" s="85">
        <v>2051</v>
      </c>
      <c r="AF8" s="85">
        <v>2052</v>
      </c>
      <c r="AG8" s="85">
        <v>2053</v>
      </c>
      <c r="AH8" s="85">
        <v>2054</v>
      </c>
      <c r="AI8" s="85">
        <v>2055</v>
      </c>
      <c r="AJ8" s="85">
        <v>2056</v>
      </c>
      <c r="AK8" s="85">
        <v>2057</v>
      </c>
      <c r="AL8" s="85">
        <v>2058</v>
      </c>
      <c r="AM8" s="85">
        <v>2059</v>
      </c>
      <c r="AN8" s="85">
        <v>2060</v>
      </c>
    </row>
    <row r="9" spans="1:40" x14ac:dyDescent="0.2">
      <c r="A9" s="85" t="s">
        <v>245</v>
      </c>
      <c r="B9" s="86">
        <v>5.3448424957934174E-3</v>
      </c>
      <c r="C9" s="86">
        <v>5.4691701966294087E-3</v>
      </c>
      <c r="D9" s="86">
        <v>5.6184635207467875E-3</v>
      </c>
      <c r="E9" s="86">
        <v>5.7721441900806898E-3</v>
      </c>
      <c r="F9" s="86">
        <v>5.9759685717971599E-3</v>
      </c>
      <c r="G9" s="86">
        <v>6.1872013323450081E-3</v>
      </c>
      <c r="H9" s="86">
        <v>6.4061212044883315E-3</v>
      </c>
      <c r="I9" s="86">
        <v>6.6330178384003844E-3</v>
      </c>
      <c r="J9" s="86">
        <v>6.8681922510250275E-3</v>
      </c>
      <c r="K9" s="86">
        <v>7.14453918460834E-3</v>
      </c>
      <c r="L9" s="86">
        <v>7.4322386394200801E-3</v>
      </c>
      <c r="M9" s="86">
        <v>7.7317682744923507E-3</v>
      </c>
      <c r="N9" s="86">
        <v>8.0436263990688317E-3</v>
      </c>
      <c r="O9" s="86">
        <v>8.3683328901276669E-3</v>
      </c>
      <c r="P9" s="86">
        <v>8.6981076075311262E-3</v>
      </c>
      <c r="Q9" s="86">
        <v>9.0411707621098642E-3</v>
      </c>
      <c r="R9" s="86">
        <v>9.3980717081569194E-3</v>
      </c>
      <c r="S9" s="86">
        <v>9.7693831764682978E-3</v>
      </c>
      <c r="T9" s="86">
        <v>1.0155702303945085E-2</v>
      </c>
      <c r="U9" s="86">
        <v>1.052960641862553E-2</v>
      </c>
      <c r="V9" s="86">
        <v>1.0917641081272298E-2</v>
      </c>
      <c r="W9" s="86">
        <v>1.132035598545692E-2</v>
      </c>
      <c r="X9" s="86">
        <v>1.173832288874798E-2</v>
      </c>
      <c r="Y9" s="86">
        <v>1.2172136526688514E-2</v>
      </c>
      <c r="Z9" s="86">
        <v>1.2582011674229674E-2</v>
      </c>
      <c r="AA9" s="86">
        <v>1.3006075067449642E-2</v>
      </c>
      <c r="AB9" s="86">
        <v>1.3444833044120391E-2</v>
      </c>
      <c r="AC9" s="86">
        <v>1.3898810614697643E-2</v>
      </c>
      <c r="AD9" s="86">
        <v>1.436855217320464E-2</v>
      </c>
      <c r="AE9" s="86">
        <v>1.4830098209880656E-2</v>
      </c>
      <c r="AF9" s="86">
        <v>1.5306972755245464E-2</v>
      </c>
      <c r="AG9" s="86">
        <v>1.5799703765600949E-2</v>
      </c>
      <c r="AH9" s="86">
        <v>1.6308838100893397E-2</v>
      </c>
      <c r="AI9" s="86">
        <v>1.683494222968112E-2</v>
      </c>
      <c r="AJ9" s="86">
        <v>1.7377347979196059E-2</v>
      </c>
      <c r="AK9" s="86">
        <v>1.7937793758428529E-2</v>
      </c>
      <c r="AL9" s="86">
        <v>1.8516900050032294E-2</v>
      </c>
      <c r="AM9" s="86">
        <v>1.9115309425966925E-2</v>
      </c>
      <c r="AN9" s="86">
        <v>1.9733687360865101E-2</v>
      </c>
    </row>
    <row r="10" spans="1:40" x14ac:dyDescent="0.2">
      <c r="A10" s="85" t="s">
        <v>246</v>
      </c>
      <c r="B10" s="86">
        <v>4.5121323859785594E-4</v>
      </c>
      <c r="C10" s="86">
        <v>4.6170902113696428E-4</v>
      </c>
      <c r="D10" s="86">
        <v>4.7431240923101177E-4</v>
      </c>
      <c r="E10" s="86">
        <v>4.8728617835042197E-4</v>
      </c>
      <c r="F10" s="86">
        <v>5.044930950092154E-4</v>
      </c>
      <c r="G10" s="86">
        <v>5.2232542927533709E-4</v>
      </c>
      <c r="H10" s="86">
        <v>5.4080671185400241E-4</v>
      </c>
      <c r="I10" s="86">
        <v>5.5996139510144807E-4</v>
      </c>
      <c r="J10" s="86">
        <v>5.798148909601621E-4</v>
      </c>
      <c r="K10" s="86">
        <v>6.0314418363377226E-4</v>
      </c>
      <c r="L10" s="86">
        <v>6.2743185962246795E-4</v>
      </c>
      <c r="M10" s="86">
        <v>6.5271824304786584E-4</v>
      </c>
      <c r="N10" s="86">
        <v>6.7904540132876089E-4</v>
      </c>
      <c r="O10" s="86">
        <v>7.0645722263868978E-4</v>
      </c>
      <c r="P10" s="86">
        <v>7.34296905167112E-4</v>
      </c>
      <c r="Q10" s="86">
        <v>7.6325840162709134E-4</v>
      </c>
      <c r="R10" s="86">
        <v>7.9338808867610597E-4</v>
      </c>
      <c r="S10" s="86">
        <v>8.2473431642316548E-4</v>
      </c>
      <c r="T10" s="86">
        <v>8.5734749534813637E-4</v>
      </c>
      <c r="U10" s="86">
        <v>8.8891259509481929E-4</v>
      </c>
      <c r="V10" s="86">
        <v>9.2167060002365921E-4</v>
      </c>
      <c r="W10" s="86">
        <v>9.5566791543412845E-4</v>
      </c>
      <c r="X10" s="86">
        <v>9.909528092750797E-4</v>
      </c>
      <c r="Y10" s="86">
        <v>1.0275754893029985E-3</v>
      </c>
      <c r="Z10" s="86">
        <v>1.0621772746481001E-3</v>
      </c>
      <c r="AA10" s="86">
        <v>1.097976836033898E-3</v>
      </c>
      <c r="AB10" s="86">
        <v>1.135016918650002E-3</v>
      </c>
      <c r="AC10" s="86">
        <v>1.1733418440396963E-3</v>
      </c>
      <c r="AD10" s="86">
        <v>1.2129975701129639E-3</v>
      </c>
      <c r="AE10" s="86">
        <v>1.2519614277260735E-3</v>
      </c>
      <c r="AF10" s="86">
        <v>1.2922193227320128E-3</v>
      </c>
      <c r="AG10" s="86">
        <v>1.3338158253633013E-3</v>
      </c>
      <c r="AH10" s="86">
        <v>1.3767971017039002E-3</v>
      </c>
      <c r="AI10" s="86">
        <v>1.421210973202797E-3</v>
      </c>
      <c r="AJ10" s="86">
        <v>1.4670010325105037E-3</v>
      </c>
      <c r="AK10" s="86">
        <v>1.5143140366458004E-3</v>
      </c>
      <c r="AL10" s="86">
        <v>1.563202366944136E-3</v>
      </c>
      <c r="AM10" s="86">
        <v>1.6137202695269148E-3</v>
      </c>
      <c r="AN10" s="86">
        <v>1.6659239239662097E-3</v>
      </c>
    </row>
    <row r="11" spans="1:40" x14ac:dyDescent="0.2">
      <c r="A11" s="85" t="s">
        <v>247</v>
      </c>
      <c r="B11" s="86">
        <v>0</v>
      </c>
      <c r="C11" s="86">
        <v>0</v>
      </c>
      <c r="D11" s="86">
        <v>0</v>
      </c>
      <c r="E11" s="86">
        <v>0</v>
      </c>
      <c r="F11" s="86">
        <v>0</v>
      </c>
      <c r="G11" s="86">
        <v>0</v>
      </c>
      <c r="H11" s="86">
        <v>0</v>
      </c>
      <c r="I11" s="86">
        <v>0</v>
      </c>
      <c r="J11" s="86">
        <v>0</v>
      </c>
      <c r="K11" s="86">
        <v>0</v>
      </c>
      <c r="L11" s="86">
        <v>0</v>
      </c>
      <c r="M11" s="86">
        <v>0</v>
      </c>
      <c r="N11" s="86">
        <v>0</v>
      </c>
      <c r="O11" s="86">
        <v>0</v>
      </c>
      <c r="P11" s="86">
        <v>0</v>
      </c>
      <c r="Q11" s="86">
        <v>0</v>
      </c>
      <c r="R11" s="86">
        <v>0</v>
      </c>
      <c r="S11" s="86">
        <v>0</v>
      </c>
      <c r="T11" s="86">
        <v>0</v>
      </c>
      <c r="U11" s="86">
        <v>0</v>
      </c>
      <c r="V11" s="86">
        <v>0</v>
      </c>
      <c r="W11" s="86">
        <v>0</v>
      </c>
      <c r="X11" s="86">
        <v>0</v>
      </c>
      <c r="Y11" s="86">
        <v>0</v>
      </c>
      <c r="Z11" s="86">
        <v>0</v>
      </c>
      <c r="AA11" s="86">
        <v>0</v>
      </c>
      <c r="AB11" s="86">
        <v>0</v>
      </c>
      <c r="AC11" s="86">
        <v>0</v>
      </c>
      <c r="AD11" s="86">
        <v>0</v>
      </c>
      <c r="AE11" s="86">
        <v>0</v>
      </c>
      <c r="AF11" s="86">
        <v>0</v>
      </c>
      <c r="AG11" s="86">
        <v>0</v>
      </c>
      <c r="AH11" s="86">
        <v>0</v>
      </c>
      <c r="AI11" s="86">
        <v>0</v>
      </c>
      <c r="AJ11" s="86">
        <v>0</v>
      </c>
      <c r="AK11" s="86">
        <v>0</v>
      </c>
      <c r="AL11" s="86">
        <v>0</v>
      </c>
      <c r="AM11" s="86">
        <v>0</v>
      </c>
      <c r="AN11" s="86">
        <v>0</v>
      </c>
    </row>
    <row r="12" spans="1:40" x14ac:dyDescent="0.2">
      <c r="A12" s="85" t="s">
        <v>180</v>
      </c>
      <c r="B12" s="86">
        <v>0</v>
      </c>
      <c r="C12" s="86">
        <v>0</v>
      </c>
      <c r="D12" s="86">
        <v>0</v>
      </c>
      <c r="E12" s="86">
        <v>0</v>
      </c>
      <c r="F12" s="86">
        <v>0</v>
      </c>
      <c r="G12" s="86">
        <v>0</v>
      </c>
      <c r="H12" s="86">
        <v>0</v>
      </c>
      <c r="I12" s="86">
        <v>0</v>
      </c>
      <c r="J12" s="86">
        <v>0</v>
      </c>
      <c r="K12" s="86">
        <v>0</v>
      </c>
      <c r="L12" s="86">
        <v>0</v>
      </c>
      <c r="M12" s="86">
        <v>0</v>
      </c>
      <c r="N12" s="86">
        <v>0</v>
      </c>
      <c r="O12" s="86">
        <v>0</v>
      </c>
      <c r="P12" s="86">
        <v>0</v>
      </c>
      <c r="Q12" s="86">
        <v>0</v>
      </c>
      <c r="R12" s="86">
        <v>0</v>
      </c>
      <c r="S12" s="86">
        <v>0</v>
      </c>
      <c r="T12" s="86">
        <v>0</v>
      </c>
      <c r="U12" s="86">
        <v>0</v>
      </c>
      <c r="V12" s="86">
        <v>0</v>
      </c>
      <c r="W12" s="86">
        <v>0</v>
      </c>
      <c r="X12" s="86">
        <v>0</v>
      </c>
      <c r="Y12" s="86">
        <v>0</v>
      </c>
      <c r="Z12" s="86">
        <v>0</v>
      </c>
      <c r="AA12" s="86">
        <v>0</v>
      </c>
      <c r="AB12" s="86">
        <v>0</v>
      </c>
      <c r="AC12" s="86">
        <v>0</v>
      </c>
      <c r="AD12" s="86">
        <v>0</v>
      </c>
      <c r="AE12" s="86">
        <v>0</v>
      </c>
      <c r="AF12" s="86">
        <v>0</v>
      </c>
      <c r="AG12" s="86">
        <v>0</v>
      </c>
      <c r="AH12" s="86">
        <v>0</v>
      </c>
      <c r="AI12" s="86">
        <v>0</v>
      </c>
      <c r="AJ12" s="86">
        <v>0</v>
      </c>
      <c r="AK12" s="86">
        <v>0</v>
      </c>
      <c r="AL12" s="86">
        <v>0</v>
      </c>
      <c r="AM12" s="86">
        <v>0</v>
      </c>
      <c r="AN12" s="86">
        <v>0</v>
      </c>
    </row>
    <row r="13" spans="1:40" x14ac:dyDescent="0.2">
      <c r="A13" s="85" t="s">
        <v>248</v>
      </c>
      <c r="B13" s="86">
        <v>6.6336205425127888E-3</v>
      </c>
      <c r="C13" s="86">
        <v>6.7879268276686399E-3</v>
      </c>
      <c r="D13" s="86">
        <v>6.9732185855650632E-3</v>
      </c>
      <c r="E13" s="86">
        <v>7.1639555896737591E-3</v>
      </c>
      <c r="F13" s="86">
        <v>7.4169272360194655E-3</v>
      </c>
      <c r="G13" s="86">
        <v>7.6790936105617857E-3</v>
      </c>
      <c r="H13" s="86">
        <v>7.9508006556537926E-3</v>
      </c>
      <c r="I13" s="86">
        <v>8.2324078635239231E-3</v>
      </c>
      <c r="J13" s="86">
        <v>8.5242888339899445E-3</v>
      </c>
      <c r="K13" s="86">
        <v>8.8672700718695381E-3</v>
      </c>
      <c r="L13" s="86">
        <v>9.2243412138182362E-3</v>
      </c>
      <c r="M13" s="86">
        <v>9.59609509466142E-3</v>
      </c>
      <c r="N13" s="86">
        <v>9.983150178729517E-3</v>
      </c>
      <c r="O13" s="86">
        <v>1.0386151698619091E-2</v>
      </c>
      <c r="P13" s="86">
        <v>1.0795443523680479E-2</v>
      </c>
      <c r="Q13" s="86">
        <v>1.122122796754086E-2</v>
      </c>
      <c r="R13" s="86">
        <v>1.1664186847845256E-2</v>
      </c>
      <c r="S13" s="86">
        <v>1.2125030995413595E-2</v>
      </c>
      <c r="T13" s="86">
        <v>1.2604501532106221E-2</v>
      </c>
      <c r="U13" s="86">
        <v>1.3068563479306045E-2</v>
      </c>
      <c r="V13" s="86">
        <v>1.3550163210517302E-2</v>
      </c>
      <c r="W13" s="86">
        <v>1.4049982964472204E-2</v>
      </c>
      <c r="X13" s="86">
        <v>1.4568732364093277E-2</v>
      </c>
      <c r="Y13" s="86">
        <v>1.510714955085405E-2</v>
      </c>
      <c r="Z13" s="86">
        <v>1.5615856065729733E-2</v>
      </c>
      <c r="AA13" s="86">
        <v>1.6142171974721561E-2</v>
      </c>
      <c r="AB13" s="86">
        <v>1.6686725706571495E-2</v>
      </c>
      <c r="AC13" s="86">
        <v>1.7250168865166251E-2</v>
      </c>
      <c r="AD13" s="86">
        <v>1.7833177111833284E-2</v>
      </c>
      <c r="AE13" s="86">
        <v>1.8406013687021248E-2</v>
      </c>
      <c r="AF13" s="86">
        <v>1.8997874865872292E-2</v>
      </c>
      <c r="AG13" s="86">
        <v>1.9609415908438042E-2</v>
      </c>
      <c r="AH13" s="86">
        <v>2.0241315536566041E-2</v>
      </c>
      <c r="AI13" s="86">
        <v>2.0894276808853064E-2</v>
      </c>
      <c r="AJ13" s="86">
        <v>2.1567470439009834E-2</v>
      </c>
      <c r="AK13" s="86">
        <v>2.2263054010837655E-2</v>
      </c>
      <c r="AL13" s="86">
        <v>2.2981797621206824E-2</v>
      </c>
      <c r="AM13" s="86">
        <v>2.3724498782589313E-2</v>
      </c>
      <c r="AN13" s="86">
        <v>2.4491983432549651E-2</v>
      </c>
    </row>
    <row r="14" spans="1:40" x14ac:dyDescent="0.2">
      <c r="A14" s="85" t="s">
        <v>249</v>
      </c>
      <c r="B14" s="86">
        <v>5.3379309199223256E-2</v>
      </c>
      <c r="C14" s="86">
        <v>5.46209784888564E-2</v>
      </c>
      <c r="D14" s="86">
        <v>5.6111981173353379E-2</v>
      </c>
      <c r="E14" s="86">
        <v>5.7646800575940869E-2</v>
      </c>
      <c r="F14" s="86">
        <v>5.968240867899479E-2</v>
      </c>
      <c r="G14" s="86">
        <v>6.1792004770397542E-2</v>
      </c>
      <c r="H14" s="86">
        <v>6.3978372573413239E-2</v>
      </c>
      <c r="I14" s="86">
        <v>6.6244404844221352E-2</v>
      </c>
      <c r="J14" s="86">
        <v>6.8593107859720226E-2</v>
      </c>
      <c r="K14" s="86">
        <v>7.1353003670609066E-2</v>
      </c>
      <c r="L14" s="86">
        <v>7.4226277890930892E-2</v>
      </c>
      <c r="M14" s="86">
        <v>7.7217700934254785E-2</v>
      </c>
      <c r="N14" s="86">
        <v>8.0332249449231521E-2</v>
      </c>
      <c r="O14" s="86">
        <v>8.3575115482957624E-2</v>
      </c>
      <c r="P14" s="86">
        <v>8.6868598241377576E-2</v>
      </c>
      <c r="Q14" s="86">
        <v>9.029479353479021E-2</v>
      </c>
      <c r="R14" s="86">
        <v>9.3859187802261143E-2</v>
      </c>
      <c r="S14" s="86">
        <v>9.7567500945596991E-2</v>
      </c>
      <c r="T14" s="86">
        <v>0.10142569661205252</v>
      </c>
      <c r="U14" s="86">
        <v>0.10515990269279252</v>
      </c>
      <c r="V14" s="86">
        <v>0.10903523152684889</v>
      </c>
      <c r="W14" s="86">
        <v>0.11305717294168481</v>
      </c>
      <c r="X14" s="86">
        <v>0.11723143711941776</v>
      </c>
      <c r="Y14" s="86">
        <v>0.12156396372477475</v>
      </c>
      <c r="Z14" s="86">
        <v>0.12565741498192523</v>
      </c>
      <c r="AA14" s="86">
        <v>0.12989256522341056</v>
      </c>
      <c r="AB14" s="86">
        <v>0.13427447127934511</v>
      </c>
      <c r="AC14" s="86">
        <v>0.13880837646521871</v>
      </c>
      <c r="AD14" s="86">
        <v>0.1434997176815416</v>
      </c>
      <c r="AE14" s="86">
        <v>0.14810920965830154</v>
      </c>
      <c r="AF14" s="86">
        <v>0.15287178850441371</v>
      </c>
      <c r="AG14" s="86">
        <v>0.15779272695573596</v>
      </c>
      <c r="AH14" s="86">
        <v>0.16287748654012152</v>
      </c>
      <c r="AI14" s="86">
        <v>0.16813172461797884</v>
      </c>
      <c r="AJ14" s="86">
        <v>0.17354876810196954</v>
      </c>
      <c r="AK14" s="86">
        <v>0.1791459786021096</v>
      </c>
      <c r="AL14" s="86">
        <v>0.18492955292128957</v>
      </c>
      <c r="AM14" s="86">
        <v>0.19090590846981498</v>
      </c>
      <c r="AN14" s="86">
        <v>0.19708169138856058</v>
      </c>
    </row>
    <row r="15" spans="1:40" x14ac:dyDescent="0.2">
      <c r="A15" s="85" t="s">
        <v>250</v>
      </c>
      <c r="B15" s="86">
        <v>0.91918231704202702</v>
      </c>
      <c r="C15" s="86">
        <v>0.94056364384761115</v>
      </c>
      <c r="D15" s="86">
        <v>0.96623844786459057</v>
      </c>
      <c r="E15" s="86">
        <v>0.99266776806141255</v>
      </c>
      <c r="F15" s="86">
        <v>1.0277205816107839</v>
      </c>
      <c r="G15" s="86">
        <v>1.0640474553078796</v>
      </c>
      <c r="H15" s="86">
        <v>1.1016963243777571</v>
      </c>
      <c r="I15" s="86">
        <v>1.1407170015731019</v>
      </c>
      <c r="J15" s="86">
        <v>1.1811612544534158</v>
      </c>
      <c r="K15" s="86">
        <v>1.2286861749573383</v>
      </c>
      <c r="L15" s="86">
        <v>1.2781634517327927</v>
      </c>
      <c r="M15" s="86">
        <v>1.3296752304625066</v>
      </c>
      <c r="N15" s="86">
        <v>1.3833072081610449</v>
      </c>
      <c r="O15" s="86">
        <v>1.4391487909663285</v>
      </c>
      <c r="P15" s="86">
        <v>1.4958619848693033</v>
      </c>
      <c r="Q15" s="86">
        <v>1.5548604652858193</v>
      </c>
      <c r="R15" s="86">
        <v>1.6162387077317317</v>
      </c>
      <c r="S15" s="86">
        <v>1.68009520791024</v>
      </c>
      <c r="T15" s="86">
        <v>1.7465326587782948</v>
      </c>
      <c r="U15" s="86">
        <v>1.81083503078533</v>
      </c>
      <c r="V15" s="86">
        <v>1.8775675117864059</v>
      </c>
      <c r="W15" s="86">
        <v>1.9468246356449876</v>
      </c>
      <c r="X15" s="86">
        <v>2.0187047306929391</v>
      </c>
      <c r="Y15" s="86">
        <v>2.0933100769122976</v>
      </c>
      <c r="Z15" s="86">
        <v>2.1637985876797043</v>
      </c>
      <c r="AA15" s="86">
        <v>2.2367271300379521</v>
      </c>
      <c r="AB15" s="86">
        <v>2.3121827817123095</v>
      </c>
      <c r="AC15" s="86">
        <v>2.3902558316734135</v>
      </c>
      <c r="AD15" s="86">
        <v>2.4710399023919081</v>
      </c>
      <c r="AE15" s="86">
        <v>2.5504145435992633</v>
      </c>
      <c r="AF15" s="86">
        <v>2.6324253137747684</v>
      </c>
      <c r="AG15" s="86">
        <v>2.7171630085026242</v>
      </c>
      <c r="AH15" s="86">
        <v>2.8047216743319896</v>
      </c>
      <c r="AI15" s="86">
        <v>2.895198730014187</v>
      </c>
      <c r="AJ15" s="86">
        <v>2.9884792661587887</v>
      </c>
      <c r="AK15" s="86">
        <v>3.0848622466370283</v>
      </c>
      <c r="AL15" s="86">
        <v>3.1844543793049049</v>
      </c>
      <c r="AM15" s="86">
        <v>3.2873661708393005</v>
      </c>
      <c r="AN15" s="86">
        <v>3.3937120666172809</v>
      </c>
    </row>
    <row r="16" spans="1:40" x14ac:dyDescent="0.2">
      <c r="A16" s="85" t="s">
        <v>251</v>
      </c>
      <c r="B16" s="86">
        <v>0.37149900800241281</v>
      </c>
      <c r="C16" s="86">
        <v>0.38014053814369236</v>
      </c>
      <c r="D16" s="86">
        <v>0.39051733069738137</v>
      </c>
      <c r="E16" s="86">
        <v>0.40119907038412139</v>
      </c>
      <c r="F16" s="86">
        <v>0.41536610256027418</v>
      </c>
      <c r="G16" s="86">
        <v>0.43004806204980028</v>
      </c>
      <c r="H16" s="86">
        <v>0.44526432247230446</v>
      </c>
      <c r="I16" s="86">
        <v>0.46103501627361948</v>
      </c>
      <c r="J16" s="86">
        <v>0.47738106595915575</v>
      </c>
      <c r="K16" s="86">
        <v>0.49658885585595963</v>
      </c>
      <c r="L16" s="86">
        <v>0.51658571491205241</v>
      </c>
      <c r="M16" s="86">
        <v>0.53740484333057004</v>
      </c>
      <c r="N16" s="86">
        <v>0.55908087662974348</v>
      </c>
      <c r="O16" s="86">
        <v>0.58164994941631121</v>
      </c>
      <c r="P16" s="86">
        <v>0.60457129470872761</v>
      </c>
      <c r="Q16" s="86">
        <v>0.62841626707385989</v>
      </c>
      <c r="R16" s="86">
        <v>0.65322304997082192</v>
      </c>
      <c r="S16" s="86">
        <v>0.67903145166762813</v>
      </c>
      <c r="T16" s="86">
        <v>0.70588297680479284</v>
      </c>
      <c r="U16" s="86">
        <v>0.73187158316711876</v>
      </c>
      <c r="V16" s="86">
        <v>0.75884234841553899</v>
      </c>
      <c r="W16" s="86">
        <v>0.78683347959108252</v>
      </c>
      <c r="X16" s="86">
        <v>0.81588471731654877</v>
      </c>
      <c r="Y16" s="86">
        <v>0.84603739932348665</v>
      </c>
      <c r="Z16" s="86">
        <v>0.87452621089019311</v>
      </c>
      <c r="AA16" s="86">
        <v>0.90400119168435944</v>
      </c>
      <c r="AB16" s="86">
        <v>0.93449753525568335</v>
      </c>
      <c r="AC16" s="86">
        <v>0.96605173301876623</v>
      </c>
      <c r="AD16" s="86">
        <v>0.99870162366385085</v>
      </c>
      <c r="AE16" s="86">
        <v>1.0307818757774603</v>
      </c>
      <c r="AF16" s="86">
        <v>1.0639275523215415</v>
      </c>
      <c r="AG16" s="86">
        <v>1.0981753494648911</v>
      </c>
      <c r="AH16" s="86">
        <v>1.1335632772943782</v>
      </c>
      <c r="AI16" s="86">
        <v>1.1701307088144719</v>
      </c>
      <c r="AJ16" s="86">
        <v>1.2078312019605648</v>
      </c>
      <c r="AK16" s="86">
        <v>1.2467855867133177</v>
      </c>
      <c r="AL16" s="86">
        <v>1.2870369903848151</v>
      </c>
      <c r="AM16" s="86">
        <v>1.3286300756280238</v>
      </c>
      <c r="AN16" s="86">
        <v>1.3716110969707584</v>
      </c>
    </row>
    <row r="17" spans="1:40" x14ac:dyDescent="0.2">
      <c r="A17" s="85" t="s">
        <v>252</v>
      </c>
      <c r="B17" s="86">
        <v>0</v>
      </c>
      <c r="C17" s="86">
        <v>0</v>
      </c>
      <c r="D17" s="86">
        <v>0</v>
      </c>
      <c r="E17" s="86">
        <v>0</v>
      </c>
      <c r="F17" s="86">
        <v>0</v>
      </c>
      <c r="G17" s="86">
        <v>0</v>
      </c>
      <c r="H17" s="86">
        <v>0</v>
      </c>
      <c r="I17" s="86">
        <v>0</v>
      </c>
      <c r="J17" s="86">
        <v>0</v>
      </c>
      <c r="K17" s="86">
        <v>0</v>
      </c>
      <c r="L17" s="86">
        <v>0</v>
      </c>
      <c r="M17" s="86">
        <v>0</v>
      </c>
      <c r="N17" s="86">
        <v>0</v>
      </c>
      <c r="O17" s="86">
        <v>0</v>
      </c>
      <c r="P17" s="86">
        <v>0</v>
      </c>
      <c r="Q17" s="86">
        <v>0</v>
      </c>
      <c r="R17" s="86">
        <v>0</v>
      </c>
      <c r="S17" s="86">
        <v>0</v>
      </c>
      <c r="T17" s="86">
        <v>0</v>
      </c>
      <c r="U17" s="86">
        <v>0</v>
      </c>
      <c r="V17" s="86">
        <v>0</v>
      </c>
      <c r="W17" s="86">
        <v>0</v>
      </c>
      <c r="X17" s="86">
        <v>0</v>
      </c>
      <c r="Y17" s="86">
        <v>0</v>
      </c>
      <c r="Z17" s="86">
        <v>0</v>
      </c>
      <c r="AA17" s="86">
        <v>0</v>
      </c>
      <c r="AB17" s="86">
        <v>0</v>
      </c>
      <c r="AC17" s="86">
        <v>0</v>
      </c>
      <c r="AD17" s="86">
        <v>0</v>
      </c>
      <c r="AE17" s="86">
        <v>0</v>
      </c>
      <c r="AF17" s="86">
        <v>0</v>
      </c>
      <c r="AG17" s="86">
        <v>0</v>
      </c>
      <c r="AH17" s="86">
        <v>0</v>
      </c>
      <c r="AI17" s="86">
        <v>0</v>
      </c>
      <c r="AJ17" s="86">
        <v>0</v>
      </c>
      <c r="AK17" s="86">
        <v>0</v>
      </c>
      <c r="AL17" s="86">
        <v>0</v>
      </c>
      <c r="AM17" s="86">
        <v>0</v>
      </c>
      <c r="AN17" s="86">
        <v>0</v>
      </c>
    </row>
    <row r="18" spans="1:40" x14ac:dyDescent="0.2">
      <c r="A18" s="85" t="s">
        <v>128</v>
      </c>
      <c r="B18" s="86">
        <v>2.3752458954436499E-2</v>
      </c>
      <c r="C18" s="86">
        <v>2.4304970766212158E-2</v>
      </c>
      <c r="D18" s="86">
        <v>2.4968429709307363E-2</v>
      </c>
      <c r="E18" s="86">
        <v>2.5651385997227303E-2</v>
      </c>
      <c r="F18" s="86">
        <v>2.6557180745050871E-2</v>
      </c>
      <c r="G18" s="86">
        <v>2.7495898299159133E-2</v>
      </c>
      <c r="H18" s="86">
        <v>2.8468777346855528E-2</v>
      </c>
      <c r="I18" s="86">
        <v>2.9477105092366732E-2</v>
      </c>
      <c r="J18" s="86">
        <v>3.0522219253803086E-2</v>
      </c>
      <c r="K18" s="86">
        <v>3.1750303935865851E-2</v>
      </c>
      <c r="L18" s="86">
        <v>3.3028839177457706E-2</v>
      </c>
      <c r="M18" s="86">
        <v>3.4359947693431904E-2</v>
      </c>
      <c r="N18" s="86">
        <v>3.5745843968100488E-2</v>
      </c>
      <c r="O18" s="86">
        <v>3.7188838332702284E-2</v>
      </c>
      <c r="P18" s="86">
        <v>3.8654355875174573E-2</v>
      </c>
      <c r="Q18" s="86">
        <v>4.0178927180002384E-2</v>
      </c>
      <c r="R18" s="86">
        <v>4.1764993575495644E-2</v>
      </c>
      <c r="S18" s="86">
        <v>4.3415100275051126E-2</v>
      </c>
      <c r="T18" s="86">
        <v>4.5131900952700268E-2</v>
      </c>
      <c r="U18" s="86">
        <v>4.679352936248634E-2</v>
      </c>
      <c r="V18" s="86">
        <v>4.8517953871659421E-2</v>
      </c>
      <c r="W18" s="86">
        <v>5.0307617316281666E-2</v>
      </c>
      <c r="X18" s="86">
        <v>5.2165060584731082E-2</v>
      </c>
      <c r="Y18" s="86">
        <v>5.4092926679413386E-2</v>
      </c>
      <c r="Z18" s="86">
        <v>5.5914410217249584E-2</v>
      </c>
      <c r="AA18" s="86">
        <v>5.7798946262879319E-2</v>
      </c>
      <c r="AB18" s="86">
        <v>5.9748784979362687E-2</v>
      </c>
      <c r="AC18" s="86">
        <v>6.176625951109261E-2</v>
      </c>
      <c r="AD18" s="86">
        <v>6.3853789142959555E-2</v>
      </c>
      <c r="AE18" s="86">
        <v>6.5904897908158538E-2</v>
      </c>
      <c r="AF18" s="86">
        <v>6.8024126505466687E-2</v>
      </c>
      <c r="AG18" s="86">
        <v>7.0213821170605609E-2</v>
      </c>
      <c r="AH18" s="86">
        <v>7.247641214701811E-2</v>
      </c>
      <c r="AI18" s="86">
        <v>7.4814416818741361E-2</v>
      </c>
      <c r="AJ18" s="86">
        <v>7.72248658286315E-2</v>
      </c>
      <c r="AK18" s="86">
        <v>7.9715484659379693E-2</v>
      </c>
      <c r="AL18" s="86">
        <v>8.2289030733450216E-2</v>
      </c>
      <c r="AM18" s="86">
        <v>8.4948359638095036E-2</v>
      </c>
      <c r="AN18" s="86">
        <v>8.7696428739955007E-2</v>
      </c>
    </row>
    <row r="19" spans="1:40" x14ac:dyDescent="0.2">
      <c r="A19" s="85" t="s">
        <v>253</v>
      </c>
      <c r="B19" s="86">
        <v>3.5039815157844658</v>
      </c>
      <c r="C19" s="86">
        <v>3.585488494890428</v>
      </c>
      <c r="D19" s="86">
        <v>3.6833624824867006</v>
      </c>
      <c r="E19" s="86">
        <v>3.7841127337996605</v>
      </c>
      <c r="F19" s="86">
        <v>3.9177362908198745</v>
      </c>
      <c r="G19" s="86">
        <v>4.0562166462410705</v>
      </c>
      <c r="H19" s="86">
        <v>4.1997365321931506</v>
      </c>
      <c r="I19" s="86">
        <v>4.3484858380608689</v>
      </c>
      <c r="J19" s="86">
        <v>4.5026619050770185</v>
      </c>
      <c r="K19" s="86">
        <v>4.6838299278918614</v>
      </c>
      <c r="L19" s="86">
        <v>4.8724404571179356</v>
      </c>
      <c r="M19" s="86">
        <v>5.0688066373279108</v>
      </c>
      <c r="N19" s="86">
        <v>5.2732551509975325</v>
      </c>
      <c r="O19" s="86">
        <v>5.4861268200169402</v>
      </c>
      <c r="P19" s="86">
        <v>5.7023211260351641</v>
      </c>
      <c r="Q19" s="86">
        <v>5.9272270897444201</v>
      </c>
      <c r="R19" s="86">
        <v>6.1612048578262888</v>
      </c>
      <c r="S19" s="86">
        <v>6.4046299021724682</v>
      </c>
      <c r="T19" s="86">
        <v>6.6578936948731915</v>
      </c>
      <c r="U19" s="86">
        <v>6.903018431017836</v>
      </c>
      <c r="V19" s="86">
        <v>7.1574068973698441</v>
      </c>
      <c r="W19" s="86">
        <v>7.4214194630356092</v>
      </c>
      <c r="X19" s="86">
        <v>7.6954309618766326</v>
      </c>
      <c r="Y19" s="86">
        <v>7.97983129169649</v>
      </c>
      <c r="Z19" s="86">
        <v>8.2485379826596006</v>
      </c>
      <c r="AA19" s="86">
        <v>8.5265462294008412</v>
      </c>
      <c r="AB19" s="86">
        <v>8.8141879777530665</v>
      </c>
      <c r="AC19" s="86">
        <v>9.1118074150209374</v>
      </c>
      <c r="AD19" s="86">
        <v>9.4197614360233768</v>
      </c>
      <c r="AE19" s="86">
        <v>9.7223426219926878</v>
      </c>
      <c r="AF19" s="86">
        <v>10.034972899427714</v>
      </c>
      <c r="AG19" s="86">
        <v>10.35799838687627</v>
      </c>
      <c r="AH19" s="86">
        <v>10.69177759577158</v>
      </c>
      <c r="AI19" s="86">
        <v>11.036681892596215</v>
      </c>
      <c r="AJ19" s="86">
        <v>11.392273235437731</v>
      </c>
      <c r="AK19" s="86">
        <v>11.759691293607931</v>
      </c>
      <c r="AL19" s="86">
        <v>12.139342844247844</v>
      </c>
      <c r="AM19" s="86">
        <v>12.53164914584557</v>
      </c>
      <c r="AN19" s="86">
        <v>12.937046471465084</v>
      </c>
    </row>
    <row r="20" spans="1:40" x14ac:dyDescent="0.2">
      <c r="A20" s="85" t="s">
        <v>254</v>
      </c>
      <c r="B20" s="86">
        <v>1.1142772413630486E-2</v>
      </c>
      <c r="C20" s="86">
        <v>1.1401967193685409E-2</v>
      </c>
      <c r="D20" s="86">
        <v>1.1713209580121228E-2</v>
      </c>
      <c r="E20" s="86">
        <v>1.2033598576449896E-2</v>
      </c>
      <c r="F20" s="86">
        <v>1.2458525728111161E-2</v>
      </c>
      <c r="G20" s="86">
        <v>1.2898897652810539E-2</v>
      </c>
      <c r="H20" s="86">
        <v>1.3355295444519839E-2</v>
      </c>
      <c r="I20" s="86">
        <v>1.3828322957508419E-2</v>
      </c>
      <c r="J20" s="86">
        <v>1.4318607743158893E-2</v>
      </c>
      <c r="K20" s="86">
        <v>1.4894727804797196E-2</v>
      </c>
      <c r="L20" s="86">
        <v>1.5494515272999644E-2</v>
      </c>
      <c r="M20" s="86">
        <v>1.6118965957444487E-2</v>
      </c>
      <c r="N20" s="86">
        <v>1.6769118718771372E-2</v>
      </c>
      <c r="O20" s="86">
        <v>1.7446057381406376E-2</v>
      </c>
      <c r="P20" s="86">
        <v>1.8133562135136373E-2</v>
      </c>
      <c r="Q20" s="86">
        <v>1.8848770236774837E-2</v>
      </c>
      <c r="R20" s="86">
        <v>1.9592826964197899E-2</v>
      </c>
      <c r="S20" s="86">
        <v>2.0366926329936173E-2</v>
      </c>
      <c r="T20" s="86">
        <v>2.1172313227659362E-2</v>
      </c>
      <c r="U20" s="86">
        <v>2.1951817667253841E-2</v>
      </c>
      <c r="V20" s="86">
        <v>2.2760781062877898E-2</v>
      </c>
      <c r="W20" s="86">
        <v>2.3600349399725603E-2</v>
      </c>
      <c r="X20" s="86">
        <v>2.4471714661371324E-2</v>
      </c>
      <c r="Y20" s="86">
        <v>2.5376116735203229E-2</v>
      </c>
      <c r="Z20" s="86">
        <v>2.6230612539457309E-2</v>
      </c>
      <c r="AA20" s="86">
        <v>2.7114687586256337E-2</v>
      </c>
      <c r="AB20" s="86">
        <v>2.8029397473882577E-2</v>
      </c>
      <c r="AC20" s="86">
        <v>2.8975836728887091E-2</v>
      </c>
      <c r="AD20" s="86">
        <v>2.9955140288119578E-2</v>
      </c>
      <c r="AE20" s="86">
        <v>3.0917358061448099E-2</v>
      </c>
      <c r="AF20" s="86">
        <v>3.1911532264529974E-2</v>
      </c>
      <c r="AG20" s="86">
        <v>3.2938763565330806E-2</v>
      </c>
      <c r="AH20" s="86">
        <v>3.4000192041585019E-2</v>
      </c>
      <c r="AI20" s="86">
        <v>3.5096998650491963E-2</v>
      </c>
      <c r="AJ20" s="86">
        <v>3.622779040486946E-2</v>
      </c>
      <c r="AK20" s="86">
        <v>3.7396191489294718E-2</v>
      </c>
      <c r="AL20" s="86">
        <v>3.8603495467984618E-2</v>
      </c>
      <c r="AM20" s="86">
        <v>3.9851041956299328E-2</v>
      </c>
      <c r="AN20" s="86">
        <v>4.114021831642671E-2</v>
      </c>
    </row>
    <row r="24" spans="1:40" x14ac:dyDescent="0.2">
      <c r="A24" s="83" t="s">
        <v>390</v>
      </c>
    </row>
    <row r="25" spans="1:40" x14ac:dyDescent="0.2">
      <c r="A25" s="83" t="s">
        <v>241</v>
      </c>
    </row>
    <row r="26" spans="1:40" x14ac:dyDescent="0.2">
      <c r="A26" s="83" t="s">
        <v>391</v>
      </c>
    </row>
    <row r="27" spans="1:40" x14ac:dyDescent="0.2">
      <c r="A27" s="83" t="s">
        <v>243</v>
      </c>
    </row>
    <row r="28" spans="1:40" x14ac:dyDescent="0.2">
      <c r="A28" s="83"/>
      <c r="B28">
        <v>1000</v>
      </c>
    </row>
    <row r="29" spans="1:40" x14ac:dyDescent="0.2">
      <c r="A29" s="85" t="s">
        <v>244</v>
      </c>
      <c r="B29" s="85">
        <v>2022</v>
      </c>
      <c r="C29" s="85">
        <v>2023</v>
      </c>
      <c r="D29" s="85">
        <v>2024</v>
      </c>
      <c r="E29" s="85">
        <v>2025</v>
      </c>
      <c r="F29" s="85">
        <v>2026</v>
      </c>
      <c r="G29" s="85">
        <v>2027</v>
      </c>
      <c r="H29" s="85">
        <v>2028</v>
      </c>
      <c r="I29" s="85">
        <v>2029</v>
      </c>
      <c r="J29" s="85">
        <v>2030</v>
      </c>
      <c r="K29" s="85">
        <v>2031</v>
      </c>
      <c r="L29" s="85">
        <v>2032</v>
      </c>
      <c r="M29" s="85">
        <v>2033</v>
      </c>
      <c r="N29" s="85">
        <v>2034</v>
      </c>
      <c r="O29" s="85">
        <v>2035</v>
      </c>
      <c r="P29" s="85">
        <v>2036</v>
      </c>
      <c r="Q29" s="85">
        <v>2037</v>
      </c>
      <c r="R29" s="85">
        <v>2038</v>
      </c>
      <c r="S29" s="85">
        <v>2039</v>
      </c>
      <c r="T29" s="85">
        <v>2040</v>
      </c>
      <c r="U29" s="85">
        <v>2041</v>
      </c>
      <c r="V29" s="85">
        <v>2042</v>
      </c>
      <c r="W29" s="85">
        <v>2043</v>
      </c>
      <c r="X29" s="85">
        <v>2044</v>
      </c>
      <c r="Y29" s="85">
        <v>2045</v>
      </c>
      <c r="Z29" s="85">
        <v>2046</v>
      </c>
      <c r="AA29" s="85">
        <v>2047</v>
      </c>
      <c r="AB29" s="85">
        <v>2048</v>
      </c>
      <c r="AC29" s="85">
        <v>2049</v>
      </c>
      <c r="AD29" s="85">
        <v>2050</v>
      </c>
      <c r="AE29" s="85">
        <v>2051</v>
      </c>
      <c r="AF29" s="85">
        <v>2052</v>
      </c>
      <c r="AG29" s="85">
        <v>2053</v>
      </c>
      <c r="AH29" s="85">
        <v>2054</v>
      </c>
      <c r="AI29" s="85">
        <v>2055</v>
      </c>
      <c r="AJ29" s="85">
        <v>2056</v>
      </c>
      <c r="AK29" s="85">
        <v>2057</v>
      </c>
      <c r="AL29" s="85">
        <v>2058</v>
      </c>
      <c r="AM29" s="85">
        <v>2059</v>
      </c>
      <c r="AN29" s="85">
        <v>2060</v>
      </c>
    </row>
    <row r="30" spans="1:40" x14ac:dyDescent="0.2">
      <c r="A30" s="85" t="s">
        <v>245</v>
      </c>
      <c r="B30" s="86">
        <v>0</v>
      </c>
      <c r="C30" s="86">
        <v>0</v>
      </c>
      <c r="D30" s="86">
        <v>0</v>
      </c>
      <c r="E30" s="86">
        <v>0</v>
      </c>
      <c r="F30" s="86">
        <v>0</v>
      </c>
      <c r="G30" s="86">
        <v>0</v>
      </c>
      <c r="H30" s="86">
        <v>0</v>
      </c>
      <c r="I30" s="86">
        <v>0</v>
      </c>
      <c r="J30" s="86">
        <v>0</v>
      </c>
      <c r="K30" s="86">
        <v>0</v>
      </c>
      <c r="L30" s="86">
        <v>0</v>
      </c>
      <c r="M30" s="86">
        <v>0</v>
      </c>
      <c r="N30" s="86">
        <v>0</v>
      </c>
      <c r="O30" s="86">
        <v>0</v>
      </c>
      <c r="P30" s="86">
        <v>0</v>
      </c>
      <c r="Q30" s="86">
        <v>0</v>
      </c>
      <c r="R30" s="86">
        <v>0</v>
      </c>
      <c r="S30" s="86">
        <v>0</v>
      </c>
      <c r="T30" s="86">
        <v>0</v>
      </c>
      <c r="U30" s="86">
        <v>0</v>
      </c>
      <c r="V30" s="86">
        <v>0</v>
      </c>
      <c r="W30" s="86">
        <v>0</v>
      </c>
      <c r="X30" s="86">
        <v>0</v>
      </c>
      <c r="Y30" s="86">
        <v>0</v>
      </c>
      <c r="Z30" s="86">
        <v>0</v>
      </c>
      <c r="AA30" s="86">
        <v>0</v>
      </c>
      <c r="AB30" s="86">
        <v>0</v>
      </c>
      <c r="AC30" s="86">
        <v>0</v>
      </c>
      <c r="AD30" s="86">
        <v>0</v>
      </c>
      <c r="AE30" s="86">
        <v>0</v>
      </c>
      <c r="AF30" s="86">
        <v>0</v>
      </c>
      <c r="AG30" s="86">
        <v>0</v>
      </c>
      <c r="AH30" s="86">
        <v>0</v>
      </c>
      <c r="AI30" s="86">
        <v>0</v>
      </c>
      <c r="AJ30" s="86">
        <v>0</v>
      </c>
      <c r="AK30" s="86">
        <v>0</v>
      </c>
      <c r="AL30" s="86">
        <v>0</v>
      </c>
      <c r="AM30" s="86">
        <v>0</v>
      </c>
      <c r="AN30" s="86">
        <v>0</v>
      </c>
    </row>
    <row r="31" spans="1:40" x14ac:dyDescent="0.2">
      <c r="A31" s="85" t="s">
        <v>246</v>
      </c>
      <c r="B31" s="86">
        <v>0</v>
      </c>
      <c r="C31" s="86">
        <v>0</v>
      </c>
      <c r="D31" s="86">
        <v>0</v>
      </c>
      <c r="E31" s="86">
        <v>0</v>
      </c>
      <c r="F31" s="86">
        <v>0</v>
      </c>
      <c r="G31" s="86">
        <v>0</v>
      </c>
      <c r="H31" s="86">
        <v>0</v>
      </c>
      <c r="I31" s="86">
        <v>0</v>
      </c>
      <c r="J31" s="86">
        <v>0</v>
      </c>
      <c r="K31" s="86">
        <v>0</v>
      </c>
      <c r="L31" s="86">
        <v>0</v>
      </c>
      <c r="M31" s="86">
        <v>0</v>
      </c>
      <c r="N31" s="86">
        <v>0</v>
      </c>
      <c r="O31" s="86">
        <v>0</v>
      </c>
      <c r="P31" s="86">
        <v>0</v>
      </c>
      <c r="Q31" s="86">
        <v>0</v>
      </c>
      <c r="R31" s="86">
        <v>0</v>
      </c>
      <c r="S31" s="86">
        <v>0</v>
      </c>
      <c r="T31" s="86">
        <v>0</v>
      </c>
      <c r="U31" s="86">
        <v>0</v>
      </c>
      <c r="V31" s="86">
        <v>0</v>
      </c>
      <c r="W31" s="86">
        <v>0</v>
      </c>
      <c r="X31" s="86">
        <v>0</v>
      </c>
      <c r="Y31" s="86">
        <v>0</v>
      </c>
      <c r="Z31" s="86">
        <v>0</v>
      </c>
      <c r="AA31" s="86">
        <v>0</v>
      </c>
      <c r="AB31" s="86">
        <v>0</v>
      </c>
      <c r="AC31" s="86">
        <v>0</v>
      </c>
      <c r="AD31" s="86">
        <v>0</v>
      </c>
      <c r="AE31" s="86">
        <v>0</v>
      </c>
      <c r="AF31" s="86">
        <v>0</v>
      </c>
      <c r="AG31" s="86">
        <v>0</v>
      </c>
      <c r="AH31" s="86">
        <v>0</v>
      </c>
      <c r="AI31" s="86">
        <v>0</v>
      </c>
      <c r="AJ31" s="86">
        <v>0</v>
      </c>
      <c r="AK31" s="86">
        <v>0</v>
      </c>
      <c r="AL31" s="86">
        <v>0</v>
      </c>
      <c r="AM31" s="86">
        <v>0</v>
      </c>
      <c r="AN31" s="86">
        <v>0</v>
      </c>
    </row>
    <row r="32" spans="1:40" x14ac:dyDescent="0.2">
      <c r="A32" s="85" t="s">
        <v>247</v>
      </c>
      <c r="B32" s="86">
        <v>0</v>
      </c>
      <c r="C32" s="86">
        <v>0</v>
      </c>
      <c r="D32" s="86">
        <v>0</v>
      </c>
      <c r="E32" s="86">
        <v>0</v>
      </c>
      <c r="F32" s="86">
        <v>0</v>
      </c>
      <c r="G32" s="86">
        <v>0</v>
      </c>
      <c r="H32" s="86">
        <v>0</v>
      </c>
      <c r="I32" s="86">
        <v>0</v>
      </c>
      <c r="J32" s="86">
        <v>0</v>
      </c>
      <c r="K32" s="86">
        <v>0</v>
      </c>
      <c r="L32" s="86">
        <v>0</v>
      </c>
      <c r="M32" s="86">
        <v>0</v>
      </c>
      <c r="N32" s="86">
        <v>0</v>
      </c>
      <c r="O32" s="86">
        <v>0</v>
      </c>
      <c r="P32" s="86">
        <v>0</v>
      </c>
      <c r="Q32" s="86">
        <v>0</v>
      </c>
      <c r="R32" s="86">
        <v>0</v>
      </c>
      <c r="S32" s="86">
        <v>0</v>
      </c>
      <c r="T32" s="86">
        <v>0</v>
      </c>
      <c r="U32" s="86">
        <v>0</v>
      </c>
      <c r="V32" s="86">
        <v>0</v>
      </c>
      <c r="W32" s="86">
        <v>0</v>
      </c>
      <c r="X32" s="86">
        <v>0</v>
      </c>
      <c r="Y32" s="86">
        <v>0</v>
      </c>
      <c r="Z32" s="86">
        <v>0</v>
      </c>
      <c r="AA32" s="86">
        <v>0</v>
      </c>
      <c r="AB32" s="86">
        <v>0</v>
      </c>
      <c r="AC32" s="86">
        <v>0</v>
      </c>
      <c r="AD32" s="86">
        <v>0</v>
      </c>
      <c r="AE32" s="86">
        <v>0</v>
      </c>
      <c r="AF32" s="86">
        <v>0</v>
      </c>
      <c r="AG32" s="86">
        <v>0</v>
      </c>
      <c r="AH32" s="86">
        <v>0</v>
      </c>
      <c r="AI32" s="86">
        <v>0</v>
      </c>
      <c r="AJ32" s="86">
        <v>0</v>
      </c>
      <c r="AK32" s="86">
        <v>0</v>
      </c>
      <c r="AL32" s="86">
        <v>0</v>
      </c>
      <c r="AM32" s="86">
        <v>0</v>
      </c>
      <c r="AN32" s="86">
        <v>0</v>
      </c>
    </row>
    <row r="33" spans="1:40" x14ac:dyDescent="0.2">
      <c r="A33" s="85" t="s">
        <v>180</v>
      </c>
      <c r="B33" s="86">
        <v>0</v>
      </c>
      <c r="C33" s="86">
        <v>0</v>
      </c>
      <c r="D33" s="86">
        <v>0</v>
      </c>
      <c r="E33" s="86">
        <v>0</v>
      </c>
      <c r="F33" s="86">
        <v>0</v>
      </c>
      <c r="G33" s="86">
        <v>0</v>
      </c>
      <c r="H33" s="86">
        <v>0</v>
      </c>
      <c r="I33" s="86">
        <v>0</v>
      </c>
      <c r="J33" s="86">
        <v>0</v>
      </c>
      <c r="K33" s="86">
        <v>0</v>
      </c>
      <c r="L33" s="86">
        <v>0</v>
      </c>
      <c r="M33" s="86">
        <v>0</v>
      </c>
      <c r="N33" s="86">
        <v>0</v>
      </c>
      <c r="O33" s="86">
        <v>0</v>
      </c>
      <c r="P33" s="86">
        <v>0</v>
      </c>
      <c r="Q33" s="86">
        <v>0</v>
      </c>
      <c r="R33" s="86">
        <v>0</v>
      </c>
      <c r="S33" s="86">
        <v>0</v>
      </c>
      <c r="T33" s="86">
        <v>0</v>
      </c>
      <c r="U33" s="86">
        <v>0</v>
      </c>
      <c r="V33" s="86">
        <v>0</v>
      </c>
      <c r="W33" s="86">
        <v>0</v>
      </c>
      <c r="X33" s="86">
        <v>0</v>
      </c>
      <c r="Y33" s="86">
        <v>0</v>
      </c>
      <c r="Z33" s="86">
        <v>0</v>
      </c>
      <c r="AA33" s="86">
        <v>0</v>
      </c>
      <c r="AB33" s="86">
        <v>0</v>
      </c>
      <c r="AC33" s="86">
        <v>0</v>
      </c>
      <c r="AD33" s="86">
        <v>0</v>
      </c>
      <c r="AE33" s="86">
        <v>0</v>
      </c>
      <c r="AF33" s="86">
        <v>0</v>
      </c>
      <c r="AG33" s="86">
        <v>0</v>
      </c>
      <c r="AH33" s="86">
        <v>0</v>
      </c>
      <c r="AI33" s="86">
        <v>0</v>
      </c>
      <c r="AJ33" s="86">
        <v>0</v>
      </c>
      <c r="AK33" s="86">
        <v>0</v>
      </c>
      <c r="AL33" s="86">
        <v>0</v>
      </c>
      <c r="AM33" s="86">
        <v>0</v>
      </c>
      <c r="AN33" s="86">
        <v>0</v>
      </c>
    </row>
    <row r="34" spans="1:40" x14ac:dyDescent="0.2">
      <c r="A34" s="85" t="s">
        <v>248</v>
      </c>
      <c r="B34" s="86">
        <v>0</v>
      </c>
      <c r="C34" s="86">
        <v>0</v>
      </c>
      <c r="D34" s="86">
        <v>0</v>
      </c>
      <c r="E34" s="86">
        <v>0</v>
      </c>
      <c r="F34" s="86">
        <v>0</v>
      </c>
      <c r="G34" s="86">
        <v>0</v>
      </c>
      <c r="H34" s="86">
        <v>0</v>
      </c>
      <c r="I34" s="86">
        <v>0</v>
      </c>
      <c r="J34" s="86">
        <v>0</v>
      </c>
      <c r="K34" s="86">
        <v>0</v>
      </c>
      <c r="L34" s="86">
        <v>0</v>
      </c>
      <c r="M34" s="86">
        <v>0</v>
      </c>
      <c r="N34" s="86">
        <v>0</v>
      </c>
      <c r="O34" s="86">
        <v>0</v>
      </c>
      <c r="P34" s="86">
        <v>0</v>
      </c>
      <c r="Q34" s="86">
        <v>0</v>
      </c>
      <c r="R34" s="86">
        <v>0</v>
      </c>
      <c r="S34" s="86">
        <v>0</v>
      </c>
      <c r="T34" s="86">
        <v>0</v>
      </c>
      <c r="U34" s="86">
        <v>0</v>
      </c>
      <c r="V34" s="86">
        <v>0</v>
      </c>
      <c r="W34" s="86">
        <v>0</v>
      </c>
      <c r="X34" s="86">
        <v>0</v>
      </c>
      <c r="Y34" s="86">
        <v>0</v>
      </c>
      <c r="Z34" s="86">
        <v>0</v>
      </c>
      <c r="AA34" s="86">
        <v>0</v>
      </c>
      <c r="AB34" s="86">
        <v>0</v>
      </c>
      <c r="AC34" s="86">
        <v>0</v>
      </c>
      <c r="AD34" s="86">
        <v>0</v>
      </c>
      <c r="AE34" s="86">
        <v>0</v>
      </c>
      <c r="AF34" s="86">
        <v>0</v>
      </c>
      <c r="AG34" s="86">
        <v>0</v>
      </c>
      <c r="AH34" s="86">
        <v>0</v>
      </c>
      <c r="AI34" s="86">
        <v>0</v>
      </c>
      <c r="AJ34" s="86">
        <v>0</v>
      </c>
      <c r="AK34" s="86">
        <v>0</v>
      </c>
      <c r="AL34" s="86">
        <v>0</v>
      </c>
      <c r="AM34" s="86">
        <v>0</v>
      </c>
      <c r="AN34" s="86">
        <v>0</v>
      </c>
    </row>
    <row r="35" spans="1:40" x14ac:dyDescent="0.2">
      <c r="A35" s="85" t="s">
        <v>249</v>
      </c>
      <c r="B35" s="86">
        <v>0</v>
      </c>
      <c r="C35" s="86">
        <v>0</v>
      </c>
      <c r="D35" s="86">
        <v>0</v>
      </c>
      <c r="E35" s="86">
        <v>0</v>
      </c>
      <c r="F35" s="86">
        <v>0</v>
      </c>
      <c r="G35" s="86">
        <v>0</v>
      </c>
      <c r="H35" s="86">
        <v>0</v>
      </c>
      <c r="I35" s="86">
        <v>0</v>
      </c>
      <c r="J35" s="86">
        <v>0</v>
      </c>
      <c r="K35" s="86">
        <v>0</v>
      </c>
      <c r="L35" s="86">
        <v>0</v>
      </c>
      <c r="M35" s="86">
        <v>0</v>
      </c>
      <c r="N35" s="86">
        <v>0</v>
      </c>
      <c r="O35" s="86">
        <v>0</v>
      </c>
      <c r="P35" s="86">
        <v>0</v>
      </c>
      <c r="Q35" s="86">
        <v>0</v>
      </c>
      <c r="R35" s="86">
        <v>0</v>
      </c>
      <c r="S35" s="86">
        <v>0</v>
      </c>
      <c r="T35" s="86">
        <v>0</v>
      </c>
      <c r="U35" s="86">
        <v>0</v>
      </c>
      <c r="V35" s="86">
        <v>0</v>
      </c>
      <c r="W35" s="86">
        <v>0</v>
      </c>
      <c r="X35" s="86">
        <v>0</v>
      </c>
      <c r="Y35" s="86">
        <v>0</v>
      </c>
      <c r="Z35" s="86">
        <v>0</v>
      </c>
      <c r="AA35" s="86">
        <v>0</v>
      </c>
      <c r="AB35" s="86">
        <v>0</v>
      </c>
      <c r="AC35" s="86">
        <v>0</v>
      </c>
      <c r="AD35" s="86">
        <v>0</v>
      </c>
      <c r="AE35" s="86">
        <v>0</v>
      </c>
      <c r="AF35" s="86">
        <v>0</v>
      </c>
      <c r="AG35" s="86">
        <v>0</v>
      </c>
      <c r="AH35" s="86">
        <v>0</v>
      </c>
      <c r="AI35" s="86">
        <v>0</v>
      </c>
      <c r="AJ35" s="86">
        <v>0</v>
      </c>
      <c r="AK35" s="86">
        <v>0</v>
      </c>
      <c r="AL35" s="86">
        <v>0</v>
      </c>
      <c r="AM35" s="86">
        <v>0</v>
      </c>
      <c r="AN35" s="86">
        <v>0</v>
      </c>
    </row>
    <row r="36" spans="1:40" x14ac:dyDescent="0.2">
      <c r="A36" s="85" t="s">
        <v>250</v>
      </c>
      <c r="B36" s="86">
        <v>0</v>
      </c>
      <c r="C36" s="86">
        <v>0</v>
      </c>
      <c r="D36" s="86">
        <v>0</v>
      </c>
      <c r="E36" s="86">
        <v>0</v>
      </c>
      <c r="F36" s="86">
        <v>0</v>
      </c>
      <c r="G36" s="86">
        <v>0</v>
      </c>
      <c r="H36" s="86">
        <v>0</v>
      </c>
      <c r="I36" s="86">
        <v>0</v>
      </c>
      <c r="J36" s="86">
        <v>0</v>
      </c>
      <c r="K36" s="86">
        <v>0</v>
      </c>
      <c r="L36" s="86">
        <v>0</v>
      </c>
      <c r="M36" s="86">
        <v>0</v>
      </c>
      <c r="N36" s="86">
        <v>0</v>
      </c>
      <c r="O36" s="86">
        <v>0</v>
      </c>
      <c r="P36" s="86">
        <v>0</v>
      </c>
      <c r="Q36" s="86">
        <v>0</v>
      </c>
      <c r="R36" s="86">
        <v>0</v>
      </c>
      <c r="S36" s="86">
        <v>0</v>
      </c>
      <c r="T36" s="86">
        <v>0</v>
      </c>
      <c r="U36" s="86">
        <v>0</v>
      </c>
      <c r="V36" s="86">
        <v>0</v>
      </c>
      <c r="W36" s="86">
        <v>0</v>
      </c>
      <c r="X36" s="86">
        <v>0</v>
      </c>
      <c r="Y36" s="86">
        <v>0</v>
      </c>
      <c r="Z36" s="86">
        <v>0</v>
      </c>
      <c r="AA36" s="86">
        <v>0</v>
      </c>
      <c r="AB36" s="86">
        <v>0</v>
      </c>
      <c r="AC36" s="86">
        <v>0</v>
      </c>
      <c r="AD36" s="86">
        <v>0</v>
      </c>
      <c r="AE36" s="86">
        <v>0</v>
      </c>
      <c r="AF36" s="86">
        <v>0</v>
      </c>
      <c r="AG36" s="86">
        <v>0</v>
      </c>
      <c r="AH36" s="86">
        <v>0</v>
      </c>
      <c r="AI36" s="86">
        <v>0</v>
      </c>
      <c r="AJ36" s="86">
        <v>0</v>
      </c>
      <c r="AK36" s="86">
        <v>0</v>
      </c>
      <c r="AL36" s="86">
        <v>0</v>
      </c>
      <c r="AM36" s="86">
        <v>0</v>
      </c>
      <c r="AN36" s="86">
        <v>0</v>
      </c>
    </row>
    <row r="37" spans="1:40" x14ac:dyDescent="0.2">
      <c r="A37" s="85" t="s">
        <v>251</v>
      </c>
      <c r="B37" s="86">
        <v>0</v>
      </c>
      <c r="C37" s="86">
        <v>0</v>
      </c>
      <c r="D37" s="86">
        <v>0</v>
      </c>
      <c r="E37" s="86">
        <v>0</v>
      </c>
      <c r="F37" s="86">
        <v>0</v>
      </c>
      <c r="G37" s="86">
        <v>0</v>
      </c>
      <c r="H37" s="86">
        <v>0</v>
      </c>
      <c r="I37" s="86">
        <v>0</v>
      </c>
      <c r="J37" s="86">
        <v>0</v>
      </c>
      <c r="K37" s="86">
        <v>0</v>
      </c>
      <c r="L37" s="86">
        <v>0</v>
      </c>
      <c r="M37" s="86">
        <v>0</v>
      </c>
      <c r="N37" s="86">
        <v>0</v>
      </c>
      <c r="O37" s="86">
        <v>0</v>
      </c>
      <c r="P37" s="86">
        <v>0</v>
      </c>
      <c r="Q37" s="86">
        <v>0</v>
      </c>
      <c r="R37" s="86">
        <v>0</v>
      </c>
      <c r="S37" s="86">
        <v>0</v>
      </c>
      <c r="T37" s="86">
        <v>0</v>
      </c>
      <c r="U37" s="86">
        <v>0</v>
      </c>
      <c r="V37" s="86">
        <v>0</v>
      </c>
      <c r="W37" s="86">
        <v>0</v>
      </c>
      <c r="X37" s="86">
        <v>0</v>
      </c>
      <c r="Y37" s="86">
        <v>0</v>
      </c>
      <c r="Z37" s="86">
        <v>0</v>
      </c>
      <c r="AA37" s="86">
        <v>0</v>
      </c>
      <c r="AB37" s="86">
        <v>0</v>
      </c>
      <c r="AC37" s="86">
        <v>0</v>
      </c>
      <c r="AD37" s="86">
        <v>0</v>
      </c>
      <c r="AE37" s="86">
        <v>0</v>
      </c>
      <c r="AF37" s="86">
        <v>0</v>
      </c>
      <c r="AG37" s="86">
        <v>0</v>
      </c>
      <c r="AH37" s="86">
        <v>0</v>
      </c>
      <c r="AI37" s="86">
        <v>0</v>
      </c>
      <c r="AJ37" s="86">
        <v>0</v>
      </c>
      <c r="AK37" s="86">
        <v>0</v>
      </c>
      <c r="AL37" s="86">
        <v>0</v>
      </c>
      <c r="AM37" s="86">
        <v>0</v>
      </c>
      <c r="AN37" s="86">
        <v>0</v>
      </c>
    </row>
    <row r="38" spans="1:40" x14ac:dyDescent="0.2">
      <c r="A38" s="85" t="s">
        <v>252</v>
      </c>
      <c r="B38" s="86">
        <v>0</v>
      </c>
      <c r="C38" s="86">
        <v>0</v>
      </c>
      <c r="D38" s="86">
        <v>0</v>
      </c>
      <c r="E38" s="86">
        <v>0</v>
      </c>
      <c r="F38" s="86">
        <v>0</v>
      </c>
      <c r="G38" s="86">
        <v>0</v>
      </c>
      <c r="H38" s="86">
        <v>0</v>
      </c>
      <c r="I38" s="86">
        <v>0</v>
      </c>
      <c r="J38" s="86">
        <v>0</v>
      </c>
      <c r="K38" s="86">
        <v>0</v>
      </c>
      <c r="L38" s="86">
        <v>0</v>
      </c>
      <c r="M38" s="86">
        <v>0</v>
      </c>
      <c r="N38" s="86">
        <v>0</v>
      </c>
      <c r="O38" s="86">
        <v>0</v>
      </c>
      <c r="P38" s="86">
        <v>0</v>
      </c>
      <c r="Q38" s="86">
        <v>0</v>
      </c>
      <c r="R38" s="86">
        <v>0</v>
      </c>
      <c r="S38" s="86">
        <v>0</v>
      </c>
      <c r="T38" s="86">
        <v>0</v>
      </c>
      <c r="U38" s="86">
        <v>0</v>
      </c>
      <c r="V38" s="86">
        <v>0</v>
      </c>
      <c r="W38" s="86">
        <v>0</v>
      </c>
      <c r="X38" s="86">
        <v>0</v>
      </c>
      <c r="Y38" s="86">
        <v>0</v>
      </c>
      <c r="Z38" s="86">
        <v>0</v>
      </c>
      <c r="AA38" s="86">
        <v>0</v>
      </c>
      <c r="AB38" s="86">
        <v>0</v>
      </c>
      <c r="AC38" s="86">
        <v>0</v>
      </c>
      <c r="AD38" s="86">
        <v>0</v>
      </c>
      <c r="AE38" s="86">
        <v>0</v>
      </c>
      <c r="AF38" s="86">
        <v>0</v>
      </c>
      <c r="AG38" s="86">
        <v>0</v>
      </c>
      <c r="AH38" s="86">
        <v>0</v>
      </c>
      <c r="AI38" s="86">
        <v>0</v>
      </c>
      <c r="AJ38" s="86">
        <v>0</v>
      </c>
      <c r="AK38" s="86">
        <v>0</v>
      </c>
      <c r="AL38" s="86">
        <v>0</v>
      </c>
      <c r="AM38" s="86">
        <v>0</v>
      </c>
      <c r="AN38" s="86">
        <v>0</v>
      </c>
    </row>
    <row r="39" spans="1:40" x14ac:dyDescent="0.2">
      <c r="A39" s="85" t="s">
        <v>128</v>
      </c>
      <c r="B39" s="86">
        <v>0</v>
      </c>
      <c r="C39" s="86">
        <v>0</v>
      </c>
      <c r="D39" s="86">
        <v>0</v>
      </c>
      <c r="E39" s="86">
        <v>0</v>
      </c>
      <c r="F39" s="86">
        <v>0</v>
      </c>
      <c r="G39" s="86">
        <v>0</v>
      </c>
      <c r="H39" s="86">
        <v>0</v>
      </c>
      <c r="I39" s="86">
        <v>0</v>
      </c>
      <c r="J39" s="86">
        <v>0</v>
      </c>
      <c r="K39" s="86">
        <v>0</v>
      </c>
      <c r="L39" s="86">
        <v>0</v>
      </c>
      <c r="M39" s="86">
        <v>0</v>
      </c>
      <c r="N39" s="86">
        <v>0</v>
      </c>
      <c r="O39" s="86">
        <v>0</v>
      </c>
      <c r="P39" s="86">
        <v>0</v>
      </c>
      <c r="Q39" s="86">
        <v>0</v>
      </c>
      <c r="R39" s="86">
        <v>0</v>
      </c>
      <c r="S39" s="86">
        <v>0</v>
      </c>
      <c r="T39" s="86">
        <v>0</v>
      </c>
      <c r="U39" s="86">
        <v>0</v>
      </c>
      <c r="V39" s="86">
        <v>0</v>
      </c>
      <c r="W39" s="86">
        <v>0</v>
      </c>
      <c r="X39" s="86">
        <v>0</v>
      </c>
      <c r="Y39" s="86">
        <v>0</v>
      </c>
      <c r="Z39" s="86">
        <v>0</v>
      </c>
      <c r="AA39" s="86">
        <v>0</v>
      </c>
      <c r="AB39" s="86">
        <v>0</v>
      </c>
      <c r="AC39" s="86">
        <v>0</v>
      </c>
      <c r="AD39" s="86">
        <v>0</v>
      </c>
      <c r="AE39" s="86">
        <v>0</v>
      </c>
      <c r="AF39" s="86">
        <v>0</v>
      </c>
      <c r="AG39" s="86">
        <v>0</v>
      </c>
      <c r="AH39" s="86">
        <v>0</v>
      </c>
      <c r="AI39" s="86">
        <v>0</v>
      </c>
      <c r="AJ39" s="86">
        <v>0</v>
      </c>
      <c r="AK39" s="86">
        <v>0</v>
      </c>
      <c r="AL39" s="86">
        <v>0</v>
      </c>
      <c r="AM39" s="86">
        <v>0</v>
      </c>
      <c r="AN39" s="86">
        <v>0</v>
      </c>
    </row>
    <row r="40" spans="1:40" x14ac:dyDescent="0.2">
      <c r="A40" s="85" t="s">
        <v>253</v>
      </c>
      <c r="B40" s="86">
        <v>437.52536152277929</v>
      </c>
      <c r="C40" s="86">
        <v>447.70274697396411</v>
      </c>
      <c r="D40" s="86">
        <v>459.92380225460215</v>
      </c>
      <c r="E40" s="86">
        <v>472.50400278666598</v>
      </c>
      <c r="F40" s="86">
        <v>489.18893529269269</v>
      </c>
      <c r="G40" s="86">
        <v>506.48031291455692</v>
      </c>
      <c r="H40" s="86">
        <v>524.40095253666243</v>
      </c>
      <c r="I40" s="86">
        <v>542.97456473548846</v>
      </c>
      <c r="J40" s="86">
        <v>562.22579056402981</v>
      </c>
      <c r="K40" s="86">
        <v>584.84737241923131</v>
      </c>
      <c r="L40" s="86">
        <v>608.39826434457461</v>
      </c>
      <c r="M40" s="86">
        <v>632.91756720053775</v>
      </c>
      <c r="N40" s="86">
        <v>658.44607226060816</v>
      </c>
      <c r="O40" s="86">
        <v>685.02633631911351</v>
      </c>
      <c r="P40" s="86">
        <v>712.02148211930864</v>
      </c>
      <c r="Q40" s="86">
        <v>740.10441082120019</v>
      </c>
      <c r="R40" s="86">
        <v>769.32009221311375</v>
      </c>
      <c r="S40" s="86">
        <v>799.71540966883845</v>
      </c>
      <c r="T40" s="86">
        <v>831.33924443019487</v>
      </c>
      <c r="U40" s="86">
        <v>861.94679424652156</v>
      </c>
      <c r="V40" s="86">
        <v>893.7110616110914</v>
      </c>
      <c r="W40" s="86">
        <v>926.67704408534792</v>
      </c>
      <c r="X40" s="86">
        <v>960.89154537531147</v>
      </c>
      <c r="Y40" s="86">
        <v>996.40325014918051</v>
      </c>
      <c r="Z40" s="86">
        <v>1029.9553655292482</v>
      </c>
      <c r="AA40" s="86">
        <v>1064.6689215551119</v>
      </c>
      <c r="AB40" s="86">
        <v>1100.5853667104104</v>
      </c>
      <c r="AC40" s="86">
        <v>1137.7476780126372</v>
      </c>
      <c r="AD40" s="86">
        <v>1176.2004192056288</v>
      </c>
      <c r="AE40" s="86">
        <v>1213.9822802642122</v>
      </c>
      <c r="AF40" s="86">
        <v>1253.0189231635979</v>
      </c>
      <c r="AG40" s="86">
        <v>1293.3535660663476</v>
      </c>
      <c r="AH40" s="86">
        <v>1335.0309745751686</v>
      </c>
      <c r="AI40" s="86">
        <v>1378.0975194411094</v>
      </c>
      <c r="AJ40" s="86">
        <v>1422.4985044720686</v>
      </c>
      <c r="AK40" s="86">
        <v>1468.376234707448</v>
      </c>
      <c r="AL40" s="86">
        <v>1515.7815024573335</v>
      </c>
      <c r="AM40" s="86">
        <v>1564.7669082481461</v>
      </c>
      <c r="AN40" s="86">
        <v>1615.386927404365</v>
      </c>
    </row>
    <row r="41" spans="1:40" x14ac:dyDescent="0.2">
      <c r="A41" s="85" t="s">
        <v>254</v>
      </c>
      <c r="B41" s="86">
        <v>0</v>
      </c>
      <c r="C41" s="86">
        <v>0</v>
      </c>
      <c r="D41" s="86">
        <v>0</v>
      </c>
      <c r="E41" s="86">
        <v>0</v>
      </c>
      <c r="F41" s="86">
        <v>0</v>
      </c>
      <c r="G41" s="86">
        <v>0</v>
      </c>
      <c r="H41" s="86">
        <v>0</v>
      </c>
      <c r="I41" s="86">
        <v>0</v>
      </c>
      <c r="J41" s="86">
        <v>0</v>
      </c>
      <c r="K41" s="86">
        <v>0</v>
      </c>
      <c r="L41" s="86">
        <v>0</v>
      </c>
      <c r="M41" s="86">
        <v>0</v>
      </c>
      <c r="N41" s="86">
        <v>0</v>
      </c>
      <c r="O41" s="86">
        <v>0</v>
      </c>
      <c r="P41" s="86">
        <v>0</v>
      </c>
      <c r="Q41" s="86">
        <v>0</v>
      </c>
      <c r="R41" s="86">
        <v>0</v>
      </c>
      <c r="S41" s="86">
        <v>0</v>
      </c>
      <c r="T41" s="86">
        <v>0</v>
      </c>
      <c r="U41" s="86">
        <v>0</v>
      </c>
      <c r="V41" s="86">
        <v>0</v>
      </c>
      <c r="W41" s="86">
        <v>0</v>
      </c>
      <c r="X41" s="86">
        <v>0</v>
      </c>
      <c r="Y41" s="86">
        <v>0</v>
      </c>
      <c r="Z41" s="86">
        <v>0</v>
      </c>
      <c r="AA41" s="86">
        <v>0</v>
      </c>
      <c r="AB41" s="86">
        <v>0</v>
      </c>
      <c r="AC41" s="86">
        <v>0</v>
      </c>
      <c r="AD41" s="86">
        <v>0</v>
      </c>
      <c r="AE41" s="86">
        <v>0</v>
      </c>
      <c r="AF41" s="86">
        <v>0</v>
      </c>
      <c r="AG41" s="86">
        <v>0</v>
      </c>
      <c r="AH41" s="86">
        <v>0</v>
      </c>
      <c r="AI41" s="86">
        <v>0</v>
      </c>
      <c r="AJ41" s="86">
        <v>0</v>
      </c>
      <c r="AK41" s="86">
        <v>0</v>
      </c>
      <c r="AL41" s="86">
        <v>0</v>
      </c>
      <c r="AM41" s="86">
        <v>0</v>
      </c>
      <c r="AN41" s="86">
        <v>0</v>
      </c>
    </row>
    <row r="45" spans="1:40" x14ac:dyDescent="0.2">
      <c r="A45" s="83" t="s">
        <v>259</v>
      </c>
    </row>
    <row r="46" spans="1:40" x14ac:dyDescent="0.2">
      <c r="A46" s="83" t="s">
        <v>241</v>
      </c>
    </row>
    <row r="47" spans="1:40" x14ac:dyDescent="0.2">
      <c r="A47" s="83"/>
    </row>
    <row r="48" spans="1:40" x14ac:dyDescent="0.2">
      <c r="A48" s="83"/>
    </row>
    <row r="49" spans="1:40" x14ac:dyDescent="0.2">
      <c r="A49" s="83"/>
    </row>
    <row r="50" spans="1:40" x14ac:dyDescent="0.2">
      <c r="A50" s="85" t="s">
        <v>244</v>
      </c>
      <c r="B50" s="85">
        <v>2022</v>
      </c>
      <c r="C50" s="85">
        <v>2023</v>
      </c>
      <c r="D50" s="85">
        <v>2024</v>
      </c>
      <c r="E50" s="85">
        <v>2025</v>
      </c>
      <c r="F50" s="85">
        <v>2026</v>
      </c>
      <c r="G50" s="85">
        <v>2027</v>
      </c>
      <c r="H50" s="85">
        <v>2028</v>
      </c>
      <c r="I50" s="85">
        <v>2029</v>
      </c>
      <c r="J50" s="85">
        <v>2030</v>
      </c>
      <c r="K50" s="85">
        <v>2031</v>
      </c>
      <c r="L50" s="85">
        <v>2032</v>
      </c>
      <c r="M50" s="85">
        <v>2033</v>
      </c>
      <c r="N50" s="85">
        <v>2034</v>
      </c>
      <c r="O50" s="85">
        <v>2035</v>
      </c>
      <c r="P50" s="85">
        <v>2036</v>
      </c>
      <c r="Q50" s="85">
        <v>2037</v>
      </c>
      <c r="R50" s="85">
        <v>2038</v>
      </c>
      <c r="S50" s="85">
        <v>2039</v>
      </c>
      <c r="T50" s="85">
        <v>2040</v>
      </c>
      <c r="U50" s="85">
        <v>2041</v>
      </c>
      <c r="V50" s="85">
        <v>2042</v>
      </c>
      <c r="W50" s="85">
        <v>2043</v>
      </c>
      <c r="X50" s="85">
        <v>2044</v>
      </c>
      <c r="Y50" s="85">
        <v>2045</v>
      </c>
      <c r="Z50" s="85">
        <v>2046</v>
      </c>
      <c r="AA50" s="85">
        <v>2047</v>
      </c>
      <c r="AB50" s="85">
        <v>2048</v>
      </c>
      <c r="AC50" s="85">
        <v>2049</v>
      </c>
      <c r="AD50" s="85">
        <v>2050</v>
      </c>
      <c r="AE50" s="85">
        <v>2051</v>
      </c>
      <c r="AF50" s="85">
        <v>2052</v>
      </c>
      <c r="AG50" s="85">
        <v>2053</v>
      </c>
      <c r="AH50" s="85">
        <v>2054</v>
      </c>
      <c r="AI50" s="85">
        <v>2055</v>
      </c>
      <c r="AJ50" s="85">
        <v>2056</v>
      </c>
      <c r="AK50" s="85">
        <v>2057</v>
      </c>
      <c r="AL50" s="85">
        <v>2058</v>
      </c>
      <c r="AM50" s="85">
        <v>2059</v>
      </c>
      <c r="AN50" s="85">
        <v>2060</v>
      </c>
    </row>
    <row r="51" spans="1:40" x14ac:dyDescent="0.2">
      <c r="A51" s="85" t="s">
        <v>245</v>
      </c>
      <c r="B51" s="84">
        <f>B9*$B$7+B30*$B$28</f>
        <v>5344.8424957934176</v>
      </c>
      <c r="C51" s="84">
        <f t="shared" ref="C51:AN58" si="0">C9*$B$7+C30*$B$28</f>
        <v>5469.1701966294086</v>
      </c>
      <c r="D51" s="84">
        <f t="shared" si="0"/>
        <v>5618.4635207467873</v>
      </c>
      <c r="E51" s="84">
        <f t="shared" si="0"/>
        <v>5772.1441900806894</v>
      </c>
      <c r="F51" s="84">
        <f t="shared" si="0"/>
        <v>5975.9685717971597</v>
      </c>
      <c r="G51" s="84">
        <f t="shared" si="0"/>
        <v>6187.2013323450083</v>
      </c>
      <c r="H51" s="84">
        <f t="shared" si="0"/>
        <v>6406.1212044883314</v>
      </c>
      <c r="I51" s="84">
        <f t="shared" si="0"/>
        <v>6633.0178384003848</v>
      </c>
      <c r="J51" s="84">
        <f t="shared" si="0"/>
        <v>6868.1922510250279</v>
      </c>
      <c r="K51" s="84">
        <f t="shared" si="0"/>
        <v>7144.5391846083403</v>
      </c>
      <c r="L51" s="84">
        <f t="shared" si="0"/>
        <v>7432.2386394200803</v>
      </c>
      <c r="M51" s="84">
        <f t="shared" si="0"/>
        <v>7731.7682744923504</v>
      </c>
      <c r="N51" s="84">
        <f t="shared" si="0"/>
        <v>8043.6263990688321</v>
      </c>
      <c r="O51" s="84">
        <f t="shared" si="0"/>
        <v>8368.3328901276673</v>
      </c>
      <c r="P51" s="84">
        <f t="shared" si="0"/>
        <v>8698.1076075311266</v>
      </c>
      <c r="Q51" s="84">
        <f t="shared" si="0"/>
        <v>9041.1707621098649</v>
      </c>
      <c r="R51" s="84">
        <f t="shared" si="0"/>
        <v>9398.0717081569201</v>
      </c>
      <c r="S51" s="84">
        <f t="shared" si="0"/>
        <v>9769.3831764682982</v>
      </c>
      <c r="T51" s="84">
        <f t="shared" si="0"/>
        <v>10155.702303945085</v>
      </c>
      <c r="U51" s="84">
        <f t="shared" si="0"/>
        <v>10529.60641862553</v>
      </c>
      <c r="V51" s="84">
        <f t="shared" si="0"/>
        <v>10917.641081272299</v>
      </c>
      <c r="W51" s="84">
        <f t="shared" si="0"/>
        <v>11320.355985456919</v>
      </c>
      <c r="X51" s="84">
        <f t="shared" si="0"/>
        <v>11738.32288874798</v>
      </c>
      <c r="Y51" s="84">
        <f t="shared" si="0"/>
        <v>12172.136526688513</v>
      </c>
      <c r="Z51" s="84">
        <f t="shared" si="0"/>
        <v>12582.011674229674</v>
      </c>
      <c r="AA51" s="84">
        <f t="shared" si="0"/>
        <v>13006.075067449641</v>
      </c>
      <c r="AB51" s="84">
        <f t="shared" si="0"/>
        <v>13444.833044120391</v>
      </c>
      <c r="AC51" s="84">
        <f t="shared" si="0"/>
        <v>13898.810614697642</v>
      </c>
      <c r="AD51" s="84">
        <f t="shared" si="0"/>
        <v>14368.55217320464</v>
      </c>
      <c r="AE51" s="84">
        <f t="shared" si="0"/>
        <v>14830.098209880656</v>
      </c>
      <c r="AF51" s="84">
        <f t="shared" si="0"/>
        <v>15306.972755245464</v>
      </c>
      <c r="AG51" s="84">
        <f t="shared" si="0"/>
        <v>15799.703765600949</v>
      </c>
      <c r="AH51" s="84">
        <f t="shared" si="0"/>
        <v>16308.838100893397</v>
      </c>
      <c r="AI51" s="84">
        <f t="shared" si="0"/>
        <v>16834.942229681121</v>
      </c>
      <c r="AJ51" s="84">
        <f t="shared" si="0"/>
        <v>17377.34797919606</v>
      </c>
      <c r="AK51" s="84">
        <f t="shared" si="0"/>
        <v>17937.793758428528</v>
      </c>
      <c r="AL51" s="84">
        <f t="shared" si="0"/>
        <v>18516.900050032295</v>
      </c>
      <c r="AM51" s="84">
        <f t="shared" si="0"/>
        <v>19115.309425966927</v>
      </c>
      <c r="AN51" s="84">
        <f t="shared" si="0"/>
        <v>19733.6873608651</v>
      </c>
    </row>
    <row r="52" spans="1:40" x14ac:dyDescent="0.2">
      <c r="A52" s="85" t="s">
        <v>246</v>
      </c>
      <c r="B52" s="84">
        <f t="shared" ref="B52:Q62" si="1">B10*$B$7+B31*$B$28</f>
        <v>451.21323859785593</v>
      </c>
      <c r="C52" s="84">
        <f t="shared" si="1"/>
        <v>461.70902113696428</v>
      </c>
      <c r="D52" s="84">
        <f t="shared" si="1"/>
        <v>474.31240923101177</v>
      </c>
      <c r="E52" s="84">
        <f t="shared" si="1"/>
        <v>487.28617835042195</v>
      </c>
      <c r="F52" s="84">
        <f t="shared" si="1"/>
        <v>504.49309500921538</v>
      </c>
      <c r="G52" s="84">
        <f t="shared" si="1"/>
        <v>522.32542927533711</v>
      </c>
      <c r="H52" s="84">
        <f t="shared" si="1"/>
        <v>540.8067118540024</v>
      </c>
      <c r="I52" s="84">
        <f t="shared" si="1"/>
        <v>559.96139510144803</v>
      </c>
      <c r="J52" s="84">
        <f t="shared" si="1"/>
        <v>579.81489096016207</v>
      </c>
      <c r="K52" s="84">
        <f t="shared" si="1"/>
        <v>603.14418363377229</v>
      </c>
      <c r="L52" s="84">
        <f t="shared" si="1"/>
        <v>627.43185962246798</v>
      </c>
      <c r="M52" s="84">
        <f t="shared" si="1"/>
        <v>652.71824304786583</v>
      </c>
      <c r="N52" s="84">
        <f t="shared" si="1"/>
        <v>679.04540132876093</v>
      </c>
      <c r="O52" s="84">
        <f t="shared" si="1"/>
        <v>706.45722263868981</v>
      </c>
      <c r="P52" s="84">
        <f t="shared" si="1"/>
        <v>734.29690516711196</v>
      </c>
      <c r="Q52" s="84">
        <f t="shared" si="1"/>
        <v>763.2584016270913</v>
      </c>
      <c r="R52" s="84">
        <f t="shared" si="0"/>
        <v>793.38808867610601</v>
      </c>
      <c r="S52" s="84">
        <f t="shared" si="0"/>
        <v>824.73431642316552</v>
      </c>
      <c r="T52" s="84">
        <f t="shared" si="0"/>
        <v>857.34749534813636</v>
      </c>
      <c r="U52" s="84">
        <f t="shared" si="0"/>
        <v>888.91259509481927</v>
      </c>
      <c r="V52" s="84">
        <f t="shared" si="0"/>
        <v>921.67060002365918</v>
      </c>
      <c r="W52" s="84">
        <f t="shared" si="0"/>
        <v>955.66791543412842</v>
      </c>
      <c r="X52" s="84">
        <f t="shared" si="0"/>
        <v>990.95280927507974</v>
      </c>
      <c r="Y52" s="84">
        <f t="shared" si="0"/>
        <v>1027.5754893029984</v>
      </c>
      <c r="Z52" s="84">
        <f t="shared" si="0"/>
        <v>1062.1772746481001</v>
      </c>
      <c r="AA52" s="84">
        <f t="shared" si="0"/>
        <v>1097.9768360338981</v>
      </c>
      <c r="AB52" s="84">
        <f t="shared" si="0"/>
        <v>1135.016918650002</v>
      </c>
      <c r="AC52" s="84">
        <f t="shared" si="0"/>
        <v>1173.3418440396963</v>
      </c>
      <c r="AD52" s="84">
        <f t="shared" si="0"/>
        <v>1212.997570112964</v>
      </c>
      <c r="AE52" s="84">
        <f t="shared" si="0"/>
        <v>1251.9614277260735</v>
      </c>
      <c r="AF52" s="84">
        <f t="shared" si="0"/>
        <v>1292.2193227320129</v>
      </c>
      <c r="AG52" s="84">
        <f t="shared" si="0"/>
        <v>1333.8158253633012</v>
      </c>
      <c r="AH52" s="84">
        <f t="shared" si="0"/>
        <v>1376.7971017039001</v>
      </c>
      <c r="AI52" s="84">
        <f t="shared" si="0"/>
        <v>1421.210973202797</v>
      </c>
      <c r="AJ52" s="84">
        <f t="shared" si="0"/>
        <v>1467.0010325105038</v>
      </c>
      <c r="AK52" s="84">
        <f t="shared" si="0"/>
        <v>1514.3140366458003</v>
      </c>
      <c r="AL52" s="84">
        <f t="shared" si="0"/>
        <v>1563.202366944136</v>
      </c>
      <c r="AM52" s="84">
        <f t="shared" si="0"/>
        <v>1613.7202695269148</v>
      </c>
      <c r="AN52" s="84">
        <f t="shared" si="0"/>
        <v>1665.9239239662097</v>
      </c>
    </row>
    <row r="53" spans="1:40" x14ac:dyDescent="0.2">
      <c r="A53" s="85" t="s">
        <v>247</v>
      </c>
      <c r="B53" s="84">
        <f t="shared" si="1"/>
        <v>0</v>
      </c>
      <c r="C53" s="84">
        <f t="shared" si="0"/>
        <v>0</v>
      </c>
      <c r="D53" s="84">
        <f t="shared" si="0"/>
        <v>0</v>
      </c>
      <c r="E53" s="84">
        <f t="shared" si="0"/>
        <v>0</v>
      </c>
      <c r="F53" s="84">
        <f t="shared" si="0"/>
        <v>0</v>
      </c>
      <c r="G53" s="84">
        <f t="shared" si="0"/>
        <v>0</v>
      </c>
      <c r="H53" s="84">
        <f t="shared" si="0"/>
        <v>0</v>
      </c>
      <c r="I53" s="84">
        <f t="shared" si="0"/>
        <v>0</v>
      </c>
      <c r="J53" s="84">
        <f t="shared" si="0"/>
        <v>0</v>
      </c>
      <c r="K53" s="84">
        <f t="shared" si="0"/>
        <v>0</v>
      </c>
      <c r="L53" s="84">
        <f t="shared" si="0"/>
        <v>0</v>
      </c>
      <c r="M53" s="84">
        <f t="shared" si="0"/>
        <v>0</v>
      </c>
      <c r="N53" s="84">
        <f t="shared" si="0"/>
        <v>0</v>
      </c>
      <c r="O53" s="84">
        <f t="shared" si="0"/>
        <v>0</v>
      </c>
      <c r="P53" s="84">
        <f t="shared" si="0"/>
        <v>0</v>
      </c>
      <c r="Q53" s="84">
        <f t="shared" si="0"/>
        <v>0</v>
      </c>
      <c r="R53" s="84">
        <f t="shared" si="0"/>
        <v>0</v>
      </c>
      <c r="S53" s="84">
        <f t="shared" si="0"/>
        <v>0</v>
      </c>
      <c r="T53" s="84">
        <f t="shared" si="0"/>
        <v>0</v>
      </c>
      <c r="U53" s="84">
        <f t="shared" si="0"/>
        <v>0</v>
      </c>
      <c r="V53" s="84">
        <f t="shared" si="0"/>
        <v>0</v>
      </c>
      <c r="W53" s="84">
        <f t="shared" si="0"/>
        <v>0</v>
      </c>
      <c r="X53" s="84">
        <f t="shared" si="0"/>
        <v>0</v>
      </c>
      <c r="Y53" s="84">
        <f t="shared" si="0"/>
        <v>0</v>
      </c>
      <c r="Z53" s="84">
        <f t="shared" si="0"/>
        <v>0</v>
      </c>
      <c r="AA53" s="84">
        <f t="shared" si="0"/>
        <v>0</v>
      </c>
      <c r="AB53" s="84">
        <f t="shared" si="0"/>
        <v>0</v>
      </c>
      <c r="AC53" s="84">
        <f t="shared" si="0"/>
        <v>0</v>
      </c>
      <c r="AD53" s="84">
        <f t="shared" si="0"/>
        <v>0</v>
      </c>
      <c r="AE53" s="84">
        <f t="shared" si="0"/>
        <v>0</v>
      </c>
      <c r="AF53" s="84">
        <f t="shared" si="0"/>
        <v>0</v>
      </c>
      <c r="AG53" s="84">
        <f t="shared" si="0"/>
        <v>0</v>
      </c>
      <c r="AH53" s="84">
        <f t="shared" si="0"/>
        <v>0</v>
      </c>
      <c r="AI53" s="84">
        <f t="shared" si="0"/>
        <v>0</v>
      </c>
      <c r="AJ53" s="84">
        <f t="shared" si="0"/>
        <v>0</v>
      </c>
      <c r="AK53" s="84">
        <f t="shared" si="0"/>
        <v>0</v>
      </c>
      <c r="AL53" s="84">
        <f t="shared" si="0"/>
        <v>0</v>
      </c>
      <c r="AM53" s="84">
        <f t="shared" si="0"/>
        <v>0</v>
      </c>
      <c r="AN53" s="84">
        <f t="shared" si="0"/>
        <v>0</v>
      </c>
    </row>
    <row r="54" spans="1:40" x14ac:dyDescent="0.2">
      <c r="A54" s="85" t="s">
        <v>180</v>
      </c>
      <c r="B54" s="84">
        <f t="shared" si="1"/>
        <v>0</v>
      </c>
      <c r="C54" s="84">
        <f t="shared" si="0"/>
        <v>0</v>
      </c>
      <c r="D54" s="84">
        <f t="shared" si="0"/>
        <v>0</v>
      </c>
      <c r="E54" s="84">
        <f t="shared" si="0"/>
        <v>0</v>
      </c>
      <c r="F54" s="84">
        <f t="shared" si="0"/>
        <v>0</v>
      </c>
      <c r="G54" s="84">
        <f t="shared" si="0"/>
        <v>0</v>
      </c>
      <c r="H54" s="84">
        <f t="shared" si="0"/>
        <v>0</v>
      </c>
      <c r="I54" s="84">
        <f t="shared" si="0"/>
        <v>0</v>
      </c>
      <c r="J54" s="84">
        <f t="shared" si="0"/>
        <v>0</v>
      </c>
      <c r="K54" s="84">
        <f t="shared" si="0"/>
        <v>0</v>
      </c>
      <c r="L54" s="84">
        <f t="shared" si="0"/>
        <v>0</v>
      </c>
      <c r="M54" s="84">
        <f t="shared" si="0"/>
        <v>0</v>
      </c>
      <c r="N54" s="84">
        <f t="shared" si="0"/>
        <v>0</v>
      </c>
      <c r="O54" s="84">
        <f t="shared" si="0"/>
        <v>0</v>
      </c>
      <c r="P54" s="84">
        <f t="shared" si="0"/>
        <v>0</v>
      </c>
      <c r="Q54" s="84">
        <f t="shared" si="0"/>
        <v>0</v>
      </c>
      <c r="R54" s="84">
        <f t="shared" si="0"/>
        <v>0</v>
      </c>
      <c r="S54" s="84">
        <f t="shared" si="0"/>
        <v>0</v>
      </c>
      <c r="T54" s="84">
        <f t="shared" si="0"/>
        <v>0</v>
      </c>
      <c r="U54" s="84">
        <f t="shared" si="0"/>
        <v>0</v>
      </c>
      <c r="V54" s="84">
        <f t="shared" si="0"/>
        <v>0</v>
      </c>
      <c r="W54" s="84">
        <f t="shared" si="0"/>
        <v>0</v>
      </c>
      <c r="X54" s="84">
        <f t="shared" si="0"/>
        <v>0</v>
      </c>
      <c r="Y54" s="84">
        <f t="shared" si="0"/>
        <v>0</v>
      </c>
      <c r="Z54" s="84">
        <f t="shared" si="0"/>
        <v>0</v>
      </c>
      <c r="AA54" s="84">
        <f t="shared" si="0"/>
        <v>0</v>
      </c>
      <c r="AB54" s="84">
        <f t="shared" si="0"/>
        <v>0</v>
      </c>
      <c r="AC54" s="84">
        <f t="shared" si="0"/>
        <v>0</v>
      </c>
      <c r="AD54" s="84">
        <f t="shared" si="0"/>
        <v>0</v>
      </c>
      <c r="AE54" s="84">
        <f t="shared" si="0"/>
        <v>0</v>
      </c>
      <c r="AF54" s="84">
        <f t="shared" si="0"/>
        <v>0</v>
      </c>
      <c r="AG54" s="84">
        <f t="shared" si="0"/>
        <v>0</v>
      </c>
      <c r="AH54" s="84">
        <f t="shared" si="0"/>
        <v>0</v>
      </c>
      <c r="AI54" s="84">
        <f t="shared" si="0"/>
        <v>0</v>
      </c>
      <c r="AJ54" s="84">
        <f t="shared" si="0"/>
        <v>0</v>
      </c>
      <c r="AK54" s="84">
        <f t="shared" si="0"/>
        <v>0</v>
      </c>
      <c r="AL54" s="84">
        <f t="shared" si="0"/>
        <v>0</v>
      </c>
      <c r="AM54" s="84">
        <f t="shared" si="0"/>
        <v>0</v>
      </c>
      <c r="AN54" s="84">
        <f t="shared" si="0"/>
        <v>0</v>
      </c>
    </row>
    <row r="55" spans="1:40" x14ac:dyDescent="0.2">
      <c r="A55" s="85" t="s">
        <v>248</v>
      </c>
      <c r="B55" s="84">
        <f t="shared" si="1"/>
        <v>6633.6205425127891</v>
      </c>
      <c r="C55" s="84">
        <f t="shared" si="0"/>
        <v>6787.9268276686398</v>
      </c>
      <c r="D55" s="84">
        <f t="shared" si="0"/>
        <v>6973.2185855650632</v>
      </c>
      <c r="E55" s="84">
        <f t="shared" si="0"/>
        <v>7163.9555896737593</v>
      </c>
      <c r="F55" s="84">
        <f t="shared" si="0"/>
        <v>7416.9272360194655</v>
      </c>
      <c r="G55" s="84">
        <f t="shared" si="0"/>
        <v>7679.0936105617857</v>
      </c>
      <c r="H55" s="84">
        <f t="shared" si="0"/>
        <v>7950.800655653793</v>
      </c>
      <c r="I55" s="84">
        <f t="shared" si="0"/>
        <v>8232.4078635239239</v>
      </c>
      <c r="J55" s="84">
        <f t="shared" si="0"/>
        <v>8524.2888339899437</v>
      </c>
      <c r="K55" s="84">
        <f t="shared" si="0"/>
        <v>8867.2700718695378</v>
      </c>
      <c r="L55" s="84">
        <f t="shared" si="0"/>
        <v>9224.3412138182357</v>
      </c>
      <c r="M55" s="84">
        <f t="shared" si="0"/>
        <v>9596.0950946614194</v>
      </c>
      <c r="N55" s="84">
        <f t="shared" si="0"/>
        <v>9983.1501787295165</v>
      </c>
      <c r="O55" s="84">
        <f t="shared" si="0"/>
        <v>10386.151698619091</v>
      </c>
      <c r="P55" s="84">
        <f t="shared" si="0"/>
        <v>10795.443523680478</v>
      </c>
      <c r="Q55" s="84">
        <f t="shared" si="0"/>
        <v>11221.227967540861</v>
      </c>
      <c r="R55" s="84">
        <f t="shared" si="0"/>
        <v>11664.186847845256</v>
      </c>
      <c r="S55" s="84">
        <f t="shared" si="0"/>
        <v>12125.030995413596</v>
      </c>
      <c r="T55" s="84">
        <f t="shared" si="0"/>
        <v>12604.50153210622</v>
      </c>
      <c r="U55" s="84">
        <f t="shared" si="0"/>
        <v>13068.563479306045</v>
      </c>
      <c r="V55" s="84">
        <f t="shared" si="0"/>
        <v>13550.163210517301</v>
      </c>
      <c r="W55" s="84">
        <f t="shared" si="0"/>
        <v>14049.982964472205</v>
      </c>
      <c r="X55" s="84">
        <f t="shared" si="0"/>
        <v>14568.732364093277</v>
      </c>
      <c r="Y55" s="84">
        <f t="shared" si="0"/>
        <v>15107.14955085405</v>
      </c>
      <c r="Z55" s="84">
        <f t="shared" si="0"/>
        <v>15615.856065729733</v>
      </c>
      <c r="AA55" s="84">
        <f t="shared" si="0"/>
        <v>16142.171974721561</v>
      </c>
      <c r="AB55" s="84">
        <f t="shared" si="0"/>
        <v>16686.725706571495</v>
      </c>
      <c r="AC55" s="84">
        <f t="shared" si="0"/>
        <v>17250.168865166252</v>
      </c>
      <c r="AD55" s="84">
        <f t="shared" si="0"/>
        <v>17833.177111833284</v>
      </c>
      <c r="AE55" s="84">
        <f t="shared" si="0"/>
        <v>18406.013687021248</v>
      </c>
      <c r="AF55" s="84">
        <f t="shared" si="0"/>
        <v>18997.874865872291</v>
      </c>
      <c r="AG55" s="84">
        <f t="shared" si="0"/>
        <v>19609.415908438041</v>
      </c>
      <c r="AH55" s="84">
        <f t="shared" si="0"/>
        <v>20241.315536566042</v>
      </c>
      <c r="AI55" s="84">
        <f t="shared" si="0"/>
        <v>20894.276808853065</v>
      </c>
      <c r="AJ55" s="84">
        <f t="shared" si="0"/>
        <v>21567.470439009834</v>
      </c>
      <c r="AK55" s="84">
        <f t="shared" si="0"/>
        <v>22263.054010837655</v>
      </c>
      <c r="AL55" s="84">
        <f t="shared" si="0"/>
        <v>22981.797621206824</v>
      </c>
      <c r="AM55" s="84">
        <f t="shared" si="0"/>
        <v>23724.498782589311</v>
      </c>
      <c r="AN55" s="84">
        <f t="shared" si="0"/>
        <v>24491.983432549652</v>
      </c>
    </row>
    <row r="56" spans="1:40" x14ac:dyDescent="0.2">
      <c r="A56" s="85" t="s">
        <v>249</v>
      </c>
      <c r="B56" s="84">
        <f t="shared" si="1"/>
        <v>53379.309199223258</v>
      </c>
      <c r="C56" s="84">
        <f t="shared" si="0"/>
        <v>54620.978488856403</v>
      </c>
      <c r="D56" s="84">
        <f t="shared" si="0"/>
        <v>56111.981173353379</v>
      </c>
      <c r="E56" s="84">
        <f t="shared" si="0"/>
        <v>57646.80057594087</v>
      </c>
      <c r="F56" s="84">
        <f t="shared" si="0"/>
        <v>59682.408678994791</v>
      </c>
      <c r="G56" s="84">
        <f t="shared" si="0"/>
        <v>61792.004770397543</v>
      </c>
      <c r="H56" s="84">
        <f t="shared" si="0"/>
        <v>63978.372573413239</v>
      </c>
      <c r="I56" s="84">
        <f t="shared" si="0"/>
        <v>66244.404844221353</v>
      </c>
      <c r="J56" s="84">
        <f t="shared" si="0"/>
        <v>68593.107859720229</v>
      </c>
      <c r="K56" s="84">
        <f t="shared" si="0"/>
        <v>71353.003670609061</v>
      </c>
      <c r="L56" s="84">
        <f t="shared" si="0"/>
        <v>74226.277890930898</v>
      </c>
      <c r="M56" s="84">
        <f t="shared" si="0"/>
        <v>77217.700934254783</v>
      </c>
      <c r="N56" s="84">
        <f t="shared" si="0"/>
        <v>80332.249449231516</v>
      </c>
      <c r="O56" s="84">
        <f t="shared" si="0"/>
        <v>83575.115482957626</v>
      </c>
      <c r="P56" s="84">
        <f t="shared" si="0"/>
        <v>86868.598241377578</v>
      </c>
      <c r="Q56" s="84">
        <f t="shared" si="0"/>
        <v>90294.793534790209</v>
      </c>
      <c r="R56" s="84">
        <f t="shared" si="0"/>
        <v>93859.187802261149</v>
      </c>
      <c r="S56" s="84">
        <f t="shared" si="0"/>
        <v>97567.500945596985</v>
      </c>
      <c r="T56" s="84">
        <f t="shared" si="0"/>
        <v>101425.69661205252</v>
      </c>
      <c r="U56" s="84">
        <f t="shared" si="0"/>
        <v>105159.90269279252</v>
      </c>
      <c r="V56" s="84">
        <f t="shared" si="0"/>
        <v>109035.23152684889</v>
      </c>
      <c r="W56" s="84">
        <f t="shared" si="0"/>
        <v>113057.17294168481</v>
      </c>
      <c r="X56" s="84">
        <f t="shared" si="0"/>
        <v>117231.43711941777</v>
      </c>
      <c r="Y56" s="84">
        <f t="shared" si="0"/>
        <v>121563.96372477475</v>
      </c>
      <c r="Z56" s="84">
        <f t="shared" si="0"/>
        <v>125657.41498192523</v>
      </c>
      <c r="AA56" s="84">
        <f t="shared" si="0"/>
        <v>129892.56522341055</v>
      </c>
      <c r="AB56" s="84">
        <f t="shared" si="0"/>
        <v>134274.4712793451</v>
      </c>
      <c r="AC56" s="84">
        <f t="shared" si="0"/>
        <v>138808.37646521869</v>
      </c>
      <c r="AD56" s="84">
        <f t="shared" si="0"/>
        <v>143499.7176815416</v>
      </c>
      <c r="AE56" s="84">
        <f t="shared" si="0"/>
        <v>148109.20965830155</v>
      </c>
      <c r="AF56" s="84">
        <f t="shared" si="0"/>
        <v>152871.78850441371</v>
      </c>
      <c r="AG56" s="84">
        <f t="shared" si="0"/>
        <v>157792.72695573597</v>
      </c>
      <c r="AH56" s="84">
        <f t="shared" si="0"/>
        <v>162877.48654012152</v>
      </c>
      <c r="AI56" s="84">
        <f t="shared" si="0"/>
        <v>168131.72461797885</v>
      </c>
      <c r="AJ56" s="84">
        <f t="shared" si="0"/>
        <v>173548.76810196953</v>
      </c>
      <c r="AK56" s="84">
        <f t="shared" si="0"/>
        <v>179145.97860210959</v>
      </c>
      <c r="AL56" s="84">
        <f t="shared" si="0"/>
        <v>184929.55292128958</v>
      </c>
      <c r="AM56" s="84">
        <f t="shared" si="0"/>
        <v>190905.90846981498</v>
      </c>
      <c r="AN56" s="84">
        <f t="shared" si="0"/>
        <v>197081.69138856058</v>
      </c>
    </row>
    <row r="57" spans="1:40" x14ac:dyDescent="0.2">
      <c r="A57" s="85" t="s">
        <v>250</v>
      </c>
      <c r="B57" s="84">
        <f t="shared" si="1"/>
        <v>919182.31704202702</v>
      </c>
      <c r="C57" s="84">
        <f t="shared" si="0"/>
        <v>940563.64384761115</v>
      </c>
      <c r="D57" s="84">
        <f t="shared" si="0"/>
        <v>966238.44786459056</v>
      </c>
      <c r="E57" s="84">
        <f t="shared" si="0"/>
        <v>992667.7680614125</v>
      </c>
      <c r="F57" s="84">
        <f t="shared" si="0"/>
        <v>1027720.5816107839</v>
      </c>
      <c r="G57" s="84">
        <f t="shared" si="0"/>
        <v>1064047.4553078795</v>
      </c>
      <c r="H57" s="84">
        <f t="shared" si="0"/>
        <v>1101696.324377757</v>
      </c>
      <c r="I57" s="84">
        <f t="shared" si="0"/>
        <v>1140717.0015731019</v>
      </c>
      <c r="J57" s="84">
        <f t="shared" si="0"/>
        <v>1181161.2544534157</v>
      </c>
      <c r="K57" s="84">
        <f t="shared" si="0"/>
        <v>1228686.1749573383</v>
      </c>
      <c r="L57" s="84">
        <f t="shared" si="0"/>
        <v>1278163.4517327927</v>
      </c>
      <c r="M57" s="84">
        <f t="shared" si="0"/>
        <v>1329675.2304625066</v>
      </c>
      <c r="N57" s="84">
        <f t="shared" si="0"/>
        <v>1383307.2081610449</v>
      </c>
      <c r="O57" s="84">
        <f t="shared" si="0"/>
        <v>1439148.7909663285</v>
      </c>
      <c r="P57" s="84">
        <f t="shared" si="0"/>
        <v>1495861.9848693034</v>
      </c>
      <c r="Q57" s="84">
        <f t="shared" si="0"/>
        <v>1554860.4652858193</v>
      </c>
      <c r="R57" s="84">
        <f t="shared" si="0"/>
        <v>1616238.7077317317</v>
      </c>
      <c r="S57" s="84">
        <f t="shared" si="0"/>
        <v>1680095.2079102399</v>
      </c>
      <c r="T57" s="84">
        <f t="shared" si="0"/>
        <v>1746532.6587782947</v>
      </c>
      <c r="U57" s="84">
        <f t="shared" si="0"/>
        <v>1810835.0307853301</v>
      </c>
      <c r="V57" s="84">
        <f t="shared" si="0"/>
        <v>1877567.5117864059</v>
      </c>
      <c r="W57" s="84">
        <f t="shared" si="0"/>
        <v>1946824.6356449877</v>
      </c>
      <c r="X57" s="84">
        <f t="shared" si="0"/>
        <v>2018704.7306929391</v>
      </c>
      <c r="Y57" s="84">
        <f t="shared" si="0"/>
        <v>2093310.0769122976</v>
      </c>
      <c r="Z57" s="84">
        <f t="shared" si="0"/>
        <v>2163798.5876797042</v>
      </c>
      <c r="AA57" s="84">
        <f t="shared" si="0"/>
        <v>2236727.1300379522</v>
      </c>
      <c r="AB57" s="84">
        <f t="shared" si="0"/>
        <v>2312182.7817123095</v>
      </c>
      <c r="AC57" s="84">
        <f t="shared" si="0"/>
        <v>2390255.8316734135</v>
      </c>
      <c r="AD57" s="84">
        <f t="shared" si="0"/>
        <v>2471039.9023919082</v>
      </c>
      <c r="AE57" s="84">
        <f t="shared" si="0"/>
        <v>2550414.5435992633</v>
      </c>
      <c r="AF57" s="84">
        <f t="shared" si="0"/>
        <v>2632425.3137747683</v>
      </c>
      <c r="AG57" s="84">
        <f t="shared" si="0"/>
        <v>2717163.008502624</v>
      </c>
      <c r="AH57" s="84">
        <f t="shared" si="0"/>
        <v>2804721.6743319896</v>
      </c>
      <c r="AI57" s="84">
        <f t="shared" si="0"/>
        <v>2895198.7300141868</v>
      </c>
      <c r="AJ57" s="84">
        <f t="shared" si="0"/>
        <v>2988479.2661587885</v>
      </c>
      <c r="AK57" s="84">
        <f t="shared" si="0"/>
        <v>3084862.2466370282</v>
      </c>
      <c r="AL57" s="84">
        <f t="shared" si="0"/>
        <v>3184454.379304905</v>
      </c>
      <c r="AM57" s="84">
        <f t="shared" si="0"/>
        <v>3287366.1708393004</v>
      </c>
      <c r="AN57" s="84">
        <f t="shared" si="0"/>
        <v>3393712.0666172807</v>
      </c>
    </row>
    <row r="58" spans="1:40" x14ac:dyDescent="0.2">
      <c r="A58" s="85" t="s">
        <v>251</v>
      </c>
      <c r="B58" s="84">
        <f t="shared" si="1"/>
        <v>371499.0080024128</v>
      </c>
      <c r="C58" s="84">
        <f t="shared" si="0"/>
        <v>380140.53814369236</v>
      </c>
      <c r="D58" s="84">
        <f t="shared" si="0"/>
        <v>390517.33069738135</v>
      </c>
      <c r="E58" s="84">
        <f t="shared" si="0"/>
        <v>401199.07038412138</v>
      </c>
      <c r="F58" s="84">
        <f t="shared" si="0"/>
        <v>415366.10256027419</v>
      </c>
      <c r="G58" s="84">
        <f t="shared" ref="C58:AN62" si="2">G16*$B$7+G37*$B$28</f>
        <v>430048.0620498003</v>
      </c>
      <c r="H58" s="84">
        <f t="shared" si="2"/>
        <v>445264.32247230446</v>
      </c>
      <c r="I58" s="84">
        <f t="shared" si="2"/>
        <v>461035.01627361949</v>
      </c>
      <c r="J58" s="84">
        <f t="shared" si="2"/>
        <v>477381.06595915573</v>
      </c>
      <c r="K58" s="84">
        <f t="shared" si="2"/>
        <v>496588.85585595964</v>
      </c>
      <c r="L58" s="84">
        <f t="shared" si="2"/>
        <v>516585.71491205238</v>
      </c>
      <c r="M58" s="84">
        <f t="shared" si="2"/>
        <v>537404.84333057003</v>
      </c>
      <c r="N58" s="84">
        <f t="shared" si="2"/>
        <v>559080.87662974349</v>
      </c>
      <c r="O58" s="84">
        <f t="shared" si="2"/>
        <v>581649.94941631122</v>
      </c>
      <c r="P58" s="84">
        <f t="shared" si="2"/>
        <v>604571.29470872763</v>
      </c>
      <c r="Q58" s="84">
        <f t="shared" si="2"/>
        <v>628416.26707385993</v>
      </c>
      <c r="R58" s="84">
        <f t="shared" si="2"/>
        <v>653223.04997082194</v>
      </c>
      <c r="S58" s="84">
        <f t="shared" si="2"/>
        <v>679031.45166762813</v>
      </c>
      <c r="T58" s="84">
        <f t="shared" si="2"/>
        <v>705882.97680479288</v>
      </c>
      <c r="U58" s="84">
        <f t="shared" si="2"/>
        <v>731871.58316711872</v>
      </c>
      <c r="V58" s="84">
        <f t="shared" si="2"/>
        <v>758842.34841553902</v>
      </c>
      <c r="W58" s="84">
        <f t="shared" si="2"/>
        <v>786833.47959108255</v>
      </c>
      <c r="X58" s="84">
        <f t="shared" si="2"/>
        <v>815884.71731654881</v>
      </c>
      <c r="Y58" s="84">
        <f t="shared" si="2"/>
        <v>846037.39932348661</v>
      </c>
      <c r="Z58" s="84">
        <f t="shared" si="2"/>
        <v>874526.21089019312</v>
      </c>
      <c r="AA58" s="84">
        <f t="shared" si="2"/>
        <v>904001.19168435945</v>
      </c>
      <c r="AB58" s="84">
        <f t="shared" si="2"/>
        <v>934497.53525568335</v>
      </c>
      <c r="AC58" s="84">
        <f t="shared" si="2"/>
        <v>966051.73301876627</v>
      </c>
      <c r="AD58" s="84">
        <f t="shared" si="2"/>
        <v>998701.62366385083</v>
      </c>
      <c r="AE58" s="84">
        <f t="shared" si="2"/>
        <v>1030781.8757774603</v>
      </c>
      <c r="AF58" s="84">
        <f t="shared" si="2"/>
        <v>1063927.5523215414</v>
      </c>
      <c r="AG58" s="84">
        <f t="shared" si="2"/>
        <v>1098175.3494648912</v>
      </c>
      <c r="AH58" s="84">
        <f t="shared" si="2"/>
        <v>1133563.2772943783</v>
      </c>
      <c r="AI58" s="84">
        <f t="shared" si="2"/>
        <v>1170130.708814472</v>
      </c>
      <c r="AJ58" s="84">
        <f t="shared" si="2"/>
        <v>1207831.2019605648</v>
      </c>
      <c r="AK58" s="84">
        <f t="shared" si="2"/>
        <v>1246785.5867133178</v>
      </c>
      <c r="AL58" s="84">
        <f t="shared" si="2"/>
        <v>1287036.990384815</v>
      </c>
      <c r="AM58" s="84">
        <f t="shared" si="2"/>
        <v>1328630.0756280238</v>
      </c>
      <c r="AN58" s="84">
        <f t="shared" si="2"/>
        <v>1371611.0969707584</v>
      </c>
    </row>
    <row r="59" spans="1:40" x14ac:dyDescent="0.2">
      <c r="A59" s="85" t="s">
        <v>252</v>
      </c>
      <c r="B59" s="84">
        <f t="shared" si="1"/>
        <v>0</v>
      </c>
      <c r="C59" s="84">
        <f t="shared" si="2"/>
        <v>0</v>
      </c>
      <c r="D59" s="84">
        <f t="shared" si="2"/>
        <v>0</v>
      </c>
      <c r="E59" s="84">
        <f t="shared" si="2"/>
        <v>0</v>
      </c>
      <c r="F59" s="84">
        <f t="shared" si="2"/>
        <v>0</v>
      </c>
      <c r="G59" s="84">
        <f t="shared" si="2"/>
        <v>0</v>
      </c>
      <c r="H59" s="84">
        <f t="shared" si="2"/>
        <v>0</v>
      </c>
      <c r="I59" s="84">
        <f t="shared" si="2"/>
        <v>0</v>
      </c>
      <c r="J59" s="84">
        <f t="shared" si="2"/>
        <v>0</v>
      </c>
      <c r="K59" s="84">
        <f t="shared" si="2"/>
        <v>0</v>
      </c>
      <c r="L59" s="84">
        <f t="shared" si="2"/>
        <v>0</v>
      </c>
      <c r="M59" s="84">
        <f t="shared" si="2"/>
        <v>0</v>
      </c>
      <c r="N59" s="84">
        <f t="shared" si="2"/>
        <v>0</v>
      </c>
      <c r="O59" s="84">
        <f t="shared" si="2"/>
        <v>0</v>
      </c>
      <c r="P59" s="84">
        <f t="shared" si="2"/>
        <v>0</v>
      </c>
      <c r="Q59" s="84">
        <f t="shared" si="2"/>
        <v>0</v>
      </c>
      <c r="R59" s="84">
        <f t="shared" si="2"/>
        <v>0</v>
      </c>
      <c r="S59" s="84">
        <f t="shared" si="2"/>
        <v>0</v>
      </c>
      <c r="T59" s="84">
        <f t="shared" si="2"/>
        <v>0</v>
      </c>
      <c r="U59" s="84">
        <f t="shared" si="2"/>
        <v>0</v>
      </c>
      <c r="V59" s="84">
        <f t="shared" si="2"/>
        <v>0</v>
      </c>
      <c r="W59" s="84">
        <f t="shared" si="2"/>
        <v>0</v>
      </c>
      <c r="X59" s="84">
        <f t="shared" si="2"/>
        <v>0</v>
      </c>
      <c r="Y59" s="84">
        <f t="shared" si="2"/>
        <v>0</v>
      </c>
      <c r="Z59" s="84">
        <f t="shared" si="2"/>
        <v>0</v>
      </c>
      <c r="AA59" s="84">
        <f t="shared" si="2"/>
        <v>0</v>
      </c>
      <c r="AB59" s="84">
        <f t="shared" si="2"/>
        <v>0</v>
      </c>
      <c r="AC59" s="84">
        <f t="shared" si="2"/>
        <v>0</v>
      </c>
      <c r="AD59" s="84">
        <f t="shared" si="2"/>
        <v>0</v>
      </c>
      <c r="AE59" s="84">
        <f t="shared" si="2"/>
        <v>0</v>
      </c>
      <c r="AF59" s="84">
        <f t="shared" si="2"/>
        <v>0</v>
      </c>
      <c r="AG59" s="84">
        <f t="shared" si="2"/>
        <v>0</v>
      </c>
      <c r="AH59" s="84">
        <f t="shared" si="2"/>
        <v>0</v>
      </c>
      <c r="AI59" s="84">
        <f t="shared" si="2"/>
        <v>0</v>
      </c>
      <c r="AJ59" s="84">
        <f t="shared" si="2"/>
        <v>0</v>
      </c>
      <c r="AK59" s="84">
        <f t="shared" si="2"/>
        <v>0</v>
      </c>
      <c r="AL59" s="84">
        <f t="shared" si="2"/>
        <v>0</v>
      </c>
      <c r="AM59" s="84">
        <f t="shared" si="2"/>
        <v>0</v>
      </c>
      <c r="AN59" s="84">
        <f t="shared" si="2"/>
        <v>0</v>
      </c>
    </row>
    <row r="60" spans="1:40" x14ac:dyDescent="0.2">
      <c r="A60" s="85" t="s">
        <v>128</v>
      </c>
      <c r="B60" s="84">
        <f t="shared" si="1"/>
        <v>23752.458954436501</v>
      </c>
      <c r="C60" s="84">
        <f t="shared" si="2"/>
        <v>24304.970766212158</v>
      </c>
      <c r="D60" s="84">
        <f t="shared" si="2"/>
        <v>24968.429709307362</v>
      </c>
      <c r="E60" s="84">
        <f t="shared" si="2"/>
        <v>25651.385997227302</v>
      </c>
      <c r="F60" s="84">
        <f t="shared" si="2"/>
        <v>26557.180745050871</v>
      </c>
      <c r="G60" s="84">
        <f t="shared" si="2"/>
        <v>27495.898299159133</v>
      </c>
      <c r="H60" s="84">
        <f t="shared" si="2"/>
        <v>28468.777346855528</v>
      </c>
      <c r="I60" s="84">
        <f t="shared" si="2"/>
        <v>29477.105092366732</v>
      </c>
      <c r="J60" s="84">
        <f t="shared" si="2"/>
        <v>30522.219253803087</v>
      </c>
      <c r="K60" s="84">
        <f t="shared" si="2"/>
        <v>31750.30393586585</v>
      </c>
      <c r="L60" s="84">
        <f t="shared" si="2"/>
        <v>33028.839177457703</v>
      </c>
      <c r="M60" s="84">
        <f t="shared" si="2"/>
        <v>34359.947693431903</v>
      </c>
      <c r="N60" s="84">
        <f t="shared" si="2"/>
        <v>35745.843968100489</v>
      </c>
      <c r="O60" s="84">
        <f t="shared" si="2"/>
        <v>37188.838332702282</v>
      </c>
      <c r="P60" s="84">
        <f t="shared" si="2"/>
        <v>38654.355875174573</v>
      </c>
      <c r="Q60" s="84">
        <f t="shared" si="2"/>
        <v>40178.927180002385</v>
      </c>
      <c r="R60" s="84">
        <f t="shared" si="2"/>
        <v>41764.993575495646</v>
      </c>
      <c r="S60" s="84">
        <f t="shared" si="2"/>
        <v>43415.100275051125</v>
      </c>
      <c r="T60" s="84">
        <f t="shared" si="2"/>
        <v>45131.900952700271</v>
      </c>
      <c r="U60" s="84">
        <f t="shared" si="2"/>
        <v>46793.529362486341</v>
      </c>
      <c r="V60" s="84">
        <f t="shared" si="2"/>
        <v>48517.953871659418</v>
      </c>
      <c r="W60" s="84">
        <f t="shared" si="2"/>
        <v>50307.617316281663</v>
      </c>
      <c r="X60" s="84">
        <f t="shared" si="2"/>
        <v>52165.06058473108</v>
      </c>
      <c r="Y60" s="84">
        <f t="shared" si="2"/>
        <v>54092.926679413387</v>
      </c>
      <c r="Z60" s="84">
        <f t="shared" si="2"/>
        <v>55914.410217249584</v>
      </c>
      <c r="AA60" s="84">
        <f t="shared" si="2"/>
        <v>57798.946262879319</v>
      </c>
      <c r="AB60" s="84">
        <f t="shared" si="2"/>
        <v>59748.784979362688</v>
      </c>
      <c r="AC60" s="84">
        <f t="shared" si="2"/>
        <v>61766.259511092612</v>
      </c>
      <c r="AD60" s="84">
        <f t="shared" si="2"/>
        <v>63853.789142959555</v>
      </c>
      <c r="AE60" s="84">
        <f t="shared" si="2"/>
        <v>65904.897908158542</v>
      </c>
      <c r="AF60" s="84">
        <f t="shared" si="2"/>
        <v>68024.126505466687</v>
      </c>
      <c r="AG60" s="84">
        <f t="shared" si="2"/>
        <v>70213.821170605603</v>
      </c>
      <c r="AH60" s="84">
        <f t="shared" si="2"/>
        <v>72476.412147018113</v>
      </c>
      <c r="AI60" s="84">
        <f t="shared" si="2"/>
        <v>74814.41681874136</v>
      </c>
      <c r="AJ60" s="84">
        <f t="shared" si="2"/>
        <v>77224.865828631504</v>
      </c>
      <c r="AK60" s="84">
        <f t="shared" si="2"/>
        <v>79715.484659379697</v>
      </c>
      <c r="AL60" s="84">
        <f t="shared" si="2"/>
        <v>82289.030733450214</v>
      </c>
      <c r="AM60" s="84">
        <f t="shared" si="2"/>
        <v>84948.359638095033</v>
      </c>
      <c r="AN60" s="84">
        <f t="shared" si="2"/>
        <v>87696.428739955008</v>
      </c>
    </row>
    <row r="61" spans="1:40" x14ac:dyDescent="0.2">
      <c r="A61" s="85" t="s">
        <v>253</v>
      </c>
      <c r="B61" s="84">
        <f t="shared" si="1"/>
        <v>3941506.877307245</v>
      </c>
      <c r="C61" s="84">
        <f t="shared" si="2"/>
        <v>4033191.2418643921</v>
      </c>
      <c r="D61" s="84">
        <f t="shared" si="2"/>
        <v>4143286.284741303</v>
      </c>
      <c r="E61" s="84">
        <f t="shared" si="2"/>
        <v>4256616.7365863267</v>
      </c>
      <c r="F61" s="84">
        <f t="shared" si="2"/>
        <v>4406925.2261125669</v>
      </c>
      <c r="G61" s="84">
        <f t="shared" si="2"/>
        <v>4562696.9591556275</v>
      </c>
      <c r="H61" s="84">
        <f t="shared" si="2"/>
        <v>4724137.4847298125</v>
      </c>
      <c r="I61" s="84">
        <f t="shared" si="2"/>
        <v>4891460.4027963579</v>
      </c>
      <c r="J61" s="84">
        <f t="shared" si="2"/>
        <v>5064887.6956410483</v>
      </c>
      <c r="K61" s="84">
        <f t="shared" si="2"/>
        <v>5268677.3003110932</v>
      </c>
      <c r="L61" s="84">
        <f t="shared" si="2"/>
        <v>5480838.7214625105</v>
      </c>
      <c r="M61" s="84">
        <f t="shared" si="2"/>
        <v>5701724.2045284482</v>
      </c>
      <c r="N61" s="84">
        <f t="shared" si="2"/>
        <v>5931701.2232581405</v>
      </c>
      <c r="O61" s="84">
        <f t="shared" si="2"/>
        <v>6171153.1563360533</v>
      </c>
      <c r="P61" s="84">
        <f t="shared" si="2"/>
        <v>6414342.6081544729</v>
      </c>
      <c r="Q61" s="84">
        <f t="shared" si="2"/>
        <v>6667331.5005656201</v>
      </c>
      <c r="R61" s="84">
        <f t="shared" si="2"/>
        <v>6930524.9500394026</v>
      </c>
      <c r="S61" s="84">
        <f t="shared" si="2"/>
        <v>7204345.3118413072</v>
      </c>
      <c r="T61" s="84">
        <f t="shared" si="2"/>
        <v>7489232.939303386</v>
      </c>
      <c r="U61" s="84">
        <f t="shared" si="2"/>
        <v>7764965.2252643574</v>
      </c>
      <c r="V61" s="84">
        <f t="shared" si="2"/>
        <v>8051117.9589809356</v>
      </c>
      <c r="W61" s="84">
        <f t="shared" si="2"/>
        <v>8348096.5071209576</v>
      </c>
      <c r="X61" s="84">
        <f t="shared" si="2"/>
        <v>8656322.5072519444</v>
      </c>
      <c r="Y61" s="84">
        <f t="shared" si="2"/>
        <v>8976234.54184567</v>
      </c>
      <c r="Z61" s="84">
        <f t="shared" si="2"/>
        <v>9278493.3481888492</v>
      </c>
      <c r="AA61" s="84">
        <f t="shared" si="2"/>
        <v>9591215.1509559527</v>
      </c>
      <c r="AB61" s="84">
        <f t="shared" si="2"/>
        <v>9914773.3444634788</v>
      </c>
      <c r="AC61" s="84">
        <f t="shared" si="2"/>
        <v>10249555.093033575</v>
      </c>
      <c r="AD61" s="84">
        <f t="shared" si="2"/>
        <v>10595961.855229005</v>
      </c>
      <c r="AE61" s="84">
        <f t="shared" si="2"/>
        <v>10936324.9022569</v>
      </c>
      <c r="AF61" s="84">
        <f t="shared" si="2"/>
        <v>11287991.822591312</v>
      </c>
      <c r="AG61" s="84">
        <f t="shared" si="2"/>
        <v>11651351.952942617</v>
      </c>
      <c r="AH61" s="84">
        <f t="shared" si="2"/>
        <v>12026808.570346747</v>
      </c>
      <c r="AI61" s="84">
        <f t="shared" si="2"/>
        <v>12414779.412037324</v>
      </c>
      <c r="AJ61" s="84">
        <f t="shared" si="2"/>
        <v>12814771.739909798</v>
      </c>
      <c r="AK61" s="84">
        <f t="shared" si="2"/>
        <v>13228067.52831538</v>
      </c>
      <c r="AL61" s="84">
        <f t="shared" si="2"/>
        <v>13655124.346705178</v>
      </c>
      <c r="AM61" s="84">
        <f t="shared" si="2"/>
        <v>14096416.054093715</v>
      </c>
      <c r="AN61" s="84">
        <f t="shared" si="2"/>
        <v>14552433.398869449</v>
      </c>
    </row>
    <row r="62" spans="1:40" x14ac:dyDescent="0.2">
      <c r="A62" s="85" t="s">
        <v>254</v>
      </c>
      <c r="B62" s="84">
        <f t="shared" si="1"/>
        <v>11142.772413630486</v>
      </c>
      <c r="C62" s="84">
        <f t="shared" si="2"/>
        <v>11401.967193685408</v>
      </c>
      <c r="D62" s="84">
        <f t="shared" si="2"/>
        <v>11713.209580121227</v>
      </c>
      <c r="E62" s="84">
        <f t="shared" si="2"/>
        <v>12033.598576449896</v>
      </c>
      <c r="F62" s="84">
        <f t="shared" si="2"/>
        <v>12458.525728111161</v>
      </c>
      <c r="G62" s="84">
        <f t="shared" si="2"/>
        <v>12898.89765281054</v>
      </c>
      <c r="H62" s="84">
        <f t="shared" si="2"/>
        <v>13355.295444519839</v>
      </c>
      <c r="I62" s="84">
        <f t="shared" si="2"/>
        <v>13828.322957508419</v>
      </c>
      <c r="J62" s="84">
        <f t="shared" si="2"/>
        <v>14318.607743158893</v>
      </c>
      <c r="K62" s="84">
        <f t="shared" si="2"/>
        <v>14894.727804797196</v>
      </c>
      <c r="L62" s="84">
        <f t="shared" si="2"/>
        <v>15494.515272999644</v>
      </c>
      <c r="M62" s="84">
        <f t="shared" si="2"/>
        <v>16118.965957444487</v>
      </c>
      <c r="N62" s="84">
        <f t="shared" si="2"/>
        <v>16769.118718771373</v>
      </c>
      <c r="O62" s="84">
        <f t="shared" si="2"/>
        <v>17446.057381406375</v>
      </c>
      <c r="P62" s="84">
        <f t="shared" si="2"/>
        <v>18133.562135136373</v>
      </c>
      <c r="Q62" s="84">
        <f t="shared" si="2"/>
        <v>18848.770236774835</v>
      </c>
      <c r="R62" s="84">
        <f t="shared" si="2"/>
        <v>19592.826964197899</v>
      </c>
      <c r="S62" s="84">
        <f t="shared" si="2"/>
        <v>20366.926329936174</v>
      </c>
      <c r="T62" s="84">
        <f t="shared" si="2"/>
        <v>21172.313227659361</v>
      </c>
      <c r="U62" s="84">
        <f t="shared" si="2"/>
        <v>21951.817667253839</v>
      </c>
      <c r="V62" s="84">
        <f t="shared" si="2"/>
        <v>22760.781062877897</v>
      </c>
      <c r="W62" s="84">
        <f t="shared" si="2"/>
        <v>23600.349399725605</v>
      </c>
      <c r="X62" s="84">
        <f t="shared" si="2"/>
        <v>24471.714661371323</v>
      </c>
      <c r="Y62" s="84">
        <f t="shared" si="2"/>
        <v>25376.116735203228</v>
      </c>
      <c r="Z62" s="84">
        <f t="shared" si="2"/>
        <v>26230.61253945731</v>
      </c>
      <c r="AA62" s="84">
        <f t="shared" si="2"/>
        <v>27114.687586256336</v>
      </c>
      <c r="AB62" s="84">
        <f t="shared" si="2"/>
        <v>28029.397473882578</v>
      </c>
      <c r="AC62" s="84">
        <f t="shared" si="2"/>
        <v>28975.83672888709</v>
      </c>
      <c r="AD62" s="84">
        <f t="shared" si="2"/>
        <v>29955.140288119579</v>
      </c>
      <c r="AE62" s="84">
        <f t="shared" si="2"/>
        <v>30917.3580614481</v>
      </c>
      <c r="AF62" s="84">
        <f t="shared" si="2"/>
        <v>31911.532264529975</v>
      </c>
      <c r="AG62" s="84">
        <f t="shared" si="2"/>
        <v>32938.763565330803</v>
      </c>
      <c r="AH62" s="84">
        <f t="shared" si="2"/>
        <v>34000.192041585018</v>
      </c>
      <c r="AI62" s="84">
        <f t="shared" si="2"/>
        <v>35096.998650491965</v>
      </c>
      <c r="AJ62" s="84">
        <f t="shared" si="2"/>
        <v>36227.790404869462</v>
      </c>
      <c r="AK62" s="84">
        <f t="shared" si="2"/>
        <v>37396.191489294717</v>
      </c>
      <c r="AL62" s="84">
        <f t="shared" si="2"/>
        <v>38603.49546798462</v>
      </c>
      <c r="AM62" s="84">
        <f t="shared" si="2"/>
        <v>39851.041956299327</v>
      </c>
      <c r="AN62" s="84">
        <f t="shared" si="2"/>
        <v>41140.218316426712</v>
      </c>
    </row>
    <row r="65" spans="1:40" x14ac:dyDescent="0.2">
      <c r="A65" s="83" t="s">
        <v>259</v>
      </c>
    </row>
    <row r="66" spans="1:40" x14ac:dyDescent="0.2">
      <c r="A66" s="83" t="s">
        <v>241</v>
      </c>
    </row>
    <row r="67" spans="1:40" x14ac:dyDescent="0.2">
      <c r="A67" s="83"/>
    </row>
    <row r="68" spans="1:40" x14ac:dyDescent="0.2">
      <c r="A68" s="83"/>
    </row>
    <row r="69" spans="1:40" x14ac:dyDescent="0.2">
      <c r="A69" s="83" t="s">
        <v>260</v>
      </c>
      <c r="B69" s="88">
        <v>947817</v>
      </c>
    </row>
    <row r="70" spans="1:40" x14ac:dyDescent="0.2">
      <c r="A70" s="85" t="s">
        <v>244</v>
      </c>
      <c r="B70" s="85">
        <v>2022</v>
      </c>
      <c r="C70" s="85">
        <v>2023</v>
      </c>
      <c r="D70" s="85">
        <v>2024</v>
      </c>
      <c r="E70" s="85">
        <v>2025</v>
      </c>
      <c r="F70" s="85">
        <v>2026</v>
      </c>
      <c r="G70" s="85">
        <v>2027</v>
      </c>
      <c r="H70" s="85">
        <v>2028</v>
      </c>
      <c r="I70" s="85">
        <v>2029</v>
      </c>
      <c r="J70" s="85">
        <v>2030</v>
      </c>
      <c r="K70" s="85">
        <v>2031</v>
      </c>
      <c r="L70" s="85">
        <v>2032</v>
      </c>
      <c r="M70" s="85">
        <v>2033</v>
      </c>
      <c r="N70" s="85">
        <v>2034</v>
      </c>
      <c r="O70" s="85">
        <v>2035</v>
      </c>
      <c r="P70" s="85">
        <v>2036</v>
      </c>
      <c r="Q70" s="85">
        <v>2037</v>
      </c>
      <c r="R70" s="85">
        <v>2038</v>
      </c>
      <c r="S70" s="85">
        <v>2039</v>
      </c>
      <c r="T70" s="85">
        <v>2040</v>
      </c>
      <c r="U70" s="85">
        <v>2041</v>
      </c>
      <c r="V70" s="85">
        <v>2042</v>
      </c>
      <c r="W70" s="85">
        <v>2043</v>
      </c>
      <c r="X70" s="85">
        <v>2044</v>
      </c>
      <c r="Y70" s="85">
        <v>2045</v>
      </c>
      <c r="Z70" s="85">
        <v>2046</v>
      </c>
      <c r="AA70" s="85">
        <v>2047</v>
      </c>
      <c r="AB70" s="85">
        <v>2048</v>
      </c>
      <c r="AC70" s="85">
        <v>2049</v>
      </c>
      <c r="AD70" s="85">
        <v>2050</v>
      </c>
      <c r="AE70" s="85">
        <v>2051</v>
      </c>
      <c r="AF70" s="85">
        <v>2052</v>
      </c>
      <c r="AG70" s="85">
        <v>2053</v>
      </c>
      <c r="AH70" s="85">
        <v>2054</v>
      </c>
      <c r="AI70" s="85">
        <v>2055</v>
      </c>
      <c r="AJ70" s="85">
        <v>2056</v>
      </c>
      <c r="AK70" s="85">
        <v>2057</v>
      </c>
      <c r="AL70" s="85">
        <v>2058</v>
      </c>
      <c r="AM70" s="85">
        <v>2059</v>
      </c>
      <c r="AN70" s="85">
        <v>2060</v>
      </c>
    </row>
    <row r="71" spans="1:40" x14ac:dyDescent="0.2">
      <c r="A71" s="85" t="s">
        <v>245</v>
      </c>
      <c r="B71" s="84">
        <f>B51*$B$69</f>
        <v>5065932579.8354301</v>
      </c>
      <c r="C71" s="84">
        <f t="shared" ref="C71:AN78" si="3">C51*$B$69</f>
        <v>5183772488.2586966</v>
      </c>
      <c r="D71" s="84">
        <f t="shared" si="3"/>
        <v>5325275238.8436575</v>
      </c>
      <c r="E71" s="84">
        <f t="shared" si="3"/>
        <v>5470936389.8097086</v>
      </c>
      <c r="F71" s="84">
        <f t="shared" si="3"/>
        <v>5664124603.8150682</v>
      </c>
      <c r="G71" s="84">
        <f t="shared" si="3"/>
        <v>5864334605.2192488</v>
      </c>
      <c r="H71" s="84">
        <f t="shared" si="3"/>
        <v>6071830581.6745167</v>
      </c>
      <c r="I71" s="84">
        <f t="shared" si="3"/>
        <v>6286887068.5391378</v>
      </c>
      <c r="J71" s="84">
        <f t="shared" si="3"/>
        <v>6509789374.7897892</v>
      </c>
      <c r="K71" s="84">
        <f t="shared" si="3"/>
        <v>6771715696.337923</v>
      </c>
      <c r="L71" s="84">
        <f t="shared" si="3"/>
        <v>7044402130.4992218</v>
      </c>
      <c r="M71" s="84">
        <f t="shared" si="3"/>
        <v>7328301410.6245165</v>
      </c>
      <c r="N71" s="84">
        <f t="shared" si="3"/>
        <v>7623885842.686223</v>
      </c>
      <c r="O71" s="84">
        <f t="shared" si="3"/>
        <v>7931648174.9221354</v>
      </c>
      <c r="P71" s="84">
        <f t="shared" si="3"/>
        <v>8244214258.2473297</v>
      </c>
      <c r="Q71" s="84">
        <f t="shared" si="3"/>
        <v>8569375348.2306862</v>
      </c>
      <c r="R71" s="84">
        <f t="shared" si="3"/>
        <v>8907652132.2101669</v>
      </c>
      <c r="S71" s="84">
        <f t="shared" si="3"/>
        <v>9259587454.1706524</v>
      </c>
      <c r="T71" s="84">
        <f t="shared" si="3"/>
        <v>9625747290.6183186</v>
      </c>
      <c r="U71" s="84">
        <f t="shared" si="3"/>
        <v>9980139966.8823929</v>
      </c>
      <c r="V71" s="84">
        <f t="shared" si="3"/>
        <v>10347925816.728266</v>
      </c>
      <c r="W71" s="84">
        <f t="shared" si="3"/>
        <v>10729625849.067822</v>
      </c>
      <c r="X71" s="84">
        <f t="shared" si="3"/>
        <v>11125781985.444445</v>
      </c>
      <c r="Y71" s="84">
        <f t="shared" si="3"/>
        <v>11536957926.316326</v>
      </c>
      <c r="Z71" s="84">
        <f t="shared" si="3"/>
        <v>11925444559.033346</v>
      </c>
      <c r="AA71" s="84">
        <f t="shared" si="3"/>
        <v>12327379052.204916</v>
      </c>
      <c r="AB71" s="84">
        <f t="shared" si="3"/>
        <v>12743241321.379057</v>
      </c>
      <c r="AC71" s="84">
        <f t="shared" si="3"/>
        <v>13173528980.390875</v>
      </c>
      <c r="AD71" s="84">
        <f t="shared" si="3"/>
        <v>13618758015.150303</v>
      </c>
      <c r="AE71" s="84">
        <f t="shared" si="3"/>
        <v>14056219194.994453</v>
      </c>
      <c r="AF71" s="84">
        <f t="shared" si="3"/>
        <v>14508208995.95849</v>
      </c>
      <c r="AG71" s="84">
        <f t="shared" si="3"/>
        <v>14975227824.000595</v>
      </c>
      <c r="AH71" s="84">
        <f t="shared" si="3"/>
        <v>15457794002.274477</v>
      </c>
      <c r="AI71" s="84">
        <f t="shared" si="3"/>
        <v>15956444439.309671</v>
      </c>
      <c r="AJ71" s="84">
        <f t="shared" si="3"/>
        <v>16470545829.597672</v>
      </c>
      <c r="AK71" s="84">
        <f t="shared" si="3"/>
        <v>17001745866.732452</v>
      </c>
      <c r="AL71" s="84">
        <f t="shared" si="3"/>
        <v>17550632654.721458</v>
      </c>
      <c r="AM71" s="84">
        <f t="shared" si="3"/>
        <v>18117815234.191696</v>
      </c>
      <c r="AN71" s="84">
        <f t="shared" si="3"/>
        <v>18703924353.313076</v>
      </c>
    </row>
    <row r="72" spans="1:40" x14ac:dyDescent="0.2">
      <c r="A72" s="85" t="s">
        <v>246</v>
      </c>
      <c r="B72" s="84">
        <f t="shared" ref="B72:Q82" si="4">B52*$B$69</f>
        <v>427667578.16810399</v>
      </c>
      <c r="C72" s="84">
        <f t="shared" si="4"/>
        <v>437615659.28697407</v>
      </c>
      <c r="D72" s="84">
        <f t="shared" si="4"/>
        <v>449561364.78010988</v>
      </c>
      <c r="E72" s="84">
        <f t="shared" si="4"/>
        <v>461858123.70556188</v>
      </c>
      <c r="F72" s="84">
        <f t="shared" si="4"/>
        <v>478167131.83234948</v>
      </c>
      <c r="G72" s="84">
        <f t="shared" si="4"/>
        <v>495068921.39946222</v>
      </c>
      <c r="H72" s="84">
        <f t="shared" si="4"/>
        <v>512585795.20932502</v>
      </c>
      <c r="I72" s="84">
        <f t="shared" si="4"/>
        <v>530740929.62086916</v>
      </c>
      <c r="J72" s="84">
        <f t="shared" si="4"/>
        <v>549558410.50518799</v>
      </c>
      <c r="K72" s="84">
        <f t="shared" si="4"/>
        <v>571670310.69921112</v>
      </c>
      <c r="L72" s="84">
        <f t="shared" si="4"/>
        <v>594690582.89178872</v>
      </c>
      <c r="M72" s="84">
        <f t="shared" si="4"/>
        <v>618657446.97089899</v>
      </c>
      <c r="N72" s="84">
        <f t="shared" si="4"/>
        <v>643610775.15122223</v>
      </c>
      <c r="O72" s="84">
        <f t="shared" si="4"/>
        <v>669592165.3897351</v>
      </c>
      <c r="P72" s="84">
        <f t="shared" si="4"/>
        <v>695979089.76477659</v>
      </c>
      <c r="Q72" s="84">
        <f t="shared" si="4"/>
        <v>723429288.45498478</v>
      </c>
      <c r="R72" s="84">
        <f t="shared" si="3"/>
        <v>751986718.04472077</v>
      </c>
      <c r="S72" s="84">
        <f t="shared" si="3"/>
        <v>781697205.58925545</v>
      </c>
      <c r="T72" s="84">
        <f t="shared" si="3"/>
        <v>812608530.99838459</v>
      </c>
      <c r="U72" s="84">
        <f t="shared" si="3"/>
        <v>842526469.14498627</v>
      </c>
      <c r="V72" s="84">
        <f t="shared" si="3"/>
        <v>873575063.10262454</v>
      </c>
      <c r="W72" s="84">
        <f t="shared" si="3"/>
        <v>905798296.60302925</v>
      </c>
      <c r="X72" s="84">
        <f t="shared" si="3"/>
        <v>939241918.82867825</v>
      </c>
      <c r="Y72" s="84">
        <f t="shared" si="3"/>
        <v>973953517.54470003</v>
      </c>
      <c r="Z72" s="84">
        <f t="shared" si="3"/>
        <v>1006749677.9251384</v>
      </c>
      <c r="AA72" s="84">
        <f t="shared" si="3"/>
        <v>1040681110.7991412</v>
      </c>
      <c r="AB72" s="84">
        <f t="shared" si="3"/>
        <v>1075788330.7840891</v>
      </c>
      <c r="AC72" s="84">
        <f t="shared" si="3"/>
        <v>1112113346.5921729</v>
      </c>
      <c r="AD72" s="84">
        <f t="shared" si="3"/>
        <v>1149699717.9117591</v>
      </c>
      <c r="AE72" s="84">
        <f t="shared" si="3"/>
        <v>1186630324.5430439</v>
      </c>
      <c r="AF72" s="84">
        <f t="shared" si="3"/>
        <v>1224787441.8138883</v>
      </c>
      <c r="AG72" s="84">
        <f t="shared" si="3"/>
        <v>1264213314.1483681</v>
      </c>
      <c r="AH72" s="84">
        <f t="shared" si="3"/>
        <v>1304951698.5456855</v>
      </c>
      <c r="AI72" s="84">
        <f t="shared" si="3"/>
        <v>1347047920.9881556</v>
      </c>
      <c r="AJ72" s="84">
        <f t="shared" si="3"/>
        <v>1390448517.6310081</v>
      </c>
      <c r="AK72" s="84">
        <f t="shared" si="3"/>
        <v>1435292587.2715125</v>
      </c>
      <c r="AL72" s="84">
        <f t="shared" si="3"/>
        <v>1481629777.82989</v>
      </c>
      <c r="AM72" s="84">
        <f t="shared" si="3"/>
        <v>1529511504.7021918</v>
      </c>
      <c r="AN72" s="84">
        <f t="shared" si="3"/>
        <v>1578991015.841881</v>
      </c>
    </row>
    <row r="73" spans="1:40" x14ac:dyDescent="0.2">
      <c r="A73" s="85" t="s">
        <v>247</v>
      </c>
      <c r="B73" s="84">
        <f t="shared" si="4"/>
        <v>0</v>
      </c>
      <c r="C73" s="84">
        <f t="shared" si="3"/>
        <v>0</v>
      </c>
      <c r="D73" s="84">
        <f t="shared" si="3"/>
        <v>0</v>
      </c>
      <c r="E73" s="84">
        <f t="shared" si="3"/>
        <v>0</v>
      </c>
      <c r="F73" s="84">
        <f t="shared" si="3"/>
        <v>0</v>
      </c>
      <c r="G73" s="84">
        <f t="shared" si="3"/>
        <v>0</v>
      </c>
      <c r="H73" s="84">
        <f t="shared" si="3"/>
        <v>0</v>
      </c>
      <c r="I73" s="84">
        <f t="shared" si="3"/>
        <v>0</v>
      </c>
      <c r="J73" s="84">
        <f t="shared" si="3"/>
        <v>0</v>
      </c>
      <c r="K73" s="84">
        <f t="shared" si="3"/>
        <v>0</v>
      </c>
      <c r="L73" s="84">
        <f t="shared" si="3"/>
        <v>0</v>
      </c>
      <c r="M73" s="84">
        <f t="shared" si="3"/>
        <v>0</v>
      </c>
      <c r="N73" s="84">
        <f t="shared" si="3"/>
        <v>0</v>
      </c>
      <c r="O73" s="84">
        <f t="shared" si="3"/>
        <v>0</v>
      </c>
      <c r="P73" s="84">
        <f t="shared" si="3"/>
        <v>0</v>
      </c>
      <c r="Q73" s="84">
        <f t="shared" si="3"/>
        <v>0</v>
      </c>
      <c r="R73" s="84">
        <f t="shared" si="3"/>
        <v>0</v>
      </c>
      <c r="S73" s="84">
        <f t="shared" si="3"/>
        <v>0</v>
      </c>
      <c r="T73" s="84">
        <f t="shared" si="3"/>
        <v>0</v>
      </c>
      <c r="U73" s="84">
        <f t="shared" si="3"/>
        <v>0</v>
      </c>
      <c r="V73" s="84">
        <f t="shared" si="3"/>
        <v>0</v>
      </c>
      <c r="W73" s="84">
        <f t="shared" si="3"/>
        <v>0</v>
      </c>
      <c r="X73" s="84">
        <f t="shared" si="3"/>
        <v>0</v>
      </c>
      <c r="Y73" s="84">
        <f t="shared" si="3"/>
        <v>0</v>
      </c>
      <c r="Z73" s="84">
        <f t="shared" si="3"/>
        <v>0</v>
      </c>
      <c r="AA73" s="84">
        <f t="shared" si="3"/>
        <v>0</v>
      </c>
      <c r="AB73" s="84">
        <f t="shared" si="3"/>
        <v>0</v>
      </c>
      <c r="AC73" s="84">
        <f t="shared" si="3"/>
        <v>0</v>
      </c>
      <c r="AD73" s="84">
        <f t="shared" si="3"/>
        <v>0</v>
      </c>
      <c r="AE73" s="84">
        <f t="shared" si="3"/>
        <v>0</v>
      </c>
      <c r="AF73" s="84">
        <f t="shared" si="3"/>
        <v>0</v>
      </c>
      <c r="AG73" s="84">
        <f t="shared" si="3"/>
        <v>0</v>
      </c>
      <c r="AH73" s="84">
        <f t="shared" si="3"/>
        <v>0</v>
      </c>
      <c r="AI73" s="84">
        <f t="shared" si="3"/>
        <v>0</v>
      </c>
      <c r="AJ73" s="84">
        <f t="shared" si="3"/>
        <v>0</v>
      </c>
      <c r="AK73" s="84">
        <f t="shared" si="3"/>
        <v>0</v>
      </c>
      <c r="AL73" s="84">
        <f t="shared" si="3"/>
        <v>0</v>
      </c>
      <c r="AM73" s="84">
        <f t="shared" si="3"/>
        <v>0</v>
      </c>
      <c r="AN73" s="84">
        <f t="shared" si="3"/>
        <v>0</v>
      </c>
    </row>
    <row r="74" spans="1:40" x14ac:dyDescent="0.2">
      <c r="A74" s="85" t="s">
        <v>180</v>
      </c>
      <c r="B74" s="84">
        <f t="shared" si="4"/>
        <v>0</v>
      </c>
      <c r="C74" s="84">
        <f t="shared" si="3"/>
        <v>0</v>
      </c>
      <c r="D74" s="84">
        <f t="shared" si="3"/>
        <v>0</v>
      </c>
      <c r="E74" s="84">
        <f t="shared" si="3"/>
        <v>0</v>
      </c>
      <c r="F74" s="84">
        <f t="shared" si="3"/>
        <v>0</v>
      </c>
      <c r="G74" s="84">
        <f t="shared" si="3"/>
        <v>0</v>
      </c>
      <c r="H74" s="84">
        <f t="shared" si="3"/>
        <v>0</v>
      </c>
      <c r="I74" s="84">
        <f t="shared" si="3"/>
        <v>0</v>
      </c>
      <c r="J74" s="84">
        <f t="shared" si="3"/>
        <v>0</v>
      </c>
      <c r="K74" s="84">
        <f t="shared" si="3"/>
        <v>0</v>
      </c>
      <c r="L74" s="84">
        <f t="shared" si="3"/>
        <v>0</v>
      </c>
      <c r="M74" s="84">
        <f t="shared" si="3"/>
        <v>0</v>
      </c>
      <c r="N74" s="84">
        <f t="shared" si="3"/>
        <v>0</v>
      </c>
      <c r="O74" s="84">
        <f t="shared" si="3"/>
        <v>0</v>
      </c>
      <c r="P74" s="84">
        <f t="shared" si="3"/>
        <v>0</v>
      </c>
      <c r="Q74" s="84">
        <f t="shared" si="3"/>
        <v>0</v>
      </c>
      <c r="R74" s="84">
        <f t="shared" si="3"/>
        <v>0</v>
      </c>
      <c r="S74" s="84">
        <f t="shared" si="3"/>
        <v>0</v>
      </c>
      <c r="T74" s="84">
        <f t="shared" si="3"/>
        <v>0</v>
      </c>
      <c r="U74" s="84">
        <f t="shared" si="3"/>
        <v>0</v>
      </c>
      <c r="V74" s="84">
        <f t="shared" si="3"/>
        <v>0</v>
      </c>
      <c r="W74" s="84">
        <f t="shared" si="3"/>
        <v>0</v>
      </c>
      <c r="X74" s="84">
        <f t="shared" si="3"/>
        <v>0</v>
      </c>
      <c r="Y74" s="84">
        <f t="shared" si="3"/>
        <v>0</v>
      </c>
      <c r="Z74" s="84">
        <f t="shared" si="3"/>
        <v>0</v>
      </c>
      <c r="AA74" s="84">
        <f t="shared" si="3"/>
        <v>0</v>
      </c>
      <c r="AB74" s="84">
        <f t="shared" si="3"/>
        <v>0</v>
      </c>
      <c r="AC74" s="84">
        <f t="shared" si="3"/>
        <v>0</v>
      </c>
      <c r="AD74" s="84">
        <f t="shared" si="3"/>
        <v>0</v>
      </c>
      <c r="AE74" s="84">
        <f t="shared" si="3"/>
        <v>0</v>
      </c>
      <c r="AF74" s="84">
        <f t="shared" si="3"/>
        <v>0</v>
      </c>
      <c r="AG74" s="84">
        <f t="shared" si="3"/>
        <v>0</v>
      </c>
      <c r="AH74" s="84">
        <f t="shared" si="3"/>
        <v>0</v>
      </c>
      <c r="AI74" s="84">
        <f t="shared" si="3"/>
        <v>0</v>
      </c>
      <c r="AJ74" s="84">
        <f t="shared" si="3"/>
        <v>0</v>
      </c>
      <c r="AK74" s="84">
        <f t="shared" si="3"/>
        <v>0</v>
      </c>
      <c r="AL74" s="84">
        <f t="shared" si="3"/>
        <v>0</v>
      </c>
      <c r="AM74" s="84">
        <f t="shared" si="3"/>
        <v>0</v>
      </c>
      <c r="AN74" s="84">
        <f t="shared" si="3"/>
        <v>0</v>
      </c>
    </row>
    <row r="75" spans="1:40" x14ac:dyDescent="0.2">
      <c r="A75" s="85" t="s">
        <v>248</v>
      </c>
      <c r="B75" s="84">
        <f t="shared" si="4"/>
        <v>6287458321.7428446</v>
      </c>
      <c r="C75" s="84">
        <f t="shared" si="3"/>
        <v>6433712442.0204067</v>
      </c>
      <c r="D75" s="84">
        <f t="shared" si="3"/>
        <v>6609335120.114522</v>
      </c>
      <c r="E75" s="84">
        <f t="shared" si="3"/>
        <v>6790118895.1378136</v>
      </c>
      <c r="F75" s="84">
        <f t="shared" si="3"/>
        <v>7029889722.0622616</v>
      </c>
      <c r="G75" s="84">
        <f t="shared" si="3"/>
        <v>7278375468.6818399</v>
      </c>
      <c r="H75" s="84">
        <f t="shared" si="3"/>
        <v>7535904025.0398111</v>
      </c>
      <c r="I75" s="84">
        <f t="shared" si="3"/>
        <v>7802816123.9816551</v>
      </c>
      <c r="J75" s="84">
        <f t="shared" si="3"/>
        <v>8079465869.7658463</v>
      </c>
      <c r="K75" s="84">
        <f t="shared" si="3"/>
        <v>8404549317.7091694</v>
      </c>
      <c r="L75" s="84">
        <f t="shared" si="3"/>
        <v>8742987416.2575588</v>
      </c>
      <c r="M75" s="84">
        <f t="shared" si="3"/>
        <v>9095342064.3367023</v>
      </c>
      <c r="N75" s="84">
        <f t="shared" si="3"/>
        <v>9462199452.9528732</v>
      </c>
      <c r="O75" s="84">
        <f t="shared" si="3"/>
        <v>9844171144.5300503</v>
      </c>
      <c r="P75" s="84">
        <f t="shared" si="3"/>
        <v>10232104894.28426</v>
      </c>
      <c r="Q75" s="84">
        <f t="shared" si="3"/>
        <v>10635670628.510675</v>
      </c>
      <c r="R75" s="84">
        <f t="shared" si="3"/>
        <v>11055514585.564148</v>
      </c>
      <c r="S75" s="84">
        <f t="shared" si="3"/>
        <v>11492310502.979927</v>
      </c>
      <c r="T75" s="84">
        <f t="shared" si="3"/>
        <v>11946760828.656321</v>
      </c>
      <c r="U75" s="84">
        <f t="shared" si="3"/>
        <v>12386606631.265417</v>
      </c>
      <c r="V75" s="84">
        <f t="shared" si="3"/>
        <v>12843075043.702877</v>
      </c>
      <c r="W75" s="84">
        <f t="shared" si="3"/>
        <v>13316812703.437151</v>
      </c>
      <c r="X75" s="84">
        <f t="shared" si="3"/>
        <v>13808492203.137798</v>
      </c>
      <c r="Y75" s="84">
        <f t="shared" si="3"/>
        <v>14318813165.841833</v>
      </c>
      <c r="Z75" s="84">
        <f t="shared" si="3"/>
        <v>14800973848.651758</v>
      </c>
      <c r="AA75" s="84">
        <f t="shared" si="3"/>
        <v>15299825014.564667</v>
      </c>
      <c r="AB75" s="84">
        <f t="shared" si="3"/>
        <v>15815962299.025475</v>
      </c>
      <c r="AC75" s="84">
        <f t="shared" si="3"/>
        <v>16350003303.275282</v>
      </c>
      <c r="AD75" s="84">
        <f t="shared" si="3"/>
        <v>16902588430.606487</v>
      </c>
      <c r="AE75" s="84">
        <f t="shared" si="3"/>
        <v>17445532674.79142</v>
      </c>
      <c r="AF75" s="84">
        <f t="shared" si="3"/>
        <v>18006508761.746475</v>
      </c>
      <c r="AG75" s="84">
        <f t="shared" si="3"/>
        <v>18586137758.08802</v>
      </c>
      <c r="AH75" s="84">
        <f t="shared" si="3"/>
        <v>19185062967.921417</v>
      </c>
      <c r="AI75" s="84">
        <f t="shared" si="3"/>
        <v>19803950762.136684</v>
      </c>
      <c r="AJ75" s="84">
        <f t="shared" si="3"/>
        <v>20442015129.090984</v>
      </c>
      <c r="AK75" s="84">
        <f t="shared" si="3"/>
        <v>21101301063.390114</v>
      </c>
      <c r="AL75" s="84">
        <f t="shared" si="3"/>
        <v>21782538475.939388</v>
      </c>
      <c r="AM75" s="84">
        <f t="shared" si="3"/>
        <v>22486483262.617455</v>
      </c>
      <c r="AN75" s="84">
        <f t="shared" si="3"/>
        <v>23213918261.088913</v>
      </c>
    </row>
    <row r="76" spans="1:40" x14ac:dyDescent="0.2">
      <c r="A76" s="85" t="s">
        <v>249</v>
      </c>
      <c r="B76" s="84">
        <f t="shared" si="4"/>
        <v>50593816707.28019</v>
      </c>
      <c r="C76" s="84">
        <f t="shared" si="3"/>
        <v>51770691968.372406</v>
      </c>
      <c r="D76" s="84">
        <f t="shared" si="3"/>
        <v>53183889659.784279</v>
      </c>
      <c r="E76" s="84">
        <f t="shared" si="3"/>
        <v>54638617581.486549</v>
      </c>
      <c r="F76" s="84">
        <f t="shared" si="3"/>
        <v>56568001546.898804</v>
      </c>
      <c r="G76" s="84">
        <f t="shared" si="3"/>
        <v>58567512585.46389</v>
      </c>
      <c r="H76" s="84">
        <f t="shared" si="3"/>
        <v>60639789157.414818</v>
      </c>
      <c r="I76" s="84">
        <f t="shared" si="3"/>
        <v>62787573066.235352</v>
      </c>
      <c r="J76" s="84">
        <f t="shared" si="3"/>
        <v>65013713712.276451</v>
      </c>
      <c r="K76" s="84">
        <f t="shared" si="3"/>
        <v>67629589880.065666</v>
      </c>
      <c r="L76" s="84">
        <f t="shared" si="3"/>
        <v>70352928031.748444</v>
      </c>
      <c r="M76" s="84">
        <f t="shared" si="3"/>
        <v>73188249646.402573</v>
      </c>
      <c r="N76" s="84">
        <f t="shared" si="3"/>
        <v>76140271676.222275</v>
      </c>
      <c r="O76" s="84">
        <f t="shared" si="3"/>
        <v>79213915231.710449</v>
      </c>
      <c r="P76" s="84">
        <f t="shared" si="3"/>
        <v>82335534179.347778</v>
      </c>
      <c r="Q76" s="84">
        <f t="shared" si="3"/>
        <v>85582940323.764252</v>
      </c>
      <c r="R76" s="84">
        <f t="shared" si="3"/>
        <v>88961333805.175751</v>
      </c>
      <c r="S76" s="84">
        <f t="shared" si="3"/>
        <v>92476136043.752899</v>
      </c>
      <c r="T76" s="84">
        <f t="shared" si="3"/>
        <v>96132999485.745789</v>
      </c>
      <c r="U76" s="84">
        <f t="shared" si="3"/>
        <v>99672343490.574524</v>
      </c>
      <c r="V76" s="84">
        <f t="shared" si="3"/>
        <v>103345446040.08333</v>
      </c>
      <c r="W76" s="84">
        <f t="shared" si="3"/>
        <v>107157510486.06888</v>
      </c>
      <c r="X76" s="84">
        <f t="shared" si="3"/>
        <v>111113949036.21519</v>
      </c>
      <c r="Y76" s="84">
        <f t="shared" si="3"/>
        <v>115220391405.72482</v>
      </c>
      <c r="Z76" s="84">
        <f t="shared" si="3"/>
        <v>119100234095.92343</v>
      </c>
      <c r="AA76" s="84">
        <f t="shared" si="3"/>
        <v>123114381492.35732</v>
      </c>
      <c r="AB76" s="84">
        <f t="shared" si="3"/>
        <v>127267626544.57504</v>
      </c>
      <c r="AC76" s="84">
        <f t="shared" si="3"/>
        <v>131564938956.13419</v>
      </c>
      <c r="AD76" s="84">
        <f t="shared" si="3"/>
        <v>136011471913.76572</v>
      </c>
      <c r="AE76" s="84">
        <f t="shared" si="3"/>
        <v>140380426770.70239</v>
      </c>
      <c r="AF76" s="84">
        <f t="shared" si="3"/>
        <v>144894479964.88788</v>
      </c>
      <c r="AG76" s="84">
        <f t="shared" si="3"/>
        <v>149558629085.00479</v>
      </c>
      <c r="AH76" s="84">
        <f t="shared" si="3"/>
        <v>154378050659.99835</v>
      </c>
      <c r="AI76" s="84">
        <f t="shared" si="3"/>
        <v>159358106832.23886</v>
      </c>
      <c r="AJ76" s="84">
        <f t="shared" si="3"/>
        <v>164492472736.10446</v>
      </c>
      <c r="AK76" s="84">
        <f t="shared" si="3"/>
        <v>169797604000.7157</v>
      </c>
      <c r="AL76" s="84">
        <f t="shared" si="3"/>
        <v>175279374061.19794</v>
      </c>
      <c r="AM76" s="84">
        <f t="shared" si="3"/>
        <v>180943865448.13461</v>
      </c>
      <c r="AN76" s="84">
        <f t="shared" si="3"/>
        <v>186797377486.83133</v>
      </c>
    </row>
    <row r="77" spans="1:40" x14ac:dyDescent="0.2">
      <c r="A77" s="85" t="s">
        <v>250</v>
      </c>
      <c r="B77" s="84">
        <f t="shared" si="4"/>
        <v>871216626191.82288</v>
      </c>
      <c r="C77" s="84">
        <f t="shared" si="3"/>
        <v>891482211220.7113</v>
      </c>
      <c r="D77" s="84">
        <f t="shared" si="3"/>
        <v>915817226939.67261</v>
      </c>
      <c r="E77" s="84">
        <f t="shared" si="3"/>
        <v>940867385920.66382</v>
      </c>
      <c r="F77" s="84">
        <f t="shared" si="3"/>
        <v>974091038500.58838</v>
      </c>
      <c r="G77" s="84">
        <f t="shared" si="3"/>
        <v>1008522266947.5485</v>
      </c>
      <c r="H77" s="84">
        <f t="shared" si="3"/>
        <v>1044206505082.7526</v>
      </c>
      <c r="I77" s="84">
        <f t="shared" si="3"/>
        <v>1081190966280.0127</v>
      </c>
      <c r="J77" s="84">
        <f t="shared" si="3"/>
        <v>1119524716712.2732</v>
      </c>
      <c r="K77" s="84">
        <f t="shared" si="3"/>
        <v>1164569644289.5396</v>
      </c>
      <c r="L77" s="84">
        <f t="shared" si="3"/>
        <v>1211465048331.0203</v>
      </c>
      <c r="M77" s="84">
        <f t="shared" si="3"/>
        <v>1260288787911.2817</v>
      </c>
      <c r="N77" s="84">
        <f t="shared" si="3"/>
        <v>1311122088117.5771</v>
      </c>
      <c r="O77" s="84">
        <f t="shared" si="3"/>
        <v>1364049689607.3325</v>
      </c>
      <c r="P77" s="84">
        <f t="shared" si="3"/>
        <v>1417803418912.8687</v>
      </c>
      <c r="Q77" s="84">
        <f t="shared" si="3"/>
        <v>1473723181625.8093</v>
      </c>
      <c r="R77" s="84">
        <f t="shared" si="3"/>
        <v>1531898523246.1667</v>
      </c>
      <c r="S77" s="84">
        <f t="shared" si="3"/>
        <v>1592422799675.8599</v>
      </c>
      <c r="T77" s="84">
        <f t="shared" si="3"/>
        <v>1655393345045.2668</v>
      </c>
      <c r="U77" s="84">
        <f t="shared" si="3"/>
        <v>1716340226373.8591</v>
      </c>
      <c r="V77" s="84">
        <f t="shared" si="3"/>
        <v>1779590406318.856</v>
      </c>
      <c r="W77" s="84">
        <f t="shared" si="3"/>
        <v>1845233485683.1252</v>
      </c>
      <c r="X77" s="84">
        <f t="shared" si="3"/>
        <v>1913362661731.1895</v>
      </c>
      <c r="Y77" s="84">
        <f t="shared" si="3"/>
        <v>1984074877168.7832</v>
      </c>
      <c r="Z77" s="84">
        <f t="shared" si="3"/>
        <v>2050885085978.8142</v>
      </c>
      <c r="AA77" s="84">
        <f t="shared" si="3"/>
        <v>2120007998211.1816</v>
      </c>
      <c r="AB77" s="84">
        <f t="shared" si="3"/>
        <v>2191526147614.2161</v>
      </c>
      <c r="AC77" s="84">
        <f t="shared" si="3"/>
        <v>2265525111609.1997</v>
      </c>
      <c r="AD77" s="84">
        <f t="shared" si="3"/>
        <v>2342093627165.3911</v>
      </c>
      <c r="AE77" s="84">
        <f t="shared" si="3"/>
        <v>2417326261470.623</v>
      </c>
      <c r="AF77" s="84">
        <f t="shared" si="3"/>
        <v>2495057463626.0596</v>
      </c>
      <c r="AG77" s="84">
        <f t="shared" si="3"/>
        <v>2575373291229.9316</v>
      </c>
      <c r="AH77" s="84">
        <f t="shared" si="3"/>
        <v>2658362883200.3232</v>
      </c>
      <c r="AI77" s="84">
        <f t="shared" si="3"/>
        <v>2744118574685.8564</v>
      </c>
      <c r="AJ77" s="84">
        <f t="shared" si="3"/>
        <v>2832531452612.8242</v>
      </c>
      <c r="AK77" s="84">
        <f t="shared" si="3"/>
        <v>2923884880020.7681</v>
      </c>
      <c r="AL77" s="84">
        <f t="shared" si="3"/>
        <v>3018279996429.6372</v>
      </c>
      <c r="AM77" s="84">
        <f t="shared" si="3"/>
        <v>3115821541946.3931</v>
      </c>
      <c r="AN77" s="84">
        <f t="shared" si="3"/>
        <v>3216617989844.9912</v>
      </c>
    </row>
    <row r="78" spans="1:40" x14ac:dyDescent="0.2">
      <c r="A78" s="85" t="s">
        <v>251</v>
      </c>
      <c r="B78" s="84">
        <f t="shared" si="4"/>
        <v>352113075267.82288</v>
      </c>
      <c r="C78" s="84">
        <f t="shared" si="3"/>
        <v>360303664441.74005</v>
      </c>
      <c r="D78" s="84">
        <f t="shared" si="3"/>
        <v>370138964829.59991</v>
      </c>
      <c r="E78" s="84">
        <f t="shared" si="3"/>
        <v>380263299294.26678</v>
      </c>
      <c r="F78" s="84">
        <f t="shared" si="3"/>
        <v>393691053230.3714</v>
      </c>
      <c r="G78" s="84">
        <f t="shared" ref="C78:AN82" si="5">G58*$B$69</f>
        <v>407606864027.85559</v>
      </c>
      <c r="H78" s="84">
        <f t="shared" si="5"/>
        <v>422029094332.73218</v>
      </c>
      <c r="I78" s="84">
        <f t="shared" si="5"/>
        <v>436976826019.41321</v>
      </c>
      <c r="J78" s="84">
        <f t="shared" si="5"/>
        <v>452469889794.20911</v>
      </c>
      <c r="K78" s="84">
        <f t="shared" si="5"/>
        <v>470675359590.82812</v>
      </c>
      <c r="L78" s="84">
        <f t="shared" si="5"/>
        <v>489628722550.79675</v>
      </c>
      <c r="M78" s="84">
        <f t="shared" si="5"/>
        <v>509361446391.0509</v>
      </c>
      <c r="N78" s="84">
        <f t="shared" si="5"/>
        <v>529906359244.57361</v>
      </c>
      <c r="O78" s="84">
        <f t="shared" si="5"/>
        <v>551297710105.9198</v>
      </c>
      <c r="P78" s="84">
        <f t="shared" si="5"/>
        <v>573022950836.94214</v>
      </c>
      <c r="Q78" s="84">
        <f t="shared" si="5"/>
        <v>595623621009.14465</v>
      </c>
      <c r="R78" s="84">
        <f t="shared" si="5"/>
        <v>619135911554.19458</v>
      </c>
      <c r="S78" s="84">
        <f t="shared" si="5"/>
        <v>643597553425.25635</v>
      </c>
      <c r="T78" s="84">
        <f t="shared" si="5"/>
        <v>669047885426.18835</v>
      </c>
      <c r="U78" s="84">
        <f t="shared" si="5"/>
        <v>693680328342.70898</v>
      </c>
      <c r="V78" s="84">
        <f t="shared" si="5"/>
        <v>719243678148.1709</v>
      </c>
      <c r="W78" s="84">
        <f t="shared" si="5"/>
        <v>745774148125.58105</v>
      </c>
      <c r="X78" s="84">
        <f t="shared" si="5"/>
        <v>773309405112.81934</v>
      </c>
      <c r="Y78" s="84">
        <f t="shared" si="5"/>
        <v>801888629714.58911</v>
      </c>
      <c r="Z78" s="84">
        <f t="shared" si="5"/>
        <v>828890809627.31018</v>
      </c>
      <c r="AA78" s="84">
        <f t="shared" si="5"/>
        <v>856827697498.69458</v>
      </c>
      <c r="AB78" s="84">
        <f t="shared" si="5"/>
        <v>885732650373.43604</v>
      </c>
      <c r="AC78" s="84">
        <f t="shared" si="5"/>
        <v>915640255434.64795</v>
      </c>
      <c r="AD78" s="84">
        <f t="shared" si="5"/>
        <v>946586376836.20007</v>
      </c>
      <c r="AE78" s="84">
        <f t="shared" si="5"/>
        <v>976992585153.76501</v>
      </c>
      <c r="AF78" s="84">
        <f t="shared" si="5"/>
        <v>1008408620858.7463</v>
      </c>
      <c r="AG78" s="84">
        <f t="shared" si="5"/>
        <v>1040869265203.7648</v>
      </c>
      <c r="AH78" s="84">
        <f t="shared" si="5"/>
        <v>1074410544795.3257</v>
      </c>
      <c r="AI78" s="84">
        <f t="shared" si="5"/>
        <v>1109069778036.4062</v>
      </c>
      <c r="AJ78" s="84">
        <f t="shared" si="5"/>
        <v>1144802946348.6567</v>
      </c>
      <c r="AK78" s="84">
        <f t="shared" si="5"/>
        <v>1181724574441.8567</v>
      </c>
      <c r="AL78" s="84">
        <f t="shared" si="5"/>
        <v>1219875539115.5642</v>
      </c>
      <c r="AM78" s="84">
        <f t="shared" si="5"/>
        <v>1259298172391.5266</v>
      </c>
      <c r="AN78" s="84">
        <f t="shared" si="5"/>
        <v>1300036315097.5332</v>
      </c>
    </row>
    <row r="79" spans="1:40" x14ac:dyDescent="0.2">
      <c r="A79" s="85" t="s">
        <v>252</v>
      </c>
      <c r="B79" s="84">
        <f t="shared" si="4"/>
        <v>0</v>
      </c>
      <c r="C79" s="84">
        <f t="shared" si="5"/>
        <v>0</v>
      </c>
      <c r="D79" s="84">
        <f t="shared" si="5"/>
        <v>0</v>
      </c>
      <c r="E79" s="84">
        <f t="shared" si="5"/>
        <v>0</v>
      </c>
      <c r="F79" s="84">
        <f t="shared" si="5"/>
        <v>0</v>
      </c>
      <c r="G79" s="84">
        <f t="shared" si="5"/>
        <v>0</v>
      </c>
      <c r="H79" s="84">
        <f t="shared" si="5"/>
        <v>0</v>
      </c>
      <c r="I79" s="84">
        <f t="shared" si="5"/>
        <v>0</v>
      </c>
      <c r="J79" s="84">
        <f t="shared" si="5"/>
        <v>0</v>
      </c>
      <c r="K79" s="84">
        <f t="shared" si="5"/>
        <v>0</v>
      </c>
      <c r="L79" s="84">
        <f t="shared" si="5"/>
        <v>0</v>
      </c>
      <c r="M79" s="84">
        <f t="shared" si="5"/>
        <v>0</v>
      </c>
      <c r="N79" s="84">
        <f t="shared" si="5"/>
        <v>0</v>
      </c>
      <c r="O79" s="84">
        <f t="shared" si="5"/>
        <v>0</v>
      </c>
      <c r="P79" s="84">
        <f t="shared" si="5"/>
        <v>0</v>
      </c>
      <c r="Q79" s="84">
        <f t="shared" si="5"/>
        <v>0</v>
      </c>
      <c r="R79" s="84">
        <f t="shared" si="5"/>
        <v>0</v>
      </c>
      <c r="S79" s="84">
        <f t="shared" si="5"/>
        <v>0</v>
      </c>
      <c r="T79" s="84">
        <f t="shared" si="5"/>
        <v>0</v>
      </c>
      <c r="U79" s="84">
        <f t="shared" si="5"/>
        <v>0</v>
      </c>
      <c r="V79" s="84">
        <f t="shared" si="5"/>
        <v>0</v>
      </c>
      <c r="W79" s="84">
        <f t="shared" si="5"/>
        <v>0</v>
      </c>
      <c r="X79" s="84">
        <f t="shared" si="5"/>
        <v>0</v>
      </c>
      <c r="Y79" s="84">
        <f t="shared" si="5"/>
        <v>0</v>
      </c>
      <c r="Z79" s="84">
        <f t="shared" si="5"/>
        <v>0</v>
      </c>
      <c r="AA79" s="84">
        <f t="shared" si="5"/>
        <v>0</v>
      </c>
      <c r="AB79" s="84">
        <f t="shared" si="5"/>
        <v>0</v>
      </c>
      <c r="AC79" s="84">
        <f t="shared" si="5"/>
        <v>0</v>
      </c>
      <c r="AD79" s="84">
        <f t="shared" si="5"/>
        <v>0</v>
      </c>
      <c r="AE79" s="84">
        <f t="shared" si="5"/>
        <v>0</v>
      </c>
      <c r="AF79" s="84">
        <f t="shared" si="5"/>
        <v>0</v>
      </c>
      <c r="AG79" s="84">
        <f t="shared" si="5"/>
        <v>0</v>
      </c>
      <c r="AH79" s="84">
        <f t="shared" si="5"/>
        <v>0</v>
      </c>
      <c r="AI79" s="84">
        <f t="shared" si="5"/>
        <v>0</v>
      </c>
      <c r="AJ79" s="84">
        <f t="shared" si="5"/>
        <v>0</v>
      </c>
      <c r="AK79" s="84">
        <f t="shared" si="5"/>
        <v>0</v>
      </c>
      <c r="AL79" s="84">
        <f t="shared" si="5"/>
        <v>0</v>
      </c>
      <c r="AM79" s="84">
        <f t="shared" si="5"/>
        <v>0</v>
      </c>
      <c r="AN79" s="84">
        <f t="shared" si="5"/>
        <v>0</v>
      </c>
    </row>
    <row r="80" spans="1:40" x14ac:dyDescent="0.2">
      <c r="A80" s="85" t="s">
        <v>128</v>
      </c>
      <c r="B80" s="84">
        <f t="shared" si="4"/>
        <v>22512984388.817142</v>
      </c>
      <c r="C80" s="84">
        <f t="shared" si="5"/>
        <v>23036664476.71891</v>
      </c>
      <c r="D80" s="84">
        <f t="shared" si="5"/>
        <v>23665502141.786575</v>
      </c>
      <c r="E80" s="84">
        <f t="shared" si="5"/>
        <v>24312819721.73399</v>
      </c>
      <c r="F80" s="84">
        <f t="shared" si="5"/>
        <v>25171347382.23188</v>
      </c>
      <c r="G80" s="84">
        <f t="shared" si="5"/>
        <v>26061079838.214111</v>
      </c>
      <c r="H80" s="84">
        <f t="shared" si="5"/>
        <v>26983191138.564568</v>
      </c>
      <c r="I80" s="84">
        <f t="shared" si="5"/>
        <v>27938901317.33176</v>
      </c>
      <c r="J80" s="84">
        <f t="shared" si="5"/>
        <v>28929478286.48188</v>
      </c>
      <c r="K80" s="84">
        <f t="shared" si="5"/>
        <v>30093477825.580563</v>
      </c>
      <c r="L80" s="84">
        <f t="shared" si="5"/>
        <v>31305295262.660427</v>
      </c>
      <c r="M80" s="84">
        <f t="shared" si="5"/>
        <v>32566942542.945545</v>
      </c>
      <c r="N80" s="84">
        <f t="shared" si="5"/>
        <v>33880518592.313103</v>
      </c>
      <c r="O80" s="84">
        <f t="shared" si="5"/>
        <v>35248213181.986877</v>
      </c>
      <c r="P80" s="84">
        <f t="shared" si="5"/>
        <v>36637255622.540337</v>
      </c>
      <c r="Q80" s="84">
        <f t="shared" si="5"/>
        <v>38082270222.968323</v>
      </c>
      <c r="R80" s="84">
        <f t="shared" si="5"/>
        <v>39585570915.74556</v>
      </c>
      <c r="S80" s="84">
        <f t="shared" si="5"/>
        <v>41149570097.398132</v>
      </c>
      <c r="T80" s="84">
        <f t="shared" si="5"/>
        <v>42776782965.285515</v>
      </c>
      <c r="U80" s="84">
        <f t="shared" si="5"/>
        <v>44351702619.763718</v>
      </c>
      <c r="V80" s="84">
        <f t="shared" si="5"/>
        <v>45986141484.774612</v>
      </c>
      <c r="W80" s="84">
        <f t="shared" si="5"/>
        <v>47682414921.866135</v>
      </c>
      <c r="X80" s="84">
        <f t="shared" si="5"/>
        <v>49442931228.23806</v>
      </c>
      <c r="Y80" s="84">
        <f t="shared" si="5"/>
        <v>51270195486.501556</v>
      </c>
      <c r="Z80" s="84">
        <f t="shared" si="5"/>
        <v>52996628548.882851</v>
      </c>
      <c r="AA80" s="84">
        <f t="shared" si="5"/>
        <v>54782823850.043488</v>
      </c>
      <c r="AB80" s="84">
        <f t="shared" si="5"/>
        <v>56630914132.784607</v>
      </c>
      <c r="AC80" s="84">
        <f t="shared" si="5"/>
        <v>58543110791.025269</v>
      </c>
      <c r="AD80" s="84">
        <f t="shared" si="5"/>
        <v>60521706864.112495</v>
      </c>
      <c r="AE80" s="84">
        <f t="shared" si="5"/>
        <v>62465782620.617104</v>
      </c>
      <c r="AF80" s="84">
        <f t="shared" si="5"/>
        <v>64474423512.031921</v>
      </c>
      <c r="AG80" s="84">
        <f t="shared" si="5"/>
        <v>66549853340.459892</v>
      </c>
      <c r="AH80" s="84">
        <f t="shared" si="5"/>
        <v>68694375531.950264</v>
      </c>
      <c r="AI80" s="84">
        <f t="shared" si="5"/>
        <v>70910376105.888977</v>
      </c>
      <c r="AJ80" s="84">
        <f t="shared" si="5"/>
        <v>73195040655.096024</v>
      </c>
      <c r="AK80" s="84">
        <f t="shared" si="5"/>
        <v>75555691523.399292</v>
      </c>
      <c r="AL80" s="84">
        <f t="shared" si="5"/>
        <v>77994942242.686584</v>
      </c>
      <c r="AM80" s="84">
        <f t="shared" si="5"/>
        <v>80515499387.100327</v>
      </c>
      <c r="AN80" s="84">
        <f t="shared" si="5"/>
        <v>83120165999.017929</v>
      </c>
    </row>
    <row r="81" spans="1:40" x14ac:dyDescent="0.2">
      <c r="A81" s="85" t="s">
        <v>253</v>
      </c>
      <c r="B81" s="84">
        <f t="shared" si="4"/>
        <v>3735827223928.7212</v>
      </c>
      <c r="C81" s="84">
        <f t="shared" si="5"/>
        <v>3822727223290.1826</v>
      </c>
      <c r="D81" s="84">
        <f t="shared" si="5"/>
        <v>3927077176544.6475</v>
      </c>
      <c r="E81" s="84">
        <f t="shared" si="5"/>
        <v>4034493705421.0425</v>
      </c>
      <c r="F81" s="84">
        <f t="shared" si="5"/>
        <v>4176958647038.335</v>
      </c>
      <c r="G81" s="84">
        <f t="shared" si="5"/>
        <v>4324601743736.0093</v>
      </c>
      <c r="H81" s="84">
        <f t="shared" si="5"/>
        <v>4477617818364.1562</v>
      </c>
      <c r="I81" s="84">
        <f t="shared" si="5"/>
        <v>4636209324597.2354</v>
      </c>
      <c r="J81" s="84">
        <f t="shared" si="5"/>
        <v>4800586661019.4111</v>
      </c>
      <c r="K81" s="84">
        <f t="shared" si="5"/>
        <v>4993741912748.959</v>
      </c>
      <c r="L81" s="84">
        <f t="shared" si="5"/>
        <v>5194832114460.4326</v>
      </c>
      <c r="M81" s="84">
        <f t="shared" si="5"/>
        <v>5404191130363.54</v>
      </c>
      <c r="N81" s="84">
        <f t="shared" si="5"/>
        <v>5622167258324.8613</v>
      </c>
      <c r="O81" s="84">
        <f t="shared" si="5"/>
        <v>5849123871178.9688</v>
      </c>
      <c r="P81" s="84">
        <f t="shared" si="5"/>
        <v>6079622967833.1484</v>
      </c>
      <c r="Q81" s="84">
        <f t="shared" si="5"/>
        <v>6319410140871.6045</v>
      </c>
      <c r="R81" s="84">
        <f t="shared" si="5"/>
        <v>6568869366571.4961</v>
      </c>
      <c r="S81" s="84">
        <f t="shared" si="5"/>
        <v>6828400960433.4922</v>
      </c>
      <c r="T81" s="84">
        <f t="shared" si="5"/>
        <v>7098422296831.7178</v>
      </c>
      <c r="U81" s="84">
        <f t="shared" si="5"/>
        <v>7359766044914.3877</v>
      </c>
      <c r="V81" s="84">
        <f t="shared" si="5"/>
        <v>7630986470527.4336</v>
      </c>
      <c r="W81" s="84">
        <f t="shared" si="5"/>
        <v>7912467787089.8643</v>
      </c>
      <c r="X81" s="84">
        <f t="shared" si="5"/>
        <v>8204609629856.0166</v>
      </c>
      <c r="Y81" s="84">
        <f t="shared" si="5"/>
        <v>8507827694748.5371</v>
      </c>
      <c r="Z81" s="84">
        <f t="shared" si="5"/>
        <v>8794313729800.3105</v>
      </c>
      <c r="AA81" s="84">
        <f t="shared" si="5"/>
        <v>9090716770733.6191</v>
      </c>
      <c r="AB81" s="84">
        <f t="shared" si="5"/>
        <v>9397390727029.3418</v>
      </c>
      <c r="AC81" s="84">
        <f t="shared" si="5"/>
        <v>9714702559613.8027</v>
      </c>
      <c r="AD81" s="84">
        <f t="shared" si="5"/>
        <v>10043032777737.59</v>
      </c>
      <c r="AE81" s="84">
        <f t="shared" si="5"/>
        <v>10365634659882.428</v>
      </c>
      <c r="AF81" s="84">
        <f t="shared" si="5"/>
        <v>10698950545313.029</v>
      </c>
      <c r="AG81" s="84">
        <f t="shared" si="5"/>
        <v>11043349453982.213</v>
      </c>
      <c r="AH81" s="84">
        <f t="shared" si="5"/>
        <v>11399213618720.342</v>
      </c>
      <c r="AI81" s="84">
        <f t="shared" si="5"/>
        <v>11766938977978.98</v>
      </c>
      <c r="AJ81" s="84">
        <f t="shared" si="5"/>
        <v>12146058506206.084</v>
      </c>
      <c r="AK81" s="84">
        <f t="shared" si="5"/>
        <v>12537787280485.299</v>
      </c>
      <c r="AL81" s="84">
        <f t="shared" si="5"/>
        <v>12942558992921.061</v>
      </c>
      <c r="AM81" s="84">
        <f t="shared" si="5"/>
        <v>13360822775142.943</v>
      </c>
      <c r="AN81" s="84">
        <f t="shared" si="5"/>
        <v>13793043766816.244</v>
      </c>
    </row>
    <row r="82" spans="1:40" x14ac:dyDescent="0.2">
      <c r="A82" s="85" t="s">
        <v>254</v>
      </c>
      <c r="B82" s="84">
        <f t="shared" si="4"/>
        <v>10561309120.770006</v>
      </c>
      <c r="C82" s="84">
        <f t="shared" si="5"/>
        <v>10806978339.617323</v>
      </c>
      <c r="D82" s="84">
        <f t="shared" si="5"/>
        <v>11101979164.601761</v>
      </c>
      <c r="E82" s="84">
        <f t="shared" si="5"/>
        <v>11405649301.935011</v>
      </c>
      <c r="F82" s="84">
        <f t="shared" si="5"/>
        <v>11808402480.041136</v>
      </c>
      <c r="G82" s="84">
        <f t="shared" si="5"/>
        <v>12225794476.593927</v>
      </c>
      <c r="H82" s="84">
        <f t="shared" si="5"/>
        <v>12658376062.338461</v>
      </c>
      <c r="I82" s="84">
        <f t="shared" si="5"/>
        <v>13106719580.616756</v>
      </c>
      <c r="J82" s="84">
        <f t="shared" si="5"/>
        <v>13571419835.297632</v>
      </c>
      <c r="K82" s="84">
        <f t="shared" si="5"/>
        <v>14117476223.759464</v>
      </c>
      <c r="L82" s="84">
        <f t="shared" si="5"/>
        <v>14685964982.508703</v>
      </c>
      <c r="M82" s="84">
        <f t="shared" si="5"/>
        <v>15277829956.887161</v>
      </c>
      <c r="N82" s="84">
        <f t="shared" si="5"/>
        <v>15894055796.669727</v>
      </c>
      <c r="O82" s="84">
        <f t="shared" si="5"/>
        <v>16535669769.072447</v>
      </c>
      <c r="P82" s="84">
        <f t="shared" si="5"/>
        <v>17187298462.238552</v>
      </c>
      <c r="Q82" s="84">
        <f t="shared" si="5"/>
        <v>17865184859.509212</v>
      </c>
      <c r="R82" s="84">
        <f t="shared" si="5"/>
        <v>18570414474.725159</v>
      </c>
      <c r="S82" s="84">
        <f t="shared" si="5"/>
        <v>19304119013.261116</v>
      </c>
      <c r="T82" s="84">
        <f t="shared" si="5"/>
        <v>20067478406.500412</v>
      </c>
      <c r="U82" s="84">
        <f t="shared" si="5"/>
        <v>20806305965.923531</v>
      </c>
      <c r="V82" s="84">
        <f t="shared" si="5"/>
        <v>21573055224.67374</v>
      </c>
      <c r="W82" s="84">
        <f t="shared" si="5"/>
        <v>22368812366.999722</v>
      </c>
      <c r="X82" s="84">
        <f t="shared" si="5"/>
        <v>23194707175.196983</v>
      </c>
      <c r="Y82" s="84">
        <f t="shared" si="5"/>
        <v>24051914835.610119</v>
      </c>
      <c r="Z82" s="84">
        <f t="shared" si="5"/>
        <v>24861820485.31081</v>
      </c>
      <c r="AA82" s="84">
        <f t="shared" si="5"/>
        <v>25699761843.942722</v>
      </c>
      <c r="AB82" s="84">
        <f t="shared" si="5"/>
        <v>26566739425.502964</v>
      </c>
      <c r="AC82" s="84">
        <f t="shared" si="5"/>
        <v>27463790640.863575</v>
      </c>
      <c r="AD82" s="84">
        <f t="shared" si="5"/>
        <v>28391991202.464634</v>
      </c>
      <c r="AE82" s="84">
        <f t="shared" si="5"/>
        <v>29303997565.727554</v>
      </c>
      <c r="AF82" s="84">
        <f t="shared" si="5"/>
        <v>30246292776.370007</v>
      </c>
      <c r="AG82" s="84">
        <f t="shared" si="5"/>
        <v>31219920066.201145</v>
      </c>
      <c r="AH82" s="84">
        <f t="shared" si="5"/>
        <v>32225960020.278988</v>
      </c>
      <c r="AI82" s="84">
        <f t="shared" si="5"/>
        <v>33265531969.913342</v>
      </c>
      <c r="AJ82" s="84">
        <f t="shared" si="5"/>
        <v>34337315618.172157</v>
      </c>
      <c r="AK82" s="84">
        <f t="shared" si="5"/>
        <v>35444746028.808853</v>
      </c>
      <c r="AL82" s="84">
        <f t="shared" si="5"/>
        <v>36589049263.978775</v>
      </c>
      <c r="AM82" s="84">
        <f t="shared" si="5"/>
        <v>37771495033.893761</v>
      </c>
      <c r="AN82" s="84">
        <f t="shared" si="5"/>
        <v>38993398304.020615</v>
      </c>
    </row>
    <row r="86" spans="1:40" ht="16" x14ac:dyDescent="0.2">
      <c r="A86" s="89" t="s">
        <v>261</v>
      </c>
      <c r="B86" t="str" cm="1">
        <f t="array" ref="B86:M86">TRANSPOSE(A71:A82)</f>
        <v>Traditional Biomass</v>
      </c>
      <c r="C86" t="str">
        <v>Industrial Biomass</v>
      </c>
      <c r="D86" t="str">
        <v>Coal</v>
      </c>
      <c r="E86" t="str">
        <v>Gas</v>
      </c>
      <c r="F86" t="str">
        <v>Kerosene</v>
      </c>
      <c r="G86" t="str">
        <v>Gasoil CN48</v>
      </c>
      <c r="H86" t="str">
        <v>BioGasoil</v>
      </c>
      <c r="I86" t="str">
        <v>MDF</v>
      </c>
      <c r="J86" t="str">
        <v>Fuel Oil</v>
      </c>
      <c r="K86" t="str">
        <v>LPG</v>
      </c>
      <c r="L86" t="str">
        <v>Electricity</v>
      </c>
      <c r="M86" t="str">
        <v>Captive Electricity</v>
      </c>
    </row>
    <row r="87" spans="1:40" x14ac:dyDescent="0.2">
      <c r="A87" s="90">
        <v>2019</v>
      </c>
      <c r="B87" s="94">
        <f>_xlfn.FORECAST.LINEAR($A87,B$90:B$98,$A$90:$A$98)</f>
        <v>4435893235.329895</v>
      </c>
      <c r="C87" s="94">
        <f t="shared" ref="C87:M87" si="6">_xlfn.FORECAST.LINEAR($A87,C$90:C$98,$A$90:$A$98)</f>
        <v>374479463.96227264</v>
      </c>
      <c r="D87" s="94">
        <f t="shared" si="6"/>
        <v>0</v>
      </c>
      <c r="E87" s="94">
        <f t="shared" si="6"/>
        <v>0</v>
      </c>
      <c r="F87" s="94">
        <f t="shared" si="6"/>
        <v>5505500398.4564819</v>
      </c>
      <c r="G87" s="94">
        <f t="shared" si="6"/>
        <v>44301570489.640137</v>
      </c>
      <c r="H87" s="94">
        <f t="shared" si="6"/>
        <v>762865252888.29688</v>
      </c>
      <c r="I87" s="94">
        <f t="shared" si="6"/>
        <v>308321515147.85156</v>
      </c>
      <c r="J87" s="94">
        <f t="shared" si="6"/>
        <v>0</v>
      </c>
      <c r="K87" s="94">
        <f t="shared" si="6"/>
        <v>19713092028.691162</v>
      </c>
      <c r="L87" s="94">
        <f t="shared" si="6"/>
        <v>3271210275665.5312</v>
      </c>
      <c r="M87" s="94">
        <f t="shared" si="6"/>
        <v>9247821392.5565186</v>
      </c>
    </row>
    <row r="88" spans="1:40" x14ac:dyDescent="0.2">
      <c r="A88" s="90">
        <v>2020</v>
      </c>
      <c r="B88" s="94">
        <f t="shared" ref="B88:M89" si="7">_xlfn.FORECAST.LINEAR($A88,B$90:B$98,$A$90:$A$98)</f>
        <v>4618747899.0253906</v>
      </c>
      <c r="C88" s="94">
        <f t="shared" si="7"/>
        <v>389916110.61064529</v>
      </c>
      <c r="D88" s="94">
        <f t="shared" si="7"/>
        <v>0</v>
      </c>
      <c r="E88" s="94">
        <f t="shared" si="7"/>
        <v>0</v>
      </c>
      <c r="F88" s="94">
        <f t="shared" si="7"/>
        <v>5732445992.1459961</v>
      </c>
      <c r="G88" s="94">
        <f t="shared" si="7"/>
        <v>46127752578.187012</v>
      </c>
      <c r="H88" s="94">
        <f t="shared" si="7"/>
        <v>794311787297.84375</v>
      </c>
      <c r="I88" s="94">
        <f t="shared" si="7"/>
        <v>321031024590.82422</v>
      </c>
      <c r="J88" s="94">
        <f t="shared" si="7"/>
        <v>0</v>
      </c>
      <c r="K88" s="94">
        <f t="shared" si="7"/>
        <v>20525697432.399902</v>
      </c>
      <c r="L88" s="94">
        <f t="shared" si="7"/>
        <v>3406054831902.8438</v>
      </c>
      <c r="M88" s="94">
        <f t="shared" si="7"/>
        <v>9629031485.0771484</v>
      </c>
    </row>
    <row r="89" spans="1:40" x14ac:dyDescent="0.2">
      <c r="A89" s="90">
        <v>2021</v>
      </c>
      <c r="B89" s="94">
        <f t="shared" si="7"/>
        <v>4801602562.7208862</v>
      </c>
      <c r="C89" s="94">
        <f t="shared" si="7"/>
        <v>405352757.25901794</v>
      </c>
      <c r="D89" s="94">
        <f t="shared" si="7"/>
        <v>0</v>
      </c>
      <c r="E89" s="94">
        <f t="shared" si="7"/>
        <v>0</v>
      </c>
      <c r="F89" s="94">
        <f t="shared" si="7"/>
        <v>5959391585.8355103</v>
      </c>
      <c r="G89" s="94">
        <f t="shared" si="7"/>
        <v>47953934666.733887</v>
      </c>
      <c r="H89" s="94">
        <f t="shared" si="7"/>
        <v>825758321707.39062</v>
      </c>
      <c r="I89" s="94">
        <f t="shared" si="7"/>
        <v>333740534033.79688</v>
      </c>
      <c r="J89" s="94">
        <f t="shared" si="7"/>
        <v>0</v>
      </c>
      <c r="K89" s="94">
        <f t="shared" si="7"/>
        <v>21338302836.108887</v>
      </c>
      <c r="L89" s="94">
        <f t="shared" si="7"/>
        <v>3540899388140.125</v>
      </c>
      <c r="M89" s="94">
        <f t="shared" si="7"/>
        <v>10010241577.5979</v>
      </c>
    </row>
    <row r="90" spans="1:40" x14ac:dyDescent="0.2">
      <c r="A90" s="92">
        <v>2022</v>
      </c>
      <c r="B90" s="84" cm="1">
        <f t="array" ref="B90:M128">TRANSPOSE(B71:AN82)</f>
        <v>5065932579.8354301</v>
      </c>
      <c r="C90" s="84">
        <v>427667578.16810399</v>
      </c>
      <c r="D90" s="84">
        <v>0</v>
      </c>
      <c r="E90" s="84">
        <v>0</v>
      </c>
      <c r="F90" s="84">
        <v>6287458321.7428446</v>
      </c>
      <c r="G90" s="84">
        <v>50593816707.28019</v>
      </c>
      <c r="H90" s="84">
        <v>871216626191.82288</v>
      </c>
      <c r="I90" s="84">
        <v>352113075267.82288</v>
      </c>
      <c r="J90" s="84">
        <v>0</v>
      </c>
      <c r="K90" s="84">
        <v>22512984388.817142</v>
      </c>
      <c r="L90" s="84">
        <v>3735827223928.7212</v>
      </c>
      <c r="M90" s="84">
        <v>10561309120.770006</v>
      </c>
    </row>
    <row r="91" spans="1:40" x14ac:dyDescent="0.2">
      <c r="A91" s="92">
        <v>2023</v>
      </c>
      <c r="B91" s="84">
        <v>5183772488.2586966</v>
      </c>
      <c r="C91" s="84">
        <v>437615659.28697407</v>
      </c>
      <c r="D91" s="84">
        <v>0</v>
      </c>
      <c r="E91" s="84">
        <v>0</v>
      </c>
      <c r="F91" s="84">
        <v>6433712442.0204067</v>
      </c>
      <c r="G91" s="84">
        <v>51770691968.372406</v>
      </c>
      <c r="H91" s="84">
        <v>891482211220.7113</v>
      </c>
      <c r="I91" s="84">
        <v>360303664441.74005</v>
      </c>
      <c r="J91" s="84">
        <v>0</v>
      </c>
      <c r="K91" s="84">
        <v>23036664476.71891</v>
      </c>
      <c r="L91" s="84">
        <v>3822727223290.1826</v>
      </c>
      <c r="M91" s="84">
        <v>10806978339.617323</v>
      </c>
    </row>
    <row r="92" spans="1:40" x14ac:dyDescent="0.2">
      <c r="A92" s="92">
        <v>2024</v>
      </c>
      <c r="B92" s="84">
        <v>5325275238.8436575</v>
      </c>
      <c r="C92" s="84">
        <v>449561364.78010988</v>
      </c>
      <c r="D92" s="84">
        <v>0</v>
      </c>
      <c r="E92" s="84">
        <v>0</v>
      </c>
      <c r="F92" s="84">
        <v>6609335120.114522</v>
      </c>
      <c r="G92" s="84">
        <v>53183889659.784279</v>
      </c>
      <c r="H92" s="84">
        <v>915817226939.67261</v>
      </c>
      <c r="I92" s="84">
        <v>370138964829.59991</v>
      </c>
      <c r="J92" s="84">
        <v>0</v>
      </c>
      <c r="K92" s="84">
        <v>23665502141.786575</v>
      </c>
      <c r="L92" s="84">
        <v>3927077176544.6475</v>
      </c>
      <c r="M92" s="84">
        <v>11101979164.601761</v>
      </c>
    </row>
    <row r="93" spans="1:40" x14ac:dyDescent="0.2">
      <c r="A93" s="92">
        <v>2025</v>
      </c>
      <c r="B93" s="84">
        <v>5470936389.8097086</v>
      </c>
      <c r="C93" s="84">
        <v>461858123.70556188</v>
      </c>
      <c r="D93" s="84">
        <v>0</v>
      </c>
      <c r="E93" s="84">
        <v>0</v>
      </c>
      <c r="F93" s="84">
        <v>6790118895.1378136</v>
      </c>
      <c r="G93" s="84">
        <v>54638617581.486549</v>
      </c>
      <c r="H93" s="84">
        <v>940867385920.66382</v>
      </c>
      <c r="I93" s="84">
        <v>380263299294.26678</v>
      </c>
      <c r="J93" s="84">
        <v>0</v>
      </c>
      <c r="K93" s="84">
        <v>24312819721.73399</v>
      </c>
      <c r="L93" s="84">
        <v>4034493705421.0425</v>
      </c>
      <c r="M93" s="84">
        <v>11405649301.935011</v>
      </c>
    </row>
    <row r="94" spans="1:40" x14ac:dyDescent="0.2">
      <c r="A94" s="92">
        <v>2026</v>
      </c>
      <c r="B94" s="84">
        <v>5664124603.8150682</v>
      </c>
      <c r="C94" s="84">
        <v>478167131.83234948</v>
      </c>
      <c r="D94" s="84">
        <v>0</v>
      </c>
      <c r="E94" s="84">
        <v>0</v>
      </c>
      <c r="F94" s="84">
        <v>7029889722.0622616</v>
      </c>
      <c r="G94" s="84">
        <v>56568001546.898804</v>
      </c>
      <c r="H94" s="84">
        <v>974091038500.58838</v>
      </c>
      <c r="I94" s="84">
        <v>393691053230.3714</v>
      </c>
      <c r="J94" s="84">
        <v>0</v>
      </c>
      <c r="K94" s="84">
        <v>25171347382.23188</v>
      </c>
      <c r="L94" s="84">
        <v>4176958647038.335</v>
      </c>
      <c r="M94" s="84">
        <v>11808402480.041136</v>
      </c>
    </row>
    <row r="95" spans="1:40" x14ac:dyDescent="0.2">
      <c r="A95" s="92">
        <v>2027</v>
      </c>
      <c r="B95" s="84">
        <v>5864334605.2192488</v>
      </c>
      <c r="C95" s="84">
        <v>495068921.39946222</v>
      </c>
      <c r="D95" s="84">
        <v>0</v>
      </c>
      <c r="E95" s="84">
        <v>0</v>
      </c>
      <c r="F95" s="84">
        <v>7278375468.6818399</v>
      </c>
      <c r="G95" s="84">
        <v>58567512585.46389</v>
      </c>
      <c r="H95" s="84">
        <v>1008522266947.5485</v>
      </c>
      <c r="I95" s="84">
        <v>407606864027.85559</v>
      </c>
      <c r="J95" s="84">
        <v>0</v>
      </c>
      <c r="K95" s="84">
        <v>26061079838.214111</v>
      </c>
      <c r="L95" s="84">
        <v>4324601743736.0093</v>
      </c>
      <c r="M95" s="84">
        <v>12225794476.593927</v>
      </c>
    </row>
    <row r="96" spans="1:40" x14ac:dyDescent="0.2">
      <c r="A96" s="92">
        <v>2028</v>
      </c>
      <c r="B96" s="84">
        <v>6071830581.6745167</v>
      </c>
      <c r="C96" s="84">
        <v>512585795.20932502</v>
      </c>
      <c r="D96" s="84">
        <v>0</v>
      </c>
      <c r="E96" s="84">
        <v>0</v>
      </c>
      <c r="F96" s="84">
        <v>7535904025.0398111</v>
      </c>
      <c r="G96" s="84">
        <v>60639789157.414818</v>
      </c>
      <c r="H96" s="84">
        <v>1044206505082.7526</v>
      </c>
      <c r="I96" s="84">
        <v>422029094332.73218</v>
      </c>
      <c r="J96" s="84">
        <v>0</v>
      </c>
      <c r="K96" s="84">
        <v>26983191138.564568</v>
      </c>
      <c r="L96" s="84">
        <v>4477617818364.1562</v>
      </c>
      <c r="M96" s="84">
        <v>12658376062.338461</v>
      </c>
    </row>
    <row r="97" spans="1:13" x14ac:dyDescent="0.2">
      <c r="A97" s="92">
        <v>2029</v>
      </c>
      <c r="B97" s="84">
        <v>6286887068.5391378</v>
      </c>
      <c r="C97" s="84">
        <v>530740929.62086916</v>
      </c>
      <c r="D97" s="84">
        <v>0</v>
      </c>
      <c r="E97" s="84">
        <v>0</v>
      </c>
      <c r="F97" s="84">
        <v>7802816123.9816551</v>
      </c>
      <c r="G97" s="84">
        <v>62787573066.235352</v>
      </c>
      <c r="H97" s="84">
        <v>1081190966280.0127</v>
      </c>
      <c r="I97" s="84">
        <v>436976826019.41321</v>
      </c>
      <c r="J97" s="84">
        <v>0</v>
      </c>
      <c r="K97" s="84">
        <v>27938901317.33176</v>
      </c>
      <c r="L97" s="84">
        <v>4636209324597.2354</v>
      </c>
      <c r="M97" s="84">
        <v>13106719580.616756</v>
      </c>
    </row>
    <row r="98" spans="1:13" x14ac:dyDescent="0.2">
      <c r="A98" s="92">
        <v>2030</v>
      </c>
      <c r="B98" s="84">
        <v>6509789374.7897892</v>
      </c>
      <c r="C98" s="84">
        <v>549558410.50518799</v>
      </c>
      <c r="D98" s="84">
        <v>0</v>
      </c>
      <c r="E98" s="84">
        <v>0</v>
      </c>
      <c r="F98" s="84">
        <v>8079465869.7658463</v>
      </c>
      <c r="G98" s="84">
        <v>65013713712.276451</v>
      </c>
      <c r="H98" s="84">
        <v>1119524716712.2732</v>
      </c>
      <c r="I98" s="84">
        <v>452469889794.20911</v>
      </c>
      <c r="J98" s="84">
        <v>0</v>
      </c>
      <c r="K98" s="84">
        <v>28929478286.48188</v>
      </c>
      <c r="L98" s="84">
        <v>4800586661019.4111</v>
      </c>
      <c r="M98" s="84">
        <v>13571419835.297632</v>
      </c>
    </row>
    <row r="99" spans="1:13" x14ac:dyDescent="0.2">
      <c r="A99" s="92">
        <v>2031</v>
      </c>
      <c r="B99" s="84">
        <v>6771715696.337923</v>
      </c>
      <c r="C99" s="84">
        <v>571670310.69921112</v>
      </c>
      <c r="D99" s="84">
        <v>0</v>
      </c>
      <c r="E99" s="84">
        <v>0</v>
      </c>
      <c r="F99" s="84">
        <v>8404549317.7091694</v>
      </c>
      <c r="G99" s="84">
        <v>67629589880.065666</v>
      </c>
      <c r="H99" s="84">
        <v>1164569644289.5396</v>
      </c>
      <c r="I99" s="84">
        <v>470675359590.82812</v>
      </c>
      <c r="J99" s="84">
        <v>0</v>
      </c>
      <c r="K99" s="84">
        <v>30093477825.580563</v>
      </c>
      <c r="L99" s="84">
        <v>4993741912748.959</v>
      </c>
      <c r="M99" s="84">
        <v>14117476223.759464</v>
      </c>
    </row>
    <row r="100" spans="1:13" x14ac:dyDescent="0.2">
      <c r="A100" s="92">
        <v>2032</v>
      </c>
      <c r="B100" s="84">
        <v>7044402130.4992218</v>
      </c>
      <c r="C100" s="84">
        <v>594690582.89178872</v>
      </c>
      <c r="D100" s="84">
        <v>0</v>
      </c>
      <c r="E100" s="84">
        <v>0</v>
      </c>
      <c r="F100" s="84">
        <v>8742987416.2575588</v>
      </c>
      <c r="G100" s="84">
        <v>70352928031.748444</v>
      </c>
      <c r="H100" s="84">
        <v>1211465048331.0203</v>
      </c>
      <c r="I100" s="84">
        <v>489628722550.79675</v>
      </c>
      <c r="J100" s="84">
        <v>0</v>
      </c>
      <c r="K100" s="84">
        <v>31305295262.660427</v>
      </c>
      <c r="L100" s="84">
        <v>5194832114460.4326</v>
      </c>
      <c r="M100" s="84">
        <v>14685964982.508703</v>
      </c>
    </row>
    <row r="101" spans="1:13" x14ac:dyDescent="0.2">
      <c r="A101" s="92">
        <v>2033</v>
      </c>
      <c r="B101" s="84">
        <v>7328301410.6245165</v>
      </c>
      <c r="C101" s="84">
        <v>618657446.97089899</v>
      </c>
      <c r="D101" s="84">
        <v>0</v>
      </c>
      <c r="E101" s="84">
        <v>0</v>
      </c>
      <c r="F101" s="84">
        <v>9095342064.3367023</v>
      </c>
      <c r="G101" s="84">
        <v>73188249646.402573</v>
      </c>
      <c r="H101" s="84">
        <v>1260288787911.2817</v>
      </c>
      <c r="I101" s="84">
        <v>509361446391.0509</v>
      </c>
      <c r="J101" s="84">
        <v>0</v>
      </c>
      <c r="K101" s="84">
        <v>32566942542.945545</v>
      </c>
      <c r="L101" s="84">
        <v>5404191130363.54</v>
      </c>
      <c r="M101" s="84">
        <v>15277829956.887161</v>
      </c>
    </row>
    <row r="102" spans="1:13" x14ac:dyDescent="0.2">
      <c r="A102" s="92">
        <v>2034</v>
      </c>
      <c r="B102" s="84">
        <v>7623885842.686223</v>
      </c>
      <c r="C102" s="84">
        <v>643610775.15122223</v>
      </c>
      <c r="D102" s="84">
        <v>0</v>
      </c>
      <c r="E102" s="84">
        <v>0</v>
      </c>
      <c r="F102" s="84">
        <v>9462199452.9528732</v>
      </c>
      <c r="G102" s="84">
        <v>76140271676.222275</v>
      </c>
      <c r="H102" s="84">
        <v>1311122088117.5771</v>
      </c>
      <c r="I102" s="84">
        <v>529906359244.57361</v>
      </c>
      <c r="J102" s="84">
        <v>0</v>
      </c>
      <c r="K102" s="84">
        <v>33880518592.313103</v>
      </c>
      <c r="L102" s="84">
        <v>5622167258324.8613</v>
      </c>
      <c r="M102" s="84">
        <v>15894055796.669727</v>
      </c>
    </row>
    <row r="103" spans="1:13" x14ac:dyDescent="0.2">
      <c r="A103" s="92">
        <v>2035</v>
      </c>
      <c r="B103" s="84">
        <v>7931648174.9221354</v>
      </c>
      <c r="C103" s="84">
        <v>669592165.3897351</v>
      </c>
      <c r="D103" s="84">
        <v>0</v>
      </c>
      <c r="E103" s="84">
        <v>0</v>
      </c>
      <c r="F103" s="84">
        <v>9844171144.5300503</v>
      </c>
      <c r="G103" s="84">
        <v>79213915231.710449</v>
      </c>
      <c r="H103" s="84">
        <v>1364049689607.3325</v>
      </c>
      <c r="I103" s="84">
        <v>551297710105.9198</v>
      </c>
      <c r="J103" s="84">
        <v>0</v>
      </c>
      <c r="K103" s="84">
        <v>35248213181.986877</v>
      </c>
      <c r="L103" s="84">
        <v>5849123871178.9688</v>
      </c>
      <c r="M103" s="84">
        <v>16535669769.072447</v>
      </c>
    </row>
    <row r="104" spans="1:13" x14ac:dyDescent="0.2">
      <c r="A104" s="92">
        <v>2036</v>
      </c>
      <c r="B104" s="84">
        <v>8244214258.2473297</v>
      </c>
      <c r="C104" s="84">
        <v>695979089.76477659</v>
      </c>
      <c r="D104" s="84">
        <v>0</v>
      </c>
      <c r="E104" s="84">
        <v>0</v>
      </c>
      <c r="F104" s="84">
        <v>10232104894.28426</v>
      </c>
      <c r="G104" s="84">
        <v>82335534179.347778</v>
      </c>
      <c r="H104" s="84">
        <v>1417803418912.8687</v>
      </c>
      <c r="I104" s="84">
        <v>573022950836.94214</v>
      </c>
      <c r="J104" s="84">
        <v>0</v>
      </c>
      <c r="K104" s="84">
        <v>36637255622.540337</v>
      </c>
      <c r="L104" s="84">
        <v>6079622967833.1484</v>
      </c>
      <c r="M104" s="84">
        <v>17187298462.238552</v>
      </c>
    </row>
    <row r="105" spans="1:13" x14ac:dyDescent="0.2">
      <c r="A105" s="92">
        <v>2037</v>
      </c>
      <c r="B105" s="84">
        <v>8569375348.2306862</v>
      </c>
      <c r="C105" s="84">
        <v>723429288.45498478</v>
      </c>
      <c r="D105" s="84">
        <v>0</v>
      </c>
      <c r="E105" s="84">
        <v>0</v>
      </c>
      <c r="F105" s="84">
        <v>10635670628.510675</v>
      </c>
      <c r="G105" s="84">
        <v>85582940323.764252</v>
      </c>
      <c r="H105" s="84">
        <v>1473723181625.8093</v>
      </c>
      <c r="I105" s="84">
        <v>595623621009.14465</v>
      </c>
      <c r="J105" s="84">
        <v>0</v>
      </c>
      <c r="K105" s="84">
        <v>38082270222.968323</v>
      </c>
      <c r="L105" s="84">
        <v>6319410140871.6045</v>
      </c>
      <c r="M105" s="84">
        <v>17865184859.509212</v>
      </c>
    </row>
    <row r="106" spans="1:13" x14ac:dyDescent="0.2">
      <c r="A106" s="92">
        <v>2038</v>
      </c>
      <c r="B106" s="84">
        <v>8907652132.2101669</v>
      </c>
      <c r="C106" s="84">
        <v>751986718.04472077</v>
      </c>
      <c r="D106" s="84">
        <v>0</v>
      </c>
      <c r="E106" s="84">
        <v>0</v>
      </c>
      <c r="F106" s="84">
        <v>11055514585.564148</v>
      </c>
      <c r="G106" s="84">
        <v>88961333805.175751</v>
      </c>
      <c r="H106" s="84">
        <v>1531898523246.1667</v>
      </c>
      <c r="I106" s="84">
        <v>619135911554.19458</v>
      </c>
      <c r="J106" s="84">
        <v>0</v>
      </c>
      <c r="K106" s="84">
        <v>39585570915.74556</v>
      </c>
      <c r="L106" s="84">
        <v>6568869366571.4961</v>
      </c>
      <c r="M106" s="84">
        <v>18570414474.725159</v>
      </c>
    </row>
    <row r="107" spans="1:13" x14ac:dyDescent="0.2">
      <c r="A107" s="92">
        <v>2039</v>
      </c>
      <c r="B107" s="84">
        <v>9259587454.1706524</v>
      </c>
      <c r="C107" s="84">
        <v>781697205.58925545</v>
      </c>
      <c r="D107" s="84">
        <v>0</v>
      </c>
      <c r="E107" s="84">
        <v>0</v>
      </c>
      <c r="F107" s="84">
        <v>11492310502.979927</v>
      </c>
      <c r="G107" s="84">
        <v>92476136043.752899</v>
      </c>
      <c r="H107" s="84">
        <v>1592422799675.8599</v>
      </c>
      <c r="I107" s="84">
        <v>643597553425.25635</v>
      </c>
      <c r="J107" s="84">
        <v>0</v>
      </c>
      <c r="K107" s="84">
        <v>41149570097.398132</v>
      </c>
      <c r="L107" s="84">
        <v>6828400960433.4922</v>
      </c>
      <c r="M107" s="84">
        <v>19304119013.261116</v>
      </c>
    </row>
    <row r="108" spans="1:13" x14ac:dyDescent="0.2">
      <c r="A108" s="92">
        <v>2040</v>
      </c>
      <c r="B108" s="84">
        <v>9625747290.6183186</v>
      </c>
      <c r="C108" s="84">
        <v>812608530.99838459</v>
      </c>
      <c r="D108" s="84">
        <v>0</v>
      </c>
      <c r="E108" s="84">
        <v>0</v>
      </c>
      <c r="F108" s="84">
        <v>11946760828.656321</v>
      </c>
      <c r="G108" s="84">
        <v>96132999485.745789</v>
      </c>
      <c r="H108" s="84">
        <v>1655393345045.2668</v>
      </c>
      <c r="I108" s="84">
        <v>669047885426.18835</v>
      </c>
      <c r="J108" s="84">
        <v>0</v>
      </c>
      <c r="K108" s="84">
        <v>42776782965.285515</v>
      </c>
      <c r="L108" s="84">
        <v>7098422296831.7178</v>
      </c>
      <c r="M108" s="84">
        <v>20067478406.500412</v>
      </c>
    </row>
    <row r="109" spans="1:13" x14ac:dyDescent="0.2">
      <c r="A109" s="92">
        <v>2041</v>
      </c>
      <c r="B109" s="84">
        <v>9980139966.8823929</v>
      </c>
      <c r="C109" s="84">
        <v>842526469.14498627</v>
      </c>
      <c r="D109" s="84">
        <v>0</v>
      </c>
      <c r="E109" s="84">
        <v>0</v>
      </c>
      <c r="F109" s="84">
        <v>12386606631.265417</v>
      </c>
      <c r="G109" s="84">
        <v>99672343490.574524</v>
      </c>
      <c r="H109" s="84">
        <v>1716340226373.8591</v>
      </c>
      <c r="I109" s="84">
        <v>693680328342.70898</v>
      </c>
      <c r="J109" s="84">
        <v>0</v>
      </c>
      <c r="K109" s="84">
        <v>44351702619.763718</v>
      </c>
      <c r="L109" s="84">
        <v>7359766044914.3877</v>
      </c>
      <c r="M109" s="84">
        <v>20806305965.923531</v>
      </c>
    </row>
    <row r="110" spans="1:13" x14ac:dyDescent="0.2">
      <c r="A110" s="92">
        <v>2042</v>
      </c>
      <c r="B110" s="84">
        <v>10347925816.728266</v>
      </c>
      <c r="C110" s="84">
        <v>873575063.10262454</v>
      </c>
      <c r="D110" s="84">
        <v>0</v>
      </c>
      <c r="E110" s="84">
        <v>0</v>
      </c>
      <c r="F110" s="84">
        <v>12843075043.702877</v>
      </c>
      <c r="G110" s="84">
        <v>103345446040.08333</v>
      </c>
      <c r="H110" s="84">
        <v>1779590406318.856</v>
      </c>
      <c r="I110" s="84">
        <v>719243678148.1709</v>
      </c>
      <c r="J110" s="84">
        <v>0</v>
      </c>
      <c r="K110" s="84">
        <v>45986141484.774612</v>
      </c>
      <c r="L110" s="84">
        <v>7630986470527.4336</v>
      </c>
      <c r="M110" s="84">
        <v>21573055224.67374</v>
      </c>
    </row>
    <row r="111" spans="1:13" x14ac:dyDescent="0.2">
      <c r="A111" s="92">
        <v>2043</v>
      </c>
      <c r="B111" s="84">
        <v>10729625849.067822</v>
      </c>
      <c r="C111" s="84">
        <v>905798296.60302925</v>
      </c>
      <c r="D111" s="84">
        <v>0</v>
      </c>
      <c r="E111" s="84">
        <v>0</v>
      </c>
      <c r="F111" s="84">
        <v>13316812703.437151</v>
      </c>
      <c r="G111" s="84">
        <v>107157510486.06888</v>
      </c>
      <c r="H111" s="84">
        <v>1845233485683.1252</v>
      </c>
      <c r="I111" s="84">
        <v>745774148125.58105</v>
      </c>
      <c r="J111" s="84">
        <v>0</v>
      </c>
      <c r="K111" s="84">
        <v>47682414921.866135</v>
      </c>
      <c r="L111" s="84">
        <v>7912467787089.8643</v>
      </c>
      <c r="M111" s="84">
        <v>22368812366.999722</v>
      </c>
    </row>
    <row r="112" spans="1:13" x14ac:dyDescent="0.2">
      <c r="A112" s="92">
        <v>2044</v>
      </c>
      <c r="B112" s="84">
        <v>11125781985.444445</v>
      </c>
      <c r="C112" s="84">
        <v>939241918.82867825</v>
      </c>
      <c r="D112" s="84">
        <v>0</v>
      </c>
      <c r="E112" s="84">
        <v>0</v>
      </c>
      <c r="F112" s="84">
        <v>13808492203.137798</v>
      </c>
      <c r="G112" s="84">
        <v>111113949036.21519</v>
      </c>
      <c r="H112" s="84">
        <v>1913362661731.1895</v>
      </c>
      <c r="I112" s="84">
        <v>773309405112.81934</v>
      </c>
      <c r="J112" s="84">
        <v>0</v>
      </c>
      <c r="K112" s="84">
        <v>49442931228.23806</v>
      </c>
      <c r="L112" s="84">
        <v>8204609629856.0166</v>
      </c>
      <c r="M112" s="84">
        <v>23194707175.196983</v>
      </c>
    </row>
    <row r="113" spans="1:13" x14ac:dyDescent="0.2">
      <c r="A113" s="92">
        <v>2045</v>
      </c>
      <c r="B113" s="84">
        <v>11536957926.316326</v>
      </c>
      <c r="C113" s="84">
        <v>973953517.54470003</v>
      </c>
      <c r="D113" s="84">
        <v>0</v>
      </c>
      <c r="E113" s="84">
        <v>0</v>
      </c>
      <c r="F113" s="84">
        <v>14318813165.841833</v>
      </c>
      <c r="G113" s="84">
        <v>115220391405.72482</v>
      </c>
      <c r="H113" s="84">
        <v>1984074877168.7832</v>
      </c>
      <c r="I113" s="84">
        <v>801888629714.58911</v>
      </c>
      <c r="J113" s="84">
        <v>0</v>
      </c>
      <c r="K113" s="84">
        <v>51270195486.501556</v>
      </c>
      <c r="L113" s="84">
        <v>8507827694748.5371</v>
      </c>
      <c r="M113" s="84">
        <v>24051914835.610119</v>
      </c>
    </row>
    <row r="114" spans="1:13" x14ac:dyDescent="0.2">
      <c r="A114" s="92">
        <v>2046</v>
      </c>
      <c r="B114" s="84">
        <v>11925444559.033346</v>
      </c>
      <c r="C114" s="84">
        <v>1006749677.9251384</v>
      </c>
      <c r="D114" s="84">
        <v>0</v>
      </c>
      <c r="E114" s="84">
        <v>0</v>
      </c>
      <c r="F114" s="84">
        <v>14800973848.651758</v>
      </c>
      <c r="G114" s="84">
        <v>119100234095.92343</v>
      </c>
      <c r="H114" s="84">
        <v>2050885085978.8142</v>
      </c>
      <c r="I114" s="84">
        <v>828890809627.31018</v>
      </c>
      <c r="J114" s="84">
        <v>0</v>
      </c>
      <c r="K114" s="84">
        <v>52996628548.882851</v>
      </c>
      <c r="L114" s="84">
        <v>8794313729800.3105</v>
      </c>
      <c r="M114" s="84">
        <v>24861820485.31081</v>
      </c>
    </row>
    <row r="115" spans="1:13" x14ac:dyDescent="0.2">
      <c r="A115" s="92">
        <v>2047</v>
      </c>
      <c r="B115" s="84">
        <v>12327379052.204916</v>
      </c>
      <c r="C115" s="84">
        <v>1040681110.7991412</v>
      </c>
      <c r="D115" s="84">
        <v>0</v>
      </c>
      <c r="E115" s="84">
        <v>0</v>
      </c>
      <c r="F115" s="84">
        <v>15299825014.564667</v>
      </c>
      <c r="G115" s="84">
        <v>123114381492.35732</v>
      </c>
      <c r="H115" s="84">
        <v>2120007998211.1816</v>
      </c>
      <c r="I115" s="84">
        <v>856827697498.69458</v>
      </c>
      <c r="J115" s="84">
        <v>0</v>
      </c>
      <c r="K115" s="84">
        <v>54782823850.043488</v>
      </c>
      <c r="L115" s="84">
        <v>9090716770733.6191</v>
      </c>
      <c r="M115" s="84">
        <v>25699761843.942722</v>
      </c>
    </row>
    <row r="116" spans="1:13" x14ac:dyDescent="0.2">
      <c r="A116" s="92">
        <v>2048</v>
      </c>
      <c r="B116" s="84">
        <v>12743241321.379057</v>
      </c>
      <c r="C116" s="84">
        <v>1075788330.7840891</v>
      </c>
      <c r="D116" s="84">
        <v>0</v>
      </c>
      <c r="E116" s="84">
        <v>0</v>
      </c>
      <c r="F116" s="84">
        <v>15815962299.025475</v>
      </c>
      <c r="G116" s="84">
        <v>127267626544.57504</v>
      </c>
      <c r="H116" s="84">
        <v>2191526147614.2161</v>
      </c>
      <c r="I116" s="84">
        <v>885732650373.43604</v>
      </c>
      <c r="J116" s="84">
        <v>0</v>
      </c>
      <c r="K116" s="84">
        <v>56630914132.784607</v>
      </c>
      <c r="L116" s="84">
        <v>9397390727029.3418</v>
      </c>
      <c r="M116" s="84">
        <v>26566739425.502964</v>
      </c>
    </row>
    <row r="117" spans="1:13" x14ac:dyDescent="0.2">
      <c r="A117" s="92">
        <v>2049</v>
      </c>
      <c r="B117" s="84">
        <v>13173528980.390875</v>
      </c>
      <c r="C117" s="84">
        <v>1112113346.5921729</v>
      </c>
      <c r="D117" s="84">
        <v>0</v>
      </c>
      <c r="E117" s="84">
        <v>0</v>
      </c>
      <c r="F117" s="84">
        <v>16350003303.275282</v>
      </c>
      <c r="G117" s="84">
        <v>131564938956.13419</v>
      </c>
      <c r="H117" s="84">
        <v>2265525111609.1997</v>
      </c>
      <c r="I117" s="84">
        <v>915640255434.64795</v>
      </c>
      <c r="J117" s="84">
        <v>0</v>
      </c>
      <c r="K117" s="84">
        <v>58543110791.025269</v>
      </c>
      <c r="L117" s="84">
        <v>9714702559613.8027</v>
      </c>
      <c r="M117" s="84">
        <v>27463790640.863575</v>
      </c>
    </row>
    <row r="118" spans="1:13" x14ac:dyDescent="0.2">
      <c r="A118" s="92">
        <v>2050</v>
      </c>
      <c r="B118" s="84">
        <v>13618758015.150303</v>
      </c>
      <c r="C118" s="84">
        <v>1149699717.9117591</v>
      </c>
      <c r="D118" s="84">
        <v>0</v>
      </c>
      <c r="E118" s="84">
        <v>0</v>
      </c>
      <c r="F118" s="84">
        <v>16902588430.606487</v>
      </c>
      <c r="G118" s="84">
        <v>136011471913.76572</v>
      </c>
      <c r="H118" s="84">
        <v>2342093627165.3911</v>
      </c>
      <c r="I118" s="84">
        <v>946586376836.20007</v>
      </c>
      <c r="J118" s="84">
        <v>0</v>
      </c>
      <c r="K118" s="84">
        <v>60521706864.112495</v>
      </c>
      <c r="L118" s="84">
        <v>10043032777737.59</v>
      </c>
      <c r="M118" s="84">
        <v>28391991202.464634</v>
      </c>
    </row>
    <row r="119" spans="1:13" x14ac:dyDescent="0.2">
      <c r="A119" s="92">
        <v>2051</v>
      </c>
      <c r="B119" s="84">
        <v>14056219194.994453</v>
      </c>
      <c r="C119" s="84">
        <v>1186630324.5430439</v>
      </c>
      <c r="D119" s="84">
        <v>0</v>
      </c>
      <c r="E119" s="84">
        <v>0</v>
      </c>
      <c r="F119" s="84">
        <v>17445532674.79142</v>
      </c>
      <c r="G119" s="84">
        <v>140380426770.70239</v>
      </c>
      <c r="H119" s="84">
        <v>2417326261470.623</v>
      </c>
      <c r="I119" s="84">
        <v>976992585153.76501</v>
      </c>
      <c r="J119" s="84">
        <v>0</v>
      </c>
      <c r="K119" s="84">
        <v>62465782620.617104</v>
      </c>
      <c r="L119" s="84">
        <v>10365634659882.428</v>
      </c>
      <c r="M119" s="84">
        <v>29303997565.727554</v>
      </c>
    </row>
    <row r="120" spans="1:13" x14ac:dyDescent="0.2">
      <c r="A120" s="92">
        <v>2052</v>
      </c>
      <c r="B120" s="84">
        <v>14508208995.95849</v>
      </c>
      <c r="C120" s="84">
        <v>1224787441.8138883</v>
      </c>
      <c r="D120" s="84">
        <v>0</v>
      </c>
      <c r="E120" s="84">
        <v>0</v>
      </c>
      <c r="F120" s="84">
        <v>18006508761.746475</v>
      </c>
      <c r="G120" s="84">
        <v>144894479964.88788</v>
      </c>
      <c r="H120" s="84">
        <v>2495057463626.0596</v>
      </c>
      <c r="I120" s="84">
        <v>1008408620858.7463</v>
      </c>
      <c r="J120" s="84">
        <v>0</v>
      </c>
      <c r="K120" s="84">
        <v>64474423512.031921</v>
      </c>
      <c r="L120" s="84">
        <v>10698950545313.029</v>
      </c>
      <c r="M120" s="84">
        <v>30246292776.370007</v>
      </c>
    </row>
    <row r="121" spans="1:13" x14ac:dyDescent="0.2">
      <c r="A121" s="92">
        <v>2053</v>
      </c>
      <c r="B121" s="84">
        <v>14975227824.000595</v>
      </c>
      <c r="C121" s="84">
        <v>1264213314.1483681</v>
      </c>
      <c r="D121" s="84">
        <v>0</v>
      </c>
      <c r="E121" s="84">
        <v>0</v>
      </c>
      <c r="F121" s="84">
        <v>18586137758.08802</v>
      </c>
      <c r="G121" s="84">
        <v>149558629085.00479</v>
      </c>
      <c r="H121" s="84">
        <v>2575373291229.9316</v>
      </c>
      <c r="I121" s="84">
        <v>1040869265203.7648</v>
      </c>
      <c r="J121" s="84">
        <v>0</v>
      </c>
      <c r="K121" s="84">
        <v>66549853340.459892</v>
      </c>
      <c r="L121" s="84">
        <v>11043349453982.213</v>
      </c>
      <c r="M121" s="84">
        <v>31219920066.201145</v>
      </c>
    </row>
    <row r="122" spans="1:13" x14ac:dyDescent="0.2">
      <c r="A122" s="92">
        <v>2054</v>
      </c>
      <c r="B122" s="84">
        <v>15457794002.274477</v>
      </c>
      <c r="C122" s="84">
        <v>1304951698.5456855</v>
      </c>
      <c r="D122" s="84">
        <v>0</v>
      </c>
      <c r="E122" s="84">
        <v>0</v>
      </c>
      <c r="F122" s="84">
        <v>19185062967.921417</v>
      </c>
      <c r="G122" s="84">
        <v>154378050659.99835</v>
      </c>
      <c r="H122" s="84">
        <v>2658362883200.3232</v>
      </c>
      <c r="I122" s="84">
        <v>1074410544795.3257</v>
      </c>
      <c r="J122" s="84">
        <v>0</v>
      </c>
      <c r="K122" s="84">
        <v>68694375531.950264</v>
      </c>
      <c r="L122" s="84">
        <v>11399213618720.342</v>
      </c>
      <c r="M122" s="84">
        <v>32225960020.278988</v>
      </c>
    </row>
    <row r="123" spans="1:13" x14ac:dyDescent="0.2">
      <c r="A123" s="92">
        <v>2055</v>
      </c>
      <c r="B123" s="84">
        <v>15956444439.309671</v>
      </c>
      <c r="C123" s="84">
        <v>1347047920.9881556</v>
      </c>
      <c r="D123" s="84">
        <v>0</v>
      </c>
      <c r="E123" s="84">
        <v>0</v>
      </c>
      <c r="F123" s="84">
        <v>19803950762.136684</v>
      </c>
      <c r="G123" s="84">
        <v>159358106832.23886</v>
      </c>
      <c r="H123" s="84">
        <v>2744118574685.8564</v>
      </c>
      <c r="I123" s="84">
        <v>1109069778036.4062</v>
      </c>
      <c r="J123" s="84">
        <v>0</v>
      </c>
      <c r="K123" s="84">
        <v>70910376105.888977</v>
      </c>
      <c r="L123" s="84">
        <v>11766938977978.98</v>
      </c>
      <c r="M123" s="84">
        <v>33265531969.913342</v>
      </c>
    </row>
    <row r="124" spans="1:13" x14ac:dyDescent="0.2">
      <c r="A124" s="92">
        <v>2056</v>
      </c>
      <c r="B124" s="84">
        <v>16470545829.597672</v>
      </c>
      <c r="C124" s="84">
        <v>1390448517.6310081</v>
      </c>
      <c r="D124" s="84">
        <v>0</v>
      </c>
      <c r="E124" s="84">
        <v>0</v>
      </c>
      <c r="F124" s="84">
        <v>20442015129.090984</v>
      </c>
      <c r="G124" s="84">
        <v>164492472736.10446</v>
      </c>
      <c r="H124" s="84">
        <v>2832531452612.8242</v>
      </c>
      <c r="I124" s="84">
        <v>1144802946348.6567</v>
      </c>
      <c r="J124" s="84">
        <v>0</v>
      </c>
      <c r="K124" s="84">
        <v>73195040655.096024</v>
      </c>
      <c r="L124" s="84">
        <v>12146058506206.084</v>
      </c>
      <c r="M124" s="84">
        <v>34337315618.172157</v>
      </c>
    </row>
    <row r="125" spans="1:13" x14ac:dyDescent="0.2">
      <c r="A125" s="92">
        <v>2057</v>
      </c>
      <c r="B125" s="84">
        <v>17001745866.732452</v>
      </c>
      <c r="C125" s="84">
        <v>1435292587.2715125</v>
      </c>
      <c r="D125" s="84">
        <v>0</v>
      </c>
      <c r="E125" s="84">
        <v>0</v>
      </c>
      <c r="F125" s="84">
        <v>21101301063.390114</v>
      </c>
      <c r="G125" s="84">
        <v>169797604000.7157</v>
      </c>
      <c r="H125" s="84">
        <v>2923884880020.7681</v>
      </c>
      <c r="I125" s="84">
        <v>1181724574441.8567</v>
      </c>
      <c r="J125" s="84">
        <v>0</v>
      </c>
      <c r="K125" s="84">
        <v>75555691523.399292</v>
      </c>
      <c r="L125" s="84">
        <v>12537787280485.299</v>
      </c>
      <c r="M125" s="84">
        <v>35444746028.808853</v>
      </c>
    </row>
    <row r="126" spans="1:13" x14ac:dyDescent="0.2">
      <c r="A126" s="92">
        <v>2058</v>
      </c>
      <c r="B126" s="84">
        <v>17550632654.721458</v>
      </c>
      <c r="C126" s="84">
        <v>1481629777.82989</v>
      </c>
      <c r="D126" s="84">
        <v>0</v>
      </c>
      <c r="E126" s="84">
        <v>0</v>
      </c>
      <c r="F126" s="84">
        <v>21782538475.939388</v>
      </c>
      <c r="G126" s="84">
        <v>175279374061.19794</v>
      </c>
      <c r="H126" s="84">
        <v>3018279996429.6372</v>
      </c>
      <c r="I126" s="84">
        <v>1219875539115.5642</v>
      </c>
      <c r="J126" s="84">
        <v>0</v>
      </c>
      <c r="K126" s="84">
        <v>77994942242.686584</v>
      </c>
      <c r="L126" s="84">
        <v>12942558992921.061</v>
      </c>
      <c r="M126" s="84">
        <v>36589049263.978775</v>
      </c>
    </row>
    <row r="127" spans="1:13" x14ac:dyDescent="0.2">
      <c r="A127" s="92">
        <v>2059</v>
      </c>
      <c r="B127" s="84">
        <v>18117815234.191696</v>
      </c>
      <c r="C127" s="84">
        <v>1529511504.7021918</v>
      </c>
      <c r="D127" s="84">
        <v>0</v>
      </c>
      <c r="E127" s="84">
        <v>0</v>
      </c>
      <c r="F127" s="84">
        <v>22486483262.617455</v>
      </c>
      <c r="G127" s="84">
        <v>180943865448.13461</v>
      </c>
      <c r="H127" s="84">
        <v>3115821541946.3931</v>
      </c>
      <c r="I127" s="84">
        <v>1259298172391.5266</v>
      </c>
      <c r="J127" s="84">
        <v>0</v>
      </c>
      <c r="K127" s="84">
        <v>80515499387.100327</v>
      </c>
      <c r="L127" s="84">
        <v>13360822775142.943</v>
      </c>
      <c r="M127" s="84">
        <v>37771495033.893761</v>
      </c>
    </row>
    <row r="128" spans="1:13" x14ac:dyDescent="0.2">
      <c r="A128" s="92">
        <v>2060</v>
      </c>
      <c r="B128" s="84">
        <v>18703924353.313076</v>
      </c>
      <c r="C128" s="84">
        <v>1578991015.841881</v>
      </c>
      <c r="D128" s="84">
        <v>0</v>
      </c>
      <c r="E128" s="84">
        <v>0</v>
      </c>
      <c r="F128" s="84">
        <v>23213918261.088913</v>
      </c>
      <c r="G128" s="84">
        <v>186797377486.83133</v>
      </c>
      <c r="H128" s="84">
        <v>3216617989844.9912</v>
      </c>
      <c r="I128" s="84">
        <v>1300036315097.5332</v>
      </c>
      <c r="J128" s="84">
        <v>0</v>
      </c>
      <c r="K128" s="84">
        <v>83120165999.017929</v>
      </c>
      <c r="L128" s="84">
        <v>13793043766816.244</v>
      </c>
      <c r="M128" s="84">
        <v>38993398304.020615</v>
      </c>
    </row>
    <row r="132" spans="1:43" x14ac:dyDescent="0.2">
      <c r="A132" s="83" t="s">
        <v>259</v>
      </c>
    </row>
    <row r="133" spans="1:43" x14ac:dyDescent="0.2">
      <c r="A133" s="83" t="s">
        <v>241</v>
      </c>
    </row>
    <row r="134" spans="1:43" x14ac:dyDescent="0.2">
      <c r="A134" s="83"/>
    </row>
    <row r="135" spans="1:43" x14ac:dyDescent="0.2">
      <c r="A135" s="83"/>
    </row>
    <row r="136" spans="1:43" x14ac:dyDescent="0.2">
      <c r="A136" s="83"/>
    </row>
    <row r="137" spans="1:43" x14ac:dyDescent="0.2">
      <c r="A137" s="85" t="s">
        <v>244</v>
      </c>
      <c r="B137" s="85">
        <v>2019</v>
      </c>
      <c r="C137" s="85">
        <v>2020</v>
      </c>
      <c r="D137" s="85">
        <v>2021</v>
      </c>
      <c r="E137" s="85">
        <v>2022</v>
      </c>
      <c r="F137" s="85">
        <v>2023</v>
      </c>
      <c r="G137" s="85">
        <v>2024</v>
      </c>
      <c r="H137" s="85">
        <v>2025</v>
      </c>
      <c r="I137" s="85">
        <v>2026</v>
      </c>
      <c r="J137" s="85">
        <v>2027</v>
      </c>
      <c r="K137" s="85">
        <v>2028</v>
      </c>
      <c r="L137" s="85">
        <v>2029</v>
      </c>
      <c r="M137" s="85">
        <v>2030</v>
      </c>
      <c r="N137" s="85">
        <v>2031</v>
      </c>
      <c r="O137" s="85">
        <v>2032</v>
      </c>
      <c r="P137" s="85">
        <v>2033</v>
      </c>
      <c r="Q137" s="85">
        <v>2034</v>
      </c>
      <c r="R137" s="85">
        <v>2035</v>
      </c>
      <c r="S137" s="85">
        <v>2036</v>
      </c>
      <c r="T137" s="85">
        <v>2037</v>
      </c>
      <c r="U137" s="85">
        <v>2038</v>
      </c>
      <c r="V137" s="85">
        <v>2039</v>
      </c>
      <c r="W137" s="85">
        <v>2040</v>
      </c>
      <c r="X137" s="85">
        <v>2041</v>
      </c>
      <c r="Y137" s="85">
        <v>2042</v>
      </c>
      <c r="Z137" s="85">
        <v>2043</v>
      </c>
      <c r="AA137" s="85">
        <v>2044</v>
      </c>
      <c r="AB137" s="85">
        <v>2045</v>
      </c>
      <c r="AC137" s="85">
        <v>2046</v>
      </c>
      <c r="AD137" s="85">
        <v>2047</v>
      </c>
      <c r="AE137" s="85">
        <v>2048</v>
      </c>
      <c r="AF137" s="85">
        <v>2049</v>
      </c>
      <c r="AG137" s="85">
        <v>2050</v>
      </c>
      <c r="AH137" s="85">
        <v>2051</v>
      </c>
      <c r="AI137" s="85">
        <v>2052</v>
      </c>
      <c r="AJ137" s="85">
        <v>2053</v>
      </c>
      <c r="AK137" s="85">
        <v>2054</v>
      </c>
      <c r="AL137" s="85">
        <v>2055</v>
      </c>
      <c r="AM137" s="85">
        <v>2056</v>
      </c>
      <c r="AN137" s="85">
        <v>2057</v>
      </c>
      <c r="AO137" s="85">
        <v>2058</v>
      </c>
      <c r="AP137" s="85">
        <v>2059</v>
      </c>
      <c r="AQ137" s="85">
        <v>2060</v>
      </c>
    </row>
    <row r="138" spans="1:43" x14ac:dyDescent="0.2">
      <c r="A138" s="85" t="s">
        <v>245</v>
      </c>
      <c r="B138" s="84" cm="1">
        <f t="array" ref="B138:AQ149">TRANSPOSE(B87:M128)</f>
        <v>4435893235.329895</v>
      </c>
      <c r="C138" s="84">
        <v>4618747899.0253906</v>
      </c>
      <c r="D138" s="84">
        <v>4801602562.7208862</v>
      </c>
      <c r="E138" s="84">
        <v>5065932579.8354301</v>
      </c>
      <c r="F138" s="84">
        <v>5183772488.2586966</v>
      </c>
      <c r="G138" s="84">
        <v>5325275238.8436575</v>
      </c>
      <c r="H138" s="84">
        <v>5470936389.8097086</v>
      </c>
      <c r="I138" s="84">
        <v>5664124603.8150682</v>
      </c>
      <c r="J138" s="84">
        <v>5864334605.2192488</v>
      </c>
      <c r="K138" s="84">
        <v>6071830581.6745167</v>
      </c>
      <c r="L138" s="84">
        <v>6286887068.5391378</v>
      </c>
      <c r="M138" s="84">
        <v>6509789374.7897892</v>
      </c>
      <c r="N138" s="84">
        <v>6771715696.337923</v>
      </c>
      <c r="O138" s="84">
        <v>7044402130.4992218</v>
      </c>
      <c r="P138" s="84">
        <v>7328301410.6245165</v>
      </c>
      <c r="Q138" s="84">
        <v>7623885842.686223</v>
      </c>
      <c r="R138" s="84">
        <v>7931648174.9221354</v>
      </c>
      <c r="S138" s="84">
        <v>8244214258.2473297</v>
      </c>
      <c r="T138" s="84">
        <v>8569375348.2306862</v>
      </c>
      <c r="U138" s="84">
        <v>8907652132.2101669</v>
      </c>
      <c r="V138" s="84">
        <v>9259587454.1706524</v>
      </c>
      <c r="W138" s="84">
        <v>9625747290.6183186</v>
      </c>
      <c r="X138" s="84">
        <v>9980139966.8823929</v>
      </c>
      <c r="Y138" s="84">
        <v>10347925816.728266</v>
      </c>
      <c r="Z138" s="84">
        <v>10729625849.067822</v>
      </c>
      <c r="AA138" s="84">
        <v>11125781985.444445</v>
      </c>
      <c r="AB138" s="84">
        <v>11536957926.316326</v>
      </c>
      <c r="AC138" s="84">
        <v>11925444559.033346</v>
      </c>
      <c r="AD138" s="84">
        <v>12327379052.204916</v>
      </c>
      <c r="AE138" s="84">
        <v>12743241321.379057</v>
      </c>
      <c r="AF138" s="84">
        <v>13173528980.390875</v>
      </c>
      <c r="AG138" s="84">
        <v>13618758015.150303</v>
      </c>
      <c r="AH138" s="84">
        <v>14056219194.994453</v>
      </c>
      <c r="AI138" s="84">
        <v>14508208995.95849</v>
      </c>
      <c r="AJ138" s="84">
        <v>14975227824.000595</v>
      </c>
      <c r="AK138" s="84">
        <v>15457794002.274477</v>
      </c>
      <c r="AL138" s="84">
        <v>15956444439.309671</v>
      </c>
      <c r="AM138" s="84">
        <v>16470545829.597672</v>
      </c>
      <c r="AN138" s="84">
        <v>17001745866.732452</v>
      </c>
      <c r="AO138" s="84">
        <v>17550632654.721458</v>
      </c>
      <c r="AP138" s="84">
        <v>18117815234.191696</v>
      </c>
      <c r="AQ138" s="84">
        <v>18703924353.313076</v>
      </c>
    </row>
    <row r="139" spans="1:43" x14ac:dyDescent="0.2">
      <c r="A139" s="85" t="s">
        <v>246</v>
      </c>
      <c r="B139" s="84">
        <v>374479463.96227264</v>
      </c>
      <c r="C139" s="84">
        <v>389916110.61064529</v>
      </c>
      <c r="D139" s="84">
        <v>405352757.25901794</v>
      </c>
      <c r="E139" s="84">
        <v>427667578.16810399</v>
      </c>
      <c r="F139" s="84">
        <v>437615659.28697407</v>
      </c>
      <c r="G139" s="84">
        <v>449561364.78010988</v>
      </c>
      <c r="H139" s="84">
        <v>461858123.70556188</v>
      </c>
      <c r="I139" s="84">
        <v>478167131.83234948</v>
      </c>
      <c r="J139" s="84">
        <v>495068921.39946222</v>
      </c>
      <c r="K139" s="84">
        <v>512585795.20932502</v>
      </c>
      <c r="L139" s="84">
        <v>530740929.62086916</v>
      </c>
      <c r="M139" s="84">
        <v>549558410.50518799</v>
      </c>
      <c r="N139" s="84">
        <v>571670310.69921112</v>
      </c>
      <c r="O139" s="84">
        <v>594690582.89178872</v>
      </c>
      <c r="P139" s="84">
        <v>618657446.97089899</v>
      </c>
      <c r="Q139" s="84">
        <v>643610775.15122223</v>
      </c>
      <c r="R139" s="84">
        <v>669592165.3897351</v>
      </c>
      <c r="S139" s="84">
        <v>695979089.76477659</v>
      </c>
      <c r="T139" s="84">
        <v>723429288.45498478</v>
      </c>
      <c r="U139" s="84">
        <v>751986718.04472077</v>
      </c>
      <c r="V139" s="84">
        <v>781697205.58925545</v>
      </c>
      <c r="W139" s="84">
        <v>812608530.99838459</v>
      </c>
      <c r="X139" s="84">
        <v>842526469.14498627</v>
      </c>
      <c r="Y139" s="84">
        <v>873575063.10262454</v>
      </c>
      <c r="Z139" s="84">
        <v>905798296.60302925</v>
      </c>
      <c r="AA139" s="84">
        <v>939241918.82867825</v>
      </c>
      <c r="AB139" s="84">
        <v>973953517.54470003</v>
      </c>
      <c r="AC139" s="84">
        <v>1006749677.9251384</v>
      </c>
      <c r="AD139" s="84">
        <v>1040681110.7991412</v>
      </c>
      <c r="AE139" s="84">
        <v>1075788330.7840891</v>
      </c>
      <c r="AF139" s="84">
        <v>1112113346.5921729</v>
      </c>
      <c r="AG139" s="84">
        <v>1149699717.9117591</v>
      </c>
      <c r="AH139" s="84">
        <v>1186630324.5430439</v>
      </c>
      <c r="AI139" s="84">
        <v>1224787441.8138883</v>
      </c>
      <c r="AJ139" s="84">
        <v>1264213314.1483681</v>
      </c>
      <c r="AK139" s="84">
        <v>1304951698.5456855</v>
      </c>
      <c r="AL139" s="84">
        <v>1347047920.9881556</v>
      </c>
      <c r="AM139" s="84">
        <v>1390448517.6310081</v>
      </c>
      <c r="AN139" s="84">
        <v>1435292587.2715125</v>
      </c>
      <c r="AO139" s="84">
        <v>1481629777.82989</v>
      </c>
      <c r="AP139" s="84">
        <v>1529511504.7021918</v>
      </c>
      <c r="AQ139" s="84">
        <v>1578991015.841881</v>
      </c>
    </row>
    <row r="140" spans="1:43" x14ac:dyDescent="0.2">
      <c r="A140" s="85" t="s">
        <v>247</v>
      </c>
      <c r="B140" s="84">
        <v>0</v>
      </c>
      <c r="C140" s="84">
        <v>0</v>
      </c>
      <c r="D140" s="84">
        <v>0</v>
      </c>
      <c r="E140" s="84">
        <v>0</v>
      </c>
      <c r="F140" s="84">
        <v>0</v>
      </c>
      <c r="G140" s="84">
        <v>0</v>
      </c>
      <c r="H140" s="84">
        <v>0</v>
      </c>
      <c r="I140" s="84">
        <v>0</v>
      </c>
      <c r="J140" s="84">
        <v>0</v>
      </c>
      <c r="K140" s="84">
        <v>0</v>
      </c>
      <c r="L140" s="84">
        <v>0</v>
      </c>
      <c r="M140" s="84">
        <v>0</v>
      </c>
      <c r="N140" s="84">
        <v>0</v>
      </c>
      <c r="O140" s="84">
        <v>0</v>
      </c>
      <c r="P140" s="84">
        <v>0</v>
      </c>
      <c r="Q140" s="84">
        <v>0</v>
      </c>
      <c r="R140" s="84">
        <v>0</v>
      </c>
      <c r="S140" s="84">
        <v>0</v>
      </c>
      <c r="T140" s="84">
        <v>0</v>
      </c>
      <c r="U140" s="84">
        <v>0</v>
      </c>
      <c r="V140" s="84">
        <v>0</v>
      </c>
      <c r="W140" s="84">
        <v>0</v>
      </c>
      <c r="X140" s="84">
        <v>0</v>
      </c>
      <c r="Y140" s="84">
        <v>0</v>
      </c>
      <c r="Z140" s="84">
        <v>0</v>
      </c>
      <c r="AA140" s="84">
        <v>0</v>
      </c>
      <c r="AB140" s="84">
        <v>0</v>
      </c>
      <c r="AC140" s="84">
        <v>0</v>
      </c>
      <c r="AD140" s="84">
        <v>0</v>
      </c>
      <c r="AE140" s="84">
        <v>0</v>
      </c>
      <c r="AF140" s="84">
        <v>0</v>
      </c>
      <c r="AG140" s="84">
        <v>0</v>
      </c>
      <c r="AH140" s="84">
        <v>0</v>
      </c>
      <c r="AI140" s="84">
        <v>0</v>
      </c>
      <c r="AJ140" s="84">
        <v>0</v>
      </c>
      <c r="AK140" s="84">
        <v>0</v>
      </c>
      <c r="AL140" s="84">
        <v>0</v>
      </c>
      <c r="AM140" s="84">
        <v>0</v>
      </c>
      <c r="AN140" s="84">
        <v>0</v>
      </c>
      <c r="AO140" s="84">
        <v>0</v>
      </c>
      <c r="AP140" s="84">
        <v>0</v>
      </c>
      <c r="AQ140" s="84">
        <v>0</v>
      </c>
    </row>
    <row r="141" spans="1:43" x14ac:dyDescent="0.2">
      <c r="A141" s="85" t="s">
        <v>180</v>
      </c>
      <c r="B141" s="84">
        <v>0</v>
      </c>
      <c r="C141" s="84">
        <v>0</v>
      </c>
      <c r="D141" s="84">
        <v>0</v>
      </c>
      <c r="E141" s="84">
        <v>0</v>
      </c>
      <c r="F141" s="84">
        <v>0</v>
      </c>
      <c r="G141" s="84">
        <v>0</v>
      </c>
      <c r="H141" s="84">
        <v>0</v>
      </c>
      <c r="I141" s="84">
        <v>0</v>
      </c>
      <c r="J141" s="84">
        <v>0</v>
      </c>
      <c r="K141" s="84">
        <v>0</v>
      </c>
      <c r="L141" s="84">
        <v>0</v>
      </c>
      <c r="M141" s="84">
        <v>0</v>
      </c>
      <c r="N141" s="84">
        <v>0</v>
      </c>
      <c r="O141" s="84">
        <v>0</v>
      </c>
      <c r="P141" s="84">
        <v>0</v>
      </c>
      <c r="Q141" s="84">
        <v>0</v>
      </c>
      <c r="R141" s="84">
        <v>0</v>
      </c>
      <c r="S141" s="84">
        <v>0</v>
      </c>
      <c r="T141" s="84">
        <v>0</v>
      </c>
      <c r="U141" s="84">
        <v>0</v>
      </c>
      <c r="V141" s="84">
        <v>0</v>
      </c>
      <c r="W141" s="84">
        <v>0</v>
      </c>
      <c r="X141" s="84">
        <v>0</v>
      </c>
      <c r="Y141" s="84">
        <v>0</v>
      </c>
      <c r="Z141" s="84">
        <v>0</v>
      </c>
      <c r="AA141" s="84">
        <v>0</v>
      </c>
      <c r="AB141" s="84">
        <v>0</v>
      </c>
      <c r="AC141" s="84">
        <v>0</v>
      </c>
      <c r="AD141" s="84">
        <v>0</v>
      </c>
      <c r="AE141" s="84">
        <v>0</v>
      </c>
      <c r="AF141" s="84">
        <v>0</v>
      </c>
      <c r="AG141" s="84">
        <v>0</v>
      </c>
      <c r="AH141" s="84">
        <v>0</v>
      </c>
      <c r="AI141" s="84">
        <v>0</v>
      </c>
      <c r="AJ141" s="84">
        <v>0</v>
      </c>
      <c r="AK141" s="84">
        <v>0</v>
      </c>
      <c r="AL141" s="84">
        <v>0</v>
      </c>
      <c r="AM141" s="84">
        <v>0</v>
      </c>
      <c r="AN141" s="84">
        <v>0</v>
      </c>
      <c r="AO141" s="84">
        <v>0</v>
      </c>
      <c r="AP141" s="84">
        <v>0</v>
      </c>
      <c r="AQ141" s="84">
        <v>0</v>
      </c>
    </row>
    <row r="142" spans="1:43" x14ac:dyDescent="0.2">
      <c r="A142" s="85" t="s">
        <v>248</v>
      </c>
      <c r="B142" s="84">
        <v>5505500398.4564819</v>
      </c>
      <c r="C142" s="84">
        <v>5732445992.1459961</v>
      </c>
      <c r="D142" s="84">
        <v>5959391585.8355103</v>
      </c>
      <c r="E142" s="84">
        <v>6287458321.7428446</v>
      </c>
      <c r="F142" s="84">
        <v>6433712442.0204067</v>
      </c>
      <c r="G142" s="84">
        <v>6609335120.114522</v>
      </c>
      <c r="H142" s="84">
        <v>6790118895.1378136</v>
      </c>
      <c r="I142" s="84">
        <v>7029889722.0622616</v>
      </c>
      <c r="J142" s="84">
        <v>7278375468.6818399</v>
      </c>
      <c r="K142" s="84">
        <v>7535904025.0398111</v>
      </c>
      <c r="L142" s="84">
        <v>7802816123.9816551</v>
      </c>
      <c r="M142" s="84">
        <v>8079465869.7658463</v>
      </c>
      <c r="N142" s="84">
        <v>8404549317.7091694</v>
      </c>
      <c r="O142" s="84">
        <v>8742987416.2575588</v>
      </c>
      <c r="P142" s="84">
        <v>9095342064.3367023</v>
      </c>
      <c r="Q142" s="84">
        <v>9462199452.9528732</v>
      </c>
      <c r="R142" s="84">
        <v>9844171144.5300503</v>
      </c>
      <c r="S142" s="84">
        <v>10232104894.28426</v>
      </c>
      <c r="T142" s="84">
        <v>10635670628.510675</v>
      </c>
      <c r="U142" s="84">
        <v>11055514585.564148</v>
      </c>
      <c r="V142" s="84">
        <v>11492310502.979927</v>
      </c>
      <c r="W142" s="84">
        <v>11946760828.656321</v>
      </c>
      <c r="X142" s="84">
        <v>12386606631.265417</v>
      </c>
      <c r="Y142" s="84">
        <v>12843075043.702877</v>
      </c>
      <c r="Z142" s="84">
        <v>13316812703.437151</v>
      </c>
      <c r="AA142" s="84">
        <v>13808492203.137798</v>
      </c>
      <c r="AB142" s="84">
        <v>14318813165.841833</v>
      </c>
      <c r="AC142" s="84">
        <v>14800973848.651758</v>
      </c>
      <c r="AD142" s="84">
        <v>15299825014.564667</v>
      </c>
      <c r="AE142" s="84">
        <v>15815962299.025475</v>
      </c>
      <c r="AF142" s="84">
        <v>16350003303.275282</v>
      </c>
      <c r="AG142" s="84">
        <v>16902588430.606487</v>
      </c>
      <c r="AH142" s="84">
        <v>17445532674.79142</v>
      </c>
      <c r="AI142" s="84">
        <v>18006508761.746475</v>
      </c>
      <c r="AJ142" s="84">
        <v>18586137758.08802</v>
      </c>
      <c r="AK142" s="84">
        <v>19185062967.921417</v>
      </c>
      <c r="AL142" s="84">
        <v>19803950762.136684</v>
      </c>
      <c r="AM142" s="84">
        <v>20442015129.090984</v>
      </c>
      <c r="AN142" s="84">
        <v>21101301063.390114</v>
      </c>
      <c r="AO142" s="84">
        <v>21782538475.939388</v>
      </c>
      <c r="AP142" s="84">
        <v>22486483262.617455</v>
      </c>
      <c r="AQ142" s="84">
        <v>23213918261.088913</v>
      </c>
    </row>
    <row r="143" spans="1:43" x14ac:dyDescent="0.2">
      <c r="A143" s="85" t="s">
        <v>249</v>
      </c>
      <c r="B143" s="84">
        <v>44301570489.640137</v>
      </c>
      <c r="C143" s="84">
        <v>46127752578.187012</v>
      </c>
      <c r="D143" s="84">
        <v>47953934666.733887</v>
      </c>
      <c r="E143" s="84">
        <v>50593816707.28019</v>
      </c>
      <c r="F143" s="84">
        <v>51770691968.372406</v>
      </c>
      <c r="G143" s="84">
        <v>53183889659.784279</v>
      </c>
      <c r="H143" s="84">
        <v>54638617581.486549</v>
      </c>
      <c r="I143" s="84">
        <v>56568001546.898804</v>
      </c>
      <c r="J143" s="84">
        <v>58567512585.46389</v>
      </c>
      <c r="K143" s="84">
        <v>60639789157.414818</v>
      </c>
      <c r="L143" s="84">
        <v>62787573066.235352</v>
      </c>
      <c r="M143" s="84">
        <v>65013713712.276451</v>
      </c>
      <c r="N143" s="84">
        <v>67629589880.065666</v>
      </c>
      <c r="O143" s="84">
        <v>70352928031.748444</v>
      </c>
      <c r="P143" s="84">
        <v>73188249646.402573</v>
      </c>
      <c r="Q143" s="84">
        <v>76140271676.222275</v>
      </c>
      <c r="R143" s="84">
        <v>79213915231.710449</v>
      </c>
      <c r="S143" s="84">
        <v>82335534179.347778</v>
      </c>
      <c r="T143" s="84">
        <v>85582940323.764252</v>
      </c>
      <c r="U143" s="84">
        <v>88961333805.175751</v>
      </c>
      <c r="V143" s="84">
        <v>92476136043.752899</v>
      </c>
      <c r="W143" s="84">
        <v>96132999485.745789</v>
      </c>
      <c r="X143" s="84">
        <v>99672343490.574524</v>
      </c>
      <c r="Y143" s="84">
        <v>103345446040.08333</v>
      </c>
      <c r="Z143" s="84">
        <v>107157510486.06888</v>
      </c>
      <c r="AA143" s="84">
        <v>111113949036.21519</v>
      </c>
      <c r="AB143" s="84">
        <v>115220391405.72482</v>
      </c>
      <c r="AC143" s="84">
        <v>119100234095.92343</v>
      </c>
      <c r="AD143" s="84">
        <v>123114381492.35732</v>
      </c>
      <c r="AE143" s="84">
        <v>127267626544.57504</v>
      </c>
      <c r="AF143" s="84">
        <v>131564938956.13419</v>
      </c>
      <c r="AG143" s="84">
        <v>136011471913.76572</v>
      </c>
      <c r="AH143" s="84">
        <v>140380426770.70239</v>
      </c>
      <c r="AI143" s="84">
        <v>144894479964.88788</v>
      </c>
      <c r="AJ143" s="84">
        <v>149558629085.00479</v>
      </c>
      <c r="AK143" s="84">
        <v>154378050659.99835</v>
      </c>
      <c r="AL143" s="84">
        <v>159358106832.23886</v>
      </c>
      <c r="AM143" s="84">
        <v>164492472736.10446</v>
      </c>
      <c r="AN143" s="84">
        <v>169797604000.7157</v>
      </c>
      <c r="AO143" s="84">
        <v>175279374061.19794</v>
      </c>
      <c r="AP143" s="84">
        <v>180943865448.13461</v>
      </c>
      <c r="AQ143" s="84">
        <v>186797377486.83133</v>
      </c>
    </row>
    <row r="144" spans="1:43" x14ac:dyDescent="0.2">
      <c r="A144" s="85" t="s">
        <v>250</v>
      </c>
      <c r="B144" s="84">
        <v>762865252888.29688</v>
      </c>
      <c r="C144" s="84">
        <v>794311787297.84375</v>
      </c>
      <c r="D144" s="84">
        <v>825758321707.39062</v>
      </c>
      <c r="E144" s="84">
        <v>871216626191.82288</v>
      </c>
      <c r="F144" s="84">
        <v>891482211220.7113</v>
      </c>
      <c r="G144" s="84">
        <v>915817226939.67261</v>
      </c>
      <c r="H144" s="84">
        <v>940867385920.66382</v>
      </c>
      <c r="I144" s="84">
        <v>974091038500.58838</v>
      </c>
      <c r="J144" s="84">
        <v>1008522266947.5485</v>
      </c>
      <c r="K144" s="84">
        <v>1044206505082.7526</v>
      </c>
      <c r="L144" s="84">
        <v>1081190966280.0127</v>
      </c>
      <c r="M144" s="84">
        <v>1119524716712.2732</v>
      </c>
      <c r="N144" s="84">
        <v>1164569644289.5396</v>
      </c>
      <c r="O144" s="84">
        <v>1211465048331.0203</v>
      </c>
      <c r="P144" s="84">
        <v>1260288787911.2817</v>
      </c>
      <c r="Q144" s="84">
        <v>1311122088117.5771</v>
      </c>
      <c r="R144" s="84">
        <v>1364049689607.3325</v>
      </c>
      <c r="S144" s="84">
        <v>1417803418912.8687</v>
      </c>
      <c r="T144" s="84">
        <v>1473723181625.8093</v>
      </c>
      <c r="U144" s="84">
        <v>1531898523246.1667</v>
      </c>
      <c r="V144" s="84">
        <v>1592422799675.8599</v>
      </c>
      <c r="W144" s="84">
        <v>1655393345045.2668</v>
      </c>
      <c r="X144" s="84">
        <v>1716340226373.8591</v>
      </c>
      <c r="Y144" s="84">
        <v>1779590406318.856</v>
      </c>
      <c r="Z144" s="84">
        <v>1845233485683.1252</v>
      </c>
      <c r="AA144" s="84">
        <v>1913362661731.1895</v>
      </c>
      <c r="AB144" s="84">
        <v>1984074877168.7832</v>
      </c>
      <c r="AC144" s="84">
        <v>2050885085978.8142</v>
      </c>
      <c r="AD144" s="84">
        <v>2120007998211.1816</v>
      </c>
      <c r="AE144" s="84">
        <v>2191526147614.2161</v>
      </c>
      <c r="AF144" s="84">
        <v>2265525111609.1997</v>
      </c>
      <c r="AG144" s="84">
        <v>2342093627165.3911</v>
      </c>
      <c r="AH144" s="84">
        <v>2417326261470.623</v>
      </c>
      <c r="AI144" s="84">
        <v>2495057463626.0596</v>
      </c>
      <c r="AJ144" s="84">
        <v>2575373291229.9316</v>
      </c>
      <c r="AK144" s="84">
        <v>2658362883200.3232</v>
      </c>
      <c r="AL144" s="84">
        <v>2744118574685.8564</v>
      </c>
      <c r="AM144" s="84">
        <v>2832531452612.8242</v>
      </c>
      <c r="AN144" s="84">
        <v>2923884880020.7681</v>
      </c>
      <c r="AO144" s="84">
        <v>3018279996429.6372</v>
      </c>
      <c r="AP144" s="84">
        <v>3115821541946.3931</v>
      </c>
      <c r="AQ144" s="84">
        <v>3216617989844.9912</v>
      </c>
    </row>
    <row r="145" spans="1:43" x14ac:dyDescent="0.2">
      <c r="A145" s="85" t="s">
        <v>251</v>
      </c>
      <c r="B145" s="84">
        <v>308321515147.85156</v>
      </c>
      <c r="C145" s="84">
        <v>321031024590.82422</v>
      </c>
      <c r="D145" s="84">
        <v>333740534033.79688</v>
      </c>
      <c r="E145" s="84">
        <v>352113075267.82288</v>
      </c>
      <c r="F145" s="84">
        <v>360303664441.74005</v>
      </c>
      <c r="G145" s="84">
        <v>370138964829.59991</v>
      </c>
      <c r="H145" s="84">
        <v>380263299294.26678</v>
      </c>
      <c r="I145" s="84">
        <v>393691053230.3714</v>
      </c>
      <c r="J145" s="84">
        <v>407606864027.85559</v>
      </c>
      <c r="K145" s="84">
        <v>422029094332.73218</v>
      </c>
      <c r="L145" s="84">
        <v>436976826019.41321</v>
      </c>
      <c r="M145" s="84">
        <v>452469889794.20911</v>
      </c>
      <c r="N145" s="84">
        <v>470675359590.82812</v>
      </c>
      <c r="O145" s="84">
        <v>489628722550.79675</v>
      </c>
      <c r="P145" s="84">
        <v>509361446391.0509</v>
      </c>
      <c r="Q145" s="84">
        <v>529906359244.57361</v>
      </c>
      <c r="R145" s="84">
        <v>551297710105.9198</v>
      </c>
      <c r="S145" s="84">
        <v>573022950836.94214</v>
      </c>
      <c r="T145" s="84">
        <v>595623621009.14465</v>
      </c>
      <c r="U145" s="84">
        <v>619135911554.19458</v>
      </c>
      <c r="V145" s="84">
        <v>643597553425.25635</v>
      </c>
      <c r="W145" s="84">
        <v>669047885426.18835</v>
      </c>
      <c r="X145" s="84">
        <v>693680328342.70898</v>
      </c>
      <c r="Y145" s="84">
        <v>719243678148.1709</v>
      </c>
      <c r="Z145" s="84">
        <v>745774148125.58105</v>
      </c>
      <c r="AA145" s="84">
        <v>773309405112.81934</v>
      </c>
      <c r="AB145" s="84">
        <v>801888629714.58911</v>
      </c>
      <c r="AC145" s="84">
        <v>828890809627.31018</v>
      </c>
      <c r="AD145" s="84">
        <v>856827697498.69458</v>
      </c>
      <c r="AE145" s="84">
        <v>885732650373.43604</v>
      </c>
      <c r="AF145" s="84">
        <v>915640255434.64795</v>
      </c>
      <c r="AG145" s="84">
        <v>946586376836.20007</v>
      </c>
      <c r="AH145" s="84">
        <v>976992585153.76501</v>
      </c>
      <c r="AI145" s="84">
        <v>1008408620858.7463</v>
      </c>
      <c r="AJ145" s="84">
        <v>1040869265203.7648</v>
      </c>
      <c r="AK145" s="84">
        <v>1074410544795.3257</v>
      </c>
      <c r="AL145" s="84">
        <v>1109069778036.4062</v>
      </c>
      <c r="AM145" s="84">
        <v>1144802946348.6567</v>
      </c>
      <c r="AN145" s="84">
        <v>1181724574441.8567</v>
      </c>
      <c r="AO145" s="84">
        <v>1219875539115.5642</v>
      </c>
      <c r="AP145" s="84">
        <v>1259298172391.5266</v>
      </c>
      <c r="AQ145" s="84">
        <v>1300036315097.5332</v>
      </c>
    </row>
    <row r="146" spans="1:43" x14ac:dyDescent="0.2">
      <c r="A146" s="85" t="s">
        <v>252</v>
      </c>
      <c r="B146" s="84">
        <v>0</v>
      </c>
      <c r="C146" s="84">
        <v>0</v>
      </c>
      <c r="D146" s="84">
        <v>0</v>
      </c>
      <c r="E146" s="84">
        <v>0</v>
      </c>
      <c r="F146" s="84">
        <v>0</v>
      </c>
      <c r="G146" s="84">
        <v>0</v>
      </c>
      <c r="H146" s="84">
        <v>0</v>
      </c>
      <c r="I146" s="84">
        <v>0</v>
      </c>
      <c r="J146" s="84">
        <v>0</v>
      </c>
      <c r="K146" s="84">
        <v>0</v>
      </c>
      <c r="L146" s="84">
        <v>0</v>
      </c>
      <c r="M146" s="84">
        <v>0</v>
      </c>
      <c r="N146" s="84">
        <v>0</v>
      </c>
      <c r="O146" s="84">
        <v>0</v>
      </c>
      <c r="P146" s="84">
        <v>0</v>
      </c>
      <c r="Q146" s="84">
        <v>0</v>
      </c>
      <c r="R146" s="84">
        <v>0</v>
      </c>
      <c r="S146" s="84">
        <v>0</v>
      </c>
      <c r="T146" s="84">
        <v>0</v>
      </c>
      <c r="U146" s="84">
        <v>0</v>
      </c>
      <c r="V146" s="84">
        <v>0</v>
      </c>
      <c r="W146" s="84">
        <v>0</v>
      </c>
      <c r="X146" s="84">
        <v>0</v>
      </c>
      <c r="Y146" s="84">
        <v>0</v>
      </c>
      <c r="Z146" s="84">
        <v>0</v>
      </c>
      <c r="AA146" s="84">
        <v>0</v>
      </c>
      <c r="AB146" s="84">
        <v>0</v>
      </c>
      <c r="AC146" s="84">
        <v>0</v>
      </c>
      <c r="AD146" s="84">
        <v>0</v>
      </c>
      <c r="AE146" s="84">
        <v>0</v>
      </c>
      <c r="AF146" s="84">
        <v>0</v>
      </c>
      <c r="AG146" s="84">
        <v>0</v>
      </c>
      <c r="AH146" s="84">
        <v>0</v>
      </c>
      <c r="AI146" s="84">
        <v>0</v>
      </c>
      <c r="AJ146" s="84">
        <v>0</v>
      </c>
      <c r="AK146" s="84">
        <v>0</v>
      </c>
      <c r="AL146" s="84">
        <v>0</v>
      </c>
      <c r="AM146" s="84">
        <v>0</v>
      </c>
      <c r="AN146" s="84">
        <v>0</v>
      </c>
      <c r="AO146" s="84">
        <v>0</v>
      </c>
      <c r="AP146" s="84">
        <v>0</v>
      </c>
      <c r="AQ146" s="84">
        <v>0</v>
      </c>
    </row>
    <row r="147" spans="1:43" x14ac:dyDescent="0.2">
      <c r="A147" s="85" t="s">
        <v>128</v>
      </c>
      <c r="B147" s="84">
        <v>19713092028.691162</v>
      </c>
      <c r="C147" s="84">
        <v>20525697432.399902</v>
      </c>
      <c r="D147" s="84">
        <v>21338302836.108887</v>
      </c>
      <c r="E147" s="84">
        <v>22512984388.817142</v>
      </c>
      <c r="F147" s="84">
        <v>23036664476.71891</v>
      </c>
      <c r="G147" s="84">
        <v>23665502141.786575</v>
      </c>
      <c r="H147" s="84">
        <v>24312819721.73399</v>
      </c>
      <c r="I147" s="84">
        <v>25171347382.23188</v>
      </c>
      <c r="J147" s="84">
        <v>26061079838.214111</v>
      </c>
      <c r="K147" s="84">
        <v>26983191138.564568</v>
      </c>
      <c r="L147" s="84">
        <v>27938901317.33176</v>
      </c>
      <c r="M147" s="84">
        <v>28929478286.48188</v>
      </c>
      <c r="N147" s="84">
        <v>30093477825.580563</v>
      </c>
      <c r="O147" s="84">
        <v>31305295262.660427</v>
      </c>
      <c r="P147" s="84">
        <v>32566942542.945545</v>
      </c>
      <c r="Q147" s="84">
        <v>33880518592.313103</v>
      </c>
      <c r="R147" s="84">
        <v>35248213181.986877</v>
      </c>
      <c r="S147" s="84">
        <v>36637255622.540337</v>
      </c>
      <c r="T147" s="84">
        <v>38082270222.968323</v>
      </c>
      <c r="U147" s="84">
        <v>39585570915.74556</v>
      </c>
      <c r="V147" s="84">
        <v>41149570097.398132</v>
      </c>
      <c r="W147" s="84">
        <v>42776782965.285515</v>
      </c>
      <c r="X147" s="84">
        <v>44351702619.763718</v>
      </c>
      <c r="Y147" s="84">
        <v>45986141484.774612</v>
      </c>
      <c r="Z147" s="84">
        <v>47682414921.866135</v>
      </c>
      <c r="AA147" s="84">
        <v>49442931228.23806</v>
      </c>
      <c r="AB147" s="84">
        <v>51270195486.501556</v>
      </c>
      <c r="AC147" s="84">
        <v>52996628548.882851</v>
      </c>
      <c r="AD147" s="84">
        <v>54782823850.043488</v>
      </c>
      <c r="AE147" s="84">
        <v>56630914132.784607</v>
      </c>
      <c r="AF147" s="84">
        <v>58543110791.025269</v>
      </c>
      <c r="AG147" s="84">
        <v>60521706864.112495</v>
      </c>
      <c r="AH147" s="84">
        <v>62465782620.617104</v>
      </c>
      <c r="AI147" s="84">
        <v>64474423512.031921</v>
      </c>
      <c r="AJ147" s="84">
        <v>66549853340.459892</v>
      </c>
      <c r="AK147" s="84">
        <v>68694375531.950264</v>
      </c>
      <c r="AL147" s="84">
        <v>70910376105.888977</v>
      </c>
      <c r="AM147" s="84">
        <v>73195040655.096024</v>
      </c>
      <c r="AN147" s="84">
        <v>75555691523.399292</v>
      </c>
      <c r="AO147" s="84">
        <v>77994942242.686584</v>
      </c>
      <c r="AP147" s="84">
        <v>80515499387.100327</v>
      </c>
      <c r="AQ147" s="84">
        <v>83120165999.017929</v>
      </c>
    </row>
    <row r="148" spans="1:43" x14ac:dyDescent="0.2">
      <c r="A148" s="85" t="s">
        <v>253</v>
      </c>
      <c r="B148" s="84">
        <v>3271210275665.5312</v>
      </c>
      <c r="C148" s="84">
        <v>3406054831902.8438</v>
      </c>
      <c r="D148" s="84">
        <v>3540899388140.125</v>
      </c>
      <c r="E148" s="84">
        <v>3735827223928.7212</v>
      </c>
      <c r="F148" s="84">
        <v>3822727223290.1826</v>
      </c>
      <c r="G148" s="84">
        <v>3927077176544.6475</v>
      </c>
      <c r="H148" s="84">
        <v>4034493705421.0425</v>
      </c>
      <c r="I148" s="84">
        <v>4176958647038.335</v>
      </c>
      <c r="J148" s="84">
        <v>4324601743736.0093</v>
      </c>
      <c r="K148" s="84">
        <v>4477617818364.1562</v>
      </c>
      <c r="L148" s="84">
        <v>4636209324597.2354</v>
      </c>
      <c r="M148" s="84">
        <v>4800586661019.4111</v>
      </c>
      <c r="N148" s="84">
        <v>4993741912748.959</v>
      </c>
      <c r="O148" s="84">
        <v>5194832114460.4326</v>
      </c>
      <c r="P148" s="84">
        <v>5404191130363.54</v>
      </c>
      <c r="Q148" s="84">
        <v>5622167258324.8613</v>
      </c>
      <c r="R148" s="84">
        <v>5849123871178.9688</v>
      </c>
      <c r="S148" s="84">
        <v>6079622967833.1484</v>
      </c>
      <c r="T148" s="84">
        <v>6319410140871.6045</v>
      </c>
      <c r="U148" s="84">
        <v>6568869366571.4961</v>
      </c>
      <c r="V148" s="84">
        <v>6828400960433.4922</v>
      </c>
      <c r="W148" s="84">
        <v>7098422296831.7178</v>
      </c>
      <c r="X148" s="84">
        <v>7359766044914.3877</v>
      </c>
      <c r="Y148" s="84">
        <v>7630986470527.4336</v>
      </c>
      <c r="Z148" s="84">
        <v>7912467787089.8643</v>
      </c>
      <c r="AA148" s="84">
        <v>8204609629856.0166</v>
      </c>
      <c r="AB148" s="84">
        <v>8507827694748.5371</v>
      </c>
      <c r="AC148" s="84">
        <v>8794313729800.3105</v>
      </c>
      <c r="AD148" s="84">
        <v>9090716770733.6191</v>
      </c>
      <c r="AE148" s="84">
        <v>9397390727029.3418</v>
      </c>
      <c r="AF148" s="84">
        <v>9714702559613.8027</v>
      </c>
      <c r="AG148" s="84">
        <v>10043032777737.59</v>
      </c>
      <c r="AH148" s="84">
        <v>10365634659882.428</v>
      </c>
      <c r="AI148" s="84">
        <v>10698950545313.029</v>
      </c>
      <c r="AJ148" s="84">
        <v>11043349453982.213</v>
      </c>
      <c r="AK148" s="84">
        <v>11399213618720.342</v>
      </c>
      <c r="AL148" s="84">
        <v>11766938977978.98</v>
      </c>
      <c r="AM148" s="84">
        <v>12146058506206.084</v>
      </c>
      <c r="AN148" s="84">
        <v>12537787280485.299</v>
      </c>
      <c r="AO148" s="84">
        <v>12942558992921.061</v>
      </c>
      <c r="AP148" s="84">
        <v>13360822775142.943</v>
      </c>
      <c r="AQ148" s="84">
        <v>13793043766816.244</v>
      </c>
    </row>
    <row r="149" spans="1:43" x14ac:dyDescent="0.2">
      <c r="A149" s="85" t="s">
        <v>254</v>
      </c>
      <c r="B149" s="84">
        <v>9247821392.5565186</v>
      </c>
      <c r="C149" s="84">
        <v>9629031485.0771484</v>
      </c>
      <c r="D149" s="84">
        <v>10010241577.5979</v>
      </c>
      <c r="E149" s="84">
        <v>10561309120.770006</v>
      </c>
      <c r="F149" s="84">
        <v>10806978339.617323</v>
      </c>
      <c r="G149" s="84">
        <v>11101979164.601761</v>
      </c>
      <c r="H149" s="84">
        <v>11405649301.935011</v>
      </c>
      <c r="I149" s="84">
        <v>11808402480.041136</v>
      </c>
      <c r="J149" s="84">
        <v>12225794476.593927</v>
      </c>
      <c r="K149" s="84">
        <v>12658376062.338461</v>
      </c>
      <c r="L149" s="84">
        <v>13106719580.616756</v>
      </c>
      <c r="M149" s="84">
        <v>13571419835.297632</v>
      </c>
      <c r="N149" s="84">
        <v>14117476223.759464</v>
      </c>
      <c r="O149" s="84">
        <v>14685964982.508703</v>
      </c>
      <c r="P149" s="84">
        <v>15277829956.887161</v>
      </c>
      <c r="Q149" s="84">
        <v>15894055796.669727</v>
      </c>
      <c r="R149" s="84">
        <v>16535669769.072447</v>
      </c>
      <c r="S149" s="84">
        <v>17187298462.238552</v>
      </c>
      <c r="T149" s="84">
        <v>17865184859.509212</v>
      </c>
      <c r="U149" s="84">
        <v>18570414474.725159</v>
      </c>
      <c r="V149" s="84">
        <v>19304119013.261116</v>
      </c>
      <c r="W149" s="84">
        <v>20067478406.500412</v>
      </c>
      <c r="X149" s="84">
        <v>20806305965.923531</v>
      </c>
      <c r="Y149" s="84">
        <v>21573055224.67374</v>
      </c>
      <c r="Z149" s="84">
        <v>22368812366.999722</v>
      </c>
      <c r="AA149" s="84">
        <v>23194707175.196983</v>
      </c>
      <c r="AB149" s="84">
        <v>24051914835.610119</v>
      </c>
      <c r="AC149" s="84">
        <v>24861820485.31081</v>
      </c>
      <c r="AD149" s="84">
        <v>25699761843.942722</v>
      </c>
      <c r="AE149" s="84">
        <v>26566739425.502964</v>
      </c>
      <c r="AF149" s="84">
        <v>27463790640.863575</v>
      </c>
      <c r="AG149" s="84">
        <v>28391991202.464634</v>
      </c>
      <c r="AH149" s="84">
        <v>29303997565.727554</v>
      </c>
      <c r="AI149" s="84">
        <v>30246292776.370007</v>
      </c>
      <c r="AJ149" s="84">
        <v>31219920066.201145</v>
      </c>
      <c r="AK149" s="84">
        <v>32225960020.278988</v>
      </c>
      <c r="AL149" s="84">
        <v>33265531969.913342</v>
      </c>
      <c r="AM149" s="84">
        <v>34337315618.172157</v>
      </c>
      <c r="AN149" s="84">
        <v>35444746028.808853</v>
      </c>
      <c r="AO149" s="84">
        <v>36589049263.978775</v>
      </c>
      <c r="AP149" s="84">
        <v>37771495033.893761</v>
      </c>
      <c r="AQ149" s="84">
        <v>38993398304.020615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D3E14-762A-984F-8A61-7E7ED1B67C51}">
  <dimension ref="A1:AQ190"/>
  <sheetViews>
    <sheetView workbookViewId="0">
      <selection sqref="A1:XFD1048576"/>
    </sheetView>
  </sheetViews>
  <sheetFormatPr baseColWidth="10" defaultRowHeight="15" x14ac:dyDescent="0.2"/>
  <cols>
    <col min="1" max="1" width="23.5" customWidth="1"/>
    <col min="20" max="20" width="11" bestFit="1" customWidth="1"/>
    <col min="21" max="23" width="12.1640625" bestFit="1" customWidth="1"/>
    <col min="24" max="24" width="11.1640625" bestFit="1" customWidth="1"/>
    <col min="25" max="41" width="12.1640625" bestFit="1" customWidth="1"/>
    <col min="42" max="42" width="11" bestFit="1" customWidth="1"/>
    <col min="43" max="43" width="12.1640625" bestFit="1" customWidth="1"/>
  </cols>
  <sheetData>
    <row r="1" spans="1:40" ht="16" x14ac:dyDescent="0.2">
      <c r="A1" s="82" t="s">
        <v>124</v>
      </c>
    </row>
    <row r="3" spans="1:40" x14ac:dyDescent="0.2">
      <c r="A3" s="83" t="s">
        <v>392</v>
      </c>
    </row>
    <row r="4" spans="1:40" x14ac:dyDescent="0.2">
      <c r="A4" s="83" t="s">
        <v>241</v>
      </c>
    </row>
    <row r="5" spans="1:40" x14ac:dyDescent="0.2">
      <c r="A5" s="83" t="s">
        <v>393</v>
      </c>
    </row>
    <row r="6" spans="1:40" x14ac:dyDescent="0.2">
      <c r="A6" s="83" t="s">
        <v>243</v>
      </c>
    </row>
    <row r="7" spans="1:40" x14ac:dyDescent="0.2">
      <c r="A7" s="83"/>
      <c r="B7" s="84">
        <v>1000000</v>
      </c>
    </row>
    <row r="8" spans="1:40" x14ac:dyDescent="0.2">
      <c r="A8" s="85" t="s">
        <v>244</v>
      </c>
      <c r="B8" s="85">
        <v>2022</v>
      </c>
      <c r="C8" s="85">
        <v>2023</v>
      </c>
      <c r="D8" s="85">
        <v>2024</v>
      </c>
      <c r="E8" s="85">
        <v>2025</v>
      </c>
      <c r="F8" s="85">
        <v>2026</v>
      </c>
      <c r="G8" s="85">
        <v>2027</v>
      </c>
      <c r="H8" s="85">
        <v>2028</v>
      </c>
      <c r="I8" s="85">
        <v>2029</v>
      </c>
      <c r="J8" s="85">
        <v>2030</v>
      </c>
      <c r="K8" s="85">
        <v>2031</v>
      </c>
      <c r="L8" s="85">
        <v>2032</v>
      </c>
      <c r="M8" s="85">
        <v>2033</v>
      </c>
      <c r="N8" s="85">
        <v>2034</v>
      </c>
      <c r="O8" s="85">
        <v>2035</v>
      </c>
      <c r="P8" s="85">
        <v>2036</v>
      </c>
      <c r="Q8" s="85">
        <v>2037</v>
      </c>
      <c r="R8" s="85">
        <v>2038</v>
      </c>
      <c r="S8" s="85">
        <v>2039</v>
      </c>
      <c r="T8" s="85">
        <v>2040</v>
      </c>
      <c r="U8" s="85">
        <v>2041</v>
      </c>
      <c r="V8" s="85">
        <v>2042</v>
      </c>
      <c r="W8" s="85">
        <v>2043</v>
      </c>
      <c r="X8" s="85">
        <v>2044</v>
      </c>
      <c r="Y8" s="85">
        <v>2045</v>
      </c>
      <c r="Z8" s="85">
        <v>2046</v>
      </c>
      <c r="AA8" s="85">
        <v>2047</v>
      </c>
      <c r="AB8" s="85">
        <v>2048</v>
      </c>
      <c r="AC8" s="85">
        <v>2049</v>
      </c>
      <c r="AD8" s="85">
        <v>2050</v>
      </c>
      <c r="AE8" s="85">
        <v>2051</v>
      </c>
      <c r="AF8" s="85">
        <v>2052</v>
      </c>
      <c r="AG8" s="85">
        <v>2053</v>
      </c>
      <c r="AH8" s="85">
        <v>2054</v>
      </c>
      <c r="AI8" s="85">
        <v>2055</v>
      </c>
      <c r="AJ8" s="85">
        <v>2056</v>
      </c>
      <c r="AK8" s="85">
        <v>2057</v>
      </c>
      <c r="AL8" s="85">
        <v>2058</v>
      </c>
      <c r="AM8" s="85">
        <v>2059</v>
      </c>
      <c r="AN8" s="85">
        <v>2060</v>
      </c>
    </row>
    <row r="9" spans="1:40" x14ac:dyDescent="0.2">
      <c r="A9" s="85" t="s">
        <v>245</v>
      </c>
      <c r="B9" s="86">
        <v>6.1446841632314494E-2</v>
      </c>
      <c r="C9" s="86">
        <v>6.2976657600621766E-2</v>
      </c>
      <c r="D9" s="86">
        <v>6.4799141151510739E-2</v>
      </c>
      <c r="E9" s="86">
        <v>6.6677970287071148E-2</v>
      </c>
      <c r="F9" s="86">
        <v>6.9142809144284834E-2</v>
      </c>
      <c r="G9" s="86">
        <v>7.1701209072058028E-2</v>
      </c>
      <c r="H9" s="86">
        <v>7.4356835325405601E-2</v>
      </c>
      <c r="I9" s="86">
        <v>7.7113502118505095E-2</v>
      </c>
      <c r="J9" s="86">
        <v>7.9975178957612816E-2</v>
      </c>
      <c r="K9" s="86">
        <v>8.3325996351074627E-2</v>
      </c>
      <c r="L9" s="86">
        <v>8.6819934567302567E-2</v>
      </c>
      <c r="M9" s="86">
        <v>9.0463243151920045E-2</v>
      </c>
      <c r="N9" s="86">
        <v>9.4262451460180932E-2</v>
      </c>
      <c r="O9" s="86">
        <v>9.8224381508520697E-2</v>
      </c>
      <c r="P9" s="86">
        <v>0.10225831838119406</v>
      </c>
      <c r="Q9" s="86">
        <v>0.10646137176407888</v>
      </c>
      <c r="R9" s="86">
        <v>0.11084080105289527</v>
      </c>
      <c r="S9" s="86">
        <v>0.11540418566643017</v>
      </c>
      <c r="T9" s="86">
        <v>0.12015943960709415</v>
      </c>
      <c r="U9" s="86">
        <v>0.12478247232579515</v>
      </c>
      <c r="V9" s="86">
        <v>0.12958769830303404</v>
      </c>
      <c r="W9" s="86">
        <v>0.13458249117834695</v>
      </c>
      <c r="X9" s="86">
        <v>0.13977453173867796</v>
      </c>
      <c r="Y9" s="86">
        <v>0.14517182109229512</v>
      </c>
      <c r="Z9" s="86">
        <v>0.15030004452201617</v>
      </c>
      <c r="AA9" s="86">
        <v>0.15561404693934419</v>
      </c>
      <c r="AB9" s="86">
        <v>0.16112074822489908</v>
      </c>
      <c r="AC9" s="86">
        <v>0.16682733385934514</v>
      </c>
      <c r="AD9" s="86">
        <v>0.17274126542278703</v>
      </c>
      <c r="AE9" s="86">
        <v>0.17857498817151962</v>
      </c>
      <c r="AF9" s="86">
        <v>0.1846117876234506</v>
      </c>
      <c r="AG9" s="86">
        <v>0.19085897109129665</v>
      </c>
      <c r="AH9" s="86">
        <v>0.1973241183019146</v>
      </c>
      <c r="AI9" s="86">
        <v>0.20401509193775086</v>
      </c>
      <c r="AJ9" s="86">
        <v>0.21092481573042696</v>
      </c>
      <c r="AK9" s="86">
        <v>0.21807542239360145</v>
      </c>
      <c r="AL9" s="86">
        <v>0.22547557017865724</v>
      </c>
      <c r="AM9" s="86">
        <v>0.23313423851162524</v>
      </c>
      <c r="AN9" s="86">
        <v>0.24106074028393504</v>
      </c>
    </row>
    <row r="10" spans="1:40" x14ac:dyDescent="0.2">
      <c r="A10" s="85" t="s">
        <v>246</v>
      </c>
      <c r="B10" s="86">
        <v>5.187361414848035E-3</v>
      </c>
      <c r="C10" s="86">
        <v>5.3165089530291063E-3</v>
      </c>
      <c r="D10" s="86">
        <v>5.4703635792383229E-3</v>
      </c>
      <c r="E10" s="86">
        <v>5.6289749171687152E-3</v>
      </c>
      <c r="F10" s="86">
        <v>5.8370573774233414E-3</v>
      </c>
      <c r="G10" s="86">
        <v>6.0530382922520283E-3</v>
      </c>
      <c r="H10" s="86">
        <v>6.2772270836191019E-3</v>
      </c>
      <c r="I10" s="86">
        <v>6.5099457486675772E-3</v>
      </c>
      <c r="J10" s="86">
        <v>6.7515293943458763E-3</v>
      </c>
      <c r="K10" s="86">
        <v>7.0344064372223061E-3</v>
      </c>
      <c r="L10" s="86">
        <v>7.3293657843141553E-3</v>
      </c>
      <c r="M10" s="86">
        <v>7.6369350241998792E-3</v>
      </c>
      <c r="N10" s="86">
        <v>7.9576653670736502E-3</v>
      </c>
      <c r="O10" s="86">
        <v>8.2921327296773054E-3</v>
      </c>
      <c r="P10" s="86">
        <v>8.632678930708312E-3</v>
      </c>
      <c r="Q10" s="86">
        <v>8.9875019999457288E-3</v>
      </c>
      <c r="R10" s="86">
        <v>9.3572147778261516E-3</v>
      </c>
      <c r="S10" s="86">
        <v>9.7424571212326727E-3</v>
      </c>
      <c r="T10" s="86">
        <v>1.0143897132701578E-2</v>
      </c>
      <c r="U10" s="86">
        <v>1.0534174987632983E-2</v>
      </c>
      <c r="V10" s="86">
        <v>1.0939833653917399E-2</v>
      </c>
      <c r="W10" s="86">
        <v>1.1361495616489782E-2</v>
      </c>
      <c r="X10" s="86">
        <v>1.1799809289764462E-2</v>
      </c>
      <c r="Y10" s="86">
        <v>1.2255450129781204E-2</v>
      </c>
      <c r="Z10" s="86">
        <v>1.2688376341110917E-2</v>
      </c>
      <c r="AA10" s="86">
        <v>1.3136986072152971E-2</v>
      </c>
      <c r="AB10" s="86">
        <v>1.3601863501373997E-2</v>
      </c>
      <c r="AC10" s="86">
        <v>1.4083615229278656E-2</v>
      </c>
      <c r="AD10" s="86">
        <v>1.4582871164771964E-2</v>
      </c>
      <c r="AE10" s="86">
        <v>1.507535584726836E-2</v>
      </c>
      <c r="AF10" s="86">
        <v>1.5584984327988419E-2</v>
      </c>
      <c r="AG10" s="86">
        <v>1.6112373492536445E-2</v>
      </c>
      <c r="AH10" s="86">
        <v>1.6658163223802876E-2</v>
      </c>
      <c r="AI10" s="86">
        <v>1.7223017291876728E-2</v>
      </c>
      <c r="AJ10" s="86">
        <v>1.7806338315988334E-2</v>
      </c>
      <c r="AK10" s="86">
        <v>1.8409994746684352E-2</v>
      </c>
      <c r="AL10" s="86">
        <v>1.9034717516229989E-2</v>
      </c>
      <c r="AM10" s="86">
        <v>1.9681264670553766E-2</v>
      </c>
      <c r="AN10" s="86">
        <v>2.0350422406836523E-2</v>
      </c>
    </row>
    <row r="11" spans="1:40" x14ac:dyDescent="0.2">
      <c r="A11" s="85" t="s">
        <v>247</v>
      </c>
      <c r="B11" s="86">
        <v>1.5206238670670221E-2</v>
      </c>
      <c r="C11" s="86">
        <v>1.5584821948806509E-2</v>
      </c>
      <c r="D11" s="86">
        <v>1.6035831620125628E-2</v>
      </c>
      <c r="E11" s="86">
        <v>1.6500785122987454E-2</v>
      </c>
      <c r="F11" s="86">
        <v>1.7110758344586249E-2</v>
      </c>
      <c r="G11" s="86">
        <v>1.7743885107220136E-2</v>
      </c>
      <c r="H11" s="86">
        <v>1.8401072450877912E-2</v>
      </c>
      <c r="I11" s="86">
        <v>1.9083264278445134E-2</v>
      </c>
      <c r="J11" s="86">
        <v>1.9791442922909692E-2</v>
      </c>
      <c r="K11" s="86">
        <v>2.0620669090980422E-2</v>
      </c>
      <c r="L11" s="86">
        <v>2.1485313342908863E-2</v>
      </c>
      <c r="M11" s="86">
        <v>2.2386922252608462E-2</v>
      </c>
      <c r="N11" s="86">
        <v>2.3327111638430806E-2</v>
      </c>
      <c r="O11" s="86">
        <v>2.4307569743536591E-2</v>
      </c>
      <c r="P11" s="86">
        <v>2.5305847364302532E-2</v>
      </c>
      <c r="Q11" s="86">
        <v>2.6345976216948119E-2</v>
      </c>
      <c r="R11" s="86">
        <v>2.7429752782805711E-2</v>
      </c>
      <c r="S11" s="86">
        <v>2.8559052739257556E-2</v>
      </c>
      <c r="T11" s="86">
        <v>2.9735834563034063E-2</v>
      </c>
      <c r="U11" s="86">
        <v>3.0879895625171964E-2</v>
      </c>
      <c r="V11" s="86">
        <v>3.2069044019708365E-2</v>
      </c>
      <c r="W11" s="86">
        <v>3.3305104499871889E-2</v>
      </c>
      <c r="X11" s="86">
        <v>3.4589977828604124E-2</v>
      </c>
      <c r="Y11" s="86">
        <v>3.5925644038706094E-2</v>
      </c>
      <c r="Z11" s="86">
        <v>3.719472455378748E-2</v>
      </c>
      <c r="AA11" s="86">
        <v>3.8509779760984859E-2</v>
      </c>
      <c r="AB11" s="86">
        <v>3.9872522121890804E-2</v>
      </c>
      <c r="AC11" s="86">
        <v>4.1284729826092326E-2</v>
      </c>
      <c r="AD11" s="86">
        <v>4.274824938945445E-2</v>
      </c>
      <c r="AE11" s="86">
        <v>4.4191919692096911E-2</v>
      </c>
      <c r="AF11" s="86">
        <v>4.5685845349371999E-2</v>
      </c>
      <c r="AG11" s="86">
        <v>4.7231834700622463E-2</v>
      </c>
      <c r="AH11" s="86">
        <v>4.883176349946855E-2</v>
      </c>
      <c r="AI11" s="86">
        <v>5.0487577522498508E-2</v>
      </c>
      <c r="AJ11" s="86">
        <v>5.2197525606869799E-2</v>
      </c>
      <c r="AK11" s="86">
        <v>5.3967084931187181E-2</v>
      </c>
      <c r="AL11" s="86">
        <v>5.5798398151338309E-2</v>
      </c>
      <c r="AM11" s="86">
        <v>5.7693687404242237E-2</v>
      </c>
      <c r="AN11" s="86">
        <v>5.9655257349439328E-2</v>
      </c>
    </row>
    <row r="12" spans="1:40" x14ac:dyDescent="0.2">
      <c r="A12" s="85" t="s">
        <v>180</v>
      </c>
      <c r="B12" s="86">
        <v>0.64423977352033823</v>
      </c>
      <c r="C12" s="86">
        <v>0.66027913806323091</v>
      </c>
      <c r="D12" s="86">
        <v>0.6793869776019158</v>
      </c>
      <c r="E12" s="86">
        <v>0.69908557275542649</v>
      </c>
      <c r="F12" s="86">
        <v>0.72492819029201905</v>
      </c>
      <c r="G12" s="86">
        <v>0.75175174942473555</v>
      </c>
      <c r="H12" s="86">
        <v>0.77959467854139763</v>
      </c>
      <c r="I12" s="86">
        <v>0.80849696779304758</v>
      </c>
      <c r="J12" s="86">
        <v>0.83850023549144137</v>
      </c>
      <c r="K12" s="86">
        <v>0.8736319002170142</v>
      </c>
      <c r="L12" s="86">
        <v>0.91026411605303525</v>
      </c>
      <c r="M12" s="86">
        <v>0.94846240639745416</v>
      </c>
      <c r="N12" s="86">
        <v>0.98829522831394134</v>
      </c>
      <c r="O12" s="86">
        <v>1.0298341072740524</v>
      </c>
      <c r="P12" s="86">
        <v>1.072127942208601</v>
      </c>
      <c r="Q12" s="86">
        <v>1.1161948801919455</v>
      </c>
      <c r="R12" s="86">
        <v>1.1621110324013317</v>
      </c>
      <c r="S12" s="86">
        <v>1.2099558652977365</v>
      </c>
      <c r="T12" s="86">
        <v>1.259812353286111</v>
      </c>
      <c r="U12" s="86">
        <v>1.3082825670929465</v>
      </c>
      <c r="V12" s="86">
        <v>1.3586629871935365</v>
      </c>
      <c r="W12" s="86">
        <v>1.4110309225550886</v>
      </c>
      <c r="X12" s="86">
        <v>1.4654669024336222</v>
      </c>
      <c r="Y12" s="86">
        <v>1.5220548144959631</v>
      </c>
      <c r="Z12" s="86">
        <v>1.5758217032922093</v>
      </c>
      <c r="AA12" s="86">
        <v>1.6315363929797837</v>
      </c>
      <c r="AB12" s="86">
        <v>1.6892714350878613</v>
      </c>
      <c r="AC12" s="86">
        <v>1.7491021658308479</v>
      </c>
      <c r="AD12" s="86">
        <v>1.8111068161893609</v>
      </c>
      <c r="AE12" s="86">
        <v>1.872270516756966</v>
      </c>
      <c r="AF12" s="86">
        <v>1.9355633762170434</v>
      </c>
      <c r="AG12" s="86">
        <v>2.0010620081328714</v>
      </c>
      <c r="AH12" s="86">
        <v>2.068845882195387</v>
      </c>
      <c r="AI12" s="86">
        <v>2.1389974347450758</v>
      </c>
      <c r="AJ12" s="86">
        <v>2.2114424746043855</v>
      </c>
      <c r="AK12" s="86">
        <v>2.2864130523402135</v>
      </c>
      <c r="AL12" s="86">
        <v>2.3639999454402525</v>
      </c>
      <c r="AM12" s="86">
        <v>2.4442972987496847</v>
      </c>
      <c r="AN12" s="86">
        <v>2.5274027533336336</v>
      </c>
    </row>
    <row r="13" spans="1:40" x14ac:dyDescent="0.2">
      <c r="A13" s="85" t="s">
        <v>248</v>
      </c>
      <c r="B13" s="86">
        <v>5.5683946066295885E-3</v>
      </c>
      <c r="C13" s="86">
        <v>5.7070285666633979E-3</v>
      </c>
      <c r="D13" s="86">
        <v>5.8721844527245019E-3</v>
      </c>
      <c r="E13" s="86">
        <v>6.0424464506939985E-3</v>
      </c>
      <c r="F13" s="86">
        <v>6.2658134299253907E-3</v>
      </c>
      <c r="G13" s="86">
        <v>6.4976590379496393E-3</v>
      </c>
      <c r="H13" s="86">
        <v>6.7383154250565715E-3</v>
      </c>
      <c r="I13" s="86">
        <v>6.9881282404136678E-3</v>
      </c>
      <c r="J13" s="86">
        <v>7.247457205963365E-3</v>
      </c>
      <c r="K13" s="86">
        <v>7.5511127398507375E-3</v>
      </c>
      <c r="L13" s="86">
        <v>7.8677380732659081E-3</v>
      </c>
      <c r="M13" s="86">
        <v>8.1978995483546827E-3</v>
      </c>
      <c r="N13" s="86">
        <v>8.542188863984156E-3</v>
      </c>
      <c r="O13" s="86">
        <v>8.9012242403673867E-3</v>
      </c>
      <c r="P13" s="86">
        <v>9.2667849710505075E-3</v>
      </c>
      <c r="Q13" s="86">
        <v>9.6476712650715776E-3</v>
      </c>
      <c r="R13" s="86">
        <v>1.0044540978536819E-2</v>
      </c>
      <c r="S13" s="86">
        <v>1.045808096846888E-2</v>
      </c>
      <c r="T13" s="86">
        <v>1.0889008412303881E-2</v>
      </c>
      <c r="U13" s="86">
        <v>1.130795379294894E-2</v>
      </c>
      <c r="V13" s="86">
        <v>1.1743409769277298E-2</v>
      </c>
      <c r="W13" s="86">
        <v>1.2196044550321885E-2</v>
      </c>
      <c r="X13" s="86">
        <v>1.2666554179222736E-2</v>
      </c>
      <c r="Y13" s="86">
        <v>1.3155663727064745E-2</v>
      </c>
      <c r="Z13" s="86">
        <v>1.3620390162615716E-2</v>
      </c>
      <c r="AA13" s="86">
        <v>1.4101952137392695E-2</v>
      </c>
      <c r="AB13" s="86">
        <v>1.4600976740191458E-2</v>
      </c>
      <c r="AC13" s="86">
        <v>1.511811512883743E-2</v>
      </c>
      <c r="AD13" s="86">
        <v>1.5654043481654965E-2</v>
      </c>
      <c r="AE13" s="86">
        <v>1.6182703204883627E-2</v>
      </c>
      <c r="AF13" s="86">
        <v>1.6729766009357518E-2</v>
      </c>
      <c r="AG13" s="86">
        <v>1.7295894093484875E-2</v>
      </c>
      <c r="AH13" s="86">
        <v>1.7881774342206055E-2</v>
      </c>
      <c r="AI13" s="86">
        <v>1.8488119282273691E-2</v>
      </c>
      <c r="AJ13" s="86">
        <v>1.9114287652825118E-2</v>
      </c>
      <c r="AK13" s="86">
        <v>1.9762285149842289E-2</v>
      </c>
      <c r="AL13" s="86">
        <v>2.0432896395594199E-2</v>
      </c>
      <c r="AM13" s="86">
        <v>2.1126935117624077E-2</v>
      </c>
      <c r="AN13" s="86">
        <v>2.1845245262553607E-2</v>
      </c>
    </row>
    <row r="14" spans="1:40" x14ac:dyDescent="0.2">
      <c r="A14" s="85" t="s">
        <v>249</v>
      </c>
      <c r="B14" s="86">
        <v>4.4807666556584226E-2</v>
      </c>
      <c r="C14" s="86">
        <v>4.5923224036511757E-2</v>
      </c>
      <c r="D14" s="86">
        <v>4.7252197716586911E-2</v>
      </c>
      <c r="E14" s="86">
        <v>4.8622259174370824E-2</v>
      </c>
      <c r="F14" s="86">
        <v>5.0419644925954542E-2</v>
      </c>
      <c r="G14" s="86">
        <v>5.228525636889915E-2</v>
      </c>
      <c r="H14" s="86">
        <v>5.4221766244718882E-2</v>
      </c>
      <c r="I14" s="86">
        <v>5.6231955917475845E-2</v>
      </c>
      <c r="J14" s="86">
        <v>5.8318719991807141E-2</v>
      </c>
      <c r="K14" s="86">
        <v>6.0762170370537112E-2</v>
      </c>
      <c r="L14" s="86">
        <v>6.3309985919769787E-2</v>
      </c>
      <c r="M14" s="86">
        <v>6.5966723872212085E-2</v>
      </c>
      <c r="N14" s="86">
        <v>6.8737145500620614E-2</v>
      </c>
      <c r="O14" s="86">
        <v>7.162622548928449E-2</v>
      </c>
      <c r="P14" s="86">
        <v>7.4567813592097645E-2</v>
      </c>
      <c r="Q14" s="86">
        <v>7.7632723187073233E-2</v>
      </c>
      <c r="R14" s="86">
        <v>8.082624789995653E-2</v>
      </c>
      <c r="S14" s="86">
        <v>8.4153914720592415E-2</v>
      </c>
      <c r="T14" s="86">
        <v>8.7621494620632401E-2</v>
      </c>
      <c r="U14" s="86">
        <v>9.099265745076221E-2</v>
      </c>
      <c r="V14" s="86">
        <v>9.449667747193001E-2</v>
      </c>
      <c r="W14" s="86">
        <v>9.8138931617642283E-2</v>
      </c>
      <c r="X14" s="86">
        <v>0.10192502079644279</v>
      </c>
      <c r="Y14" s="86">
        <v>0.10586077949846689</v>
      </c>
      <c r="Z14" s="86">
        <v>0.10960033257170027</v>
      </c>
      <c r="AA14" s="86">
        <v>0.1134753575863512</v>
      </c>
      <c r="AB14" s="86">
        <v>0.11749090059027507</v>
      </c>
      <c r="AC14" s="86">
        <v>0.12165220130960093</v>
      </c>
      <c r="AD14" s="86">
        <v>0.12596470080499902</v>
      </c>
      <c r="AE14" s="86">
        <v>0.13021871121082115</v>
      </c>
      <c r="AF14" s="86">
        <v>0.1346208072295178</v>
      </c>
      <c r="AG14" s="86">
        <v>0.13917631742839909</v>
      </c>
      <c r="AH14" s="86">
        <v>0.14389076902195755</v>
      </c>
      <c r="AI14" s="86">
        <v>0.14876989555880107</v>
      </c>
      <c r="AJ14" s="86">
        <v>0.15380853695151839</v>
      </c>
      <c r="AK14" s="86">
        <v>0.15902283260170058</v>
      </c>
      <c r="AL14" s="86">
        <v>0.16441909619497611</v>
      </c>
      <c r="AM14" s="86">
        <v>0.17000387562081778</v>
      </c>
      <c r="AN14" s="86">
        <v>0.17578396193508414</v>
      </c>
    </row>
    <row r="15" spans="1:40" x14ac:dyDescent="0.2">
      <c r="A15" s="85" t="s">
        <v>250</v>
      </c>
      <c r="B15" s="86">
        <v>5.9296598357149899E-2</v>
      </c>
      <c r="C15" s="86">
        <v>6.0772880630140899E-2</v>
      </c>
      <c r="D15" s="86">
        <v>6.2531589007313912E-2</v>
      </c>
      <c r="E15" s="86">
        <v>6.4344671236986201E-2</v>
      </c>
      <c r="F15" s="86">
        <v>6.6723256626384536E-2</v>
      </c>
      <c r="G15" s="86">
        <v>6.9192129052113055E-2</v>
      </c>
      <c r="H15" s="86">
        <v>7.1754825508893047E-2</v>
      </c>
      <c r="I15" s="86">
        <v>7.4415026737998227E-2</v>
      </c>
      <c r="J15" s="86">
        <v>7.717656333855949E-2</v>
      </c>
      <c r="K15" s="86">
        <v>8.0410123727833682E-2</v>
      </c>
      <c r="L15" s="86">
        <v>8.3781796633856737E-2</v>
      </c>
      <c r="M15" s="86">
        <v>8.7297612908449576E-2</v>
      </c>
      <c r="N15" s="86">
        <v>9.0963873421530506E-2</v>
      </c>
      <c r="O15" s="86">
        <v>9.4787161462945135E-2</v>
      </c>
      <c r="P15" s="86">
        <v>9.8679936554109768E-2</v>
      </c>
      <c r="Q15" s="86">
        <v>0.1027359101680166</v>
      </c>
      <c r="R15" s="86">
        <v>0.10696208766834102</v>
      </c>
      <c r="S15" s="86">
        <v>0.11136578324308107</v>
      </c>
      <c r="T15" s="86">
        <v>0.11595463395558894</v>
      </c>
      <c r="U15" s="86">
        <v>0.12041589033639881</v>
      </c>
      <c r="V15" s="86">
        <v>0.12505296438639901</v>
      </c>
      <c r="W15" s="86">
        <v>0.12987297171528386</v>
      </c>
      <c r="X15" s="86">
        <v>0.13488332433197675</v>
      </c>
      <c r="Y15" s="86">
        <v>0.1400917433575439</v>
      </c>
      <c r="Z15" s="86">
        <v>0.14504051203173365</v>
      </c>
      <c r="AA15" s="86">
        <v>0.15016855862678455</v>
      </c>
      <c r="AB15" s="86">
        <v>0.15548256087211118</v>
      </c>
      <c r="AC15" s="86">
        <v>0.16098945280288338</v>
      </c>
      <c r="AD15" s="86">
        <v>0.16669643489201108</v>
      </c>
      <c r="AE15" s="86">
        <v>0.17232601495779346</v>
      </c>
      <c r="AF15" s="86">
        <v>0.17815156535151075</v>
      </c>
      <c r="AG15" s="86">
        <v>0.18418013767704883</v>
      </c>
      <c r="AH15" s="86">
        <v>0.19041904641969534</v>
      </c>
      <c r="AI15" s="86">
        <v>0.19687587911870608</v>
      </c>
      <c r="AJ15" s="86">
        <v>0.20354380712947115</v>
      </c>
      <c r="AK15" s="86">
        <v>0.21044418866337308</v>
      </c>
      <c r="AL15" s="86">
        <v>0.21758537898882085</v>
      </c>
      <c r="AM15" s="86">
        <v>0.22497604330982962</v>
      </c>
      <c r="AN15" s="86">
        <v>0.23262516862667446</v>
      </c>
    </row>
    <row r="16" spans="1:40" x14ac:dyDescent="0.2">
      <c r="A16" s="85" t="s">
        <v>251</v>
      </c>
      <c r="B16" s="86">
        <v>5.6814352472463435E-3</v>
      </c>
      <c r="C16" s="86">
        <v>5.8228835321907473E-3</v>
      </c>
      <c r="D16" s="86">
        <v>5.9913921488826414E-3</v>
      </c>
      <c r="E16" s="86">
        <v>6.1651105335996303E-3</v>
      </c>
      <c r="F16" s="86">
        <v>6.3930119519662945E-3</v>
      </c>
      <c r="G16" s="86">
        <v>6.629564118685944E-3</v>
      </c>
      <c r="H16" s="86">
        <v>6.8751059268323048E-3</v>
      </c>
      <c r="I16" s="86">
        <v>7.1299900423893951E-3</v>
      </c>
      <c r="J16" s="86">
        <v>7.3945834897991454E-3</v>
      </c>
      <c r="K16" s="86">
        <v>7.7044033526362998E-3</v>
      </c>
      <c r="L16" s="86">
        <v>8.0274563071259762E-3</v>
      </c>
      <c r="M16" s="86">
        <v>8.3643201923863601E-3</v>
      </c>
      <c r="N16" s="86">
        <v>8.7155987190085191E-3</v>
      </c>
      <c r="O16" s="86">
        <v>9.0819226573234258E-3</v>
      </c>
      <c r="P16" s="86">
        <v>9.454904417243868E-3</v>
      </c>
      <c r="Q16" s="86">
        <v>9.8435228555758016E-3</v>
      </c>
      <c r="R16" s="86">
        <v>1.0248449183167868E-2</v>
      </c>
      <c r="S16" s="86">
        <v>1.0670384200515354E-2</v>
      </c>
      <c r="T16" s="86">
        <v>1.1110059644043558E-2</v>
      </c>
      <c r="U16" s="86">
        <v>1.1537509783700344E-2</v>
      </c>
      <c r="V16" s="86">
        <v>1.1981805690745166E-2</v>
      </c>
      <c r="W16" s="86">
        <v>1.2443629139121948E-2</v>
      </c>
      <c r="X16" s="86">
        <v>1.2923690301925223E-2</v>
      </c>
      <c r="Y16" s="86">
        <v>1.3422728969473295E-2</v>
      </c>
      <c r="Z16" s="86">
        <v>1.3896889537785558E-2</v>
      </c>
      <c r="AA16" s="86">
        <v>1.4388227413512637E-2</v>
      </c>
      <c r="AB16" s="86">
        <v>1.4897382415603993E-2</v>
      </c>
      <c r="AC16" s="86">
        <v>1.5425018920649701E-2</v>
      </c>
      <c r="AD16" s="86">
        <v>1.5971826833664902E-2</v>
      </c>
      <c r="AE16" s="86">
        <v>1.6511218560999543E-2</v>
      </c>
      <c r="AF16" s="86">
        <v>1.706938695949899E-2</v>
      </c>
      <c r="AG16" s="86">
        <v>1.7647007670464378E-2</v>
      </c>
      <c r="AH16" s="86">
        <v>1.8244781522875446E-2</v>
      </c>
      <c r="AI16" s="86">
        <v>1.8863435508063263E-2</v>
      </c>
      <c r="AJ16" s="86">
        <v>1.9502315347312827E-2</v>
      </c>
      <c r="AK16" s="86">
        <v>2.0163467453037803E-2</v>
      </c>
      <c r="AL16" s="86">
        <v>2.0847692375653482E-2</v>
      </c>
      <c r="AM16" s="86">
        <v>2.1555820361698102E-2</v>
      </c>
      <c r="AN16" s="86">
        <v>2.2288712490247775E-2</v>
      </c>
    </row>
    <row r="17" spans="1:40" x14ac:dyDescent="0.2">
      <c r="A17" s="85" t="s">
        <v>252</v>
      </c>
      <c r="B17" s="86">
        <v>6.829692530531368E-3</v>
      </c>
      <c r="C17" s="86">
        <v>6.9997284903021827E-3</v>
      </c>
      <c r="D17" s="86">
        <v>7.2022938616682665E-3</v>
      </c>
      <c r="E17" s="86">
        <v>7.4111219311411396E-3</v>
      </c>
      <c r="F17" s="86">
        <v>7.6850837993980578E-3</v>
      </c>
      <c r="G17" s="86">
        <v>7.9694447919675376E-3</v>
      </c>
      <c r="H17" s="86">
        <v>8.2646122945529369E-3</v>
      </c>
      <c r="I17" s="86">
        <v>8.5710102493681516E-3</v>
      </c>
      <c r="J17" s="86">
        <v>8.8890798590284519E-3</v>
      </c>
      <c r="K17" s="86">
        <v>9.2615164548788993E-3</v>
      </c>
      <c r="L17" s="86">
        <v>9.6498606415548974E-3</v>
      </c>
      <c r="M17" s="86">
        <v>1.0054807043449333E-2</v>
      </c>
      <c r="N17" s="86">
        <v>1.0477081385231228E-2</v>
      </c>
      <c r="O17" s="86">
        <v>1.091744192026976E-2</v>
      </c>
      <c r="P17" s="86">
        <v>1.136580586862026E-2</v>
      </c>
      <c r="Q17" s="86">
        <v>1.18329667760316E-2</v>
      </c>
      <c r="R17" s="86">
        <v>1.23197315096984E-2</v>
      </c>
      <c r="S17" s="86">
        <v>1.2826942506733777E-2</v>
      </c>
      <c r="T17" s="86">
        <v>1.3355479392545871E-2</v>
      </c>
      <c r="U17" s="86">
        <v>1.3869320156180984E-2</v>
      </c>
      <c r="V17" s="86">
        <v>1.4403411333082174E-2</v>
      </c>
      <c r="W17" s="86">
        <v>1.4958572488413808E-2</v>
      </c>
      <c r="X17" s="86">
        <v>1.5535657326155259E-2</v>
      </c>
      <c r="Y17" s="86">
        <v>1.6135555153355054E-2</v>
      </c>
      <c r="Z17" s="86">
        <v>1.6705546845726161E-2</v>
      </c>
      <c r="AA17" s="86">
        <v>1.7296187497918187E-2</v>
      </c>
      <c r="AB17" s="86">
        <v>1.7908246240707068E-2</v>
      </c>
      <c r="AC17" s="86">
        <v>1.8542521725778013E-2</v>
      </c>
      <c r="AD17" s="86">
        <v>1.9199843292712248E-2</v>
      </c>
      <c r="AE17" s="86">
        <v>1.9848249811644819E-2</v>
      </c>
      <c r="AF17" s="86">
        <v>2.0519227896602835E-2</v>
      </c>
      <c r="AG17" s="86">
        <v>2.1213589740658453E-2</v>
      </c>
      <c r="AH17" s="86">
        <v>2.1932177815166126E-2</v>
      </c>
      <c r="AI17" s="86">
        <v>2.2675866041423492E-2</v>
      </c>
      <c r="AJ17" s="86">
        <v>2.3443867906470645E-2</v>
      </c>
      <c r="AK17" s="86">
        <v>2.4238643416796764E-2</v>
      </c>
      <c r="AL17" s="86">
        <v>2.5061154919582367E-2</v>
      </c>
      <c r="AM17" s="86">
        <v>2.5912400459922408E-2</v>
      </c>
      <c r="AN17" s="86">
        <v>2.6793415146918433E-2</v>
      </c>
    </row>
    <row r="18" spans="1:40" x14ac:dyDescent="0.2">
      <c r="A18" s="85" t="s">
        <v>128</v>
      </c>
      <c r="B18" s="86">
        <v>4.5703416627493221E-2</v>
      </c>
      <c r="C18" s="86">
        <v>4.6841275217220479E-2</v>
      </c>
      <c r="D18" s="86">
        <v>4.8196816410394319E-2</v>
      </c>
      <c r="E18" s="86">
        <v>4.9594266767049144E-2</v>
      </c>
      <c r="F18" s="86">
        <v>5.1427584057544808E-2</v>
      </c>
      <c r="G18" s="86">
        <v>5.3330490939210738E-2</v>
      </c>
      <c r="H18" s="86">
        <v>5.5305713584337279E-2</v>
      </c>
      <c r="I18" s="86">
        <v>5.7356088959236051E-2</v>
      </c>
      <c r="J18" s="86">
        <v>5.9484569534586036E-2</v>
      </c>
      <c r="K18" s="86">
        <v>6.1976866930315781E-2</v>
      </c>
      <c r="L18" s="86">
        <v>6.4575615860692201E-2</v>
      </c>
      <c r="M18" s="86">
        <v>6.7285464662062117E-2</v>
      </c>
      <c r="N18" s="86">
        <v>7.0111269789786823E-2</v>
      </c>
      <c r="O18" s="86">
        <v>7.3058105377069957E-2</v>
      </c>
      <c r="P18" s="86">
        <v>7.6058498768222599E-2</v>
      </c>
      <c r="Q18" s="86">
        <v>7.9184678971511657E-2</v>
      </c>
      <c r="R18" s="86">
        <v>8.2442045437555719E-2</v>
      </c>
      <c r="S18" s="86">
        <v>8.5836235646254685E-2</v>
      </c>
      <c r="T18" s="86">
        <v>8.9373135936755554E-2</v>
      </c>
      <c r="U18" s="86">
        <v>9.281169168368282E-2</v>
      </c>
      <c r="V18" s="86">
        <v>9.6385760569780099E-2</v>
      </c>
      <c r="W18" s="86">
        <v>0.10010082701883269</v>
      </c>
      <c r="X18" s="86">
        <v>0.10396260390714818</v>
      </c>
      <c r="Y18" s="86">
        <v>0.10797704236215529</v>
      </c>
      <c r="Z18" s="86">
        <v>0.11179135284160813</v>
      </c>
      <c r="AA18" s="86">
        <v>0.11574384348208598</v>
      </c>
      <c r="AB18" s="86">
        <v>0.11983966120698779</v>
      </c>
      <c r="AC18" s="86">
        <v>0.12408415048980877</v>
      </c>
      <c r="AD18" s="86">
        <v>0.12848286116346402</v>
      </c>
      <c r="AE18" s="86">
        <v>0.13282191349214217</v>
      </c>
      <c r="AF18" s="86">
        <v>0.13731201181321076</v>
      </c>
      <c r="AG18" s="86">
        <v>0.14195859121737017</v>
      </c>
      <c r="AH18" s="86">
        <v>0.14676728941365888</v>
      </c>
      <c r="AI18" s="86">
        <v>0.15174395457005604</v>
      </c>
      <c r="AJ18" s="86">
        <v>0.15688332344384212</v>
      </c>
      <c r="AK18" s="86">
        <v>0.16220185807938839</v>
      </c>
      <c r="AL18" s="86">
        <v>0.16770599837921407</v>
      </c>
      <c r="AM18" s="86">
        <v>0.17340242313165161</v>
      </c>
      <c r="AN18" s="86">
        <v>0.17929805915255853</v>
      </c>
    </row>
    <row r="19" spans="1:40" x14ac:dyDescent="0.2">
      <c r="A19" s="85" t="s">
        <v>253</v>
      </c>
      <c r="B19" s="86">
        <v>3.1788406590546678</v>
      </c>
      <c r="C19" s="86">
        <v>3.2579829074069218</v>
      </c>
      <c r="D19" s="86">
        <v>3.3522657811580361</v>
      </c>
      <c r="E19" s="86">
        <v>3.44946359131196</v>
      </c>
      <c r="F19" s="86">
        <v>3.5769775492174576</v>
      </c>
      <c r="G19" s="86">
        <v>3.70933171904107</v>
      </c>
      <c r="H19" s="86">
        <v>3.846715716088605</v>
      </c>
      <c r="I19" s="86">
        <v>3.9893268617973883</v>
      </c>
      <c r="J19" s="86">
        <v>4.1373705113581609</v>
      </c>
      <c r="K19" s="86">
        <v>4.3107189583807379</v>
      </c>
      <c r="L19" s="86">
        <v>4.4914715010163775</v>
      </c>
      <c r="M19" s="86">
        <v>4.67995144814802</v>
      </c>
      <c r="N19" s="86">
        <v>4.8764965841012184</v>
      </c>
      <c r="O19" s="86">
        <v>5.0814598334957903</v>
      </c>
      <c r="P19" s="86">
        <v>5.2901482250594416</v>
      </c>
      <c r="Q19" s="86">
        <v>5.5075855518734054</v>
      </c>
      <c r="R19" s="86">
        <v>5.7341473655797603</v>
      </c>
      <c r="S19" s="86">
        <v>5.9702257736322339</v>
      </c>
      <c r="T19" s="86">
        <v>6.216230192560138</v>
      </c>
      <c r="U19" s="86">
        <v>6.4553943869101769</v>
      </c>
      <c r="V19" s="86">
        <v>6.7039840183154071</v>
      </c>
      <c r="W19" s="86">
        <v>6.9623805486140649</v>
      </c>
      <c r="X19" s="86">
        <v>7.2309813293572311</v>
      </c>
      <c r="Y19" s="86">
        <v>7.510200283337416</v>
      </c>
      <c r="Z19" s="86">
        <v>7.7754996008297761</v>
      </c>
      <c r="AA19" s="86">
        <v>8.0504098565528874</v>
      </c>
      <c r="AB19" s="86">
        <v>8.3352890379522595</v>
      </c>
      <c r="AC19" s="86">
        <v>8.630508872808905</v>
      </c>
      <c r="AD19" s="86">
        <v>8.9364553724065221</v>
      </c>
      <c r="AE19" s="86">
        <v>9.2382524147718534</v>
      </c>
      <c r="AF19" s="86">
        <v>9.5505552612417564</v>
      </c>
      <c r="AG19" s="86">
        <v>9.8737419423570216</v>
      </c>
      <c r="AH19" s="86">
        <v>10.208204581508816</v>
      </c>
      <c r="AI19" s="86">
        <v>10.554349940281391</v>
      </c>
      <c r="AJ19" s="86">
        <v>10.911811940792823</v>
      </c>
      <c r="AK19" s="86">
        <v>11.281735578753285</v>
      </c>
      <c r="AL19" s="86">
        <v>11.664568773059854</v>
      </c>
      <c r="AM19" s="86">
        <v>12.060776057996202</v>
      </c>
      <c r="AN19" s="86">
        <v>12.470839219072268</v>
      </c>
    </row>
    <row r="20" spans="1:40" x14ac:dyDescent="0.2">
      <c r="A20" s="85" t="s">
        <v>254</v>
      </c>
      <c r="B20" s="86">
        <v>2.9235407292886469E-3</v>
      </c>
      <c r="C20" s="86">
        <v>2.9963268835132189E-3</v>
      </c>
      <c r="D20" s="86">
        <v>3.0830376850441554E-3</v>
      </c>
      <c r="E20" s="86">
        <v>3.1724293177997176E-3</v>
      </c>
      <c r="F20" s="86">
        <v>3.2897023394680576E-3</v>
      </c>
      <c r="G20" s="86">
        <v>3.4114268446169215E-3</v>
      </c>
      <c r="H20" s="86">
        <v>3.5377772201152587E-3</v>
      </c>
      <c r="I20" s="86">
        <v>3.6689349400665741E-3</v>
      </c>
      <c r="J20" s="86">
        <v>3.8050888671187603E-3</v>
      </c>
      <c r="K20" s="86">
        <v>3.964515305743762E-3</v>
      </c>
      <c r="L20" s="86">
        <v>4.1307512002081688E-3</v>
      </c>
      <c r="M20" s="86">
        <v>4.3040938937225362E-3</v>
      </c>
      <c r="N20" s="86">
        <v>4.4848540423842922E-3</v>
      </c>
      <c r="O20" s="86">
        <v>4.6733562266336199E-3</v>
      </c>
      <c r="P20" s="86">
        <v>4.8652843784043678E-3</v>
      </c>
      <c r="Q20" s="86">
        <v>5.0652588185190577E-3</v>
      </c>
      <c r="R20" s="86">
        <v>5.2736249372124728E-3</v>
      </c>
      <c r="S20" s="86">
        <v>5.4907433508961214E-3</v>
      </c>
      <c r="T20" s="86">
        <v>5.7169905949258333E-3</v>
      </c>
      <c r="U20" s="86">
        <v>5.9369469683848838E-3</v>
      </c>
      <c r="V20" s="86">
        <v>6.165571800592789E-3</v>
      </c>
      <c r="W20" s="86">
        <v>6.4032159173191844E-3</v>
      </c>
      <c r="X20" s="86">
        <v>6.6502447579075323E-3</v>
      </c>
      <c r="Y20" s="86">
        <v>6.9070390020686103E-3</v>
      </c>
      <c r="Z20" s="86">
        <v>7.1510315274354039E-3</v>
      </c>
      <c r="AA20" s="86">
        <v>7.403863114704921E-3</v>
      </c>
      <c r="AB20" s="86">
        <v>7.6658630005359881E-3</v>
      </c>
      <c r="AC20" s="86">
        <v>7.9373730584053059E-3</v>
      </c>
      <c r="AD20" s="86">
        <v>8.2187482981516471E-3</v>
      </c>
      <c r="AE20" s="86">
        <v>8.496307333022016E-3</v>
      </c>
      <c r="AF20" s="86">
        <v>8.7835284269534922E-3</v>
      </c>
      <c r="AG20" s="86">
        <v>9.0807592499935769E-3</v>
      </c>
      <c r="AH20" s="86">
        <v>9.388360433211243E-3</v>
      </c>
      <c r="AI20" s="86">
        <v>9.7067060702419449E-3</v>
      </c>
      <c r="AJ20" s="86">
        <v>1.0035459483751808E-2</v>
      </c>
      <c r="AK20" s="86">
        <v>1.0375673712239014E-2</v>
      </c>
      <c r="AL20" s="86">
        <v>1.0727760701214348E-2</v>
      </c>
      <c r="AM20" s="86">
        <v>1.1092147677155682E-2</v>
      </c>
      <c r="AN20" s="86">
        <v>1.1469277732281895E-2</v>
      </c>
    </row>
    <row r="23" spans="1:40" x14ac:dyDescent="0.2">
      <c r="A23" s="83" t="s">
        <v>394</v>
      </c>
    </row>
    <row r="24" spans="1:40" x14ac:dyDescent="0.2">
      <c r="A24" s="83" t="s">
        <v>241</v>
      </c>
    </row>
    <row r="25" spans="1:40" x14ac:dyDescent="0.2">
      <c r="A25" s="83" t="s">
        <v>395</v>
      </c>
    </row>
    <row r="26" spans="1:40" x14ac:dyDescent="0.2">
      <c r="A26" s="83" t="s">
        <v>243</v>
      </c>
    </row>
    <row r="27" spans="1:40" x14ac:dyDescent="0.2">
      <c r="A27" s="83"/>
      <c r="B27">
        <v>1000</v>
      </c>
    </row>
    <row r="28" spans="1:40" x14ac:dyDescent="0.2">
      <c r="A28" s="85" t="s">
        <v>244</v>
      </c>
      <c r="B28" s="85">
        <v>2022</v>
      </c>
      <c r="C28" s="85">
        <v>2023</v>
      </c>
      <c r="D28" s="85">
        <v>2024</v>
      </c>
      <c r="E28" s="85">
        <v>2025</v>
      </c>
      <c r="F28" s="85">
        <v>2026</v>
      </c>
      <c r="G28" s="85">
        <v>2027</v>
      </c>
      <c r="H28" s="85">
        <v>2028</v>
      </c>
      <c r="I28" s="85">
        <v>2029</v>
      </c>
      <c r="J28" s="85">
        <v>2030</v>
      </c>
      <c r="K28" s="85">
        <v>2031</v>
      </c>
      <c r="L28" s="85">
        <v>2032</v>
      </c>
      <c r="M28" s="85">
        <v>2033</v>
      </c>
      <c r="N28" s="85">
        <v>2034</v>
      </c>
      <c r="O28" s="85">
        <v>2035</v>
      </c>
      <c r="P28" s="85">
        <v>2036</v>
      </c>
      <c r="Q28" s="85">
        <v>2037</v>
      </c>
      <c r="R28" s="85">
        <v>2038</v>
      </c>
      <c r="S28" s="85">
        <v>2039</v>
      </c>
      <c r="T28" s="85">
        <v>2040</v>
      </c>
      <c r="U28" s="85">
        <v>2041</v>
      </c>
      <c r="V28" s="85">
        <v>2042</v>
      </c>
      <c r="W28" s="85">
        <v>2043</v>
      </c>
      <c r="X28" s="85">
        <v>2044</v>
      </c>
      <c r="Y28" s="85">
        <v>2045</v>
      </c>
      <c r="Z28" s="85">
        <v>2046</v>
      </c>
      <c r="AA28" s="85">
        <v>2047</v>
      </c>
      <c r="AB28" s="85">
        <v>2048</v>
      </c>
      <c r="AC28" s="85">
        <v>2049</v>
      </c>
      <c r="AD28" s="85">
        <v>2050</v>
      </c>
      <c r="AE28" s="85">
        <v>2051</v>
      </c>
      <c r="AF28" s="85">
        <v>2052</v>
      </c>
      <c r="AG28" s="85">
        <v>2053</v>
      </c>
      <c r="AH28" s="85">
        <v>2054</v>
      </c>
      <c r="AI28" s="85">
        <v>2055</v>
      </c>
      <c r="AJ28" s="85">
        <v>2056</v>
      </c>
      <c r="AK28" s="85">
        <v>2057</v>
      </c>
      <c r="AL28" s="85">
        <v>2058</v>
      </c>
      <c r="AM28" s="85">
        <v>2059</v>
      </c>
      <c r="AN28" s="85">
        <v>2060</v>
      </c>
    </row>
    <row r="29" spans="1:40" x14ac:dyDescent="0.2">
      <c r="A29" s="85" t="s">
        <v>245</v>
      </c>
      <c r="B29" s="86">
        <v>1.4933202887339259E-2</v>
      </c>
      <c r="C29" s="86">
        <v>1.5280567806429297E-2</v>
      </c>
      <c r="D29" s="86">
        <v>1.5697685336183407E-2</v>
      </c>
      <c r="E29" s="86">
        <v>1.6127060872849163E-2</v>
      </c>
      <c r="F29" s="86">
        <v>1.6696535248933046E-2</v>
      </c>
      <c r="G29" s="86">
        <v>1.728670823760322E-2</v>
      </c>
      <c r="H29" s="86">
        <v>1.7898358603233182E-2</v>
      </c>
      <c r="I29" s="86">
        <v>1.8532295612851288E-2</v>
      </c>
      <c r="J29" s="86">
        <v>1.9189360291632485E-2</v>
      </c>
      <c r="K29" s="86">
        <v>1.9961458782793179E-2</v>
      </c>
      <c r="L29" s="86">
        <v>2.0765275608576529E-2</v>
      </c>
      <c r="M29" s="86">
        <v>2.1602145322665439E-2</v>
      </c>
      <c r="N29" s="86">
        <v>2.2473460174324958E-2</v>
      </c>
      <c r="O29" s="86">
        <v>2.3380672671911906E-2</v>
      </c>
      <c r="P29" s="86">
        <v>2.4302045521715564E-2</v>
      </c>
      <c r="Q29" s="86">
        <v>2.5260545551328582E-2</v>
      </c>
      <c r="R29" s="86">
        <v>2.6257707627142531E-2</v>
      </c>
      <c r="S29" s="86">
        <v>2.7295131928242827E-2</v>
      </c>
      <c r="T29" s="86">
        <v>2.8374486823061741E-2</v>
      </c>
      <c r="U29" s="86">
        <v>2.9419154838878584E-2</v>
      </c>
      <c r="V29" s="86">
        <v>3.0503302846829238E-2</v>
      </c>
      <c r="W29" s="86">
        <v>3.1628466661231147E-2</v>
      </c>
      <c r="X29" s="86">
        <v>3.2796243742024569E-2</v>
      </c>
      <c r="Y29" s="86">
        <v>3.4008295748376369E-2</v>
      </c>
      <c r="Z29" s="86">
        <v>3.5153464898174051E-2</v>
      </c>
      <c r="AA29" s="86">
        <v>3.6338275244415554E-2</v>
      </c>
      <c r="AB29" s="86">
        <v>3.7564141467642802E-2</v>
      </c>
      <c r="AC29" s="86">
        <v>3.8832530418873273E-2</v>
      </c>
      <c r="AD29" s="86">
        <v>4.0144963105771113E-2</v>
      </c>
      <c r="AE29" s="86">
        <v>4.1434497944815456E-2</v>
      </c>
      <c r="AF29" s="86">
        <v>4.2766859813915446E-2</v>
      </c>
      <c r="AG29" s="86">
        <v>4.4143523794624551E-2</v>
      </c>
      <c r="AH29" s="86">
        <v>4.556601778426346E-2</v>
      </c>
      <c r="AI29" s="86">
        <v>4.7035924465561769E-2</v>
      </c>
      <c r="AJ29" s="86">
        <v>4.8551376999689907E-2</v>
      </c>
      <c r="AK29" s="86">
        <v>5.0117232408005162E-2</v>
      </c>
      <c r="AL29" s="86">
        <v>5.1735224285719042E-2</v>
      </c>
      <c r="AM29" s="86">
        <v>5.3407147944377092E-2</v>
      </c>
      <c r="AN29" s="86">
        <v>5.5134862684363538E-2</v>
      </c>
    </row>
    <row r="30" spans="1:40" x14ac:dyDescent="0.2">
      <c r="A30" s="85" t="s">
        <v>246</v>
      </c>
      <c r="B30" s="86">
        <v>1.2606656387465797E-3</v>
      </c>
      <c r="C30" s="86">
        <v>1.2899902934041594E-3</v>
      </c>
      <c r="D30" s="86">
        <v>1.3252034851786907E-3</v>
      </c>
      <c r="E30" s="86">
        <v>1.3614515017145016E-3</v>
      </c>
      <c r="F30" s="86">
        <v>1.4095267059082558E-3</v>
      </c>
      <c r="G30" s="86">
        <v>1.4593492934231996E-3</v>
      </c>
      <c r="H30" s="86">
        <v>1.5109850077902906E-3</v>
      </c>
      <c r="I30" s="86">
        <v>1.5645021675841134E-3</v>
      </c>
      <c r="J30" s="86">
        <v>1.619971772411876E-3</v>
      </c>
      <c r="K30" s="86">
        <v>1.6851525675083926E-3</v>
      </c>
      <c r="L30" s="86">
        <v>1.7530110342925376E-3</v>
      </c>
      <c r="M30" s="86">
        <v>1.8236598362018741E-3</v>
      </c>
      <c r="N30" s="86">
        <v>1.8972165073529784E-3</v>
      </c>
      <c r="O30" s="86">
        <v>1.9738036689537211E-3</v>
      </c>
      <c r="P30" s="86">
        <v>2.0515862518988882E-3</v>
      </c>
      <c r="Q30" s="86">
        <v>2.1325031229269503E-3</v>
      </c>
      <c r="R30" s="86">
        <v>2.2166838559367226E-3</v>
      </c>
      <c r="S30" s="86">
        <v>2.3042635385449759E-3</v>
      </c>
      <c r="T30" s="86">
        <v>2.3953830149343828E-3</v>
      </c>
      <c r="U30" s="86">
        <v>2.4835742141950876E-3</v>
      </c>
      <c r="V30" s="86">
        <v>2.5750983266879077E-3</v>
      </c>
      <c r="W30" s="86">
        <v>2.6700850063358554E-3</v>
      </c>
      <c r="X30" s="86">
        <v>2.7686691112046254E-3</v>
      </c>
      <c r="Y30" s="86">
        <v>2.87099091907861E-3</v>
      </c>
      <c r="Z30" s="86">
        <v>2.9676664553714002E-3</v>
      </c>
      <c r="AA30" s="86">
        <v>3.0676885138143663E-3</v>
      </c>
      <c r="AB30" s="86">
        <v>3.1711765221794615E-3</v>
      </c>
      <c r="AC30" s="86">
        <v>3.2782543124864399E-3</v>
      </c>
      <c r="AD30" s="86">
        <v>3.389050288676029E-3</v>
      </c>
      <c r="AE30" s="86">
        <v>3.4979132214182128E-3</v>
      </c>
      <c r="AF30" s="86">
        <v>3.6103916253763203E-3</v>
      </c>
      <c r="AG30" s="86">
        <v>3.726610027394515E-3</v>
      </c>
      <c r="AH30" s="86">
        <v>3.8466974130404769E-3</v>
      </c>
      <c r="AI30" s="86">
        <v>3.9707873928831721E-3</v>
      </c>
      <c r="AJ30" s="86">
        <v>4.0987223678071736E-3</v>
      </c>
      <c r="AK30" s="86">
        <v>4.2309123690682003E-3</v>
      </c>
      <c r="AL30" s="86">
        <v>4.3675037473139399E-3</v>
      </c>
      <c r="AM30" s="86">
        <v>4.508648063304227E-3</v>
      </c>
      <c r="AN30" s="86">
        <v>4.6545022797565821E-3</v>
      </c>
    </row>
    <row r="31" spans="1:40" x14ac:dyDescent="0.2">
      <c r="A31" s="85" t="s">
        <v>247</v>
      </c>
      <c r="B31" s="86">
        <v>0</v>
      </c>
      <c r="C31" s="86">
        <v>0</v>
      </c>
      <c r="D31" s="86">
        <v>0</v>
      </c>
      <c r="E31" s="86">
        <v>0</v>
      </c>
      <c r="F31" s="86">
        <v>0</v>
      </c>
      <c r="G31" s="86">
        <v>0</v>
      </c>
      <c r="H31" s="86">
        <v>0</v>
      </c>
      <c r="I31" s="86">
        <v>0</v>
      </c>
      <c r="J31" s="86">
        <v>0</v>
      </c>
      <c r="K31" s="86">
        <v>0</v>
      </c>
      <c r="L31" s="86">
        <v>0</v>
      </c>
      <c r="M31" s="86">
        <v>0</v>
      </c>
      <c r="N31" s="86">
        <v>0</v>
      </c>
      <c r="O31" s="86">
        <v>0</v>
      </c>
      <c r="P31" s="86">
        <v>0</v>
      </c>
      <c r="Q31" s="86">
        <v>0</v>
      </c>
      <c r="R31" s="86">
        <v>0</v>
      </c>
      <c r="S31" s="86">
        <v>0</v>
      </c>
      <c r="T31" s="86">
        <v>0</v>
      </c>
      <c r="U31" s="86">
        <v>0</v>
      </c>
      <c r="V31" s="86">
        <v>0</v>
      </c>
      <c r="W31" s="86">
        <v>0</v>
      </c>
      <c r="X31" s="86">
        <v>0</v>
      </c>
      <c r="Y31" s="86">
        <v>0</v>
      </c>
      <c r="Z31" s="86">
        <v>0</v>
      </c>
      <c r="AA31" s="86">
        <v>0</v>
      </c>
      <c r="AB31" s="86">
        <v>0</v>
      </c>
      <c r="AC31" s="86">
        <v>0</v>
      </c>
      <c r="AD31" s="86">
        <v>0</v>
      </c>
      <c r="AE31" s="86">
        <v>0</v>
      </c>
      <c r="AF31" s="86">
        <v>0</v>
      </c>
      <c r="AG31" s="86">
        <v>0</v>
      </c>
      <c r="AH31" s="86">
        <v>0</v>
      </c>
      <c r="AI31" s="86">
        <v>0</v>
      </c>
      <c r="AJ31" s="86">
        <v>0</v>
      </c>
      <c r="AK31" s="86">
        <v>0</v>
      </c>
      <c r="AL31" s="86">
        <v>0</v>
      </c>
      <c r="AM31" s="86">
        <v>0</v>
      </c>
      <c r="AN31" s="86">
        <v>0</v>
      </c>
    </row>
    <row r="32" spans="1:40" x14ac:dyDescent="0.2">
      <c r="A32" s="85" t="s">
        <v>180</v>
      </c>
      <c r="B32" s="86">
        <v>0</v>
      </c>
      <c r="C32" s="86">
        <v>0</v>
      </c>
      <c r="D32" s="86">
        <v>0</v>
      </c>
      <c r="E32" s="86">
        <v>0</v>
      </c>
      <c r="F32" s="86">
        <v>0</v>
      </c>
      <c r="G32" s="86">
        <v>0</v>
      </c>
      <c r="H32" s="86">
        <v>0</v>
      </c>
      <c r="I32" s="86">
        <v>0</v>
      </c>
      <c r="J32" s="86">
        <v>0</v>
      </c>
      <c r="K32" s="86">
        <v>0</v>
      </c>
      <c r="L32" s="86">
        <v>0</v>
      </c>
      <c r="M32" s="86">
        <v>0</v>
      </c>
      <c r="N32" s="86">
        <v>0</v>
      </c>
      <c r="O32" s="86">
        <v>0</v>
      </c>
      <c r="P32" s="86">
        <v>0</v>
      </c>
      <c r="Q32" s="86">
        <v>0</v>
      </c>
      <c r="R32" s="86">
        <v>0</v>
      </c>
      <c r="S32" s="86">
        <v>0</v>
      </c>
      <c r="T32" s="86">
        <v>0</v>
      </c>
      <c r="U32" s="86">
        <v>0</v>
      </c>
      <c r="V32" s="86">
        <v>0</v>
      </c>
      <c r="W32" s="86">
        <v>0</v>
      </c>
      <c r="X32" s="86">
        <v>0</v>
      </c>
      <c r="Y32" s="86">
        <v>0</v>
      </c>
      <c r="Z32" s="86">
        <v>0</v>
      </c>
      <c r="AA32" s="86">
        <v>0</v>
      </c>
      <c r="AB32" s="86">
        <v>0</v>
      </c>
      <c r="AC32" s="86">
        <v>0</v>
      </c>
      <c r="AD32" s="86">
        <v>0</v>
      </c>
      <c r="AE32" s="86">
        <v>0</v>
      </c>
      <c r="AF32" s="86">
        <v>0</v>
      </c>
      <c r="AG32" s="86">
        <v>0</v>
      </c>
      <c r="AH32" s="86">
        <v>0</v>
      </c>
      <c r="AI32" s="86">
        <v>0</v>
      </c>
      <c r="AJ32" s="86">
        <v>0</v>
      </c>
      <c r="AK32" s="86">
        <v>0</v>
      </c>
      <c r="AL32" s="86">
        <v>0</v>
      </c>
      <c r="AM32" s="86">
        <v>0</v>
      </c>
      <c r="AN32" s="86">
        <v>0</v>
      </c>
    </row>
    <row r="33" spans="1:40" x14ac:dyDescent="0.2">
      <c r="A33" s="85" t="s">
        <v>248</v>
      </c>
      <c r="B33" s="86">
        <v>0.11751798253407506</v>
      </c>
      <c r="C33" s="86">
        <v>0.12025159733878538</v>
      </c>
      <c r="D33" s="86">
        <v>0.12353413564929473</v>
      </c>
      <c r="E33" s="86">
        <v>0.12691313928295098</v>
      </c>
      <c r="F33" s="86">
        <v>0.13139466145117706</v>
      </c>
      <c r="G33" s="86">
        <v>0.13603907293462558</v>
      </c>
      <c r="H33" s="86">
        <v>0.14085250227911028</v>
      </c>
      <c r="I33" s="86">
        <v>0.14584131807342099</v>
      </c>
      <c r="J33" s="86">
        <v>0.15101213882951159</v>
      </c>
      <c r="K33" s="86">
        <v>0.15708822697237987</v>
      </c>
      <c r="L33" s="86">
        <v>0.16341392497606075</v>
      </c>
      <c r="M33" s="86">
        <v>0.16999973521285716</v>
      </c>
      <c r="N33" s="86">
        <v>0.17685661409486958</v>
      </c>
      <c r="O33" s="86">
        <v>0.18399599224773105</v>
      </c>
      <c r="P33" s="86">
        <v>0.19124680637564984</v>
      </c>
      <c r="Q33" s="86">
        <v>0.19878979568536267</v>
      </c>
      <c r="R33" s="86">
        <v>0.20663703892535762</v>
      </c>
      <c r="S33" s="86">
        <v>0.21480112882736335</v>
      </c>
      <c r="T33" s="86">
        <v>0.22329519474439036</v>
      </c>
      <c r="U33" s="86">
        <v>0.23151628961351287</v>
      </c>
      <c r="V33" s="86">
        <v>0.24004807530101044</v>
      </c>
      <c r="W33" s="86">
        <v>0.24890263801514603</v>
      </c>
      <c r="X33" s="86">
        <v>0.25809254908912777</v>
      </c>
      <c r="Y33" s="86">
        <v>0.26763088507688854</v>
      </c>
      <c r="Z33" s="86">
        <v>0.27664288130835896</v>
      </c>
      <c r="AA33" s="86">
        <v>0.28596683696785441</v>
      </c>
      <c r="AB33" s="86">
        <v>0.2956138849921246</v>
      </c>
      <c r="AC33" s="86">
        <v>0.30559556887746792</v>
      </c>
      <c r="AD33" s="86">
        <v>0.31592385831005659</v>
      </c>
      <c r="AE33" s="86">
        <v>0.32607195137724299</v>
      </c>
      <c r="AF33" s="86">
        <v>0.33655707503378346</v>
      </c>
      <c r="AG33" s="86">
        <v>0.34739083754680916</v>
      </c>
      <c r="AH33" s="86">
        <v>0.35858526282117154</v>
      </c>
      <c r="AI33" s="86">
        <v>0.3701528058996888</v>
      </c>
      <c r="AJ33" s="86">
        <v>0.38207877555137559</v>
      </c>
      <c r="AK33" s="86">
        <v>0.39440139447737266</v>
      </c>
      <c r="AL33" s="86">
        <v>0.40713430533781925</v>
      </c>
      <c r="AM33" s="86">
        <v>0.42029163647426721</v>
      </c>
      <c r="AN33" s="86">
        <v>0.43388801979332947</v>
      </c>
    </row>
    <row r="34" spans="1:40" x14ac:dyDescent="0.2">
      <c r="A34" s="85" t="s">
        <v>249</v>
      </c>
      <c r="B34" s="86">
        <v>0.94564177760181367</v>
      </c>
      <c r="C34" s="86">
        <v>0.96763858445182371</v>
      </c>
      <c r="D34" s="86">
        <v>0.99405245998015879</v>
      </c>
      <c r="E34" s="86">
        <v>1.0212425710912578</v>
      </c>
      <c r="F34" s="86">
        <v>1.0573044102935643</v>
      </c>
      <c r="G34" s="86">
        <v>1.0946769845704332</v>
      </c>
      <c r="H34" s="86">
        <v>1.1334096090039698</v>
      </c>
      <c r="I34" s="86">
        <v>1.1735535302501678</v>
      </c>
      <c r="J34" s="86">
        <v>1.2151620060426458</v>
      </c>
      <c r="K34" s="86">
        <v>1.2640549726200905</v>
      </c>
      <c r="L34" s="86">
        <v>1.3149564957383801</v>
      </c>
      <c r="M34" s="86">
        <v>1.3679510857149961</v>
      </c>
      <c r="N34" s="86">
        <v>1.4231269064274257</v>
      </c>
      <c r="O34" s="86">
        <v>1.480575937646847</v>
      </c>
      <c r="P34" s="86">
        <v>1.5389216700456934</v>
      </c>
      <c r="Q34" s="86">
        <v>1.5996184729132894</v>
      </c>
      <c r="R34" s="86">
        <v>1.6627635413251893</v>
      </c>
      <c r="S34" s="86">
        <v>1.7284582062688727</v>
      </c>
      <c r="T34" s="86">
        <v>1.796808116807163</v>
      </c>
      <c r="U34" s="86">
        <v>1.8629614883868364</v>
      </c>
      <c r="V34" s="86">
        <v>1.9316149217565206</v>
      </c>
      <c r="W34" s="86">
        <v>2.002865672018967</v>
      </c>
      <c r="X34" s="86">
        <v>2.0768148979723899</v>
      </c>
      <c r="Y34" s="86">
        <v>2.1535678238168585</v>
      </c>
      <c r="Z34" s="86">
        <v>2.2260854075287599</v>
      </c>
      <c r="AA34" s="86">
        <v>2.3011132612580325</v>
      </c>
      <c r="AB34" s="86">
        <v>2.3787409693378212</v>
      </c>
      <c r="AC34" s="86">
        <v>2.4590614197851268</v>
      </c>
      <c r="AD34" s="86">
        <v>2.5421709300746453</v>
      </c>
      <c r="AE34" s="86">
        <v>2.6238304392016012</v>
      </c>
      <c r="AF34" s="86">
        <v>2.708201960556393</v>
      </c>
      <c r="AG34" s="86">
        <v>2.795378903352896</v>
      </c>
      <c r="AH34" s="86">
        <v>2.8854580213517882</v>
      </c>
      <c r="AI34" s="86">
        <v>2.9785395375876798</v>
      </c>
      <c r="AJ34" s="86">
        <v>3.0745052349036315</v>
      </c>
      <c r="AK34" s="86">
        <v>3.1736626831053205</v>
      </c>
      <c r="AL34" s="86">
        <v>3.2761216617269699</v>
      </c>
      <c r="AM34" s="86">
        <v>3.3819958584760399</v>
      </c>
      <c r="AN34" s="86">
        <v>3.4914030131390779</v>
      </c>
    </row>
    <row r="35" spans="1:40" x14ac:dyDescent="0.2">
      <c r="A35" s="85" t="s">
        <v>250</v>
      </c>
      <c r="B35" s="86">
        <v>9.502295443241271E-2</v>
      </c>
      <c r="C35" s="86">
        <v>9.7233306834849834E-2</v>
      </c>
      <c r="D35" s="86">
        <v>9.9887509039280439E-2</v>
      </c>
      <c r="E35" s="86">
        <v>0.10261971139150151</v>
      </c>
      <c r="F35" s="86">
        <v>0.10624339065825303</v>
      </c>
      <c r="G35" s="86">
        <v>0.10999877933359162</v>
      </c>
      <c r="H35" s="86">
        <v>0.11389083285086489</v>
      </c>
      <c r="I35" s="86">
        <v>0.11792470073790962</v>
      </c>
      <c r="J35" s="86">
        <v>0.12210573460599621</v>
      </c>
      <c r="K35" s="86">
        <v>0.12701875161222062</v>
      </c>
      <c r="L35" s="86">
        <v>0.13213359872068489</v>
      </c>
      <c r="M35" s="86">
        <v>0.13745876796318929</v>
      </c>
      <c r="N35" s="86">
        <v>0.14300311850005382</v>
      </c>
      <c r="O35" s="86">
        <v>0.14877589293224264</v>
      </c>
      <c r="P35" s="86">
        <v>0.15463877251558933</v>
      </c>
      <c r="Q35" s="86">
        <v>0.16073789976407821</v>
      </c>
      <c r="R35" s="86">
        <v>0.16708304133930812</v>
      </c>
      <c r="S35" s="86">
        <v>0.17368437950060162</v>
      </c>
      <c r="T35" s="86">
        <v>0.18055253040972341</v>
      </c>
      <c r="U35" s="86">
        <v>0.18719996177544362</v>
      </c>
      <c r="V35" s="86">
        <v>0.1940986122213455</v>
      </c>
      <c r="W35" s="86">
        <v>0.20125825444086951</v>
      </c>
      <c r="X35" s="86">
        <v>0.20868905339087437</v>
      </c>
      <c r="Y35" s="86">
        <v>0.21640158254072786</v>
      </c>
      <c r="Z35" s="86">
        <v>0.22368852270752143</v>
      </c>
      <c r="AA35" s="86">
        <v>0.23122770772973858</v>
      </c>
      <c r="AB35" s="86">
        <v>0.23902813950239701</v>
      </c>
      <c r="AC35" s="86">
        <v>0.24709915189167717</v>
      </c>
      <c r="AD35" s="86">
        <v>0.2554504233733253</v>
      </c>
      <c r="AE35" s="86">
        <v>0.26365599127285527</v>
      </c>
      <c r="AF35" s="86">
        <v>0.27213407612378243</v>
      </c>
      <c r="AG35" s="86">
        <v>0.28089406416483242</v>
      </c>
      <c r="AH35" s="86">
        <v>0.28994567771201318</v>
      </c>
      <c r="AI35" s="86">
        <v>0.29929898769183866</v>
      </c>
      <c r="AJ35" s="86">
        <v>0.30894211503574098</v>
      </c>
      <c r="AK35" s="86">
        <v>0.31890596594131176</v>
      </c>
      <c r="AL35" s="86">
        <v>0.32920157162134772</v>
      </c>
      <c r="AM35" s="86">
        <v>0.33984035600201346</v>
      </c>
      <c r="AN35" s="86">
        <v>0.35083415018324232</v>
      </c>
    </row>
    <row r="36" spans="1:40" x14ac:dyDescent="0.2">
      <c r="A36" s="85" t="s">
        <v>251</v>
      </c>
      <c r="B36" s="86">
        <v>0</v>
      </c>
      <c r="C36" s="86">
        <v>0</v>
      </c>
      <c r="D36" s="86">
        <v>0</v>
      </c>
      <c r="E36" s="86">
        <v>0</v>
      </c>
      <c r="F36" s="86">
        <v>0</v>
      </c>
      <c r="G36" s="86">
        <v>0</v>
      </c>
      <c r="H36" s="86">
        <v>0</v>
      </c>
      <c r="I36" s="86">
        <v>0</v>
      </c>
      <c r="J36" s="86">
        <v>0</v>
      </c>
      <c r="K36" s="86">
        <v>0</v>
      </c>
      <c r="L36" s="86">
        <v>0</v>
      </c>
      <c r="M36" s="86">
        <v>0</v>
      </c>
      <c r="N36" s="86">
        <v>0</v>
      </c>
      <c r="O36" s="86">
        <v>0</v>
      </c>
      <c r="P36" s="86">
        <v>0</v>
      </c>
      <c r="Q36" s="86">
        <v>0</v>
      </c>
      <c r="R36" s="86">
        <v>0</v>
      </c>
      <c r="S36" s="86">
        <v>0</v>
      </c>
      <c r="T36" s="86">
        <v>0</v>
      </c>
      <c r="U36" s="86">
        <v>0</v>
      </c>
      <c r="V36" s="86">
        <v>0</v>
      </c>
      <c r="W36" s="86">
        <v>0</v>
      </c>
      <c r="X36" s="86">
        <v>0</v>
      </c>
      <c r="Y36" s="86">
        <v>0</v>
      </c>
      <c r="Z36" s="86">
        <v>0</v>
      </c>
      <c r="AA36" s="86">
        <v>0</v>
      </c>
      <c r="AB36" s="86">
        <v>0</v>
      </c>
      <c r="AC36" s="86">
        <v>0</v>
      </c>
      <c r="AD36" s="86">
        <v>0</v>
      </c>
      <c r="AE36" s="86">
        <v>0</v>
      </c>
      <c r="AF36" s="86">
        <v>0</v>
      </c>
      <c r="AG36" s="86">
        <v>0</v>
      </c>
      <c r="AH36" s="86">
        <v>0</v>
      </c>
      <c r="AI36" s="86">
        <v>0</v>
      </c>
      <c r="AJ36" s="86">
        <v>0</v>
      </c>
      <c r="AK36" s="86">
        <v>0</v>
      </c>
      <c r="AL36" s="86">
        <v>0</v>
      </c>
      <c r="AM36" s="86">
        <v>0</v>
      </c>
      <c r="AN36" s="86">
        <v>0</v>
      </c>
    </row>
    <row r="37" spans="1:40" x14ac:dyDescent="0.2">
      <c r="A37" s="85" t="s">
        <v>252</v>
      </c>
      <c r="B37" s="86">
        <v>0</v>
      </c>
      <c r="C37" s="86">
        <v>0</v>
      </c>
      <c r="D37" s="86">
        <v>0</v>
      </c>
      <c r="E37" s="86">
        <v>0</v>
      </c>
      <c r="F37" s="86">
        <v>0</v>
      </c>
      <c r="G37" s="86">
        <v>0</v>
      </c>
      <c r="H37" s="86">
        <v>0</v>
      </c>
      <c r="I37" s="86">
        <v>0</v>
      </c>
      <c r="J37" s="86">
        <v>0</v>
      </c>
      <c r="K37" s="86">
        <v>0</v>
      </c>
      <c r="L37" s="86">
        <v>0</v>
      </c>
      <c r="M37" s="86">
        <v>0</v>
      </c>
      <c r="N37" s="86">
        <v>0</v>
      </c>
      <c r="O37" s="86">
        <v>0</v>
      </c>
      <c r="P37" s="86">
        <v>0</v>
      </c>
      <c r="Q37" s="86">
        <v>0</v>
      </c>
      <c r="R37" s="86">
        <v>0</v>
      </c>
      <c r="S37" s="86">
        <v>0</v>
      </c>
      <c r="T37" s="86">
        <v>0</v>
      </c>
      <c r="U37" s="86">
        <v>0</v>
      </c>
      <c r="V37" s="86">
        <v>0</v>
      </c>
      <c r="W37" s="86">
        <v>0</v>
      </c>
      <c r="X37" s="86">
        <v>0</v>
      </c>
      <c r="Y37" s="86">
        <v>0</v>
      </c>
      <c r="Z37" s="86">
        <v>0</v>
      </c>
      <c r="AA37" s="86">
        <v>0</v>
      </c>
      <c r="AB37" s="86">
        <v>0</v>
      </c>
      <c r="AC37" s="86">
        <v>0</v>
      </c>
      <c r="AD37" s="86">
        <v>0</v>
      </c>
      <c r="AE37" s="86">
        <v>0</v>
      </c>
      <c r="AF37" s="86">
        <v>0</v>
      </c>
      <c r="AG37" s="86">
        <v>0</v>
      </c>
      <c r="AH37" s="86">
        <v>0</v>
      </c>
      <c r="AI37" s="86">
        <v>0</v>
      </c>
      <c r="AJ37" s="86">
        <v>0</v>
      </c>
      <c r="AK37" s="86">
        <v>0</v>
      </c>
      <c r="AL37" s="86">
        <v>0</v>
      </c>
      <c r="AM37" s="86">
        <v>0</v>
      </c>
      <c r="AN37" s="86">
        <v>0</v>
      </c>
    </row>
    <row r="38" spans="1:40" x14ac:dyDescent="0.2">
      <c r="A38" s="85" t="s">
        <v>128</v>
      </c>
      <c r="B38" s="86">
        <v>7.516748756858278</v>
      </c>
      <c r="C38" s="86">
        <v>7.6915977054358073</v>
      </c>
      <c r="D38" s="86">
        <v>7.9015571961691222</v>
      </c>
      <c r="E38" s="86">
        <v>8.1176868540735256</v>
      </c>
      <c r="F38" s="86">
        <v>8.4043363987683435</v>
      </c>
      <c r="G38" s="86">
        <v>8.7014047579399065</v>
      </c>
      <c r="H38" s="86">
        <v>9.0092839289500901</v>
      </c>
      <c r="I38" s="86">
        <v>9.3283812629194411</v>
      </c>
      <c r="J38" s="86">
        <v>9.6591200966890831</v>
      </c>
      <c r="K38" s="86">
        <v>10.047762132653437</v>
      </c>
      <c r="L38" s="86">
        <v>10.452369849533209</v>
      </c>
      <c r="M38" s="86">
        <v>10.873615005745709</v>
      </c>
      <c r="N38" s="86">
        <v>11.312198401247327</v>
      </c>
      <c r="O38" s="86">
        <v>11.76885116789691</v>
      </c>
      <c r="P38" s="86">
        <v>12.232631662651748</v>
      </c>
      <c r="Q38" s="86">
        <v>12.7151004244035</v>
      </c>
      <c r="R38" s="86">
        <v>13.21703004059559</v>
      </c>
      <c r="S38" s="86">
        <v>13.739225974345445</v>
      </c>
      <c r="T38" s="86">
        <v>14.282528012431165</v>
      </c>
      <c r="U38" s="86">
        <v>14.808370128718115</v>
      </c>
      <c r="V38" s="86">
        <v>15.354084819162898</v>
      </c>
      <c r="W38" s="86">
        <v>15.920445148355101</v>
      </c>
      <c r="X38" s="86">
        <v>16.508255210708416</v>
      </c>
      <c r="Y38" s="86">
        <v>17.118351415837772</v>
      </c>
      <c r="Z38" s="86">
        <v>17.694781592811538</v>
      </c>
      <c r="AA38" s="86">
        <v>18.291165487439688</v>
      </c>
      <c r="AB38" s="86">
        <v>18.908215190643695</v>
      </c>
      <c r="AC38" s="86">
        <v>19.546669053776952</v>
      </c>
      <c r="AD38" s="86">
        <v>20.207292688380051</v>
      </c>
      <c r="AE38" s="86">
        <v>20.856390505602505</v>
      </c>
      <c r="AF38" s="86">
        <v>21.527045655659677</v>
      </c>
      <c r="AG38" s="86">
        <v>22.220000632811971</v>
      </c>
      <c r="AH38" s="86">
        <v>22.936024516564462</v>
      </c>
      <c r="AI38" s="86">
        <v>23.675913963102044</v>
      </c>
      <c r="AJ38" s="86">
        <v>24.438729283962857</v>
      </c>
      <c r="AK38" s="86">
        <v>25.226915300229507</v>
      </c>
      <c r="AL38" s="86">
        <v>26.041344631108277</v>
      </c>
      <c r="AM38" s="86">
        <v>26.882920961222617</v>
      </c>
      <c r="AN38" s="86">
        <v>27.752580184496775</v>
      </c>
    </row>
    <row r="39" spans="1:40" x14ac:dyDescent="0.2">
      <c r="A39" s="85" t="s">
        <v>253</v>
      </c>
      <c r="B39" s="86">
        <v>11.733825720093753</v>
      </c>
      <c r="C39" s="86">
        <v>12.006769137030293</v>
      </c>
      <c r="D39" s="86">
        <v>12.334520955300995</v>
      </c>
      <c r="E39" s="86">
        <v>12.671904553027323</v>
      </c>
      <c r="F39" s="86">
        <v>13.119371391282941</v>
      </c>
      <c r="G39" s="86">
        <v>13.583102249693356</v>
      </c>
      <c r="H39" s="86">
        <v>14.063709045574933</v>
      </c>
      <c r="I39" s="86">
        <v>14.561827663830819</v>
      </c>
      <c r="J39" s="86">
        <v>15.078118943458753</v>
      </c>
      <c r="K39" s="86">
        <v>15.684798515307868</v>
      </c>
      <c r="L39" s="86">
        <v>16.316400899322709</v>
      </c>
      <c r="M39" s="86">
        <v>16.973974726560353</v>
      </c>
      <c r="N39" s="86">
        <v>17.658613962619366</v>
      </c>
      <c r="O39" s="86">
        <v>18.371459921928025</v>
      </c>
      <c r="P39" s="86">
        <v>19.095432436356813</v>
      </c>
      <c r="Q39" s="86">
        <v>19.848577785350844</v>
      </c>
      <c r="R39" s="86">
        <v>20.632101996503689</v>
      </c>
      <c r="S39" s="86">
        <v>21.447262417127281</v>
      </c>
      <c r="T39" s="86">
        <v>22.295369974593935</v>
      </c>
      <c r="U39" s="86">
        <v>23.116222173913044</v>
      </c>
      <c r="V39" s="86">
        <v>23.968095939779122</v>
      </c>
      <c r="W39" s="86">
        <v>24.852198044622366</v>
      </c>
      <c r="X39" s="86">
        <v>25.769783699175235</v>
      </c>
      <c r="Y39" s="86">
        <v>26.722158558977053</v>
      </c>
      <c r="Z39" s="86">
        <v>27.621979938565108</v>
      </c>
      <c r="AA39" s="86">
        <v>28.552949551651164</v>
      </c>
      <c r="AB39" s="86">
        <v>29.516178989302023</v>
      </c>
      <c r="AC39" s="86">
        <v>30.51282083575073</v>
      </c>
      <c r="AD39" s="86">
        <v>31.544070229038617</v>
      </c>
      <c r="AE39" s="86">
        <v>32.557327543995754</v>
      </c>
      <c r="AF39" s="86">
        <v>33.604236374342669</v>
      </c>
      <c r="AG39" s="86">
        <v>34.685955771489994</v>
      </c>
      <c r="AH39" s="86">
        <v>35.803686287055086</v>
      </c>
      <c r="AI39" s="86">
        <v>36.958671520516198</v>
      </c>
      <c r="AJ39" s="86">
        <v>38.149444595568305</v>
      </c>
      <c r="AK39" s="86">
        <v>39.379821936762468</v>
      </c>
      <c r="AL39" s="86">
        <v>40.651165723681615</v>
      </c>
      <c r="AM39" s="86">
        <v>41.964886629772558</v>
      </c>
      <c r="AN39" s="86">
        <v>43.322445607975801</v>
      </c>
    </row>
    <row r="40" spans="1:40" x14ac:dyDescent="0.2">
      <c r="A40" s="85" t="s">
        <v>254</v>
      </c>
      <c r="B40" s="86">
        <v>0</v>
      </c>
      <c r="C40" s="86">
        <v>0</v>
      </c>
      <c r="D40" s="86">
        <v>0</v>
      </c>
      <c r="E40" s="86">
        <v>0</v>
      </c>
      <c r="F40" s="86">
        <v>0</v>
      </c>
      <c r="G40" s="86">
        <v>0</v>
      </c>
      <c r="H40" s="86">
        <v>0</v>
      </c>
      <c r="I40" s="86">
        <v>0</v>
      </c>
      <c r="J40" s="86">
        <v>0</v>
      </c>
      <c r="K40" s="86">
        <v>0</v>
      </c>
      <c r="L40" s="86">
        <v>0</v>
      </c>
      <c r="M40" s="86">
        <v>0</v>
      </c>
      <c r="N40" s="86">
        <v>0</v>
      </c>
      <c r="O40" s="86">
        <v>0</v>
      </c>
      <c r="P40" s="86">
        <v>0</v>
      </c>
      <c r="Q40" s="86">
        <v>0</v>
      </c>
      <c r="R40" s="86">
        <v>0</v>
      </c>
      <c r="S40" s="86">
        <v>0</v>
      </c>
      <c r="T40" s="86">
        <v>0</v>
      </c>
      <c r="U40" s="86">
        <v>0</v>
      </c>
      <c r="V40" s="86">
        <v>0</v>
      </c>
      <c r="W40" s="86">
        <v>0</v>
      </c>
      <c r="X40" s="86">
        <v>0</v>
      </c>
      <c r="Y40" s="86">
        <v>0</v>
      </c>
      <c r="Z40" s="86">
        <v>0</v>
      </c>
      <c r="AA40" s="86">
        <v>0</v>
      </c>
      <c r="AB40" s="86">
        <v>0</v>
      </c>
      <c r="AC40" s="86">
        <v>0</v>
      </c>
      <c r="AD40" s="86">
        <v>0</v>
      </c>
      <c r="AE40" s="86">
        <v>0</v>
      </c>
      <c r="AF40" s="86">
        <v>0</v>
      </c>
      <c r="AG40" s="86">
        <v>0</v>
      </c>
      <c r="AH40" s="86">
        <v>0</v>
      </c>
      <c r="AI40" s="86">
        <v>0</v>
      </c>
      <c r="AJ40" s="86">
        <v>0</v>
      </c>
      <c r="AK40" s="86">
        <v>0</v>
      </c>
      <c r="AL40" s="86">
        <v>0</v>
      </c>
      <c r="AM40" s="86">
        <v>0</v>
      </c>
      <c r="AN40" s="86">
        <v>0</v>
      </c>
    </row>
    <row r="43" spans="1:40" x14ac:dyDescent="0.2">
      <c r="A43" s="83" t="s">
        <v>396</v>
      </c>
    </row>
    <row r="44" spans="1:40" x14ac:dyDescent="0.2">
      <c r="A44" s="83" t="s">
        <v>241</v>
      </c>
    </row>
    <row r="45" spans="1:40" x14ac:dyDescent="0.2">
      <c r="A45" s="83" t="s">
        <v>397</v>
      </c>
    </row>
    <row r="46" spans="1:40" x14ac:dyDescent="0.2">
      <c r="A46" s="83" t="s">
        <v>243</v>
      </c>
    </row>
    <row r="47" spans="1:40" x14ac:dyDescent="0.2">
      <c r="A47" s="83"/>
      <c r="B47">
        <v>1000</v>
      </c>
    </row>
    <row r="48" spans="1:40" x14ac:dyDescent="0.2">
      <c r="A48" s="85" t="s">
        <v>244</v>
      </c>
      <c r="B48" s="85">
        <v>2022</v>
      </c>
      <c r="C48" s="85">
        <v>2023</v>
      </c>
      <c r="D48" s="85">
        <v>2024</v>
      </c>
      <c r="E48" s="85">
        <v>2025</v>
      </c>
      <c r="F48" s="85">
        <v>2026</v>
      </c>
      <c r="G48" s="85">
        <v>2027</v>
      </c>
      <c r="H48" s="85">
        <v>2028</v>
      </c>
      <c r="I48" s="85">
        <v>2029</v>
      </c>
      <c r="J48" s="85">
        <v>2030</v>
      </c>
      <c r="K48" s="85">
        <v>2031</v>
      </c>
      <c r="L48" s="85">
        <v>2032</v>
      </c>
      <c r="M48" s="85">
        <v>2033</v>
      </c>
      <c r="N48" s="85">
        <v>2034</v>
      </c>
      <c r="O48" s="85">
        <v>2035</v>
      </c>
      <c r="P48" s="85">
        <v>2036</v>
      </c>
      <c r="Q48" s="85">
        <v>2037</v>
      </c>
      <c r="R48" s="85">
        <v>2038</v>
      </c>
      <c r="S48" s="85">
        <v>2039</v>
      </c>
      <c r="T48" s="85">
        <v>2040</v>
      </c>
      <c r="U48" s="85">
        <v>2041</v>
      </c>
      <c r="V48" s="85">
        <v>2042</v>
      </c>
      <c r="W48" s="85">
        <v>2043</v>
      </c>
      <c r="X48" s="85">
        <v>2044</v>
      </c>
      <c r="Y48" s="85">
        <v>2045</v>
      </c>
      <c r="Z48" s="85">
        <v>2046</v>
      </c>
      <c r="AA48" s="85">
        <v>2047</v>
      </c>
      <c r="AB48" s="85">
        <v>2048</v>
      </c>
      <c r="AC48" s="85">
        <v>2049</v>
      </c>
      <c r="AD48" s="85">
        <v>2050</v>
      </c>
      <c r="AE48" s="85">
        <v>2051</v>
      </c>
      <c r="AF48" s="85">
        <v>2052</v>
      </c>
      <c r="AG48" s="85">
        <v>2053</v>
      </c>
      <c r="AH48" s="85">
        <v>2054</v>
      </c>
      <c r="AI48" s="85">
        <v>2055</v>
      </c>
      <c r="AJ48" s="85">
        <v>2056</v>
      </c>
      <c r="AK48" s="85">
        <v>2057</v>
      </c>
      <c r="AL48" s="85">
        <v>2058</v>
      </c>
      <c r="AM48" s="85">
        <v>2059</v>
      </c>
      <c r="AN48" s="85">
        <v>2060</v>
      </c>
    </row>
    <row r="49" spans="1:40" x14ac:dyDescent="0.2">
      <c r="A49" s="85" t="s">
        <v>245</v>
      </c>
      <c r="B49" s="86">
        <v>1.6469449183646032E-8</v>
      </c>
      <c r="C49" s="86">
        <v>1.6852549107104852E-8</v>
      </c>
      <c r="D49" s="86">
        <v>1.7312577408583129E-8</v>
      </c>
      <c r="E49" s="86">
        <v>1.7786124753728553E-8</v>
      </c>
      <c r="F49" s="86">
        <v>1.8414183541187578E-8</v>
      </c>
      <c r="G49" s="86">
        <v>1.9065070301368454E-8</v>
      </c>
      <c r="H49" s="86">
        <v>1.9739643913667116E-8</v>
      </c>
      <c r="I49" s="86">
        <v>2.0438796898080771E-8</v>
      </c>
      <c r="J49" s="86">
        <v>2.11634567998578E-8</v>
      </c>
      <c r="K49" s="86">
        <v>2.2014984563919845E-8</v>
      </c>
      <c r="L49" s="86">
        <v>2.2901493671515398E-8</v>
      </c>
      <c r="M49" s="86">
        <v>2.3824455967916336E-8</v>
      </c>
      <c r="N49" s="86">
        <v>2.4785406929382801E-8</v>
      </c>
      <c r="O49" s="86">
        <v>2.5785948490392756E-8</v>
      </c>
      <c r="P49" s="86">
        <v>2.6802107143262714E-8</v>
      </c>
      <c r="Q49" s="86">
        <v>2.7859212417283909E-8</v>
      </c>
      <c r="R49" s="86">
        <v>2.8958957077513531E-8</v>
      </c>
      <c r="S49" s="86">
        <v>3.0103105920715581E-8</v>
      </c>
      <c r="T49" s="86">
        <v>3.1293498947948275E-8</v>
      </c>
      <c r="U49" s="86">
        <v>3.2445636699646721E-8</v>
      </c>
      <c r="V49" s="86">
        <v>3.3641315929293605E-8</v>
      </c>
      <c r="W49" s="86">
        <v>3.4882230447389404E-8</v>
      </c>
      <c r="X49" s="86">
        <v>3.6170142051822221E-8</v>
      </c>
      <c r="Y49" s="86">
        <v>3.7506883344172256E-8</v>
      </c>
      <c r="Z49" s="86">
        <v>3.8769861237231099E-8</v>
      </c>
      <c r="AA49" s="86">
        <v>4.0076558396366745E-8</v>
      </c>
      <c r="AB49" s="86">
        <v>4.1428535036723412E-8</v>
      </c>
      <c r="AC49" s="86">
        <v>4.2827408910934213E-8</v>
      </c>
      <c r="AD49" s="86">
        <v>4.4274857499618819E-8</v>
      </c>
      <c r="AE49" s="86">
        <v>4.5697052635009899E-8</v>
      </c>
      <c r="AF49" s="86">
        <v>4.7166480611239556E-8</v>
      </c>
      <c r="AG49" s="86">
        <v>4.86847682581895E-8</v>
      </c>
      <c r="AH49" s="86">
        <v>5.0253600654906121E-8</v>
      </c>
      <c r="AI49" s="86">
        <v>5.1874723301868144E-8</v>
      </c>
      <c r="AJ49" s="86">
        <v>5.354607731007033E-8</v>
      </c>
      <c r="AK49" s="86">
        <v>5.5273019364681384E-8</v>
      </c>
      <c r="AL49" s="86">
        <v>5.7057461403713291E-8</v>
      </c>
      <c r="AM49" s="86">
        <v>5.8901383430551207E-8</v>
      </c>
      <c r="AN49" s="86">
        <v>6.0806836020240974E-8</v>
      </c>
    </row>
    <row r="50" spans="1:40" x14ac:dyDescent="0.2">
      <c r="A50" s="85" t="s">
        <v>246</v>
      </c>
      <c r="B50" s="86">
        <v>0</v>
      </c>
      <c r="C50" s="86">
        <v>0</v>
      </c>
      <c r="D50" s="86">
        <v>0</v>
      </c>
      <c r="E50" s="86">
        <v>0</v>
      </c>
      <c r="F50" s="86">
        <v>0</v>
      </c>
      <c r="G50" s="86">
        <v>0</v>
      </c>
      <c r="H50" s="86">
        <v>0</v>
      </c>
      <c r="I50" s="86">
        <v>0</v>
      </c>
      <c r="J50" s="86">
        <v>0</v>
      </c>
      <c r="K50" s="86">
        <v>0</v>
      </c>
      <c r="L50" s="86">
        <v>0</v>
      </c>
      <c r="M50" s="86">
        <v>0</v>
      </c>
      <c r="N50" s="86">
        <v>0</v>
      </c>
      <c r="O50" s="86">
        <v>0</v>
      </c>
      <c r="P50" s="86">
        <v>0</v>
      </c>
      <c r="Q50" s="86">
        <v>0</v>
      </c>
      <c r="R50" s="86">
        <v>0</v>
      </c>
      <c r="S50" s="86">
        <v>0</v>
      </c>
      <c r="T50" s="86">
        <v>0</v>
      </c>
      <c r="U50" s="86">
        <v>0</v>
      </c>
      <c r="V50" s="86">
        <v>0</v>
      </c>
      <c r="W50" s="86">
        <v>0</v>
      </c>
      <c r="X50" s="86">
        <v>0</v>
      </c>
      <c r="Y50" s="86">
        <v>0</v>
      </c>
      <c r="Z50" s="86">
        <v>0</v>
      </c>
      <c r="AA50" s="86">
        <v>0</v>
      </c>
      <c r="AB50" s="86">
        <v>0</v>
      </c>
      <c r="AC50" s="86">
        <v>0</v>
      </c>
      <c r="AD50" s="86">
        <v>0</v>
      </c>
      <c r="AE50" s="86">
        <v>0</v>
      </c>
      <c r="AF50" s="86">
        <v>0</v>
      </c>
      <c r="AG50" s="86">
        <v>0</v>
      </c>
      <c r="AH50" s="86">
        <v>0</v>
      </c>
      <c r="AI50" s="86">
        <v>0</v>
      </c>
      <c r="AJ50" s="86">
        <v>0</v>
      </c>
      <c r="AK50" s="86">
        <v>0</v>
      </c>
      <c r="AL50" s="86">
        <v>0</v>
      </c>
      <c r="AM50" s="86">
        <v>0</v>
      </c>
      <c r="AN50" s="86">
        <v>0</v>
      </c>
    </row>
    <row r="51" spans="1:40" x14ac:dyDescent="0.2">
      <c r="A51" s="85" t="s">
        <v>247</v>
      </c>
      <c r="B51" s="86">
        <v>0</v>
      </c>
      <c r="C51" s="86">
        <v>0</v>
      </c>
      <c r="D51" s="86">
        <v>0</v>
      </c>
      <c r="E51" s="86">
        <v>0</v>
      </c>
      <c r="F51" s="86">
        <v>0</v>
      </c>
      <c r="G51" s="86">
        <v>0</v>
      </c>
      <c r="H51" s="86">
        <v>0</v>
      </c>
      <c r="I51" s="86">
        <v>0</v>
      </c>
      <c r="J51" s="86">
        <v>0</v>
      </c>
      <c r="K51" s="86">
        <v>0</v>
      </c>
      <c r="L51" s="86">
        <v>0</v>
      </c>
      <c r="M51" s="86">
        <v>0</v>
      </c>
      <c r="N51" s="86">
        <v>0</v>
      </c>
      <c r="O51" s="86">
        <v>0</v>
      </c>
      <c r="P51" s="86">
        <v>0</v>
      </c>
      <c r="Q51" s="86">
        <v>0</v>
      </c>
      <c r="R51" s="86">
        <v>0</v>
      </c>
      <c r="S51" s="86">
        <v>0</v>
      </c>
      <c r="T51" s="86">
        <v>0</v>
      </c>
      <c r="U51" s="86">
        <v>0</v>
      </c>
      <c r="V51" s="86">
        <v>0</v>
      </c>
      <c r="W51" s="86">
        <v>0</v>
      </c>
      <c r="X51" s="86">
        <v>0</v>
      </c>
      <c r="Y51" s="86">
        <v>0</v>
      </c>
      <c r="Z51" s="86">
        <v>0</v>
      </c>
      <c r="AA51" s="86">
        <v>0</v>
      </c>
      <c r="AB51" s="86">
        <v>0</v>
      </c>
      <c r="AC51" s="86">
        <v>0</v>
      </c>
      <c r="AD51" s="86">
        <v>0</v>
      </c>
      <c r="AE51" s="86">
        <v>0</v>
      </c>
      <c r="AF51" s="86">
        <v>0</v>
      </c>
      <c r="AG51" s="86">
        <v>0</v>
      </c>
      <c r="AH51" s="86">
        <v>0</v>
      </c>
      <c r="AI51" s="86">
        <v>0</v>
      </c>
      <c r="AJ51" s="86">
        <v>0</v>
      </c>
      <c r="AK51" s="86">
        <v>0</v>
      </c>
      <c r="AL51" s="86">
        <v>0</v>
      </c>
      <c r="AM51" s="86">
        <v>0</v>
      </c>
      <c r="AN51" s="86">
        <v>0</v>
      </c>
    </row>
    <row r="52" spans="1:40" x14ac:dyDescent="0.2">
      <c r="A52" s="85" t="s">
        <v>180</v>
      </c>
      <c r="B52" s="86">
        <v>206.33411228236872</v>
      </c>
      <c r="C52" s="86">
        <v>211.13370100819031</v>
      </c>
      <c r="D52" s="86">
        <v>216.89707112165718</v>
      </c>
      <c r="E52" s="86">
        <v>222.82981179772526</v>
      </c>
      <c r="F52" s="86">
        <v>230.69831735164391</v>
      </c>
      <c r="G52" s="86">
        <v>238.85281847434243</v>
      </c>
      <c r="H52" s="86">
        <v>247.30407545997167</v>
      </c>
      <c r="I52" s="86">
        <v>256.06327006204788</v>
      </c>
      <c r="J52" s="86">
        <v>265.14202284075435</v>
      </c>
      <c r="K52" s="86">
        <v>275.81021358121939</v>
      </c>
      <c r="L52" s="86">
        <v>286.91666090112119</v>
      </c>
      <c r="M52" s="86">
        <v>298.47980451172157</v>
      </c>
      <c r="N52" s="86">
        <v>310.518881312053</v>
      </c>
      <c r="O52" s="86">
        <v>323.05396080928369</v>
      </c>
      <c r="P52" s="86">
        <v>335.78469583508956</v>
      </c>
      <c r="Q52" s="86">
        <v>349.0284221960635</v>
      </c>
      <c r="R52" s="86">
        <v>362.80634735163443</v>
      </c>
      <c r="S52" s="86">
        <v>377.1405811956792</v>
      </c>
      <c r="T52" s="86">
        <v>392.05417580363212</v>
      </c>
      <c r="U52" s="86">
        <v>406.48849704734215</v>
      </c>
      <c r="V52" s="86">
        <v>421.46831875677941</v>
      </c>
      <c r="W52" s="86">
        <v>437.01486148899465</v>
      </c>
      <c r="X52" s="86">
        <v>453.15019756706369</v>
      </c>
      <c r="Y52" s="86">
        <v>469.89728636357978</v>
      </c>
      <c r="Z52" s="86">
        <v>485.72024555855518</v>
      </c>
      <c r="AA52" s="86">
        <v>502.09093260131766</v>
      </c>
      <c r="AB52" s="86">
        <v>519.02889432692859</v>
      </c>
      <c r="AC52" s="86">
        <v>536.55439841706504</v>
      </c>
      <c r="AD52" s="86">
        <v>554.68846084321888</v>
      </c>
      <c r="AE52" s="86">
        <v>572.50614056529548</v>
      </c>
      <c r="AF52" s="86">
        <v>590.91556723508927</v>
      </c>
      <c r="AG52" s="86">
        <v>609.93712225672175</v>
      </c>
      <c r="AH52" s="86">
        <v>629.59191679701371</v>
      </c>
      <c r="AI52" s="86">
        <v>649.90181900029461</v>
      </c>
      <c r="AJ52" s="86">
        <v>670.84103449843133</v>
      </c>
      <c r="AK52" s="86">
        <v>692.47667342162561</v>
      </c>
      <c r="AL52" s="86">
        <v>714.83268909266553</v>
      </c>
      <c r="AM52" s="86">
        <v>737.93388757739115</v>
      </c>
      <c r="AN52" s="86">
        <v>761.8059590842015</v>
      </c>
    </row>
    <row r="53" spans="1:40" x14ac:dyDescent="0.2">
      <c r="A53" s="85" t="s">
        <v>248</v>
      </c>
      <c r="B53" s="86">
        <v>0.66326955328868809</v>
      </c>
      <c r="C53" s="86">
        <v>0.67869803011654561</v>
      </c>
      <c r="D53" s="86">
        <v>0.69722462214881809</v>
      </c>
      <c r="E53" s="86">
        <v>0.71629566287236168</v>
      </c>
      <c r="F53" s="86">
        <v>0.74158930000326451</v>
      </c>
      <c r="G53" s="86">
        <v>0.76780228174010234</v>
      </c>
      <c r="H53" s="86">
        <v>0.79496919749427086</v>
      </c>
      <c r="I53" s="86">
        <v>0.82312599147575827</v>
      </c>
      <c r="J53" s="86">
        <v>0.85231001845676668</v>
      </c>
      <c r="K53" s="86">
        <v>0.88660335962346337</v>
      </c>
      <c r="L53" s="86">
        <v>0.92230549472371481</v>
      </c>
      <c r="M53" s="86">
        <v>0.95947569897341323</v>
      </c>
      <c r="N53" s="86">
        <v>0.99817581018157042</v>
      </c>
      <c r="O53" s="86">
        <v>1.038470342610549</v>
      </c>
      <c r="P53" s="86">
        <v>1.0793938178430271</v>
      </c>
      <c r="Q53" s="86">
        <v>1.1219663249779581</v>
      </c>
      <c r="R53" s="86">
        <v>1.1662560362723973</v>
      </c>
      <c r="S53" s="86">
        <v>1.2123340248963248</v>
      </c>
      <c r="T53" s="86">
        <v>1.2602743927013762</v>
      </c>
      <c r="U53" s="86">
        <v>1.3066741164186018</v>
      </c>
      <c r="V53" s="86">
        <v>1.3548273739854637</v>
      </c>
      <c r="W53" s="86">
        <v>1.4048023797618645</v>
      </c>
      <c r="X53" s="86">
        <v>1.4566700861448878</v>
      </c>
      <c r="Y53" s="86">
        <v>1.5105042969890461</v>
      </c>
      <c r="Z53" s="86">
        <v>1.5613678549381758</v>
      </c>
      <c r="AA53" s="86">
        <v>1.613992106748863</v>
      </c>
      <c r="AB53" s="86">
        <v>1.668439886532326</v>
      </c>
      <c r="AC53" s="86">
        <v>1.7247763455910992</v>
      </c>
      <c r="AD53" s="86">
        <v>1.7830690406363285</v>
      </c>
      <c r="AE53" s="86">
        <v>1.8403447103701331</v>
      </c>
      <c r="AF53" s="86">
        <v>1.8995225751861307</v>
      </c>
      <c r="AG53" s="86">
        <v>1.9606681519523652</v>
      </c>
      <c r="AH53" s="86">
        <v>2.0238493033893126</v>
      </c>
      <c r="AI53" s="86">
        <v>2.0891363255530155</v>
      </c>
      <c r="AJ53" s="86">
        <v>2.1564463013783337</v>
      </c>
      <c r="AK53" s="86">
        <v>2.2259949591594772</v>
      </c>
      <c r="AL53" s="86">
        <v>2.2978592978450423</v>
      </c>
      <c r="AM53" s="86">
        <v>2.3721190575614992</v>
      </c>
      <c r="AN53" s="86">
        <v>2.4488568205482095</v>
      </c>
    </row>
    <row r="54" spans="1:40" x14ac:dyDescent="0.2">
      <c r="A54" s="85" t="s">
        <v>249</v>
      </c>
      <c r="B54" s="86">
        <v>5.3371865809998136</v>
      </c>
      <c r="C54" s="86">
        <v>5.4613361957116897</v>
      </c>
      <c r="D54" s="86">
        <v>5.6104156731217811</v>
      </c>
      <c r="E54" s="86">
        <v>5.7638762113459689</v>
      </c>
      <c r="F54" s="86">
        <v>5.9674086364518368</v>
      </c>
      <c r="G54" s="86">
        <v>6.1783388286793572</v>
      </c>
      <c r="H54" s="86">
        <v>6.3969451215377759</v>
      </c>
      <c r="I54" s="86">
        <v>6.6235167503074788</v>
      </c>
      <c r="J54" s="86">
        <v>6.8583543007577719</v>
      </c>
      <c r="K54" s="86">
        <v>7.1343053969373322</v>
      </c>
      <c r="L54" s="86">
        <v>7.4215927530737735</v>
      </c>
      <c r="M54" s="86">
        <v>7.7206933440037577</v>
      </c>
      <c r="N54" s="86">
        <v>8.0321047651963049</v>
      </c>
      <c r="O54" s="86">
        <v>8.3563461489614372</v>
      </c>
      <c r="P54" s="86">
        <v>8.6856484993794343</v>
      </c>
      <c r="Q54" s="86">
        <v>9.0282202527087723</v>
      </c>
      <c r="R54" s="86">
        <v>9.3846099763512676</v>
      </c>
      <c r="S54" s="86">
        <v>9.7553895807273623</v>
      </c>
      <c r="T54" s="86">
        <v>10.141155347403448</v>
      </c>
      <c r="U54" s="86">
        <v>10.514523884460189</v>
      </c>
      <c r="V54" s="86">
        <v>10.902002728985746</v>
      </c>
      <c r="W54" s="86">
        <v>11.30414078717444</v>
      </c>
      <c r="X54" s="86">
        <v>11.721508997613343</v>
      </c>
      <c r="Y54" s="86">
        <v>12.154701243950479</v>
      </c>
      <c r="Z54" s="86">
        <v>12.563989289213493</v>
      </c>
      <c r="AA54" s="86">
        <v>12.987445257012016</v>
      </c>
      <c r="AB54" s="86">
        <v>13.42557475984335</v>
      </c>
      <c r="AC54" s="86">
        <v>13.878902056141929</v>
      </c>
      <c r="AD54" s="86">
        <v>14.347970760144838</v>
      </c>
      <c r="AE54" s="86">
        <v>14.808855681524587</v>
      </c>
      <c r="AF54" s="86">
        <v>15.285047155145106</v>
      </c>
      <c r="AG54" s="86">
        <v>15.77707238106739</v>
      </c>
      <c r="AH54" s="86">
        <v>16.285477435919386</v>
      </c>
      <c r="AI54" s="86">
        <v>16.810827976853819</v>
      </c>
      <c r="AJ54" s="86">
        <v>17.352456788188615</v>
      </c>
      <c r="AK54" s="86">
        <v>17.912099788829266</v>
      </c>
      <c r="AL54" s="86">
        <v>18.490376572654565</v>
      </c>
      <c r="AM54" s="86">
        <v>19.087928791208515</v>
      </c>
      <c r="AN54" s="86">
        <v>19.705420965902615</v>
      </c>
    </row>
    <row r="55" spans="1:40" x14ac:dyDescent="0.2">
      <c r="A55" s="85" t="s">
        <v>250</v>
      </c>
      <c r="B55" s="86">
        <v>3.1257953802155423</v>
      </c>
      <c r="C55" s="86">
        <v>3.1985052782549737</v>
      </c>
      <c r="D55" s="86">
        <v>3.2858156869696185</v>
      </c>
      <c r="E55" s="86">
        <v>3.3756919231001343</v>
      </c>
      <c r="F55" s="86">
        <v>3.4948934358193706</v>
      </c>
      <c r="G55" s="86">
        <v>3.6184275507330086</v>
      </c>
      <c r="H55" s="86">
        <v>3.7464572776186085</v>
      </c>
      <c r="I55" s="86">
        <v>3.8791520110231841</v>
      </c>
      <c r="J55" s="86">
        <v>4.0166877930608331</v>
      </c>
      <c r="K55" s="86">
        <v>4.1783022782418815</v>
      </c>
      <c r="L55" s="86">
        <v>4.3465559971211265</v>
      </c>
      <c r="M55" s="86">
        <v>4.5217282964514496</v>
      </c>
      <c r="N55" s="86">
        <v>4.7041105997374775</v>
      </c>
      <c r="O55" s="86">
        <v>4.8940069438255431</v>
      </c>
      <c r="P55" s="86">
        <v>5.0868673113635792</v>
      </c>
      <c r="Q55" s="86">
        <v>5.2874990838710696</v>
      </c>
      <c r="R55" s="86">
        <v>5.4962235372532708</v>
      </c>
      <c r="S55" s="86">
        <v>5.713375618569458</v>
      </c>
      <c r="T55" s="86">
        <v>5.939304548169579</v>
      </c>
      <c r="U55" s="86">
        <v>6.1579728728641925</v>
      </c>
      <c r="V55" s="86">
        <v>6.3849050896356641</v>
      </c>
      <c r="W55" s="86">
        <v>6.6204226728076563</v>
      </c>
      <c r="X55" s="86">
        <v>6.8648600002721123</v>
      </c>
      <c r="Y55" s="86">
        <v>7.1185648880057091</v>
      </c>
      <c r="Z55" s="86">
        <v>7.358269957642027</v>
      </c>
      <c r="AA55" s="86">
        <v>7.6062726623968908</v>
      </c>
      <c r="AB55" s="86">
        <v>7.8628691210557848</v>
      </c>
      <c r="AC55" s="86">
        <v>8.1283663726490101</v>
      </c>
      <c r="AD55" s="86">
        <v>8.403082792194029</v>
      </c>
      <c r="AE55" s="86">
        <v>8.6730062689539409</v>
      </c>
      <c r="AF55" s="86">
        <v>8.9518942346922916</v>
      </c>
      <c r="AG55" s="86">
        <v>9.2400554512426929</v>
      </c>
      <c r="AH55" s="86">
        <v>9.537809735755058</v>
      </c>
      <c r="AI55" s="86">
        <v>9.8454883729780001</v>
      </c>
      <c r="AJ55" s="86">
        <v>10.162700599039013</v>
      </c>
      <c r="AK55" s="86">
        <v>10.490463078282302</v>
      </c>
      <c r="AL55" s="86">
        <v>10.829138684228312</v>
      </c>
      <c r="AM55" s="86">
        <v>11.179103208766929</v>
      </c>
      <c r="AN55" s="86">
        <v>11.540745837834713</v>
      </c>
    </row>
    <row r="56" spans="1:40" x14ac:dyDescent="0.2">
      <c r="A56" s="85" t="s">
        <v>251</v>
      </c>
      <c r="B56" s="86">
        <v>0</v>
      </c>
      <c r="C56" s="86">
        <v>0</v>
      </c>
      <c r="D56" s="86">
        <v>0</v>
      </c>
      <c r="E56" s="86">
        <v>0</v>
      </c>
      <c r="F56" s="86">
        <v>0</v>
      </c>
      <c r="G56" s="86">
        <v>0</v>
      </c>
      <c r="H56" s="86">
        <v>0</v>
      </c>
      <c r="I56" s="86">
        <v>0</v>
      </c>
      <c r="J56" s="86">
        <v>0</v>
      </c>
      <c r="K56" s="86">
        <v>0</v>
      </c>
      <c r="L56" s="86">
        <v>0</v>
      </c>
      <c r="M56" s="86">
        <v>0</v>
      </c>
      <c r="N56" s="86">
        <v>0</v>
      </c>
      <c r="O56" s="86">
        <v>0</v>
      </c>
      <c r="P56" s="86">
        <v>0</v>
      </c>
      <c r="Q56" s="86">
        <v>0</v>
      </c>
      <c r="R56" s="86">
        <v>0</v>
      </c>
      <c r="S56" s="86">
        <v>0</v>
      </c>
      <c r="T56" s="86">
        <v>0</v>
      </c>
      <c r="U56" s="86">
        <v>0</v>
      </c>
      <c r="V56" s="86">
        <v>0</v>
      </c>
      <c r="W56" s="86">
        <v>0</v>
      </c>
      <c r="X56" s="86">
        <v>0</v>
      </c>
      <c r="Y56" s="86">
        <v>0</v>
      </c>
      <c r="Z56" s="86">
        <v>0</v>
      </c>
      <c r="AA56" s="86">
        <v>0</v>
      </c>
      <c r="AB56" s="86">
        <v>0</v>
      </c>
      <c r="AC56" s="86">
        <v>0</v>
      </c>
      <c r="AD56" s="86">
        <v>0</v>
      </c>
      <c r="AE56" s="86">
        <v>0</v>
      </c>
      <c r="AF56" s="86">
        <v>0</v>
      </c>
      <c r="AG56" s="86">
        <v>0</v>
      </c>
      <c r="AH56" s="86">
        <v>0</v>
      </c>
      <c r="AI56" s="86">
        <v>0</v>
      </c>
      <c r="AJ56" s="86">
        <v>0</v>
      </c>
      <c r="AK56" s="86">
        <v>0</v>
      </c>
      <c r="AL56" s="86">
        <v>0</v>
      </c>
      <c r="AM56" s="86">
        <v>0</v>
      </c>
      <c r="AN56" s="86">
        <v>0</v>
      </c>
    </row>
    <row r="57" spans="1:40" x14ac:dyDescent="0.2">
      <c r="A57" s="85" t="s">
        <v>252</v>
      </c>
      <c r="B57" s="86">
        <v>0</v>
      </c>
      <c r="C57" s="86">
        <v>0</v>
      </c>
      <c r="D57" s="86">
        <v>0</v>
      </c>
      <c r="E57" s="86">
        <v>0</v>
      </c>
      <c r="F57" s="86">
        <v>0</v>
      </c>
      <c r="G57" s="86">
        <v>0</v>
      </c>
      <c r="H57" s="86">
        <v>0</v>
      </c>
      <c r="I57" s="86">
        <v>0</v>
      </c>
      <c r="J57" s="86">
        <v>0</v>
      </c>
      <c r="K57" s="86">
        <v>0</v>
      </c>
      <c r="L57" s="86">
        <v>0</v>
      </c>
      <c r="M57" s="86">
        <v>0</v>
      </c>
      <c r="N57" s="86">
        <v>0</v>
      </c>
      <c r="O57" s="86">
        <v>0</v>
      </c>
      <c r="P57" s="86">
        <v>0</v>
      </c>
      <c r="Q57" s="86">
        <v>0</v>
      </c>
      <c r="R57" s="86">
        <v>0</v>
      </c>
      <c r="S57" s="86">
        <v>0</v>
      </c>
      <c r="T57" s="86">
        <v>0</v>
      </c>
      <c r="U57" s="86">
        <v>0</v>
      </c>
      <c r="V57" s="86">
        <v>0</v>
      </c>
      <c r="W57" s="86">
        <v>0</v>
      </c>
      <c r="X57" s="86">
        <v>0</v>
      </c>
      <c r="Y57" s="86">
        <v>0</v>
      </c>
      <c r="Z57" s="86">
        <v>0</v>
      </c>
      <c r="AA57" s="86">
        <v>0</v>
      </c>
      <c r="AB57" s="86">
        <v>0</v>
      </c>
      <c r="AC57" s="86">
        <v>0</v>
      </c>
      <c r="AD57" s="86">
        <v>0</v>
      </c>
      <c r="AE57" s="86">
        <v>0</v>
      </c>
      <c r="AF57" s="86">
        <v>0</v>
      </c>
      <c r="AG57" s="86">
        <v>0</v>
      </c>
      <c r="AH57" s="86">
        <v>0</v>
      </c>
      <c r="AI57" s="86">
        <v>0</v>
      </c>
      <c r="AJ57" s="86">
        <v>0</v>
      </c>
      <c r="AK57" s="86">
        <v>0</v>
      </c>
      <c r="AL57" s="86">
        <v>0</v>
      </c>
      <c r="AM57" s="86">
        <v>0</v>
      </c>
      <c r="AN57" s="86">
        <v>0</v>
      </c>
    </row>
    <row r="58" spans="1:40" x14ac:dyDescent="0.2">
      <c r="A58" s="85" t="s">
        <v>128</v>
      </c>
      <c r="B58" s="86">
        <v>5.9616083204358334</v>
      </c>
      <c r="C58" s="86">
        <v>6.1002827633867431</v>
      </c>
      <c r="D58" s="86">
        <v>6.2668037270903838</v>
      </c>
      <c r="E58" s="86">
        <v>6.4382183118442287</v>
      </c>
      <c r="F58" s="86">
        <v>6.6655629213261642</v>
      </c>
      <c r="G58" s="86">
        <v>6.9011707963611686</v>
      </c>
      <c r="H58" s="86">
        <v>7.1453528339620069</v>
      </c>
      <c r="I58" s="86">
        <v>7.398432108360379</v>
      </c>
      <c r="J58" s="86">
        <v>7.660744372222247</v>
      </c>
      <c r="K58" s="86">
        <v>7.9689802425727398</v>
      </c>
      <c r="L58" s="86">
        <v>8.2898786535063476</v>
      </c>
      <c r="M58" s="86">
        <v>8.6239723833158521</v>
      </c>
      <c r="N58" s="86">
        <v>8.9718172434279886</v>
      </c>
      <c r="O58" s="86">
        <v>9.333993101803495</v>
      </c>
      <c r="P58" s="86">
        <v>9.7018220323452589</v>
      </c>
      <c r="Q58" s="86">
        <v>10.084472813613596</v>
      </c>
      <c r="R58" s="86">
        <v>10.482558192406353</v>
      </c>
      <c r="S58" s="86">
        <v>10.89671698954594</v>
      </c>
      <c r="T58" s="86">
        <v>11.327615248291963</v>
      </c>
      <c r="U58" s="86">
        <v>11.744665869124756</v>
      </c>
      <c r="V58" s="86">
        <v>12.177477626491441</v>
      </c>
      <c r="W58" s="86">
        <v>12.626663645619242</v>
      </c>
      <c r="X58" s="86">
        <v>13.092861661797995</v>
      </c>
      <c r="Y58" s="86">
        <v>13.576735039825557</v>
      </c>
      <c r="Z58" s="86">
        <v>14.033907555544097</v>
      </c>
      <c r="AA58" s="86">
        <v>14.506905563511987</v>
      </c>
      <c r="AB58" s="86">
        <v>14.996293830132867</v>
      </c>
      <c r="AC58" s="86">
        <v>15.502657949220499</v>
      </c>
      <c r="AD58" s="86">
        <v>16.026605134914714</v>
      </c>
      <c r="AE58" s="86">
        <v>16.541411080024886</v>
      </c>
      <c r="AF58" s="86">
        <v>17.073314360559042</v>
      </c>
      <c r="AG58" s="86">
        <v>17.622903856111794</v>
      </c>
      <c r="AH58" s="86">
        <v>18.190789531300148</v>
      </c>
      <c r="AI58" s="86">
        <v>18.777603222080561</v>
      </c>
      <c r="AJ58" s="86">
        <v>19.382599652172829</v>
      </c>
      <c r="AK58" s="86">
        <v>20.00771783353272</v>
      </c>
      <c r="AL58" s="86">
        <v>20.653649849145694</v>
      </c>
      <c r="AM58" s="86">
        <v>21.321112420289086</v>
      </c>
      <c r="AN58" s="86">
        <v>22.010847813757522</v>
      </c>
    </row>
    <row r="59" spans="1:40" x14ac:dyDescent="0.2">
      <c r="A59" s="85" t="s">
        <v>253</v>
      </c>
      <c r="B59" s="86">
        <v>350.26566456110498</v>
      </c>
      <c r="C59" s="86">
        <v>358.41328065848228</v>
      </c>
      <c r="D59" s="86">
        <v>368.19697876140418</v>
      </c>
      <c r="E59" s="86">
        <v>378.26819448325188</v>
      </c>
      <c r="F59" s="86">
        <v>391.6254978222866</v>
      </c>
      <c r="G59" s="86">
        <v>405.46829736382585</v>
      </c>
      <c r="H59" s="86">
        <v>419.81485941168103</v>
      </c>
      <c r="I59" s="86">
        <v>434.68416572452969</v>
      </c>
      <c r="J59" s="86">
        <v>450.09594296409648</v>
      </c>
      <c r="K59" s="86">
        <v>468.20589520631182</v>
      </c>
      <c r="L59" s="86">
        <v>487.05981668534753</v>
      </c>
      <c r="M59" s="86">
        <v>506.68901001834212</v>
      </c>
      <c r="N59" s="86">
        <v>527.12613110086807</v>
      </c>
      <c r="O59" s="86">
        <v>548.40524923532007</v>
      </c>
      <c r="P59" s="86">
        <v>570.0165054393492</v>
      </c>
      <c r="Q59" s="86">
        <v>592.49859802103401</v>
      </c>
      <c r="R59" s="86">
        <v>615.88752803123464</v>
      </c>
      <c r="S59" s="86">
        <v>640.22082846237072</v>
      </c>
      <c r="T59" s="86">
        <v>665.53763172174104</v>
      </c>
      <c r="U59" s="86">
        <v>690.0408370666604</v>
      </c>
      <c r="V59" s="86">
        <v>715.4700651667747</v>
      </c>
      <c r="W59" s="86">
        <v>741.86133930701453</v>
      </c>
      <c r="X59" s="86">
        <v>769.25212870090434</v>
      </c>
      <c r="Y59" s="86">
        <v>797.68140838660179</v>
      </c>
      <c r="Z59" s="86">
        <v>824.54191756972114</v>
      </c>
      <c r="AA59" s="86">
        <v>852.33223063491073</v>
      </c>
      <c r="AB59" s="86">
        <v>881.08552961444468</v>
      </c>
      <c r="AC59" s="86">
        <v>910.83622022492102</v>
      </c>
      <c r="AD59" s="86">
        <v>941.61997845388964</v>
      </c>
      <c r="AE59" s="86">
        <v>971.86665632870177</v>
      </c>
      <c r="AF59" s="86">
        <v>1003.1178633897031</v>
      </c>
      <c r="AG59" s="86">
        <v>1035.4081984047875</v>
      </c>
      <c r="AH59" s="86">
        <v>1068.7734989618086</v>
      </c>
      <c r="AI59" s="86">
        <v>1103.250887667501</v>
      </c>
      <c r="AJ59" s="86">
        <v>1138.7965768931685</v>
      </c>
      <c r="AK59" s="86">
        <v>1175.5244904786157</v>
      </c>
      <c r="AL59" s="86">
        <v>1213.4752907575298</v>
      </c>
      <c r="AM59" s="86">
        <v>1252.6910876507602</v>
      </c>
      <c r="AN59" s="86">
        <v>1293.2154919690358</v>
      </c>
    </row>
    <row r="60" spans="1:40" x14ac:dyDescent="0.2">
      <c r="A60" s="85" t="s">
        <v>254</v>
      </c>
      <c r="B60" s="86">
        <v>0.16819042170753593</v>
      </c>
      <c r="C60" s="86">
        <v>0.17210274062993469</v>
      </c>
      <c r="D60" s="86">
        <v>0.17680067273199082</v>
      </c>
      <c r="E60" s="86">
        <v>0.18163666492519548</v>
      </c>
      <c r="F60" s="86">
        <v>0.18805056930912295</v>
      </c>
      <c r="G60" s="86">
        <v>0.19469759905844683</v>
      </c>
      <c r="H60" s="86">
        <v>0.20158652527936433</v>
      </c>
      <c r="I60" s="86">
        <v>0.20872646262489386</v>
      </c>
      <c r="J60" s="86">
        <v>0.21612688343529024</v>
      </c>
      <c r="K60" s="86">
        <v>0.22482291280070973</v>
      </c>
      <c r="L60" s="86">
        <v>0.23387618100606816</v>
      </c>
      <c r="M60" s="86">
        <v>0.24330171892909561</v>
      </c>
      <c r="N60" s="86">
        <v>0.25311520726420011</v>
      </c>
      <c r="O60" s="86">
        <v>0.26333300539489174</v>
      </c>
      <c r="P60" s="86">
        <v>0.27371028944624121</v>
      </c>
      <c r="Q60" s="86">
        <v>0.28450573134865975</v>
      </c>
      <c r="R60" s="86">
        <v>0.29573661807183566</v>
      </c>
      <c r="S60" s="86">
        <v>0.3074209721925204</v>
      </c>
      <c r="T60" s="86">
        <v>0.31957758429383981</v>
      </c>
      <c r="U60" s="86">
        <v>0.33134352328564004</v>
      </c>
      <c r="V60" s="86">
        <v>0.34355411950041476</v>
      </c>
      <c r="W60" s="86">
        <v>0.3562266705841986</v>
      </c>
      <c r="X60" s="86">
        <v>0.36937916848841995</v>
      </c>
      <c r="Y60" s="86">
        <v>0.38303032823075545</v>
      </c>
      <c r="Z60" s="86">
        <v>0.39592819640304339</v>
      </c>
      <c r="AA60" s="86">
        <v>0.40927253741824243</v>
      </c>
      <c r="AB60" s="86">
        <v>0.42307928461086375</v>
      </c>
      <c r="AC60" s="86">
        <v>0.43736495890365051</v>
      </c>
      <c r="AD60" s="86">
        <v>0.45214669117752526</v>
      </c>
      <c r="AE60" s="86">
        <v>0.46667052842943252</v>
      </c>
      <c r="AF60" s="86">
        <v>0.48167672008982693</v>
      </c>
      <c r="AG60" s="86">
        <v>0.49718187978074269</v>
      </c>
      <c r="AH60" s="86">
        <v>0.51320321598026919</v>
      </c>
      <c r="AI60" s="86">
        <v>0.52975855420633</v>
      </c>
      <c r="AJ60" s="86">
        <v>0.54682686853351725</v>
      </c>
      <c r="AK60" s="86">
        <v>0.56446286286403369</v>
      </c>
      <c r="AL60" s="86">
        <v>0.5826860624204252</v>
      </c>
      <c r="AM60" s="86">
        <v>0.60151668752704002</v>
      </c>
      <c r="AN60" s="86">
        <v>0.62097567920490804</v>
      </c>
    </row>
    <row r="64" spans="1:40" x14ac:dyDescent="0.2">
      <c r="A64" s="83" t="s">
        <v>398</v>
      </c>
    </row>
    <row r="65" spans="1:40" x14ac:dyDescent="0.2">
      <c r="A65" s="83" t="s">
        <v>241</v>
      </c>
    </row>
    <row r="66" spans="1:40" x14ac:dyDescent="0.2">
      <c r="A66" s="83" t="s">
        <v>399</v>
      </c>
    </row>
    <row r="67" spans="1:40" x14ac:dyDescent="0.2">
      <c r="A67" s="83" t="s">
        <v>243</v>
      </c>
    </row>
    <row r="68" spans="1:40" ht="16" x14ac:dyDescent="0.2">
      <c r="A68" s="83"/>
      <c r="B68" s="93">
        <v>1000000</v>
      </c>
    </row>
    <row r="69" spans="1:40" x14ac:dyDescent="0.2">
      <c r="A69" s="85" t="s">
        <v>244</v>
      </c>
      <c r="B69" s="85">
        <v>2022</v>
      </c>
      <c r="C69" s="85">
        <v>2023</v>
      </c>
      <c r="D69" s="85">
        <v>2024</v>
      </c>
      <c r="E69" s="85">
        <v>2025</v>
      </c>
      <c r="F69" s="85">
        <v>2026</v>
      </c>
      <c r="G69" s="85">
        <v>2027</v>
      </c>
      <c r="H69" s="85">
        <v>2028</v>
      </c>
      <c r="I69" s="85">
        <v>2029</v>
      </c>
      <c r="J69" s="85">
        <v>2030</v>
      </c>
      <c r="K69" s="85">
        <v>2031</v>
      </c>
      <c r="L69" s="85">
        <v>2032</v>
      </c>
      <c r="M69" s="85">
        <v>2033</v>
      </c>
      <c r="N69" s="85">
        <v>2034</v>
      </c>
      <c r="O69" s="85">
        <v>2035</v>
      </c>
      <c r="P69" s="85">
        <v>2036</v>
      </c>
      <c r="Q69" s="85">
        <v>2037</v>
      </c>
      <c r="R69" s="85">
        <v>2038</v>
      </c>
      <c r="S69" s="85">
        <v>2039</v>
      </c>
      <c r="T69" s="85">
        <v>2040</v>
      </c>
      <c r="U69" s="85">
        <v>2041</v>
      </c>
      <c r="V69" s="85">
        <v>2042</v>
      </c>
      <c r="W69" s="85">
        <v>2043</v>
      </c>
      <c r="X69" s="85">
        <v>2044</v>
      </c>
      <c r="Y69" s="85">
        <v>2045</v>
      </c>
      <c r="Z69" s="85">
        <v>2046</v>
      </c>
      <c r="AA69" s="85">
        <v>2047</v>
      </c>
      <c r="AB69" s="85">
        <v>2048</v>
      </c>
      <c r="AC69" s="85">
        <v>2049</v>
      </c>
      <c r="AD69" s="85">
        <v>2050</v>
      </c>
      <c r="AE69" s="85">
        <v>2051</v>
      </c>
      <c r="AF69" s="85">
        <v>2052</v>
      </c>
      <c r="AG69" s="85">
        <v>2053</v>
      </c>
      <c r="AH69" s="85">
        <v>2054</v>
      </c>
      <c r="AI69" s="85">
        <v>2055</v>
      </c>
      <c r="AJ69" s="85">
        <v>2056</v>
      </c>
      <c r="AK69" s="85">
        <v>2057</v>
      </c>
      <c r="AL69" s="85">
        <v>2058</v>
      </c>
      <c r="AM69" s="85">
        <v>2059</v>
      </c>
      <c r="AN69" s="85">
        <v>2060</v>
      </c>
    </row>
    <row r="70" spans="1:40" x14ac:dyDescent="0.2">
      <c r="A70" s="85" t="s">
        <v>245</v>
      </c>
      <c r="B70" s="86">
        <v>-1.15096555701437E-9</v>
      </c>
      <c r="C70" s="86">
        <v>-1.1777384509878847E-9</v>
      </c>
      <c r="D70" s="86">
        <v>-1.2098874757882459E-9</v>
      </c>
      <c r="E70" s="86">
        <v>-1.2429812773963281E-9</v>
      </c>
      <c r="F70" s="86">
        <v>-1.2868730933329144E-9</v>
      </c>
      <c r="G70" s="86">
        <v>-1.3323602395107452E-9</v>
      </c>
      <c r="H70" s="86">
        <v>-1.3795027386173631E-9</v>
      </c>
      <c r="I70" s="86">
        <v>-1.4283629643098525E-9</v>
      </c>
      <c r="J70" s="86">
        <v>-1.4790057379809339E-9</v>
      </c>
      <c r="K70" s="86">
        <v>-1.5385146575779589E-9</v>
      </c>
      <c r="L70" s="86">
        <v>-1.6004682443339274E-9</v>
      </c>
      <c r="M70" s="86">
        <v>-1.6649693579859378E-9</v>
      </c>
      <c r="N70" s="86">
        <v>-1.7321253051153662E-9</v>
      </c>
      <c r="O70" s="86">
        <v>-1.8020480367284779E-9</v>
      </c>
      <c r="P70" s="86">
        <v>-1.87306216700533E-9</v>
      </c>
      <c r="Q70" s="86">
        <v>-1.946937847179552E-9</v>
      </c>
      <c r="R70" s="86">
        <v>-2.0237933759419618E-9</v>
      </c>
      <c r="S70" s="86">
        <v>-2.1037520859109053E-9</v>
      </c>
      <c r="T70" s="86">
        <v>-2.1869425653481521E-9</v>
      </c>
      <c r="U70" s="86">
        <v>-2.2674595792661201E-9</v>
      </c>
      <c r="V70" s="86">
        <v>-2.3510194843495015E-9</v>
      </c>
      <c r="W70" s="86">
        <v>-2.4377406523498002E-9</v>
      </c>
      <c r="X70" s="86">
        <v>-2.5277462063092644E-9</v>
      </c>
      <c r="Y70" s="86">
        <v>-2.6211642173779953E-9</v>
      </c>
      <c r="Z70" s="86">
        <v>-2.7094272817933351E-9</v>
      </c>
      <c r="AA70" s="86">
        <v>-2.800745662076938E-9</v>
      </c>
      <c r="AB70" s="86">
        <v>-2.8952283936842395E-9</v>
      </c>
      <c r="AC70" s="86">
        <v>-2.9929885330714547E-9</v>
      </c>
      <c r="AD70" s="86">
        <v>-3.0941433107782474E-9</v>
      </c>
      <c r="AE70" s="86">
        <v>-3.1935332538137407E-9</v>
      </c>
      <c r="AF70" s="86">
        <v>-3.2962240584845529E-9</v>
      </c>
      <c r="AG70" s="86">
        <v>-3.4023294156093688E-9</v>
      </c>
      <c r="AH70" s="86">
        <v>-3.5119670867430308E-9</v>
      </c>
      <c r="AI70" s="86">
        <v>-3.6252590559852097E-9</v>
      </c>
      <c r="AJ70" s="86">
        <v>-3.7420614381151966E-9</v>
      </c>
      <c r="AK70" s="86">
        <v>-3.8627485844582992E-9</v>
      </c>
      <c r="AL70" s="86">
        <v>-3.9874541105820045E-9</v>
      </c>
      <c r="AM70" s="86">
        <v>-4.1163163887945616E-9</v>
      </c>
      <c r="AN70" s="86">
        <v>-4.249478723296585E-9</v>
      </c>
    </row>
    <row r="71" spans="1:40" x14ac:dyDescent="0.2">
      <c r="A71" s="85" t="s">
        <v>246</v>
      </c>
      <c r="B71" s="86">
        <v>0</v>
      </c>
      <c r="C71" s="86">
        <v>0</v>
      </c>
      <c r="D71" s="86">
        <v>0</v>
      </c>
      <c r="E71" s="86">
        <v>0</v>
      </c>
      <c r="F71" s="86">
        <v>0</v>
      </c>
      <c r="G71" s="86">
        <v>0</v>
      </c>
      <c r="H71" s="86">
        <v>0</v>
      </c>
      <c r="I71" s="86">
        <v>0</v>
      </c>
      <c r="J71" s="86">
        <v>0</v>
      </c>
      <c r="K71" s="86">
        <v>0</v>
      </c>
      <c r="L71" s="86">
        <v>0</v>
      </c>
      <c r="M71" s="86">
        <v>0</v>
      </c>
      <c r="N71" s="86">
        <v>0</v>
      </c>
      <c r="O71" s="86">
        <v>0</v>
      </c>
      <c r="P71" s="86">
        <v>0</v>
      </c>
      <c r="Q71" s="86">
        <v>0</v>
      </c>
      <c r="R71" s="86">
        <v>0</v>
      </c>
      <c r="S71" s="86">
        <v>0</v>
      </c>
      <c r="T71" s="86">
        <v>0</v>
      </c>
      <c r="U71" s="86">
        <v>0</v>
      </c>
      <c r="V71" s="86">
        <v>0</v>
      </c>
      <c r="W71" s="86">
        <v>0</v>
      </c>
      <c r="X71" s="86">
        <v>0</v>
      </c>
      <c r="Y71" s="86">
        <v>0</v>
      </c>
      <c r="Z71" s="86">
        <v>0</v>
      </c>
      <c r="AA71" s="86">
        <v>0</v>
      </c>
      <c r="AB71" s="86">
        <v>0</v>
      </c>
      <c r="AC71" s="86">
        <v>0</v>
      </c>
      <c r="AD71" s="86">
        <v>0</v>
      </c>
      <c r="AE71" s="86">
        <v>0</v>
      </c>
      <c r="AF71" s="86">
        <v>0</v>
      </c>
      <c r="AG71" s="86">
        <v>0</v>
      </c>
      <c r="AH71" s="86">
        <v>0</v>
      </c>
      <c r="AI71" s="86">
        <v>0</v>
      </c>
      <c r="AJ71" s="86">
        <v>0</v>
      </c>
      <c r="AK71" s="86">
        <v>0</v>
      </c>
      <c r="AL71" s="86">
        <v>0</v>
      </c>
      <c r="AM71" s="86">
        <v>0</v>
      </c>
      <c r="AN71" s="86">
        <v>0</v>
      </c>
    </row>
    <row r="72" spans="1:40" x14ac:dyDescent="0.2">
      <c r="A72" s="85" t="s">
        <v>247</v>
      </c>
      <c r="B72" s="86">
        <v>0</v>
      </c>
      <c r="C72" s="86">
        <v>0</v>
      </c>
      <c r="D72" s="86">
        <v>0</v>
      </c>
      <c r="E72" s="86">
        <v>0</v>
      </c>
      <c r="F72" s="86">
        <v>0</v>
      </c>
      <c r="G72" s="86">
        <v>0</v>
      </c>
      <c r="H72" s="86">
        <v>0</v>
      </c>
      <c r="I72" s="86">
        <v>0</v>
      </c>
      <c r="J72" s="86">
        <v>0</v>
      </c>
      <c r="K72" s="86">
        <v>0</v>
      </c>
      <c r="L72" s="86">
        <v>0</v>
      </c>
      <c r="M72" s="86">
        <v>0</v>
      </c>
      <c r="N72" s="86">
        <v>0</v>
      </c>
      <c r="O72" s="86">
        <v>0</v>
      </c>
      <c r="P72" s="86">
        <v>0</v>
      </c>
      <c r="Q72" s="86">
        <v>0</v>
      </c>
      <c r="R72" s="86">
        <v>0</v>
      </c>
      <c r="S72" s="86">
        <v>0</v>
      </c>
      <c r="T72" s="86">
        <v>0</v>
      </c>
      <c r="U72" s="86">
        <v>0</v>
      </c>
      <c r="V72" s="86">
        <v>0</v>
      </c>
      <c r="W72" s="86">
        <v>0</v>
      </c>
      <c r="X72" s="86">
        <v>0</v>
      </c>
      <c r="Y72" s="86">
        <v>0</v>
      </c>
      <c r="Z72" s="86">
        <v>0</v>
      </c>
      <c r="AA72" s="86">
        <v>0</v>
      </c>
      <c r="AB72" s="86">
        <v>0</v>
      </c>
      <c r="AC72" s="86">
        <v>0</v>
      </c>
      <c r="AD72" s="86">
        <v>0</v>
      </c>
      <c r="AE72" s="86">
        <v>0</v>
      </c>
      <c r="AF72" s="86">
        <v>0</v>
      </c>
      <c r="AG72" s="86">
        <v>0</v>
      </c>
      <c r="AH72" s="86">
        <v>0</v>
      </c>
      <c r="AI72" s="86">
        <v>0</v>
      </c>
      <c r="AJ72" s="86">
        <v>0</v>
      </c>
      <c r="AK72" s="86">
        <v>0</v>
      </c>
      <c r="AL72" s="86">
        <v>0</v>
      </c>
      <c r="AM72" s="86">
        <v>0</v>
      </c>
      <c r="AN72" s="86">
        <v>0</v>
      </c>
    </row>
    <row r="73" spans="1:40" x14ac:dyDescent="0.2">
      <c r="A73" s="85" t="s">
        <v>180</v>
      </c>
      <c r="B73" s="86">
        <v>4.1993533981569326</v>
      </c>
      <c r="C73" s="86">
        <v>4.2970355942930327</v>
      </c>
      <c r="D73" s="86">
        <v>4.4143328632860639</v>
      </c>
      <c r="E73" s="86">
        <v>4.5350771960715992</v>
      </c>
      <c r="F73" s="86">
        <v>4.6952186054137748</v>
      </c>
      <c r="G73" s="86">
        <v>4.8611806541564269</v>
      </c>
      <c r="H73" s="86">
        <v>5.0331823379726846</v>
      </c>
      <c r="I73" s="86">
        <v>5.2114512301615283</v>
      </c>
      <c r="J73" s="86">
        <v>5.3962238347035889</v>
      </c>
      <c r="K73" s="86">
        <v>5.6133450006737142</v>
      </c>
      <c r="L73" s="86">
        <v>5.839385652790674</v>
      </c>
      <c r="M73" s="86">
        <v>6.0747210797708702</v>
      </c>
      <c r="N73" s="86">
        <v>6.3197427948567295</v>
      </c>
      <c r="O73" s="86">
        <v>6.5748592566990958</v>
      </c>
      <c r="P73" s="86">
        <v>6.8339577392538935</v>
      </c>
      <c r="Q73" s="86">
        <v>7.1034967247518734</v>
      </c>
      <c r="R73" s="86">
        <v>7.3839078316774183</v>
      </c>
      <c r="S73" s="86">
        <v>7.6756410450424957</v>
      </c>
      <c r="T73" s="86">
        <v>7.9791655253278293</v>
      </c>
      <c r="U73" s="86">
        <v>8.2729357376032997</v>
      </c>
      <c r="V73" s="86">
        <v>8.5778080851927498</v>
      </c>
      <c r="W73" s="86">
        <v>8.8942144531459881</v>
      </c>
      <c r="X73" s="86">
        <v>9.2226040618264786</v>
      </c>
      <c r="Y73" s="86">
        <v>9.5634441850080645</v>
      </c>
      <c r="Z73" s="86">
        <v>9.8854762364673352</v>
      </c>
      <c r="AA73" s="86">
        <v>10.218655755368738</v>
      </c>
      <c r="AB73" s="86">
        <v>10.563380562835167</v>
      </c>
      <c r="AC73" s="86">
        <v>10.920063150804976</v>
      </c>
      <c r="AD73" s="86">
        <v>11.289131240561485</v>
      </c>
      <c r="AE73" s="86">
        <v>11.651760245821555</v>
      </c>
      <c r="AF73" s="86">
        <v>12.026432604108692</v>
      </c>
      <c r="AG73" s="86">
        <v>12.413563121863351</v>
      </c>
      <c r="AH73" s="86">
        <v>12.813581457803359</v>
      </c>
      <c r="AI73" s="86">
        <v>13.226932676805212</v>
      </c>
      <c r="AJ73" s="86">
        <v>13.653091806695025</v>
      </c>
      <c r="AK73" s="86">
        <v>14.093424686355158</v>
      </c>
      <c r="AL73" s="86">
        <v>14.548418818633952</v>
      </c>
      <c r="AM73" s="86">
        <v>15.018579061578032</v>
      </c>
      <c r="AN73" s="86">
        <v>15.504428267481419</v>
      </c>
    </row>
    <row r="74" spans="1:40" x14ac:dyDescent="0.2">
      <c r="A74" s="85" t="s">
        <v>248</v>
      </c>
      <c r="B74" s="86">
        <v>8.6870212968393583E-3</v>
      </c>
      <c r="C74" s="86">
        <v>8.8890922438877237E-3</v>
      </c>
      <c r="D74" s="86">
        <v>9.1317400463448283E-3</v>
      </c>
      <c r="E74" s="86">
        <v>9.3815186410306124E-3</v>
      </c>
      <c r="F74" s="86">
        <v>9.7127962691701975E-3</v>
      </c>
      <c r="G74" s="86">
        <v>1.0056114803049077E-2</v>
      </c>
      <c r="H74" s="86">
        <v>1.0411927269573048E-2</v>
      </c>
      <c r="I74" s="86">
        <v>1.0780704439812671E-2</v>
      </c>
      <c r="J74" s="86">
        <v>1.1162935559354513E-2</v>
      </c>
      <c r="K74" s="86">
        <v>1.1612084753038682E-2</v>
      </c>
      <c r="L74" s="86">
        <v>1.2079685303102727E-2</v>
      </c>
      <c r="M74" s="86">
        <v>1.2566513553131646E-2</v>
      </c>
      <c r="N74" s="86">
        <v>1.3073379409687839E-2</v>
      </c>
      <c r="O74" s="86">
        <v>1.3601127833569386E-2</v>
      </c>
      <c r="P74" s="86">
        <v>1.413711369199229E-2</v>
      </c>
      <c r="Q74" s="86">
        <v>1.4694697368654773E-2</v>
      </c>
      <c r="R74" s="86">
        <v>1.5274771734103897E-2</v>
      </c>
      <c r="S74" s="86">
        <v>1.5878267652930374E-2</v>
      </c>
      <c r="T74" s="86">
        <v>1.6506155657190276E-2</v>
      </c>
      <c r="U74" s="86">
        <v>1.7113865427826416E-2</v>
      </c>
      <c r="V74" s="86">
        <v>1.7744541707057717E-2</v>
      </c>
      <c r="W74" s="86">
        <v>1.8399077916863665E-2</v>
      </c>
      <c r="X74" s="86">
        <v>1.9078403340039581E-2</v>
      </c>
      <c r="Y74" s="86">
        <v>1.9783484605692361E-2</v>
      </c>
      <c r="Z74" s="86">
        <v>2.0449658424385342E-2</v>
      </c>
      <c r="AA74" s="86">
        <v>2.113889252829226E-2</v>
      </c>
      <c r="AB74" s="86">
        <v>2.1852009872815836E-2</v>
      </c>
      <c r="AC74" s="86">
        <v>2.2589863762242104E-2</v>
      </c>
      <c r="AD74" s="86">
        <v>2.3353339005146346E-2</v>
      </c>
      <c r="AE74" s="86">
        <v>2.4103493991608903E-2</v>
      </c>
      <c r="AF74" s="86">
        <v>2.4878562543163979E-2</v>
      </c>
      <c r="AG74" s="86">
        <v>2.5679402752008321E-2</v>
      </c>
      <c r="AH74" s="86">
        <v>2.6506903434604417E-2</v>
      </c>
      <c r="AI74" s="86">
        <v>2.7361985277470881E-2</v>
      </c>
      <c r="AJ74" s="86">
        <v>2.8243562293308638E-2</v>
      </c>
      <c r="AK74" s="86">
        <v>2.9154459934118065E-2</v>
      </c>
      <c r="AL74" s="86">
        <v>3.0095686676020174E-2</v>
      </c>
      <c r="AM74" s="86">
        <v>3.1068286897086343E-2</v>
      </c>
      <c r="AN74" s="86">
        <v>3.2073342199311586E-2</v>
      </c>
    </row>
    <row r="75" spans="1:40" x14ac:dyDescent="0.2">
      <c r="A75" s="85" t="s">
        <v>249</v>
      </c>
      <c r="B75" s="86">
        <v>6.9902580738017639E-2</v>
      </c>
      <c r="C75" s="86">
        <v>7.1528601926200447E-2</v>
      </c>
      <c r="D75" s="86">
        <v>7.3481136290117738E-2</v>
      </c>
      <c r="E75" s="86">
        <v>7.5491050596187659E-2</v>
      </c>
      <c r="F75" s="86">
        <v>7.8156769990262581E-2</v>
      </c>
      <c r="G75" s="86">
        <v>8.0919379947493569E-2</v>
      </c>
      <c r="H75" s="86">
        <v>8.3782525877368813E-2</v>
      </c>
      <c r="I75" s="86">
        <v>8.6749995972830882E-2</v>
      </c>
      <c r="J75" s="86">
        <v>8.9825727087255308E-2</v>
      </c>
      <c r="K75" s="86">
        <v>9.3439933465032501E-2</v>
      </c>
      <c r="L75" s="86">
        <v>9.7202613915221531E-2</v>
      </c>
      <c r="M75" s="86">
        <v>0.10112001550667107</v>
      </c>
      <c r="N75" s="86">
        <v>0.10519865538224668</v>
      </c>
      <c r="O75" s="86">
        <v>0.1094453327586638</v>
      </c>
      <c r="P75" s="86">
        <v>0.11375829498847605</v>
      </c>
      <c r="Q75" s="86">
        <v>0.11824505018847552</v>
      </c>
      <c r="R75" s="86">
        <v>0.12291278309476121</v>
      </c>
      <c r="S75" s="86">
        <v>0.12776898417328056</v>
      </c>
      <c r="T75" s="86">
        <v>0.13282146308549175</v>
      </c>
      <c r="U75" s="86">
        <v>0.13771157211775933</v>
      </c>
      <c r="V75" s="86">
        <v>0.14278648767535773</v>
      </c>
      <c r="W75" s="86">
        <v>0.14805339893164343</v>
      </c>
      <c r="X75" s="86">
        <v>0.15351978362419846</v>
      </c>
      <c r="Y75" s="86">
        <v>0.15919342000829356</v>
      </c>
      <c r="Z75" s="86">
        <v>0.16455397658522777</v>
      </c>
      <c r="AA75" s="86">
        <v>0.17010009428765333</v>
      </c>
      <c r="AB75" s="86">
        <v>0.17583839525963052</v>
      </c>
      <c r="AC75" s="86">
        <v>0.18177574585611705</v>
      </c>
      <c r="AD75" s="86">
        <v>0.18791926594026934</v>
      </c>
      <c r="AE75" s="86">
        <v>0.19395560080298044</v>
      </c>
      <c r="AF75" s="86">
        <v>0.20019240973336602</v>
      </c>
      <c r="AG75" s="86">
        <v>0.20663659761366504</v>
      </c>
      <c r="AH75" s="86">
        <v>0.21329531655763548</v>
      </c>
      <c r="AI75" s="86">
        <v>0.22017597513048062</v>
      </c>
      <c r="AJ75" s="86">
        <v>0.22726983462738329</v>
      </c>
      <c r="AK75" s="86">
        <v>0.23459963084923868</v>
      </c>
      <c r="AL75" s="86">
        <v>0.24217347878518555</v>
      </c>
      <c r="AM75" s="86">
        <v>0.24999978231958897</v>
      </c>
      <c r="AN75" s="86">
        <v>0.25808724486967327</v>
      </c>
    </row>
    <row r="76" spans="1:40" x14ac:dyDescent="0.2">
      <c r="A76" s="85" t="s">
        <v>250</v>
      </c>
      <c r="B76" s="86">
        <v>0.22498025286036902</v>
      </c>
      <c r="C76" s="86">
        <v>0.2302135740655577</v>
      </c>
      <c r="D76" s="86">
        <v>0.23649777230652141</v>
      </c>
      <c r="E76" s="86">
        <v>0.24296664690361272</v>
      </c>
      <c r="F76" s="86">
        <v>0.25154621888796413</v>
      </c>
      <c r="G76" s="86">
        <v>0.26043763148203986</v>
      </c>
      <c r="H76" s="86">
        <v>0.26965261737352836</v>
      </c>
      <c r="I76" s="86">
        <v>0.27920336879620855</v>
      </c>
      <c r="J76" s="86">
        <v>0.28910255644490385</v>
      </c>
      <c r="K76" s="86">
        <v>0.30073481745983432</v>
      </c>
      <c r="L76" s="86">
        <v>0.31284493972111299</v>
      </c>
      <c r="M76" s="86">
        <v>0.32545302931229747</v>
      </c>
      <c r="N76" s="86">
        <v>0.33858006154551978</v>
      </c>
      <c r="O76" s="86">
        <v>0.35224791958274265</v>
      </c>
      <c r="P76" s="86">
        <v>0.36612911427964528</v>
      </c>
      <c r="Q76" s="86">
        <v>0.38056965865956771</v>
      </c>
      <c r="R76" s="86">
        <v>0.39559267667197251</v>
      </c>
      <c r="S76" s="86">
        <v>0.41122227625257685</v>
      </c>
      <c r="T76" s="86">
        <v>0.42748359266235486</v>
      </c>
      <c r="U76" s="86">
        <v>0.44322232440843445</v>
      </c>
      <c r="V76" s="86">
        <v>0.4595558527751854</v>
      </c>
      <c r="W76" s="86">
        <v>0.47650731599330692</v>
      </c>
      <c r="X76" s="86">
        <v>0.49410078103249133</v>
      </c>
      <c r="Y76" s="86">
        <v>0.51236128207343912</v>
      </c>
      <c r="Z76" s="86">
        <v>0.5296141411441353</v>
      </c>
      <c r="AA76" s="86">
        <v>0.54746422550313023</v>
      </c>
      <c r="AB76" s="86">
        <v>0.56593284840709412</v>
      </c>
      <c r="AC76" s="86">
        <v>0.58504210910126608</v>
      </c>
      <c r="AD76" s="86">
        <v>0.60481492274266047</v>
      </c>
      <c r="AE76" s="86">
        <v>0.62424276259384348</v>
      </c>
      <c r="AF76" s="86">
        <v>0.64431582478104288</v>
      </c>
      <c r="AG76" s="86">
        <v>0.66505633254889007</v>
      </c>
      <c r="AH76" s="86">
        <v>0.68648730485240372</v>
      </c>
      <c r="AI76" s="86">
        <v>0.70863258603116663</v>
      </c>
      <c r="AJ76" s="86">
        <v>0.73146405071414466</v>
      </c>
      <c r="AK76" s="86">
        <v>0.75505487368516488</v>
      </c>
      <c r="AL76" s="86">
        <v>0.77943117289708486</v>
      </c>
      <c r="AM76" s="86">
        <v>0.80461999610707624</v>
      </c>
      <c r="AN76" s="86">
        <v>0.83064935511366222</v>
      </c>
    </row>
    <row r="77" spans="1:40" x14ac:dyDescent="0.2">
      <c r="A77" s="85" t="s">
        <v>251</v>
      </c>
      <c r="B77" s="86">
        <v>9.1279052184024424E-3</v>
      </c>
      <c r="C77" s="86">
        <v>9.3402316751962557E-3</v>
      </c>
      <c r="D77" s="86">
        <v>9.5951943449767412E-3</v>
      </c>
      <c r="E77" s="86">
        <v>9.8576497091309792E-3</v>
      </c>
      <c r="F77" s="86">
        <v>1.0205740347717934E-2</v>
      </c>
      <c r="G77" s="86">
        <v>1.0566482992392635E-2</v>
      </c>
      <c r="H77" s="86">
        <v>1.0940353662093708E-2</v>
      </c>
      <c r="I77" s="86">
        <v>1.1327847020476824E-2</v>
      </c>
      <c r="J77" s="86">
        <v>1.1729477143332768E-2</v>
      </c>
      <c r="K77" s="86">
        <v>1.2201421568099243E-2</v>
      </c>
      <c r="L77" s="86">
        <v>1.2692753792944871E-2</v>
      </c>
      <c r="M77" s="86">
        <v>1.3204289562463648E-2</v>
      </c>
      <c r="N77" s="86">
        <v>1.3736879887616023E-2</v>
      </c>
      <c r="O77" s="86">
        <v>1.4291412612671587E-2</v>
      </c>
      <c r="P77" s="86">
        <v>1.4854600838751838E-2</v>
      </c>
      <c r="Q77" s="86">
        <v>1.5440483016081745E-2</v>
      </c>
      <c r="R77" s="86">
        <v>1.6049997330196641E-2</v>
      </c>
      <c r="S77" s="86">
        <v>1.668412188895017E-2</v>
      </c>
      <c r="T77" s="86">
        <v>1.7343876480865526E-2</v>
      </c>
      <c r="U77" s="86">
        <v>1.7982428752940878E-2</v>
      </c>
      <c r="V77" s="86">
        <v>1.8645113130428541E-2</v>
      </c>
      <c r="W77" s="86">
        <v>1.9332868378282582E-2</v>
      </c>
      <c r="X77" s="86">
        <v>2.0046670942281929E-2</v>
      </c>
      <c r="Y77" s="86">
        <v>2.078753650991803E-2</v>
      </c>
      <c r="Z77" s="86">
        <v>2.1487519998875645E-2</v>
      </c>
      <c r="AA77" s="86">
        <v>2.2211734129217647E-2</v>
      </c>
      <c r="AB77" s="86">
        <v>2.2961043622999864E-2</v>
      </c>
      <c r="AC77" s="86">
        <v>2.3736345091428749E-2</v>
      </c>
      <c r="AD77" s="86">
        <v>2.4538568248906475E-2</v>
      </c>
      <c r="AE77" s="86">
        <v>2.5326795119955295E-2</v>
      </c>
      <c r="AF77" s="86">
        <v>2.6141199969973709E-2</v>
      </c>
      <c r="AG77" s="86">
        <v>2.6982684441075024E-2</v>
      </c>
      <c r="AH77" s="86">
        <v>2.7852182458957018E-2</v>
      </c>
      <c r="AI77" s="86">
        <v>2.8750661436843464E-2</v>
      </c>
      <c r="AJ77" s="86">
        <v>2.9676980271380785E-2</v>
      </c>
      <c r="AK77" s="86">
        <v>3.0634107811979765E-2</v>
      </c>
      <c r="AL77" s="86">
        <v>3.1623103716966673E-2</v>
      </c>
      <c r="AM77" s="86">
        <v>3.264506536871481E-2</v>
      </c>
      <c r="AN77" s="86">
        <v>3.3701129262710634E-2</v>
      </c>
    </row>
    <row r="78" spans="1:40" x14ac:dyDescent="0.2">
      <c r="A78" s="85" t="s">
        <v>252</v>
      </c>
      <c r="B78" s="86">
        <v>0.90424072190229832</v>
      </c>
      <c r="C78" s="86">
        <v>0.92527448857453776</v>
      </c>
      <c r="D78" s="86">
        <v>0.95053194064751112</v>
      </c>
      <c r="E78" s="86">
        <v>0.9765316440045857</v>
      </c>
      <c r="F78" s="86">
        <v>1.0110146631411923</v>
      </c>
      <c r="G78" s="86">
        <v>1.0467510321806035</v>
      </c>
      <c r="H78" s="86">
        <v>1.08378790714585</v>
      </c>
      <c r="I78" s="86">
        <v>1.1221742910677923</v>
      </c>
      <c r="J78" s="86">
        <v>1.1619611100081111</v>
      </c>
      <c r="K78" s="86">
        <v>1.208713498112256</v>
      </c>
      <c r="L78" s="86">
        <v>1.257386506328048</v>
      </c>
      <c r="M78" s="86">
        <v>1.3080609450345295</v>
      </c>
      <c r="N78" s="86">
        <v>1.3608211182145757</v>
      </c>
      <c r="O78" s="86">
        <v>1.4157549786814629</v>
      </c>
      <c r="P78" s="86">
        <v>1.4715462819359038</v>
      </c>
      <c r="Q78" s="86">
        <v>1.5295857236591173</v>
      </c>
      <c r="R78" s="86">
        <v>1.5899662436379935</v>
      </c>
      <c r="S78" s="86">
        <v>1.6527847364973687</v>
      </c>
      <c r="T78" s="86">
        <v>1.7181422258881611</v>
      </c>
      <c r="U78" s="86">
        <v>1.78139934279048</v>
      </c>
      <c r="V78" s="86">
        <v>1.8470470665074989</v>
      </c>
      <c r="W78" s="86">
        <v>1.9151783942252598</v>
      </c>
      <c r="X78" s="86">
        <v>1.9858900559179349</v>
      </c>
      <c r="Y78" s="86">
        <v>2.0592826689745674</v>
      </c>
      <c r="Z78" s="86">
        <v>2.1286253670230364</v>
      </c>
      <c r="AA78" s="86">
        <v>2.2003684331881019</v>
      </c>
      <c r="AB78" s="86">
        <v>2.2745975297194594</v>
      </c>
      <c r="AC78" s="86">
        <v>2.3514014779123777</v>
      </c>
      <c r="AD78" s="86">
        <v>2.430872378375053</v>
      </c>
      <c r="AE78" s="86">
        <v>2.5089567600427145</v>
      </c>
      <c r="AF78" s="86">
        <v>2.5896344195802743</v>
      </c>
      <c r="AG78" s="86">
        <v>2.6729946766614048</v>
      </c>
      <c r="AH78" s="86">
        <v>2.759130049079288</v>
      </c>
      <c r="AI78" s="86">
        <v>2.8481363720130699</v>
      </c>
      <c r="AJ78" s="86">
        <v>2.9399006039602895</v>
      </c>
      <c r="AK78" s="86">
        <v>3.0347168490412466</v>
      </c>
      <c r="AL78" s="86">
        <v>3.1326900805424711</v>
      </c>
      <c r="AM78" s="86">
        <v>3.2339290088203594</v>
      </c>
      <c r="AN78" s="86">
        <v>3.3385462189066919</v>
      </c>
    </row>
    <row r="79" spans="1:40" x14ac:dyDescent="0.2">
      <c r="A79" s="85" t="s">
        <v>128</v>
      </c>
      <c r="B79" s="86">
        <v>0.10409676374808374</v>
      </c>
      <c r="C79" s="86">
        <v>0.10651818426916596</v>
      </c>
      <c r="D79" s="86">
        <v>0.10942583812464331</v>
      </c>
      <c r="E79" s="86">
        <v>0.11241894041734686</v>
      </c>
      <c r="F79" s="86">
        <v>0.11638864738744706</v>
      </c>
      <c r="G79" s="86">
        <v>0.12050264079097779</v>
      </c>
      <c r="H79" s="86">
        <v>0.12476634925913187</v>
      </c>
      <c r="I79" s="86">
        <v>0.1291854140518115</v>
      </c>
      <c r="J79" s="86">
        <v>0.13376569780944303</v>
      </c>
      <c r="K79" s="86">
        <v>0.13914786229424686</v>
      </c>
      <c r="L79" s="86">
        <v>0.14475112978090543</v>
      </c>
      <c r="M79" s="86">
        <v>0.15058480321135875</v>
      </c>
      <c r="N79" s="86">
        <v>0.15665858771342933</v>
      </c>
      <c r="O79" s="86">
        <v>0.16298260847060289</v>
      </c>
      <c r="P79" s="86">
        <v>0.16940533858372725</v>
      </c>
      <c r="Q79" s="86">
        <v>0.17608687581910168</v>
      </c>
      <c r="R79" s="86">
        <v>0.18303791946376805</v>
      </c>
      <c r="S79" s="86">
        <v>0.19026962408821388</v>
      </c>
      <c r="T79" s="86">
        <v>0.19779361959902025</v>
      </c>
      <c r="U79" s="86">
        <v>0.20507581890067597</v>
      </c>
      <c r="V79" s="86">
        <v>0.21263322637066204</v>
      </c>
      <c r="W79" s="86">
        <v>0.22047654790384694</v>
      </c>
      <c r="X79" s="86">
        <v>0.22861691911602977</v>
      </c>
      <c r="Y79" s="86">
        <v>0.23706592314466743</v>
      </c>
      <c r="Z79" s="86">
        <v>0.24504869839639531</v>
      </c>
      <c r="AA79" s="86">
        <v>0.2533078055437008</v>
      </c>
      <c r="AB79" s="86">
        <v>0.2618531060789418</v>
      </c>
      <c r="AC79" s="86">
        <v>0.27069482516580029</v>
      </c>
      <c r="AD79" s="86">
        <v>0.27984356548453643</v>
      </c>
      <c r="AE79" s="86">
        <v>0.28883268888275476</v>
      </c>
      <c r="AF79" s="86">
        <v>0.29812035206934712</v>
      </c>
      <c r="AG79" s="86">
        <v>0.30771683758163265</v>
      </c>
      <c r="AH79" s="86">
        <v>0.31763279612647061</v>
      </c>
      <c r="AI79" s="86">
        <v>0.32787926031029074</v>
      </c>
      <c r="AJ79" s="86">
        <v>0.33844321672384209</v>
      </c>
      <c r="AK79" s="86">
        <v>0.34935852281944529</v>
      </c>
      <c r="AL79" s="86">
        <v>0.36063726318823092</v>
      </c>
      <c r="AM79" s="86">
        <v>0.37229195263517578</v>
      </c>
      <c r="AN79" s="86">
        <v>0.38433555202033731</v>
      </c>
    </row>
    <row r="80" spans="1:40" x14ac:dyDescent="0.2">
      <c r="A80" s="85" t="s">
        <v>253</v>
      </c>
      <c r="B80" s="86">
        <v>9.1308407754110394</v>
      </c>
      <c r="C80" s="86">
        <v>9.3432355169211618</v>
      </c>
      <c r="D80" s="86">
        <v>9.5982801833300382</v>
      </c>
      <c r="E80" s="86">
        <v>9.8608199537818084</v>
      </c>
      <c r="F80" s="86">
        <v>10.209022539183426</v>
      </c>
      <c r="G80" s="86">
        <v>10.569881199589398</v>
      </c>
      <c r="H80" s="86">
        <v>10.943872107027223</v>
      </c>
      <c r="I80" s="86">
        <v>11.331490084237632</v>
      </c>
      <c r="J80" s="86">
        <v>11.73324937233947</v>
      </c>
      <c r="K80" s="86">
        <v>12.205345575606119</v>
      </c>
      <c r="L80" s="86">
        <v>12.696835814116623</v>
      </c>
      <c r="M80" s="86">
        <v>13.208536094810468</v>
      </c>
      <c r="N80" s="86">
        <v>13.741297702335336</v>
      </c>
      <c r="O80" s="86">
        <v>14.296008766493747</v>
      </c>
      <c r="P80" s="86">
        <v>14.859378115307493</v>
      </c>
      <c r="Q80" s="86">
        <v>15.445448713802028</v>
      </c>
      <c r="R80" s="86">
        <v>16.055159049235488</v>
      </c>
      <c r="S80" s="86">
        <v>16.689487544023432</v>
      </c>
      <c r="T80" s="86">
        <v>17.349454314655585</v>
      </c>
      <c r="U80" s="86">
        <v>17.988211946728963</v>
      </c>
      <c r="V80" s="86">
        <v>18.65110944515974</v>
      </c>
      <c r="W80" s="86">
        <v>19.339085876811133</v>
      </c>
      <c r="X80" s="86">
        <v>20.053118001489445</v>
      </c>
      <c r="Y80" s="86">
        <v>20.794221833333761</v>
      </c>
      <c r="Z80" s="86">
        <v>21.494430438721466</v>
      </c>
      <c r="AA80" s="86">
        <v>22.218877478128046</v>
      </c>
      <c r="AB80" s="86">
        <v>22.968427951706115</v>
      </c>
      <c r="AC80" s="86">
        <v>23.743978759014514</v>
      </c>
      <c r="AD80" s="86">
        <v>24.546459913453862</v>
      </c>
      <c r="AE80" s="86">
        <v>25.334940280223805</v>
      </c>
      <c r="AF80" s="86">
        <v>26.14960704486645</v>
      </c>
      <c r="AG80" s="86">
        <v>26.991362139465458</v>
      </c>
      <c r="AH80" s="86">
        <v>27.861139790071416</v>
      </c>
      <c r="AI80" s="86">
        <v>28.759907721030611</v>
      </c>
      <c r="AJ80" s="86">
        <v>29.686524462007789</v>
      </c>
      <c r="AK80" s="86">
        <v>30.643959817203072</v>
      </c>
      <c r="AL80" s="86">
        <v>31.63327378573149</v>
      </c>
      <c r="AM80" s="86">
        <v>32.655564102887247</v>
      </c>
      <c r="AN80" s="86">
        <v>33.711967629656577</v>
      </c>
    </row>
    <row r="81" spans="1:40" x14ac:dyDescent="0.2">
      <c r="A81" s="85" t="s">
        <v>254</v>
      </c>
      <c r="B81" s="86">
        <v>0.10471787763329973</v>
      </c>
      <c r="C81" s="86">
        <v>0.10715374603780735</v>
      </c>
      <c r="D81" s="86">
        <v>0.1100787489838617</v>
      </c>
      <c r="E81" s="86">
        <v>0.11308971021210687</v>
      </c>
      <c r="F81" s="86">
        <v>0.11708310322229701</v>
      </c>
      <c r="G81" s="86">
        <v>0.12122164357939877</v>
      </c>
      <c r="H81" s="86">
        <v>0.12551079230560441</v>
      </c>
      <c r="I81" s="86">
        <v>0.12995622432050666</v>
      </c>
      <c r="J81" s="86">
        <v>0.13456383724513307</v>
      </c>
      <c r="K81" s="86">
        <v>0.13997811547654784</v>
      </c>
      <c r="L81" s="86">
        <v>0.14561481596451439</v>
      </c>
      <c r="M81" s="86">
        <v>0.15148329715881173</v>
      </c>
      <c r="N81" s="86">
        <v>0.15759332209482294</v>
      </c>
      <c r="O81" s="86">
        <v>0.16395507636993928</v>
      </c>
      <c r="P81" s="86">
        <v>0.1704161289698598</v>
      </c>
      <c r="Q81" s="86">
        <v>0.17713753291580286</v>
      </c>
      <c r="R81" s="86">
        <v>0.18413005133421814</v>
      </c>
      <c r="S81" s="86">
        <v>0.19140490535153934</v>
      </c>
      <c r="T81" s="86">
        <v>0.19897379426648051</v>
      </c>
      <c r="U81" s="86">
        <v>0.20629944424746879</v>
      </c>
      <c r="V81" s="86">
        <v>0.21390194448063812</v>
      </c>
      <c r="W81" s="86">
        <v>0.22179206473969187</v>
      </c>
      <c r="X81" s="86">
        <v>0.22998100708327826</v>
      </c>
      <c r="Y81" s="86">
        <v>0.23848042376193007</v>
      </c>
      <c r="Z81" s="86">
        <v>0.24651082981766068</v>
      </c>
      <c r="AA81" s="86">
        <v>0.25481921655776013</v>
      </c>
      <c r="AB81" s="86">
        <v>0.26341550431512678</v>
      </c>
      <c r="AC81" s="86">
        <v>0.27230997926389966</v>
      </c>
      <c r="AD81" s="86">
        <v>0.28151330734732327</v>
      </c>
      <c r="AE81" s="86">
        <v>0.29055606612437102</v>
      </c>
      <c r="AF81" s="86">
        <v>0.29989914598635942</v>
      </c>
      <c r="AG81" s="86">
        <v>0.30955289082339571</v>
      </c>
      <c r="AH81" s="86">
        <v>0.3195280148918837</v>
      </c>
      <c r="AI81" s="86">
        <v>0.32983561662647665</v>
      </c>
      <c r="AJ81" s="86">
        <v>0.34046260497084918</v>
      </c>
      <c r="AK81" s="86">
        <v>0.35144303939449306</v>
      </c>
      <c r="AL81" s="86">
        <v>0.36278907659363702</v>
      </c>
      <c r="AM81" s="86">
        <v>0.37451330604531141</v>
      </c>
      <c r="AN81" s="86">
        <v>0.38662876594310341</v>
      </c>
    </row>
    <row r="86" spans="1:40" x14ac:dyDescent="0.2">
      <c r="A86" s="83" t="s">
        <v>259</v>
      </c>
    </row>
    <row r="87" spans="1:40" x14ac:dyDescent="0.2">
      <c r="A87" s="83" t="s">
        <v>241</v>
      </c>
    </row>
    <row r="88" spans="1:40" x14ac:dyDescent="0.2">
      <c r="A88" s="83"/>
    </row>
    <row r="89" spans="1:40" x14ac:dyDescent="0.2">
      <c r="A89" s="83"/>
    </row>
    <row r="90" spans="1:40" x14ac:dyDescent="0.2">
      <c r="A90" s="83"/>
    </row>
    <row r="91" spans="1:40" x14ac:dyDescent="0.2">
      <c r="A91" s="85" t="s">
        <v>244</v>
      </c>
      <c r="B91" s="85">
        <v>2022</v>
      </c>
      <c r="C91" s="85">
        <v>2023</v>
      </c>
      <c r="D91" s="85">
        <v>2024</v>
      </c>
      <c r="E91" s="85">
        <v>2025</v>
      </c>
      <c r="F91" s="85">
        <v>2026</v>
      </c>
      <c r="G91" s="85">
        <v>2027</v>
      </c>
      <c r="H91" s="85">
        <v>2028</v>
      </c>
      <c r="I91" s="85">
        <v>2029</v>
      </c>
      <c r="J91" s="85">
        <v>2030</v>
      </c>
      <c r="K91" s="85">
        <v>2031</v>
      </c>
      <c r="L91" s="85">
        <v>2032</v>
      </c>
      <c r="M91" s="85">
        <v>2033</v>
      </c>
      <c r="N91" s="85">
        <v>2034</v>
      </c>
      <c r="O91" s="85">
        <v>2035</v>
      </c>
      <c r="P91" s="85">
        <v>2036</v>
      </c>
      <c r="Q91" s="85">
        <v>2037</v>
      </c>
      <c r="R91" s="85">
        <v>2038</v>
      </c>
      <c r="S91" s="85">
        <v>2039</v>
      </c>
      <c r="T91" s="85">
        <v>2040</v>
      </c>
      <c r="U91" s="85">
        <v>2041</v>
      </c>
      <c r="V91" s="85">
        <v>2042</v>
      </c>
      <c r="W91" s="85">
        <v>2043</v>
      </c>
      <c r="X91" s="85">
        <v>2044</v>
      </c>
      <c r="Y91" s="85">
        <v>2045</v>
      </c>
      <c r="Z91" s="85">
        <v>2046</v>
      </c>
      <c r="AA91" s="85">
        <v>2047</v>
      </c>
      <c r="AB91" s="85">
        <v>2048</v>
      </c>
      <c r="AC91" s="85">
        <v>2049</v>
      </c>
      <c r="AD91" s="85">
        <v>2050</v>
      </c>
      <c r="AE91" s="85">
        <v>2051</v>
      </c>
      <c r="AF91" s="85">
        <v>2052</v>
      </c>
      <c r="AG91" s="85">
        <v>2053</v>
      </c>
      <c r="AH91" s="85">
        <v>2054</v>
      </c>
      <c r="AI91" s="85">
        <v>2055</v>
      </c>
      <c r="AJ91" s="85">
        <v>2056</v>
      </c>
      <c r="AK91" s="85">
        <v>2057</v>
      </c>
      <c r="AL91" s="85">
        <v>2058</v>
      </c>
      <c r="AM91" s="85">
        <v>2059</v>
      </c>
      <c r="AN91" s="85">
        <v>2060</v>
      </c>
    </row>
    <row r="92" spans="1:40" x14ac:dyDescent="0.2">
      <c r="A92" s="85" t="s">
        <v>245</v>
      </c>
      <c r="B92" s="84">
        <f>B9*$B$7+B29*$B$27+B49*$B$47+B70*$B$68</f>
        <v>61461.773700705722</v>
      </c>
      <c r="C92" s="84">
        <f t="shared" ref="C92:AN99" si="0">C9*$B$7+C29*$B$27+C49*$B$47+C70*$B$68</f>
        <v>62991.937007542299</v>
      </c>
      <c r="D92" s="84">
        <f t="shared" si="0"/>
        <v>64814.837644272033</v>
      </c>
      <c r="E92" s="84">
        <f t="shared" si="0"/>
        <v>66694.096122748844</v>
      </c>
      <c r="F92" s="84">
        <f t="shared" si="0"/>
        <v>69159.504411074857</v>
      </c>
      <c r="G92" s="84">
        <f t="shared" si="0"/>
        <v>71718.494467000477</v>
      </c>
      <c r="H92" s="84">
        <f t="shared" si="0"/>
        <v>74374.732324245735</v>
      </c>
      <c r="I92" s="84">
        <f t="shared" si="0"/>
        <v>77132.033006193786</v>
      </c>
      <c r="J92" s="84">
        <f t="shared" si="0"/>
        <v>79994.36686006219</v>
      </c>
      <c r="K92" s="84">
        <f t="shared" si="0"/>
        <v>83345.956293357754</v>
      </c>
      <c r="L92" s="84">
        <f t="shared" si="0"/>
        <v>86840.698265344399</v>
      </c>
      <c r="M92" s="84">
        <f t="shared" si="0"/>
        <v>90484.843656097815</v>
      </c>
      <c r="N92" s="84">
        <f t="shared" si="0"/>
        <v>94284.923213015354</v>
      </c>
      <c r="O92" s="84">
        <f t="shared" si="0"/>
        <v>98247.760404930523</v>
      </c>
      <c r="P92" s="84">
        <f t="shared" si="0"/>
        <v>102282.61858045573</v>
      </c>
      <c r="Q92" s="84">
        <f t="shared" si="0"/>
        <v>106486.63039055157</v>
      </c>
      <c r="R92" s="84">
        <f t="shared" si="0"/>
        <v>110867.05676568799</v>
      </c>
      <c r="S92" s="84">
        <f t="shared" si="0"/>
        <v>115431.47872470944</v>
      </c>
      <c r="T92" s="84">
        <f t="shared" si="0"/>
        <v>120187.81193826813</v>
      </c>
      <c r="U92" s="84">
        <f t="shared" si="0"/>
        <v>124811.88924562007</v>
      </c>
      <c r="V92" s="84">
        <f t="shared" si="0"/>
        <v>129618.19928850271</v>
      </c>
      <c r="W92" s="84">
        <f t="shared" si="0"/>
        <v>134614.11724214975</v>
      </c>
      <c r="X92" s="84">
        <f t="shared" si="0"/>
        <v>139807.32549084394</v>
      </c>
      <c r="Y92" s="84">
        <f t="shared" si="0"/>
        <v>145205.82680438616</v>
      </c>
      <c r="Z92" s="84">
        <f t="shared" si="0"/>
        <v>150335.1953162569</v>
      </c>
      <c r="AA92" s="84">
        <f t="shared" si="0"/>
        <v>155650.3824539195</v>
      </c>
      <c r="AB92" s="84">
        <f t="shared" si="0"/>
        <v>161158.30951256689</v>
      </c>
      <c r="AC92" s="84">
        <f t="shared" si="0"/>
        <v>166866.16343960291</v>
      </c>
      <c r="AD92" s="84">
        <f t="shared" si="0"/>
        <v>172781.40733602433</v>
      </c>
      <c r="AE92" s="84">
        <f t="shared" si="0"/>
        <v>178616.41952162824</v>
      </c>
      <c r="AF92" s="84">
        <f t="shared" si="0"/>
        <v>184654.55123420694</v>
      </c>
      <c r="AG92" s="84">
        <f t="shared" si="0"/>
        <v>190903.11126144661</v>
      </c>
      <c r="AH92" s="84">
        <f t="shared" si="0"/>
        <v>197369.6808579854</v>
      </c>
      <c r="AI92" s="84">
        <f t="shared" si="0"/>
        <v>204062.1242888321</v>
      </c>
      <c r="AJ92" s="84">
        <f t="shared" si="0"/>
        <v>210973.36341891126</v>
      </c>
      <c r="AK92" s="84">
        <f t="shared" si="0"/>
        <v>218125.53581853386</v>
      </c>
      <c r="AL92" s="84">
        <f t="shared" si="0"/>
        <v>225527.3014725463</v>
      </c>
      <c r="AM92" s="84">
        <f t="shared" si="0"/>
        <v>233187.64160215462</v>
      </c>
      <c r="AN92" s="84">
        <f t="shared" si="0"/>
        <v>241115.87095794751</v>
      </c>
    </row>
    <row r="93" spans="1:40" x14ac:dyDescent="0.2">
      <c r="A93" s="85" t="s">
        <v>246</v>
      </c>
      <c r="B93" s="84">
        <f t="shared" ref="B93:Q103" si="1">B10*$B$7+B30*$B$27+B50*$B$47+B71*$B$68</f>
        <v>5188.6220804867817</v>
      </c>
      <c r="C93" s="84">
        <f t="shared" si="1"/>
        <v>5317.7989433225102</v>
      </c>
      <c r="D93" s="84">
        <f t="shared" si="1"/>
        <v>5471.6887827235014</v>
      </c>
      <c r="E93" s="84">
        <f t="shared" si="1"/>
        <v>5630.3363686704297</v>
      </c>
      <c r="F93" s="84">
        <f t="shared" si="1"/>
        <v>5838.46690412925</v>
      </c>
      <c r="G93" s="84">
        <f t="shared" si="1"/>
        <v>6054.4976415454512</v>
      </c>
      <c r="H93" s="84">
        <f t="shared" si="1"/>
        <v>6278.7380686268925</v>
      </c>
      <c r="I93" s="84">
        <f t="shared" si="1"/>
        <v>6511.5102508351611</v>
      </c>
      <c r="J93" s="84">
        <f t="shared" si="1"/>
        <v>6753.1493661182885</v>
      </c>
      <c r="K93" s="84">
        <f t="shared" si="1"/>
        <v>7036.0915897898149</v>
      </c>
      <c r="L93" s="84">
        <f t="shared" si="1"/>
        <v>7331.1187953484477</v>
      </c>
      <c r="M93" s="84">
        <f t="shared" si="1"/>
        <v>7638.7586840360809</v>
      </c>
      <c r="N93" s="84">
        <f t="shared" si="1"/>
        <v>7959.5625835810033</v>
      </c>
      <c r="O93" s="84">
        <f t="shared" si="1"/>
        <v>8294.1065333462593</v>
      </c>
      <c r="P93" s="84">
        <f t="shared" si="1"/>
        <v>8634.7305169602114</v>
      </c>
      <c r="Q93" s="84">
        <f t="shared" si="1"/>
        <v>8989.6345030686552</v>
      </c>
      <c r="R93" s="84">
        <f t="shared" si="0"/>
        <v>9359.4314616820884</v>
      </c>
      <c r="S93" s="84">
        <f t="shared" si="0"/>
        <v>9744.7613847712164</v>
      </c>
      <c r="T93" s="84">
        <f t="shared" si="0"/>
        <v>10146.292515716512</v>
      </c>
      <c r="U93" s="84">
        <f t="shared" si="0"/>
        <v>10536.658561847178</v>
      </c>
      <c r="V93" s="84">
        <f t="shared" si="0"/>
        <v>10942.408752244088</v>
      </c>
      <c r="W93" s="84">
        <f t="shared" si="0"/>
        <v>11364.165701496117</v>
      </c>
      <c r="X93" s="84">
        <f t="shared" si="0"/>
        <v>11802.577958875667</v>
      </c>
      <c r="Y93" s="84">
        <f t="shared" si="0"/>
        <v>12258.321120700282</v>
      </c>
      <c r="Z93" s="84">
        <f t="shared" si="0"/>
        <v>12691.344007566289</v>
      </c>
      <c r="AA93" s="84">
        <f t="shared" si="0"/>
        <v>13140.053760666786</v>
      </c>
      <c r="AB93" s="84">
        <f t="shared" si="0"/>
        <v>13605.034677896176</v>
      </c>
      <c r="AC93" s="84">
        <f t="shared" si="0"/>
        <v>14086.893483591142</v>
      </c>
      <c r="AD93" s="84">
        <f t="shared" si="0"/>
        <v>14586.26021506064</v>
      </c>
      <c r="AE93" s="84">
        <f t="shared" si="0"/>
        <v>15078.853760489777</v>
      </c>
      <c r="AF93" s="84">
        <f t="shared" si="0"/>
        <v>15588.594719613795</v>
      </c>
      <c r="AG93" s="84">
        <f t="shared" si="0"/>
        <v>16116.100102563838</v>
      </c>
      <c r="AH93" s="84">
        <f t="shared" si="0"/>
        <v>16662.009921215915</v>
      </c>
      <c r="AI93" s="84">
        <f t="shared" si="0"/>
        <v>17226.988079269609</v>
      </c>
      <c r="AJ93" s="84">
        <f t="shared" si="0"/>
        <v>17810.43703835614</v>
      </c>
      <c r="AK93" s="84">
        <f t="shared" si="0"/>
        <v>18414.22565905342</v>
      </c>
      <c r="AL93" s="84">
        <f t="shared" si="0"/>
        <v>19039.085019977305</v>
      </c>
      <c r="AM93" s="84">
        <f t="shared" si="0"/>
        <v>19685.77331861707</v>
      </c>
      <c r="AN93" s="84">
        <f t="shared" si="0"/>
        <v>20355.07690911628</v>
      </c>
    </row>
    <row r="94" spans="1:40" x14ac:dyDescent="0.2">
      <c r="A94" s="85" t="s">
        <v>247</v>
      </c>
      <c r="B94" s="84">
        <f t="shared" si="1"/>
        <v>15206.238670670222</v>
      </c>
      <c r="C94" s="84">
        <f t="shared" si="0"/>
        <v>15584.82194880651</v>
      </c>
      <c r="D94" s="84">
        <f t="shared" si="0"/>
        <v>16035.831620125628</v>
      </c>
      <c r="E94" s="84">
        <f t="shared" si="0"/>
        <v>16500.785122987454</v>
      </c>
      <c r="F94" s="84">
        <f t="shared" si="0"/>
        <v>17110.758344586247</v>
      </c>
      <c r="G94" s="84">
        <f t="shared" si="0"/>
        <v>17743.885107220136</v>
      </c>
      <c r="H94" s="84">
        <f t="shared" si="0"/>
        <v>18401.072450877913</v>
      </c>
      <c r="I94" s="84">
        <f t="shared" si="0"/>
        <v>19083.264278445135</v>
      </c>
      <c r="J94" s="84">
        <f t="shared" si="0"/>
        <v>19791.442922909693</v>
      </c>
      <c r="K94" s="84">
        <f t="shared" si="0"/>
        <v>20620.669090980424</v>
      </c>
      <c r="L94" s="84">
        <f t="shared" si="0"/>
        <v>21485.313342908863</v>
      </c>
      <c r="M94" s="84">
        <f t="shared" si="0"/>
        <v>22386.922252608463</v>
      </c>
      <c r="N94" s="84">
        <f t="shared" si="0"/>
        <v>23327.111638430804</v>
      </c>
      <c r="O94" s="84">
        <f t="shared" si="0"/>
        <v>24307.569743536591</v>
      </c>
      <c r="P94" s="84">
        <f t="shared" si="0"/>
        <v>25305.847364302532</v>
      </c>
      <c r="Q94" s="84">
        <f t="shared" si="0"/>
        <v>26345.976216948118</v>
      </c>
      <c r="R94" s="84">
        <f t="shared" si="0"/>
        <v>27429.75278280571</v>
      </c>
      <c r="S94" s="84">
        <f t="shared" si="0"/>
        <v>28559.052739257557</v>
      </c>
      <c r="T94" s="84">
        <f t="shared" si="0"/>
        <v>29735.834563034063</v>
      </c>
      <c r="U94" s="84">
        <f t="shared" si="0"/>
        <v>30879.895625171965</v>
      </c>
      <c r="V94" s="84">
        <f t="shared" si="0"/>
        <v>32069.044019708366</v>
      </c>
      <c r="W94" s="84">
        <f t="shared" si="0"/>
        <v>33305.104499871886</v>
      </c>
      <c r="X94" s="84">
        <f t="shared" si="0"/>
        <v>34589.977828604126</v>
      </c>
      <c r="Y94" s="84">
        <f t="shared" si="0"/>
        <v>35925.644038706094</v>
      </c>
      <c r="Z94" s="84">
        <f t="shared" si="0"/>
        <v>37194.724553787477</v>
      </c>
      <c r="AA94" s="84">
        <f t="shared" si="0"/>
        <v>38509.779760984857</v>
      </c>
      <c r="AB94" s="84">
        <f t="shared" si="0"/>
        <v>39872.522121890805</v>
      </c>
      <c r="AC94" s="84">
        <f t="shared" si="0"/>
        <v>41284.729826092327</v>
      </c>
      <c r="AD94" s="84">
        <f t="shared" si="0"/>
        <v>42748.249389454453</v>
      </c>
      <c r="AE94" s="84">
        <f t="shared" si="0"/>
        <v>44191.919692096912</v>
      </c>
      <c r="AF94" s="84">
        <f t="shared" si="0"/>
        <v>45685.845349372001</v>
      </c>
      <c r="AG94" s="84">
        <f t="shared" si="0"/>
        <v>47231.834700622465</v>
      </c>
      <c r="AH94" s="84">
        <f t="shared" si="0"/>
        <v>48831.76349946855</v>
      </c>
      <c r="AI94" s="84">
        <f t="shared" si="0"/>
        <v>50487.577522498512</v>
      </c>
      <c r="AJ94" s="84">
        <f t="shared" si="0"/>
        <v>52197.5256068698</v>
      </c>
      <c r="AK94" s="84">
        <f t="shared" si="0"/>
        <v>53967.084931187179</v>
      </c>
      <c r="AL94" s="84">
        <f t="shared" si="0"/>
        <v>55798.398151338311</v>
      </c>
      <c r="AM94" s="84">
        <f t="shared" si="0"/>
        <v>57693.687404242235</v>
      </c>
      <c r="AN94" s="84">
        <f t="shared" si="0"/>
        <v>59655.257349439329</v>
      </c>
    </row>
    <row r="95" spans="1:40" x14ac:dyDescent="0.2">
      <c r="A95" s="85" t="s">
        <v>180</v>
      </c>
      <c r="B95" s="84">
        <f t="shared" si="1"/>
        <v>5049927.2839596393</v>
      </c>
      <c r="C95" s="84">
        <f t="shared" si="0"/>
        <v>5168448.4333644537</v>
      </c>
      <c r="D95" s="84">
        <f t="shared" si="0"/>
        <v>5310616.9120096369</v>
      </c>
      <c r="E95" s="84">
        <f t="shared" si="0"/>
        <v>5456992.5806247517</v>
      </c>
      <c r="F95" s="84">
        <f t="shared" si="0"/>
        <v>5650845.1130574383</v>
      </c>
      <c r="G95" s="84">
        <f t="shared" si="0"/>
        <v>5851785.222055505</v>
      </c>
      <c r="H95" s="84">
        <f t="shared" si="0"/>
        <v>6060081.0919740545</v>
      </c>
      <c r="I95" s="84">
        <f t="shared" si="0"/>
        <v>6276011.4680166235</v>
      </c>
      <c r="J95" s="84">
        <f t="shared" si="0"/>
        <v>6499866.0930357846</v>
      </c>
      <c r="K95" s="84">
        <f t="shared" si="0"/>
        <v>6762787.1144719478</v>
      </c>
      <c r="L95" s="84">
        <f t="shared" si="0"/>
        <v>7036566.4297448304</v>
      </c>
      <c r="M95" s="84">
        <f t="shared" si="0"/>
        <v>7321663.2906800462</v>
      </c>
      <c r="N95" s="84">
        <f t="shared" si="0"/>
        <v>7618556.9044827241</v>
      </c>
      <c r="O95" s="84">
        <f t="shared" si="0"/>
        <v>7927747.3247824311</v>
      </c>
      <c r="P95" s="84">
        <f t="shared" si="0"/>
        <v>8241870.377297584</v>
      </c>
      <c r="Q95" s="84">
        <f t="shared" si="0"/>
        <v>8568720.0271398835</v>
      </c>
      <c r="R95" s="84">
        <f t="shared" si="0"/>
        <v>8908825.2114303838</v>
      </c>
      <c r="S95" s="84">
        <f t="shared" si="0"/>
        <v>9262737.4915359113</v>
      </c>
      <c r="T95" s="84">
        <f t="shared" si="0"/>
        <v>9631032.0544175729</v>
      </c>
      <c r="U95" s="84">
        <f t="shared" si="0"/>
        <v>9987706.8017435875</v>
      </c>
      <c r="V95" s="84">
        <f t="shared" si="0"/>
        <v>10357939.391143065</v>
      </c>
      <c r="W95" s="84">
        <f t="shared" si="0"/>
        <v>10742260.237190071</v>
      </c>
      <c r="X95" s="84">
        <f t="shared" si="0"/>
        <v>11141221.161827164</v>
      </c>
      <c r="Y95" s="84">
        <f t="shared" si="0"/>
        <v>11555396.285867607</v>
      </c>
      <c r="Z95" s="84">
        <f t="shared" si="0"/>
        <v>11947018.185318099</v>
      </c>
      <c r="AA95" s="84">
        <f t="shared" si="0"/>
        <v>12352283.080949839</v>
      </c>
      <c r="AB95" s="84">
        <f t="shared" si="0"/>
        <v>12771680.892249959</v>
      </c>
      <c r="AC95" s="84">
        <f t="shared" si="0"/>
        <v>13205719.715052888</v>
      </c>
      <c r="AD95" s="84">
        <f t="shared" si="0"/>
        <v>13654926.517594066</v>
      </c>
      <c r="AE95" s="84">
        <f t="shared" si="0"/>
        <v>14096536.903143816</v>
      </c>
      <c r="AF95" s="84">
        <f t="shared" si="0"/>
        <v>14552911.547560824</v>
      </c>
      <c r="AG95" s="84">
        <f t="shared" si="0"/>
        <v>15024562.252252946</v>
      </c>
      <c r="AH95" s="84">
        <f t="shared" si="0"/>
        <v>15512019.25679576</v>
      </c>
      <c r="AI95" s="84">
        <f t="shared" si="0"/>
        <v>16015831.930550583</v>
      </c>
      <c r="AJ95" s="84">
        <f t="shared" si="0"/>
        <v>16535375.315797843</v>
      </c>
      <c r="AK95" s="84">
        <f t="shared" si="0"/>
        <v>17072314.412116997</v>
      </c>
      <c r="AL95" s="84">
        <f t="shared" si="0"/>
        <v>17627251.453166869</v>
      </c>
      <c r="AM95" s="84">
        <f t="shared" si="0"/>
        <v>18200810.247905109</v>
      </c>
      <c r="AN95" s="84">
        <f t="shared" si="0"/>
        <v>18793636.979899254</v>
      </c>
    </row>
    <row r="96" spans="1:40" x14ac:dyDescent="0.2">
      <c r="A96" s="85" t="s">
        <v>248</v>
      </c>
      <c r="B96" s="84">
        <f t="shared" si="1"/>
        <v>15036.20343929171</v>
      </c>
      <c r="C96" s="84">
        <f t="shared" si="0"/>
        <v>15395.070438006453</v>
      </c>
      <c r="D96" s="84">
        <f t="shared" si="0"/>
        <v>15824.683256867444</v>
      </c>
      <c r="E96" s="84">
        <f t="shared" si="0"/>
        <v>16267.173893879924</v>
      </c>
      <c r="F96" s="84">
        <f t="shared" si="0"/>
        <v>16851.593660550032</v>
      </c>
      <c r="G96" s="84">
        <f t="shared" si="0"/>
        <v>17457.615195673443</v>
      </c>
      <c r="H96" s="84">
        <f t="shared" si="0"/>
        <v>18086.064394402998</v>
      </c>
      <c r="I96" s="84">
        <f t="shared" si="0"/>
        <v>18737.799989775518</v>
      </c>
      <c r="J96" s="84">
        <f t="shared" si="0"/>
        <v>19413.714922604158</v>
      </c>
      <c r="K96" s="84">
        <f t="shared" si="0"/>
        <v>20206.889079485263</v>
      </c>
      <c r="L96" s="84">
        <f t="shared" si="0"/>
        <v>21033.142796068409</v>
      </c>
      <c r="M96" s="84">
        <f t="shared" si="0"/>
        <v>21893.888535672602</v>
      </c>
      <c r="N96" s="84">
        <f t="shared" si="0"/>
        <v>22790.600697948437</v>
      </c>
      <c r="O96" s="84">
        <f t="shared" si="0"/>
        <v>23724.818408795054</v>
      </c>
      <c r="P96" s="84">
        <f t="shared" si="0"/>
        <v>24674.539287261476</v>
      </c>
      <c r="Q96" s="84">
        <f t="shared" si="0"/>
        <v>25663.124754389675</v>
      </c>
      <c r="R96" s="84">
        <f t="shared" si="0"/>
        <v>26692.205787838473</v>
      </c>
      <c r="S96" s="84">
        <f t="shared" si="0"/>
        <v>27763.483775122942</v>
      </c>
      <c r="T96" s="84">
        <f t="shared" si="0"/>
        <v>28878.733656939927</v>
      </c>
      <c r="U96" s="84">
        <f t="shared" si="0"/>
        <v>29960.00962680747</v>
      </c>
      <c r="V96" s="84">
        <f t="shared" si="0"/>
        <v>31082.826925621488</v>
      </c>
      <c r="W96" s="84">
        <f t="shared" si="0"/>
        <v>32248.82748496256</v>
      </c>
      <c r="X96" s="84">
        <f t="shared" si="0"/>
        <v>33459.720154496332</v>
      </c>
      <c r="Y96" s="84">
        <f t="shared" si="0"/>
        <v>34717.283514823037</v>
      </c>
      <c r="Z96" s="84">
        <f t="shared" si="0"/>
        <v>35908.059323247595</v>
      </c>
      <c r="AA96" s="84">
        <f t="shared" si="0"/>
        <v>37140.803609401672</v>
      </c>
      <c r="AB96" s="84">
        <f t="shared" si="0"/>
        <v>38417.040384531749</v>
      </c>
      <c r="AC96" s="84">
        <f t="shared" si="0"/>
        <v>39738.350805548107</v>
      </c>
      <c r="AD96" s="84">
        <f t="shared" si="0"/>
        <v>41106.375385747699</v>
      </c>
      <c r="AE96" s="84">
        <f t="shared" si="0"/>
        <v>42452.6138582399</v>
      </c>
      <c r="AF96" s="84">
        <f t="shared" si="0"/>
        <v>43844.408202741412</v>
      </c>
      <c r="AG96" s="84">
        <f t="shared" si="0"/>
        <v>45283.35583499237</v>
      </c>
      <c r="AH96" s="84">
        <f t="shared" si="0"/>
        <v>46771.112343020955</v>
      </c>
      <c r="AI96" s="84">
        <f t="shared" si="0"/>
        <v>48309.393691197278</v>
      </c>
      <c r="AJ96" s="84">
        <f t="shared" si="0"/>
        <v>49896.375023063461</v>
      </c>
      <c r="AK96" s="84">
        <f t="shared" si="0"/>
        <v>51537.141437597209</v>
      </c>
      <c r="AL96" s="84">
        <f t="shared" si="0"/>
        <v>53233.576674797238</v>
      </c>
      <c r="AM96" s="84">
        <f t="shared" si="0"/>
        <v>54987.632708746183</v>
      </c>
      <c r="AN96" s="84">
        <f t="shared" si="0"/>
        <v>56801.332302206727</v>
      </c>
    </row>
    <row r="97" spans="1:40" x14ac:dyDescent="0.2">
      <c r="A97" s="85" t="s">
        <v>249</v>
      </c>
      <c r="B97" s="84">
        <f t="shared" si="1"/>
        <v>120993.0756532035</v>
      </c>
      <c r="C97" s="84">
        <f t="shared" si="0"/>
        <v>123880.8007428757</v>
      </c>
      <c r="D97" s="84">
        <f t="shared" si="0"/>
        <v>127337.80213980659</v>
      </c>
      <c r="E97" s="84">
        <f t="shared" si="0"/>
        <v>130898.42855299571</v>
      </c>
      <c r="F97" s="84">
        <f t="shared" si="0"/>
        <v>135601.12796296252</v>
      </c>
      <c r="G97" s="84">
        <f t="shared" si="0"/>
        <v>140477.65212964249</v>
      </c>
      <c r="H97" s="84">
        <f t="shared" si="0"/>
        <v>145534.64685262943</v>
      </c>
      <c r="I97" s="84">
        <f t="shared" si="0"/>
        <v>150779.02217086437</v>
      </c>
      <c r="J97" s="84">
        <f t="shared" si="0"/>
        <v>156217.96338586288</v>
      </c>
      <c r="K97" s="84">
        <f t="shared" si="0"/>
        <v>162600.46420512703</v>
      </c>
      <c r="L97" s="84">
        <f t="shared" si="0"/>
        <v>169249.14908380347</v>
      </c>
      <c r="M97" s="84">
        <f t="shared" si="0"/>
        <v>176175.38380860191</v>
      </c>
      <c r="N97" s="84">
        <f t="shared" si="0"/>
        <v>183391.03255449102</v>
      </c>
      <c r="O97" s="84">
        <f t="shared" si="0"/>
        <v>190908.4803345566</v>
      </c>
      <c r="P97" s="84">
        <f t="shared" si="0"/>
        <v>198550.6787499988</v>
      </c>
      <c r="Q97" s="84">
        <f t="shared" si="0"/>
        <v>206505.61210117082</v>
      </c>
      <c r="R97" s="84">
        <f t="shared" si="0"/>
        <v>214786.40451239422</v>
      </c>
      <c r="S97" s="84">
        <f t="shared" si="0"/>
        <v>223406.7466808692</v>
      </c>
      <c r="T97" s="84">
        <f t="shared" si="0"/>
        <v>232380.92117033477</v>
      </c>
      <c r="U97" s="84">
        <f t="shared" si="0"/>
        <v>241081.71494136855</v>
      </c>
      <c r="V97" s="84">
        <f t="shared" si="0"/>
        <v>250116.78279803001</v>
      </c>
      <c r="W97" s="84">
        <f t="shared" si="0"/>
        <v>259499.33700847911</v>
      </c>
      <c r="X97" s="84">
        <f t="shared" si="0"/>
        <v>269243.128316227</v>
      </c>
      <c r="Y97" s="84">
        <f t="shared" si="0"/>
        <v>279362.46857452777</v>
      </c>
      <c r="Z97" s="84">
        <f t="shared" si="0"/>
        <v>288944.38385367027</v>
      </c>
      <c r="AA97" s="84">
        <f t="shared" si="0"/>
        <v>298864.01039227459</v>
      </c>
      <c r="AB97" s="84">
        <f t="shared" si="0"/>
        <v>309133.61157908675</v>
      </c>
      <c r="AC97" s="84">
        <f t="shared" si="0"/>
        <v>319765.91064164502</v>
      </c>
      <c r="AD97" s="84">
        <f t="shared" si="0"/>
        <v>330774.10843548784</v>
      </c>
      <c r="AE97" s="84">
        <f t="shared" si="0"/>
        <v>341606.99813452782</v>
      </c>
      <c r="AF97" s="84">
        <f t="shared" si="0"/>
        <v>352806.46607858536</v>
      </c>
      <c r="AG97" s="84">
        <f t="shared" si="0"/>
        <v>364385.36632648436</v>
      </c>
      <c r="AH97" s="84">
        <f t="shared" si="0"/>
        <v>376357.0210368642</v>
      </c>
      <c r="AI97" s="84">
        <f t="shared" si="0"/>
        <v>388735.23820372322</v>
      </c>
      <c r="AJ97" s="84">
        <f t="shared" si="0"/>
        <v>401505.33360199392</v>
      </c>
      <c r="AK97" s="84">
        <f t="shared" si="0"/>
        <v>414708.22592287388</v>
      </c>
      <c r="AL97" s="84">
        <f t="shared" si="0"/>
        <v>428359.07321454317</v>
      </c>
      <c r="AM97" s="84">
        <f t="shared" si="0"/>
        <v>442473.58259009128</v>
      </c>
      <c r="AN97" s="84">
        <f t="shared" si="0"/>
        <v>457068.03078379913</v>
      </c>
    </row>
    <row r="98" spans="1:40" x14ac:dyDescent="0.2">
      <c r="A98" s="85" t="s">
        <v>250</v>
      </c>
      <c r="B98" s="84">
        <f t="shared" si="1"/>
        <v>287497.66955216689</v>
      </c>
      <c r="C98" s="84">
        <f t="shared" si="0"/>
        <v>294282.19328078843</v>
      </c>
      <c r="D98" s="84">
        <f t="shared" si="0"/>
        <v>302415.06450984423</v>
      </c>
      <c r="E98" s="84">
        <f t="shared" si="0"/>
        <v>310789.62977509055</v>
      </c>
      <c r="F98" s="84">
        <f t="shared" si="0"/>
        <v>321870.61234082631</v>
      </c>
      <c r="G98" s="84">
        <f t="shared" si="0"/>
        <v>333358.18686421949</v>
      </c>
      <c r="H98" s="84">
        <f t="shared" si="0"/>
        <v>345267.79099289089</v>
      </c>
      <c r="I98" s="84">
        <f t="shared" si="0"/>
        <v>357615.47224596783</v>
      </c>
      <c r="J98" s="84">
        <f t="shared" si="0"/>
        <v>370417.91331113013</v>
      </c>
      <c r="K98" s="84">
        <f t="shared" si="0"/>
        <v>385450.26221752213</v>
      </c>
      <c r="L98" s="84">
        <f t="shared" si="0"/>
        <v>401105.42595081159</v>
      </c>
      <c r="M98" s="84">
        <f t="shared" si="0"/>
        <v>417409.82928516169</v>
      </c>
      <c r="N98" s="84">
        <f t="shared" si="0"/>
        <v>434391.04868528782</v>
      </c>
      <c r="O98" s="84">
        <f t="shared" si="0"/>
        <v>452077.86388244561</v>
      </c>
      <c r="P98" s="84">
        <f t="shared" si="0"/>
        <v>470050.55691763421</v>
      </c>
      <c r="Q98" s="84">
        <f t="shared" si="0"/>
        <v>488753.80581121944</v>
      </c>
      <c r="R98" s="84">
        <f t="shared" si="0"/>
        <v>508218.07091890613</v>
      </c>
      <c r="S98" s="84">
        <f t="shared" si="0"/>
        <v>528475.11949372804</v>
      </c>
      <c r="T98" s="84">
        <f t="shared" si="0"/>
        <v>549558.0836965231</v>
      </c>
      <c r="U98" s="84">
        <f t="shared" si="0"/>
        <v>569983.38757947285</v>
      </c>
      <c r="V98" s="84">
        <f t="shared" si="0"/>
        <v>591187.82086344145</v>
      </c>
      <c r="W98" s="84">
        <f t="shared" si="0"/>
        <v>613201.96863583929</v>
      </c>
      <c r="X98" s="84">
        <f t="shared" si="0"/>
        <v>636057.6544181311</v>
      </c>
      <c r="Y98" s="84">
        <f t="shared" si="0"/>
        <v>659787.99190152949</v>
      </c>
      <c r="Z98" s="84">
        <f t="shared" si="0"/>
        <v>682236.61165621853</v>
      </c>
      <c r="AA98" s="84">
        <f t="shared" si="0"/>
        <v>705470.28450004139</v>
      </c>
      <c r="AB98" s="84">
        <f t="shared" si="0"/>
        <v>729517.30653976346</v>
      </c>
      <c r="AC98" s="84">
        <f t="shared" si="0"/>
        <v>754407.02742869023</v>
      </c>
      <c r="AD98" s="84">
        <f t="shared" si="0"/>
        <v>780169.89085023897</v>
      </c>
      <c r="AE98" s="84">
        <f t="shared" si="0"/>
        <v>805505.4398118637</v>
      </c>
      <c r="AF98" s="84">
        <f t="shared" si="0"/>
        <v>831691.41844336968</v>
      </c>
      <c r="AG98" s="84">
        <f t="shared" si="0"/>
        <v>858757.41974134638</v>
      </c>
      <c r="AH98" s="84">
        <f t="shared" si="0"/>
        <v>886734.10668556613</v>
      </c>
      <c r="AI98" s="84">
        <f t="shared" si="0"/>
        <v>915653.25251054252</v>
      </c>
      <c r="AJ98" s="84">
        <f t="shared" si="0"/>
        <v>945479.50055769063</v>
      </c>
      <c r="AK98" s="84">
        <f t="shared" si="0"/>
        <v>976308.43139276153</v>
      </c>
      <c r="AL98" s="84">
        <f t="shared" si="0"/>
        <v>1008174.8921417554</v>
      </c>
      <c r="AM98" s="84">
        <f t="shared" si="0"/>
        <v>1041114.9829816748</v>
      </c>
      <c r="AN98" s="84">
        <f t="shared" si="0"/>
        <v>1075166.1037283547</v>
      </c>
    </row>
    <row r="99" spans="1:40" x14ac:dyDescent="0.2">
      <c r="A99" s="85" t="s">
        <v>251</v>
      </c>
      <c r="B99" s="84">
        <f t="shared" si="1"/>
        <v>14809.340465648786</v>
      </c>
      <c r="C99" s="84">
        <f t="shared" si="0"/>
        <v>15163.115207387003</v>
      </c>
      <c r="D99" s="84">
        <f t="shared" si="0"/>
        <v>15586.586493859382</v>
      </c>
      <c r="E99" s="84">
        <f t="shared" si="0"/>
        <v>16022.760242730608</v>
      </c>
      <c r="F99" s="84">
        <f t="shared" si="0"/>
        <v>16598.752299684231</v>
      </c>
      <c r="G99" s="84">
        <f t="shared" ref="C99:AN103" si="2">G16*$B$7+G36*$B$27+G56*$B$47+G77*$B$68</f>
        <v>17196.04711107858</v>
      </c>
      <c r="H99" s="84">
        <f t="shared" si="2"/>
        <v>17815.459588926013</v>
      </c>
      <c r="I99" s="84">
        <f t="shared" si="2"/>
        <v>18457.83706286622</v>
      </c>
      <c r="J99" s="84">
        <f t="shared" si="2"/>
        <v>19124.060633131914</v>
      </c>
      <c r="K99" s="84">
        <f t="shared" si="2"/>
        <v>19905.824920735544</v>
      </c>
      <c r="L99" s="84">
        <f t="shared" si="2"/>
        <v>20720.210100070846</v>
      </c>
      <c r="M99" s="84">
        <f t="shared" si="2"/>
        <v>21568.609754850007</v>
      </c>
      <c r="N99" s="84">
        <f t="shared" si="2"/>
        <v>22452.478606624543</v>
      </c>
      <c r="O99" s="84">
        <f t="shared" si="2"/>
        <v>23373.335269995012</v>
      </c>
      <c r="P99" s="84">
        <f t="shared" si="2"/>
        <v>24309.505255995704</v>
      </c>
      <c r="Q99" s="84">
        <f t="shared" si="2"/>
        <v>25284.005871657548</v>
      </c>
      <c r="R99" s="84">
        <f t="shared" si="2"/>
        <v>26298.446513364506</v>
      </c>
      <c r="S99" s="84">
        <f t="shared" si="2"/>
        <v>27354.506089465525</v>
      </c>
      <c r="T99" s="84">
        <f t="shared" si="2"/>
        <v>28453.936124909083</v>
      </c>
      <c r="U99" s="84">
        <f t="shared" si="2"/>
        <v>29519.938536641224</v>
      </c>
      <c r="V99" s="84">
        <f t="shared" si="2"/>
        <v>30626.918821173706</v>
      </c>
      <c r="W99" s="84">
        <f t="shared" si="2"/>
        <v>31776.497517404532</v>
      </c>
      <c r="X99" s="84">
        <f t="shared" si="2"/>
        <v>32970.361244207154</v>
      </c>
      <c r="Y99" s="84">
        <f t="shared" si="2"/>
        <v>34210.265479391324</v>
      </c>
      <c r="Z99" s="84">
        <f t="shared" si="2"/>
        <v>35384.409536661202</v>
      </c>
      <c r="AA99" s="84">
        <f t="shared" si="2"/>
        <v>36599.961542730285</v>
      </c>
      <c r="AB99" s="84">
        <f t="shared" si="2"/>
        <v>37858.426038603859</v>
      </c>
      <c r="AC99" s="84">
        <f t="shared" si="2"/>
        <v>39161.364012078455</v>
      </c>
      <c r="AD99" s="84">
        <f t="shared" si="2"/>
        <v>40510.395082571376</v>
      </c>
      <c r="AE99" s="84">
        <f t="shared" si="2"/>
        <v>41838.013680954842</v>
      </c>
      <c r="AF99" s="84">
        <f t="shared" si="2"/>
        <v>43210.586929472702</v>
      </c>
      <c r="AG99" s="84">
        <f t="shared" si="2"/>
        <v>44629.6921115394</v>
      </c>
      <c r="AH99" s="84">
        <f t="shared" si="2"/>
        <v>46096.963981832465</v>
      </c>
      <c r="AI99" s="84">
        <f t="shared" si="2"/>
        <v>47614.096944906727</v>
      </c>
      <c r="AJ99" s="84">
        <f t="shared" si="2"/>
        <v>49179.295618693606</v>
      </c>
      <c r="AK99" s="84">
        <f t="shared" si="2"/>
        <v>50797.575265017571</v>
      </c>
      <c r="AL99" s="84">
        <f t="shared" si="2"/>
        <v>52470.796092620156</v>
      </c>
      <c r="AM99" s="84">
        <f t="shared" si="2"/>
        <v>54200.885730412905</v>
      </c>
      <c r="AN99" s="84">
        <f t="shared" si="2"/>
        <v>55989.841752958411</v>
      </c>
    </row>
    <row r="100" spans="1:40" x14ac:dyDescent="0.2">
      <c r="A100" s="85" t="s">
        <v>252</v>
      </c>
      <c r="B100" s="84">
        <f t="shared" si="1"/>
        <v>911070.4144328296</v>
      </c>
      <c r="C100" s="84">
        <f t="shared" si="2"/>
        <v>932274.21706484002</v>
      </c>
      <c r="D100" s="84">
        <f t="shared" si="2"/>
        <v>957734.23450917949</v>
      </c>
      <c r="E100" s="84">
        <f t="shared" si="2"/>
        <v>983942.76593572681</v>
      </c>
      <c r="F100" s="84">
        <f t="shared" si="2"/>
        <v>1018699.7469405903</v>
      </c>
      <c r="G100" s="84">
        <f t="shared" si="2"/>
        <v>1054720.4769725711</v>
      </c>
      <c r="H100" s="84">
        <f t="shared" si="2"/>
        <v>1092052.519440403</v>
      </c>
      <c r="I100" s="84">
        <f t="shared" si="2"/>
        <v>1130745.3013171605</v>
      </c>
      <c r="J100" s="84">
        <f t="shared" si="2"/>
        <v>1170850.1898671393</v>
      </c>
      <c r="K100" s="84">
        <f t="shared" si="2"/>
        <v>1217975.0145671349</v>
      </c>
      <c r="L100" s="84">
        <f t="shared" si="2"/>
        <v>1267036.3669696029</v>
      </c>
      <c r="M100" s="84">
        <f t="shared" si="2"/>
        <v>1318115.7520779788</v>
      </c>
      <c r="N100" s="84">
        <f t="shared" si="2"/>
        <v>1371298.1995998072</v>
      </c>
      <c r="O100" s="84">
        <f t="shared" si="2"/>
        <v>1426672.4206017328</v>
      </c>
      <c r="P100" s="84">
        <f t="shared" si="2"/>
        <v>1482912.087804524</v>
      </c>
      <c r="Q100" s="84">
        <f t="shared" si="2"/>
        <v>1541418.6904351488</v>
      </c>
      <c r="R100" s="84">
        <f t="shared" si="2"/>
        <v>1602285.9751476918</v>
      </c>
      <c r="S100" s="84">
        <f t="shared" si="2"/>
        <v>1665611.6790041025</v>
      </c>
      <c r="T100" s="84">
        <f t="shared" si="2"/>
        <v>1731497.705280707</v>
      </c>
      <c r="U100" s="84">
        <f t="shared" si="2"/>
        <v>1795268.662946661</v>
      </c>
      <c r="V100" s="84">
        <f t="shared" si="2"/>
        <v>1861450.4778405812</v>
      </c>
      <c r="W100" s="84">
        <f t="shared" si="2"/>
        <v>1930136.9667136737</v>
      </c>
      <c r="X100" s="84">
        <f t="shared" si="2"/>
        <v>2001425.7132440903</v>
      </c>
      <c r="Y100" s="84">
        <f t="shared" si="2"/>
        <v>2075418.2241279224</v>
      </c>
      <c r="Z100" s="84">
        <f t="shared" si="2"/>
        <v>2145330.9138687626</v>
      </c>
      <c r="AA100" s="84">
        <f t="shared" si="2"/>
        <v>2217664.6206860198</v>
      </c>
      <c r="AB100" s="84">
        <f t="shared" si="2"/>
        <v>2292505.7759601665</v>
      </c>
      <c r="AC100" s="84">
        <f t="shared" si="2"/>
        <v>2369943.9996381556</v>
      </c>
      <c r="AD100" s="84">
        <f t="shared" si="2"/>
        <v>2450072.2216677652</v>
      </c>
      <c r="AE100" s="84">
        <f t="shared" si="2"/>
        <v>2528805.0098543591</v>
      </c>
      <c r="AF100" s="84">
        <f t="shared" si="2"/>
        <v>2610153.6474768771</v>
      </c>
      <c r="AG100" s="84">
        <f t="shared" si="2"/>
        <v>2694208.2664020634</v>
      </c>
      <c r="AH100" s="84">
        <f t="shared" si="2"/>
        <v>2781062.2268944546</v>
      </c>
      <c r="AI100" s="84">
        <f t="shared" si="2"/>
        <v>2870812.238054493</v>
      </c>
      <c r="AJ100" s="84">
        <f t="shared" si="2"/>
        <v>2963344.4718667604</v>
      </c>
      <c r="AK100" s="84">
        <f t="shared" si="2"/>
        <v>3058955.4924580436</v>
      </c>
      <c r="AL100" s="84">
        <f t="shared" si="2"/>
        <v>3157751.2354620537</v>
      </c>
      <c r="AM100" s="84">
        <f t="shared" si="2"/>
        <v>3259841.409280282</v>
      </c>
      <c r="AN100" s="84">
        <f t="shared" si="2"/>
        <v>3365339.6340536103</v>
      </c>
    </row>
    <row r="101" spans="1:40" x14ac:dyDescent="0.2">
      <c r="A101" s="85" t="s">
        <v>128</v>
      </c>
      <c r="B101" s="84">
        <f t="shared" si="1"/>
        <v>163278.5374528711</v>
      </c>
      <c r="C101" s="84">
        <f t="shared" si="2"/>
        <v>167151.339955209</v>
      </c>
      <c r="D101" s="84">
        <f t="shared" si="2"/>
        <v>171791.01545829716</v>
      </c>
      <c r="E101" s="84">
        <f t="shared" si="2"/>
        <v>176569.11235031375</v>
      </c>
      <c r="F101" s="84">
        <f t="shared" si="2"/>
        <v>182886.13076508639</v>
      </c>
      <c r="G101" s="84">
        <f t="shared" si="2"/>
        <v>189435.70728448959</v>
      </c>
      <c r="H101" s="84">
        <f t="shared" si="2"/>
        <v>196226.69960638124</v>
      </c>
      <c r="I101" s="84">
        <f t="shared" si="2"/>
        <v>203268.31638232738</v>
      </c>
      <c r="J101" s="84">
        <f t="shared" si="2"/>
        <v>210570.13181294041</v>
      </c>
      <c r="K101" s="84">
        <f t="shared" si="2"/>
        <v>219141.47159978881</v>
      </c>
      <c r="L101" s="84">
        <f t="shared" si="2"/>
        <v>228068.9941446372</v>
      </c>
      <c r="M101" s="84">
        <f t="shared" si="2"/>
        <v>237367.85526248242</v>
      </c>
      <c r="N101" s="84">
        <f t="shared" si="2"/>
        <v>247053.87314789146</v>
      </c>
      <c r="O101" s="84">
        <f t="shared" si="2"/>
        <v>257143.55811737326</v>
      </c>
      <c r="P101" s="84">
        <f t="shared" si="2"/>
        <v>267398.29104694689</v>
      </c>
      <c r="Q101" s="84">
        <f t="shared" si="2"/>
        <v>278071.1280286304</v>
      </c>
      <c r="R101" s="84">
        <f t="shared" si="2"/>
        <v>289179.55313432572</v>
      </c>
      <c r="S101" s="84">
        <f t="shared" si="2"/>
        <v>300741.80269835994</v>
      </c>
      <c r="T101" s="84">
        <f t="shared" si="2"/>
        <v>312776.89879649895</v>
      </c>
      <c r="U101" s="84">
        <f t="shared" si="2"/>
        <v>324440.54658220167</v>
      </c>
      <c r="V101" s="84">
        <f t="shared" si="2"/>
        <v>336550.54938609648</v>
      </c>
      <c r="W101" s="84">
        <f t="shared" si="2"/>
        <v>349124.48371665401</v>
      </c>
      <c r="X101" s="84">
        <f t="shared" si="2"/>
        <v>362180.63989568438</v>
      </c>
      <c r="Y101" s="84">
        <f t="shared" si="2"/>
        <v>375738.05196248606</v>
      </c>
      <c r="Z101" s="84">
        <f t="shared" si="2"/>
        <v>388568.74038635904</v>
      </c>
      <c r="AA101" s="84">
        <f t="shared" si="2"/>
        <v>401849.72007673845</v>
      </c>
      <c r="AB101" s="84">
        <f t="shared" si="2"/>
        <v>415597.27630670613</v>
      </c>
      <c r="AC101" s="84">
        <f t="shared" si="2"/>
        <v>429828.30265860655</v>
      </c>
      <c r="AD101" s="84">
        <f t="shared" si="2"/>
        <v>444560.32447129523</v>
      </c>
      <c r="AE101" s="84">
        <f t="shared" si="2"/>
        <v>459052.4039605243</v>
      </c>
      <c r="AF101" s="84">
        <f t="shared" si="2"/>
        <v>474032.72389877657</v>
      </c>
      <c r="AG101" s="84">
        <f t="shared" si="2"/>
        <v>489518.33328792662</v>
      </c>
      <c r="AH101" s="84">
        <f t="shared" si="2"/>
        <v>505526.89958799409</v>
      </c>
      <c r="AI101" s="84">
        <f t="shared" si="2"/>
        <v>522076.73206552939</v>
      </c>
      <c r="AJ101" s="84">
        <f t="shared" si="2"/>
        <v>539147.86910381983</v>
      </c>
      <c r="AK101" s="84">
        <f t="shared" si="2"/>
        <v>556795.01403259591</v>
      </c>
      <c r="AL101" s="84">
        <f t="shared" si="2"/>
        <v>575038.25604769902</v>
      </c>
      <c r="AM101" s="84">
        <f t="shared" si="2"/>
        <v>593898.40914833907</v>
      </c>
      <c r="AN101" s="84">
        <f t="shared" si="2"/>
        <v>613397.03917115019</v>
      </c>
    </row>
    <row r="102" spans="1:40" x14ac:dyDescent="0.2">
      <c r="A102" s="85" t="s">
        <v>253</v>
      </c>
      <c r="B102" s="84">
        <f t="shared" si="1"/>
        <v>12671680.924746906</v>
      </c>
      <c r="C102" s="84">
        <f t="shared" si="2"/>
        <v>12971638.474123597</v>
      </c>
      <c r="D102" s="84">
        <f t="shared" si="2"/>
        <v>13331077.464204781</v>
      </c>
      <c r="E102" s="84">
        <f t="shared" si="2"/>
        <v>13701223.644130047</v>
      </c>
      <c r="F102" s="84">
        <f t="shared" si="2"/>
        <v>14190744.957614454</v>
      </c>
      <c r="G102" s="84">
        <f t="shared" si="2"/>
        <v>14698264.318243988</v>
      </c>
      <c r="H102" s="84">
        <f t="shared" si="2"/>
        <v>15224466.391573085</v>
      </c>
      <c r="I102" s="84">
        <f t="shared" si="2"/>
        <v>15770062.939423382</v>
      </c>
      <c r="J102" s="84">
        <f t="shared" si="2"/>
        <v>16335793.945605187</v>
      </c>
      <c r="K102" s="84">
        <f t="shared" si="2"/>
        <v>16999955.227708478</v>
      </c>
      <c r="L102" s="84">
        <f t="shared" si="2"/>
        <v>17691683.532717671</v>
      </c>
      <c r="M102" s="84">
        <f t="shared" si="2"/>
        <v>18412150.52770339</v>
      </c>
      <c r="N102" s="84">
        <f t="shared" si="2"/>
        <v>19162579.031500041</v>
      </c>
      <c r="O102" s="84">
        <f t="shared" si="2"/>
        <v>19944245.309146784</v>
      </c>
      <c r="P102" s="84">
        <f t="shared" si="2"/>
        <v>20738638.27824264</v>
      </c>
      <c r="Q102" s="84">
        <f t="shared" si="2"/>
        <v>21565381.441481818</v>
      </c>
      <c r="R102" s="84">
        <f t="shared" si="2"/>
        <v>22425826.044842988</v>
      </c>
      <c r="S102" s="84">
        <f t="shared" si="2"/>
        <v>23321381.408535164</v>
      </c>
      <c r="T102" s="84">
        <f t="shared" si="2"/>
        <v>24253517.508912057</v>
      </c>
      <c r="U102" s="84">
        <f t="shared" si="2"/>
        <v>25156763.392879713</v>
      </c>
      <c r="V102" s="84">
        <f t="shared" si="2"/>
        <v>26094531.624581702</v>
      </c>
      <c r="W102" s="84">
        <f t="shared" si="2"/>
        <v>27068179.962776832</v>
      </c>
      <c r="X102" s="84">
        <f t="shared" si="2"/>
        <v>28079121.243246756</v>
      </c>
      <c r="Y102" s="84">
        <f t="shared" si="2"/>
        <v>29128825.683616757</v>
      </c>
      <c r="Z102" s="84">
        <f t="shared" si="2"/>
        <v>30122093.937059529</v>
      </c>
      <c r="AA102" s="84">
        <f t="shared" si="2"/>
        <v>31150172.514867496</v>
      </c>
      <c r="AB102" s="84">
        <f t="shared" si="2"/>
        <v>32214318.698262122</v>
      </c>
      <c r="AC102" s="84">
        <f t="shared" si="2"/>
        <v>33315836.672884092</v>
      </c>
      <c r="AD102" s="84">
        <f t="shared" si="2"/>
        <v>34456079.33454331</v>
      </c>
      <c r="AE102" s="84">
        <f t="shared" si="2"/>
        <v>35577616.678868353</v>
      </c>
      <c r="AF102" s="84">
        <f t="shared" si="2"/>
        <v>36736884.405872256</v>
      </c>
      <c r="AG102" s="84">
        <f t="shared" si="2"/>
        <v>37935198.235998757</v>
      </c>
      <c r="AH102" s="84">
        <f t="shared" si="2"/>
        <v>39173921.556829095</v>
      </c>
      <c r="AI102" s="84">
        <f t="shared" si="2"/>
        <v>40454467.220500022</v>
      </c>
      <c r="AJ102" s="84">
        <f t="shared" si="2"/>
        <v>41775282.424289346</v>
      </c>
      <c r="AK102" s="84">
        <f t="shared" si="2"/>
        <v>43140599.708371736</v>
      </c>
      <c r="AL102" s="84">
        <f t="shared" si="2"/>
        <v>44551969.015272558</v>
      </c>
      <c r="AM102" s="84">
        <f t="shared" si="2"/>
        <v>46010996.135163985</v>
      </c>
      <c r="AN102" s="84">
        <f t="shared" si="2"/>
        <v>47519344.786305852</v>
      </c>
    </row>
    <row r="103" spans="1:40" x14ac:dyDescent="0.2">
      <c r="A103" s="85" t="s">
        <v>254</v>
      </c>
      <c r="B103" s="84">
        <f t="shared" si="1"/>
        <v>107809.60878429592</v>
      </c>
      <c r="C103" s="84">
        <f t="shared" si="2"/>
        <v>110322.1756619505</v>
      </c>
      <c r="D103" s="84">
        <f t="shared" si="2"/>
        <v>113338.58734163785</v>
      </c>
      <c r="E103" s="84">
        <f t="shared" si="2"/>
        <v>116443.77619483179</v>
      </c>
      <c r="F103" s="84">
        <f t="shared" si="2"/>
        <v>120560.85613107419</v>
      </c>
      <c r="G103" s="84">
        <f t="shared" si="2"/>
        <v>124827.76802307412</v>
      </c>
      <c r="H103" s="84">
        <f t="shared" si="2"/>
        <v>129250.15605099904</v>
      </c>
      <c r="I103" s="84">
        <f t="shared" si="2"/>
        <v>133833.88572319812</v>
      </c>
      <c r="J103" s="84">
        <f t="shared" si="2"/>
        <v>138585.05299568712</v>
      </c>
      <c r="K103" s="84">
        <f t="shared" si="2"/>
        <v>144167.45369509232</v>
      </c>
      <c r="L103" s="84">
        <f t="shared" si="2"/>
        <v>149979.44334572862</v>
      </c>
      <c r="M103" s="84">
        <f t="shared" si="2"/>
        <v>156030.69277146336</v>
      </c>
      <c r="N103" s="84">
        <f t="shared" si="2"/>
        <v>162331.29134447142</v>
      </c>
      <c r="O103" s="84">
        <f t="shared" si="2"/>
        <v>168891.76560196781</v>
      </c>
      <c r="P103" s="84">
        <f t="shared" si="2"/>
        <v>175555.12363771041</v>
      </c>
      <c r="Q103" s="84">
        <f t="shared" si="2"/>
        <v>182487.29746567059</v>
      </c>
      <c r="R103" s="84">
        <f t="shared" si="2"/>
        <v>189699.41288950245</v>
      </c>
      <c r="S103" s="84">
        <f t="shared" si="2"/>
        <v>197203.069674628</v>
      </c>
      <c r="T103" s="84">
        <f t="shared" si="2"/>
        <v>205010.36244570019</v>
      </c>
      <c r="U103" s="84">
        <f t="shared" si="2"/>
        <v>212567.7347391393</v>
      </c>
      <c r="V103" s="84">
        <f t="shared" si="2"/>
        <v>220411.07040073135</v>
      </c>
      <c r="W103" s="84">
        <f t="shared" si="2"/>
        <v>228551.50732759526</v>
      </c>
      <c r="X103" s="84">
        <f t="shared" si="2"/>
        <v>237000.63100967422</v>
      </c>
      <c r="Y103" s="84">
        <f t="shared" si="2"/>
        <v>245770.49309222944</v>
      </c>
      <c r="Z103" s="84">
        <f t="shared" si="2"/>
        <v>254057.78954149914</v>
      </c>
      <c r="AA103" s="84">
        <f t="shared" si="2"/>
        <v>262632.35220988328</v>
      </c>
      <c r="AB103" s="84">
        <f t="shared" si="2"/>
        <v>271504.44660027366</v>
      </c>
      <c r="AC103" s="84">
        <f t="shared" si="2"/>
        <v>280684.71728120861</v>
      </c>
      <c r="AD103" s="84">
        <f t="shared" si="2"/>
        <v>290184.20233665244</v>
      </c>
      <c r="AE103" s="84">
        <f t="shared" si="2"/>
        <v>299519.04398582247</v>
      </c>
      <c r="AF103" s="84">
        <f t="shared" si="2"/>
        <v>309164.35113340273</v>
      </c>
      <c r="AG103" s="84">
        <f t="shared" si="2"/>
        <v>319130.83195317001</v>
      </c>
      <c r="AH103" s="84">
        <f t="shared" si="2"/>
        <v>329429.57854107523</v>
      </c>
      <c r="AI103" s="84">
        <f t="shared" si="2"/>
        <v>340072.08125092491</v>
      </c>
      <c r="AJ103" s="84">
        <f t="shared" si="2"/>
        <v>351044.89132313448</v>
      </c>
      <c r="AK103" s="84">
        <f t="shared" si="2"/>
        <v>362383.17596959608</v>
      </c>
      <c r="AL103" s="84">
        <f t="shared" si="2"/>
        <v>374099.5233572718</v>
      </c>
      <c r="AM103" s="84">
        <f t="shared" si="2"/>
        <v>386206.97040999413</v>
      </c>
      <c r="AN103" s="84">
        <f t="shared" si="2"/>
        <v>398719.01935459021</v>
      </c>
    </row>
    <row r="106" spans="1:40" x14ac:dyDescent="0.2">
      <c r="A106" s="83" t="s">
        <v>259</v>
      </c>
    </row>
    <row r="107" spans="1:40" x14ac:dyDescent="0.2">
      <c r="A107" s="83" t="s">
        <v>241</v>
      </c>
    </row>
    <row r="108" spans="1:40" x14ac:dyDescent="0.2">
      <c r="A108" s="83"/>
    </row>
    <row r="109" spans="1:40" x14ac:dyDescent="0.2">
      <c r="A109" s="83"/>
    </row>
    <row r="110" spans="1:40" x14ac:dyDescent="0.2">
      <c r="A110" s="83" t="s">
        <v>260</v>
      </c>
      <c r="B110" s="88">
        <v>947817</v>
      </c>
    </row>
    <row r="111" spans="1:40" x14ac:dyDescent="0.2">
      <c r="A111" s="85" t="s">
        <v>244</v>
      </c>
      <c r="B111" s="85">
        <v>2022</v>
      </c>
      <c r="C111" s="85">
        <v>2023</v>
      </c>
      <c r="D111" s="85">
        <v>2024</v>
      </c>
      <c r="E111" s="85">
        <v>2025</v>
      </c>
      <c r="F111" s="85">
        <v>2026</v>
      </c>
      <c r="G111" s="85">
        <v>2027</v>
      </c>
      <c r="H111" s="85">
        <v>2028</v>
      </c>
      <c r="I111" s="85">
        <v>2029</v>
      </c>
      <c r="J111" s="85">
        <v>2030</v>
      </c>
      <c r="K111" s="85">
        <v>2031</v>
      </c>
      <c r="L111" s="85">
        <v>2032</v>
      </c>
      <c r="M111" s="85">
        <v>2033</v>
      </c>
      <c r="N111" s="85">
        <v>2034</v>
      </c>
      <c r="O111" s="85">
        <v>2035</v>
      </c>
      <c r="P111" s="85">
        <v>2036</v>
      </c>
      <c r="Q111" s="85">
        <v>2037</v>
      </c>
      <c r="R111" s="85">
        <v>2038</v>
      </c>
      <c r="S111" s="85">
        <v>2039</v>
      </c>
      <c r="T111" s="85">
        <v>2040</v>
      </c>
      <c r="U111" s="85">
        <v>2041</v>
      </c>
      <c r="V111" s="85">
        <v>2042</v>
      </c>
      <c r="W111" s="85">
        <v>2043</v>
      </c>
      <c r="X111" s="85">
        <v>2044</v>
      </c>
      <c r="Y111" s="85">
        <v>2045</v>
      </c>
      <c r="Z111" s="85">
        <v>2046</v>
      </c>
      <c r="AA111" s="85">
        <v>2047</v>
      </c>
      <c r="AB111" s="85">
        <v>2048</v>
      </c>
      <c r="AC111" s="85">
        <v>2049</v>
      </c>
      <c r="AD111" s="85">
        <v>2050</v>
      </c>
      <c r="AE111" s="85">
        <v>2051</v>
      </c>
      <c r="AF111" s="85">
        <v>2052</v>
      </c>
      <c r="AG111" s="85">
        <v>2053</v>
      </c>
      <c r="AH111" s="85">
        <v>2054</v>
      </c>
      <c r="AI111" s="85">
        <v>2055</v>
      </c>
      <c r="AJ111" s="85">
        <v>2056</v>
      </c>
      <c r="AK111" s="85">
        <v>2057</v>
      </c>
      <c r="AL111" s="85">
        <v>2058</v>
      </c>
      <c r="AM111" s="85">
        <v>2059</v>
      </c>
      <c r="AN111" s="85">
        <v>2060</v>
      </c>
    </row>
    <row r="112" spans="1:40" x14ac:dyDescent="0.2">
      <c r="A112" s="85" t="s">
        <v>245</v>
      </c>
      <c r="B112" s="84">
        <f>B92*$B$110</f>
        <v>58254513963.681793</v>
      </c>
      <c r="C112" s="84">
        <f t="shared" ref="C112:AN119" si="3">C92*$B$110</f>
        <v>59704828758.677719</v>
      </c>
      <c r="D112" s="84">
        <f t="shared" si="3"/>
        <v>61432604971.480988</v>
      </c>
      <c r="E112" s="84">
        <f t="shared" si="3"/>
        <v>63213798104.775444</v>
      </c>
      <c r="F112" s="84">
        <f t="shared" si="3"/>
        <v>65550553992.391739</v>
      </c>
      <c r="G112" s="84">
        <f t="shared" si="3"/>
        <v>67976008270.228989</v>
      </c>
      <c r="H112" s="84">
        <f t="shared" si="3"/>
        <v>70493635667.369614</v>
      </c>
      <c r="I112" s="84">
        <f t="shared" si="3"/>
        <v>73107052127.831573</v>
      </c>
      <c r="J112" s="84">
        <f t="shared" si="3"/>
        <v>75820020814.203568</v>
      </c>
      <c r="K112" s="84">
        <f t="shared" si="3"/>
        <v>78996714256.101471</v>
      </c>
      <c r="L112" s="84">
        <f t="shared" si="3"/>
        <v>82309090107.763931</v>
      </c>
      <c r="M112" s="84">
        <f t="shared" si="3"/>
        <v>85763073059.59166</v>
      </c>
      <c r="N112" s="84">
        <f t="shared" si="3"/>
        <v>89364853064.99057</v>
      </c>
      <c r="O112" s="84">
        <f t="shared" si="3"/>
        <v>93120897523.720032</v>
      </c>
      <c r="P112" s="84">
        <f t="shared" si="3"/>
        <v>96945204695.071808</v>
      </c>
      <c r="Q112" s="84">
        <f t="shared" si="3"/>
        <v>100929838556.88141</v>
      </c>
      <c r="R112" s="84">
        <f t="shared" si="3"/>
        <v>105081681142.48409</v>
      </c>
      <c r="S112" s="84">
        <f t="shared" si="3"/>
        <v>109407917870.41792</v>
      </c>
      <c r="T112" s="84">
        <f t="shared" si="3"/>
        <v>113916051347.89349</v>
      </c>
      <c r="U112" s="84">
        <f t="shared" si="3"/>
        <v>118298830429.11588</v>
      </c>
      <c r="V112" s="84">
        <f t="shared" si="3"/>
        <v>122854332795.03078</v>
      </c>
      <c r="W112" s="84">
        <f t="shared" si="3"/>
        <v>127589548762.10265</v>
      </c>
      <c r="X112" s="84">
        <f t="shared" si="3"/>
        <v>132511759824.75523</v>
      </c>
      <c r="Y112" s="84">
        <f t="shared" si="3"/>
        <v>137628551144.25287</v>
      </c>
      <c r="Z112" s="84">
        <f t="shared" si="3"/>
        <v>142490253819.06866</v>
      </c>
      <c r="AA112" s="84">
        <f t="shared" si="3"/>
        <v>147528078546.32663</v>
      </c>
      <c r="AB112" s="84">
        <f t="shared" si="3"/>
        <v>152748585447.27261</v>
      </c>
      <c r="AC112" s="84">
        <f t="shared" si="3"/>
        <v>158158586432.83411</v>
      </c>
      <c r="AD112" s="84">
        <f t="shared" si="3"/>
        <v>163765155157.00858</v>
      </c>
      <c r="AE112" s="84">
        <f t="shared" si="3"/>
        <v>169295678901.73111</v>
      </c>
      <c r="AF112" s="84">
        <f t="shared" si="3"/>
        <v>175018722787.15231</v>
      </c>
      <c r="AG112" s="84">
        <f t="shared" si="3"/>
        <v>180941214206.49054</v>
      </c>
      <c r="AH112" s="84">
        <f t="shared" si="3"/>
        <v>187070338801.77313</v>
      </c>
      <c r="AI112" s="84">
        <f t="shared" si="3"/>
        <v>193413550457.06796</v>
      </c>
      <c r="AJ112" s="84">
        <f t="shared" si="3"/>
        <v>199964140395.62222</v>
      </c>
      <c r="AK112" s="84">
        <f t="shared" si="3"/>
        <v>206743090982.91531</v>
      </c>
      <c r="AL112" s="84">
        <f t="shared" si="3"/>
        <v>213758610299.80441</v>
      </c>
      <c r="AM112" s="84">
        <f t="shared" si="3"/>
        <v>221019210900.42938</v>
      </c>
      <c r="AN112" s="84">
        <f t="shared" si="3"/>
        <v>228533721463.74893</v>
      </c>
    </row>
    <row r="113" spans="1:40" x14ac:dyDescent="0.2">
      <c r="A113" s="85" t="s">
        <v>246</v>
      </c>
      <c r="B113" s="84">
        <f t="shared" ref="B113:Q123" si="4">B93*$B$110</f>
        <v>4917864214.4607401</v>
      </c>
      <c r="C113" s="84">
        <f t="shared" si="4"/>
        <v>5040300241.0631113</v>
      </c>
      <c r="D113" s="84">
        <f t="shared" si="4"/>
        <v>5186159646.9746408</v>
      </c>
      <c r="E113" s="84">
        <f t="shared" si="4"/>
        <v>5336528525.9441004</v>
      </c>
      <c r="F113" s="84">
        <f t="shared" si="4"/>
        <v>5533798185.671073</v>
      </c>
      <c r="G113" s="84">
        <f t="shared" si="4"/>
        <v>5738555791.1166849</v>
      </c>
      <c r="H113" s="84">
        <f t="shared" si="4"/>
        <v>5951094679.9917355</v>
      </c>
      <c r="I113" s="84">
        <f t="shared" si="4"/>
        <v>6171720111.4158297</v>
      </c>
      <c r="J113" s="84">
        <f t="shared" si="4"/>
        <v>6400749772.7461376</v>
      </c>
      <c r="K113" s="84">
        <f t="shared" si="4"/>
        <v>6668927222.3598127</v>
      </c>
      <c r="L113" s="84">
        <f t="shared" si="4"/>
        <v>6948559023.2507801</v>
      </c>
      <c r="M113" s="84">
        <f t="shared" si="4"/>
        <v>7240145339.6270266</v>
      </c>
      <c r="N113" s="84">
        <f t="shared" si="4"/>
        <v>7544208729.2819958</v>
      </c>
      <c r="O113" s="84">
        <f t="shared" si="4"/>
        <v>7861295172.1166515</v>
      </c>
      <c r="P113" s="84">
        <f t="shared" si="4"/>
        <v>8184144374.3936768</v>
      </c>
      <c r="Q113" s="84">
        <f t="shared" si="4"/>
        <v>8520528405.7950239</v>
      </c>
      <c r="R113" s="84">
        <f t="shared" si="3"/>
        <v>8871028249.7171326</v>
      </c>
      <c r="S113" s="84">
        <f t="shared" si="3"/>
        <v>9236250501.4297009</v>
      </c>
      <c r="T113" s="84">
        <f t="shared" si="3"/>
        <v>9616828533.3688774</v>
      </c>
      <c r="U113" s="84">
        <f t="shared" si="3"/>
        <v>9986824108.1143074</v>
      </c>
      <c r="V113" s="84">
        <f t="shared" si="3"/>
        <v>10371401036.325735</v>
      </c>
      <c r="W113" s="84">
        <f t="shared" si="3"/>
        <v>10771149442.694944</v>
      </c>
      <c r="X113" s="84">
        <f t="shared" si="3"/>
        <v>11186684033.247658</v>
      </c>
      <c r="Y113" s="84">
        <f t="shared" si="3"/>
        <v>11618645149.658779</v>
      </c>
      <c r="Z113" s="84">
        <f t="shared" si="3"/>
        <v>12029071603.219458</v>
      </c>
      <c r="AA113" s="84">
        <f t="shared" si="3"/>
        <v>12454366335.273911</v>
      </c>
      <c r="AB113" s="84">
        <f t="shared" si="3"/>
        <v>12895083153.29952</v>
      </c>
      <c r="AC113" s="84">
        <f t="shared" si="3"/>
        <v>13351797120.936905</v>
      </c>
      <c r="AD113" s="84">
        <f t="shared" si="3"/>
        <v>13825105398.258131</v>
      </c>
      <c r="AE113" s="84">
        <f t="shared" si="3"/>
        <v>14291993934.706139</v>
      </c>
      <c r="AF113" s="84">
        <f t="shared" si="3"/>
        <v>14775135081.360188</v>
      </c>
      <c r="AG113" s="84">
        <f t="shared" si="3"/>
        <v>15275113650.911749</v>
      </c>
      <c r="AH113" s="84">
        <f t="shared" si="3"/>
        <v>15792536257.497105</v>
      </c>
      <c r="AI113" s="84">
        <f t="shared" si="3"/>
        <v>16328032160.329082</v>
      </c>
      <c r="AJ113" s="84">
        <f t="shared" si="3"/>
        <v>16881035002.383602</v>
      </c>
      <c r="AK113" s="84">
        <f t="shared" si="3"/>
        <v>17453316121.487034</v>
      </c>
      <c r="AL113" s="84">
        <f t="shared" si="3"/>
        <v>18045568446.379829</v>
      </c>
      <c r="AM113" s="84">
        <f t="shared" si="3"/>
        <v>18658510609.531673</v>
      </c>
      <c r="AN113" s="84">
        <f t="shared" si="3"/>
        <v>19292887930.767864</v>
      </c>
    </row>
    <row r="114" spans="1:40" x14ac:dyDescent="0.2">
      <c r="A114" s="85" t="s">
        <v>247</v>
      </c>
      <c r="B114" s="84">
        <f t="shared" si="4"/>
        <v>14412731518.118637</v>
      </c>
      <c r="C114" s="84">
        <f t="shared" si="3"/>
        <v>14771559185.051939</v>
      </c>
      <c r="D114" s="84">
        <f t="shared" si="3"/>
        <v>15199033818.692612</v>
      </c>
      <c r="E114" s="84">
        <f t="shared" si="3"/>
        <v>15639724652.9146</v>
      </c>
      <c r="F114" s="84">
        <f t="shared" si="3"/>
        <v>16217867641.890703</v>
      </c>
      <c r="G114" s="84">
        <f t="shared" si="3"/>
        <v>16817955950.670067</v>
      </c>
      <c r="H114" s="84">
        <f t="shared" si="3"/>
        <v>17440849287.173752</v>
      </c>
      <c r="I114" s="84">
        <f t="shared" si="3"/>
        <v>18087442298.603031</v>
      </c>
      <c r="J114" s="84">
        <f t="shared" si="3"/>
        <v>18758666056.863495</v>
      </c>
      <c r="K114" s="84">
        <f t="shared" si="3"/>
        <v>19544620715.805794</v>
      </c>
      <c r="L114" s="84">
        <f t="shared" si="3"/>
        <v>20364145236.735851</v>
      </c>
      <c r="M114" s="84">
        <f t="shared" si="3"/>
        <v>21218705488.700596</v>
      </c>
      <c r="N114" s="84">
        <f t="shared" si="3"/>
        <v>22109832971.80257</v>
      </c>
      <c r="O114" s="84">
        <f t="shared" si="3"/>
        <v>23039127831.609623</v>
      </c>
      <c r="P114" s="84">
        <f t="shared" si="3"/>
        <v>23985312331.291134</v>
      </c>
      <c r="Q114" s="84">
        <f t="shared" si="3"/>
        <v>24971164140.019115</v>
      </c>
      <c r="R114" s="84">
        <f t="shared" si="3"/>
        <v>25998385993.340561</v>
      </c>
      <c r="S114" s="84">
        <f t="shared" si="3"/>
        <v>27068755690.164879</v>
      </c>
      <c r="T114" s="84">
        <f t="shared" si="3"/>
        <v>28184129508.031258</v>
      </c>
      <c r="U114" s="84">
        <f t="shared" si="3"/>
        <v>29268490031.763615</v>
      </c>
      <c r="V114" s="84">
        <f t="shared" si="3"/>
        <v>30395585095.627926</v>
      </c>
      <c r="W114" s="84">
        <f t="shared" si="3"/>
        <v>31567144231.75507</v>
      </c>
      <c r="X114" s="84">
        <f t="shared" si="3"/>
        <v>32784969015.574078</v>
      </c>
      <c r="Y114" s="84">
        <f t="shared" si="3"/>
        <v>34050936155.834293</v>
      </c>
      <c r="Z114" s="84">
        <f t="shared" si="3"/>
        <v>35253792242.397186</v>
      </c>
      <c r="AA114" s="84">
        <f t="shared" si="3"/>
        <v>36500223923.717384</v>
      </c>
      <c r="AB114" s="84">
        <f t="shared" si="3"/>
        <v>37791854300.004173</v>
      </c>
      <c r="AC114" s="84">
        <f t="shared" si="3"/>
        <v>39130368769.577354</v>
      </c>
      <c r="AD114" s="84">
        <f t="shared" si="3"/>
        <v>40517517491.564552</v>
      </c>
      <c r="AE114" s="84">
        <f t="shared" si="3"/>
        <v>41885852746.804222</v>
      </c>
      <c r="AF114" s="84">
        <f t="shared" si="3"/>
        <v>43301820881.505722</v>
      </c>
      <c r="AG114" s="84">
        <f t="shared" si="3"/>
        <v>44767135870.43988</v>
      </c>
      <c r="AH114" s="84">
        <f t="shared" si="3"/>
        <v>46283575584.77578</v>
      </c>
      <c r="AI114" s="84">
        <f t="shared" si="3"/>
        <v>47852984264.641975</v>
      </c>
      <c r="AJ114" s="84">
        <f t="shared" si="3"/>
        <v>49473702128.126511</v>
      </c>
      <c r="AK114" s="84">
        <f t="shared" si="3"/>
        <v>51150920538.223038</v>
      </c>
      <c r="AL114" s="84">
        <f t="shared" si="3"/>
        <v>52886670340.607025</v>
      </c>
      <c r="AM114" s="84">
        <f t="shared" si="3"/>
        <v>54683057714.426666</v>
      </c>
      <c r="AN114" s="84">
        <f t="shared" si="3"/>
        <v>56542267055.173538</v>
      </c>
    </row>
    <row r="115" spans="1:40" x14ac:dyDescent="0.2">
      <c r="A115" s="85" t="s">
        <v>180</v>
      </c>
      <c r="B115" s="84">
        <f t="shared" si="4"/>
        <v>4786406928500.7734</v>
      </c>
      <c r="C115" s="84">
        <f t="shared" si="3"/>
        <v>4898743288766.1963</v>
      </c>
      <c r="D115" s="84">
        <f t="shared" si="3"/>
        <v>5033492989690.2383</v>
      </c>
      <c r="E115" s="84">
        <f t="shared" si="3"/>
        <v>5172230336790.0107</v>
      </c>
      <c r="F115" s="84">
        <f t="shared" si="3"/>
        <v>5355967062522.7617</v>
      </c>
      <c r="G115" s="84">
        <f t="shared" si="3"/>
        <v>5546421513812.9824</v>
      </c>
      <c r="H115" s="84">
        <f t="shared" si="3"/>
        <v>5743847880351.5723</v>
      </c>
      <c r="I115" s="84">
        <f t="shared" si="3"/>
        <v>5948510361581.1123</v>
      </c>
      <c r="J115" s="84">
        <f t="shared" si="3"/>
        <v>6160683580702.8984</v>
      </c>
      <c r="K115" s="84">
        <f t="shared" si="3"/>
        <v>6409884594477.458</v>
      </c>
      <c r="L115" s="84">
        <f t="shared" si="3"/>
        <v>6669377283741.4561</v>
      </c>
      <c r="M115" s="84">
        <f t="shared" si="3"/>
        <v>6939596935182.4893</v>
      </c>
      <c r="N115" s="84">
        <f t="shared" si="3"/>
        <v>7220997749536.1025</v>
      </c>
      <c r="O115" s="84">
        <f t="shared" si="3"/>
        <v>7514053686133.3096</v>
      </c>
      <c r="P115" s="84">
        <f t="shared" si="3"/>
        <v>7811784855399.0645</v>
      </c>
      <c r="Q115" s="84">
        <f t="shared" si="3"/>
        <v>8121578509963.6426</v>
      </c>
      <c r="R115" s="84">
        <f t="shared" si="3"/>
        <v>8443935985422.3125</v>
      </c>
      <c r="S115" s="84">
        <f t="shared" si="3"/>
        <v>8779380061015.0928</v>
      </c>
      <c r="T115" s="84">
        <f t="shared" si="3"/>
        <v>9128455908721.9004</v>
      </c>
      <c r="U115" s="84">
        <f t="shared" si="3"/>
        <v>9466518297708.2012</v>
      </c>
      <c r="V115" s="84">
        <f t="shared" si="3"/>
        <v>9817431039895.0469</v>
      </c>
      <c r="W115" s="84">
        <f t="shared" si="3"/>
        <v>10181696871232.781</v>
      </c>
      <c r="X115" s="84">
        <f t="shared" si="3"/>
        <v>10559838817939.537</v>
      </c>
      <c r="Y115" s="84">
        <f t="shared" si="3"/>
        <v>10952401041482.178</v>
      </c>
      <c r="Z115" s="84">
        <f t="shared" si="3"/>
        <v>11323586935353.645</v>
      </c>
      <c r="AA115" s="84">
        <f t="shared" si="3"/>
        <v>11707703892936.633</v>
      </c>
      <c r="AB115" s="84">
        <f t="shared" si="3"/>
        <v>12105216268249.68</v>
      </c>
      <c r="AC115" s="84">
        <f t="shared" si="3"/>
        <v>12516605643162.283</v>
      </c>
      <c r="AD115" s="84">
        <f t="shared" si="3"/>
        <v>12942371487126.455</v>
      </c>
      <c r="AE115" s="84">
        <f t="shared" si="3"/>
        <v>13360937317927.062</v>
      </c>
      <c r="AF115" s="84">
        <f t="shared" si="3"/>
        <v>13793496964274.457</v>
      </c>
      <c r="AG115" s="84">
        <f t="shared" si="3"/>
        <v>14240535520243.631</v>
      </c>
      <c r="AH115" s="84">
        <f t="shared" si="3"/>
        <v>14702555555918.387</v>
      </c>
      <c r="AI115" s="84">
        <f t="shared" si="3"/>
        <v>15180077772918.662</v>
      </c>
      <c r="AJ115" s="84">
        <f t="shared" si="3"/>
        <v>15672509825693.564</v>
      </c>
      <c r="AK115" s="84">
        <f t="shared" si="3"/>
        <v>16181429829149.496</v>
      </c>
      <c r="AL115" s="84">
        <f t="shared" si="3"/>
        <v>16707408590586.262</v>
      </c>
      <c r="AM115" s="84">
        <f t="shared" si="3"/>
        <v>17251037366738.678</v>
      </c>
      <c r="AN115" s="84">
        <f t="shared" si="3"/>
        <v>17812928621377.172</v>
      </c>
    </row>
    <row r="116" spans="1:40" x14ac:dyDescent="0.2">
      <c r="A116" s="85" t="s">
        <v>248</v>
      </c>
      <c r="B116" s="84">
        <f t="shared" si="4"/>
        <v>14251569235.219151</v>
      </c>
      <c r="C116" s="84">
        <f t="shared" si="3"/>
        <v>14591709477.339962</v>
      </c>
      <c r="D116" s="84">
        <f t="shared" si="3"/>
        <v>14998903810.474329</v>
      </c>
      <c r="E116" s="84">
        <f t="shared" si="3"/>
        <v>15418303958.575588</v>
      </c>
      <c r="F116" s="84">
        <f t="shared" si="3"/>
        <v>15972226948.56155</v>
      </c>
      <c r="G116" s="84">
        <f t="shared" si="3"/>
        <v>16546624461.917616</v>
      </c>
      <c r="H116" s="84">
        <f t="shared" si="3"/>
        <v>17142279296.109867</v>
      </c>
      <c r="I116" s="84">
        <f t="shared" si="3"/>
        <v>17760005372.909061</v>
      </c>
      <c r="J116" s="84">
        <f t="shared" si="3"/>
        <v>18400649036.797905</v>
      </c>
      <c r="K116" s="84">
        <f t="shared" si="3"/>
        <v>19152432986.650482</v>
      </c>
      <c r="L116" s="84">
        <f t="shared" si="3"/>
        <v>19935570305.541172</v>
      </c>
      <c r="M116" s="84">
        <f t="shared" si="3"/>
        <v>20751399750.215599</v>
      </c>
      <c r="N116" s="84">
        <f t="shared" si="3"/>
        <v>21601318781.727394</v>
      </c>
      <c r="O116" s="84">
        <f t="shared" si="3"/>
        <v>22486786209.768902</v>
      </c>
      <c r="P116" s="84">
        <f t="shared" si="3"/>
        <v>23386947803.634312</v>
      </c>
      <c r="Q116" s="84">
        <f t="shared" si="3"/>
        <v>24323945915.33136</v>
      </c>
      <c r="R116" s="84">
        <f t="shared" si="3"/>
        <v>25299326413.211697</v>
      </c>
      <c r="S116" s="84">
        <f t="shared" si="3"/>
        <v>26314701901.285702</v>
      </c>
      <c r="T116" s="84">
        <f t="shared" si="3"/>
        <v>27371754698.519829</v>
      </c>
      <c r="U116" s="84">
        <f t="shared" si="3"/>
        <v>28396606444.451775</v>
      </c>
      <c r="V116" s="84">
        <f t="shared" si="3"/>
        <v>29460831768.161781</v>
      </c>
      <c r="W116" s="84">
        <f t="shared" si="3"/>
        <v>30565986920.314758</v>
      </c>
      <c r="X116" s="84">
        <f t="shared" si="3"/>
        <v>31713691577.674252</v>
      </c>
      <c r="Y116" s="84">
        <f t="shared" si="3"/>
        <v>32905631509.169025</v>
      </c>
      <c r="Z116" s="84">
        <f t="shared" si="3"/>
        <v>34034269063.582565</v>
      </c>
      <c r="AA116" s="84">
        <f t="shared" si="3"/>
        <v>35202685054.652267</v>
      </c>
      <c r="AB116" s="84">
        <f t="shared" si="3"/>
        <v>36412323966.145729</v>
      </c>
      <c r="AC116" s="84">
        <f t="shared" si="3"/>
        <v>37664684445.462189</v>
      </c>
      <c r="AD116" s="84">
        <f t="shared" si="3"/>
        <v>38961321398.993225</v>
      </c>
      <c r="AE116" s="84">
        <f t="shared" si="3"/>
        <v>40237309109.275368</v>
      </c>
      <c r="AF116" s="84">
        <f t="shared" si="3"/>
        <v>41556475449.497757</v>
      </c>
      <c r="AG116" s="84">
        <f t="shared" si="3"/>
        <v>42920334477.454964</v>
      </c>
      <c r="AH116" s="84">
        <f t="shared" si="3"/>
        <v>44330455387.625092</v>
      </c>
      <c r="AI116" s="84">
        <f t="shared" si="3"/>
        <v>45788464600.209534</v>
      </c>
      <c r="AJ116" s="84">
        <f t="shared" si="3"/>
        <v>47292632485.23494</v>
      </c>
      <c r="AK116" s="84">
        <f t="shared" si="3"/>
        <v>48847778785.959076</v>
      </c>
      <c r="AL116" s="84">
        <f t="shared" si="3"/>
        <v>50455688943.176292</v>
      </c>
      <c r="AM116" s="84">
        <f t="shared" si="3"/>
        <v>52118213071.105682</v>
      </c>
      <c r="AN116" s="84">
        <f t="shared" si="3"/>
        <v>53837268378.680672</v>
      </c>
    </row>
    <row r="117" spans="1:40" x14ac:dyDescent="0.2">
      <c r="A117" s="85" t="s">
        <v>249</v>
      </c>
      <c r="B117" s="84">
        <f t="shared" si="4"/>
        <v>114679293986.39238</v>
      </c>
      <c r="C117" s="84">
        <f t="shared" si="3"/>
        <v>117416328917.71022</v>
      </c>
      <c r="D117" s="84">
        <f t="shared" si="3"/>
        <v>120692933610.74506</v>
      </c>
      <c r="E117" s="84">
        <f t="shared" si="3"/>
        <v>124067755855.81474</v>
      </c>
      <c r="F117" s="84">
        <f t="shared" si="3"/>
        <v>128525054302.47125</v>
      </c>
      <c r="G117" s="84">
        <f t="shared" si="3"/>
        <v>133147106808.56136</v>
      </c>
      <c r="H117" s="84">
        <f t="shared" si="3"/>
        <v>137940212375.91867</v>
      </c>
      <c r="I117" s="84">
        <f t="shared" si="3"/>
        <v>142910920456.92215</v>
      </c>
      <c r="J117" s="84">
        <f t="shared" si="3"/>
        <v>148066041402.49838</v>
      </c>
      <c r="K117" s="84">
        <f t="shared" si="3"/>
        <v>154115484181.51089</v>
      </c>
      <c r="L117" s="84">
        <f t="shared" si="3"/>
        <v>160417220737.16336</v>
      </c>
      <c r="M117" s="84">
        <f t="shared" si="3"/>
        <v>166982023755.31763</v>
      </c>
      <c r="N117" s="84">
        <f t="shared" si="3"/>
        <v>173821138302.70001</v>
      </c>
      <c r="O117" s="84">
        <f t="shared" si="3"/>
        <v>180946303105.25842</v>
      </c>
      <c r="P117" s="84">
        <f t="shared" si="3"/>
        <v>188189708680.7876</v>
      </c>
      <c r="Q117" s="84">
        <f t="shared" si="3"/>
        <v>195729529744.89542</v>
      </c>
      <c r="R117" s="84">
        <f t="shared" si="3"/>
        <v>203578205565.72394</v>
      </c>
      <c r="S117" s="84">
        <f t="shared" si="3"/>
        <v>211748712418.82141</v>
      </c>
      <c r="T117" s="84">
        <f t="shared" si="3"/>
        <v>220254587560.9032</v>
      </c>
      <c r="U117" s="84">
        <f t="shared" si="3"/>
        <v>228501347810.58313</v>
      </c>
      <c r="V117" s="84">
        <f t="shared" si="3"/>
        <v>237064938721.2804</v>
      </c>
      <c r="W117" s="84">
        <f t="shared" si="3"/>
        <v>245957883105.36563</v>
      </c>
      <c r="X117" s="84">
        <f t="shared" si="3"/>
        <v>255193214151.30133</v>
      </c>
      <c r="Y117" s="84">
        <f t="shared" si="3"/>
        <v>264784496876.9032</v>
      </c>
      <c r="Z117" s="84">
        <f t="shared" si="3"/>
        <v>273866399071.03418</v>
      </c>
      <c r="AA117" s="84">
        <f t="shared" si="3"/>
        <v>283268389737.97455</v>
      </c>
      <c r="AB117" s="84">
        <f t="shared" si="3"/>
        <v>293002092326.05524</v>
      </c>
      <c r="AC117" s="84">
        <f t="shared" si="3"/>
        <v>303079566126.63208</v>
      </c>
      <c r="AD117" s="84">
        <f t="shared" si="3"/>
        <v>313513323134.99878</v>
      </c>
      <c r="AE117" s="84">
        <f t="shared" si="3"/>
        <v>323780920150.87378</v>
      </c>
      <c r="AF117" s="84">
        <f t="shared" si="3"/>
        <v>334395966259.20654</v>
      </c>
      <c r="AG117" s="84">
        <f t="shared" si="3"/>
        <v>345370644755.46942</v>
      </c>
      <c r="AH117" s="84">
        <f t="shared" si="3"/>
        <v>356717582608.09753</v>
      </c>
      <c r="AI117" s="84">
        <f t="shared" si="3"/>
        <v>368449867268.53833</v>
      </c>
      <c r="AJ117" s="84">
        <f t="shared" si="3"/>
        <v>380553580778.64105</v>
      </c>
      <c r="AK117" s="84">
        <f t="shared" si="3"/>
        <v>393067506569.54053</v>
      </c>
      <c r="AL117" s="84">
        <f t="shared" si="3"/>
        <v>406006011696.98865</v>
      </c>
      <c r="AM117" s="84">
        <f t="shared" si="3"/>
        <v>419383983629.79254</v>
      </c>
      <c r="AN117" s="84">
        <f t="shared" si="3"/>
        <v>433216849733.40814</v>
      </c>
    </row>
    <row r="118" spans="1:40" x14ac:dyDescent="0.2">
      <c r="A118" s="85" t="s">
        <v>250</v>
      </c>
      <c r="B118" s="84">
        <f t="shared" si="4"/>
        <v>272495178661.92618</v>
      </c>
      <c r="C118" s="84">
        <f t="shared" si="3"/>
        <v>278925665588.81702</v>
      </c>
      <c r="D118" s="84">
        <f t="shared" si="3"/>
        <v>286634139198.52704</v>
      </c>
      <c r="E118" s="84">
        <f t="shared" si="3"/>
        <v>294571694524.53699</v>
      </c>
      <c r="F118" s="84">
        <f t="shared" si="3"/>
        <v>305074438177.04498</v>
      </c>
      <c r="G118" s="84">
        <f t="shared" si="3"/>
        <v>315962556599.08392</v>
      </c>
      <c r="H118" s="84">
        <f t="shared" si="3"/>
        <v>327250681855.50885</v>
      </c>
      <c r="I118" s="84">
        <f t="shared" si="3"/>
        <v>338954024057.75647</v>
      </c>
      <c r="J118" s="84">
        <f t="shared" si="3"/>
        <v>351088395340.81543</v>
      </c>
      <c r="K118" s="84">
        <f t="shared" si="3"/>
        <v>365336311184.22516</v>
      </c>
      <c r="L118" s="84">
        <f t="shared" si="3"/>
        <v>380174541508.42041</v>
      </c>
      <c r="M118" s="84">
        <f t="shared" si="3"/>
        <v>395628132163.5741</v>
      </c>
      <c r="N118" s="84">
        <f t="shared" si="3"/>
        <v>411723220591.74347</v>
      </c>
      <c r="O118" s="84">
        <f t="shared" si="3"/>
        <v>428487084711.46796</v>
      </c>
      <c r="P118" s="84">
        <f t="shared" si="3"/>
        <v>445521908706.00128</v>
      </c>
      <c r="Q118" s="84">
        <f t="shared" si="3"/>
        <v>463249165962.57257</v>
      </c>
      <c r="R118" s="84">
        <f t="shared" si="3"/>
        <v>481697727324.14484</v>
      </c>
      <c r="S118" s="84">
        <f t="shared" si="3"/>
        <v>500897702333.18683</v>
      </c>
      <c r="T118" s="84">
        <f t="shared" si="3"/>
        <v>520880494214.98743</v>
      </c>
      <c r="U118" s="84">
        <f t="shared" si="3"/>
        <v>540239944465.41321</v>
      </c>
      <c r="V118" s="84">
        <f t="shared" si="3"/>
        <v>560337866807.32446</v>
      </c>
      <c r="W118" s="84">
        <f t="shared" si="3"/>
        <v>581203250306.51526</v>
      </c>
      <c r="X118" s="84">
        <f t="shared" si="3"/>
        <v>602866257837.62976</v>
      </c>
      <c r="Y118" s="84">
        <f t="shared" si="3"/>
        <v>625358275120.13196</v>
      </c>
      <c r="Z118" s="84">
        <f t="shared" si="3"/>
        <v>646635458550.16211</v>
      </c>
      <c r="AA118" s="84">
        <f t="shared" si="3"/>
        <v>668656728643.97571</v>
      </c>
      <c r="AB118" s="84">
        <f t="shared" si="3"/>
        <v>691448904932.599</v>
      </c>
      <c r="AC118" s="84">
        <f t="shared" si="3"/>
        <v>715039805516.37891</v>
      </c>
      <c r="AD118" s="84">
        <f t="shared" si="3"/>
        <v>739458285436.00098</v>
      </c>
      <c r="AE118" s="84">
        <f t="shared" si="3"/>
        <v>763471749446.16125</v>
      </c>
      <c r="AF118" s="84">
        <f t="shared" si="3"/>
        <v>788291265154.73938</v>
      </c>
      <c r="AG118" s="84">
        <f t="shared" si="3"/>
        <v>813944881306.98376</v>
      </c>
      <c r="AH118" s="84">
        <f t="shared" si="3"/>
        <v>840461660796.39319</v>
      </c>
      <c r="AI118" s="84">
        <f t="shared" si="3"/>
        <v>867871718834.78491</v>
      </c>
      <c r="AJ118" s="84">
        <f t="shared" si="3"/>
        <v>896141543780.08862</v>
      </c>
      <c r="AK118" s="84">
        <f t="shared" si="3"/>
        <v>925361728517.39307</v>
      </c>
      <c r="AL118" s="84">
        <f t="shared" si="3"/>
        <v>955565301745.12219</v>
      </c>
      <c r="AM118" s="84">
        <f t="shared" si="3"/>
        <v>986786479824.74207</v>
      </c>
      <c r="AN118" s="84">
        <f t="shared" si="3"/>
        <v>1019060710937.4979</v>
      </c>
    </row>
    <row r="119" spans="1:40" x14ac:dyDescent="0.2">
      <c r="A119" s="85" t="s">
        <v>251</v>
      </c>
      <c r="B119" s="84">
        <f t="shared" si="4"/>
        <v>14036544652.129835</v>
      </c>
      <c r="C119" s="84">
        <f t="shared" si="3"/>
        <v>14371858366.519928</v>
      </c>
      <c r="D119" s="84">
        <f t="shared" si="3"/>
        <v>14773231650.850319</v>
      </c>
      <c r="E119" s="84">
        <f t="shared" si="3"/>
        <v>15186644544.984198</v>
      </c>
      <c r="F119" s="84">
        <f t="shared" si="3"/>
        <v>15732579608.429808</v>
      </c>
      <c r="G119" s="84">
        <f t="shared" ref="C119:AN123" si="5">G99*$B$110</f>
        <v>16298705784.681168</v>
      </c>
      <c r="H119" s="84">
        <f t="shared" si="5"/>
        <v>16885795461.197086</v>
      </c>
      <c r="I119" s="84">
        <f t="shared" si="5"/>
        <v>17494651751.414673</v>
      </c>
      <c r="J119" s="84">
        <f t="shared" si="5"/>
        <v>18126109777.11319</v>
      </c>
      <c r="K119" s="84">
        <f t="shared" si="5"/>
        <v>18867079258.896801</v>
      </c>
      <c r="L119" s="84">
        <f t="shared" si="5"/>
        <v>19638967376.41885</v>
      </c>
      <c r="M119" s="84">
        <f t="shared" si="5"/>
        <v>20443094992.012669</v>
      </c>
      <c r="N119" s="84">
        <f t="shared" si="5"/>
        <v>21280840915.495056</v>
      </c>
      <c r="O119" s="84">
        <f t="shared" si="5"/>
        <v>22153644515.600861</v>
      </c>
      <c r="P119" s="84">
        <f t="shared" si="5"/>
        <v>23040962343.22208</v>
      </c>
      <c r="Q119" s="84">
        <f t="shared" si="5"/>
        <v>23964610593.256844</v>
      </c>
      <c r="R119" s="84">
        <f t="shared" si="5"/>
        <v>24926114678.957607</v>
      </c>
      <c r="S119" s="84">
        <f t="shared" si="5"/>
        <v>25927065898.198944</v>
      </c>
      <c r="T119" s="84">
        <f t="shared" si="5"/>
        <v>26969124376.102951</v>
      </c>
      <c r="U119" s="84">
        <f t="shared" si="5"/>
        <v>27979499583.983677</v>
      </c>
      <c r="V119" s="84">
        <f t="shared" si="5"/>
        <v>29028714316.3284</v>
      </c>
      <c r="W119" s="84">
        <f t="shared" si="5"/>
        <v>30118304547.453812</v>
      </c>
      <c r="X119" s="84">
        <f t="shared" si="5"/>
        <v>31249868883.400692</v>
      </c>
      <c r="Y119" s="84">
        <f t="shared" si="5"/>
        <v>32425071195.880245</v>
      </c>
      <c r="Z119" s="84">
        <f t="shared" si="5"/>
        <v>33537944893.809608</v>
      </c>
      <c r="AA119" s="84">
        <f t="shared" si="5"/>
        <v>34690065749.54599</v>
      </c>
      <c r="AB119" s="84">
        <f t="shared" si="5"/>
        <v>35882859792.631393</v>
      </c>
      <c r="AC119" s="84">
        <f t="shared" si="5"/>
        <v>37117806553.836166</v>
      </c>
      <c r="AD119" s="84">
        <f t="shared" si="5"/>
        <v>38396441135.977554</v>
      </c>
      <c r="AE119" s="84">
        <f t="shared" si="5"/>
        <v>39654780613.041573</v>
      </c>
      <c r="AF119" s="84">
        <f t="shared" si="5"/>
        <v>40955728871.732025</v>
      </c>
      <c r="AG119" s="84">
        <f t="shared" si="5"/>
        <v>42300780888.082939</v>
      </c>
      <c r="AH119" s="84">
        <f t="shared" si="5"/>
        <v>43691486110.3685</v>
      </c>
      <c r="AI119" s="84">
        <f t="shared" si="5"/>
        <v>45129450524.030663</v>
      </c>
      <c r="AJ119" s="84">
        <f t="shared" si="5"/>
        <v>46612972435.423317</v>
      </c>
      <c r="AK119" s="84">
        <f t="shared" si="5"/>
        <v>48146805394.963158</v>
      </c>
      <c r="AL119" s="84">
        <f t="shared" si="5"/>
        <v>49732712540.118958</v>
      </c>
      <c r="AM119" s="84">
        <f t="shared" si="5"/>
        <v>51372520910.342766</v>
      </c>
      <c r="AN119" s="84">
        <f t="shared" si="5"/>
        <v>53068123840.763779</v>
      </c>
    </row>
    <row r="120" spans="1:40" x14ac:dyDescent="0.2">
      <c r="A120" s="85" t="s">
        <v>252</v>
      </c>
      <c r="B120" s="84">
        <f t="shared" si="4"/>
        <v>863528026996.4812</v>
      </c>
      <c r="C120" s="84">
        <f t="shared" si="5"/>
        <v>883625351595.74548</v>
      </c>
      <c r="D120" s="84">
        <f t="shared" si="5"/>
        <v>907756788949.78699</v>
      </c>
      <c r="E120" s="84">
        <f t="shared" si="5"/>
        <v>932597680580.90283</v>
      </c>
      <c r="F120" s="84">
        <f t="shared" si="5"/>
        <v>965540938045.9895</v>
      </c>
      <c r="G120" s="84">
        <f t="shared" si="5"/>
        <v>999681998322.71143</v>
      </c>
      <c r="H120" s="84">
        <f t="shared" si="5"/>
        <v>1035065942818.4445</v>
      </c>
      <c r="I120" s="84">
        <f t="shared" si="5"/>
        <v>1071739619258.5271</v>
      </c>
      <c r="J120" s="84">
        <f t="shared" si="5"/>
        <v>1109751714409.3025</v>
      </c>
      <c r="K120" s="84">
        <f t="shared" si="5"/>
        <v>1154417424381.978</v>
      </c>
      <c r="L120" s="84">
        <f t="shared" si="5"/>
        <v>1200918608232.0281</v>
      </c>
      <c r="M120" s="84">
        <f t="shared" si="5"/>
        <v>1249332517787.2937</v>
      </c>
      <c r="N120" s="84">
        <f t="shared" si="5"/>
        <v>1299739745650.0903</v>
      </c>
      <c r="O120" s="84">
        <f t="shared" si="5"/>
        <v>1352224373677.4727</v>
      </c>
      <c r="P120" s="84">
        <f t="shared" si="5"/>
        <v>1405529286326.6206</v>
      </c>
      <c r="Q120" s="84">
        <f t="shared" si="5"/>
        <v>1460982838912.1714</v>
      </c>
      <c r="R120" s="84">
        <f t="shared" si="5"/>
        <v>1518673886106.5598</v>
      </c>
      <c r="S120" s="84">
        <f t="shared" si="5"/>
        <v>1578695064758.6313</v>
      </c>
      <c r="T120" s="84">
        <f t="shared" si="5"/>
        <v>1641142960526.0439</v>
      </c>
      <c r="U120" s="84">
        <f t="shared" si="5"/>
        <v>1701586158308.1155</v>
      </c>
      <c r="V120" s="84">
        <f t="shared" si="5"/>
        <v>1764314407555.4263</v>
      </c>
      <c r="W120" s="84">
        <f t="shared" si="5"/>
        <v>1829416629379.6541</v>
      </c>
      <c r="X120" s="84">
        <f t="shared" si="5"/>
        <v>1896985315249.874</v>
      </c>
      <c r="Y120" s="84">
        <f t="shared" si="5"/>
        <v>1967116674938.2551</v>
      </c>
      <c r="Z120" s="84">
        <f t="shared" si="5"/>
        <v>2033381110790.3489</v>
      </c>
      <c r="AA120" s="84">
        <f t="shared" si="5"/>
        <v>2101940227784.7612</v>
      </c>
      <c r="AB120" s="84">
        <f t="shared" si="5"/>
        <v>2172875947053.2371</v>
      </c>
      <c r="AC120" s="84">
        <f t="shared" si="5"/>
        <v>2246273211905.0376</v>
      </c>
      <c r="AD120" s="84">
        <f t="shared" si="5"/>
        <v>2322220102924.4761</v>
      </c>
      <c r="AE120" s="84">
        <f t="shared" si="5"/>
        <v>2396844378025.1289</v>
      </c>
      <c r="AF120" s="84">
        <f t="shared" si="5"/>
        <v>2473947999690.5913</v>
      </c>
      <c r="AG120" s="84">
        <f t="shared" si="5"/>
        <v>2553616396436.4048</v>
      </c>
      <c r="AH120" s="84">
        <f t="shared" si="5"/>
        <v>2635938056708.4214</v>
      </c>
      <c r="AI120" s="84">
        <f t="shared" si="5"/>
        <v>2721004643036.0952</v>
      </c>
      <c r="AJ120" s="84">
        <f t="shared" si="5"/>
        <v>2808708267291.3374</v>
      </c>
      <c r="AK120" s="84">
        <f t="shared" si="5"/>
        <v>2899330017995.1055</v>
      </c>
      <c r="AL120" s="84">
        <f t="shared" si="5"/>
        <v>2992970302741.9375</v>
      </c>
      <c r="AM120" s="84">
        <f t="shared" si="5"/>
        <v>3089733105019.8091</v>
      </c>
      <c r="AN120" s="84">
        <f t="shared" si="5"/>
        <v>3189726115929.7905</v>
      </c>
    </row>
    <row r="121" spans="1:40" x14ac:dyDescent="0.2">
      <c r="A121" s="85" t="s">
        <v>128</v>
      </c>
      <c r="B121" s="84">
        <f t="shared" si="4"/>
        <v>154758173532.96793</v>
      </c>
      <c r="C121" s="84">
        <f t="shared" si="5"/>
        <v>158428881582.32632</v>
      </c>
      <c r="D121" s="84">
        <f t="shared" si="5"/>
        <v>162826444898.63684</v>
      </c>
      <c r="E121" s="84">
        <f t="shared" si="5"/>
        <v>167355206360.53732</v>
      </c>
      <c r="F121" s="84">
        <f t="shared" si="5"/>
        <v>173342583803.37189</v>
      </c>
      <c r="G121" s="84">
        <f t="shared" si="5"/>
        <v>179550383771.26306</v>
      </c>
      <c r="H121" s="84">
        <f t="shared" si="5"/>
        <v>185987001740.82144</v>
      </c>
      <c r="I121" s="84">
        <f t="shared" si="5"/>
        <v>192661165828.5484</v>
      </c>
      <c r="J121" s="84">
        <f t="shared" si="5"/>
        <v>199581950624.54575</v>
      </c>
      <c r="K121" s="84">
        <f t="shared" si="5"/>
        <v>207706012187.29703</v>
      </c>
      <c r="L121" s="84">
        <f t="shared" si="5"/>
        <v>216167669823.18759</v>
      </c>
      <c r="M121" s="84">
        <f t="shared" si="5"/>
        <v>224981288471.32031</v>
      </c>
      <c r="N121" s="84">
        <f t="shared" si="5"/>
        <v>234161860885.41504</v>
      </c>
      <c r="O121" s="84">
        <f t="shared" si="5"/>
        <v>243725035824.13437</v>
      </c>
      <c r="P121" s="84">
        <f t="shared" si="5"/>
        <v>253444646025.24405</v>
      </c>
      <c r="Q121" s="84">
        <f t="shared" si="5"/>
        <v>263560542354.71237</v>
      </c>
      <c r="R121" s="84">
        <f t="shared" si="5"/>
        <v>274089296513.11719</v>
      </c>
      <c r="S121" s="84">
        <f t="shared" si="5"/>
        <v>285048193208.15143</v>
      </c>
      <c r="T121" s="84">
        <f t="shared" si="5"/>
        <v>296455261886.60126</v>
      </c>
      <c r="U121" s="84">
        <f t="shared" si="5"/>
        <v>307510265539.90265</v>
      </c>
      <c r="V121" s="84">
        <f t="shared" si="5"/>
        <v>318988332067.48181</v>
      </c>
      <c r="W121" s="84">
        <f t="shared" si="5"/>
        <v>330906120782.86786</v>
      </c>
      <c r="X121" s="84">
        <f t="shared" si="5"/>
        <v>343280967564.00787</v>
      </c>
      <c r="Y121" s="84">
        <f t="shared" si="5"/>
        <v>356130913196.92767</v>
      </c>
      <c r="Z121" s="84">
        <f t="shared" si="5"/>
        <v>368292057806.77765</v>
      </c>
      <c r="AA121" s="84">
        <f t="shared" si="5"/>
        <v>380879996133.974</v>
      </c>
      <c r="AB121" s="84">
        <f t="shared" si="5"/>
        <v>393910163637.1933</v>
      </c>
      <c r="AC121" s="84">
        <f t="shared" si="5"/>
        <v>407398572340.97247</v>
      </c>
      <c r="AD121" s="84">
        <f t="shared" si="5"/>
        <v>421361833059.40961</v>
      </c>
      <c r="AE121" s="84">
        <f t="shared" si="5"/>
        <v>435097672364.65228</v>
      </c>
      <c r="AF121" s="84">
        <f t="shared" si="5"/>
        <v>449296274267.56671</v>
      </c>
      <c r="AG121" s="84">
        <f t="shared" si="5"/>
        <v>463973798101.96277</v>
      </c>
      <c r="AH121" s="84">
        <f t="shared" si="5"/>
        <v>479146989386.79382</v>
      </c>
      <c r="AI121" s="84">
        <f t="shared" si="5"/>
        <v>494833201956.15387</v>
      </c>
      <c r="AJ121" s="84">
        <f t="shared" si="5"/>
        <v>511013515850.37518</v>
      </c>
      <c r="AK121" s="84">
        <f t="shared" si="5"/>
        <v>527739779815.33295</v>
      </c>
      <c r="AL121" s="84">
        <f t="shared" si="5"/>
        <v>545031034732.36194</v>
      </c>
      <c r="AM121" s="84">
        <f t="shared" si="5"/>
        <v>562907008463.75134</v>
      </c>
      <c r="AN121" s="84">
        <f t="shared" si="5"/>
        <v>581388141476.08203</v>
      </c>
    </row>
    <row r="122" spans="1:40" x14ac:dyDescent="0.2">
      <c r="A122" s="85" t="s">
        <v>253</v>
      </c>
      <c r="B122" s="84">
        <f t="shared" si="4"/>
        <v>12010434599050.838</v>
      </c>
      <c r="C122" s="84">
        <f t="shared" si="5"/>
        <v>12294739463628.406</v>
      </c>
      <c r="D122" s="84">
        <f t="shared" si="5"/>
        <v>12635421848890.184</v>
      </c>
      <c r="E122" s="84">
        <f t="shared" si="5"/>
        <v>12986252690708.408</v>
      </c>
      <c r="F122" s="84">
        <f t="shared" si="5"/>
        <v>13450229313491.258</v>
      </c>
      <c r="G122" s="84">
        <f t="shared" si="5"/>
        <v>13931264791325.062</v>
      </c>
      <c r="H122" s="84">
        <f t="shared" si="5"/>
        <v>14430008061861.627</v>
      </c>
      <c r="I122" s="84">
        <f t="shared" si="5"/>
        <v>14947133745055.451</v>
      </c>
      <c r="J122" s="84">
        <f t="shared" si="5"/>
        <v>15483343210141.672</v>
      </c>
      <c r="K122" s="84">
        <f t="shared" si="5"/>
        <v>16112846564060.967</v>
      </c>
      <c r="L122" s="84">
        <f t="shared" si="5"/>
        <v>16768478410929.865</v>
      </c>
      <c r="M122" s="84">
        <f t="shared" si="5"/>
        <v>17451349276716.244</v>
      </c>
      <c r="N122" s="84">
        <f t="shared" si="5"/>
        <v>18162618169899.273</v>
      </c>
      <c r="O122" s="84">
        <f t="shared" si="5"/>
        <v>18903494756179.578</v>
      </c>
      <c r="P122" s="84">
        <f t="shared" si="5"/>
        <v>19656433916969.105</v>
      </c>
      <c r="Q122" s="84">
        <f t="shared" si="5"/>
        <v>20440035141720.973</v>
      </c>
      <c r="R122" s="84">
        <f t="shared" si="5"/>
        <v>21255579164344.945</v>
      </c>
      <c r="S122" s="84">
        <f t="shared" si="5"/>
        <v>22104401762493.574</v>
      </c>
      <c r="T122" s="84">
        <f t="shared" si="5"/>
        <v>22987896204744.5</v>
      </c>
      <c r="U122" s="84">
        <f t="shared" si="5"/>
        <v>23844008008749.07</v>
      </c>
      <c r="V122" s="84">
        <f t="shared" si="5"/>
        <v>24732840680816.156</v>
      </c>
      <c r="W122" s="84">
        <f t="shared" si="5"/>
        <v>25655681127779.25</v>
      </c>
      <c r="X122" s="84">
        <f t="shared" si="5"/>
        <v>26613868459410.41</v>
      </c>
      <c r="Y122" s="84">
        <f t="shared" si="5"/>
        <v>27608796172968.586</v>
      </c>
      <c r="Z122" s="84">
        <f t="shared" si="5"/>
        <v>28550232709141.953</v>
      </c>
      <c r="AA122" s="84">
        <f t="shared" si="5"/>
        <v>29524663062524.164</v>
      </c>
      <c r="AB122" s="84">
        <f t="shared" si="5"/>
        <v>30533278905630.711</v>
      </c>
      <c r="AC122" s="84">
        <f t="shared" si="5"/>
        <v>31577316367782.98</v>
      </c>
      <c r="AD122" s="84">
        <f t="shared" si="5"/>
        <v>32658057746628.836</v>
      </c>
      <c r="AE122" s="84">
        <f t="shared" si="5"/>
        <v>33721069907714.965</v>
      </c>
      <c r="AF122" s="84">
        <f t="shared" si="5"/>
        <v>34819843566920.625</v>
      </c>
      <c r="AG122" s="84">
        <f t="shared" si="5"/>
        <v>35955625786449.633</v>
      </c>
      <c r="AH122" s="84">
        <f t="shared" si="5"/>
        <v>37129708808229.086</v>
      </c>
      <c r="AI122" s="84">
        <f t="shared" si="5"/>
        <v>38343431757532.672</v>
      </c>
      <c r="AJ122" s="84">
        <f t="shared" si="5"/>
        <v>39595322861542.656</v>
      </c>
      <c r="AK122" s="84">
        <f t="shared" si="5"/>
        <v>40889393793789.773</v>
      </c>
      <c r="AL122" s="84">
        <f t="shared" si="5"/>
        <v>42227113616148.594</v>
      </c>
      <c r="AM122" s="84">
        <f t="shared" si="5"/>
        <v>43610004323842.727</v>
      </c>
      <c r="AN122" s="84">
        <f t="shared" si="5"/>
        <v>45039642817322.055</v>
      </c>
    </row>
    <row r="123" spans="1:40" x14ac:dyDescent="0.2">
      <c r="A123" s="85" t="s">
        <v>254</v>
      </c>
      <c r="B123" s="84">
        <f t="shared" si="4"/>
        <v>102183779969.10501</v>
      </c>
      <c r="C123" s="84">
        <f t="shared" si="5"/>
        <v>104565233569.38293</v>
      </c>
      <c r="D123" s="84">
        <f t="shared" si="5"/>
        <v>107424239838.38916</v>
      </c>
      <c r="E123" s="84">
        <f t="shared" si="5"/>
        <v>110367390621.65689</v>
      </c>
      <c r="F123" s="84">
        <f t="shared" si="5"/>
        <v>114269628975.58635</v>
      </c>
      <c r="G123" s="84">
        <f t="shared" si="5"/>
        <v>118313880604.32605</v>
      </c>
      <c r="H123" s="84">
        <f t="shared" si="5"/>
        <v>122505495157.78975</v>
      </c>
      <c r="I123" s="84">
        <f t="shared" si="5"/>
        <v>126850032064.50447</v>
      </c>
      <c r="J123" s="84">
        <f t="shared" si="5"/>
        <v>131353269175.21318</v>
      </c>
      <c r="K123" s="84">
        <f t="shared" si="5"/>
        <v>136644363458.92133</v>
      </c>
      <c r="L123" s="84">
        <f t="shared" si="5"/>
        <v>142153066053.61847</v>
      </c>
      <c r="M123" s="84">
        <f t="shared" si="5"/>
        <v>147888543130.5701</v>
      </c>
      <c r="N123" s="84">
        <f t="shared" si="5"/>
        <v>153860357568.24286</v>
      </c>
      <c r="O123" s="84">
        <f t="shared" si="5"/>
        <v>160078486597.56033</v>
      </c>
      <c r="P123" s="84">
        <f t="shared" si="5"/>
        <v>166394130620.92377</v>
      </c>
      <c r="Q123" s="84">
        <f t="shared" si="5"/>
        <v>172964562822.0195</v>
      </c>
      <c r="R123" s="84">
        <f t="shared" si="5"/>
        <v>179800328426.68954</v>
      </c>
      <c r="S123" s="84">
        <f t="shared" si="5"/>
        <v>186912421889.79688</v>
      </c>
      <c r="T123" s="84">
        <f t="shared" si="5"/>
        <v>194312306702.19623</v>
      </c>
      <c r="U123" s="84">
        <f t="shared" si="5"/>
        <v>201475312637.2468</v>
      </c>
      <c r="V123" s="84">
        <f t="shared" si="5"/>
        <v>208909359514.00998</v>
      </c>
      <c r="W123" s="84">
        <f t="shared" si="5"/>
        <v>216625004020.71936</v>
      </c>
      <c r="X123" s="84">
        <f t="shared" si="5"/>
        <v>224633227081.69638</v>
      </c>
      <c r="Y123" s="84">
        <f t="shared" si="5"/>
        <v>232945451451.19763</v>
      </c>
      <c r="Z123" s="84">
        <f t="shared" si="5"/>
        <v>240800291909.85507</v>
      </c>
      <c r="AA123" s="84">
        <f t="shared" si="5"/>
        <v>248927408174.51492</v>
      </c>
      <c r="AB123" s="84">
        <f t="shared" si="5"/>
        <v>257336530063.33157</v>
      </c>
      <c r="AC123" s="84">
        <f t="shared" si="5"/>
        <v>266037746679.3233</v>
      </c>
      <c r="AD123" s="84">
        <f t="shared" si="5"/>
        <v>275041520106.1189</v>
      </c>
      <c r="AE123" s="84">
        <f t="shared" si="5"/>
        <v>283889241713.51031</v>
      </c>
      <c r="AF123" s="84">
        <f t="shared" si="5"/>
        <v>293031227798.20837</v>
      </c>
      <c r="AG123" s="84">
        <f t="shared" si="5"/>
        <v>302477627749.35773</v>
      </c>
      <c r="AH123" s="84">
        <f t="shared" si="5"/>
        <v>312238954844.06628</v>
      </c>
      <c r="AI123" s="84">
        <f t="shared" si="5"/>
        <v>322326099835.00787</v>
      </c>
      <c r="AJ123" s="84">
        <f t="shared" si="5"/>
        <v>332726315759.21936</v>
      </c>
      <c r="AK123" s="84">
        <f t="shared" si="5"/>
        <v>343472934697.97467</v>
      </c>
      <c r="AL123" s="84">
        <f t="shared" si="5"/>
        <v>354577887929.91931</v>
      </c>
      <c r="AM123" s="84">
        <f t="shared" si="5"/>
        <v>366053532073.08942</v>
      </c>
      <c r="AN123" s="84">
        <f t="shared" si="5"/>
        <v>377912664767.60962</v>
      </c>
    </row>
    <row r="127" spans="1:40" ht="16" x14ac:dyDescent="0.2">
      <c r="A127" s="89" t="s">
        <v>261</v>
      </c>
      <c r="B127" t="str" cm="1">
        <f t="array" ref="B127:M127">TRANSPOSE(A112:A123)</f>
        <v>Traditional Biomass</v>
      </c>
      <c r="C127" t="str">
        <v>Industrial Biomass</v>
      </c>
      <c r="D127" t="str">
        <v>Coal</v>
      </c>
      <c r="E127" t="str">
        <v>Gas</v>
      </c>
      <c r="F127" t="str">
        <v>Kerosene</v>
      </c>
      <c r="G127" t="str">
        <v>Gasoil CN48</v>
      </c>
      <c r="H127" t="str">
        <v>BioGasoil</v>
      </c>
      <c r="I127" t="str">
        <v>MDF</v>
      </c>
      <c r="J127" t="str">
        <v>Fuel Oil</v>
      </c>
      <c r="K127" t="str">
        <v>LPG</v>
      </c>
      <c r="L127" t="str">
        <v>Electricity</v>
      </c>
      <c r="M127" t="str">
        <v>Captive Electricity</v>
      </c>
    </row>
    <row r="128" spans="1:40" x14ac:dyDescent="0.2">
      <c r="A128" s="90">
        <v>2019</v>
      </c>
      <c r="B128" s="94">
        <f>_xlfn.FORECAST.LINEAR($A128,B$131:B$139,$A$131:$A$139)</f>
        <v>50614711016.724609</v>
      </c>
      <c r="C128" s="94">
        <f t="shared" ref="C128:M128" si="6">_xlfn.FORECAST.LINEAR($A128,C$131:C$139,$A$131:$A$139)</f>
        <v>4272909670.5785522</v>
      </c>
      <c r="D128" s="94">
        <f t="shared" si="6"/>
        <v>12522546465.901123</v>
      </c>
      <c r="E128" s="94">
        <f t="shared" si="6"/>
        <v>4186992190871.125</v>
      </c>
      <c r="F128" s="94">
        <f t="shared" si="6"/>
        <v>12443353256.876465</v>
      </c>
      <c r="G128" s="94">
        <f t="shared" si="6"/>
        <v>100128971257.06934</v>
      </c>
      <c r="H128" s="94">
        <f t="shared" si="6"/>
        <v>238224532224.17578</v>
      </c>
      <c r="I128" s="94">
        <f t="shared" si="6"/>
        <v>12254344511.84021</v>
      </c>
      <c r="J128" s="94">
        <f t="shared" si="6"/>
        <v>756088985994.79688</v>
      </c>
      <c r="K128" s="94">
        <f t="shared" si="6"/>
        <v>135217569703.66016</v>
      </c>
      <c r="L128" s="94">
        <f t="shared" si="6"/>
        <v>10496297313132</v>
      </c>
      <c r="M128" s="94">
        <f t="shared" si="6"/>
        <v>89456614377.569336</v>
      </c>
    </row>
    <row r="129" spans="1:13" x14ac:dyDescent="0.2">
      <c r="A129" s="90">
        <v>2020</v>
      </c>
      <c r="B129" s="94">
        <f t="shared" ref="B129:M130" si="7">_xlfn.FORECAST.LINEAR($A129,B$131:B$139,$A$131:$A$139)</f>
        <v>52837260501.170898</v>
      </c>
      <c r="C129" s="94">
        <f t="shared" si="7"/>
        <v>4460537990.1686401</v>
      </c>
      <c r="D129" s="94">
        <f t="shared" si="7"/>
        <v>13072433961.406982</v>
      </c>
      <c r="E129" s="94">
        <f t="shared" si="7"/>
        <v>4361014003964.4375</v>
      </c>
      <c r="F129" s="94">
        <f t="shared" si="7"/>
        <v>12968624563.003662</v>
      </c>
      <c r="G129" s="94">
        <f t="shared" si="7"/>
        <v>104355715803.15527</v>
      </c>
      <c r="H129" s="94">
        <f t="shared" si="7"/>
        <v>248175897049.35547</v>
      </c>
      <c r="I129" s="94">
        <f t="shared" si="7"/>
        <v>12772075003.756958</v>
      </c>
      <c r="J129" s="94">
        <f t="shared" si="7"/>
        <v>787271322296.77344</v>
      </c>
      <c r="K129" s="94">
        <f t="shared" si="7"/>
        <v>140892707240.32812</v>
      </c>
      <c r="L129" s="94">
        <f t="shared" si="7"/>
        <v>10936014010052.125</v>
      </c>
      <c r="M129" s="94">
        <f t="shared" si="7"/>
        <v>93150636926.423828</v>
      </c>
    </row>
    <row r="130" spans="1:13" x14ac:dyDescent="0.2">
      <c r="A130" s="90">
        <v>2021</v>
      </c>
      <c r="B130" s="94">
        <f t="shared" si="7"/>
        <v>55059809985.617188</v>
      </c>
      <c r="C130" s="94">
        <f t="shared" si="7"/>
        <v>4648166309.7587891</v>
      </c>
      <c r="D130" s="94">
        <f t="shared" si="7"/>
        <v>13622321456.912842</v>
      </c>
      <c r="E130" s="94">
        <f t="shared" si="7"/>
        <v>4535035817057.75</v>
      </c>
      <c r="F130" s="94">
        <f t="shared" si="7"/>
        <v>13493895869.130981</v>
      </c>
      <c r="G130" s="94">
        <f t="shared" si="7"/>
        <v>108582460349.24121</v>
      </c>
      <c r="H130" s="94">
        <f t="shared" si="7"/>
        <v>258127261874.53906</v>
      </c>
      <c r="I130" s="94">
        <f t="shared" si="7"/>
        <v>13289805495.673828</v>
      </c>
      <c r="J130" s="94">
        <f t="shared" si="7"/>
        <v>818453658598.75781</v>
      </c>
      <c r="K130" s="94">
        <f t="shared" si="7"/>
        <v>146567844776.99609</v>
      </c>
      <c r="L130" s="94">
        <f t="shared" si="7"/>
        <v>11375730706972.25</v>
      </c>
      <c r="M130" s="94">
        <f t="shared" si="7"/>
        <v>96844659475.27832</v>
      </c>
    </row>
    <row r="131" spans="1:13" x14ac:dyDescent="0.2">
      <c r="A131" s="92">
        <v>2022</v>
      </c>
      <c r="B131" s="84" cm="1">
        <f t="array" ref="B131:M169">TRANSPOSE(B112:AN123)</f>
        <v>58254513963.681793</v>
      </c>
      <c r="C131" s="84">
        <v>4917864214.4607401</v>
      </c>
      <c r="D131" s="84">
        <v>14412731518.118637</v>
      </c>
      <c r="E131" s="84">
        <v>4786406928500.7734</v>
      </c>
      <c r="F131" s="84">
        <v>14251569235.219151</v>
      </c>
      <c r="G131" s="84">
        <v>114679293986.39238</v>
      </c>
      <c r="H131" s="84">
        <v>272495178661.92618</v>
      </c>
      <c r="I131" s="84">
        <v>14036544652.129835</v>
      </c>
      <c r="J131" s="84">
        <v>863528026996.4812</v>
      </c>
      <c r="K131" s="84">
        <v>154758173532.96793</v>
      </c>
      <c r="L131" s="84">
        <v>12010434599050.838</v>
      </c>
      <c r="M131" s="84">
        <v>102183779969.10501</v>
      </c>
    </row>
    <row r="132" spans="1:13" x14ac:dyDescent="0.2">
      <c r="A132" s="92">
        <v>2023</v>
      </c>
      <c r="B132" s="84">
        <v>59704828758.677719</v>
      </c>
      <c r="C132" s="84">
        <v>5040300241.0631113</v>
      </c>
      <c r="D132" s="84">
        <v>14771559185.051939</v>
      </c>
      <c r="E132" s="84">
        <v>4898743288766.1963</v>
      </c>
      <c r="F132" s="84">
        <v>14591709477.339962</v>
      </c>
      <c r="G132" s="84">
        <v>117416328917.71022</v>
      </c>
      <c r="H132" s="84">
        <v>278925665588.81702</v>
      </c>
      <c r="I132" s="84">
        <v>14371858366.519928</v>
      </c>
      <c r="J132" s="84">
        <v>883625351595.74548</v>
      </c>
      <c r="K132" s="84">
        <v>158428881582.32632</v>
      </c>
      <c r="L132" s="84">
        <v>12294739463628.406</v>
      </c>
      <c r="M132" s="84">
        <v>104565233569.38293</v>
      </c>
    </row>
    <row r="133" spans="1:13" x14ac:dyDescent="0.2">
      <c r="A133" s="92">
        <v>2024</v>
      </c>
      <c r="B133" s="84">
        <v>61432604971.480988</v>
      </c>
      <c r="C133" s="84">
        <v>5186159646.9746408</v>
      </c>
      <c r="D133" s="84">
        <v>15199033818.692612</v>
      </c>
      <c r="E133" s="84">
        <v>5033492989690.2383</v>
      </c>
      <c r="F133" s="84">
        <v>14998903810.474329</v>
      </c>
      <c r="G133" s="84">
        <v>120692933610.74506</v>
      </c>
      <c r="H133" s="84">
        <v>286634139198.52704</v>
      </c>
      <c r="I133" s="84">
        <v>14773231650.850319</v>
      </c>
      <c r="J133" s="84">
        <v>907756788949.78699</v>
      </c>
      <c r="K133" s="84">
        <v>162826444898.63684</v>
      </c>
      <c r="L133" s="84">
        <v>12635421848890.184</v>
      </c>
      <c r="M133" s="84">
        <v>107424239838.38916</v>
      </c>
    </row>
    <row r="134" spans="1:13" x14ac:dyDescent="0.2">
      <c r="A134" s="92">
        <v>2025</v>
      </c>
      <c r="B134" s="84">
        <v>63213798104.775444</v>
      </c>
      <c r="C134" s="84">
        <v>5336528525.9441004</v>
      </c>
      <c r="D134" s="84">
        <v>15639724652.9146</v>
      </c>
      <c r="E134" s="84">
        <v>5172230336790.0107</v>
      </c>
      <c r="F134" s="84">
        <v>15418303958.575588</v>
      </c>
      <c r="G134" s="84">
        <v>124067755855.81474</v>
      </c>
      <c r="H134" s="84">
        <v>294571694524.53699</v>
      </c>
      <c r="I134" s="84">
        <v>15186644544.984198</v>
      </c>
      <c r="J134" s="84">
        <v>932597680580.90283</v>
      </c>
      <c r="K134" s="84">
        <v>167355206360.53732</v>
      </c>
      <c r="L134" s="84">
        <v>12986252690708.408</v>
      </c>
      <c r="M134" s="84">
        <v>110367390621.65689</v>
      </c>
    </row>
    <row r="135" spans="1:13" x14ac:dyDescent="0.2">
      <c r="A135" s="92">
        <v>2026</v>
      </c>
      <c r="B135" s="84">
        <v>65550553992.391739</v>
      </c>
      <c r="C135" s="84">
        <v>5533798185.671073</v>
      </c>
      <c r="D135" s="84">
        <v>16217867641.890703</v>
      </c>
      <c r="E135" s="84">
        <v>5355967062522.7617</v>
      </c>
      <c r="F135" s="84">
        <v>15972226948.56155</v>
      </c>
      <c r="G135" s="84">
        <v>128525054302.47125</v>
      </c>
      <c r="H135" s="84">
        <v>305074438177.04498</v>
      </c>
      <c r="I135" s="84">
        <v>15732579608.429808</v>
      </c>
      <c r="J135" s="84">
        <v>965540938045.9895</v>
      </c>
      <c r="K135" s="84">
        <v>173342583803.37189</v>
      </c>
      <c r="L135" s="84">
        <v>13450229313491.258</v>
      </c>
      <c r="M135" s="84">
        <v>114269628975.58635</v>
      </c>
    </row>
    <row r="136" spans="1:13" x14ac:dyDescent="0.2">
      <c r="A136" s="92">
        <v>2027</v>
      </c>
      <c r="B136" s="84">
        <v>67976008270.228989</v>
      </c>
      <c r="C136" s="84">
        <v>5738555791.1166849</v>
      </c>
      <c r="D136" s="84">
        <v>16817955950.670067</v>
      </c>
      <c r="E136" s="84">
        <v>5546421513812.9824</v>
      </c>
      <c r="F136" s="84">
        <v>16546624461.917616</v>
      </c>
      <c r="G136" s="84">
        <v>133147106808.56136</v>
      </c>
      <c r="H136" s="84">
        <v>315962556599.08392</v>
      </c>
      <c r="I136" s="84">
        <v>16298705784.681168</v>
      </c>
      <c r="J136" s="84">
        <v>999681998322.71143</v>
      </c>
      <c r="K136" s="84">
        <v>179550383771.26306</v>
      </c>
      <c r="L136" s="84">
        <v>13931264791325.062</v>
      </c>
      <c r="M136" s="84">
        <v>118313880604.32605</v>
      </c>
    </row>
    <row r="137" spans="1:13" x14ac:dyDescent="0.2">
      <c r="A137" s="92">
        <v>2028</v>
      </c>
      <c r="B137" s="84">
        <v>70493635667.369614</v>
      </c>
      <c r="C137" s="84">
        <v>5951094679.9917355</v>
      </c>
      <c r="D137" s="84">
        <v>17440849287.173752</v>
      </c>
      <c r="E137" s="84">
        <v>5743847880351.5723</v>
      </c>
      <c r="F137" s="84">
        <v>17142279296.109867</v>
      </c>
      <c r="G137" s="84">
        <v>137940212375.91867</v>
      </c>
      <c r="H137" s="84">
        <v>327250681855.50885</v>
      </c>
      <c r="I137" s="84">
        <v>16885795461.197086</v>
      </c>
      <c r="J137" s="84">
        <v>1035065942818.4445</v>
      </c>
      <c r="K137" s="84">
        <v>185987001740.82144</v>
      </c>
      <c r="L137" s="84">
        <v>14430008061861.627</v>
      </c>
      <c r="M137" s="84">
        <v>122505495157.78975</v>
      </c>
    </row>
    <row r="138" spans="1:13" x14ac:dyDescent="0.2">
      <c r="A138" s="92">
        <v>2029</v>
      </c>
      <c r="B138" s="84">
        <v>73107052127.831573</v>
      </c>
      <c r="C138" s="84">
        <v>6171720111.4158297</v>
      </c>
      <c r="D138" s="84">
        <v>18087442298.603031</v>
      </c>
      <c r="E138" s="84">
        <v>5948510361581.1123</v>
      </c>
      <c r="F138" s="84">
        <v>17760005372.909061</v>
      </c>
      <c r="G138" s="84">
        <v>142910920456.92215</v>
      </c>
      <c r="H138" s="84">
        <v>338954024057.75647</v>
      </c>
      <c r="I138" s="84">
        <v>17494651751.414673</v>
      </c>
      <c r="J138" s="84">
        <v>1071739619258.5271</v>
      </c>
      <c r="K138" s="84">
        <v>192661165828.5484</v>
      </c>
      <c r="L138" s="84">
        <v>14947133745055.451</v>
      </c>
      <c r="M138" s="84">
        <v>126850032064.50447</v>
      </c>
    </row>
    <row r="139" spans="1:13" x14ac:dyDescent="0.2">
      <c r="A139" s="92">
        <v>2030</v>
      </c>
      <c r="B139" s="84">
        <v>75820020814.203568</v>
      </c>
      <c r="C139" s="84">
        <v>6400749772.7461376</v>
      </c>
      <c r="D139" s="84">
        <v>18758666056.863495</v>
      </c>
      <c r="E139" s="84">
        <v>6160683580702.8984</v>
      </c>
      <c r="F139" s="84">
        <v>18400649036.797905</v>
      </c>
      <c r="G139" s="84">
        <v>148066041402.49838</v>
      </c>
      <c r="H139" s="84">
        <v>351088395340.81543</v>
      </c>
      <c r="I139" s="84">
        <v>18126109777.11319</v>
      </c>
      <c r="J139" s="84">
        <v>1109751714409.3025</v>
      </c>
      <c r="K139" s="84">
        <v>199581950624.54575</v>
      </c>
      <c r="L139" s="84">
        <v>15483343210141.672</v>
      </c>
      <c r="M139" s="84">
        <v>131353269175.21318</v>
      </c>
    </row>
    <row r="140" spans="1:13" x14ac:dyDescent="0.2">
      <c r="A140" s="92">
        <v>2031</v>
      </c>
      <c r="B140" s="84">
        <v>78996714256.101471</v>
      </c>
      <c r="C140" s="84">
        <v>6668927222.3598127</v>
      </c>
      <c r="D140" s="84">
        <v>19544620715.805794</v>
      </c>
      <c r="E140" s="84">
        <v>6409884594477.458</v>
      </c>
      <c r="F140" s="84">
        <v>19152432986.650482</v>
      </c>
      <c r="G140" s="84">
        <v>154115484181.51089</v>
      </c>
      <c r="H140" s="84">
        <v>365336311184.22516</v>
      </c>
      <c r="I140" s="84">
        <v>18867079258.896801</v>
      </c>
      <c r="J140" s="84">
        <v>1154417424381.978</v>
      </c>
      <c r="K140" s="84">
        <v>207706012187.29703</v>
      </c>
      <c r="L140" s="84">
        <v>16112846564060.967</v>
      </c>
      <c r="M140" s="84">
        <v>136644363458.92133</v>
      </c>
    </row>
    <row r="141" spans="1:13" x14ac:dyDescent="0.2">
      <c r="A141" s="92">
        <v>2032</v>
      </c>
      <c r="B141" s="84">
        <v>82309090107.763931</v>
      </c>
      <c r="C141" s="84">
        <v>6948559023.2507801</v>
      </c>
      <c r="D141" s="84">
        <v>20364145236.735851</v>
      </c>
      <c r="E141" s="84">
        <v>6669377283741.4561</v>
      </c>
      <c r="F141" s="84">
        <v>19935570305.541172</v>
      </c>
      <c r="G141" s="84">
        <v>160417220737.16336</v>
      </c>
      <c r="H141" s="84">
        <v>380174541508.42041</v>
      </c>
      <c r="I141" s="84">
        <v>19638967376.41885</v>
      </c>
      <c r="J141" s="84">
        <v>1200918608232.0281</v>
      </c>
      <c r="K141" s="84">
        <v>216167669823.18759</v>
      </c>
      <c r="L141" s="84">
        <v>16768478410929.865</v>
      </c>
      <c r="M141" s="84">
        <v>142153066053.61847</v>
      </c>
    </row>
    <row r="142" spans="1:13" x14ac:dyDescent="0.2">
      <c r="A142" s="92">
        <v>2033</v>
      </c>
      <c r="B142" s="84">
        <v>85763073059.59166</v>
      </c>
      <c r="C142" s="84">
        <v>7240145339.6270266</v>
      </c>
      <c r="D142" s="84">
        <v>21218705488.700596</v>
      </c>
      <c r="E142" s="84">
        <v>6939596935182.4893</v>
      </c>
      <c r="F142" s="84">
        <v>20751399750.215599</v>
      </c>
      <c r="G142" s="84">
        <v>166982023755.31763</v>
      </c>
      <c r="H142" s="84">
        <v>395628132163.5741</v>
      </c>
      <c r="I142" s="84">
        <v>20443094992.012669</v>
      </c>
      <c r="J142" s="84">
        <v>1249332517787.2937</v>
      </c>
      <c r="K142" s="84">
        <v>224981288471.32031</v>
      </c>
      <c r="L142" s="84">
        <v>17451349276716.244</v>
      </c>
      <c r="M142" s="84">
        <v>147888543130.5701</v>
      </c>
    </row>
    <row r="143" spans="1:13" x14ac:dyDescent="0.2">
      <c r="A143" s="92">
        <v>2034</v>
      </c>
      <c r="B143" s="84">
        <v>89364853064.99057</v>
      </c>
      <c r="C143" s="84">
        <v>7544208729.2819958</v>
      </c>
      <c r="D143" s="84">
        <v>22109832971.80257</v>
      </c>
      <c r="E143" s="84">
        <v>7220997749536.1025</v>
      </c>
      <c r="F143" s="84">
        <v>21601318781.727394</v>
      </c>
      <c r="G143" s="84">
        <v>173821138302.70001</v>
      </c>
      <c r="H143" s="84">
        <v>411723220591.74347</v>
      </c>
      <c r="I143" s="84">
        <v>21280840915.495056</v>
      </c>
      <c r="J143" s="84">
        <v>1299739745650.0903</v>
      </c>
      <c r="K143" s="84">
        <v>234161860885.41504</v>
      </c>
      <c r="L143" s="84">
        <v>18162618169899.273</v>
      </c>
      <c r="M143" s="84">
        <v>153860357568.24286</v>
      </c>
    </row>
    <row r="144" spans="1:13" x14ac:dyDescent="0.2">
      <c r="A144" s="92">
        <v>2035</v>
      </c>
      <c r="B144" s="84">
        <v>93120897523.720032</v>
      </c>
      <c r="C144" s="84">
        <v>7861295172.1166515</v>
      </c>
      <c r="D144" s="84">
        <v>23039127831.609623</v>
      </c>
      <c r="E144" s="84">
        <v>7514053686133.3096</v>
      </c>
      <c r="F144" s="84">
        <v>22486786209.768902</v>
      </c>
      <c r="G144" s="84">
        <v>180946303105.25842</v>
      </c>
      <c r="H144" s="84">
        <v>428487084711.46796</v>
      </c>
      <c r="I144" s="84">
        <v>22153644515.600861</v>
      </c>
      <c r="J144" s="84">
        <v>1352224373677.4727</v>
      </c>
      <c r="K144" s="84">
        <v>243725035824.13437</v>
      </c>
      <c r="L144" s="84">
        <v>18903494756179.578</v>
      </c>
      <c r="M144" s="84">
        <v>160078486597.56033</v>
      </c>
    </row>
    <row r="145" spans="1:13" x14ac:dyDescent="0.2">
      <c r="A145" s="92">
        <v>2036</v>
      </c>
      <c r="B145" s="84">
        <v>96945204695.071808</v>
      </c>
      <c r="C145" s="84">
        <v>8184144374.3936768</v>
      </c>
      <c r="D145" s="84">
        <v>23985312331.291134</v>
      </c>
      <c r="E145" s="84">
        <v>7811784855399.0645</v>
      </c>
      <c r="F145" s="84">
        <v>23386947803.634312</v>
      </c>
      <c r="G145" s="84">
        <v>188189708680.7876</v>
      </c>
      <c r="H145" s="84">
        <v>445521908706.00128</v>
      </c>
      <c r="I145" s="84">
        <v>23040962343.22208</v>
      </c>
      <c r="J145" s="84">
        <v>1405529286326.6206</v>
      </c>
      <c r="K145" s="84">
        <v>253444646025.24405</v>
      </c>
      <c r="L145" s="84">
        <v>19656433916969.105</v>
      </c>
      <c r="M145" s="84">
        <v>166394130620.92377</v>
      </c>
    </row>
    <row r="146" spans="1:13" x14ac:dyDescent="0.2">
      <c r="A146" s="92">
        <v>2037</v>
      </c>
      <c r="B146" s="84">
        <v>100929838556.88141</v>
      </c>
      <c r="C146" s="84">
        <v>8520528405.7950239</v>
      </c>
      <c r="D146" s="84">
        <v>24971164140.019115</v>
      </c>
      <c r="E146" s="84">
        <v>8121578509963.6426</v>
      </c>
      <c r="F146" s="84">
        <v>24323945915.33136</v>
      </c>
      <c r="G146" s="84">
        <v>195729529744.89542</v>
      </c>
      <c r="H146" s="84">
        <v>463249165962.57257</v>
      </c>
      <c r="I146" s="84">
        <v>23964610593.256844</v>
      </c>
      <c r="J146" s="84">
        <v>1460982838912.1714</v>
      </c>
      <c r="K146" s="84">
        <v>263560542354.71237</v>
      </c>
      <c r="L146" s="84">
        <v>20440035141720.973</v>
      </c>
      <c r="M146" s="84">
        <v>172964562822.0195</v>
      </c>
    </row>
    <row r="147" spans="1:13" x14ac:dyDescent="0.2">
      <c r="A147" s="92">
        <v>2038</v>
      </c>
      <c r="B147" s="84">
        <v>105081681142.48409</v>
      </c>
      <c r="C147" s="84">
        <v>8871028249.7171326</v>
      </c>
      <c r="D147" s="84">
        <v>25998385993.340561</v>
      </c>
      <c r="E147" s="84">
        <v>8443935985422.3125</v>
      </c>
      <c r="F147" s="84">
        <v>25299326413.211697</v>
      </c>
      <c r="G147" s="84">
        <v>203578205565.72394</v>
      </c>
      <c r="H147" s="84">
        <v>481697727324.14484</v>
      </c>
      <c r="I147" s="84">
        <v>24926114678.957607</v>
      </c>
      <c r="J147" s="84">
        <v>1518673886106.5598</v>
      </c>
      <c r="K147" s="84">
        <v>274089296513.11719</v>
      </c>
      <c r="L147" s="84">
        <v>21255579164344.945</v>
      </c>
      <c r="M147" s="84">
        <v>179800328426.68954</v>
      </c>
    </row>
    <row r="148" spans="1:13" x14ac:dyDescent="0.2">
      <c r="A148" s="92">
        <v>2039</v>
      </c>
      <c r="B148" s="84">
        <v>109407917870.41792</v>
      </c>
      <c r="C148" s="84">
        <v>9236250501.4297009</v>
      </c>
      <c r="D148" s="84">
        <v>27068755690.164879</v>
      </c>
      <c r="E148" s="84">
        <v>8779380061015.0928</v>
      </c>
      <c r="F148" s="84">
        <v>26314701901.285702</v>
      </c>
      <c r="G148" s="84">
        <v>211748712418.82141</v>
      </c>
      <c r="H148" s="84">
        <v>500897702333.18683</v>
      </c>
      <c r="I148" s="84">
        <v>25927065898.198944</v>
      </c>
      <c r="J148" s="84">
        <v>1578695064758.6313</v>
      </c>
      <c r="K148" s="84">
        <v>285048193208.15143</v>
      </c>
      <c r="L148" s="84">
        <v>22104401762493.574</v>
      </c>
      <c r="M148" s="84">
        <v>186912421889.79688</v>
      </c>
    </row>
    <row r="149" spans="1:13" x14ac:dyDescent="0.2">
      <c r="A149" s="92">
        <v>2040</v>
      </c>
      <c r="B149" s="84">
        <v>113916051347.89349</v>
      </c>
      <c r="C149" s="84">
        <v>9616828533.3688774</v>
      </c>
      <c r="D149" s="84">
        <v>28184129508.031258</v>
      </c>
      <c r="E149" s="84">
        <v>9128455908721.9004</v>
      </c>
      <c r="F149" s="84">
        <v>27371754698.519829</v>
      </c>
      <c r="G149" s="84">
        <v>220254587560.9032</v>
      </c>
      <c r="H149" s="84">
        <v>520880494214.98743</v>
      </c>
      <c r="I149" s="84">
        <v>26969124376.102951</v>
      </c>
      <c r="J149" s="84">
        <v>1641142960526.0439</v>
      </c>
      <c r="K149" s="84">
        <v>296455261886.60126</v>
      </c>
      <c r="L149" s="84">
        <v>22987896204744.5</v>
      </c>
      <c r="M149" s="84">
        <v>194312306702.19623</v>
      </c>
    </row>
    <row r="150" spans="1:13" x14ac:dyDescent="0.2">
      <c r="A150" s="92">
        <v>2041</v>
      </c>
      <c r="B150" s="84">
        <v>118298830429.11588</v>
      </c>
      <c r="C150" s="84">
        <v>9986824108.1143074</v>
      </c>
      <c r="D150" s="84">
        <v>29268490031.763615</v>
      </c>
      <c r="E150" s="84">
        <v>9466518297708.2012</v>
      </c>
      <c r="F150" s="84">
        <v>28396606444.451775</v>
      </c>
      <c r="G150" s="84">
        <v>228501347810.58313</v>
      </c>
      <c r="H150" s="84">
        <v>540239944465.41321</v>
      </c>
      <c r="I150" s="84">
        <v>27979499583.983677</v>
      </c>
      <c r="J150" s="84">
        <v>1701586158308.1155</v>
      </c>
      <c r="K150" s="84">
        <v>307510265539.90265</v>
      </c>
      <c r="L150" s="84">
        <v>23844008008749.07</v>
      </c>
      <c r="M150" s="84">
        <v>201475312637.2468</v>
      </c>
    </row>
    <row r="151" spans="1:13" x14ac:dyDescent="0.2">
      <c r="A151" s="92">
        <v>2042</v>
      </c>
      <c r="B151" s="84">
        <v>122854332795.03078</v>
      </c>
      <c r="C151" s="84">
        <v>10371401036.325735</v>
      </c>
      <c r="D151" s="84">
        <v>30395585095.627926</v>
      </c>
      <c r="E151" s="84">
        <v>9817431039895.0469</v>
      </c>
      <c r="F151" s="84">
        <v>29460831768.161781</v>
      </c>
      <c r="G151" s="84">
        <v>237064938721.2804</v>
      </c>
      <c r="H151" s="84">
        <v>560337866807.32446</v>
      </c>
      <c r="I151" s="84">
        <v>29028714316.3284</v>
      </c>
      <c r="J151" s="84">
        <v>1764314407555.4263</v>
      </c>
      <c r="K151" s="84">
        <v>318988332067.48181</v>
      </c>
      <c r="L151" s="84">
        <v>24732840680816.156</v>
      </c>
      <c r="M151" s="84">
        <v>208909359514.00998</v>
      </c>
    </row>
    <row r="152" spans="1:13" x14ac:dyDescent="0.2">
      <c r="A152" s="92">
        <v>2043</v>
      </c>
      <c r="B152" s="84">
        <v>127589548762.10265</v>
      </c>
      <c r="C152" s="84">
        <v>10771149442.694944</v>
      </c>
      <c r="D152" s="84">
        <v>31567144231.75507</v>
      </c>
      <c r="E152" s="84">
        <v>10181696871232.781</v>
      </c>
      <c r="F152" s="84">
        <v>30565986920.314758</v>
      </c>
      <c r="G152" s="84">
        <v>245957883105.36563</v>
      </c>
      <c r="H152" s="84">
        <v>581203250306.51526</v>
      </c>
      <c r="I152" s="84">
        <v>30118304547.453812</v>
      </c>
      <c r="J152" s="84">
        <v>1829416629379.6541</v>
      </c>
      <c r="K152" s="84">
        <v>330906120782.86786</v>
      </c>
      <c r="L152" s="84">
        <v>25655681127779.25</v>
      </c>
      <c r="M152" s="84">
        <v>216625004020.71936</v>
      </c>
    </row>
    <row r="153" spans="1:13" x14ac:dyDescent="0.2">
      <c r="A153" s="92">
        <v>2044</v>
      </c>
      <c r="B153" s="84">
        <v>132511759824.75523</v>
      </c>
      <c r="C153" s="84">
        <v>11186684033.247658</v>
      </c>
      <c r="D153" s="84">
        <v>32784969015.574078</v>
      </c>
      <c r="E153" s="84">
        <v>10559838817939.537</v>
      </c>
      <c r="F153" s="84">
        <v>31713691577.674252</v>
      </c>
      <c r="G153" s="84">
        <v>255193214151.30133</v>
      </c>
      <c r="H153" s="84">
        <v>602866257837.62976</v>
      </c>
      <c r="I153" s="84">
        <v>31249868883.400692</v>
      </c>
      <c r="J153" s="84">
        <v>1896985315249.874</v>
      </c>
      <c r="K153" s="84">
        <v>343280967564.00787</v>
      </c>
      <c r="L153" s="84">
        <v>26613868459410.41</v>
      </c>
      <c r="M153" s="84">
        <v>224633227081.69638</v>
      </c>
    </row>
    <row r="154" spans="1:13" x14ac:dyDescent="0.2">
      <c r="A154" s="92">
        <v>2045</v>
      </c>
      <c r="B154" s="84">
        <v>137628551144.25287</v>
      </c>
      <c r="C154" s="84">
        <v>11618645149.658779</v>
      </c>
      <c r="D154" s="84">
        <v>34050936155.834293</v>
      </c>
      <c r="E154" s="84">
        <v>10952401041482.178</v>
      </c>
      <c r="F154" s="84">
        <v>32905631509.169025</v>
      </c>
      <c r="G154" s="84">
        <v>264784496876.9032</v>
      </c>
      <c r="H154" s="84">
        <v>625358275120.13196</v>
      </c>
      <c r="I154" s="84">
        <v>32425071195.880245</v>
      </c>
      <c r="J154" s="84">
        <v>1967116674938.2551</v>
      </c>
      <c r="K154" s="84">
        <v>356130913196.92767</v>
      </c>
      <c r="L154" s="84">
        <v>27608796172968.586</v>
      </c>
      <c r="M154" s="84">
        <v>232945451451.19763</v>
      </c>
    </row>
    <row r="155" spans="1:13" x14ac:dyDescent="0.2">
      <c r="A155" s="92">
        <v>2046</v>
      </c>
      <c r="B155" s="84">
        <v>142490253819.06866</v>
      </c>
      <c r="C155" s="84">
        <v>12029071603.219458</v>
      </c>
      <c r="D155" s="84">
        <v>35253792242.397186</v>
      </c>
      <c r="E155" s="84">
        <v>11323586935353.645</v>
      </c>
      <c r="F155" s="84">
        <v>34034269063.582565</v>
      </c>
      <c r="G155" s="84">
        <v>273866399071.03418</v>
      </c>
      <c r="H155" s="84">
        <v>646635458550.16211</v>
      </c>
      <c r="I155" s="84">
        <v>33537944893.809608</v>
      </c>
      <c r="J155" s="84">
        <v>2033381110790.3489</v>
      </c>
      <c r="K155" s="84">
        <v>368292057806.77765</v>
      </c>
      <c r="L155" s="84">
        <v>28550232709141.953</v>
      </c>
      <c r="M155" s="84">
        <v>240800291909.85507</v>
      </c>
    </row>
    <row r="156" spans="1:13" x14ac:dyDescent="0.2">
      <c r="A156" s="92">
        <v>2047</v>
      </c>
      <c r="B156" s="84">
        <v>147528078546.32663</v>
      </c>
      <c r="C156" s="84">
        <v>12454366335.273911</v>
      </c>
      <c r="D156" s="84">
        <v>36500223923.717384</v>
      </c>
      <c r="E156" s="84">
        <v>11707703892936.633</v>
      </c>
      <c r="F156" s="84">
        <v>35202685054.652267</v>
      </c>
      <c r="G156" s="84">
        <v>283268389737.97455</v>
      </c>
      <c r="H156" s="84">
        <v>668656728643.97571</v>
      </c>
      <c r="I156" s="84">
        <v>34690065749.54599</v>
      </c>
      <c r="J156" s="84">
        <v>2101940227784.7612</v>
      </c>
      <c r="K156" s="84">
        <v>380879996133.974</v>
      </c>
      <c r="L156" s="84">
        <v>29524663062524.164</v>
      </c>
      <c r="M156" s="84">
        <v>248927408174.51492</v>
      </c>
    </row>
    <row r="157" spans="1:13" x14ac:dyDescent="0.2">
      <c r="A157" s="92">
        <v>2048</v>
      </c>
      <c r="B157" s="84">
        <v>152748585447.27261</v>
      </c>
      <c r="C157" s="84">
        <v>12895083153.29952</v>
      </c>
      <c r="D157" s="84">
        <v>37791854300.004173</v>
      </c>
      <c r="E157" s="84">
        <v>12105216268249.68</v>
      </c>
      <c r="F157" s="84">
        <v>36412323966.145729</v>
      </c>
      <c r="G157" s="84">
        <v>293002092326.05524</v>
      </c>
      <c r="H157" s="84">
        <v>691448904932.599</v>
      </c>
      <c r="I157" s="84">
        <v>35882859792.631393</v>
      </c>
      <c r="J157" s="84">
        <v>2172875947053.2371</v>
      </c>
      <c r="K157" s="84">
        <v>393910163637.1933</v>
      </c>
      <c r="L157" s="84">
        <v>30533278905630.711</v>
      </c>
      <c r="M157" s="84">
        <v>257336530063.33157</v>
      </c>
    </row>
    <row r="158" spans="1:13" x14ac:dyDescent="0.2">
      <c r="A158" s="92">
        <v>2049</v>
      </c>
      <c r="B158" s="84">
        <v>158158586432.83411</v>
      </c>
      <c r="C158" s="84">
        <v>13351797120.936905</v>
      </c>
      <c r="D158" s="84">
        <v>39130368769.577354</v>
      </c>
      <c r="E158" s="84">
        <v>12516605643162.283</v>
      </c>
      <c r="F158" s="84">
        <v>37664684445.462189</v>
      </c>
      <c r="G158" s="84">
        <v>303079566126.63208</v>
      </c>
      <c r="H158" s="84">
        <v>715039805516.37891</v>
      </c>
      <c r="I158" s="84">
        <v>37117806553.836166</v>
      </c>
      <c r="J158" s="84">
        <v>2246273211905.0376</v>
      </c>
      <c r="K158" s="84">
        <v>407398572340.97247</v>
      </c>
      <c r="L158" s="84">
        <v>31577316367782.98</v>
      </c>
      <c r="M158" s="84">
        <v>266037746679.3233</v>
      </c>
    </row>
    <row r="159" spans="1:13" x14ac:dyDescent="0.2">
      <c r="A159" s="92">
        <v>2050</v>
      </c>
      <c r="B159" s="84">
        <v>163765155157.00858</v>
      </c>
      <c r="C159" s="84">
        <v>13825105398.258131</v>
      </c>
      <c r="D159" s="84">
        <v>40517517491.564552</v>
      </c>
      <c r="E159" s="84">
        <v>12942371487126.455</v>
      </c>
      <c r="F159" s="84">
        <v>38961321398.993225</v>
      </c>
      <c r="G159" s="84">
        <v>313513323134.99878</v>
      </c>
      <c r="H159" s="84">
        <v>739458285436.00098</v>
      </c>
      <c r="I159" s="84">
        <v>38396441135.977554</v>
      </c>
      <c r="J159" s="84">
        <v>2322220102924.4761</v>
      </c>
      <c r="K159" s="84">
        <v>421361833059.40961</v>
      </c>
      <c r="L159" s="84">
        <v>32658057746628.836</v>
      </c>
      <c r="M159" s="84">
        <v>275041520106.1189</v>
      </c>
    </row>
    <row r="160" spans="1:13" x14ac:dyDescent="0.2">
      <c r="A160" s="92">
        <v>2051</v>
      </c>
      <c r="B160" s="84">
        <v>169295678901.73111</v>
      </c>
      <c r="C160" s="84">
        <v>14291993934.706139</v>
      </c>
      <c r="D160" s="84">
        <v>41885852746.804222</v>
      </c>
      <c r="E160" s="84">
        <v>13360937317927.062</v>
      </c>
      <c r="F160" s="84">
        <v>40237309109.275368</v>
      </c>
      <c r="G160" s="84">
        <v>323780920150.87378</v>
      </c>
      <c r="H160" s="84">
        <v>763471749446.16125</v>
      </c>
      <c r="I160" s="84">
        <v>39654780613.041573</v>
      </c>
      <c r="J160" s="84">
        <v>2396844378025.1289</v>
      </c>
      <c r="K160" s="84">
        <v>435097672364.65228</v>
      </c>
      <c r="L160" s="84">
        <v>33721069907714.965</v>
      </c>
      <c r="M160" s="84">
        <v>283889241713.51031</v>
      </c>
    </row>
    <row r="161" spans="1:13" x14ac:dyDescent="0.2">
      <c r="A161" s="92">
        <v>2052</v>
      </c>
      <c r="B161" s="84">
        <v>175018722787.15231</v>
      </c>
      <c r="C161" s="84">
        <v>14775135081.360188</v>
      </c>
      <c r="D161" s="84">
        <v>43301820881.505722</v>
      </c>
      <c r="E161" s="84">
        <v>13793496964274.457</v>
      </c>
      <c r="F161" s="84">
        <v>41556475449.497757</v>
      </c>
      <c r="G161" s="84">
        <v>334395966259.20654</v>
      </c>
      <c r="H161" s="84">
        <v>788291265154.73938</v>
      </c>
      <c r="I161" s="84">
        <v>40955728871.732025</v>
      </c>
      <c r="J161" s="84">
        <v>2473947999690.5913</v>
      </c>
      <c r="K161" s="84">
        <v>449296274267.56671</v>
      </c>
      <c r="L161" s="84">
        <v>34819843566920.625</v>
      </c>
      <c r="M161" s="84">
        <v>293031227798.20837</v>
      </c>
    </row>
    <row r="162" spans="1:13" x14ac:dyDescent="0.2">
      <c r="A162" s="92">
        <v>2053</v>
      </c>
      <c r="B162" s="84">
        <v>180941214206.49054</v>
      </c>
      <c r="C162" s="84">
        <v>15275113650.911749</v>
      </c>
      <c r="D162" s="84">
        <v>44767135870.43988</v>
      </c>
      <c r="E162" s="84">
        <v>14240535520243.631</v>
      </c>
      <c r="F162" s="84">
        <v>42920334477.454964</v>
      </c>
      <c r="G162" s="84">
        <v>345370644755.46942</v>
      </c>
      <c r="H162" s="84">
        <v>813944881306.98376</v>
      </c>
      <c r="I162" s="84">
        <v>42300780888.082939</v>
      </c>
      <c r="J162" s="84">
        <v>2553616396436.4048</v>
      </c>
      <c r="K162" s="84">
        <v>463973798101.96277</v>
      </c>
      <c r="L162" s="84">
        <v>35955625786449.633</v>
      </c>
      <c r="M162" s="84">
        <v>302477627749.35773</v>
      </c>
    </row>
    <row r="163" spans="1:13" x14ac:dyDescent="0.2">
      <c r="A163" s="92">
        <v>2054</v>
      </c>
      <c r="B163" s="84">
        <v>187070338801.77313</v>
      </c>
      <c r="C163" s="84">
        <v>15792536257.497105</v>
      </c>
      <c r="D163" s="84">
        <v>46283575584.77578</v>
      </c>
      <c r="E163" s="84">
        <v>14702555555918.387</v>
      </c>
      <c r="F163" s="84">
        <v>44330455387.625092</v>
      </c>
      <c r="G163" s="84">
        <v>356717582608.09753</v>
      </c>
      <c r="H163" s="84">
        <v>840461660796.39319</v>
      </c>
      <c r="I163" s="84">
        <v>43691486110.3685</v>
      </c>
      <c r="J163" s="84">
        <v>2635938056708.4214</v>
      </c>
      <c r="K163" s="84">
        <v>479146989386.79382</v>
      </c>
      <c r="L163" s="84">
        <v>37129708808229.086</v>
      </c>
      <c r="M163" s="84">
        <v>312238954844.06628</v>
      </c>
    </row>
    <row r="164" spans="1:13" x14ac:dyDescent="0.2">
      <c r="A164" s="92">
        <v>2055</v>
      </c>
      <c r="B164" s="84">
        <v>193413550457.06796</v>
      </c>
      <c r="C164" s="84">
        <v>16328032160.329082</v>
      </c>
      <c r="D164" s="84">
        <v>47852984264.641975</v>
      </c>
      <c r="E164" s="84">
        <v>15180077772918.662</v>
      </c>
      <c r="F164" s="84">
        <v>45788464600.209534</v>
      </c>
      <c r="G164" s="84">
        <v>368449867268.53833</v>
      </c>
      <c r="H164" s="84">
        <v>867871718834.78491</v>
      </c>
      <c r="I164" s="84">
        <v>45129450524.030663</v>
      </c>
      <c r="J164" s="84">
        <v>2721004643036.0952</v>
      </c>
      <c r="K164" s="84">
        <v>494833201956.15387</v>
      </c>
      <c r="L164" s="84">
        <v>38343431757532.672</v>
      </c>
      <c r="M164" s="84">
        <v>322326099835.00787</v>
      </c>
    </row>
    <row r="165" spans="1:13" x14ac:dyDescent="0.2">
      <c r="A165" s="92">
        <v>2056</v>
      </c>
      <c r="B165" s="84">
        <v>199964140395.62222</v>
      </c>
      <c r="C165" s="84">
        <v>16881035002.383602</v>
      </c>
      <c r="D165" s="84">
        <v>49473702128.126511</v>
      </c>
      <c r="E165" s="84">
        <v>15672509825693.564</v>
      </c>
      <c r="F165" s="84">
        <v>47292632485.23494</v>
      </c>
      <c r="G165" s="84">
        <v>380553580778.64105</v>
      </c>
      <c r="H165" s="84">
        <v>896141543780.08862</v>
      </c>
      <c r="I165" s="84">
        <v>46612972435.423317</v>
      </c>
      <c r="J165" s="84">
        <v>2808708267291.3374</v>
      </c>
      <c r="K165" s="84">
        <v>511013515850.37518</v>
      </c>
      <c r="L165" s="84">
        <v>39595322861542.656</v>
      </c>
      <c r="M165" s="84">
        <v>332726315759.21936</v>
      </c>
    </row>
    <row r="166" spans="1:13" x14ac:dyDescent="0.2">
      <c r="A166" s="92">
        <v>2057</v>
      </c>
      <c r="B166" s="84">
        <v>206743090982.91531</v>
      </c>
      <c r="C166" s="84">
        <v>17453316121.487034</v>
      </c>
      <c r="D166" s="84">
        <v>51150920538.223038</v>
      </c>
      <c r="E166" s="84">
        <v>16181429829149.496</v>
      </c>
      <c r="F166" s="84">
        <v>48847778785.959076</v>
      </c>
      <c r="G166" s="84">
        <v>393067506569.54053</v>
      </c>
      <c r="H166" s="84">
        <v>925361728517.39307</v>
      </c>
      <c r="I166" s="84">
        <v>48146805394.963158</v>
      </c>
      <c r="J166" s="84">
        <v>2899330017995.1055</v>
      </c>
      <c r="K166" s="84">
        <v>527739779815.33295</v>
      </c>
      <c r="L166" s="84">
        <v>40889393793789.773</v>
      </c>
      <c r="M166" s="84">
        <v>343472934697.97467</v>
      </c>
    </row>
    <row r="167" spans="1:13" x14ac:dyDescent="0.2">
      <c r="A167" s="92">
        <v>2058</v>
      </c>
      <c r="B167" s="84">
        <v>213758610299.80441</v>
      </c>
      <c r="C167" s="84">
        <v>18045568446.379829</v>
      </c>
      <c r="D167" s="84">
        <v>52886670340.607025</v>
      </c>
      <c r="E167" s="84">
        <v>16707408590586.262</v>
      </c>
      <c r="F167" s="84">
        <v>50455688943.176292</v>
      </c>
      <c r="G167" s="84">
        <v>406006011696.98865</v>
      </c>
      <c r="H167" s="84">
        <v>955565301745.12219</v>
      </c>
      <c r="I167" s="84">
        <v>49732712540.118958</v>
      </c>
      <c r="J167" s="84">
        <v>2992970302741.9375</v>
      </c>
      <c r="K167" s="84">
        <v>545031034732.36194</v>
      </c>
      <c r="L167" s="84">
        <v>42227113616148.594</v>
      </c>
      <c r="M167" s="84">
        <v>354577887929.91931</v>
      </c>
    </row>
    <row r="168" spans="1:13" x14ac:dyDescent="0.2">
      <c r="A168" s="92">
        <v>2059</v>
      </c>
      <c r="B168" s="84">
        <v>221019210900.42938</v>
      </c>
      <c r="C168" s="84">
        <v>18658510609.531673</v>
      </c>
      <c r="D168" s="84">
        <v>54683057714.426666</v>
      </c>
      <c r="E168" s="84">
        <v>17251037366738.678</v>
      </c>
      <c r="F168" s="84">
        <v>52118213071.105682</v>
      </c>
      <c r="G168" s="84">
        <v>419383983629.79254</v>
      </c>
      <c r="H168" s="84">
        <v>986786479824.74207</v>
      </c>
      <c r="I168" s="84">
        <v>51372520910.342766</v>
      </c>
      <c r="J168" s="84">
        <v>3089733105019.8091</v>
      </c>
      <c r="K168" s="84">
        <v>562907008463.75134</v>
      </c>
      <c r="L168" s="84">
        <v>43610004323842.727</v>
      </c>
      <c r="M168" s="84">
        <v>366053532073.08942</v>
      </c>
    </row>
    <row r="169" spans="1:13" x14ac:dyDescent="0.2">
      <c r="A169" s="92">
        <v>2060</v>
      </c>
      <c r="B169" s="84">
        <v>228533721463.74893</v>
      </c>
      <c r="C169" s="84">
        <v>19292887930.767864</v>
      </c>
      <c r="D169" s="84">
        <v>56542267055.173538</v>
      </c>
      <c r="E169" s="84">
        <v>17812928621377.172</v>
      </c>
      <c r="F169" s="84">
        <v>53837268378.680672</v>
      </c>
      <c r="G169" s="84">
        <v>433216849733.40814</v>
      </c>
      <c r="H169" s="84">
        <v>1019060710937.4979</v>
      </c>
      <c r="I169" s="84">
        <v>53068123840.763779</v>
      </c>
      <c r="J169" s="84">
        <v>3189726115929.7905</v>
      </c>
      <c r="K169" s="84">
        <v>581388141476.08203</v>
      </c>
      <c r="L169" s="84">
        <v>45039642817322.055</v>
      </c>
      <c r="M169" s="84">
        <v>377912664767.60962</v>
      </c>
    </row>
    <row r="173" spans="1:13" x14ac:dyDescent="0.2">
      <c r="A173" s="83" t="s">
        <v>259</v>
      </c>
    </row>
    <row r="174" spans="1:13" x14ac:dyDescent="0.2">
      <c r="A174" s="83" t="s">
        <v>241</v>
      </c>
    </row>
    <row r="175" spans="1:13" x14ac:dyDescent="0.2">
      <c r="A175" s="83"/>
    </row>
    <row r="176" spans="1:13" x14ac:dyDescent="0.2">
      <c r="A176" s="83"/>
    </row>
    <row r="177" spans="1:43" x14ac:dyDescent="0.2">
      <c r="A177" s="83"/>
    </row>
    <row r="178" spans="1:43" x14ac:dyDescent="0.2">
      <c r="A178" s="85" t="s">
        <v>244</v>
      </c>
      <c r="B178" s="85">
        <v>2019</v>
      </c>
      <c r="C178" s="85">
        <v>2020</v>
      </c>
      <c r="D178" s="85">
        <v>2021</v>
      </c>
      <c r="E178" s="85">
        <v>2022</v>
      </c>
      <c r="F178" s="85">
        <v>2023</v>
      </c>
      <c r="G178" s="85">
        <v>2024</v>
      </c>
      <c r="H178" s="85">
        <v>2025</v>
      </c>
      <c r="I178" s="85">
        <v>2026</v>
      </c>
      <c r="J178" s="85">
        <v>2027</v>
      </c>
      <c r="K178" s="85">
        <v>2028</v>
      </c>
      <c r="L178" s="85">
        <v>2029</v>
      </c>
      <c r="M178" s="85">
        <v>2030</v>
      </c>
      <c r="N178" s="85">
        <v>2031</v>
      </c>
      <c r="O178" s="85">
        <v>2032</v>
      </c>
      <c r="P178" s="85">
        <v>2033</v>
      </c>
      <c r="Q178" s="85">
        <v>2034</v>
      </c>
      <c r="R178" s="85">
        <v>2035</v>
      </c>
      <c r="S178" s="85">
        <v>2036</v>
      </c>
      <c r="T178" s="85">
        <v>2037</v>
      </c>
      <c r="U178" s="85">
        <v>2038</v>
      </c>
      <c r="V178" s="85">
        <v>2039</v>
      </c>
      <c r="W178" s="85">
        <v>2040</v>
      </c>
      <c r="X178" s="85">
        <v>2041</v>
      </c>
      <c r="Y178" s="85">
        <v>2042</v>
      </c>
      <c r="Z178" s="85">
        <v>2043</v>
      </c>
      <c r="AA178" s="85">
        <v>2044</v>
      </c>
      <c r="AB178" s="85">
        <v>2045</v>
      </c>
      <c r="AC178" s="85">
        <v>2046</v>
      </c>
      <c r="AD178" s="85">
        <v>2047</v>
      </c>
      <c r="AE178" s="85">
        <v>2048</v>
      </c>
      <c r="AF178" s="85">
        <v>2049</v>
      </c>
      <c r="AG178" s="85">
        <v>2050</v>
      </c>
      <c r="AH178" s="85">
        <v>2051</v>
      </c>
      <c r="AI178" s="85">
        <v>2052</v>
      </c>
      <c r="AJ178" s="85">
        <v>2053</v>
      </c>
      <c r="AK178" s="85">
        <v>2054</v>
      </c>
      <c r="AL178" s="85">
        <v>2055</v>
      </c>
      <c r="AM178" s="85">
        <v>2056</v>
      </c>
      <c r="AN178" s="85">
        <v>2057</v>
      </c>
      <c r="AO178" s="85">
        <v>2058</v>
      </c>
      <c r="AP178" s="85">
        <v>2059</v>
      </c>
      <c r="AQ178" s="85">
        <v>2060</v>
      </c>
    </row>
    <row r="179" spans="1:43" x14ac:dyDescent="0.2">
      <c r="A179" s="85" t="s">
        <v>245</v>
      </c>
      <c r="B179" s="84" cm="1">
        <f t="array" ref="B179:AQ190">TRANSPOSE(B128:M169)</f>
        <v>50614711016.724609</v>
      </c>
      <c r="C179" s="84">
        <v>52837260501.170898</v>
      </c>
      <c r="D179" s="84">
        <v>55059809985.617188</v>
      </c>
      <c r="E179" s="84">
        <v>58254513963.681793</v>
      </c>
      <c r="F179" s="84">
        <v>59704828758.677719</v>
      </c>
      <c r="G179" s="84">
        <v>61432604971.480988</v>
      </c>
      <c r="H179" s="84">
        <v>63213798104.775444</v>
      </c>
      <c r="I179" s="84">
        <v>65550553992.391739</v>
      </c>
      <c r="J179" s="84">
        <v>67976008270.228989</v>
      </c>
      <c r="K179" s="84">
        <v>70493635667.369614</v>
      </c>
      <c r="L179" s="84">
        <v>73107052127.831573</v>
      </c>
      <c r="M179" s="84">
        <v>75820020814.203568</v>
      </c>
      <c r="N179" s="84">
        <v>78996714256.101471</v>
      </c>
      <c r="O179" s="84">
        <v>82309090107.763931</v>
      </c>
      <c r="P179" s="84">
        <v>85763073059.59166</v>
      </c>
      <c r="Q179" s="84">
        <v>89364853064.99057</v>
      </c>
      <c r="R179" s="84">
        <v>93120897523.720032</v>
      </c>
      <c r="S179" s="84">
        <v>96945204695.071808</v>
      </c>
      <c r="T179" s="84">
        <v>100929838556.88141</v>
      </c>
      <c r="U179" s="84">
        <v>105081681142.48409</v>
      </c>
      <c r="V179" s="84">
        <v>109407917870.41792</v>
      </c>
      <c r="W179" s="84">
        <v>113916051347.89349</v>
      </c>
      <c r="X179" s="84">
        <v>118298830429.11588</v>
      </c>
      <c r="Y179" s="84">
        <v>122854332795.03078</v>
      </c>
      <c r="Z179" s="84">
        <v>127589548762.10265</v>
      </c>
      <c r="AA179" s="84">
        <v>132511759824.75523</v>
      </c>
      <c r="AB179" s="84">
        <v>137628551144.25287</v>
      </c>
      <c r="AC179" s="84">
        <v>142490253819.06866</v>
      </c>
      <c r="AD179" s="84">
        <v>147528078546.32663</v>
      </c>
      <c r="AE179" s="84">
        <v>152748585447.27261</v>
      </c>
      <c r="AF179" s="84">
        <v>158158586432.83411</v>
      </c>
      <c r="AG179" s="84">
        <v>163765155157.00858</v>
      </c>
      <c r="AH179" s="84">
        <v>169295678901.73111</v>
      </c>
      <c r="AI179" s="84">
        <v>175018722787.15231</v>
      </c>
      <c r="AJ179" s="84">
        <v>180941214206.49054</v>
      </c>
      <c r="AK179" s="84">
        <v>187070338801.77313</v>
      </c>
      <c r="AL179" s="84">
        <v>193413550457.06796</v>
      </c>
      <c r="AM179" s="84">
        <v>199964140395.62222</v>
      </c>
      <c r="AN179" s="84">
        <v>206743090982.91531</v>
      </c>
      <c r="AO179" s="84">
        <v>213758610299.80441</v>
      </c>
      <c r="AP179" s="84">
        <v>221019210900.42938</v>
      </c>
      <c r="AQ179" s="84">
        <v>228533721463.74893</v>
      </c>
    </row>
    <row r="180" spans="1:43" x14ac:dyDescent="0.2">
      <c r="A180" s="85" t="s">
        <v>246</v>
      </c>
      <c r="B180" s="84">
        <v>4272909670.5785522</v>
      </c>
      <c r="C180" s="84">
        <v>4460537990.1686401</v>
      </c>
      <c r="D180" s="84">
        <v>4648166309.7587891</v>
      </c>
      <c r="E180" s="84">
        <v>4917864214.4607401</v>
      </c>
      <c r="F180" s="84">
        <v>5040300241.0631113</v>
      </c>
      <c r="G180" s="84">
        <v>5186159646.9746408</v>
      </c>
      <c r="H180" s="84">
        <v>5336528525.9441004</v>
      </c>
      <c r="I180" s="84">
        <v>5533798185.671073</v>
      </c>
      <c r="J180" s="84">
        <v>5738555791.1166849</v>
      </c>
      <c r="K180" s="84">
        <v>5951094679.9917355</v>
      </c>
      <c r="L180" s="84">
        <v>6171720111.4158297</v>
      </c>
      <c r="M180" s="84">
        <v>6400749772.7461376</v>
      </c>
      <c r="N180" s="84">
        <v>6668927222.3598127</v>
      </c>
      <c r="O180" s="84">
        <v>6948559023.2507801</v>
      </c>
      <c r="P180" s="84">
        <v>7240145339.6270266</v>
      </c>
      <c r="Q180" s="84">
        <v>7544208729.2819958</v>
      </c>
      <c r="R180" s="84">
        <v>7861295172.1166515</v>
      </c>
      <c r="S180" s="84">
        <v>8184144374.3936768</v>
      </c>
      <c r="T180" s="84">
        <v>8520528405.7950239</v>
      </c>
      <c r="U180" s="84">
        <v>8871028249.7171326</v>
      </c>
      <c r="V180" s="84">
        <v>9236250501.4297009</v>
      </c>
      <c r="W180" s="84">
        <v>9616828533.3688774</v>
      </c>
      <c r="X180" s="84">
        <v>9986824108.1143074</v>
      </c>
      <c r="Y180" s="84">
        <v>10371401036.325735</v>
      </c>
      <c r="Z180" s="84">
        <v>10771149442.694944</v>
      </c>
      <c r="AA180" s="84">
        <v>11186684033.247658</v>
      </c>
      <c r="AB180" s="84">
        <v>11618645149.658779</v>
      </c>
      <c r="AC180" s="84">
        <v>12029071603.219458</v>
      </c>
      <c r="AD180" s="84">
        <v>12454366335.273911</v>
      </c>
      <c r="AE180" s="84">
        <v>12895083153.29952</v>
      </c>
      <c r="AF180" s="84">
        <v>13351797120.936905</v>
      </c>
      <c r="AG180" s="84">
        <v>13825105398.258131</v>
      </c>
      <c r="AH180" s="84">
        <v>14291993934.706139</v>
      </c>
      <c r="AI180" s="84">
        <v>14775135081.360188</v>
      </c>
      <c r="AJ180" s="84">
        <v>15275113650.911749</v>
      </c>
      <c r="AK180" s="84">
        <v>15792536257.497105</v>
      </c>
      <c r="AL180" s="84">
        <v>16328032160.329082</v>
      </c>
      <c r="AM180" s="84">
        <v>16881035002.383602</v>
      </c>
      <c r="AN180" s="84">
        <v>17453316121.487034</v>
      </c>
      <c r="AO180" s="84">
        <v>18045568446.379829</v>
      </c>
      <c r="AP180" s="84">
        <v>18658510609.531673</v>
      </c>
      <c r="AQ180" s="84">
        <v>19292887930.767864</v>
      </c>
    </row>
    <row r="181" spans="1:43" x14ac:dyDescent="0.2">
      <c r="A181" s="85" t="s">
        <v>247</v>
      </c>
      <c r="B181" s="84">
        <v>12522546465.901123</v>
      </c>
      <c r="C181" s="84">
        <v>13072433961.406982</v>
      </c>
      <c r="D181" s="84">
        <v>13622321456.912842</v>
      </c>
      <c r="E181" s="84">
        <v>14412731518.118637</v>
      </c>
      <c r="F181" s="84">
        <v>14771559185.051939</v>
      </c>
      <c r="G181" s="84">
        <v>15199033818.692612</v>
      </c>
      <c r="H181" s="84">
        <v>15639724652.9146</v>
      </c>
      <c r="I181" s="84">
        <v>16217867641.890703</v>
      </c>
      <c r="J181" s="84">
        <v>16817955950.670067</v>
      </c>
      <c r="K181" s="84">
        <v>17440849287.173752</v>
      </c>
      <c r="L181" s="84">
        <v>18087442298.603031</v>
      </c>
      <c r="M181" s="84">
        <v>18758666056.863495</v>
      </c>
      <c r="N181" s="84">
        <v>19544620715.805794</v>
      </c>
      <c r="O181" s="84">
        <v>20364145236.735851</v>
      </c>
      <c r="P181" s="84">
        <v>21218705488.700596</v>
      </c>
      <c r="Q181" s="84">
        <v>22109832971.80257</v>
      </c>
      <c r="R181" s="84">
        <v>23039127831.609623</v>
      </c>
      <c r="S181" s="84">
        <v>23985312331.291134</v>
      </c>
      <c r="T181" s="84">
        <v>24971164140.019115</v>
      </c>
      <c r="U181" s="84">
        <v>25998385993.340561</v>
      </c>
      <c r="V181" s="84">
        <v>27068755690.164879</v>
      </c>
      <c r="W181" s="84">
        <v>28184129508.031258</v>
      </c>
      <c r="X181" s="84">
        <v>29268490031.763615</v>
      </c>
      <c r="Y181" s="84">
        <v>30395585095.627926</v>
      </c>
      <c r="Z181" s="84">
        <v>31567144231.75507</v>
      </c>
      <c r="AA181" s="84">
        <v>32784969015.574078</v>
      </c>
      <c r="AB181" s="84">
        <v>34050936155.834293</v>
      </c>
      <c r="AC181" s="84">
        <v>35253792242.397186</v>
      </c>
      <c r="AD181" s="84">
        <v>36500223923.717384</v>
      </c>
      <c r="AE181" s="84">
        <v>37791854300.004173</v>
      </c>
      <c r="AF181" s="84">
        <v>39130368769.577354</v>
      </c>
      <c r="AG181" s="84">
        <v>40517517491.564552</v>
      </c>
      <c r="AH181" s="84">
        <v>41885852746.804222</v>
      </c>
      <c r="AI181" s="84">
        <v>43301820881.505722</v>
      </c>
      <c r="AJ181" s="84">
        <v>44767135870.43988</v>
      </c>
      <c r="AK181" s="84">
        <v>46283575584.77578</v>
      </c>
      <c r="AL181" s="84">
        <v>47852984264.641975</v>
      </c>
      <c r="AM181" s="84">
        <v>49473702128.126511</v>
      </c>
      <c r="AN181" s="84">
        <v>51150920538.223038</v>
      </c>
      <c r="AO181" s="84">
        <v>52886670340.607025</v>
      </c>
      <c r="AP181" s="84">
        <v>54683057714.426666</v>
      </c>
      <c r="AQ181" s="84">
        <v>56542267055.173538</v>
      </c>
    </row>
    <row r="182" spans="1:43" x14ac:dyDescent="0.2">
      <c r="A182" s="85" t="s">
        <v>180</v>
      </c>
      <c r="B182" s="84">
        <v>4186992190871.125</v>
      </c>
      <c r="C182" s="84">
        <v>4361014003964.4375</v>
      </c>
      <c r="D182" s="84">
        <v>4535035817057.75</v>
      </c>
      <c r="E182" s="84">
        <v>4786406928500.7734</v>
      </c>
      <c r="F182" s="84">
        <v>4898743288766.1963</v>
      </c>
      <c r="G182" s="84">
        <v>5033492989690.2383</v>
      </c>
      <c r="H182" s="84">
        <v>5172230336790.0107</v>
      </c>
      <c r="I182" s="84">
        <v>5355967062522.7617</v>
      </c>
      <c r="J182" s="84">
        <v>5546421513812.9824</v>
      </c>
      <c r="K182" s="84">
        <v>5743847880351.5723</v>
      </c>
      <c r="L182" s="84">
        <v>5948510361581.1123</v>
      </c>
      <c r="M182" s="84">
        <v>6160683580702.8984</v>
      </c>
      <c r="N182" s="84">
        <v>6409884594477.458</v>
      </c>
      <c r="O182" s="84">
        <v>6669377283741.4561</v>
      </c>
      <c r="P182" s="84">
        <v>6939596935182.4893</v>
      </c>
      <c r="Q182" s="84">
        <v>7220997749536.1025</v>
      </c>
      <c r="R182" s="84">
        <v>7514053686133.3096</v>
      </c>
      <c r="S182" s="84">
        <v>7811784855399.0645</v>
      </c>
      <c r="T182" s="84">
        <v>8121578509963.6426</v>
      </c>
      <c r="U182" s="84">
        <v>8443935985422.3125</v>
      </c>
      <c r="V182" s="84">
        <v>8779380061015.0928</v>
      </c>
      <c r="W182" s="84">
        <v>9128455908721.9004</v>
      </c>
      <c r="X182" s="84">
        <v>9466518297708.2012</v>
      </c>
      <c r="Y182" s="84">
        <v>9817431039895.0469</v>
      </c>
      <c r="Z182" s="84">
        <v>10181696871232.781</v>
      </c>
      <c r="AA182" s="84">
        <v>10559838817939.537</v>
      </c>
      <c r="AB182" s="84">
        <v>10952401041482.178</v>
      </c>
      <c r="AC182" s="84">
        <v>11323586935353.645</v>
      </c>
      <c r="AD182" s="84">
        <v>11707703892936.633</v>
      </c>
      <c r="AE182" s="84">
        <v>12105216268249.68</v>
      </c>
      <c r="AF182" s="84">
        <v>12516605643162.283</v>
      </c>
      <c r="AG182" s="84">
        <v>12942371487126.455</v>
      </c>
      <c r="AH182" s="84">
        <v>13360937317927.062</v>
      </c>
      <c r="AI182" s="84">
        <v>13793496964274.457</v>
      </c>
      <c r="AJ182" s="84">
        <v>14240535520243.631</v>
      </c>
      <c r="AK182" s="84">
        <v>14702555555918.387</v>
      </c>
      <c r="AL182" s="84">
        <v>15180077772918.662</v>
      </c>
      <c r="AM182" s="84">
        <v>15672509825693.564</v>
      </c>
      <c r="AN182" s="84">
        <v>16181429829149.496</v>
      </c>
      <c r="AO182" s="84">
        <v>16707408590586.262</v>
      </c>
      <c r="AP182" s="84">
        <v>17251037366738.678</v>
      </c>
      <c r="AQ182" s="84">
        <v>17812928621377.172</v>
      </c>
    </row>
    <row r="183" spans="1:43" x14ac:dyDescent="0.2">
      <c r="A183" s="85" t="s">
        <v>248</v>
      </c>
      <c r="B183" s="84">
        <v>12443353256.876465</v>
      </c>
      <c r="C183" s="84">
        <v>12968624563.003662</v>
      </c>
      <c r="D183" s="84">
        <v>13493895869.130981</v>
      </c>
      <c r="E183" s="84">
        <v>14251569235.219151</v>
      </c>
      <c r="F183" s="84">
        <v>14591709477.339962</v>
      </c>
      <c r="G183" s="84">
        <v>14998903810.474329</v>
      </c>
      <c r="H183" s="84">
        <v>15418303958.575588</v>
      </c>
      <c r="I183" s="84">
        <v>15972226948.56155</v>
      </c>
      <c r="J183" s="84">
        <v>16546624461.917616</v>
      </c>
      <c r="K183" s="84">
        <v>17142279296.109867</v>
      </c>
      <c r="L183" s="84">
        <v>17760005372.909061</v>
      </c>
      <c r="M183" s="84">
        <v>18400649036.797905</v>
      </c>
      <c r="N183" s="84">
        <v>19152432986.650482</v>
      </c>
      <c r="O183" s="84">
        <v>19935570305.541172</v>
      </c>
      <c r="P183" s="84">
        <v>20751399750.215599</v>
      </c>
      <c r="Q183" s="84">
        <v>21601318781.727394</v>
      </c>
      <c r="R183" s="84">
        <v>22486786209.768902</v>
      </c>
      <c r="S183" s="84">
        <v>23386947803.634312</v>
      </c>
      <c r="T183" s="84">
        <v>24323945915.33136</v>
      </c>
      <c r="U183" s="84">
        <v>25299326413.211697</v>
      </c>
      <c r="V183" s="84">
        <v>26314701901.285702</v>
      </c>
      <c r="W183" s="84">
        <v>27371754698.519829</v>
      </c>
      <c r="X183" s="84">
        <v>28396606444.451775</v>
      </c>
      <c r="Y183" s="84">
        <v>29460831768.161781</v>
      </c>
      <c r="Z183" s="84">
        <v>30565986920.314758</v>
      </c>
      <c r="AA183" s="84">
        <v>31713691577.674252</v>
      </c>
      <c r="AB183" s="84">
        <v>32905631509.169025</v>
      </c>
      <c r="AC183" s="84">
        <v>34034269063.582565</v>
      </c>
      <c r="AD183" s="84">
        <v>35202685054.652267</v>
      </c>
      <c r="AE183" s="84">
        <v>36412323966.145729</v>
      </c>
      <c r="AF183" s="84">
        <v>37664684445.462189</v>
      </c>
      <c r="AG183" s="84">
        <v>38961321398.993225</v>
      </c>
      <c r="AH183" s="84">
        <v>40237309109.275368</v>
      </c>
      <c r="AI183" s="84">
        <v>41556475449.497757</v>
      </c>
      <c r="AJ183" s="84">
        <v>42920334477.454964</v>
      </c>
      <c r="AK183" s="84">
        <v>44330455387.625092</v>
      </c>
      <c r="AL183" s="84">
        <v>45788464600.209534</v>
      </c>
      <c r="AM183" s="84">
        <v>47292632485.23494</v>
      </c>
      <c r="AN183" s="84">
        <v>48847778785.959076</v>
      </c>
      <c r="AO183" s="84">
        <v>50455688943.176292</v>
      </c>
      <c r="AP183" s="84">
        <v>52118213071.105682</v>
      </c>
      <c r="AQ183" s="84">
        <v>53837268378.680672</v>
      </c>
    </row>
    <row r="184" spans="1:43" x14ac:dyDescent="0.2">
      <c r="A184" s="85" t="s">
        <v>249</v>
      </c>
      <c r="B184" s="84">
        <v>100128971257.06934</v>
      </c>
      <c r="C184" s="84">
        <v>104355715803.15527</v>
      </c>
      <c r="D184" s="84">
        <v>108582460349.24121</v>
      </c>
      <c r="E184" s="84">
        <v>114679293986.39238</v>
      </c>
      <c r="F184" s="84">
        <v>117416328917.71022</v>
      </c>
      <c r="G184" s="84">
        <v>120692933610.74506</v>
      </c>
      <c r="H184" s="84">
        <v>124067755855.81474</v>
      </c>
      <c r="I184" s="84">
        <v>128525054302.47125</v>
      </c>
      <c r="J184" s="84">
        <v>133147106808.56136</v>
      </c>
      <c r="K184" s="84">
        <v>137940212375.91867</v>
      </c>
      <c r="L184" s="84">
        <v>142910920456.92215</v>
      </c>
      <c r="M184" s="84">
        <v>148066041402.49838</v>
      </c>
      <c r="N184" s="84">
        <v>154115484181.51089</v>
      </c>
      <c r="O184" s="84">
        <v>160417220737.16336</v>
      </c>
      <c r="P184" s="84">
        <v>166982023755.31763</v>
      </c>
      <c r="Q184" s="84">
        <v>173821138302.70001</v>
      </c>
      <c r="R184" s="84">
        <v>180946303105.25842</v>
      </c>
      <c r="S184" s="84">
        <v>188189708680.7876</v>
      </c>
      <c r="T184" s="84">
        <v>195729529744.89542</v>
      </c>
      <c r="U184" s="84">
        <v>203578205565.72394</v>
      </c>
      <c r="V184" s="84">
        <v>211748712418.82141</v>
      </c>
      <c r="W184" s="84">
        <v>220254587560.9032</v>
      </c>
      <c r="X184" s="84">
        <v>228501347810.58313</v>
      </c>
      <c r="Y184" s="84">
        <v>237064938721.2804</v>
      </c>
      <c r="Z184" s="84">
        <v>245957883105.36563</v>
      </c>
      <c r="AA184" s="84">
        <v>255193214151.30133</v>
      </c>
      <c r="AB184" s="84">
        <v>264784496876.9032</v>
      </c>
      <c r="AC184" s="84">
        <v>273866399071.03418</v>
      </c>
      <c r="AD184" s="84">
        <v>283268389737.97455</v>
      </c>
      <c r="AE184" s="84">
        <v>293002092326.05524</v>
      </c>
      <c r="AF184" s="84">
        <v>303079566126.63208</v>
      </c>
      <c r="AG184" s="84">
        <v>313513323134.99878</v>
      </c>
      <c r="AH184" s="84">
        <v>323780920150.87378</v>
      </c>
      <c r="AI184" s="84">
        <v>334395966259.20654</v>
      </c>
      <c r="AJ184" s="84">
        <v>345370644755.46942</v>
      </c>
      <c r="AK184" s="84">
        <v>356717582608.09753</v>
      </c>
      <c r="AL184" s="84">
        <v>368449867268.53833</v>
      </c>
      <c r="AM184" s="84">
        <v>380553580778.64105</v>
      </c>
      <c r="AN184" s="84">
        <v>393067506569.54053</v>
      </c>
      <c r="AO184" s="84">
        <v>406006011696.98865</v>
      </c>
      <c r="AP184" s="84">
        <v>419383983629.79254</v>
      </c>
      <c r="AQ184" s="84">
        <v>433216849733.40814</v>
      </c>
    </row>
    <row r="185" spans="1:43" x14ac:dyDescent="0.2">
      <c r="A185" s="85" t="s">
        <v>250</v>
      </c>
      <c r="B185" s="84">
        <v>238224532224.17578</v>
      </c>
      <c r="C185" s="84">
        <v>248175897049.35547</v>
      </c>
      <c r="D185" s="84">
        <v>258127261874.53906</v>
      </c>
      <c r="E185" s="84">
        <v>272495178661.92618</v>
      </c>
      <c r="F185" s="84">
        <v>278925665588.81702</v>
      </c>
      <c r="G185" s="84">
        <v>286634139198.52704</v>
      </c>
      <c r="H185" s="84">
        <v>294571694524.53699</v>
      </c>
      <c r="I185" s="84">
        <v>305074438177.04498</v>
      </c>
      <c r="J185" s="84">
        <v>315962556599.08392</v>
      </c>
      <c r="K185" s="84">
        <v>327250681855.50885</v>
      </c>
      <c r="L185" s="84">
        <v>338954024057.75647</v>
      </c>
      <c r="M185" s="84">
        <v>351088395340.81543</v>
      </c>
      <c r="N185" s="84">
        <v>365336311184.22516</v>
      </c>
      <c r="O185" s="84">
        <v>380174541508.42041</v>
      </c>
      <c r="P185" s="84">
        <v>395628132163.5741</v>
      </c>
      <c r="Q185" s="84">
        <v>411723220591.74347</v>
      </c>
      <c r="R185" s="84">
        <v>428487084711.46796</v>
      </c>
      <c r="S185" s="84">
        <v>445521908706.00128</v>
      </c>
      <c r="T185" s="84">
        <v>463249165962.57257</v>
      </c>
      <c r="U185" s="84">
        <v>481697727324.14484</v>
      </c>
      <c r="V185" s="84">
        <v>500897702333.18683</v>
      </c>
      <c r="W185" s="84">
        <v>520880494214.98743</v>
      </c>
      <c r="X185" s="84">
        <v>540239944465.41321</v>
      </c>
      <c r="Y185" s="84">
        <v>560337866807.32446</v>
      </c>
      <c r="Z185" s="84">
        <v>581203250306.51526</v>
      </c>
      <c r="AA185" s="84">
        <v>602866257837.62976</v>
      </c>
      <c r="AB185" s="84">
        <v>625358275120.13196</v>
      </c>
      <c r="AC185" s="84">
        <v>646635458550.16211</v>
      </c>
      <c r="AD185" s="84">
        <v>668656728643.97571</v>
      </c>
      <c r="AE185" s="84">
        <v>691448904932.599</v>
      </c>
      <c r="AF185" s="84">
        <v>715039805516.37891</v>
      </c>
      <c r="AG185" s="84">
        <v>739458285436.00098</v>
      </c>
      <c r="AH185" s="84">
        <v>763471749446.16125</v>
      </c>
      <c r="AI185" s="84">
        <v>788291265154.73938</v>
      </c>
      <c r="AJ185" s="84">
        <v>813944881306.98376</v>
      </c>
      <c r="AK185" s="84">
        <v>840461660796.39319</v>
      </c>
      <c r="AL185" s="84">
        <v>867871718834.78491</v>
      </c>
      <c r="AM185" s="84">
        <v>896141543780.08862</v>
      </c>
      <c r="AN185" s="84">
        <v>925361728517.39307</v>
      </c>
      <c r="AO185" s="84">
        <v>955565301745.12219</v>
      </c>
      <c r="AP185" s="84">
        <v>986786479824.74207</v>
      </c>
      <c r="AQ185" s="84">
        <v>1019060710937.4979</v>
      </c>
    </row>
    <row r="186" spans="1:43" x14ac:dyDescent="0.2">
      <c r="A186" s="85" t="s">
        <v>251</v>
      </c>
      <c r="B186" s="84">
        <v>12254344511.84021</v>
      </c>
      <c r="C186" s="84">
        <v>12772075003.756958</v>
      </c>
      <c r="D186" s="84">
        <v>13289805495.673828</v>
      </c>
      <c r="E186" s="84">
        <v>14036544652.129835</v>
      </c>
      <c r="F186" s="84">
        <v>14371858366.519928</v>
      </c>
      <c r="G186" s="84">
        <v>14773231650.850319</v>
      </c>
      <c r="H186" s="84">
        <v>15186644544.984198</v>
      </c>
      <c r="I186" s="84">
        <v>15732579608.429808</v>
      </c>
      <c r="J186" s="84">
        <v>16298705784.681168</v>
      </c>
      <c r="K186" s="84">
        <v>16885795461.197086</v>
      </c>
      <c r="L186" s="84">
        <v>17494651751.414673</v>
      </c>
      <c r="M186" s="84">
        <v>18126109777.11319</v>
      </c>
      <c r="N186" s="84">
        <v>18867079258.896801</v>
      </c>
      <c r="O186" s="84">
        <v>19638967376.41885</v>
      </c>
      <c r="P186" s="84">
        <v>20443094992.012669</v>
      </c>
      <c r="Q186" s="84">
        <v>21280840915.495056</v>
      </c>
      <c r="R186" s="84">
        <v>22153644515.600861</v>
      </c>
      <c r="S186" s="84">
        <v>23040962343.22208</v>
      </c>
      <c r="T186" s="84">
        <v>23964610593.256844</v>
      </c>
      <c r="U186" s="84">
        <v>24926114678.957607</v>
      </c>
      <c r="V186" s="84">
        <v>25927065898.198944</v>
      </c>
      <c r="W186" s="84">
        <v>26969124376.102951</v>
      </c>
      <c r="X186" s="84">
        <v>27979499583.983677</v>
      </c>
      <c r="Y186" s="84">
        <v>29028714316.3284</v>
      </c>
      <c r="Z186" s="84">
        <v>30118304547.453812</v>
      </c>
      <c r="AA186" s="84">
        <v>31249868883.400692</v>
      </c>
      <c r="AB186" s="84">
        <v>32425071195.880245</v>
      </c>
      <c r="AC186" s="84">
        <v>33537944893.809608</v>
      </c>
      <c r="AD186" s="84">
        <v>34690065749.54599</v>
      </c>
      <c r="AE186" s="84">
        <v>35882859792.631393</v>
      </c>
      <c r="AF186" s="84">
        <v>37117806553.836166</v>
      </c>
      <c r="AG186" s="84">
        <v>38396441135.977554</v>
      </c>
      <c r="AH186" s="84">
        <v>39654780613.041573</v>
      </c>
      <c r="AI186" s="84">
        <v>40955728871.732025</v>
      </c>
      <c r="AJ186" s="84">
        <v>42300780888.082939</v>
      </c>
      <c r="AK186" s="84">
        <v>43691486110.3685</v>
      </c>
      <c r="AL186" s="84">
        <v>45129450524.030663</v>
      </c>
      <c r="AM186" s="84">
        <v>46612972435.423317</v>
      </c>
      <c r="AN186" s="84">
        <v>48146805394.963158</v>
      </c>
      <c r="AO186" s="84">
        <v>49732712540.118958</v>
      </c>
      <c r="AP186" s="84">
        <v>51372520910.342766</v>
      </c>
      <c r="AQ186" s="84">
        <v>53068123840.763779</v>
      </c>
    </row>
    <row r="187" spans="1:43" x14ac:dyDescent="0.2">
      <c r="A187" s="85" t="s">
        <v>252</v>
      </c>
      <c r="B187" s="84">
        <v>756088985994.79688</v>
      </c>
      <c r="C187" s="84">
        <v>787271322296.77344</v>
      </c>
      <c r="D187" s="84">
        <v>818453658598.75781</v>
      </c>
      <c r="E187" s="84">
        <v>863528026996.4812</v>
      </c>
      <c r="F187" s="84">
        <v>883625351595.74548</v>
      </c>
      <c r="G187" s="84">
        <v>907756788949.78699</v>
      </c>
      <c r="H187" s="84">
        <v>932597680580.90283</v>
      </c>
      <c r="I187" s="84">
        <v>965540938045.9895</v>
      </c>
      <c r="J187" s="84">
        <v>999681998322.71143</v>
      </c>
      <c r="K187" s="84">
        <v>1035065942818.4445</v>
      </c>
      <c r="L187" s="84">
        <v>1071739619258.5271</v>
      </c>
      <c r="M187" s="84">
        <v>1109751714409.3025</v>
      </c>
      <c r="N187" s="84">
        <v>1154417424381.978</v>
      </c>
      <c r="O187" s="84">
        <v>1200918608232.0281</v>
      </c>
      <c r="P187" s="84">
        <v>1249332517787.2937</v>
      </c>
      <c r="Q187" s="84">
        <v>1299739745650.0903</v>
      </c>
      <c r="R187" s="84">
        <v>1352224373677.4727</v>
      </c>
      <c r="S187" s="84">
        <v>1405529286326.6206</v>
      </c>
      <c r="T187" s="84">
        <v>1460982838912.1714</v>
      </c>
      <c r="U187" s="84">
        <v>1518673886106.5598</v>
      </c>
      <c r="V187" s="84">
        <v>1578695064758.6313</v>
      </c>
      <c r="W187" s="84">
        <v>1641142960526.0439</v>
      </c>
      <c r="X187" s="84">
        <v>1701586158308.1155</v>
      </c>
      <c r="Y187" s="84">
        <v>1764314407555.4263</v>
      </c>
      <c r="Z187" s="84">
        <v>1829416629379.6541</v>
      </c>
      <c r="AA187" s="84">
        <v>1896985315249.874</v>
      </c>
      <c r="AB187" s="84">
        <v>1967116674938.2551</v>
      </c>
      <c r="AC187" s="84">
        <v>2033381110790.3489</v>
      </c>
      <c r="AD187" s="84">
        <v>2101940227784.7612</v>
      </c>
      <c r="AE187" s="84">
        <v>2172875947053.2371</v>
      </c>
      <c r="AF187" s="84">
        <v>2246273211905.0376</v>
      </c>
      <c r="AG187" s="84">
        <v>2322220102924.4761</v>
      </c>
      <c r="AH187" s="84">
        <v>2396844378025.1289</v>
      </c>
      <c r="AI187" s="84">
        <v>2473947999690.5913</v>
      </c>
      <c r="AJ187" s="84">
        <v>2553616396436.4048</v>
      </c>
      <c r="AK187" s="84">
        <v>2635938056708.4214</v>
      </c>
      <c r="AL187" s="84">
        <v>2721004643036.0952</v>
      </c>
      <c r="AM187" s="84">
        <v>2808708267291.3374</v>
      </c>
      <c r="AN187" s="84">
        <v>2899330017995.1055</v>
      </c>
      <c r="AO187" s="84">
        <v>2992970302741.9375</v>
      </c>
      <c r="AP187" s="84">
        <v>3089733105019.8091</v>
      </c>
      <c r="AQ187" s="84">
        <v>3189726115929.7905</v>
      </c>
    </row>
    <row r="188" spans="1:43" x14ac:dyDescent="0.2">
      <c r="A188" s="85" t="s">
        <v>128</v>
      </c>
      <c r="B188" s="84">
        <v>135217569703.66016</v>
      </c>
      <c r="C188" s="84">
        <v>140892707240.32812</v>
      </c>
      <c r="D188" s="84">
        <v>146567844776.99609</v>
      </c>
      <c r="E188" s="84">
        <v>154758173532.96793</v>
      </c>
      <c r="F188" s="84">
        <v>158428881582.32632</v>
      </c>
      <c r="G188" s="84">
        <v>162826444898.63684</v>
      </c>
      <c r="H188" s="84">
        <v>167355206360.53732</v>
      </c>
      <c r="I188" s="84">
        <v>173342583803.37189</v>
      </c>
      <c r="J188" s="84">
        <v>179550383771.26306</v>
      </c>
      <c r="K188" s="84">
        <v>185987001740.82144</v>
      </c>
      <c r="L188" s="84">
        <v>192661165828.5484</v>
      </c>
      <c r="M188" s="84">
        <v>199581950624.54575</v>
      </c>
      <c r="N188" s="84">
        <v>207706012187.29703</v>
      </c>
      <c r="O188" s="84">
        <v>216167669823.18759</v>
      </c>
      <c r="P188" s="84">
        <v>224981288471.32031</v>
      </c>
      <c r="Q188" s="84">
        <v>234161860885.41504</v>
      </c>
      <c r="R188" s="84">
        <v>243725035824.13437</v>
      </c>
      <c r="S188" s="84">
        <v>253444646025.24405</v>
      </c>
      <c r="T188" s="84">
        <v>263560542354.71237</v>
      </c>
      <c r="U188" s="84">
        <v>274089296513.11719</v>
      </c>
      <c r="V188" s="84">
        <v>285048193208.15143</v>
      </c>
      <c r="W188" s="84">
        <v>296455261886.60126</v>
      </c>
      <c r="X188" s="84">
        <v>307510265539.90265</v>
      </c>
      <c r="Y188" s="84">
        <v>318988332067.48181</v>
      </c>
      <c r="Z188" s="84">
        <v>330906120782.86786</v>
      </c>
      <c r="AA188" s="84">
        <v>343280967564.00787</v>
      </c>
      <c r="AB188" s="84">
        <v>356130913196.92767</v>
      </c>
      <c r="AC188" s="84">
        <v>368292057806.77765</v>
      </c>
      <c r="AD188" s="84">
        <v>380879996133.974</v>
      </c>
      <c r="AE188" s="84">
        <v>393910163637.1933</v>
      </c>
      <c r="AF188" s="84">
        <v>407398572340.97247</v>
      </c>
      <c r="AG188" s="84">
        <v>421361833059.40961</v>
      </c>
      <c r="AH188" s="84">
        <v>435097672364.65228</v>
      </c>
      <c r="AI188" s="84">
        <v>449296274267.56671</v>
      </c>
      <c r="AJ188" s="84">
        <v>463973798101.96277</v>
      </c>
      <c r="AK188" s="84">
        <v>479146989386.79382</v>
      </c>
      <c r="AL188" s="84">
        <v>494833201956.15387</v>
      </c>
      <c r="AM188" s="84">
        <v>511013515850.37518</v>
      </c>
      <c r="AN188" s="84">
        <v>527739779815.33295</v>
      </c>
      <c r="AO188" s="84">
        <v>545031034732.36194</v>
      </c>
      <c r="AP188" s="84">
        <v>562907008463.75134</v>
      </c>
      <c r="AQ188" s="84">
        <v>581388141476.08203</v>
      </c>
    </row>
    <row r="189" spans="1:43" x14ac:dyDescent="0.2">
      <c r="A189" s="85" t="s">
        <v>253</v>
      </c>
      <c r="B189" s="84">
        <v>10496297313132</v>
      </c>
      <c r="C189" s="84">
        <v>10936014010052.125</v>
      </c>
      <c r="D189" s="84">
        <v>11375730706972.25</v>
      </c>
      <c r="E189" s="84">
        <v>12010434599050.838</v>
      </c>
      <c r="F189" s="84">
        <v>12294739463628.406</v>
      </c>
      <c r="G189" s="84">
        <v>12635421848890.184</v>
      </c>
      <c r="H189" s="84">
        <v>12986252690708.408</v>
      </c>
      <c r="I189" s="84">
        <v>13450229313491.258</v>
      </c>
      <c r="J189" s="84">
        <v>13931264791325.062</v>
      </c>
      <c r="K189" s="84">
        <v>14430008061861.627</v>
      </c>
      <c r="L189" s="84">
        <v>14947133745055.451</v>
      </c>
      <c r="M189" s="84">
        <v>15483343210141.672</v>
      </c>
      <c r="N189" s="84">
        <v>16112846564060.967</v>
      </c>
      <c r="O189" s="84">
        <v>16768478410929.865</v>
      </c>
      <c r="P189" s="84">
        <v>17451349276716.244</v>
      </c>
      <c r="Q189" s="84">
        <v>18162618169899.273</v>
      </c>
      <c r="R189" s="84">
        <v>18903494756179.578</v>
      </c>
      <c r="S189" s="84">
        <v>19656433916969.105</v>
      </c>
      <c r="T189" s="84">
        <v>20440035141720.973</v>
      </c>
      <c r="U189" s="84">
        <v>21255579164344.945</v>
      </c>
      <c r="V189" s="84">
        <v>22104401762493.574</v>
      </c>
      <c r="W189" s="84">
        <v>22987896204744.5</v>
      </c>
      <c r="X189" s="84">
        <v>23844008008749.07</v>
      </c>
      <c r="Y189" s="84">
        <v>24732840680816.156</v>
      </c>
      <c r="Z189" s="84">
        <v>25655681127779.25</v>
      </c>
      <c r="AA189" s="84">
        <v>26613868459410.41</v>
      </c>
      <c r="AB189" s="84">
        <v>27608796172968.586</v>
      </c>
      <c r="AC189" s="84">
        <v>28550232709141.953</v>
      </c>
      <c r="AD189" s="84">
        <v>29524663062524.164</v>
      </c>
      <c r="AE189" s="84">
        <v>30533278905630.711</v>
      </c>
      <c r="AF189" s="84">
        <v>31577316367782.98</v>
      </c>
      <c r="AG189" s="84">
        <v>32658057746628.836</v>
      </c>
      <c r="AH189" s="84">
        <v>33721069907714.965</v>
      </c>
      <c r="AI189" s="84">
        <v>34819843566920.625</v>
      </c>
      <c r="AJ189" s="84">
        <v>35955625786449.633</v>
      </c>
      <c r="AK189" s="84">
        <v>37129708808229.086</v>
      </c>
      <c r="AL189" s="84">
        <v>38343431757532.672</v>
      </c>
      <c r="AM189" s="84">
        <v>39595322861542.656</v>
      </c>
      <c r="AN189" s="84">
        <v>40889393793789.773</v>
      </c>
      <c r="AO189" s="84">
        <v>42227113616148.594</v>
      </c>
      <c r="AP189" s="84">
        <v>43610004323842.727</v>
      </c>
      <c r="AQ189" s="84">
        <v>45039642817322.055</v>
      </c>
    </row>
    <row r="190" spans="1:43" x14ac:dyDescent="0.2">
      <c r="A190" s="85" t="s">
        <v>254</v>
      </c>
      <c r="B190" s="84">
        <v>89456614377.569336</v>
      </c>
      <c r="C190" s="84">
        <v>93150636926.423828</v>
      </c>
      <c r="D190" s="84">
        <v>96844659475.27832</v>
      </c>
      <c r="E190" s="84">
        <v>102183779969.10501</v>
      </c>
      <c r="F190" s="84">
        <v>104565233569.38293</v>
      </c>
      <c r="G190" s="84">
        <v>107424239838.38916</v>
      </c>
      <c r="H190" s="84">
        <v>110367390621.65689</v>
      </c>
      <c r="I190" s="84">
        <v>114269628975.58635</v>
      </c>
      <c r="J190" s="84">
        <v>118313880604.32605</v>
      </c>
      <c r="K190" s="84">
        <v>122505495157.78975</v>
      </c>
      <c r="L190" s="84">
        <v>126850032064.50447</v>
      </c>
      <c r="M190" s="84">
        <v>131353269175.21318</v>
      </c>
      <c r="N190" s="84">
        <v>136644363458.92133</v>
      </c>
      <c r="O190" s="84">
        <v>142153066053.61847</v>
      </c>
      <c r="P190" s="84">
        <v>147888543130.5701</v>
      </c>
      <c r="Q190" s="84">
        <v>153860357568.24286</v>
      </c>
      <c r="R190" s="84">
        <v>160078486597.56033</v>
      </c>
      <c r="S190" s="84">
        <v>166394130620.92377</v>
      </c>
      <c r="T190" s="84">
        <v>172964562822.0195</v>
      </c>
      <c r="U190" s="84">
        <v>179800328426.68954</v>
      </c>
      <c r="V190" s="84">
        <v>186912421889.79688</v>
      </c>
      <c r="W190" s="84">
        <v>194312306702.19623</v>
      </c>
      <c r="X190" s="84">
        <v>201475312637.2468</v>
      </c>
      <c r="Y190" s="84">
        <v>208909359514.00998</v>
      </c>
      <c r="Z190" s="84">
        <v>216625004020.71936</v>
      </c>
      <c r="AA190" s="84">
        <v>224633227081.69638</v>
      </c>
      <c r="AB190" s="84">
        <v>232945451451.19763</v>
      </c>
      <c r="AC190" s="84">
        <v>240800291909.85507</v>
      </c>
      <c r="AD190" s="84">
        <v>248927408174.51492</v>
      </c>
      <c r="AE190" s="84">
        <v>257336530063.33157</v>
      </c>
      <c r="AF190" s="84">
        <v>266037746679.3233</v>
      </c>
      <c r="AG190" s="84">
        <v>275041520106.1189</v>
      </c>
      <c r="AH190" s="84">
        <v>283889241713.51031</v>
      </c>
      <c r="AI190" s="84">
        <v>293031227798.20837</v>
      </c>
      <c r="AJ190" s="84">
        <v>302477627749.35773</v>
      </c>
      <c r="AK190" s="84">
        <v>312238954844.06628</v>
      </c>
      <c r="AL190" s="84">
        <v>322326099835.00787</v>
      </c>
      <c r="AM190" s="84">
        <v>332726315759.21936</v>
      </c>
      <c r="AN190" s="84">
        <v>343472934697.97467</v>
      </c>
      <c r="AO190" s="84">
        <v>354577887929.91931</v>
      </c>
      <c r="AP190" s="84">
        <v>366053532073.08942</v>
      </c>
      <c r="AQ190" s="84">
        <v>377912664767.60962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sheetPr>
  <dimension ref="A1:AH1002"/>
  <sheetViews>
    <sheetView topLeftCell="A3" workbookViewId="0">
      <selection activeCell="D6" sqref="D6"/>
    </sheetView>
  </sheetViews>
  <sheetFormatPr baseColWidth="10" defaultColWidth="14.5" defaultRowHeight="15" customHeight="1" x14ac:dyDescent="0.2"/>
  <cols>
    <col min="1" max="1" width="19.33203125" customWidth="1"/>
    <col min="2" max="2" width="12" customWidth="1"/>
    <col min="3" max="3" width="45.5" customWidth="1"/>
    <col min="4" max="4" width="9.1640625" customWidth="1"/>
    <col min="5" max="5" width="9.5" customWidth="1"/>
    <col min="6" max="6" width="11.5" customWidth="1"/>
    <col min="7" max="34" width="8.6640625" customWidth="1"/>
  </cols>
  <sheetData>
    <row r="1" spans="1:34" ht="15" customHeight="1" x14ac:dyDescent="0.2">
      <c r="D1" s="34" t="s">
        <v>231</v>
      </c>
      <c r="E1" s="20">
        <v>5799000</v>
      </c>
    </row>
    <row r="2" spans="1:34" ht="15" customHeight="1" x14ac:dyDescent="0.2">
      <c r="D2" s="34" t="s">
        <v>232</v>
      </c>
      <c r="E2" s="20">
        <v>947800000</v>
      </c>
    </row>
    <row r="3" spans="1:34" x14ac:dyDescent="0.2">
      <c r="D3" s="59" t="s">
        <v>233</v>
      </c>
      <c r="E3" s="3" t="s">
        <v>234</v>
      </c>
    </row>
    <row r="4" spans="1:34" x14ac:dyDescent="0.2">
      <c r="C4" s="8"/>
      <c r="D4" s="60">
        <v>2020</v>
      </c>
      <c r="E4" s="1">
        <v>2021</v>
      </c>
      <c r="F4" s="1">
        <v>2022</v>
      </c>
      <c r="G4" s="1">
        <v>2023</v>
      </c>
      <c r="H4" s="1">
        <v>2024</v>
      </c>
      <c r="I4" s="1">
        <v>2025</v>
      </c>
      <c r="J4" s="1">
        <v>2026</v>
      </c>
      <c r="K4" s="1">
        <v>2027</v>
      </c>
      <c r="L4" s="1">
        <v>2028</v>
      </c>
      <c r="M4" s="1">
        <v>2029</v>
      </c>
      <c r="N4" s="1">
        <v>2030</v>
      </c>
      <c r="O4" s="1">
        <v>2031</v>
      </c>
      <c r="P4" s="1">
        <v>2032</v>
      </c>
      <c r="Q4" s="1">
        <v>2033</v>
      </c>
      <c r="R4" s="1">
        <v>2034</v>
      </c>
      <c r="S4" s="1">
        <v>2035</v>
      </c>
      <c r="T4" s="1">
        <v>2036</v>
      </c>
      <c r="U4" s="1">
        <v>2037</v>
      </c>
      <c r="V4" s="1">
        <v>2038</v>
      </c>
      <c r="W4" s="1">
        <v>2039</v>
      </c>
      <c r="X4" s="1">
        <v>2040</v>
      </c>
      <c r="Y4" s="1">
        <v>2041</v>
      </c>
      <c r="Z4" s="1">
        <v>2042</v>
      </c>
      <c r="AA4" s="1">
        <v>2043</v>
      </c>
      <c r="AB4" s="1">
        <v>2044</v>
      </c>
      <c r="AC4" s="1">
        <v>2045</v>
      </c>
      <c r="AD4" s="1">
        <v>2046</v>
      </c>
      <c r="AE4" s="1">
        <v>2047</v>
      </c>
      <c r="AF4" s="1">
        <v>2048</v>
      </c>
      <c r="AG4" s="1">
        <v>2049</v>
      </c>
      <c r="AH4" s="1">
        <v>2050</v>
      </c>
    </row>
    <row r="5" spans="1:34" x14ac:dyDescent="0.2">
      <c r="A5" s="3" t="s">
        <v>134</v>
      </c>
      <c r="B5" s="3" t="s">
        <v>235</v>
      </c>
      <c r="C5" s="3" t="s">
        <v>111</v>
      </c>
      <c r="D5" s="61">
        <f>SUMIFS('Adjusted Elec'!$L$2:$L$20,'Adjusted Elec'!$I$2:$I$20,$C5)</f>
        <v>7738900000000</v>
      </c>
      <c r="E5" s="20">
        <f t="array" ref="E5">D5*(1+INDEX(BPCiObIC!$B$2:$AG$43,MATCH($A5,BPCiObIC!$A$2:$A$43,0),MATCH(E$4,BPCiObIC!$B$1:$AG$1,0)))</f>
        <v>7987318690000</v>
      </c>
      <c r="F5" s="20">
        <f t="array" ref="F5">E5*(1+INDEX(BPCiObIC!$B$2:$AG$43,MATCH($A5,BPCiObIC!$A$2:$A$43,0),MATCH(F$4,BPCiObIC!$B$1:$AG$1,0)))</f>
        <v>8357131545347</v>
      </c>
      <c r="G5" s="20">
        <f t="array" ref="G5">F5*(1+INDEX(BPCiObIC!$B$2:$AG$43,MATCH($A5,BPCiObIC!$A$2:$A$43,0),MATCH(G$4,BPCiObIC!$B$1:$AG$1,0)))</f>
        <v>8706459643942.5049</v>
      </c>
      <c r="H5" s="20">
        <f t="array" ref="H5">G5*(1+INDEX(BPCiObIC!$B$2:$AG$43,MATCH($A5,BPCiObIC!$A$2:$A$43,0),MATCH(H$4,BPCiObIC!$B$1:$AG$1,0)))</f>
        <v>9424742564567.7617</v>
      </c>
      <c r="I5" s="20">
        <f t="array" ref="I5">H5*(1+INDEX(BPCiObIC!$B$2:$AG$43,MATCH($A5,BPCiObIC!$A$2:$A$43,0),MATCH(I$4,BPCiObIC!$B$1:$AG$1,0)))</f>
        <v>9779609161993.0332</v>
      </c>
      <c r="J5" s="20">
        <f t="array" ref="J5">I5*(1+INDEX(BPCiObIC!$B$2:$AG$43,MATCH($A5,BPCiObIC!$A$2:$A$43,0),MATCH(J$4,BPCiObIC!$B$1:$AG$1,0)))</f>
        <v>10134475759418.305</v>
      </c>
      <c r="K5" s="20">
        <f t="array" ref="K5">J5*(1+INDEX(BPCiObIC!$B$2:$AG$43,MATCH($A5,BPCiObIC!$A$2:$A$43,0),MATCH(K$4,BPCiObIC!$B$1:$AG$1,0)))</f>
        <v>10489342356843.574</v>
      </c>
      <c r="L5" s="20">
        <f t="array" ref="L5">K5*(1+INDEX(BPCiObIC!$B$2:$AG$43,MATCH($A5,BPCiObIC!$A$2:$A$43,0),MATCH(L$4,BPCiObIC!$B$1:$AG$1,0)))</f>
        <v>10844208954268.934</v>
      </c>
      <c r="M5" s="20">
        <f t="array" ref="M5">L5*(1+INDEX(BPCiObIC!$B$2:$AG$43,MATCH($A5,BPCiObIC!$A$2:$A$43,0),MATCH(M$4,BPCiObIC!$B$1:$AG$1,0)))</f>
        <v>11199075551694.203</v>
      </c>
      <c r="N5" s="20">
        <f t="array" ref="N5">M5*(1+INDEX(BPCiObIC!$B$2:$AG$43,MATCH($A5,BPCiObIC!$A$2:$A$43,0),MATCH(N$4,BPCiObIC!$B$1:$AG$1,0)))</f>
        <v>11553942149119.473</v>
      </c>
      <c r="O5" s="20">
        <f t="array" ref="O5">N5*(1+INDEX(BPCiObIC!$B$2:$AG$43,MATCH($A5,BPCiObIC!$A$2:$A$43,0),MATCH(O$4,BPCiObIC!$B$1:$AG$1,0)))</f>
        <v>11908808746544.744</v>
      </c>
      <c r="P5" s="20">
        <f t="array" ref="P5">O5*(1+INDEX(BPCiObIC!$B$2:$AG$43,MATCH($A5,BPCiObIC!$A$2:$A$43,0),MATCH(P$4,BPCiObIC!$B$1:$AG$1,0)))</f>
        <v>12263675343970.102</v>
      </c>
      <c r="Q5" s="20">
        <f t="array" ref="Q5">P5*(1+INDEX(BPCiObIC!$B$2:$AG$43,MATCH($A5,BPCiObIC!$A$2:$A$43,0),MATCH(Q$4,BPCiObIC!$B$1:$AG$1,0)))</f>
        <v>12618541941395.371</v>
      </c>
      <c r="R5" s="20">
        <f t="array" ref="R5">Q5*(1+INDEX(BPCiObIC!$B$2:$AG$43,MATCH($A5,BPCiObIC!$A$2:$A$43,0),MATCH(R$4,BPCiObIC!$B$1:$AG$1,0)))</f>
        <v>12973408538820.643</v>
      </c>
      <c r="S5" s="20">
        <f t="array" ref="S5">R5*(1+INDEX(BPCiObIC!$B$2:$AG$43,MATCH($A5,BPCiObIC!$A$2:$A$43,0),MATCH(S$4,BPCiObIC!$B$1:$AG$1,0)))</f>
        <v>13328275136246</v>
      </c>
      <c r="T5" s="20">
        <f t="array" ref="T5">S5*(1+INDEX(BPCiObIC!$B$2:$AG$43,MATCH($A5,BPCiObIC!$A$2:$A$43,0),MATCH(T$4,BPCiObIC!$B$1:$AG$1,0)))</f>
        <v>13683141733671.271</v>
      </c>
      <c r="U5" s="20">
        <f t="array" ref="U5">T5*(1+INDEX(BPCiObIC!$B$2:$AG$43,MATCH($A5,BPCiObIC!$A$2:$A$43,0),MATCH(U$4,BPCiObIC!$B$1:$AG$1,0)))</f>
        <v>14038008331096.543</v>
      </c>
      <c r="V5" s="20">
        <f t="array" ref="V5">U5*(1+INDEX(BPCiObIC!$B$2:$AG$43,MATCH($A5,BPCiObIC!$A$2:$A$43,0),MATCH(V$4,BPCiObIC!$B$1:$AG$1,0)))</f>
        <v>14392874928521.812</v>
      </c>
      <c r="W5" s="20">
        <f t="array" ref="W5">V5*(1+INDEX(BPCiObIC!$B$2:$AG$43,MATCH($A5,BPCiObIC!$A$2:$A$43,0),MATCH(W$4,BPCiObIC!$B$1:$AG$1,0)))</f>
        <v>14747741525947.17</v>
      </c>
      <c r="X5" s="20">
        <f t="array" ref="X5">W5*(1+INDEX(BPCiObIC!$B$2:$AG$43,MATCH($A5,BPCiObIC!$A$2:$A$43,0),MATCH(X$4,BPCiObIC!$B$1:$AG$1,0)))</f>
        <v>15102608123372.439</v>
      </c>
      <c r="Y5" s="20">
        <f t="array" ref="Y5">X5*(1+INDEX(BPCiObIC!$B$2:$AG$43,MATCH($A5,BPCiObIC!$A$2:$A$43,0),MATCH(Y$4,BPCiObIC!$B$1:$AG$1,0)))</f>
        <v>15457474720797.709</v>
      </c>
      <c r="Z5" s="20">
        <f t="array" ref="Z5">Y5*(1+INDEX(BPCiObIC!$B$2:$AG$43,MATCH($A5,BPCiObIC!$A$2:$A$43,0),MATCH(Z$4,BPCiObIC!$B$1:$AG$1,0)))</f>
        <v>15812341318222.979</v>
      </c>
      <c r="AA5" s="20">
        <f t="array" ref="AA5">Z5*(1+INDEX(BPCiObIC!$B$2:$AG$43,MATCH($A5,BPCiObIC!$A$2:$A$43,0),MATCH(AA$4,BPCiObIC!$B$1:$AG$1,0)))</f>
        <v>16167207915648.336</v>
      </c>
      <c r="AB5" s="20">
        <f t="array" ref="AB5">AA5*(1+INDEX(BPCiObIC!$B$2:$AG$43,MATCH($A5,BPCiObIC!$A$2:$A$43,0),MATCH(AB$4,BPCiObIC!$B$1:$AG$1,0)))</f>
        <v>16522074513073.607</v>
      </c>
      <c r="AC5" s="20">
        <f t="array" ref="AC5">AB5*(1+INDEX(BPCiObIC!$B$2:$AG$43,MATCH($A5,BPCiObIC!$A$2:$A$43,0),MATCH(AC$4,BPCiObIC!$B$1:$AG$1,0)))</f>
        <v>16876941110498.879</v>
      </c>
      <c r="AD5" s="20">
        <f t="array" ref="AD5">AC5*(1+INDEX(BPCiObIC!$B$2:$AG$43,MATCH($A5,BPCiObIC!$A$2:$A$43,0),MATCH(AD$4,BPCiObIC!$B$1:$AG$1,0)))</f>
        <v>17231807707924.148</v>
      </c>
      <c r="AE5" s="20">
        <f t="array" ref="AE5">AD5*(1+INDEX(BPCiObIC!$B$2:$AG$43,MATCH($A5,BPCiObIC!$A$2:$A$43,0),MATCH(AE$4,BPCiObIC!$B$1:$AG$1,0)))</f>
        <v>17586674305349.508</v>
      </c>
      <c r="AF5" s="20">
        <f t="array" ref="AF5">AE5*(1+INDEX(BPCiObIC!$B$2:$AG$43,MATCH($A5,BPCiObIC!$A$2:$A$43,0),MATCH(AF$4,BPCiObIC!$B$1:$AG$1,0)))</f>
        <v>17941540902774.777</v>
      </c>
      <c r="AG5" s="20">
        <f t="array" ref="AG5">AF5*(1+INDEX(BPCiObIC!$B$2:$AG$43,MATCH($A5,BPCiObIC!$A$2:$A$43,0),MATCH(AG$4,BPCiObIC!$B$1:$AG$1,0)))</f>
        <v>18296407500200.047</v>
      </c>
      <c r="AH5" s="20">
        <f t="array" ref="AH5">AG5*(1+INDEX(BPCiObIC!$B$2:$AG$43,MATCH($A5,BPCiObIC!$A$2:$A$43,0),MATCH(AH$4,BPCiObIC!$B$1:$AG$1,0)))</f>
        <v>18651274097625.402</v>
      </c>
    </row>
    <row r="6" spans="1:34" x14ac:dyDescent="0.2">
      <c r="A6" s="3" t="s">
        <v>135</v>
      </c>
      <c r="B6" s="3" t="s">
        <v>235</v>
      </c>
      <c r="C6" s="3" t="s">
        <v>82</v>
      </c>
      <c r="D6" s="61">
        <f>'China BIFUbC'!C3*('Indonesia BFPIaE-production'!$C$3/'China BFPIaE-production'!$E$3)</f>
        <v>212047012172518.31</v>
      </c>
      <c r="E6" s="20">
        <f t="array" ref="E6">D6*(1+INDEX(BPCiObIC!$B$2:$AG$43,MATCH($A6,BPCiObIC!$A$2:$A$43,0),MATCH(E$4,BPCiObIC!$B$1:$AG$1,0)))</f>
        <v>269681390081008.81</v>
      </c>
      <c r="F6" s="20">
        <f t="array" ref="F6">E6*(1+INDEX(BPCiObIC!$B$2:$AG$43,MATCH($A6,BPCiObIC!$A$2:$A$43,0),MATCH(F$4,BPCiObIC!$B$1:$AG$1,0)))</f>
        <v>360590986677316.88</v>
      </c>
      <c r="G6" s="20">
        <f t="array" ref="G6">F6*(1+INDEX(BPCiObIC!$B$2:$AG$43,MATCH($A6,BPCiObIC!$A$2:$A$43,0),MATCH(G$4,BPCiObIC!$B$1:$AG$1,0)))</f>
        <v>372454430139000.56</v>
      </c>
      <c r="H6" s="20">
        <f t="array" ref="H6">G6*(1+INDEX(BPCiObIC!$B$2:$AG$43,MATCH($A6,BPCiObIC!$A$2:$A$43,0),MATCH(H$4,BPCiObIC!$B$1:$AG$1,0)))</f>
        <v>379046873552460.88</v>
      </c>
      <c r="I6" s="20">
        <f t="array" ref="I6">H6*(1+INDEX(BPCiObIC!$B$2:$AG$43,MATCH($A6,BPCiObIC!$A$2:$A$43,0),MATCH(I$4,BPCiObIC!$B$1:$AG$1,0)))</f>
        <v>393357298960857.31</v>
      </c>
      <c r="J6" s="20">
        <f t="array" ref="J6">I6*(1+INDEX(BPCiObIC!$B$2:$AG$43,MATCH($A6,BPCiObIC!$A$2:$A$43,0),MATCH(J$4,BPCiObIC!$B$1:$AG$1,0)))</f>
        <v>407667724369258.81</v>
      </c>
      <c r="K6" s="20">
        <f t="array" ref="K6">J6*(1+INDEX(BPCiObIC!$B$2:$AG$43,MATCH($A6,BPCiObIC!$A$2:$A$43,0),MATCH(K$4,BPCiObIC!$B$1:$AG$1,0)))</f>
        <v>421978149777655.31</v>
      </c>
      <c r="L6" s="20">
        <f t="array" ref="L6">K6*(1+INDEX(BPCiObIC!$B$2:$AG$43,MATCH($A6,BPCiObIC!$A$2:$A$43,0),MATCH(L$4,BPCiObIC!$B$1:$AG$1,0)))</f>
        <v>436288575186056.75</v>
      </c>
      <c r="M6" s="20">
        <f t="array" ref="M6">L6*(1+INDEX(BPCiObIC!$B$2:$AG$43,MATCH($A6,BPCiObIC!$A$2:$A$43,0),MATCH(M$4,BPCiObIC!$B$1:$AG$1,0)))</f>
        <v>450599000594453.25</v>
      </c>
      <c r="N6" s="20">
        <f t="array" ref="N6">M6*(1+INDEX(BPCiObIC!$B$2:$AG$43,MATCH($A6,BPCiObIC!$A$2:$A$43,0),MATCH(N$4,BPCiObIC!$B$1:$AG$1,0)))</f>
        <v>464909426002849.75</v>
      </c>
      <c r="O6" s="20">
        <f t="array" ref="O6">N6*(1+INDEX(BPCiObIC!$B$2:$AG$43,MATCH($A6,BPCiObIC!$A$2:$A$43,0),MATCH(O$4,BPCiObIC!$B$1:$AG$1,0)))</f>
        <v>479219851411251.19</v>
      </c>
      <c r="P6" s="20">
        <f t="array" ref="P6">O6*(1+INDEX(BPCiObIC!$B$2:$AG$43,MATCH($A6,BPCiObIC!$A$2:$A$43,0),MATCH(P$4,BPCiObIC!$B$1:$AG$1,0)))</f>
        <v>493530276819647.62</v>
      </c>
      <c r="Q6" s="20">
        <f t="array" ref="Q6">P6*(1+INDEX(BPCiObIC!$B$2:$AG$43,MATCH($A6,BPCiObIC!$A$2:$A$43,0),MATCH(Q$4,BPCiObIC!$B$1:$AG$1,0)))</f>
        <v>507840702228049.12</v>
      </c>
      <c r="R6" s="20">
        <f t="array" ref="R6">Q6*(1+INDEX(BPCiObIC!$B$2:$AG$43,MATCH($A6,BPCiObIC!$A$2:$A$43,0),MATCH(R$4,BPCiObIC!$B$1:$AG$1,0)))</f>
        <v>522151127636445.56</v>
      </c>
      <c r="S6" s="20">
        <f t="array" ref="S6">R6*(1+INDEX(BPCiObIC!$B$2:$AG$43,MATCH($A6,BPCiObIC!$A$2:$A$43,0),MATCH(S$4,BPCiObIC!$B$1:$AG$1,0)))</f>
        <v>536461553044847.06</v>
      </c>
      <c r="T6" s="20">
        <f t="array" ref="T6">S6*(1+INDEX(BPCiObIC!$B$2:$AG$43,MATCH($A6,BPCiObIC!$A$2:$A$43,0),MATCH(T$4,BPCiObIC!$B$1:$AG$1,0)))</f>
        <v>550771978453243.5</v>
      </c>
      <c r="U6" s="20">
        <f t="array" ref="U6">T6*(1+INDEX(BPCiObIC!$B$2:$AG$43,MATCH($A6,BPCiObIC!$A$2:$A$43,0),MATCH(U$4,BPCiObIC!$B$1:$AG$1,0)))</f>
        <v>565082403861645</v>
      </c>
      <c r="V6" s="20">
        <f t="array" ref="V6">U6*(1+INDEX(BPCiObIC!$B$2:$AG$43,MATCH($A6,BPCiObIC!$A$2:$A$43,0),MATCH(V$4,BPCiObIC!$B$1:$AG$1,0)))</f>
        <v>579392829270041.5</v>
      </c>
      <c r="W6" s="20">
        <f t="array" ref="W6">V6*(1+INDEX(BPCiObIC!$B$2:$AG$43,MATCH($A6,BPCiObIC!$A$2:$A$43,0),MATCH(W$4,BPCiObIC!$B$1:$AG$1,0)))</f>
        <v>593703254678442.88</v>
      </c>
      <c r="X6" s="20">
        <f t="array" ref="X6">W6*(1+INDEX(BPCiObIC!$B$2:$AG$43,MATCH($A6,BPCiObIC!$A$2:$A$43,0),MATCH(X$4,BPCiObIC!$B$1:$AG$1,0)))</f>
        <v>608013680086839.38</v>
      </c>
      <c r="Y6" s="20">
        <f t="array" ref="Y6">X6*(1+INDEX(BPCiObIC!$B$2:$AG$43,MATCH($A6,BPCiObIC!$A$2:$A$43,0),MATCH(Y$4,BPCiObIC!$B$1:$AG$1,0)))</f>
        <v>622324105495240.88</v>
      </c>
      <c r="Z6" s="20">
        <f t="array" ref="Z6">Y6*(1+INDEX(BPCiObIC!$B$2:$AG$43,MATCH($A6,BPCiObIC!$A$2:$A$43,0),MATCH(Z$4,BPCiObIC!$B$1:$AG$1,0)))</f>
        <v>636634530903637.38</v>
      </c>
      <c r="AA6" s="20">
        <f t="array" ref="AA6">Z6*(1+INDEX(BPCiObIC!$B$2:$AG$43,MATCH($A6,BPCiObIC!$A$2:$A$43,0),MATCH(AA$4,BPCiObIC!$B$1:$AG$1,0)))</f>
        <v>650944956312038.88</v>
      </c>
      <c r="AB6" s="20">
        <f t="array" ref="AB6">AA6*(1+INDEX(BPCiObIC!$B$2:$AG$43,MATCH($A6,BPCiObIC!$A$2:$A$43,0),MATCH(AB$4,BPCiObIC!$B$1:$AG$1,0)))</f>
        <v>665255381720435.38</v>
      </c>
      <c r="AC6" s="20">
        <f t="array" ref="AC6">AB6*(1+INDEX(BPCiObIC!$B$2:$AG$43,MATCH($A6,BPCiObIC!$A$2:$A$43,0),MATCH(AC$4,BPCiObIC!$B$1:$AG$1,0)))</f>
        <v>679565807128836.88</v>
      </c>
      <c r="AD6" s="20">
        <f t="array" ref="AD6">AC6*(1+INDEX(BPCiObIC!$B$2:$AG$43,MATCH($A6,BPCiObIC!$A$2:$A$43,0),MATCH(AD$4,BPCiObIC!$B$1:$AG$1,0)))</f>
        <v>693876232537233.38</v>
      </c>
      <c r="AE6" s="20">
        <f t="array" ref="AE6">AD6*(1+INDEX(BPCiObIC!$B$2:$AG$43,MATCH($A6,BPCiObIC!$A$2:$A$43,0),MATCH(AE$4,BPCiObIC!$B$1:$AG$1,0)))</f>
        <v>708186657945634.75</v>
      </c>
      <c r="AF6" s="20">
        <f t="array" ref="AF6">AE6*(1+INDEX(BPCiObIC!$B$2:$AG$43,MATCH($A6,BPCiObIC!$A$2:$A$43,0),MATCH(AF$4,BPCiObIC!$B$1:$AG$1,0)))</f>
        <v>722497083354031.25</v>
      </c>
      <c r="AG6" s="20">
        <f t="array" ref="AG6">AF6*(1+INDEX(BPCiObIC!$B$2:$AG$43,MATCH($A6,BPCiObIC!$A$2:$A$43,0),MATCH(AG$4,BPCiObIC!$B$1:$AG$1,0)))</f>
        <v>736807508762427.62</v>
      </c>
      <c r="AH6" s="20">
        <f t="array" ref="AH6">AG6*(1+INDEX(BPCiObIC!$B$2:$AG$43,MATCH($A6,BPCiObIC!$A$2:$A$43,0),MATCH(AH$4,BPCiObIC!$B$1:$AG$1,0)))</f>
        <v>751117934170829</v>
      </c>
    </row>
    <row r="7" spans="1:34" x14ac:dyDescent="0.2">
      <c r="A7" s="3" t="s">
        <v>136</v>
      </c>
      <c r="B7" s="3" t="s">
        <v>235</v>
      </c>
      <c r="C7" s="3" t="s">
        <v>86</v>
      </c>
      <c r="D7" s="61">
        <f>'China BIFUbC'!C4*('Indonesia BFPIaE-production'!$C$4/'China BFPIaE-production'!$E$4)</f>
        <v>3551988150.3279796</v>
      </c>
      <c r="E7" s="20">
        <f t="array" ref="E7">D7*(1+INDEX(BPCiObIC!$B$2:$AG$43,MATCH($A7,BPCiObIC!$A$2:$A$43,0),MATCH(E$4,BPCiObIC!$B$1:$AG$1,0)))</f>
        <v>4517418529.5871248</v>
      </c>
      <c r="F7" s="20">
        <f t="array" ref="F7">E7*(1+INDEX(BPCiObIC!$B$2:$AG$43,MATCH($A7,BPCiObIC!$A$2:$A$43,0),MATCH(F$4,BPCiObIC!$B$1:$AG$1,0)))</f>
        <v>6040240315.910944</v>
      </c>
      <c r="G7" s="20">
        <f t="array" ref="G7">F7*(1+INDEX(BPCiObIC!$B$2:$AG$43,MATCH($A7,BPCiObIC!$A$2:$A$43,0),MATCH(G$4,BPCiObIC!$B$1:$AG$1,0)))</f>
        <v>6238964222.3044138</v>
      </c>
      <c r="H7" s="20">
        <f t="array" ref="H7">G7*(1+INDEX(BPCiObIC!$B$2:$AG$43,MATCH($A7,BPCiObIC!$A$2:$A$43,0),MATCH(H$4,BPCiObIC!$B$1:$AG$1,0)))</f>
        <v>6349393889.0392027</v>
      </c>
      <c r="I7" s="20">
        <f t="array" ref="I7">H7*(1+INDEX(BPCiObIC!$B$2:$AG$43,MATCH($A7,BPCiObIC!$A$2:$A$43,0),MATCH(I$4,BPCiObIC!$B$1:$AG$1,0)))</f>
        <v>6589107059.0386066</v>
      </c>
      <c r="J7" s="20">
        <f t="array" ref="J7">I7*(1+INDEX(BPCiObIC!$B$2:$AG$43,MATCH($A7,BPCiObIC!$A$2:$A$43,0),MATCH(J$4,BPCiObIC!$B$1:$AG$1,0)))</f>
        <v>6828820229.0380955</v>
      </c>
      <c r="K7" s="20">
        <f t="array" ref="K7">J7*(1+INDEX(BPCiObIC!$B$2:$AG$43,MATCH($A7,BPCiObIC!$A$2:$A$43,0),MATCH(K$4,BPCiObIC!$B$1:$AG$1,0)))</f>
        <v>7068533399.0375004</v>
      </c>
      <c r="L7" s="20">
        <f t="array" ref="L7">K7*(1+INDEX(BPCiObIC!$B$2:$AG$43,MATCH($A7,BPCiObIC!$A$2:$A$43,0),MATCH(L$4,BPCiObIC!$B$1:$AG$1,0)))</f>
        <v>7308246569.0369883</v>
      </c>
      <c r="M7" s="20">
        <f t="array" ref="M7">L7*(1+INDEX(BPCiObIC!$B$2:$AG$43,MATCH($A7,BPCiObIC!$A$2:$A$43,0),MATCH(M$4,BPCiObIC!$B$1:$AG$1,0)))</f>
        <v>7547959739.0363932</v>
      </c>
      <c r="N7" s="20">
        <f t="array" ref="N7">M7*(1+INDEX(BPCiObIC!$B$2:$AG$43,MATCH($A7,BPCiObIC!$A$2:$A$43,0),MATCH(N$4,BPCiObIC!$B$1:$AG$1,0)))</f>
        <v>7787672909.0357981</v>
      </c>
      <c r="O7" s="20">
        <f t="array" ref="O7">N7*(1+INDEX(BPCiObIC!$B$2:$AG$43,MATCH($A7,BPCiObIC!$A$2:$A$43,0),MATCH(O$4,BPCiObIC!$B$1:$AG$1,0)))</f>
        <v>8027386079.0352859</v>
      </c>
      <c r="P7" s="20">
        <f t="array" ref="P7">O7*(1+INDEX(BPCiObIC!$B$2:$AG$43,MATCH($A7,BPCiObIC!$A$2:$A$43,0),MATCH(P$4,BPCiObIC!$B$1:$AG$1,0)))</f>
        <v>8267099249.0346899</v>
      </c>
      <c r="Q7" s="20">
        <f t="array" ref="Q7">P7*(1+INDEX(BPCiObIC!$B$2:$AG$43,MATCH($A7,BPCiObIC!$A$2:$A$43,0),MATCH(Q$4,BPCiObIC!$B$1:$AG$1,0)))</f>
        <v>8506812419.0341787</v>
      </c>
      <c r="R7" s="20">
        <f t="array" ref="R7">Q7*(1+INDEX(BPCiObIC!$B$2:$AG$43,MATCH($A7,BPCiObIC!$A$2:$A$43,0),MATCH(R$4,BPCiObIC!$B$1:$AG$1,0)))</f>
        <v>8746525589.0335827</v>
      </c>
      <c r="S7" s="20">
        <f t="array" ref="S7">R7*(1+INDEX(BPCiObIC!$B$2:$AG$43,MATCH($A7,BPCiObIC!$A$2:$A$43,0),MATCH(S$4,BPCiObIC!$B$1:$AG$1,0)))</f>
        <v>8986238759.0330715</v>
      </c>
      <c r="T7" s="20">
        <f t="array" ref="T7">S7*(1+INDEX(BPCiObIC!$B$2:$AG$43,MATCH($A7,BPCiObIC!$A$2:$A$43,0),MATCH(T$4,BPCiObIC!$B$1:$AG$1,0)))</f>
        <v>9225951929.0324764</v>
      </c>
      <c r="U7" s="20">
        <f t="array" ref="U7">T7*(1+INDEX(BPCiObIC!$B$2:$AG$43,MATCH($A7,BPCiObIC!$A$2:$A$43,0),MATCH(U$4,BPCiObIC!$B$1:$AG$1,0)))</f>
        <v>9465665099.0319653</v>
      </c>
      <c r="V7" s="20">
        <f t="array" ref="V7">U7*(1+INDEX(BPCiObIC!$B$2:$AG$43,MATCH($A7,BPCiObIC!$A$2:$A$43,0),MATCH(V$4,BPCiObIC!$B$1:$AG$1,0)))</f>
        <v>9705378269.0313702</v>
      </c>
      <c r="W7" s="20">
        <f t="array" ref="W7">V7*(1+INDEX(BPCiObIC!$B$2:$AG$43,MATCH($A7,BPCiObIC!$A$2:$A$43,0),MATCH(W$4,BPCiObIC!$B$1:$AG$1,0)))</f>
        <v>9945091439.0308571</v>
      </c>
      <c r="X7" s="20">
        <f t="array" ref="X7">W7*(1+INDEX(BPCiObIC!$B$2:$AG$43,MATCH($A7,BPCiObIC!$A$2:$A$43,0),MATCH(X$4,BPCiObIC!$B$1:$AG$1,0)))</f>
        <v>10184804609.030262</v>
      </c>
      <c r="Y7" s="20">
        <f t="array" ref="Y7">X7*(1+INDEX(BPCiObIC!$B$2:$AG$43,MATCH($A7,BPCiObIC!$A$2:$A$43,0),MATCH(Y$4,BPCiObIC!$B$1:$AG$1,0)))</f>
        <v>10424517779.029751</v>
      </c>
      <c r="Z7" s="20">
        <f t="array" ref="Z7">Y7*(1+INDEX(BPCiObIC!$B$2:$AG$43,MATCH($A7,BPCiObIC!$A$2:$A$43,0),MATCH(Z$4,BPCiObIC!$B$1:$AG$1,0)))</f>
        <v>10664230949.029156</v>
      </c>
      <c r="AA7" s="20">
        <f t="array" ref="AA7">Z7*(1+INDEX(BPCiObIC!$B$2:$AG$43,MATCH($A7,BPCiObIC!$A$2:$A$43,0),MATCH(AA$4,BPCiObIC!$B$1:$AG$1,0)))</f>
        <v>10903944119.028645</v>
      </c>
      <c r="AB7" s="20">
        <f t="array" ref="AB7">AA7*(1+INDEX(BPCiObIC!$B$2:$AG$43,MATCH($A7,BPCiObIC!$A$2:$A$43,0),MATCH(AB$4,BPCiObIC!$B$1:$AG$1,0)))</f>
        <v>11143657289.028049</v>
      </c>
      <c r="AC7" s="20">
        <f t="array" ref="AC7">AB7*(1+INDEX(BPCiObIC!$B$2:$AG$43,MATCH($A7,BPCiObIC!$A$2:$A$43,0),MATCH(AC$4,BPCiObIC!$B$1:$AG$1,0)))</f>
        <v>11383370459.027538</v>
      </c>
      <c r="AD7" s="20">
        <f t="array" ref="AD7">AC7*(1+INDEX(BPCiObIC!$B$2:$AG$43,MATCH($A7,BPCiObIC!$A$2:$A$43,0),MATCH(AD$4,BPCiObIC!$B$1:$AG$1,0)))</f>
        <v>11623083629.026943</v>
      </c>
      <c r="AE7" s="20">
        <f t="array" ref="AE7">AD7*(1+INDEX(BPCiObIC!$B$2:$AG$43,MATCH($A7,BPCiObIC!$A$2:$A$43,0),MATCH(AE$4,BPCiObIC!$B$1:$AG$1,0)))</f>
        <v>11862796799.02643</v>
      </c>
      <c r="AF7" s="20">
        <f t="array" ref="AF7">AE7*(1+INDEX(BPCiObIC!$B$2:$AG$43,MATCH($A7,BPCiObIC!$A$2:$A$43,0),MATCH(AF$4,BPCiObIC!$B$1:$AG$1,0)))</f>
        <v>12102509969.025835</v>
      </c>
      <c r="AG7" s="20">
        <f t="array" ref="AG7">AF7*(1+INDEX(BPCiObIC!$B$2:$AG$43,MATCH($A7,BPCiObIC!$A$2:$A$43,0),MATCH(AG$4,BPCiObIC!$B$1:$AG$1,0)))</f>
        <v>12342223139.02524</v>
      </c>
      <c r="AH7" s="20">
        <f t="array" ref="AH7">AG7*(1+INDEX(BPCiObIC!$B$2:$AG$43,MATCH($A7,BPCiObIC!$A$2:$A$43,0),MATCH(AH$4,BPCiObIC!$B$1:$AG$1,0)))</f>
        <v>12581936309.024727</v>
      </c>
    </row>
    <row r="8" spans="1:34" x14ac:dyDescent="0.2">
      <c r="A8" s="3" t="s">
        <v>137</v>
      </c>
      <c r="B8" s="3" t="s">
        <v>235</v>
      </c>
      <c r="C8" s="3" t="s">
        <v>112</v>
      </c>
      <c r="D8" s="61">
        <f>SUMIFS('Adjusted Elec'!$L$2:$L$20,'Adjusted Elec'!$I$2:$I$20,$C8)</f>
        <v>0</v>
      </c>
      <c r="E8" s="20">
        <f t="array" ref="E8">D8*(1+INDEX(BPCiObIC!$B$2:$AG$43,MATCH($A8,BPCiObIC!$A$2:$A$43,0),MATCH(E$4,BPCiObIC!$B$1:$AG$1,0)))</f>
        <v>0</v>
      </c>
      <c r="F8" s="20">
        <f t="array" ref="F8">E8*(1+INDEX(BPCiObIC!$B$2:$AG$43,MATCH($A8,BPCiObIC!$A$2:$A$43,0),MATCH(F$4,BPCiObIC!$B$1:$AG$1,0)))</f>
        <v>0</v>
      </c>
      <c r="G8" s="20">
        <f t="array" ref="G8">F8*(1+INDEX(BPCiObIC!$B$2:$AG$43,MATCH($A8,BPCiObIC!$A$2:$A$43,0),MATCH(G$4,BPCiObIC!$B$1:$AG$1,0)))</f>
        <v>0</v>
      </c>
      <c r="H8" s="20">
        <f t="array" ref="H8">G8*(1+INDEX(BPCiObIC!$B$2:$AG$43,MATCH($A8,BPCiObIC!$A$2:$A$43,0),MATCH(H$4,BPCiObIC!$B$1:$AG$1,0)))</f>
        <v>0</v>
      </c>
      <c r="I8" s="20">
        <f t="array" ref="I8">H8*(1+INDEX(BPCiObIC!$B$2:$AG$43,MATCH($A8,BPCiObIC!$A$2:$A$43,0),MATCH(I$4,BPCiObIC!$B$1:$AG$1,0)))</f>
        <v>0</v>
      </c>
      <c r="J8" s="20">
        <f t="array" ref="J8">I8*(1+INDEX(BPCiObIC!$B$2:$AG$43,MATCH($A8,BPCiObIC!$A$2:$A$43,0),MATCH(J$4,BPCiObIC!$B$1:$AG$1,0)))</f>
        <v>0</v>
      </c>
      <c r="K8" s="20">
        <f t="array" ref="K8">J8*(1+INDEX(BPCiObIC!$B$2:$AG$43,MATCH($A8,BPCiObIC!$A$2:$A$43,0),MATCH(K$4,BPCiObIC!$B$1:$AG$1,0)))</f>
        <v>0</v>
      </c>
      <c r="L8" s="20">
        <f t="array" ref="L8">K8*(1+INDEX(BPCiObIC!$B$2:$AG$43,MATCH($A8,BPCiObIC!$A$2:$A$43,0),MATCH(L$4,BPCiObIC!$B$1:$AG$1,0)))</f>
        <v>0</v>
      </c>
      <c r="M8" s="20">
        <f t="array" ref="M8">L8*(1+INDEX(BPCiObIC!$B$2:$AG$43,MATCH($A8,BPCiObIC!$A$2:$A$43,0),MATCH(M$4,BPCiObIC!$B$1:$AG$1,0)))</f>
        <v>0</v>
      </c>
      <c r="N8" s="20">
        <f t="array" ref="N8">M8*(1+INDEX(BPCiObIC!$B$2:$AG$43,MATCH($A8,BPCiObIC!$A$2:$A$43,0),MATCH(N$4,BPCiObIC!$B$1:$AG$1,0)))</f>
        <v>0</v>
      </c>
      <c r="O8" s="20">
        <f t="array" ref="O8">N8*(1+INDEX(BPCiObIC!$B$2:$AG$43,MATCH($A8,BPCiObIC!$A$2:$A$43,0),MATCH(O$4,BPCiObIC!$B$1:$AG$1,0)))</f>
        <v>0</v>
      </c>
      <c r="P8" s="20">
        <f t="array" ref="P8">O8*(1+INDEX(BPCiObIC!$B$2:$AG$43,MATCH($A8,BPCiObIC!$A$2:$A$43,0),MATCH(P$4,BPCiObIC!$B$1:$AG$1,0)))</f>
        <v>0</v>
      </c>
      <c r="Q8" s="20">
        <f t="array" ref="Q8">P8*(1+INDEX(BPCiObIC!$B$2:$AG$43,MATCH($A8,BPCiObIC!$A$2:$A$43,0),MATCH(Q$4,BPCiObIC!$B$1:$AG$1,0)))</f>
        <v>0</v>
      </c>
      <c r="R8" s="20">
        <f t="array" ref="R8">Q8*(1+INDEX(BPCiObIC!$B$2:$AG$43,MATCH($A8,BPCiObIC!$A$2:$A$43,0),MATCH(R$4,BPCiObIC!$B$1:$AG$1,0)))</f>
        <v>0</v>
      </c>
      <c r="S8" s="20">
        <f t="array" ref="S8">R8*(1+INDEX(BPCiObIC!$B$2:$AG$43,MATCH($A8,BPCiObIC!$A$2:$A$43,0),MATCH(S$4,BPCiObIC!$B$1:$AG$1,0)))</f>
        <v>0</v>
      </c>
      <c r="T8" s="20">
        <f t="array" ref="T8">S8*(1+INDEX(BPCiObIC!$B$2:$AG$43,MATCH($A8,BPCiObIC!$A$2:$A$43,0),MATCH(T$4,BPCiObIC!$B$1:$AG$1,0)))</f>
        <v>0</v>
      </c>
      <c r="U8" s="20">
        <f t="array" ref="U8">T8*(1+INDEX(BPCiObIC!$B$2:$AG$43,MATCH($A8,BPCiObIC!$A$2:$A$43,0),MATCH(U$4,BPCiObIC!$B$1:$AG$1,0)))</f>
        <v>0</v>
      </c>
      <c r="V8" s="20">
        <f t="array" ref="V8">U8*(1+INDEX(BPCiObIC!$B$2:$AG$43,MATCH($A8,BPCiObIC!$A$2:$A$43,0),MATCH(V$4,BPCiObIC!$B$1:$AG$1,0)))</f>
        <v>0</v>
      </c>
      <c r="W8" s="20">
        <f t="array" ref="W8">V8*(1+INDEX(BPCiObIC!$B$2:$AG$43,MATCH($A8,BPCiObIC!$A$2:$A$43,0),MATCH(W$4,BPCiObIC!$B$1:$AG$1,0)))</f>
        <v>0</v>
      </c>
      <c r="X8" s="20">
        <f t="array" ref="X8">W8*(1+INDEX(BPCiObIC!$B$2:$AG$43,MATCH($A8,BPCiObIC!$A$2:$A$43,0),MATCH(X$4,BPCiObIC!$B$1:$AG$1,0)))</f>
        <v>0</v>
      </c>
      <c r="Y8" s="20">
        <f t="array" ref="Y8">X8*(1+INDEX(BPCiObIC!$B$2:$AG$43,MATCH($A8,BPCiObIC!$A$2:$A$43,0),MATCH(Y$4,BPCiObIC!$B$1:$AG$1,0)))</f>
        <v>0</v>
      </c>
      <c r="Z8" s="20">
        <f t="array" ref="Z8">Y8*(1+INDEX(BPCiObIC!$B$2:$AG$43,MATCH($A8,BPCiObIC!$A$2:$A$43,0),MATCH(Z$4,BPCiObIC!$B$1:$AG$1,0)))</f>
        <v>0</v>
      </c>
      <c r="AA8" s="20">
        <f t="array" ref="AA8">Z8*(1+INDEX(BPCiObIC!$B$2:$AG$43,MATCH($A8,BPCiObIC!$A$2:$A$43,0),MATCH(AA$4,BPCiObIC!$B$1:$AG$1,0)))</f>
        <v>0</v>
      </c>
      <c r="AB8" s="20">
        <f t="array" ref="AB8">AA8*(1+INDEX(BPCiObIC!$B$2:$AG$43,MATCH($A8,BPCiObIC!$A$2:$A$43,0),MATCH(AB$4,BPCiObIC!$B$1:$AG$1,0)))</f>
        <v>0</v>
      </c>
      <c r="AC8" s="20">
        <f t="array" ref="AC8">AB8*(1+INDEX(BPCiObIC!$B$2:$AG$43,MATCH($A8,BPCiObIC!$A$2:$A$43,0),MATCH(AC$4,BPCiObIC!$B$1:$AG$1,0)))</f>
        <v>0</v>
      </c>
      <c r="AD8" s="20">
        <f t="array" ref="AD8">AC8*(1+INDEX(BPCiObIC!$B$2:$AG$43,MATCH($A8,BPCiObIC!$A$2:$A$43,0),MATCH(AD$4,BPCiObIC!$B$1:$AG$1,0)))</f>
        <v>0</v>
      </c>
      <c r="AE8" s="20">
        <f t="array" ref="AE8">AD8*(1+INDEX(BPCiObIC!$B$2:$AG$43,MATCH($A8,BPCiObIC!$A$2:$A$43,0),MATCH(AE$4,BPCiObIC!$B$1:$AG$1,0)))</f>
        <v>0</v>
      </c>
      <c r="AF8" s="20">
        <f t="array" ref="AF8">AE8*(1+INDEX(BPCiObIC!$B$2:$AG$43,MATCH($A8,BPCiObIC!$A$2:$A$43,0),MATCH(AF$4,BPCiObIC!$B$1:$AG$1,0)))</f>
        <v>0</v>
      </c>
      <c r="AG8" s="20">
        <f t="array" ref="AG8">AF8*(1+INDEX(BPCiObIC!$B$2:$AG$43,MATCH($A8,BPCiObIC!$A$2:$A$43,0),MATCH(AG$4,BPCiObIC!$B$1:$AG$1,0)))</f>
        <v>0</v>
      </c>
      <c r="AH8" s="20">
        <f t="array" ref="AH8">AG8*(1+INDEX(BPCiObIC!$B$2:$AG$43,MATCH($A8,BPCiObIC!$A$2:$A$43,0),MATCH(AH$4,BPCiObIC!$B$1:$AG$1,0)))</f>
        <v>0</v>
      </c>
    </row>
    <row r="9" spans="1:34" x14ac:dyDescent="0.2">
      <c r="A9" s="3" t="s">
        <v>138</v>
      </c>
      <c r="B9" s="3" t="s">
        <v>235</v>
      </c>
      <c r="C9" s="3" t="s">
        <v>113</v>
      </c>
      <c r="D9" s="61">
        <f>SUM('Bureau of Stat KBLI'!P4:Q6)*$E$1</f>
        <v>22923987545051.707</v>
      </c>
      <c r="E9" s="20">
        <f t="array" ref="E9">D9*(1+INDEX(BPCiObIC!$B$2:$AG$43,MATCH($A9,BPCiObIC!$A$2:$A$43,0),MATCH(E$4,BPCiObIC!$B$1:$AG$1,0)))</f>
        <v>23219706984382.871</v>
      </c>
      <c r="F9" s="20">
        <f t="array" ref="F9">E9*(1+INDEX(BPCiObIC!$B$2:$AG$43,MATCH($A9,BPCiObIC!$A$2:$A$43,0),MATCH(F$4,BPCiObIC!$B$1:$AG$1,0)))</f>
        <v>23519241204481.406</v>
      </c>
      <c r="G9" s="20">
        <f t="array" ref="G9">F9*(1+INDEX(BPCiObIC!$B$2:$AG$43,MATCH($A9,BPCiObIC!$A$2:$A$43,0),MATCH(G$4,BPCiObIC!$B$1:$AG$1,0)))</f>
        <v>24015497193895.961</v>
      </c>
      <c r="H9" s="20">
        <f t="array" ref="H9">G9*(1+INDEX(BPCiObIC!$B$2:$AG$43,MATCH($A9,BPCiObIC!$A$2:$A$43,0),MATCH(H$4,BPCiObIC!$B$1:$AG$1,0)))</f>
        <v>24198014972569.57</v>
      </c>
      <c r="I9" s="20">
        <f t="array" ref="I9">H9*(1+INDEX(BPCiObIC!$B$2:$AG$43,MATCH($A9,BPCiObIC!$A$2:$A$43,0),MATCH(I$4,BPCiObIC!$B$1:$AG$1,0)))</f>
        <v>25118588214284.996</v>
      </c>
      <c r="J9" s="20">
        <f t="array" ref="J9">I9*(1+INDEX(BPCiObIC!$B$2:$AG$43,MATCH($A9,BPCiObIC!$A$2:$A$43,0),MATCH(J$4,BPCiObIC!$B$1:$AG$1,0)))</f>
        <v>26039161456000.422</v>
      </c>
      <c r="K9" s="20">
        <f t="array" ref="K9">J9*(1+INDEX(BPCiObIC!$B$2:$AG$43,MATCH($A9,BPCiObIC!$A$2:$A$43,0),MATCH(K$4,BPCiObIC!$B$1:$AG$1,0)))</f>
        <v>26959734697715.848</v>
      </c>
      <c r="L9" s="20">
        <f t="array" ref="L9">K9*(1+INDEX(BPCiObIC!$B$2:$AG$43,MATCH($A9,BPCiObIC!$A$2:$A$43,0),MATCH(L$4,BPCiObIC!$B$1:$AG$1,0)))</f>
        <v>27880307939430.875</v>
      </c>
      <c r="M9" s="20">
        <f t="array" ref="M9">L9*(1+INDEX(BPCiObIC!$B$2:$AG$43,MATCH($A9,BPCiObIC!$A$2:$A$43,0),MATCH(M$4,BPCiObIC!$B$1:$AG$1,0)))</f>
        <v>28800881181146.301</v>
      </c>
      <c r="N9" s="20">
        <f t="array" ref="N9">M9*(1+INDEX(BPCiObIC!$B$2:$AG$43,MATCH($A9,BPCiObIC!$A$2:$A$43,0),MATCH(N$4,BPCiObIC!$B$1:$AG$1,0)))</f>
        <v>29721454422861.727</v>
      </c>
      <c r="O9" s="20">
        <f t="array" ref="O9">N9*(1+INDEX(BPCiObIC!$B$2:$AG$43,MATCH($A9,BPCiObIC!$A$2:$A$43,0),MATCH(O$4,BPCiObIC!$B$1:$AG$1,0)))</f>
        <v>30642027664577.152</v>
      </c>
      <c r="P9" s="20">
        <f t="array" ref="P9">O9*(1+INDEX(BPCiObIC!$B$2:$AG$43,MATCH($A9,BPCiObIC!$A$2:$A$43,0),MATCH(P$4,BPCiObIC!$B$1:$AG$1,0)))</f>
        <v>31562600906292.578</v>
      </c>
      <c r="Q9" s="20">
        <f t="array" ref="Q9">P9*(1+INDEX(BPCiObIC!$B$2:$AG$43,MATCH($A9,BPCiObIC!$A$2:$A$43,0),MATCH(Q$4,BPCiObIC!$B$1:$AG$1,0)))</f>
        <v>32483174148008.004</v>
      </c>
      <c r="R9" s="20">
        <f t="array" ref="R9">Q9*(1+INDEX(BPCiObIC!$B$2:$AG$43,MATCH($A9,BPCiObIC!$A$2:$A$43,0),MATCH(R$4,BPCiObIC!$B$1:$AG$1,0)))</f>
        <v>33403747389723.031</v>
      </c>
      <c r="S9" s="20">
        <f t="array" ref="S9">R9*(1+INDEX(BPCiObIC!$B$2:$AG$43,MATCH($A9,BPCiObIC!$A$2:$A$43,0),MATCH(S$4,BPCiObIC!$B$1:$AG$1,0)))</f>
        <v>34324320631438.461</v>
      </c>
      <c r="T9" s="20">
        <f t="array" ref="T9">S9*(1+INDEX(BPCiObIC!$B$2:$AG$43,MATCH($A9,BPCiObIC!$A$2:$A$43,0),MATCH(T$4,BPCiObIC!$B$1:$AG$1,0)))</f>
        <v>35244893873153.891</v>
      </c>
      <c r="U9" s="20">
        <f t="array" ref="U9">T9*(1+INDEX(BPCiObIC!$B$2:$AG$43,MATCH($A9,BPCiObIC!$A$2:$A$43,0),MATCH(U$4,BPCiObIC!$B$1:$AG$1,0)))</f>
        <v>36165467114869.312</v>
      </c>
      <c r="V9" s="20">
        <f t="array" ref="V9">U9*(1+INDEX(BPCiObIC!$B$2:$AG$43,MATCH($A9,BPCiObIC!$A$2:$A$43,0),MATCH(V$4,BPCiObIC!$B$1:$AG$1,0)))</f>
        <v>37086040356584.742</v>
      </c>
      <c r="W9" s="20">
        <f t="array" ref="W9">V9*(1+INDEX(BPCiObIC!$B$2:$AG$43,MATCH($A9,BPCiObIC!$A$2:$A$43,0),MATCH(W$4,BPCiObIC!$B$1:$AG$1,0)))</f>
        <v>38006613598300.172</v>
      </c>
      <c r="X9" s="20">
        <f t="array" ref="X9">W9*(1+INDEX(BPCiObIC!$B$2:$AG$43,MATCH($A9,BPCiObIC!$A$2:$A$43,0),MATCH(X$4,BPCiObIC!$B$1:$AG$1,0)))</f>
        <v>38927186840015.195</v>
      </c>
      <c r="Y9" s="20">
        <f t="array" ref="Y9">X9*(1+INDEX(BPCiObIC!$B$2:$AG$43,MATCH($A9,BPCiObIC!$A$2:$A$43,0),MATCH(Y$4,BPCiObIC!$B$1:$AG$1,0)))</f>
        <v>39847760081730.617</v>
      </c>
      <c r="Z9" s="20">
        <f t="array" ref="Z9">Y9*(1+INDEX(BPCiObIC!$B$2:$AG$43,MATCH($A9,BPCiObIC!$A$2:$A$43,0),MATCH(Z$4,BPCiObIC!$B$1:$AG$1,0)))</f>
        <v>40768333323446.047</v>
      </c>
      <c r="AA9" s="20">
        <f t="array" ref="AA9">Z9*(1+INDEX(BPCiObIC!$B$2:$AG$43,MATCH($A9,BPCiObIC!$A$2:$A$43,0),MATCH(AA$4,BPCiObIC!$B$1:$AG$1,0)))</f>
        <v>41688906565161.469</v>
      </c>
      <c r="AB9" s="20">
        <f t="array" ref="AB9">AA9*(1+INDEX(BPCiObIC!$B$2:$AG$43,MATCH($A9,BPCiObIC!$A$2:$A$43,0),MATCH(AB$4,BPCiObIC!$B$1:$AG$1,0)))</f>
        <v>42609479806876.891</v>
      </c>
      <c r="AC9" s="20">
        <f t="array" ref="AC9">AB9*(1+INDEX(BPCiObIC!$B$2:$AG$43,MATCH($A9,BPCiObIC!$A$2:$A$43,0),MATCH(AC$4,BPCiObIC!$B$1:$AG$1,0)))</f>
        <v>43530053048592.32</v>
      </c>
      <c r="AD9" s="20">
        <f t="array" ref="AD9">AC9*(1+INDEX(BPCiObIC!$B$2:$AG$43,MATCH($A9,BPCiObIC!$A$2:$A$43,0),MATCH(AD$4,BPCiObIC!$B$1:$AG$1,0)))</f>
        <v>44450626290307.352</v>
      </c>
      <c r="AE9" s="20">
        <f t="array" ref="AE9">AD9*(1+INDEX(BPCiObIC!$B$2:$AG$43,MATCH($A9,BPCiObIC!$A$2:$A$43,0),MATCH(AE$4,BPCiObIC!$B$1:$AG$1,0)))</f>
        <v>45371199532022.781</v>
      </c>
      <c r="AF9" s="20">
        <f t="array" ref="AF9">AE9*(1+INDEX(BPCiObIC!$B$2:$AG$43,MATCH($A9,BPCiObIC!$A$2:$A$43,0),MATCH(AF$4,BPCiObIC!$B$1:$AG$1,0)))</f>
        <v>46291772773738.203</v>
      </c>
      <c r="AG9" s="20">
        <f t="array" ref="AG9">AF9*(1+INDEX(BPCiObIC!$B$2:$AG$43,MATCH($A9,BPCiObIC!$A$2:$A$43,0),MATCH(AG$4,BPCiObIC!$B$1:$AG$1,0)))</f>
        <v>47212346015453.633</v>
      </c>
      <c r="AH9" s="20">
        <f t="array" ref="AH9">AG9*(1+INDEX(BPCiObIC!$B$2:$AG$43,MATCH($A9,BPCiObIC!$A$2:$A$43,0),MATCH(AH$4,BPCiObIC!$B$1:$AG$1,0)))</f>
        <v>48132919257169.062</v>
      </c>
    </row>
    <row r="10" spans="1:34" x14ac:dyDescent="0.2">
      <c r="A10" s="3" t="s">
        <v>139</v>
      </c>
      <c r="B10" s="3" t="s">
        <v>235</v>
      </c>
      <c r="C10" s="111" t="s">
        <v>44</v>
      </c>
      <c r="D10" s="61">
        <f>SUM('Bureau of Stat KBLI'!P7:Q9)*$E$1</f>
        <v>28072398180200.34</v>
      </c>
      <c r="E10" s="20">
        <f t="array" ref="E10">D10*(1+INDEX(BPCiObIC!$B$2:$AG$43,MATCH($A10,BPCiObIC!$A$2:$A$43,0),MATCH(E$4,BPCiObIC!$B$1:$AG$1,0)))</f>
        <v>28434532116724.922</v>
      </c>
      <c r="F10" s="20">
        <f t="array" ref="F10">E10*(1+INDEX(BPCiObIC!$B$2:$AG$43,MATCH($A10,BPCiObIC!$A$2:$A$43,0),MATCH(F$4,BPCiObIC!$B$1:$AG$1,0)))</f>
        <v>28801337581030.672</v>
      </c>
      <c r="G10" s="20">
        <f t="array" ref="G10">F10*(1+INDEX(BPCiObIC!$B$2:$AG$43,MATCH($A10,BPCiObIC!$A$2:$A$43,0),MATCH(G$4,BPCiObIC!$B$1:$AG$1,0)))</f>
        <v>29409045803990.418</v>
      </c>
      <c r="H10" s="20">
        <f t="array" ref="H10">G10*(1+INDEX(BPCiObIC!$B$2:$AG$43,MATCH($A10,BPCiObIC!$A$2:$A$43,0),MATCH(H$4,BPCiObIC!$B$1:$AG$1,0)))</f>
        <v>29632554552100.746</v>
      </c>
      <c r="I10" s="20">
        <f t="array" ref="I10">H10*(1+INDEX(BPCiObIC!$B$2:$AG$43,MATCH($A10,BPCiObIC!$A$2:$A$43,0),MATCH(I$4,BPCiObIC!$B$1:$AG$1,0)))</f>
        <v>30737444776292.781</v>
      </c>
      <c r="J10" s="20">
        <f t="array" ref="J10">I10*(1+INDEX(BPCiObIC!$B$2:$AG$43,MATCH($A10,BPCiObIC!$A$2:$A$43,0),MATCH(J$4,BPCiObIC!$B$1:$AG$1,0)))</f>
        <v>31842335000484.82</v>
      </c>
      <c r="K10" s="20">
        <f t="array" ref="K10">J10*(1+INDEX(BPCiObIC!$B$2:$AG$43,MATCH($A10,BPCiObIC!$A$2:$A$43,0),MATCH(K$4,BPCiObIC!$B$1:$AG$1,0)))</f>
        <v>32947225224676.855</v>
      </c>
      <c r="L10" s="20">
        <f t="array" ref="L10">K10*(1+INDEX(BPCiObIC!$B$2:$AG$43,MATCH($A10,BPCiObIC!$A$2:$A$43,0),MATCH(L$4,BPCiObIC!$B$1:$AG$1,0)))</f>
        <v>34052115448868.504</v>
      </c>
      <c r="M10" s="20">
        <f t="array" ref="M10">L10*(1+INDEX(BPCiObIC!$B$2:$AG$43,MATCH($A10,BPCiObIC!$A$2:$A$43,0),MATCH(M$4,BPCiObIC!$B$1:$AG$1,0)))</f>
        <v>35157005673060.539</v>
      </c>
      <c r="N10" s="20">
        <f t="array" ref="N10">M10*(1+INDEX(BPCiObIC!$B$2:$AG$43,MATCH($A10,BPCiObIC!$A$2:$A$43,0),MATCH(N$4,BPCiObIC!$B$1:$AG$1,0)))</f>
        <v>36261895897252.57</v>
      </c>
      <c r="O10" s="20">
        <f t="array" ref="O10">N10*(1+INDEX(BPCiObIC!$B$2:$AG$43,MATCH($A10,BPCiObIC!$A$2:$A$43,0),MATCH(O$4,BPCiObIC!$B$1:$AG$1,0)))</f>
        <v>37366786121444.609</v>
      </c>
      <c r="P10" s="20">
        <f t="array" ref="P10">O10*(1+INDEX(BPCiObIC!$B$2:$AG$43,MATCH($A10,BPCiObIC!$A$2:$A$43,0),MATCH(P$4,BPCiObIC!$B$1:$AG$1,0)))</f>
        <v>38471676345636.258</v>
      </c>
      <c r="Q10" s="20">
        <f t="array" ref="Q10">P10*(1+INDEX(BPCiObIC!$B$2:$AG$43,MATCH($A10,BPCiObIC!$A$2:$A$43,0),MATCH(Q$4,BPCiObIC!$B$1:$AG$1,0)))</f>
        <v>39576566569828.289</v>
      </c>
      <c r="R10" s="20">
        <f t="array" ref="R10">Q10*(1+INDEX(BPCiObIC!$B$2:$AG$43,MATCH($A10,BPCiObIC!$A$2:$A$43,0),MATCH(R$4,BPCiObIC!$B$1:$AG$1,0)))</f>
        <v>40681456794020.32</v>
      </c>
      <c r="S10" s="20">
        <f t="array" ref="S10">R10*(1+INDEX(BPCiObIC!$B$2:$AG$43,MATCH($A10,BPCiObIC!$A$2:$A$43,0),MATCH(S$4,BPCiObIC!$B$1:$AG$1,0)))</f>
        <v>41786347018211.969</v>
      </c>
      <c r="T10" s="20">
        <f t="array" ref="T10">S10*(1+INDEX(BPCiObIC!$B$2:$AG$43,MATCH($A10,BPCiObIC!$A$2:$A$43,0),MATCH(T$4,BPCiObIC!$B$1:$AG$1,0)))</f>
        <v>42891237242404.008</v>
      </c>
      <c r="U10" s="20">
        <f t="array" ref="U10">T10*(1+INDEX(BPCiObIC!$B$2:$AG$43,MATCH($A10,BPCiObIC!$A$2:$A$43,0),MATCH(U$4,BPCiObIC!$B$1:$AG$1,0)))</f>
        <v>43996127466596.047</v>
      </c>
      <c r="V10" s="20">
        <f t="array" ref="V10">U10*(1+INDEX(BPCiObIC!$B$2:$AG$43,MATCH($A10,BPCiObIC!$A$2:$A$43,0),MATCH(V$4,BPCiObIC!$B$1:$AG$1,0)))</f>
        <v>45101017690788.086</v>
      </c>
      <c r="W10" s="20">
        <f t="array" ref="W10">V10*(1+INDEX(BPCiObIC!$B$2:$AG$43,MATCH($A10,BPCiObIC!$A$2:$A$43,0),MATCH(W$4,BPCiObIC!$B$1:$AG$1,0)))</f>
        <v>46205907914979.734</v>
      </c>
      <c r="X10" s="20">
        <f t="array" ref="X10">W10*(1+INDEX(BPCiObIC!$B$2:$AG$43,MATCH($A10,BPCiObIC!$A$2:$A$43,0),MATCH(X$4,BPCiObIC!$B$1:$AG$1,0)))</f>
        <v>47310798139171.773</v>
      </c>
      <c r="Y10" s="20">
        <f t="array" ref="Y10">X10*(1+INDEX(BPCiObIC!$B$2:$AG$43,MATCH($A10,BPCiObIC!$A$2:$A$43,0),MATCH(Y$4,BPCiObIC!$B$1:$AG$1,0)))</f>
        <v>48415688363363.812</v>
      </c>
      <c r="Z10" s="20">
        <f t="array" ref="Z10">Y10*(1+INDEX(BPCiObIC!$B$2:$AG$43,MATCH($A10,BPCiObIC!$A$2:$A$43,0),MATCH(Z$4,BPCiObIC!$B$1:$AG$1,0)))</f>
        <v>49520578587555.844</v>
      </c>
      <c r="AA10" s="20">
        <f t="array" ref="AA10">Z10*(1+INDEX(BPCiObIC!$B$2:$AG$43,MATCH($A10,BPCiObIC!$A$2:$A$43,0),MATCH(AA$4,BPCiObIC!$B$1:$AG$1,0)))</f>
        <v>50625468811747.5</v>
      </c>
      <c r="AB10" s="20">
        <f t="array" ref="AB10">AA10*(1+INDEX(BPCiObIC!$B$2:$AG$43,MATCH($A10,BPCiObIC!$A$2:$A$43,0),MATCH(AB$4,BPCiObIC!$B$1:$AG$1,0)))</f>
        <v>51730359035939.531</v>
      </c>
      <c r="AC10" s="20">
        <f t="array" ref="AC10">AB10*(1+INDEX(BPCiObIC!$B$2:$AG$43,MATCH($A10,BPCiObIC!$A$2:$A$43,0),MATCH(AC$4,BPCiObIC!$B$1:$AG$1,0)))</f>
        <v>52835249260131.57</v>
      </c>
      <c r="AD10" s="20">
        <f t="array" ref="AD10">AC10*(1+INDEX(BPCiObIC!$B$2:$AG$43,MATCH($A10,BPCiObIC!$A$2:$A$43,0),MATCH(AD$4,BPCiObIC!$B$1:$AG$1,0)))</f>
        <v>53940139484323.602</v>
      </c>
      <c r="AE10" s="20">
        <f t="array" ref="AE10">AD10*(1+INDEX(BPCiObIC!$B$2:$AG$43,MATCH($A10,BPCiObIC!$A$2:$A$43,0),MATCH(AE$4,BPCiObIC!$B$1:$AG$1,0)))</f>
        <v>55045029708515.25</v>
      </c>
      <c r="AF10" s="20">
        <f t="array" ref="AF10">AE10*(1+INDEX(BPCiObIC!$B$2:$AG$43,MATCH($A10,BPCiObIC!$A$2:$A$43,0),MATCH(AF$4,BPCiObIC!$B$1:$AG$1,0)))</f>
        <v>56149919932707.281</v>
      </c>
      <c r="AG10" s="20">
        <f t="array" ref="AG10">AF10*(1+INDEX(BPCiObIC!$B$2:$AG$43,MATCH($A10,BPCiObIC!$A$2:$A$43,0),MATCH(AG$4,BPCiObIC!$B$1:$AG$1,0)))</f>
        <v>57254810156899.312</v>
      </c>
      <c r="AH10" s="20">
        <f t="array" ref="AH10">AG10*(1+INDEX(BPCiObIC!$B$2:$AG$43,MATCH($A10,BPCiObIC!$A$2:$A$43,0),MATCH(AH$4,BPCiObIC!$B$1:$AG$1,0)))</f>
        <v>58359700381090.961</v>
      </c>
    </row>
    <row r="11" spans="1:34" x14ac:dyDescent="0.2">
      <c r="A11" s="3" t="s">
        <v>140</v>
      </c>
      <c r="B11" s="3" t="s">
        <v>235</v>
      </c>
      <c r="C11" s="3" t="s">
        <v>48</v>
      </c>
      <c r="D11" s="61">
        <f>SUM('Bureau of Stat KBLI'!P10:Q10)*$E$1</f>
        <v>3259621933790.1987</v>
      </c>
      <c r="E11" s="20">
        <f t="array" ref="E11">D11*(1+INDEX(BPCiObIC!$B$2:$AG$43,MATCH($A11,BPCiObIC!$A$2:$A$43,0),MATCH(E$4,BPCiObIC!$B$1:$AG$1,0)))</f>
        <v>3301671056736.0918</v>
      </c>
      <c r="F11" s="20">
        <f t="array" ref="F11">E11*(1+INDEX(BPCiObIC!$B$2:$AG$43,MATCH($A11,BPCiObIC!$A$2:$A$43,0),MATCH(F$4,BPCiObIC!$B$1:$AG$1,0)))</f>
        <v>3344262613367.9873</v>
      </c>
      <c r="G11" s="20">
        <f t="array" ref="G11">F11*(1+INDEX(BPCiObIC!$B$2:$AG$43,MATCH($A11,BPCiObIC!$A$2:$A$43,0),MATCH(G$4,BPCiObIC!$B$1:$AG$1,0)))</f>
        <v>3414826554510.0513</v>
      </c>
      <c r="H11" s="20">
        <f t="array" ref="H11">G11*(1+INDEX(BPCiObIC!$B$2:$AG$43,MATCH($A11,BPCiObIC!$A$2:$A$43,0),MATCH(H$4,BPCiObIC!$B$1:$AG$1,0)))</f>
        <v>3440779236324.3276</v>
      </c>
      <c r="I11" s="20">
        <f t="array" ref="I11">H11*(1+INDEX(BPCiObIC!$B$2:$AG$43,MATCH($A11,BPCiObIC!$A$2:$A$43,0),MATCH(I$4,BPCiObIC!$B$1:$AG$1,0)))</f>
        <v>3571778555891.6714</v>
      </c>
      <c r="J11" s="20">
        <f t="array" ref="J11">I11*(1+INDEX(BPCiObIC!$B$2:$AG$43,MATCH($A11,BPCiObIC!$A$2:$A$43,0),MATCH(J$4,BPCiObIC!$B$1:$AG$1,0)))</f>
        <v>3702777875458.98</v>
      </c>
      <c r="K11" s="20">
        <f t="array" ref="K11">J11*(1+INDEX(BPCiObIC!$B$2:$AG$43,MATCH($A11,BPCiObIC!$A$2:$A$43,0),MATCH(K$4,BPCiObIC!$B$1:$AG$1,0)))</f>
        <v>3833777195026.3237</v>
      </c>
      <c r="L11" s="20">
        <f t="array" ref="L11">K11*(1+INDEX(BPCiObIC!$B$2:$AG$43,MATCH($A11,BPCiObIC!$A$2:$A$43,0),MATCH(L$4,BPCiObIC!$B$1:$AG$1,0)))</f>
        <v>3964776514593.6318</v>
      </c>
      <c r="M11" s="20">
        <f t="array" ref="M11">L11*(1+INDEX(BPCiObIC!$B$2:$AG$43,MATCH($A11,BPCiObIC!$A$2:$A$43,0),MATCH(M$4,BPCiObIC!$B$1:$AG$1,0)))</f>
        <v>4095775834160.9761</v>
      </c>
      <c r="N11" s="20">
        <f t="array" ref="N11">M11*(1+INDEX(BPCiObIC!$B$2:$AG$43,MATCH($A11,BPCiObIC!$A$2:$A$43,0),MATCH(N$4,BPCiObIC!$B$1:$AG$1,0)))</f>
        <v>4226775153728.2842</v>
      </c>
      <c r="O11" s="20">
        <f t="array" ref="O11">N11*(1+INDEX(BPCiObIC!$B$2:$AG$43,MATCH($A11,BPCiObIC!$A$2:$A$43,0),MATCH(O$4,BPCiObIC!$B$1:$AG$1,0)))</f>
        <v>4357774473295.6274</v>
      </c>
      <c r="P11" s="20">
        <f t="array" ref="P11">O11*(1+INDEX(BPCiObIC!$B$2:$AG$43,MATCH($A11,BPCiObIC!$A$2:$A$43,0),MATCH(P$4,BPCiObIC!$B$1:$AG$1,0)))</f>
        <v>4488773792862.9355</v>
      </c>
      <c r="Q11" s="20">
        <f t="array" ref="Q11">P11*(1+INDEX(BPCiObIC!$B$2:$AG$43,MATCH($A11,BPCiObIC!$A$2:$A$43,0),MATCH(Q$4,BPCiObIC!$B$1:$AG$1,0)))</f>
        <v>4619773112430.2793</v>
      </c>
      <c r="R11" s="20">
        <f t="array" ref="R11">Q11*(1+INDEX(BPCiObIC!$B$2:$AG$43,MATCH($A11,BPCiObIC!$A$2:$A$43,0),MATCH(R$4,BPCiObIC!$B$1:$AG$1,0)))</f>
        <v>4750772431997.5879</v>
      </c>
      <c r="S11" s="20">
        <f t="array" ref="S11">R11*(1+INDEX(BPCiObIC!$B$2:$AG$43,MATCH($A11,BPCiObIC!$A$2:$A$43,0),MATCH(S$4,BPCiObIC!$B$1:$AG$1,0)))</f>
        <v>4881771751564.9316</v>
      </c>
      <c r="T11" s="20">
        <f t="array" ref="T11">S11*(1+INDEX(BPCiObIC!$B$2:$AG$43,MATCH($A11,BPCiObIC!$A$2:$A$43,0),MATCH(T$4,BPCiObIC!$B$1:$AG$1,0)))</f>
        <v>5012771071132.2393</v>
      </c>
      <c r="U11" s="20">
        <f t="array" ref="U11">T11*(1+INDEX(BPCiObIC!$B$2:$AG$43,MATCH($A11,BPCiObIC!$A$2:$A$43,0),MATCH(U$4,BPCiObIC!$B$1:$AG$1,0)))</f>
        <v>5143770390699.583</v>
      </c>
      <c r="V11" s="20">
        <f t="array" ref="V11">U11*(1+INDEX(BPCiObIC!$B$2:$AG$43,MATCH($A11,BPCiObIC!$A$2:$A$43,0),MATCH(V$4,BPCiObIC!$B$1:$AG$1,0)))</f>
        <v>5274769710266.8916</v>
      </c>
      <c r="W11" s="20">
        <f t="array" ref="W11">V11*(1+INDEX(BPCiObIC!$B$2:$AG$43,MATCH($A11,BPCiObIC!$A$2:$A$43,0),MATCH(W$4,BPCiObIC!$B$1:$AG$1,0)))</f>
        <v>5405769029834.2354</v>
      </c>
      <c r="X11" s="20">
        <f t="array" ref="X11">W11*(1+INDEX(BPCiObIC!$B$2:$AG$43,MATCH($A11,BPCiObIC!$A$2:$A$43,0),MATCH(X$4,BPCiObIC!$B$1:$AG$1,0)))</f>
        <v>5536768349401.543</v>
      </c>
      <c r="Y11" s="20">
        <f t="array" ref="Y11">X11*(1+INDEX(BPCiObIC!$B$2:$AG$43,MATCH($A11,BPCiObIC!$A$2:$A$43,0),MATCH(Y$4,BPCiObIC!$B$1:$AG$1,0)))</f>
        <v>5667767668968.8867</v>
      </c>
      <c r="Z11" s="20">
        <f t="array" ref="Z11">Y11*(1+INDEX(BPCiObIC!$B$2:$AG$43,MATCH($A11,BPCiObIC!$A$2:$A$43,0),MATCH(Z$4,BPCiObIC!$B$1:$AG$1,0)))</f>
        <v>5798766988536.1943</v>
      </c>
      <c r="AA11" s="20">
        <f t="array" ref="AA11">Z11*(1+INDEX(BPCiObIC!$B$2:$AG$43,MATCH($A11,BPCiObIC!$A$2:$A$43,0),MATCH(AA$4,BPCiObIC!$B$1:$AG$1,0)))</f>
        <v>5929766308103.5381</v>
      </c>
      <c r="AB11" s="20">
        <f t="array" ref="AB11">AA11*(1+INDEX(BPCiObIC!$B$2:$AG$43,MATCH($A11,BPCiObIC!$A$2:$A$43,0),MATCH(AB$4,BPCiObIC!$B$1:$AG$1,0)))</f>
        <v>6060765627670.8457</v>
      </c>
      <c r="AC11" s="20">
        <f t="array" ref="AC11">AB11*(1+INDEX(BPCiObIC!$B$2:$AG$43,MATCH($A11,BPCiObIC!$A$2:$A$43,0),MATCH(AC$4,BPCiObIC!$B$1:$AG$1,0)))</f>
        <v>6191764947238.1895</v>
      </c>
      <c r="AD11" s="20">
        <f t="array" ref="AD11">AC11*(1+INDEX(BPCiObIC!$B$2:$AG$43,MATCH($A11,BPCiObIC!$A$2:$A$43,0),MATCH(AD$4,BPCiObIC!$B$1:$AG$1,0)))</f>
        <v>6322764266805.4971</v>
      </c>
      <c r="AE11" s="20">
        <f t="array" ref="AE11">AD11*(1+INDEX(BPCiObIC!$B$2:$AG$43,MATCH($A11,BPCiObIC!$A$2:$A$43,0),MATCH(AE$4,BPCiObIC!$B$1:$AG$1,0)))</f>
        <v>6453763586372.8408</v>
      </c>
      <c r="AF11" s="20">
        <f t="array" ref="AF11">AE11*(1+INDEX(BPCiObIC!$B$2:$AG$43,MATCH($A11,BPCiObIC!$A$2:$A$43,0),MATCH(AF$4,BPCiObIC!$B$1:$AG$1,0)))</f>
        <v>6584762905940.1484</v>
      </c>
      <c r="AG11" s="20">
        <f t="array" ref="AG11">AF11*(1+INDEX(BPCiObIC!$B$2:$AG$43,MATCH($A11,BPCiObIC!$A$2:$A$43,0),MATCH(AG$4,BPCiObIC!$B$1:$AG$1,0)))</f>
        <v>6715762225507.457</v>
      </c>
      <c r="AH11" s="20">
        <f t="array" ref="AH11">AG11*(1+INDEX(BPCiObIC!$B$2:$AG$43,MATCH($A11,BPCiObIC!$A$2:$A$43,0),MATCH(AH$4,BPCiObIC!$B$1:$AG$1,0)))</f>
        <v>6846761545074.8008</v>
      </c>
    </row>
    <row r="12" spans="1:34" x14ac:dyDescent="0.2">
      <c r="A12" s="3" t="s">
        <v>141</v>
      </c>
      <c r="B12" s="3" t="s">
        <v>235</v>
      </c>
      <c r="C12" s="3" t="s">
        <v>50</v>
      </c>
      <c r="D12" s="61">
        <f>SUM('Bureau of Stat KBLI'!P11:Q12)*$E$1</f>
        <v>22638054815227.676</v>
      </c>
      <c r="E12" s="20">
        <f t="array" ref="E12">D12*(1+INDEX(BPCiObIC!$B$2:$AG$43,MATCH($A12,BPCiObIC!$A$2:$A$43,0),MATCH(E$4,BPCiObIC!$B$1:$AG$1,0)))</f>
        <v>22930085722344.109</v>
      </c>
      <c r="F12" s="20">
        <f t="array" ref="F12">E12*(1+INDEX(BPCiObIC!$B$2:$AG$43,MATCH($A12,BPCiObIC!$A$2:$A$43,0),MATCH(F$4,BPCiObIC!$B$1:$AG$1,0)))</f>
        <v>23225883828162.348</v>
      </c>
      <c r="G12" s="20">
        <f t="array" ref="G12">F12*(1+INDEX(BPCiObIC!$B$2:$AG$43,MATCH($A12,BPCiObIC!$A$2:$A$43,0),MATCH(G$4,BPCiObIC!$B$1:$AG$1,0)))</f>
        <v>23715949976936.57</v>
      </c>
      <c r="H12" s="20">
        <f t="array" ref="H12">G12*(1+INDEX(BPCiObIC!$B$2:$AG$43,MATCH($A12,BPCiObIC!$A$2:$A$43,0),MATCH(H$4,BPCiObIC!$B$1:$AG$1,0)))</f>
        <v>23896191196761.289</v>
      </c>
      <c r="I12" s="20">
        <f t="array" ref="I12">H12*(1+INDEX(BPCiObIC!$B$2:$AG$43,MATCH($A12,BPCiObIC!$A$2:$A$43,0),MATCH(I$4,BPCiObIC!$B$1:$AG$1,0)))</f>
        <v>24814563665764.105</v>
      </c>
      <c r="J12" s="20">
        <f t="array" ref="J12">I12*(1+INDEX(BPCiObIC!$B$2:$AG$43,MATCH($A12,BPCiObIC!$A$2:$A$43,0),MATCH(J$4,BPCiObIC!$B$1:$AG$1,0)))</f>
        <v>25732936134766.617</v>
      </c>
      <c r="K12" s="20">
        <f t="array" ref="K12">J12*(1+INDEX(BPCiObIC!$B$2:$AG$43,MATCH($A12,BPCiObIC!$A$2:$A$43,0),MATCH(K$4,BPCiObIC!$B$1:$AG$1,0)))</f>
        <v>26651308603769.129</v>
      </c>
      <c r="L12" s="20">
        <f t="array" ref="L12">K12*(1+INDEX(BPCiObIC!$B$2:$AG$43,MATCH($A12,BPCiObIC!$A$2:$A$43,0),MATCH(L$4,BPCiObIC!$B$1:$AG$1,0)))</f>
        <v>27569681072771.641</v>
      </c>
      <c r="M12" s="20">
        <f t="array" ref="M12">L12*(1+INDEX(BPCiObIC!$B$2:$AG$43,MATCH($A12,BPCiObIC!$A$2:$A$43,0),MATCH(M$4,BPCiObIC!$B$1:$AG$1,0)))</f>
        <v>28488053541774.457</v>
      </c>
      <c r="N12" s="20">
        <f t="array" ref="N12">M12*(1+INDEX(BPCiObIC!$B$2:$AG$43,MATCH($A12,BPCiObIC!$A$2:$A$43,0),MATCH(N$4,BPCiObIC!$B$1:$AG$1,0)))</f>
        <v>29406426010776.969</v>
      </c>
      <c r="O12" s="20">
        <f t="array" ref="O12">N12*(1+INDEX(BPCiObIC!$B$2:$AG$43,MATCH($A12,BPCiObIC!$A$2:$A$43,0),MATCH(O$4,BPCiObIC!$B$1:$AG$1,0)))</f>
        <v>30324798479779.48</v>
      </c>
      <c r="P12" s="20">
        <f t="array" ref="P12">O12*(1+INDEX(BPCiObIC!$B$2:$AG$43,MATCH($A12,BPCiObIC!$A$2:$A$43,0),MATCH(P$4,BPCiObIC!$B$1:$AG$1,0)))</f>
        <v>31243170948782.297</v>
      </c>
      <c r="Q12" s="20">
        <f t="array" ref="Q12">P12*(1+INDEX(BPCiObIC!$B$2:$AG$43,MATCH($A12,BPCiObIC!$A$2:$A$43,0),MATCH(Q$4,BPCiObIC!$B$1:$AG$1,0)))</f>
        <v>32161543417784.809</v>
      </c>
      <c r="R12" s="20">
        <f t="array" ref="R12">Q12*(1+INDEX(BPCiObIC!$B$2:$AG$43,MATCH($A12,BPCiObIC!$A$2:$A$43,0),MATCH(R$4,BPCiObIC!$B$1:$AG$1,0)))</f>
        <v>33079915886787.324</v>
      </c>
      <c r="S12" s="20">
        <f t="array" ref="S12">R12*(1+INDEX(BPCiObIC!$B$2:$AG$43,MATCH($A12,BPCiObIC!$A$2:$A$43,0),MATCH(S$4,BPCiObIC!$B$1:$AG$1,0)))</f>
        <v>33998288355790.145</v>
      </c>
      <c r="T12" s="20">
        <f t="array" ref="T12">S12*(1+INDEX(BPCiObIC!$B$2:$AG$43,MATCH($A12,BPCiObIC!$A$2:$A$43,0),MATCH(T$4,BPCiObIC!$B$1:$AG$1,0)))</f>
        <v>34916660824792.656</v>
      </c>
      <c r="U12" s="20">
        <f t="array" ref="U12">T12*(1+INDEX(BPCiObIC!$B$2:$AG$43,MATCH($A12,BPCiObIC!$A$2:$A$43,0),MATCH(U$4,BPCiObIC!$B$1:$AG$1,0)))</f>
        <v>35835033293795.164</v>
      </c>
      <c r="V12" s="20">
        <f t="array" ref="V12">U12*(1+INDEX(BPCiObIC!$B$2:$AG$43,MATCH($A12,BPCiObIC!$A$2:$A$43,0),MATCH(V$4,BPCiObIC!$B$1:$AG$1,0)))</f>
        <v>36753405762797.977</v>
      </c>
      <c r="W12" s="20">
        <f t="array" ref="W12">V12*(1+INDEX(BPCiObIC!$B$2:$AG$43,MATCH($A12,BPCiObIC!$A$2:$A$43,0),MATCH(W$4,BPCiObIC!$B$1:$AG$1,0)))</f>
        <v>37671778231800.484</v>
      </c>
      <c r="X12" s="20">
        <f t="array" ref="X12">W12*(1+INDEX(BPCiObIC!$B$2:$AG$43,MATCH($A12,BPCiObIC!$A$2:$A$43,0),MATCH(X$4,BPCiObIC!$B$1:$AG$1,0)))</f>
        <v>38590150700803</v>
      </c>
      <c r="Y12" s="20">
        <f t="array" ref="Y12">X12*(1+INDEX(BPCiObIC!$B$2:$AG$43,MATCH($A12,BPCiObIC!$A$2:$A$43,0),MATCH(Y$4,BPCiObIC!$B$1:$AG$1,0)))</f>
        <v>39508523169805.82</v>
      </c>
      <c r="Z12" s="20">
        <f t="array" ref="Z12">Y12*(1+INDEX(BPCiObIC!$B$2:$AG$43,MATCH($A12,BPCiObIC!$A$2:$A$43,0),MATCH(Z$4,BPCiObIC!$B$1:$AG$1,0)))</f>
        <v>40426895638808.328</v>
      </c>
      <c r="AA12" s="20">
        <f t="array" ref="AA12">Z12*(1+INDEX(BPCiObIC!$B$2:$AG$43,MATCH($A12,BPCiObIC!$A$2:$A$43,0),MATCH(AA$4,BPCiObIC!$B$1:$AG$1,0)))</f>
        <v>41345268107810.836</v>
      </c>
      <c r="AB12" s="20">
        <f t="array" ref="AB12">AA12*(1+INDEX(BPCiObIC!$B$2:$AG$43,MATCH($A12,BPCiObIC!$A$2:$A$43,0),MATCH(AB$4,BPCiObIC!$B$1:$AG$1,0)))</f>
        <v>42263640576813.656</v>
      </c>
      <c r="AC12" s="20">
        <f t="array" ref="AC12">AB12*(1+INDEX(BPCiObIC!$B$2:$AG$43,MATCH($A12,BPCiObIC!$A$2:$A$43,0),MATCH(AC$4,BPCiObIC!$B$1:$AG$1,0)))</f>
        <v>43182013045816.164</v>
      </c>
      <c r="AD12" s="20">
        <f t="array" ref="AD12">AC12*(1+INDEX(BPCiObIC!$B$2:$AG$43,MATCH($A12,BPCiObIC!$A$2:$A$43,0),MATCH(AD$4,BPCiObIC!$B$1:$AG$1,0)))</f>
        <v>44100385514818.68</v>
      </c>
      <c r="AE12" s="20">
        <f t="array" ref="AE12">AD12*(1+INDEX(BPCiObIC!$B$2:$AG$43,MATCH($A12,BPCiObIC!$A$2:$A$43,0),MATCH(AE$4,BPCiObIC!$B$1:$AG$1,0)))</f>
        <v>45018757983821.492</v>
      </c>
      <c r="AF12" s="20">
        <f t="array" ref="AF12">AE12*(1+INDEX(BPCiObIC!$B$2:$AG$43,MATCH($A12,BPCiObIC!$A$2:$A$43,0),MATCH(AF$4,BPCiObIC!$B$1:$AG$1,0)))</f>
        <v>45937130452824.008</v>
      </c>
      <c r="AG12" s="20">
        <f t="array" ref="AG12">AF12*(1+INDEX(BPCiObIC!$B$2:$AG$43,MATCH($A12,BPCiObIC!$A$2:$A$43,0),MATCH(AG$4,BPCiObIC!$B$1:$AG$1,0)))</f>
        <v>46855502921826.516</v>
      </c>
      <c r="AH12" s="20">
        <f t="array" ref="AH12">AG12*(1+INDEX(BPCiObIC!$B$2:$AG$43,MATCH($A12,BPCiObIC!$A$2:$A$43,0),MATCH(AH$4,BPCiObIC!$B$1:$AG$1,0)))</f>
        <v>47773875390829.336</v>
      </c>
    </row>
    <row r="13" spans="1:34" x14ac:dyDescent="0.2">
      <c r="A13" s="3" t="s">
        <v>142</v>
      </c>
      <c r="B13" s="3" t="s">
        <v>235</v>
      </c>
      <c r="C13" s="3" t="s">
        <v>53</v>
      </c>
      <c r="D13" s="61">
        <f>SUM('Bureau of Stat KBLI'!P13:Q13)*$E$1</f>
        <v>560789991086.29492</v>
      </c>
      <c r="E13" s="20">
        <f t="array" ref="E13">D13*(1+INDEX(BPCiObIC!$B$2:$AG$43,MATCH($A13,BPCiObIC!$A$2:$A$43,0),MATCH(E$4,BPCiObIC!$B$1:$AG$1,0)))</f>
        <v>568024181971.30811</v>
      </c>
      <c r="F13" s="20">
        <f t="array" ref="F13">E13*(1+INDEX(BPCiObIC!$B$2:$AG$43,MATCH($A13,BPCiObIC!$A$2:$A$43,0),MATCH(F$4,BPCiObIC!$B$1:$AG$1,0)))</f>
        <v>575351693918.73792</v>
      </c>
      <c r="G13" s="20">
        <f t="array" ref="G13">F13*(1+INDEX(BPCiObIC!$B$2:$AG$43,MATCH($A13,BPCiObIC!$A$2:$A$43,0),MATCH(G$4,BPCiObIC!$B$1:$AG$1,0)))</f>
        <v>587491614660.42322</v>
      </c>
      <c r="H13" s="20">
        <f t="array" ref="H13">G13*(1+INDEX(BPCiObIC!$B$2:$AG$43,MATCH($A13,BPCiObIC!$A$2:$A$43,0),MATCH(H$4,BPCiObIC!$B$1:$AG$1,0)))</f>
        <v>591956550931.84241</v>
      </c>
      <c r="I13" s="20">
        <f t="array" ref="I13">H13*(1+INDEX(BPCiObIC!$B$2:$AG$43,MATCH($A13,BPCiObIC!$A$2:$A$43,0),MATCH(I$4,BPCiObIC!$B$1:$AG$1,0)))</f>
        <v>614551889496.29456</v>
      </c>
      <c r="J13" s="20">
        <f t="array" ref="J13">I13*(1+INDEX(BPCiObIC!$B$2:$AG$43,MATCH($A13,BPCiObIC!$A$2:$A$43,0),MATCH(J$4,BPCiObIC!$B$1:$AG$1,0)))</f>
        <v>637147228060.73792</v>
      </c>
      <c r="K13" s="20">
        <f t="array" ref="K13">J13*(1+INDEX(BPCiObIC!$B$2:$AG$43,MATCH($A13,BPCiObIC!$A$2:$A$43,0),MATCH(K$4,BPCiObIC!$B$1:$AG$1,0)))</f>
        <v>659742566625.19019</v>
      </c>
      <c r="L13" s="20">
        <f t="array" ref="L13">K13*(1+INDEX(BPCiObIC!$B$2:$AG$43,MATCH($A13,BPCiObIC!$A$2:$A$43,0),MATCH(L$4,BPCiObIC!$B$1:$AG$1,0)))</f>
        <v>682337905189.63354</v>
      </c>
      <c r="M13" s="20">
        <f t="array" ref="M13">L13*(1+INDEX(BPCiObIC!$B$2:$AG$43,MATCH($A13,BPCiObIC!$A$2:$A$43,0),MATCH(M$4,BPCiObIC!$B$1:$AG$1,0)))</f>
        <v>704933243754.08569</v>
      </c>
      <c r="N13" s="20">
        <f t="array" ref="N13">M13*(1+INDEX(BPCiObIC!$B$2:$AG$43,MATCH($A13,BPCiObIC!$A$2:$A$43,0),MATCH(N$4,BPCiObIC!$B$1:$AG$1,0)))</f>
        <v>727528582318.52917</v>
      </c>
      <c r="O13" s="20">
        <f t="array" ref="O13">N13*(1+INDEX(BPCiObIC!$B$2:$AG$43,MATCH($A13,BPCiObIC!$A$2:$A$43,0),MATCH(O$4,BPCiObIC!$B$1:$AG$1,0)))</f>
        <v>750123920882.98132</v>
      </c>
      <c r="P13" s="20">
        <f t="array" ref="P13">O13*(1+INDEX(BPCiObIC!$B$2:$AG$43,MATCH($A13,BPCiObIC!$A$2:$A$43,0),MATCH(P$4,BPCiObIC!$B$1:$AG$1,0)))</f>
        <v>772719259447.42468</v>
      </c>
      <c r="Q13" s="20">
        <f t="array" ref="Q13">P13*(1+INDEX(BPCiObIC!$B$2:$AG$43,MATCH($A13,BPCiObIC!$A$2:$A$43,0),MATCH(Q$4,BPCiObIC!$B$1:$AG$1,0)))</f>
        <v>795314598011.87683</v>
      </c>
      <c r="R13" s="20">
        <f t="array" ref="R13">Q13*(1+INDEX(BPCiObIC!$B$2:$AG$43,MATCH($A13,BPCiObIC!$A$2:$A$43,0),MATCH(R$4,BPCiObIC!$B$1:$AG$1,0)))</f>
        <v>817909936576.32019</v>
      </c>
      <c r="S13" s="20">
        <f t="array" ref="S13">R13*(1+INDEX(BPCiObIC!$B$2:$AG$43,MATCH($A13,BPCiObIC!$A$2:$A$43,0),MATCH(S$4,BPCiObIC!$B$1:$AG$1,0)))</f>
        <v>840505275140.77234</v>
      </c>
      <c r="T13" s="20">
        <f t="array" ref="T13">S13*(1+INDEX(BPCiObIC!$B$2:$AG$43,MATCH($A13,BPCiObIC!$A$2:$A$43,0),MATCH(T$4,BPCiObIC!$B$1:$AG$1,0)))</f>
        <v>863100613705.2157</v>
      </c>
      <c r="U13" s="20">
        <f t="array" ref="U13">T13*(1+INDEX(BPCiObIC!$B$2:$AG$43,MATCH($A13,BPCiObIC!$A$2:$A$43,0),MATCH(U$4,BPCiObIC!$B$1:$AG$1,0)))</f>
        <v>885695952269.66785</v>
      </c>
      <c r="V13" s="20">
        <f t="array" ref="V13">U13*(1+INDEX(BPCiObIC!$B$2:$AG$43,MATCH($A13,BPCiObIC!$A$2:$A$43,0),MATCH(V$4,BPCiObIC!$B$1:$AG$1,0)))</f>
        <v>908291290834.12</v>
      </c>
      <c r="W13" s="20">
        <f t="array" ref="W13">V13*(1+INDEX(BPCiObIC!$B$2:$AG$43,MATCH($A13,BPCiObIC!$A$2:$A$43,0),MATCH(W$4,BPCiObIC!$B$1:$AG$1,0)))</f>
        <v>930886629398.56348</v>
      </c>
      <c r="X13" s="20">
        <f t="array" ref="X13">W13*(1+INDEX(BPCiObIC!$B$2:$AG$43,MATCH($A13,BPCiObIC!$A$2:$A$43,0),MATCH(X$4,BPCiObIC!$B$1:$AG$1,0)))</f>
        <v>953481967963.01562</v>
      </c>
      <c r="Y13" s="20">
        <f t="array" ref="Y13">X13*(1+INDEX(BPCiObIC!$B$2:$AG$43,MATCH($A13,BPCiObIC!$A$2:$A$43,0),MATCH(Y$4,BPCiObIC!$B$1:$AG$1,0)))</f>
        <v>976077306527.45911</v>
      </c>
      <c r="Z13" s="20">
        <f t="array" ref="Z13">Y13*(1+INDEX(BPCiObIC!$B$2:$AG$43,MATCH($A13,BPCiObIC!$A$2:$A$43,0),MATCH(Z$4,BPCiObIC!$B$1:$AG$1,0)))</f>
        <v>998672645091.91125</v>
      </c>
      <c r="AA13" s="20">
        <f t="array" ref="AA13">Z13*(1+INDEX(BPCiObIC!$B$2:$AG$43,MATCH($A13,BPCiObIC!$A$2:$A$43,0),MATCH(AA$4,BPCiObIC!$B$1:$AG$1,0)))</f>
        <v>1021267983656.3546</v>
      </c>
      <c r="AB13" s="20">
        <f t="array" ref="AB13">AA13*(1+INDEX(BPCiObIC!$B$2:$AG$43,MATCH($A13,BPCiObIC!$A$2:$A$43,0),MATCH(AB$4,BPCiObIC!$B$1:$AG$1,0)))</f>
        <v>1043863322220.8066</v>
      </c>
      <c r="AC13" s="20">
        <f t="array" ref="AC13">AB13*(1+INDEX(BPCiObIC!$B$2:$AG$43,MATCH($A13,BPCiObIC!$A$2:$A$43,0),MATCH(AC$4,BPCiObIC!$B$1:$AG$1,0)))</f>
        <v>1066458660785.25</v>
      </c>
      <c r="AD13" s="20">
        <f t="array" ref="AD13">AC13*(1+INDEX(BPCiObIC!$B$2:$AG$43,MATCH($A13,BPCiObIC!$A$2:$A$43,0),MATCH(AD$4,BPCiObIC!$B$1:$AG$1,0)))</f>
        <v>1089053999349.7021</v>
      </c>
      <c r="AE13" s="20">
        <f t="array" ref="AE13">AD13*(1+INDEX(BPCiObIC!$B$2:$AG$43,MATCH($A13,BPCiObIC!$A$2:$A$43,0),MATCH(AE$4,BPCiObIC!$B$1:$AG$1,0)))</f>
        <v>1111649337914.1458</v>
      </c>
      <c r="AF13" s="20">
        <f t="array" ref="AF13">AE13*(1+INDEX(BPCiObIC!$B$2:$AG$43,MATCH($A13,BPCiObIC!$A$2:$A$43,0),MATCH(AF$4,BPCiObIC!$B$1:$AG$1,0)))</f>
        <v>1134244676478.5979</v>
      </c>
      <c r="AG13" s="20">
        <f t="array" ref="AG13">AF13*(1+INDEX(BPCiObIC!$B$2:$AG$43,MATCH($A13,BPCiObIC!$A$2:$A$43,0),MATCH(AG$4,BPCiObIC!$B$1:$AG$1,0)))</f>
        <v>1156840015043.05</v>
      </c>
      <c r="AH13" s="20">
        <f t="array" ref="AH13">AG13*(1+INDEX(BPCiObIC!$B$2:$AG$43,MATCH($A13,BPCiObIC!$A$2:$A$43,0),MATCH(AH$4,BPCiObIC!$B$1:$AG$1,0)))</f>
        <v>1179435353607.4934</v>
      </c>
    </row>
    <row r="14" spans="1:34" x14ac:dyDescent="0.2">
      <c r="A14" s="3" t="s">
        <v>143</v>
      </c>
      <c r="B14" s="3" t="s">
        <v>235</v>
      </c>
      <c r="C14" s="3" t="s">
        <v>114</v>
      </c>
      <c r="D14" s="61">
        <f>SUM('Bureau of Stat KBLI'!P14:Q15)*$E$1</f>
        <v>17304153343306.941</v>
      </c>
      <c r="E14" s="20">
        <f t="array" ref="E14">D14*(1+INDEX(BPCiObIC!$B$2:$AG$43,MATCH($A14,BPCiObIC!$A$2:$A$43,0),MATCH(E$4,BPCiObIC!$B$1:$AG$1,0)))</f>
        <v>17527376921435.6</v>
      </c>
      <c r="F14" s="20">
        <f t="array" ref="F14">E14*(1+INDEX(BPCiObIC!$B$2:$AG$43,MATCH($A14,BPCiObIC!$A$2:$A$43,0),MATCH(F$4,BPCiObIC!$B$1:$AG$1,0)))</f>
        <v>17753480083722.117</v>
      </c>
      <c r="G14" s="20">
        <f t="array" ref="G14">F14*(1+INDEX(BPCiObIC!$B$2:$AG$43,MATCH($A14,BPCiObIC!$A$2:$A$43,0),MATCH(G$4,BPCiObIC!$B$1:$AG$1,0)))</f>
        <v>18128078513488.652</v>
      </c>
      <c r="H14" s="20">
        <f t="array" ref="H14">G14*(1+INDEX(BPCiObIC!$B$2:$AG$43,MATCH($A14,BPCiObIC!$A$2:$A$43,0),MATCH(H$4,BPCiObIC!$B$1:$AG$1,0)))</f>
        <v>18265851910191.168</v>
      </c>
      <c r="I14" s="20">
        <f t="array" ref="I14">H14*(1+INDEX(BPCiObIC!$B$2:$AG$43,MATCH($A14,BPCiObIC!$A$2:$A$43,0),MATCH(I$4,BPCiObIC!$B$1:$AG$1,0)))</f>
        <v>18961279875305.969</v>
      </c>
      <c r="J14" s="20">
        <f t="array" ref="J14">I14*(1+INDEX(BPCiObIC!$B$2:$AG$43,MATCH($A14,BPCiObIC!$A$2:$A$43,0),MATCH(J$4,BPCiObIC!$B$1:$AG$1,0)))</f>
        <v>19656707840420.77</v>
      </c>
      <c r="K14" s="20">
        <f t="array" ref="K14">J14*(1+INDEX(BPCiObIC!$B$2:$AG$43,MATCH($A14,BPCiObIC!$A$2:$A$43,0),MATCH(K$4,BPCiObIC!$B$1:$AG$1,0)))</f>
        <v>20352135805535.27</v>
      </c>
      <c r="L14" s="20">
        <f t="array" ref="L14">K14*(1+INDEX(BPCiObIC!$B$2:$AG$43,MATCH($A14,BPCiObIC!$A$2:$A$43,0),MATCH(L$4,BPCiObIC!$B$1:$AG$1,0)))</f>
        <v>21047563770650.074</v>
      </c>
      <c r="M14" s="20">
        <f t="array" ref="M14">L14*(1+INDEX(BPCiObIC!$B$2:$AG$43,MATCH($A14,BPCiObIC!$A$2:$A$43,0),MATCH(M$4,BPCiObIC!$B$1:$AG$1,0)))</f>
        <v>21742991735764.875</v>
      </c>
      <c r="N14" s="20">
        <f t="array" ref="N14">M14*(1+INDEX(BPCiObIC!$B$2:$AG$43,MATCH($A14,BPCiObIC!$A$2:$A$43,0),MATCH(N$4,BPCiObIC!$B$1:$AG$1,0)))</f>
        <v>22438419700879.375</v>
      </c>
      <c r="O14" s="20">
        <f t="array" ref="O14">N14*(1+INDEX(BPCiObIC!$B$2:$AG$43,MATCH($A14,BPCiObIC!$A$2:$A$43,0),MATCH(O$4,BPCiObIC!$B$1:$AG$1,0)))</f>
        <v>23133847665994.176</v>
      </c>
      <c r="P14" s="20">
        <f t="array" ref="P14">O14*(1+INDEX(BPCiObIC!$B$2:$AG$43,MATCH($A14,BPCiObIC!$A$2:$A$43,0),MATCH(P$4,BPCiObIC!$B$1:$AG$1,0)))</f>
        <v>23829275631108.676</v>
      </c>
      <c r="Q14" s="20">
        <f t="array" ref="Q14">P14*(1+INDEX(BPCiObIC!$B$2:$AG$43,MATCH($A14,BPCiObIC!$A$2:$A$43,0),MATCH(Q$4,BPCiObIC!$B$1:$AG$1,0)))</f>
        <v>24524703596223.477</v>
      </c>
      <c r="R14" s="20">
        <f t="array" ref="R14">Q14*(1+INDEX(BPCiObIC!$B$2:$AG$43,MATCH($A14,BPCiObIC!$A$2:$A$43,0),MATCH(R$4,BPCiObIC!$B$1:$AG$1,0)))</f>
        <v>25220131561338.277</v>
      </c>
      <c r="S14" s="20">
        <f t="array" ref="S14">R14*(1+INDEX(BPCiObIC!$B$2:$AG$43,MATCH($A14,BPCiObIC!$A$2:$A$43,0),MATCH(S$4,BPCiObIC!$B$1:$AG$1,0)))</f>
        <v>25915559526452.777</v>
      </c>
      <c r="T14" s="20">
        <f t="array" ref="T14">S14*(1+INDEX(BPCiObIC!$B$2:$AG$43,MATCH($A14,BPCiObIC!$A$2:$A$43,0),MATCH(T$4,BPCiObIC!$B$1:$AG$1,0)))</f>
        <v>26610987491567.578</v>
      </c>
      <c r="U14" s="20">
        <f t="array" ref="U14">T14*(1+INDEX(BPCiObIC!$B$2:$AG$43,MATCH($A14,BPCiObIC!$A$2:$A$43,0),MATCH(U$4,BPCiObIC!$B$1:$AG$1,0)))</f>
        <v>27306415456682.383</v>
      </c>
      <c r="V14" s="20">
        <f t="array" ref="V14">U14*(1+INDEX(BPCiObIC!$B$2:$AG$43,MATCH($A14,BPCiObIC!$A$2:$A$43,0),MATCH(V$4,BPCiObIC!$B$1:$AG$1,0)))</f>
        <v>28001843421796.883</v>
      </c>
      <c r="W14" s="20">
        <f t="array" ref="W14">V14*(1+INDEX(BPCiObIC!$B$2:$AG$43,MATCH($A14,BPCiObIC!$A$2:$A$43,0),MATCH(W$4,BPCiObIC!$B$1:$AG$1,0)))</f>
        <v>28697271386911.688</v>
      </c>
      <c r="X14" s="20">
        <f t="array" ref="X14">W14*(1+INDEX(BPCiObIC!$B$2:$AG$43,MATCH($A14,BPCiObIC!$A$2:$A$43,0),MATCH(X$4,BPCiObIC!$B$1:$AG$1,0)))</f>
        <v>29392699352026.492</v>
      </c>
      <c r="Y14" s="20">
        <f t="array" ref="Y14">X14*(1+INDEX(BPCiObIC!$B$2:$AG$43,MATCH($A14,BPCiObIC!$A$2:$A$43,0),MATCH(Y$4,BPCiObIC!$B$1:$AG$1,0)))</f>
        <v>30088127317140.992</v>
      </c>
      <c r="Z14" s="20">
        <f t="array" ref="Z14">Y14*(1+INDEX(BPCiObIC!$B$2:$AG$43,MATCH($A14,BPCiObIC!$A$2:$A$43,0),MATCH(Z$4,BPCiObIC!$B$1:$AG$1,0)))</f>
        <v>30783555282255.797</v>
      </c>
      <c r="AA14" s="20">
        <f t="array" ref="AA14">Z14*(1+INDEX(BPCiObIC!$B$2:$AG$43,MATCH($A14,BPCiObIC!$A$2:$A$43,0),MATCH(AA$4,BPCiObIC!$B$1:$AG$1,0)))</f>
        <v>31478983247370.598</v>
      </c>
      <c r="AB14" s="20">
        <f t="array" ref="AB14">AA14*(1+INDEX(BPCiObIC!$B$2:$AG$43,MATCH($A14,BPCiObIC!$A$2:$A$43,0),MATCH(AB$4,BPCiObIC!$B$1:$AG$1,0)))</f>
        <v>32174411212485.102</v>
      </c>
      <c r="AC14" s="20">
        <f t="array" ref="AC14">AB14*(1+INDEX(BPCiObIC!$B$2:$AG$43,MATCH($A14,BPCiObIC!$A$2:$A$43,0),MATCH(AC$4,BPCiObIC!$B$1:$AG$1,0)))</f>
        <v>32869839177599.902</v>
      </c>
      <c r="AD14" s="20">
        <f t="array" ref="AD14">AC14*(1+INDEX(BPCiObIC!$B$2:$AG$43,MATCH($A14,BPCiObIC!$A$2:$A$43,0),MATCH(AD$4,BPCiObIC!$B$1:$AG$1,0)))</f>
        <v>33565267142714.707</v>
      </c>
      <c r="AE14" s="20">
        <f t="array" ref="AE14">AD14*(1+INDEX(BPCiObIC!$B$2:$AG$43,MATCH($A14,BPCiObIC!$A$2:$A$43,0),MATCH(AE$4,BPCiObIC!$B$1:$AG$1,0)))</f>
        <v>34260695107829.207</v>
      </c>
      <c r="AF14" s="20">
        <f t="array" ref="AF14">AE14*(1+INDEX(BPCiObIC!$B$2:$AG$43,MATCH($A14,BPCiObIC!$A$2:$A$43,0),MATCH(AF$4,BPCiObIC!$B$1:$AG$1,0)))</f>
        <v>34956123072944.012</v>
      </c>
      <c r="AG14" s="20">
        <f t="array" ref="AG14">AF14*(1+INDEX(BPCiObIC!$B$2:$AG$43,MATCH($A14,BPCiObIC!$A$2:$A$43,0),MATCH(AG$4,BPCiObIC!$B$1:$AG$1,0)))</f>
        <v>35651551038058.82</v>
      </c>
      <c r="AH14" s="20">
        <f t="array" ref="AH14">AG14*(1+INDEX(BPCiObIC!$B$2:$AG$43,MATCH($A14,BPCiObIC!$A$2:$A$43,0),MATCH(AH$4,BPCiObIC!$B$1:$AG$1,0)))</f>
        <v>36346979003173.32</v>
      </c>
    </row>
    <row r="15" spans="1:34" x14ac:dyDescent="0.2">
      <c r="A15" s="3" t="s">
        <v>144</v>
      </c>
      <c r="B15" s="3" t="s">
        <v>235</v>
      </c>
      <c r="C15" s="3" t="s">
        <v>115</v>
      </c>
      <c r="D15" s="61">
        <f>SUM('Bureau of Stat KBLI'!P16:Q16)*$E$1</f>
        <v>8091313904903.4141</v>
      </c>
      <c r="E15" s="20">
        <f t="array" ref="E15">D15*(1+INDEX(BPCiObIC!$B$2:$AG$43,MATCH($A15,BPCiObIC!$A$2:$A$43,0),MATCH(E$4,BPCiObIC!$B$1:$AG$1,0)))</f>
        <v>8195691854276.667</v>
      </c>
      <c r="F15" s="20">
        <f t="array" ref="F15">E15*(1+INDEX(BPCiObIC!$B$2:$AG$43,MATCH($A15,BPCiObIC!$A$2:$A$43,0),MATCH(F$4,BPCiObIC!$B$1:$AG$1,0)))</f>
        <v>8301416279196.835</v>
      </c>
      <c r="G15" s="20">
        <f t="array" ref="G15">F15*(1+INDEX(BPCiObIC!$B$2:$AG$43,MATCH($A15,BPCiObIC!$A$2:$A$43,0),MATCH(G$4,BPCiObIC!$B$1:$AG$1,0)))</f>
        <v>8476576162687.8877</v>
      </c>
      <c r="H15" s="20">
        <f t="array" ref="H15">G15*(1+INDEX(BPCiObIC!$B$2:$AG$43,MATCH($A15,BPCiObIC!$A$2:$A$43,0),MATCH(H$4,BPCiObIC!$B$1:$AG$1,0)))</f>
        <v>8540998141524.3164</v>
      </c>
      <c r="I15" s="20">
        <f t="array" ref="I15">H15*(1+INDEX(BPCiObIC!$B$2:$AG$43,MATCH($A15,BPCiObIC!$A$2:$A$43,0),MATCH(I$4,BPCiObIC!$B$1:$AG$1,0)))</f>
        <v>8866176336563.166</v>
      </c>
      <c r="J15" s="20">
        <f t="array" ref="J15">I15*(1+INDEX(BPCiObIC!$B$2:$AG$43,MATCH($A15,BPCiObIC!$A$2:$A$43,0),MATCH(J$4,BPCiObIC!$B$1:$AG$1,0)))</f>
        <v>9191354531602.0137</v>
      </c>
      <c r="K15" s="20">
        <f t="array" ref="K15">J15*(1+INDEX(BPCiObIC!$B$2:$AG$43,MATCH($A15,BPCiObIC!$A$2:$A$43,0),MATCH(K$4,BPCiObIC!$B$1:$AG$1,0)))</f>
        <v>9516532726640.959</v>
      </c>
      <c r="L15" s="20">
        <f t="array" ref="L15">K15*(1+INDEX(BPCiObIC!$B$2:$AG$43,MATCH($A15,BPCiObIC!$A$2:$A$43,0),MATCH(L$4,BPCiObIC!$B$1:$AG$1,0)))</f>
        <v>9841710921679.8066</v>
      </c>
      <c r="M15" s="20">
        <f t="array" ref="M15">L15*(1+INDEX(BPCiObIC!$B$2:$AG$43,MATCH($A15,BPCiObIC!$A$2:$A$43,0),MATCH(M$4,BPCiObIC!$B$1:$AG$1,0)))</f>
        <v>10166889116718.654</v>
      </c>
      <c r="N15" s="20">
        <f t="array" ref="N15">M15*(1+INDEX(BPCiObIC!$B$2:$AG$43,MATCH($A15,BPCiObIC!$A$2:$A$43,0),MATCH(N$4,BPCiObIC!$B$1:$AG$1,0)))</f>
        <v>10492067311757.504</v>
      </c>
      <c r="O15" s="20">
        <f t="array" ref="O15">N15*(1+INDEX(BPCiObIC!$B$2:$AG$43,MATCH($A15,BPCiObIC!$A$2:$A$43,0),MATCH(O$4,BPCiObIC!$B$1:$AG$1,0)))</f>
        <v>10817245506796.352</v>
      </c>
      <c r="P15" s="20">
        <f t="array" ref="P15">O15*(1+INDEX(BPCiObIC!$B$2:$AG$43,MATCH($A15,BPCiObIC!$A$2:$A$43,0),MATCH(P$4,BPCiObIC!$B$1:$AG$1,0)))</f>
        <v>11142423701835.297</v>
      </c>
      <c r="Q15" s="20">
        <f t="array" ref="Q15">P15*(1+INDEX(BPCiObIC!$B$2:$AG$43,MATCH($A15,BPCiObIC!$A$2:$A$43,0),MATCH(Q$4,BPCiObIC!$B$1:$AG$1,0)))</f>
        <v>11467601896874.145</v>
      </c>
      <c r="R15" s="20">
        <f t="array" ref="R15">Q15*(1+INDEX(BPCiObIC!$B$2:$AG$43,MATCH($A15,BPCiObIC!$A$2:$A$43,0),MATCH(R$4,BPCiObIC!$B$1:$AG$1,0)))</f>
        <v>11792780091912.992</v>
      </c>
      <c r="S15" s="20">
        <f t="array" ref="S15">R15*(1+INDEX(BPCiObIC!$B$2:$AG$43,MATCH($A15,BPCiObIC!$A$2:$A$43,0),MATCH(S$4,BPCiObIC!$B$1:$AG$1,0)))</f>
        <v>12117958286951.84</v>
      </c>
      <c r="T15" s="20">
        <f t="array" ref="T15">S15*(1+INDEX(BPCiObIC!$B$2:$AG$43,MATCH($A15,BPCiObIC!$A$2:$A$43,0),MATCH(T$4,BPCiObIC!$B$1:$AG$1,0)))</f>
        <v>12443136481990.689</v>
      </c>
      <c r="U15" s="20">
        <f t="array" ref="U15">T15*(1+INDEX(BPCiObIC!$B$2:$AG$43,MATCH($A15,BPCiObIC!$A$2:$A$43,0),MATCH(U$4,BPCiObIC!$B$1:$AG$1,0)))</f>
        <v>12768314677029.633</v>
      </c>
      <c r="V15" s="20">
        <f t="array" ref="V15">U15*(1+INDEX(BPCiObIC!$B$2:$AG$43,MATCH($A15,BPCiObIC!$A$2:$A$43,0),MATCH(V$4,BPCiObIC!$B$1:$AG$1,0)))</f>
        <v>13093492872068.482</v>
      </c>
      <c r="W15" s="20">
        <f t="array" ref="W15">V15*(1+INDEX(BPCiObIC!$B$2:$AG$43,MATCH($A15,BPCiObIC!$A$2:$A$43,0),MATCH(W$4,BPCiObIC!$B$1:$AG$1,0)))</f>
        <v>13418671067107.332</v>
      </c>
      <c r="X15" s="20">
        <f t="array" ref="X15">W15*(1+INDEX(BPCiObIC!$B$2:$AG$43,MATCH($A15,BPCiObIC!$A$2:$A$43,0),MATCH(X$4,BPCiObIC!$B$1:$AG$1,0)))</f>
        <v>13743849262146.182</v>
      </c>
      <c r="Y15" s="20">
        <f t="array" ref="Y15">X15*(1+INDEX(BPCiObIC!$B$2:$AG$43,MATCH($A15,BPCiObIC!$A$2:$A$43,0),MATCH(Y$4,BPCiObIC!$B$1:$AG$1,0)))</f>
        <v>14069027457185.127</v>
      </c>
      <c r="Z15" s="20">
        <f t="array" ref="Z15">Y15*(1+INDEX(BPCiObIC!$B$2:$AG$43,MATCH($A15,BPCiObIC!$A$2:$A$43,0),MATCH(Z$4,BPCiObIC!$B$1:$AG$1,0)))</f>
        <v>14394205652223.977</v>
      </c>
      <c r="AA15" s="20">
        <f t="array" ref="AA15">Z15*(1+INDEX(BPCiObIC!$B$2:$AG$43,MATCH($A15,BPCiObIC!$A$2:$A$43,0),MATCH(AA$4,BPCiObIC!$B$1:$AG$1,0)))</f>
        <v>14719383847262.826</v>
      </c>
      <c r="AB15" s="20">
        <f t="array" ref="AB15">AA15*(1+INDEX(BPCiObIC!$B$2:$AG$43,MATCH($A15,BPCiObIC!$A$2:$A$43,0),MATCH(AB$4,BPCiObIC!$B$1:$AG$1,0)))</f>
        <v>15044562042301.676</v>
      </c>
      <c r="AC15" s="20">
        <f t="array" ref="AC15">AB15*(1+INDEX(BPCiObIC!$B$2:$AG$43,MATCH($A15,BPCiObIC!$A$2:$A$43,0),MATCH(AC$4,BPCiObIC!$B$1:$AG$1,0)))</f>
        <v>15369740237340.525</v>
      </c>
      <c r="AD15" s="20">
        <f t="array" ref="AD15">AC15*(1+INDEX(BPCiObIC!$B$2:$AG$43,MATCH($A15,BPCiObIC!$A$2:$A$43,0),MATCH(AD$4,BPCiObIC!$B$1:$AG$1,0)))</f>
        <v>15694918432379.469</v>
      </c>
      <c r="AE15" s="20">
        <f t="array" ref="AE15">AD15*(1+INDEX(BPCiObIC!$B$2:$AG$43,MATCH($A15,BPCiObIC!$A$2:$A$43,0),MATCH(AE$4,BPCiObIC!$B$1:$AG$1,0)))</f>
        <v>16020096627418.318</v>
      </c>
      <c r="AF15" s="20">
        <f t="array" ref="AF15">AE15*(1+INDEX(BPCiObIC!$B$2:$AG$43,MATCH($A15,BPCiObIC!$A$2:$A$43,0),MATCH(AF$4,BPCiObIC!$B$1:$AG$1,0)))</f>
        <v>16345274822457.166</v>
      </c>
      <c r="AG15" s="20">
        <f t="array" ref="AG15">AF15*(1+INDEX(BPCiObIC!$B$2:$AG$43,MATCH($A15,BPCiObIC!$A$2:$A$43,0),MATCH(AG$4,BPCiObIC!$B$1:$AG$1,0)))</f>
        <v>16670453017496.016</v>
      </c>
      <c r="AH15" s="20">
        <f t="array" ref="AH15">AG15*(1+INDEX(BPCiObIC!$B$2:$AG$43,MATCH($A15,BPCiObIC!$A$2:$A$43,0),MATCH(AH$4,BPCiObIC!$B$1:$AG$1,0)))</f>
        <v>16995631212534.865</v>
      </c>
    </row>
    <row r="16" spans="1:34" x14ac:dyDescent="0.2">
      <c r="A16" s="3" t="s">
        <v>145</v>
      </c>
      <c r="B16" s="3" t="s">
        <v>235</v>
      </c>
      <c r="C16" s="3" t="s">
        <v>116</v>
      </c>
      <c r="D16" s="61">
        <f>SUMIFS('Adjusted Elec'!$L$2:$L$20,'Adjusted Elec'!$I$2:$I$20,$C16)</f>
        <v>0</v>
      </c>
      <c r="E16" s="20">
        <f t="array" ref="E16">D16*(1+INDEX(BPCiObIC!$B$2:$AG$43,MATCH($A16,BPCiObIC!$A$2:$A$43,0),MATCH(E$4,BPCiObIC!$B$1:$AG$1,0)))</f>
        <v>0</v>
      </c>
      <c r="F16" s="20">
        <f t="array" ref="F16">E16*(1+INDEX(BPCiObIC!$B$2:$AG$43,MATCH($A16,BPCiObIC!$A$2:$A$43,0),MATCH(F$4,BPCiObIC!$B$1:$AG$1,0)))</f>
        <v>0</v>
      </c>
      <c r="G16" s="20">
        <f t="array" ref="G16">F16*(1+INDEX(BPCiObIC!$B$2:$AG$43,MATCH($A16,BPCiObIC!$A$2:$A$43,0),MATCH(G$4,BPCiObIC!$B$1:$AG$1,0)))</f>
        <v>0</v>
      </c>
      <c r="H16" s="20">
        <f t="array" ref="H16">G16*(1+INDEX(BPCiObIC!$B$2:$AG$43,MATCH($A16,BPCiObIC!$A$2:$A$43,0),MATCH(H$4,BPCiObIC!$B$1:$AG$1,0)))</f>
        <v>0</v>
      </c>
      <c r="I16" s="20">
        <f t="array" ref="I16">H16*(1+INDEX(BPCiObIC!$B$2:$AG$43,MATCH($A16,BPCiObIC!$A$2:$A$43,0),MATCH(I$4,BPCiObIC!$B$1:$AG$1,0)))</f>
        <v>0</v>
      </c>
      <c r="J16" s="20">
        <f t="array" ref="J16">I16*(1+INDEX(BPCiObIC!$B$2:$AG$43,MATCH($A16,BPCiObIC!$A$2:$A$43,0),MATCH(J$4,BPCiObIC!$B$1:$AG$1,0)))</f>
        <v>0</v>
      </c>
      <c r="K16" s="20">
        <f t="array" ref="K16">J16*(1+INDEX(BPCiObIC!$B$2:$AG$43,MATCH($A16,BPCiObIC!$A$2:$A$43,0),MATCH(K$4,BPCiObIC!$B$1:$AG$1,0)))</f>
        <v>0</v>
      </c>
      <c r="L16" s="20">
        <f t="array" ref="L16">K16*(1+INDEX(BPCiObIC!$B$2:$AG$43,MATCH($A16,BPCiObIC!$A$2:$A$43,0),MATCH(L$4,BPCiObIC!$B$1:$AG$1,0)))</f>
        <v>0</v>
      </c>
      <c r="M16" s="20">
        <f t="array" ref="M16">L16*(1+INDEX(BPCiObIC!$B$2:$AG$43,MATCH($A16,BPCiObIC!$A$2:$A$43,0),MATCH(M$4,BPCiObIC!$B$1:$AG$1,0)))</f>
        <v>0</v>
      </c>
      <c r="N16" s="20">
        <f t="array" ref="N16">M16*(1+INDEX(BPCiObIC!$B$2:$AG$43,MATCH($A16,BPCiObIC!$A$2:$A$43,0),MATCH(N$4,BPCiObIC!$B$1:$AG$1,0)))</f>
        <v>0</v>
      </c>
      <c r="O16" s="20">
        <f t="array" ref="O16">N16*(1+INDEX(BPCiObIC!$B$2:$AG$43,MATCH($A16,BPCiObIC!$A$2:$A$43,0),MATCH(O$4,BPCiObIC!$B$1:$AG$1,0)))</f>
        <v>0</v>
      </c>
      <c r="P16" s="20">
        <f t="array" ref="P16">O16*(1+INDEX(BPCiObIC!$B$2:$AG$43,MATCH($A16,BPCiObIC!$A$2:$A$43,0),MATCH(P$4,BPCiObIC!$B$1:$AG$1,0)))</f>
        <v>0</v>
      </c>
      <c r="Q16" s="20">
        <f t="array" ref="Q16">P16*(1+INDEX(BPCiObIC!$B$2:$AG$43,MATCH($A16,BPCiObIC!$A$2:$A$43,0),MATCH(Q$4,BPCiObIC!$B$1:$AG$1,0)))</f>
        <v>0</v>
      </c>
      <c r="R16" s="20">
        <f t="array" ref="R16">Q16*(1+INDEX(BPCiObIC!$B$2:$AG$43,MATCH($A16,BPCiObIC!$A$2:$A$43,0),MATCH(R$4,BPCiObIC!$B$1:$AG$1,0)))</f>
        <v>0</v>
      </c>
      <c r="S16" s="20">
        <f t="array" ref="S16">R16*(1+INDEX(BPCiObIC!$B$2:$AG$43,MATCH($A16,BPCiObIC!$A$2:$A$43,0),MATCH(S$4,BPCiObIC!$B$1:$AG$1,0)))</f>
        <v>0</v>
      </c>
      <c r="T16" s="20">
        <f t="array" ref="T16">S16*(1+INDEX(BPCiObIC!$B$2:$AG$43,MATCH($A16,BPCiObIC!$A$2:$A$43,0),MATCH(T$4,BPCiObIC!$B$1:$AG$1,0)))</f>
        <v>0</v>
      </c>
      <c r="U16" s="20">
        <f t="array" ref="U16">T16*(1+INDEX(BPCiObIC!$B$2:$AG$43,MATCH($A16,BPCiObIC!$A$2:$A$43,0),MATCH(U$4,BPCiObIC!$B$1:$AG$1,0)))</f>
        <v>0</v>
      </c>
      <c r="V16" s="20">
        <f t="array" ref="V16">U16*(1+INDEX(BPCiObIC!$B$2:$AG$43,MATCH($A16,BPCiObIC!$A$2:$A$43,0),MATCH(V$4,BPCiObIC!$B$1:$AG$1,0)))</f>
        <v>0</v>
      </c>
      <c r="W16" s="20">
        <f t="array" ref="W16">V16*(1+INDEX(BPCiObIC!$B$2:$AG$43,MATCH($A16,BPCiObIC!$A$2:$A$43,0),MATCH(W$4,BPCiObIC!$B$1:$AG$1,0)))</f>
        <v>0</v>
      </c>
      <c r="X16" s="20">
        <f t="array" ref="X16">W16*(1+INDEX(BPCiObIC!$B$2:$AG$43,MATCH($A16,BPCiObIC!$A$2:$A$43,0),MATCH(X$4,BPCiObIC!$B$1:$AG$1,0)))</f>
        <v>0</v>
      </c>
      <c r="Y16" s="20">
        <f t="array" ref="Y16">X16*(1+INDEX(BPCiObIC!$B$2:$AG$43,MATCH($A16,BPCiObIC!$A$2:$A$43,0),MATCH(Y$4,BPCiObIC!$B$1:$AG$1,0)))</f>
        <v>0</v>
      </c>
      <c r="Z16" s="20">
        <f t="array" ref="Z16">Y16*(1+INDEX(BPCiObIC!$B$2:$AG$43,MATCH($A16,BPCiObIC!$A$2:$A$43,0),MATCH(Z$4,BPCiObIC!$B$1:$AG$1,0)))</f>
        <v>0</v>
      </c>
      <c r="AA16" s="20">
        <f t="array" ref="AA16">Z16*(1+INDEX(BPCiObIC!$B$2:$AG$43,MATCH($A16,BPCiObIC!$A$2:$A$43,0),MATCH(AA$4,BPCiObIC!$B$1:$AG$1,0)))</f>
        <v>0</v>
      </c>
      <c r="AB16" s="20">
        <f t="array" ref="AB16">AA16*(1+INDEX(BPCiObIC!$B$2:$AG$43,MATCH($A16,BPCiObIC!$A$2:$A$43,0),MATCH(AB$4,BPCiObIC!$B$1:$AG$1,0)))</f>
        <v>0</v>
      </c>
      <c r="AC16" s="20">
        <f t="array" ref="AC16">AB16*(1+INDEX(BPCiObIC!$B$2:$AG$43,MATCH($A16,BPCiObIC!$A$2:$A$43,0),MATCH(AC$4,BPCiObIC!$B$1:$AG$1,0)))</f>
        <v>0</v>
      </c>
      <c r="AD16" s="20">
        <f t="array" ref="AD16">AC16*(1+INDEX(BPCiObIC!$B$2:$AG$43,MATCH($A16,BPCiObIC!$A$2:$A$43,0),MATCH(AD$4,BPCiObIC!$B$1:$AG$1,0)))</f>
        <v>0</v>
      </c>
      <c r="AE16" s="20">
        <f t="array" ref="AE16">AD16*(1+INDEX(BPCiObIC!$B$2:$AG$43,MATCH($A16,BPCiObIC!$A$2:$A$43,0),MATCH(AE$4,BPCiObIC!$B$1:$AG$1,0)))</f>
        <v>0</v>
      </c>
      <c r="AF16" s="20">
        <f t="array" ref="AF16">AE16*(1+INDEX(BPCiObIC!$B$2:$AG$43,MATCH($A16,BPCiObIC!$A$2:$A$43,0),MATCH(AF$4,BPCiObIC!$B$1:$AG$1,0)))</f>
        <v>0</v>
      </c>
      <c r="AG16" s="20">
        <f t="array" ref="AG16">AF16*(1+INDEX(BPCiObIC!$B$2:$AG$43,MATCH($A16,BPCiObIC!$A$2:$A$43,0),MATCH(AG$4,BPCiObIC!$B$1:$AG$1,0)))</f>
        <v>0</v>
      </c>
      <c r="AH16" s="20">
        <f t="array" ref="AH16">AG16*(1+INDEX(BPCiObIC!$B$2:$AG$43,MATCH($A16,BPCiObIC!$A$2:$A$43,0),MATCH(AH$4,BPCiObIC!$B$1:$AG$1,0)))</f>
        <v>0</v>
      </c>
    </row>
    <row r="17" spans="1:34" x14ac:dyDescent="0.2">
      <c r="A17" s="3" t="s">
        <v>146</v>
      </c>
      <c r="B17" s="3" t="s">
        <v>235</v>
      </c>
      <c r="C17" s="3" t="s">
        <v>117</v>
      </c>
      <c r="D17" s="61">
        <f>SUMIFS('Adjusted Elec'!$L$2:$L$20,'Adjusted Elec'!$I$2:$I$20,$C17)</f>
        <v>48223072325600.016</v>
      </c>
      <c r="E17" s="20">
        <f t="array" ref="E17">D17*(1+INDEX(BPCiObIC!$B$2:$AG$43,MATCH($A17,BPCiObIC!$A$2:$A$43,0),MATCH(E$4,BPCiObIC!$B$1:$AG$1,0)))</f>
        <v>48845149958600.25</v>
      </c>
      <c r="F17" s="20">
        <f t="array" ref="F17">E17*(1+INDEX(BPCiObIC!$B$2:$AG$43,MATCH($A17,BPCiObIC!$A$2:$A$43,0),MATCH(F$4,BPCiObIC!$B$1:$AG$1,0)))</f>
        <v>49475252393066.188</v>
      </c>
      <c r="G17" s="20">
        <f t="array" ref="G17">F17*(1+INDEX(BPCiObIC!$B$2:$AG$43,MATCH($A17,BPCiObIC!$A$2:$A$43,0),MATCH(G$4,BPCiObIC!$B$1:$AG$1,0)))</f>
        <v>50519180218559.883</v>
      </c>
      <c r="H17" s="20">
        <f t="array" ref="H17">G17*(1+INDEX(BPCiObIC!$B$2:$AG$43,MATCH($A17,BPCiObIC!$A$2:$A$43,0),MATCH(H$4,BPCiObIC!$B$1:$AG$1,0)))</f>
        <v>50903125988220.938</v>
      </c>
      <c r="I17" s="20">
        <f t="array" ref="I17">H17*(1+INDEX(BPCiObIC!$B$2:$AG$43,MATCH($A17,BPCiObIC!$A$2:$A$43,0),MATCH(I$4,BPCiObIC!$B$1:$AG$1,0)))</f>
        <v>52841144394034.352</v>
      </c>
      <c r="J17" s="20">
        <f t="array" ref="J17">I17*(1+INDEX(BPCiObIC!$B$2:$AG$43,MATCH($A17,BPCiObIC!$A$2:$A$43,0),MATCH(J$4,BPCiObIC!$B$1:$AG$1,0)))</f>
        <v>54779162799847.766</v>
      </c>
      <c r="K17" s="20">
        <f t="array" ref="K17">J17*(1+INDEX(BPCiObIC!$B$2:$AG$43,MATCH($A17,BPCiObIC!$A$2:$A$43,0),MATCH(K$4,BPCiObIC!$B$1:$AG$1,0)))</f>
        <v>56717181205661.688</v>
      </c>
      <c r="L17" s="20">
        <f t="array" ref="L17">K17*(1+INDEX(BPCiObIC!$B$2:$AG$43,MATCH($A17,BPCiObIC!$A$2:$A$43,0),MATCH(L$4,BPCiObIC!$B$1:$AG$1,0)))</f>
        <v>58655199611475.102</v>
      </c>
      <c r="M17" s="20">
        <f t="array" ref="M17">L17*(1+INDEX(BPCiObIC!$B$2:$AG$43,MATCH($A17,BPCiObIC!$A$2:$A$43,0),MATCH(M$4,BPCiObIC!$B$1:$AG$1,0)))</f>
        <v>60593218017288.508</v>
      </c>
      <c r="N17" s="20">
        <f t="array" ref="N17">M17*(1+INDEX(BPCiObIC!$B$2:$AG$43,MATCH($A17,BPCiObIC!$A$2:$A$43,0),MATCH(N$4,BPCiObIC!$B$1:$AG$1,0)))</f>
        <v>62531236423102.43</v>
      </c>
      <c r="O17" s="20">
        <f t="array" ref="O17">N17*(1+INDEX(BPCiObIC!$B$2:$AG$43,MATCH($A17,BPCiObIC!$A$2:$A$43,0),MATCH(O$4,BPCiObIC!$B$1:$AG$1,0)))</f>
        <v>64469254828915.836</v>
      </c>
      <c r="P17" s="20">
        <f t="array" ref="P17">O17*(1+INDEX(BPCiObIC!$B$2:$AG$43,MATCH($A17,BPCiObIC!$A$2:$A$43,0),MATCH(P$4,BPCiObIC!$B$1:$AG$1,0)))</f>
        <v>66407273234729.25</v>
      </c>
      <c r="Q17" s="20">
        <f t="array" ref="Q17">P17*(1+INDEX(BPCiObIC!$B$2:$AG$43,MATCH($A17,BPCiObIC!$A$2:$A$43,0),MATCH(Q$4,BPCiObIC!$B$1:$AG$1,0)))</f>
        <v>68345291640543.172</v>
      </c>
      <c r="R17" s="20">
        <f t="array" ref="R17">Q17*(1+INDEX(BPCiObIC!$B$2:$AG$43,MATCH($A17,BPCiObIC!$A$2:$A$43,0),MATCH(R$4,BPCiObIC!$B$1:$AG$1,0)))</f>
        <v>70283310046356.586</v>
      </c>
      <c r="S17" s="20">
        <f t="array" ref="S17">R17*(1+INDEX(BPCiObIC!$B$2:$AG$43,MATCH($A17,BPCiObIC!$A$2:$A$43,0),MATCH(S$4,BPCiObIC!$B$1:$AG$1,0)))</f>
        <v>72221328452170</v>
      </c>
      <c r="T17" s="20">
        <f t="array" ref="T17">S17*(1+INDEX(BPCiObIC!$B$2:$AG$43,MATCH($A17,BPCiObIC!$A$2:$A$43,0),MATCH(T$4,BPCiObIC!$B$1:$AG$1,0)))</f>
        <v>74159346857983.406</v>
      </c>
      <c r="U17" s="20">
        <f t="array" ref="U17">T17*(1+INDEX(BPCiObIC!$B$2:$AG$43,MATCH($A17,BPCiObIC!$A$2:$A$43,0),MATCH(U$4,BPCiObIC!$B$1:$AG$1,0)))</f>
        <v>76097365263797.328</v>
      </c>
      <c r="V17" s="20">
        <f t="array" ref="V17">U17*(1+INDEX(BPCiObIC!$B$2:$AG$43,MATCH($A17,BPCiObIC!$A$2:$A$43,0),MATCH(V$4,BPCiObIC!$B$1:$AG$1,0)))</f>
        <v>78035383669610.734</v>
      </c>
      <c r="W17" s="20">
        <f t="array" ref="W17">V17*(1+INDEX(BPCiObIC!$B$2:$AG$43,MATCH($A17,BPCiObIC!$A$2:$A$43,0),MATCH(W$4,BPCiObIC!$B$1:$AG$1,0)))</f>
        <v>79973402075424.141</v>
      </c>
      <c r="X17" s="20">
        <f t="array" ref="X17">W17*(1+INDEX(BPCiObIC!$B$2:$AG$43,MATCH($A17,BPCiObIC!$A$2:$A$43,0),MATCH(X$4,BPCiObIC!$B$1:$AG$1,0)))</f>
        <v>81911420481238.062</v>
      </c>
      <c r="Y17" s="20">
        <f t="array" ref="Y17">X17*(1+INDEX(BPCiObIC!$B$2:$AG$43,MATCH($A17,BPCiObIC!$A$2:$A$43,0),MATCH(Y$4,BPCiObIC!$B$1:$AG$1,0)))</f>
        <v>83849438887051.469</v>
      </c>
      <c r="Z17" s="20">
        <f t="array" ref="Z17">Y17*(1+INDEX(BPCiObIC!$B$2:$AG$43,MATCH($A17,BPCiObIC!$A$2:$A$43,0),MATCH(Z$4,BPCiObIC!$B$1:$AG$1,0)))</f>
        <v>85787457292864.891</v>
      </c>
      <c r="AA17" s="20">
        <f t="array" ref="AA17">Z17*(1+INDEX(BPCiObIC!$B$2:$AG$43,MATCH($A17,BPCiObIC!$A$2:$A$43,0),MATCH(AA$4,BPCiObIC!$B$1:$AG$1,0)))</f>
        <v>87725475698678.812</v>
      </c>
      <c r="AB17" s="20">
        <f t="array" ref="AB17">AA17*(1+INDEX(BPCiObIC!$B$2:$AG$43,MATCH($A17,BPCiObIC!$A$2:$A$43,0),MATCH(AB$4,BPCiObIC!$B$1:$AG$1,0)))</f>
        <v>89663494104492.219</v>
      </c>
      <c r="AC17" s="20">
        <f t="array" ref="AC17">AB17*(1+INDEX(BPCiObIC!$B$2:$AG$43,MATCH($A17,BPCiObIC!$A$2:$A$43,0),MATCH(AC$4,BPCiObIC!$B$1:$AG$1,0)))</f>
        <v>91601512510305.625</v>
      </c>
      <c r="AD17" s="20">
        <f t="array" ref="AD17">AC17*(1+INDEX(BPCiObIC!$B$2:$AG$43,MATCH($A17,BPCiObIC!$A$2:$A$43,0),MATCH(AD$4,BPCiObIC!$B$1:$AG$1,0)))</f>
        <v>93539530916119.031</v>
      </c>
      <c r="AE17" s="20">
        <f t="array" ref="AE17">AD17*(1+INDEX(BPCiObIC!$B$2:$AG$43,MATCH($A17,BPCiObIC!$A$2:$A$43,0),MATCH(AE$4,BPCiObIC!$B$1:$AG$1,0)))</f>
        <v>95477549321932.938</v>
      </c>
      <c r="AF17" s="20">
        <f t="array" ref="AF17">AE17*(1+INDEX(BPCiObIC!$B$2:$AG$43,MATCH($A17,BPCiObIC!$A$2:$A$43,0),MATCH(AF$4,BPCiObIC!$B$1:$AG$1,0)))</f>
        <v>97415567727746.344</v>
      </c>
      <c r="AG17" s="20">
        <f t="array" ref="AG17">AF17*(1+INDEX(BPCiObIC!$B$2:$AG$43,MATCH($A17,BPCiObIC!$A$2:$A$43,0),MATCH(AG$4,BPCiObIC!$B$1:$AG$1,0)))</f>
        <v>99353586133559.766</v>
      </c>
      <c r="AH17" s="20">
        <f t="array" ref="AH17">AG17*(1+INDEX(BPCiObIC!$B$2:$AG$43,MATCH($A17,BPCiObIC!$A$2:$A$43,0),MATCH(AH$4,BPCiObIC!$B$1:$AG$1,0)))</f>
        <v>101291604539373.69</v>
      </c>
    </row>
    <row r="18" spans="1:34" x14ac:dyDescent="0.2">
      <c r="A18" s="3" t="s">
        <v>147</v>
      </c>
      <c r="B18" s="3" t="s">
        <v>235</v>
      </c>
      <c r="C18" s="3" t="s">
        <v>62</v>
      </c>
      <c r="D18" s="61">
        <f>SUMIFS('Adjusted Elec'!$L$2:$L$20,'Adjusted Elec'!$I$2:$I$20,$C18)</f>
        <v>57815887824821.188</v>
      </c>
      <c r="E18" s="20">
        <f t="array" ref="E18">D18*(1+INDEX(BPCiObIC!$B$2:$AG$43,MATCH($A18,BPCiObIC!$A$2:$A$43,0),MATCH(E$4,BPCiObIC!$B$1:$AG$1,0)))</f>
        <v>58561712777761.375</v>
      </c>
      <c r="F18" s="20">
        <f t="array" ref="F18">E18*(1+INDEX(BPCiObIC!$B$2:$AG$43,MATCH($A18,BPCiObIC!$A$2:$A$43,0),MATCH(F$4,BPCiObIC!$B$1:$AG$1,0)))</f>
        <v>59317158872594.492</v>
      </c>
      <c r="G18" s="20">
        <f t="array" ref="G18">F18*(1+INDEX(BPCiObIC!$B$2:$AG$43,MATCH($A18,BPCiObIC!$A$2:$A$43,0),MATCH(G$4,BPCiObIC!$B$1:$AG$1,0)))</f>
        <v>60568750924806.227</v>
      </c>
      <c r="H18" s="20">
        <f t="array" ref="H18">G18*(1+INDEX(BPCiObIC!$B$2:$AG$43,MATCH($A18,BPCiObIC!$A$2:$A$43,0),MATCH(H$4,BPCiObIC!$B$1:$AG$1,0)))</f>
        <v>61029073431834.758</v>
      </c>
      <c r="I18" s="20">
        <f t="array" ref="I18">H18*(1+INDEX(BPCiObIC!$B$2:$AG$43,MATCH($A18,BPCiObIC!$A$2:$A$43,0),MATCH(I$4,BPCiObIC!$B$1:$AG$1,0)))</f>
        <v>63350814213388.297</v>
      </c>
      <c r="J18" s="20">
        <f t="array" ref="J18">I18*(1+INDEX(BPCiObIC!$B$2:$AG$43,MATCH($A18,BPCiObIC!$A$2:$A$43,0),MATCH(J$4,BPCiObIC!$B$1:$AG$1,0)))</f>
        <v>65672554994941.844</v>
      </c>
      <c r="K18" s="20">
        <f t="array" ref="K18">J18*(1+INDEX(BPCiObIC!$B$2:$AG$43,MATCH($A18,BPCiObIC!$A$2:$A$43,0),MATCH(K$4,BPCiObIC!$B$1:$AG$1,0)))</f>
        <v>67994295776494.57</v>
      </c>
      <c r="L18" s="20">
        <f t="array" ref="L18">K18*(1+INDEX(BPCiObIC!$B$2:$AG$43,MATCH($A18,BPCiObIC!$A$2:$A$43,0),MATCH(L$4,BPCiObIC!$B$1:$AG$1,0)))</f>
        <v>70316036558048.117</v>
      </c>
      <c r="M18" s="20">
        <f t="array" ref="M18">L18*(1+INDEX(BPCiObIC!$B$2:$AG$43,MATCH($A18,BPCiObIC!$A$2:$A$43,0),MATCH(M$4,BPCiObIC!$B$1:$AG$1,0)))</f>
        <v>72637777339601.656</v>
      </c>
      <c r="N18" s="20">
        <f t="array" ref="N18">M18*(1+INDEX(BPCiObIC!$B$2:$AG$43,MATCH($A18,BPCiObIC!$A$2:$A$43,0),MATCH(N$4,BPCiObIC!$B$1:$AG$1,0)))</f>
        <v>74959518121155.203</v>
      </c>
      <c r="O18" s="20">
        <f t="array" ref="O18">N18*(1+INDEX(BPCiObIC!$B$2:$AG$43,MATCH($A18,BPCiObIC!$A$2:$A$43,0),MATCH(O$4,BPCiObIC!$B$1:$AG$1,0)))</f>
        <v>77281258902708.75</v>
      </c>
      <c r="P18" s="20">
        <f t="array" ref="P18">O18*(1+INDEX(BPCiObIC!$B$2:$AG$43,MATCH($A18,BPCiObIC!$A$2:$A$43,0),MATCH(P$4,BPCiObIC!$B$1:$AG$1,0)))</f>
        <v>79602999684262.297</v>
      </c>
      <c r="Q18" s="20">
        <f t="array" ref="Q18">P18*(1+INDEX(BPCiObIC!$B$2:$AG$43,MATCH($A18,BPCiObIC!$A$2:$A$43,0),MATCH(Q$4,BPCiObIC!$B$1:$AG$1,0)))</f>
        <v>81924740465815.844</v>
      </c>
      <c r="R18" s="20">
        <f t="array" ref="R18">Q18*(1+INDEX(BPCiObIC!$B$2:$AG$43,MATCH($A18,BPCiObIC!$A$2:$A$43,0),MATCH(R$4,BPCiObIC!$B$1:$AG$1,0)))</f>
        <v>84246481247369.375</v>
      </c>
      <c r="S18" s="20">
        <f t="array" ref="S18">R18*(1+INDEX(BPCiObIC!$B$2:$AG$43,MATCH($A18,BPCiObIC!$A$2:$A$43,0),MATCH(S$4,BPCiObIC!$B$1:$AG$1,0)))</f>
        <v>86568222028922.109</v>
      </c>
      <c r="T18" s="20">
        <f t="array" ref="T18">S18*(1+INDEX(BPCiObIC!$B$2:$AG$43,MATCH($A18,BPCiObIC!$A$2:$A$43,0),MATCH(T$4,BPCiObIC!$B$1:$AG$1,0)))</f>
        <v>88889962810475.656</v>
      </c>
      <c r="U18" s="20">
        <f t="array" ref="U18">T18*(1+INDEX(BPCiObIC!$B$2:$AG$43,MATCH($A18,BPCiObIC!$A$2:$A$43,0),MATCH(U$4,BPCiObIC!$B$1:$AG$1,0)))</f>
        <v>91211703592029.188</v>
      </c>
      <c r="V18" s="20">
        <f t="array" ref="V18">U18*(1+INDEX(BPCiObIC!$B$2:$AG$43,MATCH($A18,BPCiObIC!$A$2:$A$43,0),MATCH(V$4,BPCiObIC!$B$1:$AG$1,0)))</f>
        <v>93533444373582.734</v>
      </c>
      <c r="W18" s="20">
        <f t="array" ref="W18">V18*(1+INDEX(BPCiObIC!$B$2:$AG$43,MATCH($A18,BPCiObIC!$A$2:$A$43,0),MATCH(W$4,BPCiObIC!$B$1:$AG$1,0)))</f>
        <v>95855185155136.281</v>
      </c>
      <c r="X18" s="20">
        <f t="array" ref="X18">W18*(1+INDEX(BPCiObIC!$B$2:$AG$43,MATCH($A18,BPCiObIC!$A$2:$A$43,0),MATCH(X$4,BPCiObIC!$B$1:$AG$1,0)))</f>
        <v>98176925936689.828</v>
      </c>
      <c r="Y18" s="20">
        <f t="array" ref="Y18">X18*(1+INDEX(BPCiObIC!$B$2:$AG$43,MATCH($A18,BPCiObIC!$A$2:$A$43,0),MATCH(Y$4,BPCiObIC!$B$1:$AG$1,0)))</f>
        <v>100498666718243.38</v>
      </c>
      <c r="Z18" s="20">
        <f t="array" ref="Z18">Y18*(1+INDEX(BPCiObIC!$B$2:$AG$43,MATCH($A18,BPCiObIC!$A$2:$A$43,0),MATCH(Z$4,BPCiObIC!$B$1:$AG$1,0)))</f>
        <v>102820407499796.92</v>
      </c>
      <c r="AA18" s="20">
        <f t="array" ref="AA18">Z18*(1+INDEX(BPCiObIC!$B$2:$AG$43,MATCH($A18,BPCiObIC!$A$2:$A$43,0),MATCH(AA$4,BPCiObIC!$B$1:$AG$1,0)))</f>
        <v>105142148281350.47</v>
      </c>
      <c r="AB18" s="20">
        <f t="array" ref="AB18">AA18*(1+INDEX(BPCiObIC!$B$2:$AG$43,MATCH($A18,BPCiObIC!$A$2:$A$43,0),MATCH(AB$4,BPCiObIC!$B$1:$AG$1,0)))</f>
        <v>107463889062903.2</v>
      </c>
      <c r="AC18" s="20">
        <f t="array" ref="AC18">AB18*(1+INDEX(BPCiObIC!$B$2:$AG$43,MATCH($A18,BPCiObIC!$A$2:$A$43,0),MATCH(AC$4,BPCiObIC!$B$1:$AG$1,0)))</f>
        <v>109785629844456.75</v>
      </c>
      <c r="AD18" s="20">
        <f t="array" ref="AD18">AC18*(1+INDEX(BPCiObIC!$B$2:$AG$43,MATCH($A18,BPCiObIC!$A$2:$A$43,0),MATCH(AD$4,BPCiObIC!$B$1:$AG$1,0)))</f>
        <v>112107370626010.3</v>
      </c>
      <c r="AE18" s="20">
        <f t="array" ref="AE18">AD18*(1+INDEX(BPCiObIC!$B$2:$AG$43,MATCH($A18,BPCiObIC!$A$2:$A$43,0),MATCH(AE$4,BPCiObIC!$B$1:$AG$1,0)))</f>
        <v>114429111407563.84</v>
      </c>
      <c r="AF18" s="20">
        <f t="array" ref="AF18">AE18*(1+INDEX(BPCiObIC!$B$2:$AG$43,MATCH($A18,BPCiObIC!$A$2:$A$43,0),MATCH(AF$4,BPCiObIC!$B$1:$AG$1,0)))</f>
        <v>116750852189117.38</v>
      </c>
      <c r="AG18" s="20">
        <f t="array" ref="AG18">AF18*(1+INDEX(BPCiObIC!$B$2:$AG$43,MATCH($A18,BPCiObIC!$A$2:$A$43,0),MATCH(AG$4,BPCiObIC!$B$1:$AG$1,0)))</f>
        <v>119072592970670.92</v>
      </c>
      <c r="AH18" s="20">
        <f t="array" ref="AH18">AG18*(1+INDEX(BPCiObIC!$B$2:$AG$43,MATCH($A18,BPCiObIC!$A$2:$A$43,0),MATCH(AH$4,BPCiObIC!$B$1:$AG$1,0)))</f>
        <v>121394333752224.48</v>
      </c>
    </row>
    <row r="19" spans="1:34" x14ac:dyDescent="0.2">
      <c r="A19" s="3" t="s">
        <v>148</v>
      </c>
      <c r="B19" s="3" t="s">
        <v>235</v>
      </c>
      <c r="C19" s="3" t="s">
        <v>87</v>
      </c>
      <c r="D19" s="61">
        <f>SUMIFS('Adjusted Elec'!$L$2:$L$20,'Adjusted Elec'!$I$2:$I$20,$C19)</f>
        <v>0</v>
      </c>
      <c r="E19" s="20">
        <f t="array" ref="E19">D19*(1+INDEX(BPCiObIC!$B$2:$AG$43,MATCH($A19,BPCiObIC!$A$2:$A$43,0),MATCH(E$4,BPCiObIC!$B$1:$AG$1,0)))</f>
        <v>0</v>
      </c>
      <c r="F19" s="20">
        <f t="array" ref="F19">E19*(1+INDEX(BPCiObIC!$B$2:$AG$43,MATCH($A19,BPCiObIC!$A$2:$A$43,0),MATCH(F$4,BPCiObIC!$B$1:$AG$1,0)))</f>
        <v>0</v>
      </c>
      <c r="G19" s="20">
        <f t="array" ref="G19">F19*(1+INDEX(BPCiObIC!$B$2:$AG$43,MATCH($A19,BPCiObIC!$A$2:$A$43,0),MATCH(G$4,BPCiObIC!$B$1:$AG$1,0)))</f>
        <v>0</v>
      </c>
      <c r="H19" s="20">
        <f t="array" ref="H19">G19*(1+INDEX(BPCiObIC!$B$2:$AG$43,MATCH($A19,BPCiObIC!$A$2:$A$43,0),MATCH(H$4,BPCiObIC!$B$1:$AG$1,0)))</f>
        <v>0</v>
      </c>
      <c r="I19" s="20">
        <f t="array" ref="I19">H19*(1+INDEX(BPCiObIC!$B$2:$AG$43,MATCH($A19,BPCiObIC!$A$2:$A$43,0),MATCH(I$4,BPCiObIC!$B$1:$AG$1,0)))</f>
        <v>0</v>
      </c>
      <c r="J19" s="20">
        <f t="array" ref="J19">I19*(1+INDEX(BPCiObIC!$B$2:$AG$43,MATCH($A19,BPCiObIC!$A$2:$A$43,0),MATCH(J$4,BPCiObIC!$B$1:$AG$1,0)))</f>
        <v>0</v>
      </c>
      <c r="K19" s="20">
        <f t="array" ref="K19">J19*(1+INDEX(BPCiObIC!$B$2:$AG$43,MATCH($A19,BPCiObIC!$A$2:$A$43,0),MATCH(K$4,BPCiObIC!$B$1:$AG$1,0)))</f>
        <v>0</v>
      </c>
      <c r="L19" s="20">
        <f t="array" ref="L19">K19*(1+INDEX(BPCiObIC!$B$2:$AG$43,MATCH($A19,BPCiObIC!$A$2:$A$43,0),MATCH(L$4,BPCiObIC!$B$1:$AG$1,0)))</f>
        <v>0</v>
      </c>
      <c r="M19" s="20">
        <f t="array" ref="M19">L19*(1+INDEX(BPCiObIC!$B$2:$AG$43,MATCH($A19,BPCiObIC!$A$2:$A$43,0),MATCH(M$4,BPCiObIC!$B$1:$AG$1,0)))</f>
        <v>0</v>
      </c>
      <c r="N19" s="20">
        <f t="array" ref="N19">M19*(1+INDEX(BPCiObIC!$B$2:$AG$43,MATCH($A19,BPCiObIC!$A$2:$A$43,0),MATCH(N$4,BPCiObIC!$B$1:$AG$1,0)))</f>
        <v>0</v>
      </c>
      <c r="O19" s="20">
        <f t="array" ref="O19">N19*(1+INDEX(BPCiObIC!$B$2:$AG$43,MATCH($A19,BPCiObIC!$A$2:$A$43,0),MATCH(O$4,BPCiObIC!$B$1:$AG$1,0)))</f>
        <v>0</v>
      </c>
      <c r="P19" s="20">
        <f t="array" ref="P19">O19*(1+INDEX(BPCiObIC!$B$2:$AG$43,MATCH($A19,BPCiObIC!$A$2:$A$43,0),MATCH(P$4,BPCiObIC!$B$1:$AG$1,0)))</f>
        <v>0</v>
      </c>
      <c r="Q19" s="20">
        <f t="array" ref="Q19">P19*(1+INDEX(BPCiObIC!$B$2:$AG$43,MATCH($A19,BPCiObIC!$A$2:$A$43,0),MATCH(Q$4,BPCiObIC!$B$1:$AG$1,0)))</f>
        <v>0</v>
      </c>
      <c r="R19" s="20">
        <f t="array" ref="R19">Q19*(1+INDEX(BPCiObIC!$B$2:$AG$43,MATCH($A19,BPCiObIC!$A$2:$A$43,0),MATCH(R$4,BPCiObIC!$B$1:$AG$1,0)))</f>
        <v>0</v>
      </c>
      <c r="S19" s="20">
        <f t="array" ref="S19">R19*(1+INDEX(BPCiObIC!$B$2:$AG$43,MATCH($A19,BPCiObIC!$A$2:$A$43,0),MATCH(S$4,BPCiObIC!$B$1:$AG$1,0)))</f>
        <v>0</v>
      </c>
      <c r="T19" s="20">
        <f t="array" ref="T19">S19*(1+INDEX(BPCiObIC!$B$2:$AG$43,MATCH($A19,BPCiObIC!$A$2:$A$43,0),MATCH(T$4,BPCiObIC!$B$1:$AG$1,0)))</f>
        <v>0</v>
      </c>
      <c r="U19" s="20">
        <f t="array" ref="U19">T19*(1+INDEX(BPCiObIC!$B$2:$AG$43,MATCH($A19,BPCiObIC!$A$2:$A$43,0),MATCH(U$4,BPCiObIC!$B$1:$AG$1,0)))</f>
        <v>0</v>
      </c>
      <c r="V19" s="20">
        <f t="array" ref="V19">U19*(1+INDEX(BPCiObIC!$B$2:$AG$43,MATCH($A19,BPCiObIC!$A$2:$A$43,0),MATCH(V$4,BPCiObIC!$B$1:$AG$1,0)))</f>
        <v>0</v>
      </c>
      <c r="W19" s="20">
        <f t="array" ref="W19">V19*(1+INDEX(BPCiObIC!$B$2:$AG$43,MATCH($A19,BPCiObIC!$A$2:$A$43,0),MATCH(W$4,BPCiObIC!$B$1:$AG$1,0)))</f>
        <v>0</v>
      </c>
      <c r="X19" s="20">
        <f t="array" ref="X19">W19*(1+INDEX(BPCiObIC!$B$2:$AG$43,MATCH($A19,BPCiObIC!$A$2:$A$43,0),MATCH(X$4,BPCiObIC!$B$1:$AG$1,0)))</f>
        <v>0</v>
      </c>
      <c r="Y19" s="20">
        <f t="array" ref="Y19">X19*(1+INDEX(BPCiObIC!$B$2:$AG$43,MATCH($A19,BPCiObIC!$A$2:$A$43,0),MATCH(Y$4,BPCiObIC!$B$1:$AG$1,0)))</f>
        <v>0</v>
      </c>
      <c r="Z19" s="20">
        <f t="array" ref="Z19">Y19*(1+INDEX(BPCiObIC!$B$2:$AG$43,MATCH($A19,BPCiObIC!$A$2:$A$43,0),MATCH(Z$4,BPCiObIC!$B$1:$AG$1,0)))</f>
        <v>0</v>
      </c>
      <c r="AA19" s="20">
        <f t="array" ref="AA19">Z19*(1+INDEX(BPCiObIC!$B$2:$AG$43,MATCH($A19,BPCiObIC!$A$2:$A$43,0),MATCH(AA$4,BPCiObIC!$B$1:$AG$1,0)))</f>
        <v>0</v>
      </c>
      <c r="AB19" s="20">
        <f t="array" ref="AB19">AA19*(1+INDEX(BPCiObIC!$B$2:$AG$43,MATCH($A19,BPCiObIC!$A$2:$A$43,0),MATCH(AB$4,BPCiObIC!$B$1:$AG$1,0)))</f>
        <v>0</v>
      </c>
      <c r="AC19" s="20">
        <f t="array" ref="AC19">AB19*(1+INDEX(BPCiObIC!$B$2:$AG$43,MATCH($A19,BPCiObIC!$A$2:$A$43,0),MATCH(AC$4,BPCiObIC!$B$1:$AG$1,0)))</f>
        <v>0</v>
      </c>
      <c r="AD19" s="20">
        <f t="array" ref="AD19">AC19*(1+INDEX(BPCiObIC!$B$2:$AG$43,MATCH($A19,BPCiObIC!$A$2:$A$43,0),MATCH(AD$4,BPCiObIC!$B$1:$AG$1,0)))</f>
        <v>0</v>
      </c>
      <c r="AE19" s="20">
        <f t="array" ref="AE19">AD19*(1+INDEX(BPCiObIC!$B$2:$AG$43,MATCH($A19,BPCiObIC!$A$2:$A$43,0),MATCH(AE$4,BPCiObIC!$B$1:$AG$1,0)))</f>
        <v>0</v>
      </c>
      <c r="AF19" s="20">
        <f t="array" ref="AF19">AE19*(1+INDEX(BPCiObIC!$B$2:$AG$43,MATCH($A19,BPCiObIC!$A$2:$A$43,0),MATCH(AF$4,BPCiObIC!$B$1:$AG$1,0)))</f>
        <v>0</v>
      </c>
      <c r="AG19" s="20">
        <f t="array" ref="AG19">AF19*(1+INDEX(BPCiObIC!$B$2:$AG$43,MATCH($A19,BPCiObIC!$A$2:$A$43,0),MATCH(AG$4,BPCiObIC!$B$1:$AG$1,0)))</f>
        <v>0</v>
      </c>
      <c r="AH19" s="20">
        <f t="array" ref="AH19">AG19*(1+INDEX(BPCiObIC!$B$2:$AG$43,MATCH($A19,BPCiObIC!$A$2:$A$43,0),MATCH(AH$4,BPCiObIC!$B$1:$AG$1,0)))</f>
        <v>0</v>
      </c>
    </row>
    <row r="20" spans="1:34" x14ac:dyDescent="0.2">
      <c r="A20" s="3" t="s">
        <v>149</v>
      </c>
      <c r="B20" s="3" t="s">
        <v>235</v>
      </c>
      <c r="C20" s="3" t="s">
        <v>118</v>
      </c>
      <c r="D20" s="61">
        <f>SUM('Bureau of Stat KBLI'!P19:Q19)*$E$1</f>
        <v>1877131619876.457</v>
      </c>
      <c r="E20" s="20">
        <f t="array" ref="E20">D20*(1+INDEX(BPCiObIC!$B$2:$AG$43,MATCH($A20,BPCiObIC!$A$2:$A$43,0),MATCH(E$4,BPCiObIC!$B$1:$AG$1,0)))</f>
        <v>1901346617772.8633</v>
      </c>
      <c r="F20" s="20">
        <f t="array" ref="F20">E20*(1+INDEX(BPCiObIC!$B$2:$AG$43,MATCH($A20,BPCiObIC!$A$2:$A$43,0),MATCH(F$4,BPCiObIC!$B$1:$AG$1,0)))</f>
        <v>1925873989142.1331</v>
      </c>
      <c r="G20" s="20">
        <f t="array" ref="G20">F20*(1+INDEX(BPCiObIC!$B$2:$AG$43,MATCH($A20,BPCiObIC!$A$2:$A$43,0),MATCH(G$4,BPCiObIC!$B$1:$AG$1,0)))</f>
        <v>1966509930313.032</v>
      </c>
      <c r="H20" s="20">
        <f t="array" ref="H20">G20*(1+INDEX(BPCiObIC!$B$2:$AG$43,MATCH($A20,BPCiObIC!$A$2:$A$43,0),MATCH(H$4,BPCiObIC!$B$1:$AG$1,0)))</f>
        <v>1981455405783.4111</v>
      </c>
      <c r="I20" s="20">
        <f t="array" ref="I20">H20*(1+INDEX(BPCiObIC!$B$2:$AG$43,MATCH($A20,BPCiObIC!$A$2:$A$43,0),MATCH(I$4,BPCiObIC!$B$1:$AG$1,0)))</f>
        <v>2056894582123.8916</v>
      </c>
      <c r="J20" s="20">
        <f t="array" ref="J20">I20*(1+INDEX(BPCiObIC!$B$2:$AG$43,MATCH($A20,BPCiObIC!$A$2:$A$43,0),MATCH(J$4,BPCiObIC!$B$1:$AG$1,0)))</f>
        <v>2132333758464.3972</v>
      </c>
      <c r="K20" s="20">
        <f t="array" ref="K20">J20*(1+INDEX(BPCiObIC!$B$2:$AG$43,MATCH($A20,BPCiObIC!$A$2:$A$43,0),MATCH(K$4,BPCiObIC!$B$1:$AG$1,0)))</f>
        <v>2207772934804.8774</v>
      </c>
      <c r="L20" s="20">
        <f t="array" ref="L20">K20*(1+INDEX(BPCiObIC!$B$2:$AG$43,MATCH($A20,BPCiObIC!$A$2:$A$43,0),MATCH(L$4,BPCiObIC!$B$1:$AG$1,0)))</f>
        <v>2283212111145.3833</v>
      </c>
      <c r="M20" s="20">
        <f t="array" ref="M20">L20*(1+INDEX(BPCiObIC!$B$2:$AG$43,MATCH($A20,BPCiObIC!$A$2:$A$43,0),MATCH(M$4,BPCiObIC!$B$1:$AG$1,0)))</f>
        <v>2358651287485.8638</v>
      </c>
      <c r="N20" s="20">
        <f t="array" ref="N20">M20*(1+INDEX(BPCiObIC!$B$2:$AG$43,MATCH($A20,BPCiObIC!$A$2:$A$43,0),MATCH(N$4,BPCiObIC!$B$1:$AG$1,0)))</f>
        <v>2434090463826.3442</v>
      </c>
      <c r="O20" s="20">
        <f t="array" ref="O20">N20*(1+INDEX(BPCiObIC!$B$2:$AG$43,MATCH($A20,BPCiObIC!$A$2:$A$43,0),MATCH(O$4,BPCiObIC!$B$1:$AG$1,0)))</f>
        <v>2509529640166.8496</v>
      </c>
      <c r="P20" s="20">
        <f t="array" ref="P20">O20*(1+INDEX(BPCiObIC!$B$2:$AG$43,MATCH($A20,BPCiObIC!$A$2:$A$43,0),MATCH(P$4,BPCiObIC!$B$1:$AG$1,0)))</f>
        <v>2584968816507.3301</v>
      </c>
      <c r="Q20" s="20">
        <f t="array" ref="Q20">P20*(1+INDEX(BPCiObIC!$B$2:$AG$43,MATCH($A20,BPCiObIC!$A$2:$A$43,0),MATCH(Q$4,BPCiObIC!$B$1:$AG$1,0)))</f>
        <v>2660407992847.8101</v>
      </c>
      <c r="R20" s="20">
        <f t="array" ref="R20">Q20*(1+INDEX(BPCiObIC!$B$2:$AG$43,MATCH($A20,BPCiObIC!$A$2:$A$43,0),MATCH(R$4,BPCiObIC!$B$1:$AG$1,0)))</f>
        <v>2735847169188.3159</v>
      </c>
      <c r="S20" s="20">
        <f t="array" ref="S20">R20*(1+INDEX(BPCiObIC!$B$2:$AG$43,MATCH($A20,BPCiObIC!$A$2:$A$43,0),MATCH(S$4,BPCiObIC!$B$1:$AG$1,0)))</f>
        <v>2811286345528.7964</v>
      </c>
      <c r="T20" s="20">
        <f t="array" ref="T20">S20*(1+INDEX(BPCiObIC!$B$2:$AG$43,MATCH($A20,BPCiObIC!$A$2:$A$43,0),MATCH(T$4,BPCiObIC!$B$1:$AG$1,0)))</f>
        <v>2886725521869.3022</v>
      </c>
      <c r="U20" s="20">
        <f t="array" ref="U20">T20*(1+INDEX(BPCiObIC!$B$2:$AG$43,MATCH($A20,BPCiObIC!$A$2:$A$43,0),MATCH(U$4,BPCiObIC!$B$1:$AG$1,0)))</f>
        <v>2962164698209.7827</v>
      </c>
      <c r="V20" s="20">
        <f t="array" ref="V20">U20*(1+INDEX(BPCiObIC!$B$2:$AG$43,MATCH($A20,BPCiObIC!$A$2:$A$43,0),MATCH(V$4,BPCiObIC!$B$1:$AG$1,0)))</f>
        <v>3037603874550.2632</v>
      </c>
      <c r="W20" s="20">
        <f t="array" ref="W20">V20*(1+INDEX(BPCiObIC!$B$2:$AG$43,MATCH($A20,BPCiObIC!$A$2:$A$43,0),MATCH(W$4,BPCiObIC!$B$1:$AG$1,0)))</f>
        <v>3113043050890.769</v>
      </c>
      <c r="X20" s="20">
        <f t="array" ref="X20">W20*(1+INDEX(BPCiObIC!$B$2:$AG$43,MATCH($A20,BPCiObIC!$A$2:$A$43,0),MATCH(X$4,BPCiObIC!$B$1:$AG$1,0)))</f>
        <v>3188482227231.2495</v>
      </c>
      <c r="Y20" s="20">
        <f t="array" ref="Y20">X20*(1+INDEX(BPCiObIC!$B$2:$AG$43,MATCH($A20,BPCiObIC!$A$2:$A$43,0),MATCH(Y$4,BPCiObIC!$B$1:$AG$1,0)))</f>
        <v>3263921403571.73</v>
      </c>
      <c r="Z20" s="20">
        <f t="array" ref="Z20">Y20*(1+INDEX(BPCiObIC!$B$2:$AG$43,MATCH($A20,BPCiObIC!$A$2:$A$43,0),MATCH(Z$4,BPCiObIC!$B$1:$AG$1,0)))</f>
        <v>3339360579912.2358</v>
      </c>
      <c r="AA20" s="20">
        <f t="array" ref="AA20">Z20*(1+INDEX(BPCiObIC!$B$2:$AG$43,MATCH($A20,BPCiObIC!$A$2:$A$43,0),MATCH(AA$4,BPCiObIC!$B$1:$AG$1,0)))</f>
        <v>3414799756252.7158</v>
      </c>
      <c r="AB20" s="20">
        <f t="array" ref="AB20">AA20*(1+INDEX(BPCiObIC!$B$2:$AG$43,MATCH($A20,BPCiObIC!$A$2:$A$43,0),MATCH(AB$4,BPCiObIC!$B$1:$AG$1,0)))</f>
        <v>3490238932593.2217</v>
      </c>
      <c r="AC20" s="20">
        <f t="array" ref="AC20">AB20*(1+INDEX(BPCiObIC!$B$2:$AG$43,MATCH($A20,BPCiObIC!$A$2:$A$43,0),MATCH(AC$4,BPCiObIC!$B$1:$AG$1,0)))</f>
        <v>3565678108933.7021</v>
      </c>
      <c r="AD20" s="20">
        <f t="array" ref="AD20">AC20*(1+INDEX(BPCiObIC!$B$2:$AG$43,MATCH($A20,BPCiObIC!$A$2:$A$43,0),MATCH(AD$4,BPCiObIC!$B$1:$AG$1,0)))</f>
        <v>3641117285274.1826</v>
      </c>
      <c r="AE20" s="20">
        <f t="array" ref="AE20">AD20*(1+INDEX(BPCiObIC!$B$2:$AG$43,MATCH($A20,BPCiObIC!$A$2:$A$43,0),MATCH(AE$4,BPCiObIC!$B$1:$AG$1,0)))</f>
        <v>3716556461614.6885</v>
      </c>
      <c r="AF20" s="20">
        <f t="array" ref="AF20">AE20*(1+INDEX(BPCiObIC!$B$2:$AG$43,MATCH($A20,BPCiObIC!$A$2:$A$43,0),MATCH(AF$4,BPCiObIC!$B$1:$AG$1,0)))</f>
        <v>3791995637955.1689</v>
      </c>
      <c r="AG20" s="20">
        <f t="array" ref="AG20">AF20*(1+INDEX(BPCiObIC!$B$2:$AG$43,MATCH($A20,BPCiObIC!$A$2:$A$43,0),MATCH(AG$4,BPCiObIC!$B$1:$AG$1,0)))</f>
        <v>3867434814295.6494</v>
      </c>
      <c r="AH20" s="20">
        <f t="array" ref="AH20">AG20*(1+INDEX(BPCiObIC!$B$2:$AG$43,MATCH($A20,BPCiObIC!$A$2:$A$43,0),MATCH(AH$4,BPCiObIC!$B$1:$AG$1,0)))</f>
        <v>3942873990636.1548</v>
      </c>
    </row>
    <row r="21" spans="1:34" x14ac:dyDescent="0.2">
      <c r="A21" s="3" t="s">
        <v>150</v>
      </c>
      <c r="B21" s="3" t="s">
        <v>235</v>
      </c>
      <c r="C21" s="3" t="s">
        <v>119</v>
      </c>
      <c r="D21" s="61">
        <f>SUM('Bureau of Stat KBLI'!P20:Q20)*$E$1</f>
        <v>834742839885.23389</v>
      </c>
      <c r="E21" s="20">
        <f t="array" ref="E21">D21*(1+INDEX(BPCiObIC!$B$2:$AG$43,MATCH($A21,BPCiObIC!$A$2:$A$43,0),MATCH(E$4,BPCiObIC!$B$1:$AG$1,0)))</f>
        <v>845511022519.7533</v>
      </c>
      <c r="F21" s="20">
        <f t="array" ref="F21">E21*(1+INDEX(BPCiObIC!$B$2:$AG$43,MATCH($A21,BPCiObIC!$A$2:$A$43,0),MATCH(F$4,BPCiObIC!$B$1:$AG$1,0)))</f>
        <v>856418114710.25806</v>
      </c>
      <c r="G21" s="20">
        <f t="array" ref="G21">F21*(1+INDEX(BPCiObIC!$B$2:$AG$43,MATCH($A21,BPCiObIC!$A$2:$A$43,0),MATCH(G$4,BPCiObIC!$B$1:$AG$1,0)))</f>
        <v>874488536930.64441</v>
      </c>
      <c r="H21" s="20">
        <f t="array" ref="H21">G21*(1+INDEX(BPCiObIC!$B$2:$AG$43,MATCH($A21,BPCiObIC!$A$2:$A$43,0),MATCH(H$4,BPCiObIC!$B$1:$AG$1,0)))</f>
        <v>881134649811.31738</v>
      </c>
      <c r="I21" s="20">
        <f t="array" ref="I21">H21*(1+INDEX(BPCiObIC!$B$2:$AG$43,MATCH($A21,BPCiObIC!$A$2:$A$43,0),MATCH(I$4,BPCiObIC!$B$1:$AG$1,0)))</f>
        <v>912357164902.55286</v>
      </c>
      <c r="J21" s="20">
        <f t="array" ref="J21">I21*(1+INDEX(BPCiObIC!$B$2:$AG$43,MATCH($A21,BPCiObIC!$A$2:$A$43,0),MATCH(J$4,BPCiObIC!$B$1:$AG$1,0)))</f>
        <v>943579679993.78052</v>
      </c>
      <c r="K21" s="20">
        <f t="array" ref="K21">J21*(1+INDEX(BPCiObIC!$B$2:$AG$43,MATCH($A21,BPCiObIC!$A$2:$A$43,0),MATCH(K$4,BPCiObIC!$B$1:$AG$1,0)))</f>
        <v>974802195085.01611</v>
      </c>
      <c r="L21" s="20">
        <f t="array" ref="L21">K21*(1+INDEX(BPCiObIC!$B$2:$AG$43,MATCH($A21,BPCiObIC!$A$2:$A$43,0),MATCH(L$4,BPCiObIC!$B$1:$AG$1,0)))</f>
        <v>1006024710176.2517</v>
      </c>
      <c r="M21" s="20">
        <f t="array" ref="M21">L21*(1+INDEX(BPCiObIC!$B$2:$AG$43,MATCH($A21,BPCiObIC!$A$2:$A$43,0),MATCH(M$4,BPCiObIC!$B$1:$AG$1,0)))</f>
        <v>1037247225267.4792</v>
      </c>
      <c r="N21" s="20">
        <f t="array" ref="N21">M21*(1+INDEX(BPCiObIC!$B$2:$AG$43,MATCH($A21,BPCiObIC!$A$2:$A$43,0),MATCH(N$4,BPCiObIC!$B$1:$AG$1,0)))</f>
        <v>1068469740358.7147</v>
      </c>
      <c r="O21" s="20">
        <f t="array" ref="O21">N21*(1+INDEX(BPCiObIC!$B$2:$AG$43,MATCH($A21,BPCiObIC!$A$2:$A$43,0),MATCH(O$4,BPCiObIC!$B$1:$AG$1,0)))</f>
        <v>1099692255449.9504</v>
      </c>
      <c r="P21" s="20">
        <f t="array" ref="P21">O21*(1+INDEX(BPCiObIC!$B$2:$AG$43,MATCH($A21,BPCiObIC!$A$2:$A$43,0),MATCH(P$4,BPCiObIC!$B$1:$AG$1,0)))</f>
        <v>1130914770541.178</v>
      </c>
      <c r="Q21" s="20">
        <f t="array" ref="Q21">P21*(1+INDEX(BPCiObIC!$B$2:$AG$43,MATCH($A21,BPCiObIC!$A$2:$A$43,0),MATCH(Q$4,BPCiObIC!$B$1:$AG$1,0)))</f>
        <v>1162137285632.4133</v>
      </c>
      <c r="R21" s="20">
        <f t="array" ref="R21">Q21*(1+INDEX(BPCiObIC!$B$2:$AG$43,MATCH($A21,BPCiObIC!$A$2:$A$43,0),MATCH(R$4,BPCiObIC!$B$1:$AG$1,0)))</f>
        <v>1193359800723.6487</v>
      </c>
      <c r="S21" s="20">
        <f t="array" ref="S21">R21*(1+INDEX(BPCiObIC!$B$2:$AG$43,MATCH($A21,BPCiObIC!$A$2:$A$43,0),MATCH(S$4,BPCiObIC!$B$1:$AG$1,0)))</f>
        <v>1224582315814.8762</v>
      </c>
      <c r="T21" s="20">
        <f t="array" ref="T21">S21*(1+INDEX(BPCiObIC!$B$2:$AG$43,MATCH($A21,BPCiObIC!$A$2:$A$43,0),MATCH(T$4,BPCiObIC!$B$1:$AG$1,0)))</f>
        <v>1255804830906.1118</v>
      </c>
      <c r="U21" s="20">
        <f t="array" ref="U21">T21*(1+INDEX(BPCiObIC!$B$2:$AG$43,MATCH($A21,BPCiObIC!$A$2:$A$43,0),MATCH(U$4,BPCiObIC!$B$1:$AG$1,0)))</f>
        <v>1287027345997.3472</v>
      </c>
      <c r="V21" s="20">
        <f t="array" ref="V21">U21*(1+INDEX(BPCiObIC!$B$2:$AG$43,MATCH($A21,BPCiObIC!$A$2:$A$43,0),MATCH(V$4,BPCiObIC!$B$1:$AG$1,0)))</f>
        <v>1318249861088.5745</v>
      </c>
      <c r="W21" s="20">
        <f t="array" ref="W21">V21*(1+INDEX(BPCiObIC!$B$2:$AG$43,MATCH($A21,BPCiObIC!$A$2:$A$43,0),MATCH(W$4,BPCiObIC!$B$1:$AG$1,0)))</f>
        <v>1349472376179.8098</v>
      </c>
      <c r="X21" s="20">
        <f t="array" ref="X21">W21*(1+INDEX(BPCiObIC!$B$2:$AG$43,MATCH($A21,BPCiObIC!$A$2:$A$43,0),MATCH(X$4,BPCiObIC!$B$1:$AG$1,0)))</f>
        <v>1380694891271.0452</v>
      </c>
      <c r="Y21" s="20">
        <f t="array" ref="Y21">X21*(1+INDEX(BPCiObIC!$B$2:$AG$43,MATCH($A21,BPCiObIC!$A$2:$A$43,0),MATCH(Y$4,BPCiObIC!$B$1:$AG$1,0)))</f>
        <v>1411917406362.2727</v>
      </c>
      <c r="Z21" s="20">
        <f t="array" ref="Z21">Y21*(1+INDEX(BPCiObIC!$B$2:$AG$43,MATCH($A21,BPCiObIC!$A$2:$A$43,0),MATCH(Z$4,BPCiObIC!$B$1:$AG$1,0)))</f>
        <v>1443139921453.5081</v>
      </c>
      <c r="AA21" s="20">
        <f t="array" ref="AA21">Z21*(1+INDEX(BPCiObIC!$B$2:$AG$43,MATCH($A21,BPCiObIC!$A$2:$A$43,0),MATCH(AA$4,BPCiObIC!$B$1:$AG$1,0)))</f>
        <v>1474362436544.7434</v>
      </c>
      <c r="AB21" s="20">
        <f t="array" ref="AB21">AA21*(1+INDEX(BPCiObIC!$B$2:$AG$43,MATCH($A21,BPCiObIC!$A$2:$A$43,0),MATCH(AB$4,BPCiObIC!$B$1:$AG$1,0)))</f>
        <v>1505584951635.9709</v>
      </c>
      <c r="AC21" s="20">
        <f t="array" ref="AC21">AB21*(1+INDEX(BPCiObIC!$B$2:$AG$43,MATCH($A21,BPCiObIC!$A$2:$A$43,0),MATCH(AC$4,BPCiObIC!$B$1:$AG$1,0)))</f>
        <v>1536807466727.2065</v>
      </c>
      <c r="AD21" s="20">
        <f t="array" ref="AD21">AC21*(1+INDEX(BPCiObIC!$B$2:$AG$43,MATCH($A21,BPCiObIC!$A$2:$A$43,0),MATCH(AD$4,BPCiObIC!$B$1:$AG$1,0)))</f>
        <v>1568029981818.4419</v>
      </c>
      <c r="AE21" s="20">
        <f t="array" ref="AE21">AD21*(1+INDEX(BPCiObIC!$B$2:$AG$43,MATCH($A21,BPCiObIC!$A$2:$A$43,0),MATCH(AE$4,BPCiObIC!$B$1:$AG$1,0)))</f>
        <v>1599252496909.6692</v>
      </c>
      <c r="AF21" s="20">
        <f t="array" ref="AF21">AE21*(1+INDEX(BPCiObIC!$B$2:$AG$43,MATCH($A21,BPCiObIC!$A$2:$A$43,0),MATCH(AF$4,BPCiObIC!$B$1:$AG$1,0)))</f>
        <v>1630475012000.9048</v>
      </c>
      <c r="AG21" s="20">
        <f t="array" ref="AG21">AF21*(1+INDEX(BPCiObIC!$B$2:$AG$43,MATCH($A21,BPCiObIC!$A$2:$A$43,0),MATCH(AG$4,BPCiObIC!$B$1:$AG$1,0)))</f>
        <v>1661697527092.1401</v>
      </c>
      <c r="AH21" s="20">
        <f t="array" ref="AH21">AG21*(1+INDEX(BPCiObIC!$B$2:$AG$43,MATCH($A21,BPCiObIC!$A$2:$A$43,0),MATCH(AH$4,BPCiObIC!$B$1:$AG$1,0)))</f>
        <v>1692920042183.3674</v>
      </c>
    </row>
    <row r="22" spans="1:34" x14ac:dyDescent="0.2">
      <c r="A22" s="3" t="s">
        <v>151</v>
      </c>
      <c r="B22" s="3" t="s">
        <v>235</v>
      </c>
      <c r="C22" s="3" t="s">
        <v>120</v>
      </c>
      <c r="D22" s="61">
        <f>SUM('Bureau of Stat KBLI'!P21:Q21)*$E$1</f>
        <v>1001581012530.0811</v>
      </c>
      <c r="E22" s="20">
        <f t="array" ref="E22">D22*(1+INDEX(BPCiObIC!$B$2:$AG$43,MATCH($A22,BPCiObIC!$A$2:$A$43,0),MATCH(E$4,BPCiObIC!$B$1:$AG$1,0)))</f>
        <v>1014501407591.719</v>
      </c>
      <c r="F22" s="20">
        <f t="array" ref="F22">E22*(1+INDEX(BPCiObIC!$B$2:$AG$43,MATCH($A22,BPCiObIC!$A$2:$A$43,0),MATCH(F$4,BPCiObIC!$B$1:$AG$1,0)))</f>
        <v>1027588475749.6521</v>
      </c>
      <c r="G22" s="20">
        <f t="array" ref="G22">F22*(1+INDEX(BPCiObIC!$B$2:$AG$43,MATCH($A22,BPCiObIC!$A$2:$A$43,0),MATCH(G$4,BPCiObIC!$B$1:$AG$1,0)))</f>
        <v>1049270592587.9696</v>
      </c>
      <c r="H22" s="20">
        <f t="array" ref="H22">G22*(1+INDEX(BPCiObIC!$B$2:$AG$43,MATCH($A22,BPCiObIC!$A$2:$A$43,0),MATCH(H$4,BPCiObIC!$B$1:$AG$1,0)))</f>
        <v>1057245049091.6382</v>
      </c>
      <c r="I22" s="20">
        <f t="array" ref="I22">H22*(1+INDEX(BPCiObIC!$B$2:$AG$43,MATCH($A22,BPCiObIC!$A$2:$A$43,0),MATCH(I$4,BPCiObIC!$B$1:$AG$1,0)))</f>
        <v>1097829678989.0928</v>
      </c>
      <c r="J22" s="20">
        <f t="array" ref="J22">I22*(1+INDEX(BPCiObIC!$B$2:$AG$43,MATCH($A22,BPCiObIC!$A$2:$A$43,0),MATCH(J$4,BPCiObIC!$B$1:$AG$1,0)))</f>
        <v>1138414308886.5474</v>
      </c>
      <c r="K22" s="20">
        <f t="array" ref="K22">J22*(1+INDEX(BPCiObIC!$B$2:$AG$43,MATCH($A22,BPCiObIC!$A$2:$A$43,0),MATCH(K$4,BPCiObIC!$B$1:$AG$1,0)))</f>
        <v>1178998938783.9897</v>
      </c>
      <c r="L22" s="20">
        <f t="array" ref="L22">K22*(1+INDEX(BPCiObIC!$B$2:$AG$43,MATCH($A22,BPCiObIC!$A$2:$A$43,0),MATCH(L$4,BPCiObIC!$B$1:$AG$1,0)))</f>
        <v>1219583568681.4443</v>
      </c>
      <c r="M22" s="20">
        <f t="array" ref="M22">L22*(1+INDEX(BPCiObIC!$B$2:$AG$43,MATCH($A22,BPCiObIC!$A$2:$A$43,0),MATCH(M$4,BPCiObIC!$B$1:$AG$1,0)))</f>
        <v>1260168198578.8989</v>
      </c>
      <c r="N22" s="20">
        <f t="array" ref="N22">M22*(1+INDEX(BPCiObIC!$B$2:$AG$43,MATCH($A22,BPCiObIC!$A$2:$A$43,0),MATCH(N$4,BPCiObIC!$B$1:$AG$1,0)))</f>
        <v>1300752828476.3533</v>
      </c>
      <c r="O22" s="20">
        <f t="array" ref="O22">N22*(1+INDEX(BPCiObIC!$B$2:$AG$43,MATCH($A22,BPCiObIC!$A$2:$A$43,0),MATCH(O$4,BPCiObIC!$B$1:$AG$1,0)))</f>
        <v>1341337458373.7959</v>
      </c>
      <c r="P22" s="20">
        <f t="array" ref="P22">O22*(1+INDEX(BPCiObIC!$B$2:$AG$43,MATCH($A22,BPCiObIC!$A$2:$A$43,0),MATCH(P$4,BPCiObIC!$B$1:$AG$1,0)))</f>
        <v>1381922088271.2505</v>
      </c>
      <c r="Q22" s="20">
        <f t="array" ref="Q22">P22*(1+INDEX(BPCiObIC!$B$2:$AG$43,MATCH($A22,BPCiObIC!$A$2:$A$43,0),MATCH(Q$4,BPCiObIC!$B$1:$AG$1,0)))</f>
        <v>1422506718168.7051</v>
      </c>
      <c r="R22" s="20">
        <f t="array" ref="R22">Q22*(1+INDEX(BPCiObIC!$B$2:$AG$43,MATCH($A22,BPCiObIC!$A$2:$A$43,0),MATCH(R$4,BPCiObIC!$B$1:$AG$1,0)))</f>
        <v>1463091348066.1597</v>
      </c>
      <c r="S22" s="20">
        <f t="array" ref="S22">R22*(1+INDEX(BPCiObIC!$B$2:$AG$43,MATCH($A22,BPCiObIC!$A$2:$A$43,0),MATCH(S$4,BPCiObIC!$B$1:$AG$1,0)))</f>
        <v>1503675977963.6023</v>
      </c>
      <c r="T22" s="20">
        <f t="array" ref="T22">S22*(1+INDEX(BPCiObIC!$B$2:$AG$43,MATCH($A22,BPCiObIC!$A$2:$A$43,0),MATCH(T$4,BPCiObIC!$B$1:$AG$1,0)))</f>
        <v>1544260607861.0569</v>
      </c>
      <c r="U22" s="20">
        <f t="array" ref="U22">T22*(1+INDEX(BPCiObIC!$B$2:$AG$43,MATCH($A22,BPCiObIC!$A$2:$A$43,0),MATCH(U$4,BPCiObIC!$B$1:$AG$1,0)))</f>
        <v>1584845237758.5115</v>
      </c>
      <c r="V22" s="20">
        <f t="array" ref="V22">U22*(1+INDEX(BPCiObIC!$B$2:$AG$43,MATCH($A22,BPCiObIC!$A$2:$A$43,0),MATCH(V$4,BPCiObIC!$B$1:$AG$1,0)))</f>
        <v>1625429867655.9658</v>
      </c>
      <c r="W22" s="20">
        <f t="array" ref="W22">V22*(1+INDEX(BPCiObIC!$B$2:$AG$43,MATCH($A22,BPCiObIC!$A$2:$A$43,0),MATCH(W$4,BPCiObIC!$B$1:$AG$1,0)))</f>
        <v>1666014497553.4084</v>
      </c>
      <c r="X22" s="20">
        <f t="array" ref="X22">W22*(1+INDEX(BPCiObIC!$B$2:$AG$43,MATCH($A22,BPCiObIC!$A$2:$A$43,0),MATCH(X$4,BPCiObIC!$B$1:$AG$1,0)))</f>
        <v>1706599127450.863</v>
      </c>
      <c r="Y22" s="20">
        <f t="array" ref="Y22">X22*(1+INDEX(BPCiObIC!$B$2:$AG$43,MATCH($A22,BPCiObIC!$A$2:$A$43,0),MATCH(Y$4,BPCiObIC!$B$1:$AG$1,0)))</f>
        <v>1747183757348.3176</v>
      </c>
      <c r="Z22" s="20">
        <f t="array" ref="Z22">Y22*(1+INDEX(BPCiObIC!$B$2:$AG$43,MATCH($A22,BPCiObIC!$A$2:$A$43,0),MATCH(Z$4,BPCiObIC!$B$1:$AG$1,0)))</f>
        <v>1787768387245.7725</v>
      </c>
      <c r="AA22" s="20">
        <f t="array" ref="AA22">Z22*(1+INDEX(BPCiObIC!$B$2:$AG$43,MATCH($A22,BPCiObIC!$A$2:$A$43,0),MATCH(AA$4,BPCiObIC!$B$1:$AG$1,0)))</f>
        <v>1828353017143.2148</v>
      </c>
      <c r="AB22" s="20">
        <f t="array" ref="AB22">AA22*(1+INDEX(BPCiObIC!$B$2:$AG$43,MATCH($A22,BPCiObIC!$A$2:$A$43,0),MATCH(AB$4,BPCiObIC!$B$1:$AG$1,0)))</f>
        <v>1868937647040.6694</v>
      </c>
      <c r="AC22" s="20">
        <f t="array" ref="AC22">AB22*(1+INDEX(BPCiObIC!$B$2:$AG$43,MATCH($A22,BPCiObIC!$A$2:$A$43,0),MATCH(AC$4,BPCiObIC!$B$1:$AG$1,0)))</f>
        <v>1909522276938.124</v>
      </c>
      <c r="AD22" s="20">
        <f t="array" ref="AD22">AC22*(1+INDEX(BPCiObIC!$B$2:$AG$43,MATCH($A22,BPCiObIC!$A$2:$A$43,0),MATCH(AD$4,BPCiObIC!$B$1:$AG$1,0)))</f>
        <v>1950106906835.5789</v>
      </c>
      <c r="AE22" s="20">
        <f t="array" ref="AE22">AD22*(1+INDEX(BPCiObIC!$B$2:$AG$43,MATCH($A22,BPCiObIC!$A$2:$A$43,0),MATCH(AE$4,BPCiObIC!$B$1:$AG$1,0)))</f>
        <v>1990691536733.0215</v>
      </c>
      <c r="AF22" s="20">
        <f t="array" ref="AF22">AE22*(1+INDEX(BPCiObIC!$B$2:$AG$43,MATCH($A22,BPCiObIC!$A$2:$A$43,0),MATCH(AF$4,BPCiObIC!$B$1:$AG$1,0)))</f>
        <v>2031276166630.4758</v>
      </c>
      <c r="AG22" s="20">
        <f t="array" ref="AG22">AF22*(1+INDEX(BPCiObIC!$B$2:$AG$43,MATCH($A22,BPCiObIC!$A$2:$A$43,0),MATCH(AG$4,BPCiObIC!$B$1:$AG$1,0)))</f>
        <v>2071860796527.9304</v>
      </c>
      <c r="AH22" s="20">
        <f t="array" ref="AH22">AG22*(1+INDEX(BPCiObIC!$B$2:$AG$43,MATCH($A22,BPCiObIC!$A$2:$A$43,0),MATCH(AH$4,BPCiObIC!$B$1:$AG$1,0)))</f>
        <v>2112445426425.373</v>
      </c>
    </row>
    <row r="23" spans="1:34" ht="15.75" customHeight="1" x14ac:dyDescent="0.2">
      <c r="A23" s="3" t="s">
        <v>152</v>
      </c>
      <c r="B23" s="3" t="s">
        <v>235</v>
      </c>
      <c r="C23" s="3" t="s">
        <v>121</v>
      </c>
      <c r="D23" s="61">
        <f>SUM('Bureau of Stat KBLI'!P22:Q22)*$E$1</f>
        <v>1072024719279.3932</v>
      </c>
      <c r="E23" s="20">
        <f t="array" ref="E23">D23*(1+INDEX(BPCiObIC!$B$2:$AG$43,MATCH($A23,BPCiObIC!$A$2:$A$43,0),MATCH(E$4,BPCiObIC!$B$1:$AG$1,0)))</f>
        <v>1085853838158.0973</v>
      </c>
      <c r="F23" s="20">
        <f t="array" ref="F23">E23*(1+INDEX(BPCiObIC!$B$2:$AG$43,MATCH($A23,BPCiObIC!$A$2:$A$43,0),MATCH(F$4,BPCiObIC!$B$1:$AG$1,0)))</f>
        <v>1099861352670.3367</v>
      </c>
      <c r="G23" s="20">
        <f t="array" ref="G23">F23*(1+INDEX(BPCiObIC!$B$2:$AG$43,MATCH($A23,BPCiObIC!$A$2:$A$43,0),MATCH(G$4,BPCiObIC!$B$1:$AG$1,0)))</f>
        <v>1123068427211.6807</v>
      </c>
      <c r="H23" s="20">
        <f t="array" ref="H23">G23*(1+INDEX(BPCiObIC!$B$2:$AG$43,MATCH($A23,BPCiObIC!$A$2:$A$43,0),MATCH(H$4,BPCiObIC!$B$1:$AG$1,0)))</f>
        <v>1131603747258.4895</v>
      </c>
      <c r="I23" s="20">
        <f t="array" ref="I23">H23*(1+INDEX(BPCiObIC!$B$2:$AG$43,MATCH($A23,BPCiObIC!$A$2:$A$43,0),MATCH(I$4,BPCiObIC!$B$1:$AG$1,0)))</f>
        <v>1174686921306.8047</v>
      </c>
      <c r="J23" s="20">
        <f t="array" ref="J23">I23*(1+INDEX(BPCiObIC!$B$2:$AG$43,MATCH($A23,BPCiObIC!$A$2:$A$43,0),MATCH(J$4,BPCiObIC!$B$1:$AG$1,0)))</f>
        <v>1217770095355.1199</v>
      </c>
      <c r="K23" s="20">
        <f t="array" ref="K23">J23*(1+INDEX(BPCiObIC!$B$2:$AG$43,MATCH($A23,BPCiObIC!$A$2:$A$43,0),MATCH(K$4,BPCiObIC!$B$1:$AG$1,0)))</f>
        <v>1260853269403.4351</v>
      </c>
      <c r="L23" s="20">
        <f t="array" ref="L23">K23*(1+INDEX(BPCiObIC!$B$2:$AG$43,MATCH($A23,BPCiObIC!$A$2:$A$43,0),MATCH(L$4,BPCiObIC!$B$1:$AG$1,0)))</f>
        <v>1303936443451.7505</v>
      </c>
      <c r="M23" s="20">
        <f t="array" ref="M23">L23*(1+INDEX(BPCiObIC!$B$2:$AG$43,MATCH($A23,BPCiObIC!$A$2:$A$43,0),MATCH(M$4,BPCiObIC!$B$1:$AG$1,0)))</f>
        <v>1347019617500.0818</v>
      </c>
      <c r="N23" s="20">
        <f t="array" ref="N23">M23*(1+INDEX(BPCiObIC!$B$2:$AG$43,MATCH($A23,BPCiObIC!$A$2:$A$43,0),MATCH(N$4,BPCiObIC!$B$1:$AG$1,0)))</f>
        <v>1390102791548.397</v>
      </c>
      <c r="O23" s="20">
        <f t="array" ref="O23">N23*(1+INDEX(BPCiObIC!$B$2:$AG$43,MATCH($A23,BPCiObIC!$A$2:$A$43,0),MATCH(O$4,BPCiObIC!$B$1:$AG$1,0)))</f>
        <v>1433185965596.7122</v>
      </c>
      <c r="P23" s="20">
        <f t="array" ref="P23">O23*(1+INDEX(BPCiObIC!$B$2:$AG$43,MATCH($A23,BPCiObIC!$A$2:$A$43,0),MATCH(P$4,BPCiObIC!$B$1:$AG$1,0)))</f>
        <v>1476269139645.0273</v>
      </c>
      <c r="Q23" s="20">
        <f t="array" ref="Q23">P23*(1+INDEX(BPCiObIC!$B$2:$AG$43,MATCH($A23,BPCiObIC!$A$2:$A$43,0),MATCH(Q$4,BPCiObIC!$B$1:$AG$1,0)))</f>
        <v>1519352313693.3428</v>
      </c>
      <c r="R23" s="20">
        <f t="array" ref="R23">Q23*(1+INDEX(BPCiObIC!$B$2:$AG$43,MATCH($A23,BPCiObIC!$A$2:$A$43,0),MATCH(R$4,BPCiObIC!$B$1:$AG$1,0)))</f>
        <v>1562435487741.6743</v>
      </c>
      <c r="S23" s="20">
        <f t="array" ref="S23">R23*(1+INDEX(BPCiObIC!$B$2:$AG$43,MATCH($A23,BPCiObIC!$A$2:$A$43,0),MATCH(S$4,BPCiObIC!$B$1:$AG$1,0)))</f>
        <v>1605518661789.9897</v>
      </c>
      <c r="T23" s="20">
        <f t="array" ref="T23">S23*(1+INDEX(BPCiObIC!$B$2:$AG$43,MATCH($A23,BPCiObIC!$A$2:$A$43,0),MATCH(T$4,BPCiObIC!$B$1:$AG$1,0)))</f>
        <v>1648601835838.3049</v>
      </c>
      <c r="U23" s="20">
        <f t="array" ref="U23">T23*(1+INDEX(BPCiObIC!$B$2:$AG$43,MATCH($A23,BPCiObIC!$A$2:$A$43,0),MATCH(U$4,BPCiObIC!$B$1:$AG$1,0)))</f>
        <v>1691685009886.6201</v>
      </c>
      <c r="V23" s="20">
        <f t="array" ref="V23">U23*(1+INDEX(BPCiObIC!$B$2:$AG$43,MATCH($A23,BPCiObIC!$A$2:$A$43,0),MATCH(V$4,BPCiObIC!$B$1:$AG$1,0)))</f>
        <v>1734768183934.9353</v>
      </c>
      <c r="W23" s="20">
        <f t="array" ref="W23">V23*(1+INDEX(BPCiObIC!$B$2:$AG$43,MATCH($A23,BPCiObIC!$A$2:$A$43,0),MATCH(W$4,BPCiObIC!$B$1:$AG$1,0)))</f>
        <v>1777851357983.2505</v>
      </c>
      <c r="X23" s="20">
        <f t="array" ref="X23">W23*(1+INDEX(BPCiObIC!$B$2:$AG$43,MATCH($A23,BPCiObIC!$A$2:$A$43,0),MATCH(X$4,BPCiObIC!$B$1:$AG$1,0)))</f>
        <v>1820934532031.5818</v>
      </c>
      <c r="Y23" s="20">
        <f t="array" ref="Y23">X23*(1+INDEX(BPCiObIC!$B$2:$AG$43,MATCH($A23,BPCiObIC!$A$2:$A$43,0),MATCH(Y$4,BPCiObIC!$B$1:$AG$1,0)))</f>
        <v>1864017706079.8972</v>
      </c>
      <c r="Z23" s="20">
        <f t="array" ref="Z23">Y23*(1+INDEX(BPCiObIC!$B$2:$AG$43,MATCH($A23,BPCiObIC!$A$2:$A$43,0),MATCH(Z$4,BPCiObIC!$B$1:$AG$1,0)))</f>
        <v>1907100880128.2124</v>
      </c>
      <c r="AA23" s="20">
        <f t="array" ref="AA23">Z23*(1+INDEX(BPCiObIC!$B$2:$AG$43,MATCH($A23,BPCiObIC!$A$2:$A$43,0),MATCH(AA$4,BPCiObIC!$B$1:$AG$1,0)))</f>
        <v>1950184054176.5276</v>
      </c>
      <c r="AB23" s="20">
        <f t="array" ref="AB23">AA23*(1+INDEX(BPCiObIC!$B$2:$AG$43,MATCH($A23,BPCiObIC!$A$2:$A$43,0),MATCH(AB$4,BPCiObIC!$B$1:$AG$1,0)))</f>
        <v>1993267228224.843</v>
      </c>
      <c r="AC23" s="20">
        <f t="array" ref="AC23">AB23*(1+INDEX(BPCiObIC!$B$2:$AG$43,MATCH($A23,BPCiObIC!$A$2:$A$43,0),MATCH(AC$4,BPCiObIC!$B$1:$AG$1,0)))</f>
        <v>2036350402273.1584</v>
      </c>
      <c r="AD23" s="20">
        <f t="array" ref="AD23">AC23*(1+INDEX(BPCiObIC!$B$2:$AG$43,MATCH($A23,BPCiObIC!$A$2:$A$43,0),MATCH(AD$4,BPCiObIC!$B$1:$AG$1,0)))</f>
        <v>2079433576321.4897</v>
      </c>
      <c r="AE23" s="20">
        <f t="array" ref="AE23">AD23*(1+INDEX(BPCiObIC!$B$2:$AG$43,MATCH($A23,BPCiObIC!$A$2:$A$43,0),MATCH(AE$4,BPCiObIC!$B$1:$AG$1,0)))</f>
        <v>2122516750369.8049</v>
      </c>
      <c r="AF23" s="20">
        <f t="array" ref="AF23">AE23*(1+INDEX(BPCiObIC!$B$2:$AG$43,MATCH($A23,BPCiObIC!$A$2:$A$43,0),MATCH(AF$4,BPCiObIC!$B$1:$AG$1,0)))</f>
        <v>2165599924418.1201</v>
      </c>
      <c r="AG23" s="20">
        <f t="array" ref="AG23">AF23*(1+INDEX(BPCiObIC!$B$2:$AG$43,MATCH($A23,BPCiObIC!$A$2:$A$43,0),MATCH(AG$4,BPCiObIC!$B$1:$AG$1,0)))</f>
        <v>2208683098466.4351</v>
      </c>
      <c r="AH23" s="20">
        <f t="array" ref="AH23">AG23*(1+INDEX(BPCiObIC!$B$2:$AG$43,MATCH($A23,BPCiObIC!$A$2:$A$43,0),MATCH(AH$4,BPCiObIC!$B$1:$AG$1,0)))</f>
        <v>2251766272514.7505</v>
      </c>
    </row>
    <row r="24" spans="1:34" ht="15.75" customHeight="1" x14ac:dyDescent="0.2">
      <c r="A24" s="3" t="s">
        <v>153</v>
      </c>
      <c r="B24" s="3" t="s">
        <v>235</v>
      </c>
      <c r="C24" s="3" t="s">
        <v>122</v>
      </c>
      <c r="D24" s="61">
        <f>SUM('Bureau of Stat KBLI'!P23:Q23)*$E$1</f>
        <v>2559118213229.0703</v>
      </c>
      <c r="E24" s="20">
        <f t="array" ref="E24">D24*(1+INDEX(BPCiObIC!$B$2:$AG$43,MATCH($A24,BPCiObIC!$A$2:$A$43,0),MATCH(E$4,BPCiObIC!$B$1:$AG$1,0)))</f>
        <v>2592130838179.7251</v>
      </c>
      <c r="F24" s="20">
        <f t="array" ref="F24">E24*(1+INDEX(BPCiObIC!$B$2:$AG$43,MATCH($A24,BPCiObIC!$A$2:$A$43,0),MATCH(F$4,BPCiObIC!$B$1:$AG$1,0)))</f>
        <v>2625569325992.2432</v>
      </c>
      <c r="G24" s="20">
        <f t="array" ref="G24">F24*(1+INDEX(BPCiObIC!$B$2:$AG$43,MATCH($A24,BPCiObIC!$A$2:$A$43,0),MATCH(G$4,BPCiObIC!$B$1:$AG$1,0)))</f>
        <v>2680968838770.6792</v>
      </c>
      <c r="H24" s="20">
        <f t="array" ref="H24">G24*(1+INDEX(BPCiObIC!$B$2:$AG$43,MATCH($A24,BPCiObIC!$A$2:$A$43,0),MATCH(H$4,BPCiObIC!$B$1:$AG$1,0)))</f>
        <v>2701344201945.3364</v>
      </c>
      <c r="I24" s="20">
        <f t="array" ref="I24">H24*(1+INDEX(BPCiObIC!$B$2:$AG$43,MATCH($A24,BPCiObIC!$A$2:$A$43,0),MATCH(I$4,BPCiObIC!$B$1:$AG$1,0)))</f>
        <v>2804191344721.9048</v>
      </c>
      <c r="J24" s="20">
        <f t="array" ref="J24">I24*(1+INDEX(BPCiObIC!$B$2:$AG$43,MATCH($A24,BPCiObIC!$A$2:$A$43,0),MATCH(J$4,BPCiObIC!$B$1:$AG$1,0)))</f>
        <v>2907038487498.4458</v>
      </c>
      <c r="K24" s="20">
        <f t="array" ref="K24">J24*(1+INDEX(BPCiObIC!$B$2:$AG$43,MATCH($A24,BPCiObIC!$A$2:$A$43,0),MATCH(K$4,BPCiObIC!$B$1:$AG$1,0)))</f>
        <v>3009885630275.0142</v>
      </c>
      <c r="L24" s="20">
        <f t="array" ref="L24">K24*(1+INDEX(BPCiObIC!$B$2:$AG$43,MATCH($A24,BPCiObIC!$A$2:$A$43,0),MATCH(L$4,BPCiObIC!$B$1:$AG$1,0)))</f>
        <v>3112732773051.5552</v>
      </c>
      <c r="M24" s="20">
        <f t="array" ref="M24">L24*(1+INDEX(BPCiObIC!$B$2:$AG$43,MATCH($A24,BPCiObIC!$A$2:$A$43,0),MATCH(M$4,BPCiObIC!$B$1:$AG$1,0)))</f>
        <v>3215579915828.1235</v>
      </c>
      <c r="N24" s="20">
        <f t="array" ref="N24">M24*(1+INDEX(BPCiObIC!$B$2:$AG$43,MATCH($A24,BPCiObIC!$A$2:$A$43,0),MATCH(N$4,BPCiObIC!$B$1:$AG$1,0)))</f>
        <v>3318427058604.6919</v>
      </c>
      <c r="O24" s="20">
        <f t="array" ref="O24">N24*(1+INDEX(BPCiObIC!$B$2:$AG$43,MATCH($A24,BPCiObIC!$A$2:$A$43,0),MATCH(O$4,BPCiObIC!$B$1:$AG$1,0)))</f>
        <v>3421274201381.2334</v>
      </c>
      <c r="P24" s="20">
        <f t="array" ref="P24">O24*(1+INDEX(BPCiObIC!$B$2:$AG$43,MATCH($A24,BPCiObIC!$A$2:$A$43,0),MATCH(P$4,BPCiObIC!$B$1:$AG$1,0)))</f>
        <v>3524121344157.8018</v>
      </c>
      <c r="Q24" s="20">
        <f t="array" ref="Q24">P24*(1+INDEX(BPCiObIC!$B$2:$AG$43,MATCH($A24,BPCiObIC!$A$2:$A$43,0),MATCH(Q$4,BPCiObIC!$B$1:$AG$1,0)))</f>
        <v>3626968486934.3428</v>
      </c>
      <c r="R24" s="20">
        <f t="array" ref="R24">Q24*(1+INDEX(BPCiObIC!$B$2:$AG$43,MATCH($A24,BPCiObIC!$A$2:$A$43,0),MATCH(R$4,BPCiObIC!$B$1:$AG$1,0)))</f>
        <v>3729815629710.9111</v>
      </c>
      <c r="S24" s="20">
        <f t="array" ref="S24">R24*(1+INDEX(BPCiObIC!$B$2:$AG$43,MATCH($A24,BPCiObIC!$A$2:$A$43,0),MATCH(S$4,BPCiObIC!$B$1:$AG$1,0)))</f>
        <v>3832662772487.4521</v>
      </c>
      <c r="T24" s="20">
        <f t="array" ref="T24">S24*(1+INDEX(BPCiObIC!$B$2:$AG$43,MATCH($A24,BPCiObIC!$A$2:$A$43,0),MATCH(T$4,BPCiObIC!$B$1:$AG$1,0)))</f>
        <v>3935509915264.0205</v>
      </c>
      <c r="U24" s="20">
        <f t="array" ref="U24">T24*(1+INDEX(BPCiObIC!$B$2:$AG$43,MATCH($A24,BPCiObIC!$A$2:$A$43,0),MATCH(U$4,BPCiObIC!$B$1:$AG$1,0)))</f>
        <v>4038357058040.5615</v>
      </c>
      <c r="V24" s="20">
        <f t="array" ref="V24">U24*(1+INDEX(BPCiObIC!$B$2:$AG$43,MATCH($A24,BPCiObIC!$A$2:$A$43,0),MATCH(V$4,BPCiObIC!$B$1:$AG$1,0)))</f>
        <v>4141204200817.1299</v>
      </c>
      <c r="W24" s="20">
        <f t="array" ref="W24">V24*(1+INDEX(BPCiObIC!$B$2:$AG$43,MATCH($A24,BPCiObIC!$A$2:$A$43,0),MATCH(W$4,BPCiObIC!$B$1:$AG$1,0)))</f>
        <v>4244051343593.6714</v>
      </c>
      <c r="X24" s="20">
        <f t="array" ref="X24">W24*(1+INDEX(BPCiObIC!$B$2:$AG$43,MATCH($A24,BPCiObIC!$A$2:$A$43,0),MATCH(X$4,BPCiObIC!$B$1:$AG$1,0)))</f>
        <v>4346898486370.2397</v>
      </c>
      <c r="Y24" s="20">
        <f t="array" ref="Y24">X24*(1+INDEX(BPCiObIC!$B$2:$AG$43,MATCH($A24,BPCiObIC!$A$2:$A$43,0),MATCH(Y$4,BPCiObIC!$B$1:$AG$1,0)))</f>
        <v>4449745629146.7812</v>
      </c>
      <c r="Z24" s="20">
        <f t="array" ref="Z24">Y24*(1+INDEX(BPCiObIC!$B$2:$AG$43,MATCH($A24,BPCiObIC!$A$2:$A$43,0),MATCH(Z$4,BPCiObIC!$B$1:$AG$1,0)))</f>
        <v>4552592771923.3496</v>
      </c>
      <c r="AA24" s="20">
        <f t="array" ref="AA24">Z24*(1+INDEX(BPCiObIC!$B$2:$AG$43,MATCH($A24,BPCiObIC!$A$2:$A$43,0),MATCH(AA$4,BPCiObIC!$B$1:$AG$1,0)))</f>
        <v>4655439914699.8906</v>
      </c>
      <c r="AB24" s="20">
        <f t="array" ref="AB24">AA24*(1+INDEX(BPCiObIC!$B$2:$AG$43,MATCH($A24,BPCiObIC!$A$2:$A$43,0),MATCH(AB$4,BPCiObIC!$B$1:$AG$1,0)))</f>
        <v>4758287057476.459</v>
      </c>
      <c r="AC24" s="20">
        <f t="array" ref="AC24">AB24*(1+INDEX(BPCiObIC!$B$2:$AG$43,MATCH($A24,BPCiObIC!$A$2:$A$43,0),MATCH(AC$4,BPCiObIC!$B$1:$AG$1,0)))</f>
        <v>4861134200253</v>
      </c>
      <c r="AD24" s="20">
        <f t="array" ref="AD24">AC24*(1+INDEX(BPCiObIC!$B$2:$AG$43,MATCH($A24,BPCiObIC!$A$2:$A$43,0),MATCH(AD$4,BPCiObIC!$B$1:$AG$1,0)))</f>
        <v>4963981343029.5684</v>
      </c>
      <c r="AE24" s="20">
        <f t="array" ref="AE24">AD24*(1+INDEX(BPCiObIC!$B$2:$AG$43,MATCH($A24,BPCiObIC!$A$2:$A$43,0),MATCH(AE$4,BPCiObIC!$B$1:$AG$1,0)))</f>
        <v>5066828485806.1094</v>
      </c>
      <c r="AF24" s="20">
        <f t="array" ref="AF24">AE24*(1+INDEX(BPCiObIC!$B$2:$AG$43,MATCH($A24,BPCiObIC!$A$2:$A$43,0),MATCH(AF$4,BPCiObIC!$B$1:$AG$1,0)))</f>
        <v>5169675628582.6777</v>
      </c>
      <c r="AG24" s="20">
        <f t="array" ref="AG24">AF24*(1+INDEX(BPCiObIC!$B$2:$AG$43,MATCH($A24,BPCiObIC!$A$2:$A$43,0),MATCH(AG$4,BPCiObIC!$B$1:$AG$1,0)))</f>
        <v>5272522771359.2461</v>
      </c>
      <c r="AH24" s="20">
        <f t="array" ref="AH24">AG24*(1+INDEX(BPCiObIC!$B$2:$AG$43,MATCH($A24,BPCiObIC!$A$2:$A$43,0),MATCH(AH$4,BPCiObIC!$B$1:$AG$1,0)))</f>
        <v>5375369914135.7871</v>
      </c>
    </row>
    <row r="25" spans="1:34" ht="15.75" customHeight="1" x14ac:dyDescent="0.2">
      <c r="A25" s="3" t="s">
        <v>154</v>
      </c>
      <c r="B25" s="3" t="s">
        <v>235</v>
      </c>
      <c r="C25" s="3" t="s">
        <v>123</v>
      </c>
      <c r="D25" s="61">
        <f>SUM('Bureau of Stat KBLI'!P24:Q24)*$E$1</f>
        <v>1633183441311.624</v>
      </c>
      <c r="E25" s="20">
        <f t="array" ref="E25">D25*(1+INDEX(BPCiObIC!$B$2:$AG$43,MATCH($A25,BPCiObIC!$A$2:$A$43,0),MATCH(E$4,BPCiObIC!$B$1:$AG$1,0)))</f>
        <v>1654251507704.5439</v>
      </c>
      <c r="F25" s="20">
        <f t="array" ref="F25">E25*(1+INDEX(BPCiObIC!$B$2:$AG$43,MATCH($A25,BPCiObIC!$A$2:$A$43,0),MATCH(F$4,BPCiObIC!$B$1:$AG$1,0)))</f>
        <v>1675591352153.9324</v>
      </c>
      <c r="G25" s="20">
        <f t="array" ref="G25">F25*(1+INDEX(BPCiObIC!$B$2:$AG$43,MATCH($A25,BPCiObIC!$A$2:$A$43,0),MATCH(G$4,BPCiObIC!$B$1:$AG$1,0)))</f>
        <v>1710946329684.3801</v>
      </c>
      <c r="H25" s="20">
        <f t="array" ref="H25">G25*(1+INDEX(BPCiObIC!$B$2:$AG$43,MATCH($A25,BPCiObIC!$A$2:$A$43,0),MATCH(H$4,BPCiObIC!$B$1:$AG$1,0)))</f>
        <v>1723949521789.9814</v>
      </c>
      <c r="I25" s="20">
        <f t="array" ref="I25">H25*(1+INDEX(BPCiObIC!$B$2:$AG$43,MATCH($A25,BPCiObIC!$A$2:$A$43,0),MATCH(I$4,BPCiObIC!$B$1:$AG$1,0)))</f>
        <v>1786741093473.5955</v>
      </c>
      <c r="J25" s="20">
        <f t="array" ref="J25">I25*(1+INDEX(BPCiObIC!$B$2:$AG$43,MATCH($A25,BPCiObIC!$A$2:$A$43,0),MATCH(J$4,BPCiObIC!$B$1:$AG$1,0)))</f>
        <v>1849532665157.2095</v>
      </c>
      <c r="K25" s="20">
        <f t="array" ref="K25">J25*(1+INDEX(BPCiObIC!$B$2:$AG$43,MATCH($A25,BPCiObIC!$A$2:$A$43,0),MATCH(K$4,BPCiObIC!$B$1:$AG$1,0)))</f>
        <v>1912324236840.8235</v>
      </c>
      <c r="L25" s="20">
        <f t="array" ref="L25">K25*(1+INDEX(BPCiObIC!$B$2:$AG$43,MATCH($A25,BPCiObIC!$A$2:$A$43,0),MATCH(L$4,BPCiObIC!$B$1:$AG$1,0)))</f>
        <v>1975115808524.458</v>
      </c>
      <c r="M25" s="20">
        <f t="array" ref="M25">L25*(1+INDEX(BPCiObIC!$B$2:$AG$43,MATCH($A25,BPCiObIC!$A$2:$A$43,0),MATCH(M$4,BPCiObIC!$B$1:$AG$1,0)))</f>
        <v>2037907380208.072</v>
      </c>
      <c r="N25" s="20">
        <f t="array" ref="N25">M25*(1+INDEX(BPCiObIC!$B$2:$AG$43,MATCH($A25,BPCiObIC!$A$2:$A$43,0),MATCH(N$4,BPCiObIC!$B$1:$AG$1,0)))</f>
        <v>2100698951891.686</v>
      </c>
      <c r="O25" s="20">
        <f t="array" ref="O25">N25*(1+INDEX(BPCiObIC!$B$2:$AG$43,MATCH($A25,BPCiObIC!$A$2:$A$43,0),MATCH(O$4,BPCiObIC!$B$1:$AG$1,0)))</f>
        <v>2163490523575.3</v>
      </c>
      <c r="P25" s="20">
        <f t="array" ref="P25">O25*(1+INDEX(BPCiObIC!$B$2:$AG$43,MATCH($A25,BPCiObIC!$A$2:$A$43,0),MATCH(P$4,BPCiObIC!$B$1:$AG$1,0)))</f>
        <v>2226282095258.9141</v>
      </c>
      <c r="Q25" s="20">
        <f t="array" ref="Q25">P25*(1+INDEX(BPCiObIC!$B$2:$AG$43,MATCH($A25,BPCiObIC!$A$2:$A$43,0),MATCH(Q$4,BPCiObIC!$B$1:$AG$1,0)))</f>
        <v>2289073666942.5283</v>
      </c>
      <c r="R25" s="20">
        <f t="array" ref="R25">Q25*(1+INDEX(BPCiObIC!$B$2:$AG$43,MATCH($A25,BPCiObIC!$A$2:$A$43,0),MATCH(R$4,BPCiObIC!$B$1:$AG$1,0)))</f>
        <v>2351865238626.1626</v>
      </c>
      <c r="S25" s="20">
        <f t="array" ref="S25">R25*(1+INDEX(BPCiObIC!$B$2:$AG$43,MATCH($A25,BPCiObIC!$A$2:$A$43,0),MATCH(S$4,BPCiObIC!$B$1:$AG$1,0)))</f>
        <v>2414656810309.7764</v>
      </c>
      <c r="T25" s="20">
        <f t="array" ref="T25">S25*(1+INDEX(BPCiObIC!$B$2:$AG$43,MATCH($A25,BPCiObIC!$A$2:$A$43,0),MATCH(T$4,BPCiObIC!$B$1:$AG$1,0)))</f>
        <v>2477448381993.3901</v>
      </c>
      <c r="U25" s="20">
        <f t="array" ref="U25">T25*(1+INDEX(BPCiObIC!$B$2:$AG$43,MATCH($A25,BPCiObIC!$A$2:$A$43,0),MATCH(U$4,BPCiObIC!$B$1:$AG$1,0)))</f>
        <v>2540239953677.0039</v>
      </c>
      <c r="V25" s="20">
        <f t="array" ref="V25">U25*(1+INDEX(BPCiObIC!$B$2:$AG$43,MATCH($A25,BPCiObIC!$A$2:$A$43,0),MATCH(V$4,BPCiObIC!$B$1:$AG$1,0)))</f>
        <v>2603031525360.6177</v>
      </c>
      <c r="W25" s="20">
        <f t="array" ref="W25">V25*(1+INDEX(BPCiObIC!$B$2:$AG$43,MATCH($A25,BPCiObIC!$A$2:$A$43,0),MATCH(W$4,BPCiObIC!$B$1:$AG$1,0)))</f>
        <v>2665823097044.2319</v>
      </c>
      <c r="X25" s="20">
        <f t="array" ref="X25">W25*(1+INDEX(BPCiObIC!$B$2:$AG$43,MATCH($A25,BPCiObIC!$A$2:$A$43,0),MATCH(X$4,BPCiObIC!$B$1:$AG$1,0)))</f>
        <v>2728614668727.8662</v>
      </c>
      <c r="Y25" s="20">
        <f t="array" ref="Y25">X25*(1+INDEX(BPCiObIC!$B$2:$AG$43,MATCH($A25,BPCiObIC!$A$2:$A$43,0),MATCH(Y$4,BPCiObIC!$B$1:$AG$1,0)))</f>
        <v>2791406240411.48</v>
      </c>
      <c r="Z25" s="20">
        <f t="array" ref="Z25">Y25*(1+INDEX(BPCiObIC!$B$2:$AG$43,MATCH($A25,BPCiObIC!$A$2:$A$43,0),MATCH(Z$4,BPCiObIC!$B$1:$AG$1,0)))</f>
        <v>2854197812095.0938</v>
      </c>
      <c r="AA25" s="20">
        <f t="array" ref="AA25">Z25*(1+INDEX(BPCiObIC!$B$2:$AG$43,MATCH($A25,BPCiObIC!$A$2:$A$43,0),MATCH(AA$4,BPCiObIC!$B$1:$AG$1,0)))</f>
        <v>2916989383778.708</v>
      </c>
      <c r="AB25" s="20">
        <f t="array" ref="AB25">AA25*(1+INDEX(BPCiObIC!$B$2:$AG$43,MATCH($A25,BPCiObIC!$A$2:$A$43,0),MATCH(AB$4,BPCiObIC!$B$1:$AG$1,0)))</f>
        <v>2979780955462.3223</v>
      </c>
      <c r="AC25" s="20">
        <f t="array" ref="AC25">AB25*(1+INDEX(BPCiObIC!$B$2:$AG$43,MATCH($A25,BPCiObIC!$A$2:$A$43,0),MATCH(AC$4,BPCiObIC!$B$1:$AG$1,0)))</f>
        <v>3042572527145.9365</v>
      </c>
      <c r="AD25" s="20">
        <f t="array" ref="AD25">AC25*(1+INDEX(BPCiObIC!$B$2:$AG$43,MATCH($A25,BPCiObIC!$A$2:$A$43,0),MATCH(AD$4,BPCiObIC!$B$1:$AG$1,0)))</f>
        <v>3105364098829.5708</v>
      </c>
      <c r="AE25" s="20">
        <f t="array" ref="AE25">AD25*(1+INDEX(BPCiObIC!$B$2:$AG$43,MATCH($A25,BPCiObIC!$A$2:$A$43,0),MATCH(AE$4,BPCiObIC!$B$1:$AG$1,0)))</f>
        <v>3168155670513.1851</v>
      </c>
      <c r="AF25" s="20">
        <f t="array" ref="AF25">AE25*(1+INDEX(BPCiObIC!$B$2:$AG$43,MATCH($A25,BPCiObIC!$A$2:$A$43,0),MATCH(AF$4,BPCiObIC!$B$1:$AG$1,0)))</f>
        <v>3230947242196.7988</v>
      </c>
      <c r="AG25" s="20">
        <f t="array" ref="AG25">AF25*(1+INDEX(BPCiObIC!$B$2:$AG$43,MATCH($A25,BPCiObIC!$A$2:$A$43,0),MATCH(AG$4,BPCiObIC!$B$1:$AG$1,0)))</f>
        <v>3293738813880.4131</v>
      </c>
      <c r="AH25" s="20">
        <f t="array" ref="AH25">AG25*(1+INDEX(BPCiObIC!$B$2:$AG$43,MATCH($A25,BPCiObIC!$A$2:$A$43,0),MATCH(AH$4,BPCiObIC!$B$1:$AG$1,0)))</f>
        <v>3356530385564.0269</v>
      </c>
    </row>
    <row r="26" spans="1:34" ht="15.75" customHeight="1" x14ac:dyDescent="0.2">
      <c r="A26" s="3" t="s">
        <v>155</v>
      </c>
      <c r="B26" s="3" t="s">
        <v>235</v>
      </c>
      <c r="C26" s="3" t="s">
        <v>124</v>
      </c>
      <c r="D26" s="61">
        <f>SUM('Bureau of Stat KBLI'!P25:Q26)*$E$1</f>
        <v>1452053446601.3489</v>
      </c>
      <c r="E26" s="20">
        <f t="array" ref="E26">D26*(1+INDEX(BPCiObIC!$B$2:$AG$43,MATCH($A26,BPCiObIC!$A$2:$A$43,0),MATCH(E$4,BPCiObIC!$B$1:$AG$1,0)))</f>
        <v>1470784936062.5061</v>
      </c>
      <c r="F26" s="20">
        <f t="array" ref="F26">E26*(1+INDEX(BPCiObIC!$B$2:$AG$43,MATCH($A26,BPCiObIC!$A$2:$A$43,0),MATCH(F$4,BPCiObIC!$B$1:$AG$1,0)))</f>
        <v>1489758061737.7124</v>
      </c>
      <c r="G26" s="20">
        <f t="array" ref="G26">F26*(1+INDEX(BPCiObIC!$B$2:$AG$43,MATCH($A26,BPCiObIC!$A$2:$A$43,0),MATCH(G$4,BPCiObIC!$B$1:$AG$1,0)))</f>
        <v>1521191956840.3779</v>
      </c>
      <c r="H26" s="20">
        <f t="array" ref="H26">G26*(1+INDEX(BPCiObIC!$B$2:$AG$43,MATCH($A26,BPCiObIC!$A$2:$A$43,0),MATCH(H$4,BPCiObIC!$B$1:$AG$1,0)))</f>
        <v>1532753015712.365</v>
      </c>
      <c r="I26" s="20">
        <f t="array" ref="I26">H26*(1+INDEX(BPCiObIC!$B$2:$AG$43,MATCH($A26,BPCiObIC!$A$2:$A$43,0),MATCH(I$4,BPCiObIC!$B$1:$AG$1,0)))</f>
        <v>1591895814620.8557</v>
      </c>
      <c r="J26" s="20">
        <f t="array" ref="J26">I26*(1+INDEX(BPCiObIC!$B$2:$AG$43,MATCH($A26,BPCiObIC!$A$2:$A$43,0),MATCH(J$4,BPCiObIC!$B$1:$AG$1,0)))</f>
        <v>1651038613529.3254</v>
      </c>
      <c r="K26" s="20">
        <f t="array" ref="K26">J26*(1+INDEX(BPCiObIC!$B$2:$AG$43,MATCH($A26,BPCiObIC!$A$2:$A$43,0),MATCH(K$4,BPCiObIC!$B$1:$AG$1,0)))</f>
        <v>1710181412437.8164</v>
      </c>
      <c r="L26" s="20">
        <f t="array" ref="L26">K26*(1+INDEX(BPCiObIC!$B$2:$AG$43,MATCH($A26,BPCiObIC!$A$2:$A$43,0),MATCH(L$4,BPCiObIC!$B$1:$AG$1,0)))</f>
        <v>1769324211346.2861</v>
      </c>
      <c r="M26" s="20">
        <f t="array" ref="M26">L26*(1+INDEX(BPCiObIC!$B$2:$AG$43,MATCH($A26,BPCiObIC!$A$2:$A$43,0),MATCH(M$4,BPCiObIC!$B$1:$AG$1,0)))</f>
        <v>1828467010254.7556</v>
      </c>
      <c r="N26" s="20">
        <f t="array" ref="N26">M26*(1+INDEX(BPCiObIC!$B$2:$AG$43,MATCH($A26,BPCiObIC!$A$2:$A$43,0),MATCH(N$4,BPCiObIC!$B$1:$AG$1,0)))</f>
        <v>1887609809163.2466</v>
      </c>
      <c r="O26" s="20">
        <f t="array" ref="O26">N26*(1+INDEX(BPCiObIC!$B$2:$AG$43,MATCH($A26,BPCiObIC!$A$2:$A$43,0),MATCH(O$4,BPCiObIC!$B$1:$AG$1,0)))</f>
        <v>1946752608071.7163</v>
      </c>
      <c r="P26" s="20">
        <f t="array" ref="P26">O26*(1+INDEX(BPCiObIC!$B$2:$AG$43,MATCH($A26,BPCiObIC!$A$2:$A$43,0),MATCH(P$4,BPCiObIC!$B$1:$AG$1,0)))</f>
        <v>2005895406980.186</v>
      </c>
      <c r="Q26" s="20">
        <f t="array" ref="Q26">P26*(1+INDEX(BPCiObIC!$B$2:$AG$43,MATCH($A26,BPCiObIC!$A$2:$A$43,0),MATCH(Q$4,BPCiObIC!$B$1:$AG$1,0)))</f>
        <v>2065038205888.6768</v>
      </c>
      <c r="R26" s="20">
        <f t="array" ref="R26">Q26*(1+INDEX(BPCiObIC!$B$2:$AG$43,MATCH($A26,BPCiObIC!$A$2:$A$43,0),MATCH(R$4,BPCiObIC!$B$1:$AG$1,0)))</f>
        <v>2124181004797.1467</v>
      </c>
      <c r="S26" s="20">
        <f t="array" ref="S26">R26*(1+INDEX(BPCiObIC!$B$2:$AG$43,MATCH($A26,BPCiObIC!$A$2:$A$43,0),MATCH(S$4,BPCiObIC!$B$1:$AG$1,0)))</f>
        <v>2183323803705.6162</v>
      </c>
      <c r="T26" s="20">
        <f t="array" ref="T26">S26*(1+INDEX(BPCiObIC!$B$2:$AG$43,MATCH($A26,BPCiObIC!$A$2:$A$43,0),MATCH(T$4,BPCiObIC!$B$1:$AG$1,0)))</f>
        <v>2242466602614.1069</v>
      </c>
      <c r="U26" s="20">
        <f t="array" ref="U26">T26*(1+INDEX(BPCiObIC!$B$2:$AG$43,MATCH($A26,BPCiObIC!$A$2:$A$43,0),MATCH(U$4,BPCiObIC!$B$1:$AG$1,0)))</f>
        <v>2301609401522.5767</v>
      </c>
      <c r="V26" s="20">
        <f t="array" ref="V26">U26*(1+INDEX(BPCiObIC!$B$2:$AG$43,MATCH($A26,BPCiObIC!$A$2:$A$43,0),MATCH(V$4,BPCiObIC!$B$1:$AG$1,0)))</f>
        <v>2360752200431.0464</v>
      </c>
      <c r="W26" s="20">
        <f t="array" ref="W26">V26*(1+INDEX(BPCiObIC!$B$2:$AG$43,MATCH($A26,BPCiObIC!$A$2:$A$43,0),MATCH(W$4,BPCiObIC!$B$1:$AG$1,0)))</f>
        <v>2419894999339.5371</v>
      </c>
      <c r="X26" s="20">
        <f t="array" ref="X26">W26*(1+INDEX(BPCiObIC!$B$2:$AG$43,MATCH($A26,BPCiObIC!$A$2:$A$43,0),MATCH(X$4,BPCiObIC!$B$1:$AG$1,0)))</f>
        <v>2479037798248.0068</v>
      </c>
      <c r="Y26" s="20">
        <f t="array" ref="Y26">X26*(1+INDEX(BPCiObIC!$B$2:$AG$43,MATCH($A26,BPCiObIC!$A$2:$A$43,0),MATCH(Y$4,BPCiObIC!$B$1:$AG$1,0)))</f>
        <v>2538180597156.498</v>
      </c>
      <c r="Z26" s="20">
        <f t="array" ref="Z26">Y26*(1+INDEX(BPCiObIC!$B$2:$AG$43,MATCH($A26,BPCiObIC!$A$2:$A$43,0),MATCH(Z$4,BPCiObIC!$B$1:$AG$1,0)))</f>
        <v>2597323396064.9678</v>
      </c>
      <c r="AA26" s="20">
        <f t="array" ref="AA26">Z26*(1+INDEX(BPCiObIC!$B$2:$AG$43,MATCH($A26,BPCiObIC!$A$2:$A$43,0),MATCH(AA$4,BPCiObIC!$B$1:$AG$1,0)))</f>
        <v>2656466194973.4375</v>
      </c>
      <c r="AB26" s="20">
        <f t="array" ref="AB26">AA26*(1+INDEX(BPCiObIC!$B$2:$AG$43,MATCH($A26,BPCiObIC!$A$2:$A$43,0),MATCH(AB$4,BPCiObIC!$B$1:$AG$1,0)))</f>
        <v>2715608993881.9282</v>
      </c>
      <c r="AC26" s="20">
        <f t="array" ref="AC26">AB26*(1+INDEX(BPCiObIC!$B$2:$AG$43,MATCH($A26,BPCiObIC!$A$2:$A$43,0),MATCH(AC$4,BPCiObIC!$B$1:$AG$1,0)))</f>
        <v>2774751792790.3979</v>
      </c>
      <c r="AD26" s="20">
        <f t="array" ref="AD26">AC26*(1+INDEX(BPCiObIC!$B$2:$AG$43,MATCH($A26,BPCiObIC!$A$2:$A$43,0),MATCH(AD$4,BPCiObIC!$B$1:$AG$1,0)))</f>
        <v>2833894591698.8677</v>
      </c>
      <c r="AE26" s="20">
        <f t="array" ref="AE26">AD26*(1+INDEX(BPCiObIC!$B$2:$AG$43,MATCH($A26,BPCiObIC!$A$2:$A$43,0),MATCH(AE$4,BPCiObIC!$B$1:$AG$1,0)))</f>
        <v>2893037390607.3584</v>
      </c>
      <c r="AF26" s="20">
        <f t="array" ref="AF26">AE26*(1+INDEX(BPCiObIC!$B$2:$AG$43,MATCH($A26,BPCiObIC!$A$2:$A$43,0),MATCH(AF$4,BPCiObIC!$B$1:$AG$1,0)))</f>
        <v>2952180189515.8286</v>
      </c>
      <c r="AG26" s="20">
        <f t="array" ref="AG26">AF26*(1+INDEX(BPCiObIC!$B$2:$AG$43,MATCH($A26,BPCiObIC!$A$2:$A$43,0),MATCH(AG$4,BPCiObIC!$B$1:$AG$1,0)))</f>
        <v>3011322988424.2983</v>
      </c>
      <c r="AH26" s="20">
        <f t="array" ref="AH26">AG26*(1+INDEX(BPCiObIC!$B$2:$AG$43,MATCH($A26,BPCiObIC!$A$2:$A$43,0),MATCH(AH$4,BPCiObIC!$B$1:$AG$1,0)))</f>
        <v>3070465787332.7891</v>
      </c>
    </row>
    <row r="27" spans="1:34" ht="15.75" customHeight="1" x14ac:dyDescent="0.2">
      <c r="A27" s="3" t="s">
        <v>156</v>
      </c>
      <c r="B27" s="3" t="s">
        <v>235</v>
      </c>
      <c r="C27" s="3" t="s">
        <v>84</v>
      </c>
      <c r="D27" s="61">
        <f>SUMIFS('Adjusted Elec'!$L$2:$L$20,'Adjusted Elec'!$I$2:$I$20,$C27)</f>
        <v>0</v>
      </c>
      <c r="E27" s="20">
        <f t="array" ref="E27">D27*(1+INDEX(BPCiObIC!$B$2:$AG$43,MATCH($A27,BPCiObIC!$A$2:$A$43,0),MATCH(E$4,BPCiObIC!$B$1:$AG$1,0)))</f>
        <v>0</v>
      </c>
      <c r="F27" s="20">
        <f t="array" ref="F27">E27*(1+INDEX(BPCiObIC!$B$2:$AG$43,MATCH($A27,BPCiObIC!$A$2:$A$43,0),MATCH(F$4,BPCiObIC!$B$1:$AG$1,0)))</f>
        <v>0</v>
      </c>
      <c r="G27" s="20">
        <f t="array" ref="G27">F27*(1+INDEX(BPCiObIC!$B$2:$AG$43,MATCH($A27,BPCiObIC!$A$2:$A$43,0),MATCH(G$4,BPCiObIC!$B$1:$AG$1,0)))</f>
        <v>0</v>
      </c>
      <c r="H27" s="20">
        <f t="array" ref="H27">G27*(1+INDEX(BPCiObIC!$B$2:$AG$43,MATCH($A27,BPCiObIC!$A$2:$A$43,0),MATCH(H$4,BPCiObIC!$B$1:$AG$1,0)))</f>
        <v>0</v>
      </c>
      <c r="I27" s="20">
        <f t="array" ref="I27">H27*(1+INDEX(BPCiObIC!$B$2:$AG$43,MATCH($A27,BPCiObIC!$A$2:$A$43,0),MATCH(I$4,BPCiObIC!$B$1:$AG$1,0)))</f>
        <v>0</v>
      </c>
      <c r="J27" s="20">
        <f t="array" ref="J27">I27*(1+INDEX(BPCiObIC!$B$2:$AG$43,MATCH($A27,BPCiObIC!$A$2:$A$43,0),MATCH(J$4,BPCiObIC!$B$1:$AG$1,0)))</f>
        <v>0</v>
      </c>
      <c r="K27" s="20">
        <f t="array" ref="K27">J27*(1+INDEX(BPCiObIC!$B$2:$AG$43,MATCH($A27,BPCiObIC!$A$2:$A$43,0),MATCH(K$4,BPCiObIC!$B$1:$AG$1,0)))</f>
        <v>0</v>
      </c>
      <c r="L27" s="20">
        <f t="array" ref="L27">K27*(1+INDEX(BPCiObIC!$B$2:$AG$43,MATCH($A27,BPCiObIC!$A$2:$A$43,0),MATCH(L$4,BPCiObIC!$B$1:$AG$1,0)))</f>
        <v>0</v>
      </c>
      <c r="M27" s="20">
        <f t="array" ref="M27">L27*(1+INDEX(BPCiObIC!$B$2:$AG$43,MATCH($A27,BPCiObIC!$A$2:$A$43,0),MATCH(M$4,BPCiObIC!$B$1:$AG$1,0)))</f>
        <v>0</v>
      </c>
      <c r="N27" s="20">
        <f t="array" ref="N27">M27*(1+INDEX(BPCiObIC!$B$2:$AG$43,MATCH($A27,BPCiObIC!$A$2:$A$43,0),MATCH(N$4,BPCiObIC!$B$1:$AG$1,0)))</f>
        <v>0</v>
      </c>
      <c r="O27" s="20">
        <f t="array" ref="O27">N27*(1+INDEX(BPCiObIC!$B$2:$AG$43,MATCH($A27,BPCiObIC!$A$2:$A$43,0),MATCH(O$4,BPCiObIC!$B$1:$AG$1,0)))</f>
        <v>0</v>
      </c>
      <c r="P27" s="20">
        <f t="array" ref="P27">O27*(1+INDEX(BPCiObIC!$B$2:$AG$43,MATCH($A27,BPCiObIC!$A$2:$A$43,0),MATCH(P$4,BPCiObIC!$B$1:$AG$1,0)))</f>
        <v>0</v>
      </c>
      <c r="Q27" s="20">
        <f t="array" ref="Q27">P27*(1+INDEX(BPCiObIC!$B$2:$AG$43,MATCH($A27,BPCiObIC!$A$2:$A$43,0),MATCH(Q$4,BPCiObIC!$B$1:$AG$1,0)))</f>
        <v>0</v>
      </c>
      <c r="R27" s="20">
        <f t="array" ref="R27">Q27*(1+INDEX(BPCiObIC!$B$2:$AG$43,MATCH($A27,BPCiObIC!$A$2:$A$43,0),MATCH(R$4,BPCiObIC!$B$1:$AG$1,0)))</f>
        <v>0</v>
      </c>
      <c r="S27" s="20">
        <f t="array" ref="S27">R27*(1+INDEX(BPCiObIC!$B$2:$AG$43,MATCH($A27,BPCiObIC!$A$2:$A$43,0),MATCH(S$4,BPCiObIC!$B$1:$AG$1,0)))</f>
        <v>0</v>
      </c>
      <c r="T27" s="20">
        <f t="array" ref="T27">S27*(1+INDEX(BPCiObIC!$B$2:$AG$43,MATCH($A27,BPCiObIC!$A$2:$A$43,0),MATCH(T$4,BPCiObIC!$B$1:$AG$1,0)))</f>
        <v>0</v>
      </c>
      <c r="U27" s="20">
        <f t="array" ref="U27">T27*(1+INDEX(BPCiObIC!$B$2:$AG$43,MATCH($A27,BPCiObIC!$A$2:$A$43,0),MATCH(U$4,BPCiObIC!$B$1:$AG$1,0)))</f>
        <v>0</v>
      </c>
      <c r="V27" s="20">
        <f t="array" ref="V27">U27*(1+INDEX(BPCiObIC!$B$2:$AG$43,MATCH($A27,BPCiObIC!$A$2:$A$43,0),MATCH(V$4,BPCiObIC!$B$1:$AG$1,0)))</f>
        <v>0</v>
      </c>
      <c r="W27" s="20">
        <f t="array" ref="W27">V27*(1+INDEX(BPCiObIC!$B$2:$AG$43,MATCH($A27,BPCiObIC!$A$2:$A$43,0),MATCH(W$4,BPCiObIC!$B$1:$AG$1,0)))</f>
        <v>0</v>
      </c>
      <c r="X27" s="20">
        <f t="array" ref="X27">W27*(1+INDEX(BPCiObIC!$B$2:$AG$43,MATCH($A27,BPCiObIC!$A$2:$A$43,0),MATCH(X$4,BPCiObIC!$B$1:$AG$1,0)))</f>
        <v>0</v>
      </c>
      <c r="Y27" s="20">
        <f t="array" ref="Y27">X27*(1+INDEX(BPCiObIC!$B$2:$AG$43,MATCH($A27,BPCiObIC!$A$2:$A$43,0),MATCH(Y$4,BPCiObIC!$B$1:$AG$1,0)))</f>
        <v>0</v>
      </c>
      <c r="Z27" s="20">
        <f t="array" ref="Z27">Y27*(1+INDEX(BPCiObIC!$B$2:$AG$43,MATCH($A27,BPCiObIC!$A$2:$A$43,0),MATCH(Z$4,BPCiObIC!$B$1:$AG$1,0)))</f>
        <v>0</v>
      </c>
      <c r="AA27" s="20">
        <f t="array" ref="AA27">Z27*(1+INDEX(BPCiObIC!$B$2:$AG$43,MATCH($A27,BPCiObIC!$A$2:$A$43,0),MATCH(AA$4,BPCiObIC!$B$1:$AG$1,0)))</f>
        <v>0</v>
      </c>
      <c r="AB27" s="20">
        <f t="array" ref="AB27">AA27*(1+INDEX(BPCiObIC!$B$2:$AG$43,MATCH($A27,BPCiObIC!$A$2:$A$43,0),MATCH(AB$4,BPCiObIC!$B$1:$AG$1,0)))</f>
        <v>0</v>
      </c>
      <c r="AC27" s="20">
        <f t="array" ref="AC27">AB27*(1+INDEX(BPCiObIC!$B$2:$AG$43,MATCH($A27,BPCiObIC!$A$2:$A$43,0),MATCH(AC$4,BPCiObIC!$B$1:$AG$1,0)))</f>
        <v>0</v>
      </c>
      <c r="AD27" s="20">
        <f t="array" ref="AD27">AC27*(1+INDEX(BPCiObIC!$B$2:$AG$43,MATCH($A27,BPCiObIC!$A$2:$A$43,0),MATCH(AD$4,BPCiObIC!$B$1:$AG$1,0)))</f>
        <v>0</v>
      </c>
      <c r="AE27" s="20">
        <f t="array" ref="AE27">AD27*(1+INDEX(BPCiObIC!$B$2:$AG$43,MATCH($A27,BPCiObIC!$A$2:$A$43,0),MATCH(AE$4,BPCiObIC!$B$1:$AG$1,0)))</f>
        <v>0</v>
      </c>
      <c r="AF27" s="20">
        <f t="array" ref="AF27">AE27*(1+INDEX(BPCiObIC!$B$2:$AG$43,MATCH($A27,BPCiObIC!$A$2:$A$43,0),MATCH(AF$4,BPCiObIC!$B$1:$AG$1,0)))</f>
        <v>0</v>
      </c>
      <c r="AG27" s="20">
        <f t="array" ref="AG27">AF27*(1+INDEX(BPCiObIC!$B$2:$AG$43,MATCH($A27,BPCiObIC!$A$2:$A$43,0),MATCH(AG$4,BPCiObIC!$B$1:$AG$1,0)))</f>
        <v>0</v>
      </c>
      <c r="AH27" s="20">
        <f t="array" ref="AH27">AG27*(1+INDEX(BPCiObIC!$B$2:$AG$43,MATCH($A27,BPCiObIC!$A$2:$A$43,0),MATCH(AH$4,BPCiObIC!$B$1:$AG$1,0)))</f>
        <v>0</v>
      </c>
    </row>
    <row r="28" spans="1:34" ht="15.75" customHeight="1" x14ac:dyDescent="0.2">
      <c r="A28" s="3" t="s">
        <v>157</v>
      </c>
      <c r="B28" s="3" t="s">
        <v>235</v>
      </c>
      <c r="C28" s="3" t="s">
        <v>125</v>
      </c>
      <c r="D28" s="61">
        <f>'China BIFUbC'!C25*('Population comparison'!$B$2/'Population comparison'!$B$3)</f>
        <v>37628701378598.93</v>
      </c>
      <c r="E28" s="20">
        <f t="array" ref="E28">D28*(1+INDEX(BPCiObIC!$B$2:$AG$43,MATCH($A28,BPCiObIC!$A$2:$A$43,0),MATCH(E$4,BPCiObIC!$B$1:$AG$1,0)))</f>
        <v>39287150776024.289</v>
      </c>
      <c r="F28" s="20">
        <f t="array" ref="F28">E28*(1+INDEX(BPCiObIC!$B$2:$AG$43,MATCH($A28,BPCiObIC!$A$2:$A$43,0),MATCH(F$4,BPCiObIC!$B$1:$AG$1,0)))</f>
        <v>40945600173450.281</v>
      </c>
      <c r="G28" s="20">
        <f t="array" ref="G28">F28*(1+INDEX(BPCiObIC!$B$2:$AG$43,MATCH($A28,BPCiObIC!$A$2:$A$43,0),MATCH(G$4,BPCiObIC!$B$1:$AG$1,0)))</f>
        <v>42604049570876.273</v>
      </c>
      <c r="H28" s="20">
        <f t="array" ref="H28">G28*(1+INDEX(BPCiObIC!$B$2:$AG$43,MATCH($A28,BPCiObIC!$A$2:$A$43,0),MATCH(H$4,BPCiObIC!$B$1:$AG$1,0)))</f>
        <v>44262498968301.633</v>
      </c>
      <c r="I28" s="20">
        <f t="array" ref="I28">H28*(1+INDEX(BPCiObIC!$B$2:$AG$43,MATCH($A28,BPCiObIC!$A$2:$A$43,0),MATCH(I$4,BPCiObIC!$B$1:$AG$1,0)))</f>
        <v>45920948365727.625</v>
      </c>
      <c r="J28" s="20">
        <f t="array" ref="J28">I28*(1+INDEX(BPCiObIC!$B$2:$AG$43,MATCH($A28,BPCiObIC!$A$2:$A$43,0),MATCH(J$4,BPCiObIC!$B$1:$AG$1,0)))</f>
        <v>47579397763153.617</v>
      </c>
      <c r="K28" s="20">
        <f t="array" ref="K28">J28*(1+INDEX(BPCiObIC!$B$2:$AG$43,MATCH($A28,BPCiObIC!$A$2:$A$43,0),MATCH(K$4,BPCiObIC!$B$1:$AG$1,0)))</f>
        <v>49237847160579.609</v>
      </c>
      <c r="L28" s="20">
        <f t="array" ref="L28">K28*(1+INDEX(BPCiObIC!$B$2:$AG$43,MATCH($A28,BPCiObIC!$A$2:$A$43,0),MATCH(L$4,BPCiObIC!$B$1:$AG$1,0)))</f>
        <v>50896296558004.969</v>
      </c>
      <c r="M28" s="20">
        <f t="array" ref="M28">L28*(1+INDEX(BPCiObIC!$B$2:$AG$43,MATCH($A28,BPCiObIC!$A$2:$A$43,0),MATCH(M$4,BPCiObIC!$B$1:$AG$1,0)))</f>
        <v>52554745955430.961</v>
      </c>
      <c r="N28" s="20">
        <f t="array" ref="N28">M28*(1+INDEX(BPCiObIC!$B$2:$AG$43,MATCH($A28,BPCiObIC!$A$2:$A$43,0),MATCH(N$4,BPCiObIC!$B$1:$AG$1,0)))</f>
        <v>54213195352856.945</v>
      </c>
      <c r="O28" s="20">
        <f t="array" ref="O28">N28*(1+INDEX(BPCiObIC!$B$2:$AG$43,MATCH($A28,BPCiObIC!$A$2:$A$43,0),MATCH(O$4,BPCiObIC!$B$1:$AG$1,0)))</f>
        <v>55871644750282.938</v>
      </c>
      <c r="P28" s="20">
        <f t="array" ref="P28">O28*(1+INDEX(BPCiObIC!$B$2:$AG$43,MATCH($A28,BPCiObIC!$A$2:$A$43,0),MATCH(P$4,BPCiObIC!$B$1:$AG$1,0)))</f>
        <v>57530094147708.305</v>
      </c>
      <c r="Q28" s="20">
        <f t="array" ref="Q28">P28*(1+INDEX(BPCiObIC!$B$2:$AG$43,MATCH($A28,BPCiObIC!$A$2:$A$43,0),MATCH(Q$4,BPCiObIC!$B$1:$AG$1,0)))</f>
        <v>59188543545134.297</v>
      </c>
      <c r="R28" s="20">
        <f t="array" ref="R28">Q28*(1+INDEX(BPCiObIC!$B$2:$AG$43,MATCH($A28,BPCiObIC!$A$2:$A$43,0),MATCH(R$4,BPCiObIC!$B$1:$AG$1,0)))</f>
        <v>60846992942560.281</v>
      </c>
      <c r="S28" s="20">
        <f t="array" ref="S28">R28*(1+INDEX(BPCiObIC!$B$2:$AG$43,MATCH($A28,BPCiObIC!$A$2:$A$43,0),MATCH(S$4,BPCiObIC!$B$1:$AG$1,0)))</f>
        <v>62505442339985.648</v>
      </c>
      <c r="T28" s="20">
        <f t="array" ref="T28">S28*(1+INDEX(BPCiObIC!$B$2:$AG$43,MATCH($A28,BPCiObIC!$A$2:$A$43,0),MATCH(T$4,BPCiObIC!$B$1:$AG$1,0)))</f>
        <v>64163891737411.641</v>
      </c>
      <c r="U28" s="20">
        <f t="array" ref="U28">T28*(1+INDEX(BPCiObIC!$B$2:$AG$43,MATCH($A28,BPCiObIC!$A$2:$A$43,0),MATCH(U$4,BPCiObIC!$B$1:$AG$1,0)))</f>
        <v>65822341134837.625</v>
      </c>
      <c r="V28" s="20">
        <f t="array" ref="V28">U28*(1+INDEX(BPCiObIC!$B$2:$AG$43,MATCH($A28,BPCiObIC!$A$2:$A$43,0),MATCH(V$4,BPCiObIC!$B$1:$AG$1,0)))</f>
        <v>67480790532263.617</v>
      </c>
      <c r="W28" s="20">
        <f t="array" ref="W28">V28*(1+INDEX(BPCiObIC!$B$2:$AG$43,MATCH($A28,BPCiObIC!$A$2:$A$43,0),MATCH(W$4,BPCiObIC!$B$1:$AG$1,0)))</f>
        <v>69139239929688.977</v>
      </c>
      <c r="X28" s="20">
        <f t="array" ref="X28">W28*(1+INDEX(BPCiObIC!$B$2:$AG$43,MATCH($A28,BPCiObIC!$A$2:$A$43,0),MATCH(X$4,BPCiObIC!$B$1:$AG$1,0)))</f>
        <v>70797689327114.953</v>
      </c>
      <c r="Y28" s="20">
        <f t="array" ref="Y28">X28*(1+INDEX(BPCiObIC!$B$2:$AG$43,MATCH($A28,BPCiObIC!$A$2:$A$43,0),MATCH(Y$4,BPCiObIC!$B$1:$AG$1,0)))</f>
        <v>72456138724540.953</v>
      </c>
      <c r="Z28" s="20">
        <f t="array" ref="Z28">Y28*(1+INDEX(BPCiObIC!$B$2:$AG$43,MATCH($A28,BPCiObIC!$A$2:$A$43,0),MATCH(Z$4,BPCiObIC!$B$1:$AG$1,0)))</f>
        <v>74114588121966.938</v>
      </c>
      <c r="AA28" s="20">
        <f t="array" ref="AA28">Z28*(1+INDEX(BPCiObIC!$B$2:$AG$43,MATCH($A28,BPCiObIC!$A$2:$A$43,0),MATCH(AA$4,BPCiObIC!$B$1:$AG$1,0)))</f>
        <v>75773037519392.297</v>
      </c>
      <c r="AB28" s="20">
        <f t="array" ref="AB28">AA28*(1+INDEX(BPCiObIC!$B$2:$AG$43,MATCH($A28,BPCiObIC!$A$2:$A$43,0),MATCH(AB$4,BPCiObIC!$B$1:$AG$1,0)))</f>
        <v>77431486916818.281</v>
      </c>
      <c r="AC28" s="20">
        <f t="array" ref="AC28">AB28*(1+INDEX(BPCiObIC!$B$2:$AG$43,MATCH($A28,BPCiObIC!$A$2:$A$43,0),MATCH(AC$4,BPCiObIC!$B$1:$AG$1,0)))</f>
        <v>79089936314244.266</v>
      </c>
      <c r="AD28" s="20">
        <f t="array" ref="AD28">AC28*(1+INDEX(BPCiObIC!$B$2:$AG$43,MATCH($A28,BPCiObIC!$A$2:$A$43,0),MATCH(AD$4,BPCiObIC!$B$1:$AG$1,0)))</f>
        <v>80748385711670.25</v>
      </c>
      <c r="AE28" s="20">
        <f t="array" ref="AE28">AD28*(1+INDEX(BPCiObIC!$B$2:$AG$43,MATCH($A28,BPCiObIC!$A$2:$A$43,0),MATCH(AE$4,BPCiObIC!$B$1:$AG$1,0)))</f>
        <v>82406835109095.609</v>
      </c>
      <c r="AF28" s="20">
        <f t="array" ref="AF28">AE28*(1+INDEX(BPCiObIC!$B$2:$AG$43,MATCH($A28,BPCiObIC!$A$2:$A$43,0),MATCH(AF$4,BPCiObIC!$B$1:$AG$1,0)))</f>
        <v>84065284506521.594</v>
      </c>
      <c r="AG28" s="20">
        <f t="array" ref="AG28">AF28*(1+INDEX(BPCiObIC!$B$2:$AG$43,MATCH($A28,BPCiObIC!$A$2:$A$43,0),MATCH(AG$4,BPCiObIC!$B$1:$AG$1,0)))</f>
        <v>85723733903947.578</v>
      </c>
      <c r="AH28" s="20">
        <f t="array" ref="AH28">AG28*(1+INDEX(BPCiObIC!$B$2:$AG$43,MATCH($A28,BPCiObIC!$A$2:$A$43,0),MATCH(AH$4,BPCiObIC!$B$1:$AG$1,0)))</f>
        <v>87382183301372.953</v>
      </c>
    </row>
    <row r="29" spans="1:34" ht="15.75" customHeight="1" x14ac:dyDescent="0.2">
      <c r="A29" s="42" t="s">
        <v>158</v>
      </c>
      <c r="B29" s="42" t="s">
        <v>235</v>
      </c>
      <c r="C29" s="42" t="s">
        <v>83</v>
      </c>
      <c r="D29" s="62">
        <f>SUMIFS('Adjusted Elec'!$L$2:$L$20,'Adjusted Elec'!$I$2:$I$20,$C29)</f>
        <v>0</v>
      </c>
      <c r="E29" s="63">
        <f t="array" ref="E29">D29*(1+INDEX(BPCiObIC!$B$2:$AG$43,MATCH($A29,BPCiObIC!$A$2:$A$43,0),MATCH(E$4,BPCiObIC!$B$1:$AG$1,0)))</f>
        <v>0</v>
      </c>
      <c r="F29" s="63">
        <f t="array" ref="F29">E29*(1+INDEX(BPCiObIC!$B$2:$AG$43,MATCH($A29,BPCiObIC!$A$2:$A$43,0),MATCH(F$4,BPCiObIC!$B$1:$AG$1,0)))</f>
        <v>0</v>
      </c>
      <c r="G29" s="63">
        <f t="array" ref="G29">F29*(1+INDEX(BPCiObIC!$B$2:$AG$43,MATCH($A29,BPCiObIC!$A$2:$A$43,0),MATCH(G$4,BPCiObIC!$B$1:$AG$1,0)))</f>
        <v>0</v>
      </c>
      <c r="H29" s="63">
        <f t="array" ref="H29">G29*(1+INDEX(BPCiObIC!$B$2:$AG$43,MATCH($A29,BPCiObIC!$A$2:$A$43,0),MATCH(H$4,BPCiObIC!$B$1:$AG$1,0)))</f>
        <v>0</v>
      </c>
      <c r="I29" s="63">
        <f t="array" ref="I29">H29*(1+INDEX(BPCiObIC!$B$2:$AG$43,MATCH($A29,BPCiObIC!$A$2:$A$43,0),MATCH(I$4,BPCiObIC!$B$1:$AG$1,0)))</f>
        <v>0</v>
      </c>
      <c r="J29" s="63">
        <f t="array" ref="J29">I29*(1+INDEX(BPCiObIC!$B$2:$AG$43,MATCH($A29,BPCiObIC!$A$2:$A$43,0),MATCH(J$4,BPCiObIC!$B$1:$AG$1,0)))</f>
        <v>0</v>
      </c>
      <c r="K29" s="63">
        <f t="array" ref="K29">J29*(1+INDEX(BPCiObIC!$B$2:$AG$43,MATCH($A29,BPCiObIC!$A$2:$A$43,0),MATCH(K$4,BPCiObIC!$B$1:$AG$1,0)))</f>
        <v>0</v>
      </c>
      <c r="L29" s="63">
        <f t="array" ref="L29">K29*(1+INDEX(BPCiObIC!$B$2:$AG$43,MATCH($A29,BPCiObIC!$A$2:$A$43,0),MATCH(L$4,BPCiObIC!$B$1:$AG$1,0)))</f>
        <v>0</v>
      </c>
      <c r="M29" s="63">
        <f t="array" ref="M29">L29*(1+INDEX(BPCiObIC!$B$2:$AG$43,MATCH($A29,BPCiObIC!$A$2:$A$43,0),MATCH(M$4,BPCiObIC!$B$1:$AG$1,0)))</f>
        <v>0</v>
      </c>
      <c r="N29" s="63">
        <f t="array" ref="N29">M29*(1+INDEX(BPCiObIC!$B$2:$AG$43,MATCH($A29,BPCiObIC!$A$2:$A$43,0),MATCH(N$4,BPCiObIC!$B$1:$AG$1,0)))</f>
        <v>0</v>
      </c>
      <c r="O29" s="63">
        <f t="array" ref="O29">N29*(1+INDEX(BPCiObIC!$B$2:$AG$43,MATCH($A29,BPCiObIC!$A$2:$A$43,0),MATCH(O$4,BPCiObIC!$B$1:$AG$1,0)))</f>
        <v>0</v>
      </c>
      <c r="P29" s="63">
        <f t="array" ref="P29">O29*(1+INDEX(BPCiObIC!$B$2:$AG$43,MATCH($A29,BPCiObIC!$A$2:$A$43,0),MATCH(P$4,BPCiObIC!$B$1:$AG$1,0)))</f>
        <v>0</v>
      </c>
      <c r="Q29" s="63">
        <f t="array" ref="Q29">P29*(1+INDEX(BPCiObIC!$B$2:$AG$43,MATCH($A29,BPCiObIC!$A$2:$A$43,0),MATCH(Q$4,BPCiObIC!$B$1:$AG$1,0)))</f>
        <v>0</v>
      </c>
      <c r="R29" s="63">
        <f t="array" ref="R29">Q29*(1+INDEX(BPCiObIC!$B$2:$AG$43,MATCH($A29,BPCiObIC!$A$2:$A$43,0),MATCH(R$4,BPCiObIC!$B$1:$AG$1,0)))</f>
        <v>0</v>
      </c>
      <c r="S29" s="63">
        <f t="array" ref="S29">R29*(1+INDEX(BPCiObIC!$B$2:$AG$43,MATCH($A29,BPCiObIC!$A$2:$A$43,0),MATCH(S$4,BPCiObIC!$B$1:$AG$1,0)))</f>
        <v>0</v>
      </c>
      <c r="T29" s="63">
        <f t="array" ref="T29">S29*(1+INDEX(BPCiObIC!$B$2:$AG$43,MATCH($A29,BPCiObIC!$A$2:$A$43,0),MATCH(T$4,BPCiObIC!$B$1:$AG$1,0)))</f>
        <v>0</v>
      </c>
      <c r="U29" s="63">
        <f t="array" ref="U29">T29*(1+INDEX(BPCiObIC!$B$2:$AG$43,MATCH($A29,BPCiObIC!$A$2:$A$43,0),MATCH(U$4,BPCiObIC!$B$1:$AG$1,0)))</f>
        <v>0</v>
      </c>
      <c r="V29" s="63">
        <f t="array" ref="V29">U29*(1+INDEX(BPCiObIC!$B$2:$AG$43,MATCH($A29,BPCiObIC!$A$2:$A$43,0),MATCH(V$4,BPCiObIC!$B$1:$AG$1,0)))</f>
        <v>0</v>
      </c>
      <c r="W29" s="63">
        <f t="array" ref="W29">V29*(1+INDEX(BPCiObIC!$B$2:$AG$43,MATCH($A29,BPCiObIC!$A$2:$A$43,0),MATCH(W$4,BPCiObIC!$B$1:$AG$1,0)))</f>
        <v>0</v>
      </c>
      <c r="X29" s="63">
        <f t="array" ref="X29">W29*(1+INDEX(BPCiObIC!$B$2:$AG$43,MATCH($A29,BPCiObIC!$A$2:$A$43,0),MATCH(X$4,BPCiObIC!$B$1:$AG$1,0)))</f>
        <v>0</v>
      </c>
      <c r="Y29" s="63">
        <f t="array" ref="Y29">X29*(1+INDEX(BPCiObIC!$B$2:$AG$43,MATCH($A29,BPCiObIC!$A$2:$A$43,0),MATCH(Y$4,BPCiObIC!$B$1:$AG$1,0)))</f>
        <v>0</v>
      </c>
      <c r="Z29" s="63">
        <f t="array" ref="Z29">Y29*(1+INDEX(BPCiObIC!$B$2:$AG$43,MATCH($A29,BPCiObIC!$A$2:$A$43,0),MATCH(Z$4,BPCiObIC!$B$1:$AG$1,0)))</f>
        <v>0</v>
      </c>
      <c r="AA29" s="63">
        <f t="array" ref="AA29">Z29*(1+INDEX(BPCiObIC!$B$2:$AG$43,MATCH($A29,BPCiObIC!$A$2:$A$43,0),MATCH(AA$4,BPCiObIC!$B$1:$AG$1,0)))</f>
        <v>0</v>
      </c>
      <c r="AB29" s="63">
        <f t="array" ref="AB29">AA29*(1+INDEX(BPCiObIC!$B$2:$AG$43,MATCH($A29,BPCiObIC!$A$2:$A$43,0),MATCH(AB$4,BPCiObIC!$B$1:$AG$1,0)))</f>
        <v>0</v>
      </c>
      <c r="AC29" s="63">
        <f t="array" ref="AC29">AB29*(1+INDEX(BPCiObIC!$B$2:$AG$43,MATCH($A29,BPCiObIC!$A$2:$A$43,0),MATCH(AC$4,BPCiObIC!$B$1:$AG$1,0)))</f>
        <v>0</v>
      </c>
      <c r="AD29" s="63">
        <f t="array" ref="AD29">AC29*(1+INDEX(BPCiObIC!$B$2:$AG$43,MATCH($A29,BPCiObIC!$A$2:$A$43,0),MATCH(AD$4,BPCiObIC!$B$1:$AG$1,0)))</f>
        <v>0</v>
      </c>
      <c r="AE29" s="63">
        <f t="array" ref="AE29">AD29*(1+INDEX(BPCiObIC!$B$2:$AG$43,MATCH($A29,BPCiObIC!$A$2:$A$43,0),MATCH(AE$4,BPCiObIC!$B$1:$AG$1,0)))</f>
        <v>0</v>
      </c>
      <c r="AF29" s="63">
        <f t="array" ref="AF29">AE29*(1+INDEX(BPCiObIC!$B$2:$AG$43,MATCH($A29,BPCiObIC!$A$2:$A$43,0),MATCH(AF$4,BPCiObIC!$B$1:$AG$1,0)))</f>
        <v>0</v>
      </c>
      <c r="AG29" s="63">
        <f t="array" ref="AG29">AF29*(1+INDEX(BPCiObIC!$B$2:$AG$43,MATCH($A29,BPCiObIC!$A$2:$A$43,0),MATCH(AG$4,BPCiObIC!$B$1:$AG$1,0)))</f>
        <v>0</v>
      </c>
      <c r="AH29" s="63">
        <f t="array" ref="AH29">AG29*(1+INDEX(BPCiObIC!$B$2:$AG$43,MATCH($A29,BPCiObIC!$A$2:$A$43,0),MATCH(AH$4,BPCiObIC!$B$1:$AG$1,0)))</f>
        <v>0</v>
      </c>
    </row>
    <row r="30" spans="1:34" ht="15.75" customHeight="1" x14ac:dyDescent="0.2">
      <c r="A30" s="41" t="s">
        <v>134</v>
      </c>
      <c r="B30" s="41" t="s">
        <v>80</v>
      </c>
      <c r="C30" s="41" t="s">
        <v>111</v>
      </c>
      <c r="D30" s="61">
        <f>SUM(SUMIFS('BIFUBC Output_energy'!G:G,'BIFUBC Output_energy'!A:A,B30,'BIFUBC Output_energy'!B:B,C30),SUMIFS('BIFUBC Output_nonenergy'!E:E,'BIFUBC Output_nonenergy'!A:A,B30,'BIFUBC Output_nonenergy'!B:B,C30))</f>
        <v>0</v>
      </c>
      <c r="E30" s="64">
        <f t="array" ref="E30">D30*(1+INDEX(BPCiObIC!$B$2:$AG$43,MATCH($A30,BPCiObIC!$A$2:$A$43,0),MATCH(E$4,BPCiObIC!$B$1:$AG$1,0)))</f>
        <v>0</v>
      </c>
      <c r="F30" s="64">
        <f t="array" ref="F30">E30*(1+INDEX(BPCiObIC!$B$2:$AG$43,MATCH($A30,BPCiObIC!$A$2:$A$43,0),MATCH(F$4,BPCiObIC!$B$1:$AG$1,0)))</f>
        <v>0</v>
      </c>
      <c r="G30" s="64">
        <f t="array" ref="G30">F30*(1+INDEX(BPCiObIC!$B$2:$AG$43,MATCH($A30,BPCiObIC!$A$2:$A$43,0),MATCH(G$4,BPCiObIC!$B$1:$AG$1,0)))</f>
        <v>0</v>
      </c>
      <c r="H30" s="64">
        <f t="array" ref="H30">G30*(1+INDEX(BPCiObIC!$B$2:$AG$43,MATCH($A30,BPCiObIC!$A$2:$A$43,0),MATCH(H$4,BPCiObIC!$B$1:$AG$1,0)))</f>
        <v>0</v>
      </c>
      <c r="I30" s="64">
        <f t="array" ref="I30">H30*(1+INDEX(BPCiObIC!$B$2:$AG$43,MATCH($A30,BPCiObIC!$A$2:$A$43,0),MATCH(I$4,BPCiObIC!$B$1:$AG$1,0)))</f>
        <v>0</v>
      </c>
      <c r="J30" s="64">
        <f t="array" ref="J30">I30*(1+INDEX(BPCiObIC!$B$2:$AG$43,MATCH($A30,BPCiObIC!$A$2:$A$43,0),MATCH(J$4,BPCiObIC!$B$1:$AG$1,0)))</f>
        <v>0</v>
      </c>
      <c r="K30" s="64">
        <f t="array" ref="K30">J30*(1+INDEX(BPCiObIC!$B$2:$AG$43,MATCH($A30,BPCiObIC!$A$2:$A$43,0),MATCH(K$4,BPCiObIC!$B$1:$AG$1,0)))</f>
        <v>0</v>
      </c>
      <c r="L30" s="64">
        <f t="array" ref="L30">K30*(1+INDEX(BPCiObIC!$B$2:$AG$43,MATCH($A30,BPCiObIC!$A$2:$A$43,0),MATCH(L$4,BPCiObIC!$B$1:$AG$1,0)))</f>
        <v>0</v>
      </c>
      <c r="M30" s="64">
        <f t="array" ref="M30">L30*(1+INDEX(BPCiObIC!$B$2:$AG$43,MATCH($A30,BPCiObIC!$A$2:$A$43,0),MATCH(M$4,BPCiObIC!$B$1:$AG$1,0)))</f>
        <v>0</v>
      </c>
      <c r="N30" s="64">
        <f t="array" ref="N30">M30*(1+INDEX(BPCiObIC!$B$2:$AG$43,MATCH($A30,BPCiObIC!$A$2:$A$43,0),MATCH(N$4,BPCiObIC!$B$1:$AG$1,0)))</f>
        <v>0</v>
      </c>
      <c r="O30" s="64">
        <f t="array" ref="O30">N30*(1+INDEX(BPCiObIC!$B$2:$AG$43,MATCH($A30,BPCiObIC!$A$2:$A$43,0),MATCH(O$4,BPCiObIC!$B$1:$AG$1,0)))</f>
        <v>0</v>
      </c>
      <c r="P30" s="64">
        <f t="array" ref="P30">O30*(1+INDEX(BPCiObIC!$B$2:$AG$43,MATCH($A30,BPCiObIC!$A$2:$A$43,0),MATCH(P$4,BPCiObIC!$B$1:$AG$1,0)))</f>
        <v>0</v>
      </c>
      <c r="Q30" s="64">
        <f t="array" ref="Q30">P30*(1+INDEX(BPCiObIC!$B$2:$AG$43,MATCH($A30,BPCiObIC!$A$2:$A$43,0),MATCH(Q$4,BPCiObIC!$B$1:$AG$1,0)))</f>
        <v>0</v>
      </c>
      <c r="R30" s="64">
        <f t="array" ref="R30">Q30*(1+INDEX(BPCiObIC!$B$2:$AG$43,MATCH($A30,BPCiObIC!$A$2:$A$43,0),MATCH(R$4,BPCiObIC!$B$1:$AG$1,0)))</f>
        <v>0</v>
      </c>
      <c r="S30" s="64">
        <f t="array" ref="S30">R30*(1+INDEX(BPCiObIC!$B$2:$AG$43,MATCH($A30,BPCiObIC!$A$2:$A$43,0),MATCH(S$4,BPCiObIC!$B$1:$AG$1,0)))</f>
        <v>0</v>
      </c>
      <c r="T30" s="64">
        <f t="array" ref="T30">S30*(1+INDEX(BPCiObIC!$B$2:$AG$43,MATCH($A30,BPCiObIC!$A$2:$A$43,0),MATCH(T$4,BPCiObIC!$B$1:$AG$1,0)))</f>
        <v>0</v>
      </c>
      <c r="U30" s="64">
        <f t="array" ref="U30">T30*(1+INDEX(BPCiObIC!$B$2:$AG$43,MATCH($A30,BPCiObIC!$A$2:$A$43,0),MATCH(U$4,BPCiObIC!$B$1:$AG$1,0)))</f>
        <v>0</v>
      </c>
      <c r="V30" s="64">
        <f t="array" ref="V30">U30*(1+INDEX(BPCiObIC!$B$2:$AG$43,MATCH($A30,BPCiObIC!$A$2:$A$43,0),MATCH(V$4,BPCiObIC!$B$1:$AG$1,0)))</f>
        <v>0</v>
      </c>
      <c r="W30" s="64">
        <f t="array" ref="W30">V30*(1+INDEX(BPCiObIC!$B$2:$AG$43,MATCH($A30,BPCiObIC!$A$2:$A$43,0),MATCH(W$4,BPCiObIC!$B$1:$AG$1,0)))</f>
        <v>0</v>
      </c>
      <c r="X30" s="64">
        <f t="array" ref="X30">W30*(1+INDEX(BPCiObIC!$B$2:$AG$43,MATCH($A30,BPCiObIC!$A$2:$A$43,0),MATCH(X$4,BPCiObIC!$B$1:$AG$1,0)))</f>
        <v>0</v>
      </c>
      <c r="Y30" s="64">
        <f t="array" ref="Y30">X30*(1+INDEX(BPCiObIC!$B$2:$AG$43,MATCH($A30,BPCiObIC!$A$2:$A$43,0),MATCH(Y$4,BPCiObIC!$B$1:$AG$1,0)))</f>
        <v>0</v>
      </c>
      <c r="Z30" s="64">
        <f t="array" ref="Z30">Y30*(1+INDEX(BPCiObIC!$B$2:$AG$43,MATCH($A30,BPCiObIC!$A$2:$A$43,0),MATCH(Z$4,BPCiObIC!$B$1:$AG$1,0)))</f>
        <v>0</v>
      </c>
      <c r="AA30" s="64">
        <f t="array" ref="AA30">Z30*(1+INDEX(BPCiObIC!$B$2:$AG$43,MATCH($A30,BPCiObIC!$A$2:$A$43,0),MATCH(AA$4,BPCiObIC!$B$1:$AG$1,0)))</f>
        <v>0</v>
      </c>
      <c r="AB30" s="64">
        <f t="array" ref="AB30">AA30*(1+INDEX(BPCiObIC!$B$2:$AG$43,MATCH($A30,BPCiObIC!$A$2:$A$43,0),MATCH(AB$4,BPCiObIC!$B$1:$AG$1,0)))</f>
        <v>0</v>
      </c>
      <c r="AC30" s="64">
        <f t="array" ref="AC30">AB30*(1+INDEX(BPCiObIC!$B$2:$AG$43,MATCH($A30,BPCiObIC!$A$2:$A$43,0),MATCH(AC$4,BPCiObIC!$B$1:$AG$1,0)))</f>
        <v>0</v>
      </c>
      <c r="AD30" s="64">
        <f t="array" ref="AD30">AC30*(1+INDEX(BPCiObIC!$B$2:$AG$43,MATCH($A30,BPCiObIC!$A$2:$A$43,0),MATCH(AD$4,BPCiObIC!$B$1:$AG$1,0)))</f>
        <v>0</v>
      </c>
      <c r="AE30" s="64">
        <f t="array" ref="AE30">AD30*(1+INDEX(BPCiObIC!$B$2:$AG$43,MATCH($A30,BPCiObIC!$A$2:$A$43,0),MATCH(AE$4,BPCiObIC!$B$1:$AG$1,0)))</f>
        <v>0</v>
      </c>
      <c r="AF30" s="64">
        <f t="array" ref="AF30">AE30*(1+INDEX(BPCiObIC!$B$2:$AG$43,MATCH($A30,BPCiObIC!$A$2:$A$43,0),MATCH(AF$4,BPCiObIC!$B$1:$AG$1,0)))</f>
        <v>0</v>
      </c>
      <c r="AG30" s="64">
        <f t="array" ref="AG30">AF30*(1+INDEX(BPCiObIC!$B$2:$AG$43,MATCH($A30,BPCiObIC!$A$2:$A$43,0),MATCH(AG$4,BPCiObIC!$B$1:$AG$1,0)))</f>
        <v>0</v>
      </c>
      <c r="AH30" s="64">
        <f t="array" ref="AH30">AG30*(1+INDEX(BPCiObIC!$B$2:$AG$43,MATCH($A30,BPCiObIC!$A$2:$A$43,0),MATCH(AH$4,BPCiObIC!$B$1:$AG$1,0)))</f>
        <v>0</v>
      </c>
    </row>
    <row r="31" spans="1:34" ht="15.75" customHeight="1" x14ac:dyDescent="0.2">
      <c r="A31" s="3" t="s">
        <v>135</v>
      </c>
      <c r="B31" s="3" t="s">
        <v>80</v>
      </c>
      <c r="C31" s="3" t="s">
        <v>82</v>
      </c>
      <c r="D31" s="61">
        <f>'China BIFUbC'!C28*('Indonesia BFPIaE-production'!$C$3/'China BFPIaE-production'!$E$3)</f>
        <v>87499209791035.125</v>
      </c>
      <c r="E31" s="20">
        <f t="array" ref="E31">D31*(1+INDEX(BPCiObIC!$B$2:$AG$43,MATCH($A31,BPCiObIC!$A$2:$A$43,0),MATCH(E$4,BPCiObIC!$B$1:$AG$1,0)))</f>
        <v>111281495012238.47</v>
      </c>
      <c r="F31" s="20">
        <f t="array" ref="F31">E31*(1+INDEX(BPCiObIC!$B$2:$AG$43,MATCH($A31,BPCiObIC!$A$2:$A$43,0),MATCH(F$4,BPCiObIC!$B$1:$AG$1,0)))</f>
        <v>148794486980864.06</v>
      </c>
      <c r="G31" s="20">
        <f t="array" ref="G31">F31*(1+INDEX(BPCiObIC!$B$2:$AG$43,MATCH($A31,BPCiObIC!$A$2:$A$43,0),MATCH(G$4,BPCiObIC!$B$1:$AG$1,0)))</f>
        <v>153689825602534.47</v>
      </c>
      <c r="H31" s="20">
        <f t="array" ref="H31">G31*(1+INDEX(BPCiObIC!$B$2:$AG$43,MATCH($A31,BPCiObIC!$A$2:$A$43,0),MATCH(H$4,BPCiObIC!$B$1:$AG$1,0)))</f>
        <v>156410135515699.34</v>
      </c>
      <c r="I31" s="20">
        <f t="array" ref="I31">H31*(1+INDEX(BPCiObIC!$B$2:$AG$43,MATCH($A31,BPCiObIC!$A$2:$A$43,0),MATCH(I$4,BPCiObIC!$B$1:$AG$1,0)))</f>
        <v>162315198275977.75</v>
      </c>
      <c r="J31" s="20">
        <f t="array" ref="J31">I31*(1+INDEX(BPCiObIC!$B$2:$AG$43,MATCH($A31,BPCiObIC!$A$2:$A$43,0),MATCH(J$4,BPCiObIC!$B$1:$AG$1,0)))</f>
        <v>168220261036258.25</v>
      </c>
      <c r="K31" s="20">
        <f t="array" ref="K31">J31*(1+INDEX(BPCiObIC!$B$2:$AG$43,MATCH($A31,BPCiObIC!$A$2:$A$43,0),MATCH(K$4,BPCiObIC!$B$1:$AG$1,0)))</f>
        <v>174125323796536.69</v>
      </c>
      <c r="L31" s="20">
        <f t="array" ref="L31">K31*(1+INDEX(BPCiObIC!$B$2:$AG$43,MATCH($A31,BPCiObIC!$A$2:$A$43,0),MATCH(L$4,BPCiObIC!$B$1:$AG$1,0)))</f>
        <v>180030386556817.16</v>
      </c>
      <c r="M31" s="20">
        <f t="array" ref="M31">L31*(1+INDEX(BPCiObIC!$B$2:$AG$43,MATCH($A31,BPCiObIC!$A$2:$A$43,0),MATCH(M$4,BPCiObIC!$B$1:$AG$1,0)))</f>
        <v>185935449317095.56</v>
      </c>
      <c r="N31" s="20">
        <f t="array" ref="N31">M31*(1+INDEX(BPCiObIC!$B$2:$AG$43,MATCH($A31,BPCiObIC!$A$2:$A$43,0),MATCH(N$4,BPCiObIC!$B$1:$AG$1,0)))</f>
        <v>191840512077374</v>
      </c>
      <c r="O31" s="20">
        <f t="array" ref="O31">N31*(1+INDEX(BPCiObIC!$B$2:$AG$43,MATCH($A31,BPCiObIC!$A$2:$A$43,0),MATCH(O$4,BPCiObIC!$B$1:$AG$1,0)))</f>
        <v>197745574837654.47</v>
      </c>
      <c r="P31" s="20">
        <f t="array" ref="P31">O31*(1+INDEX(BPCiObIC!$B$2:$AG$43,MATCH($A31,BPCiObIC!$A$2:$A$43,0),MATCH(P$4,BPCiObIC!$B$1:$AG$1,0)))</f>
        <v>203650637597932.88</v>
      </c>
      <c r="Q31" s="20">
        <f t="array" ref="Q31">P31*(1+INDEX(BPCiObIC!$B$2:$AG$43,MATCH($A31,BPCiObIC!$A$2:$A$43,0),MATCH(Q$4,BPCiObIC!$B$1:$AG$1,0)))</f>
        <v>209555700358213.38</v>
      </c>
      <c r="R31" s="20">
        <f t="array" ref="R31">Q31*(1+INDEX(BPCiObIC!$B$2:$AG$43,MATCH($A31,BPCiObIC!$A$2:$A$43,0),MATCH(R$4,BPCiObIC!$B$1:$AG$1,0)))</f>
        <v>215460763118491.78</v>
      </c>
      <c r="S31" s="20">
        <f t="array" ref="S31">R31*(1+INDEX(BPCiObIC!$B$2:$AG$43,MATCH($A31,BPCiObIC!$A$2:$A$43,0),MATCH(S$4,BPCiObIC!$B$1:$AG$1,0)))</f>
        <v>221365825878772.28</v>
      </c>
      <c r="T31" s="20">
        <f t="array" ref="T31">S31*(1+INDEX(BPCiObIC!$B$2:$AG$43,MATCH($A31,BPCiObIC!$A$2:$A$43,0),MATCH(T$4,BPCiObIC!$B$1:$AG$1,0)))</f>
        <v>227270888639050.69</v>
      </c>
      <c r="U31" s="20">
        <f t="array" ref="U31">T31*(1+INDEX(BPCiObIC!$B$2:$AG$43,MATCH($A31,BPCiObIC!$A$2:$A$43,0),MATCH(U$4,BPCiObIC!$B$1:$AG$1,0)))</f>
        <v>233175951399331.16</v>
      </c>
      <c r="V31" s="20">
        <f t="array" ref="V31">U31*(1+INDEX(BPCiObIC!$B$2:$AG$43,MATCH($A31,BPCiObIC!$A$2:$A$43,0),MATCH(V$4,BPCiObIC!$B$1:$AG$1,0)))</f>
        <v>239081014159609.59</v>
      </c>
      <c r="W31" s="20">
        <f t="array" ref="W31">V31*(1+INDEX(BPCiObIC!$B$2:$AG$43,MATCH($A31,BPCiObIC!$A$2:$A$43,0),MATCH(W$4,BPCiObIC!$B$1:$AG$1,0)))</f>
        <v>244986076919890.06</v>
      </c>
      <c r="X31" s="20">
        <f t="array" ref="X31">W31*(1+INDEX(BPCiObIC!$B$2:$AG$43,MATCH($A31,BPCiObIC!$A$2:$A$43,0),MATCH(X$4,BPCiObIC!$B$1:$AG$1,0)))</f>
        <v>250891139680168.47</v>
      </c>
      <c r="Y31" s="20">
        <f t="array" ref="Y31">X31*(1+INDEX(BPCiObIC!$B$2:$AG$43,MATCH($A31,BPCiObIC!$A$2:$A$43,0),MATCH(Y$4,BPCiObIC!$B$1:$AG$1,0)))</f>
        <v>256796202440448.94</v>
      </c>
      <c r="Z31" s="20">
        <f t="array" ref="Z31">Y31*(1+INDEX(BPCiObIC!$B$2:$AG$43,MATCH($A31,BPCiObIC!$A$2:$A$43,0),MATCH(Z$4,BPCiObIC!$B$1:$AG$1,0)))</f>
        <v>262701265200727.38</v>
      </c>
      <c r="AA31" s="20">
        <f t="array" ref="AA31">Z31*(1+INDEX(BPCiObIC!$B$2:$AG$43,MATCH($A31,BPCiObIC!$A$2:$A$43,0),MATCH(AA$4,BPCiObIC!$B$1:$AG$1,0)))</f>
        <v>268606327961007.88</v>
      </c>
      <c r="AB31" s="20">
        <f t="array" ref="AB31">AA31*(1+INDEX(BPCiObIC!$B$2:$AG$43,MATCH($A31,BPCiObIC!$A$2:$A$43,0),MATCH(AB$4,BPCiObIC!$B$1:$AG$1,0)))</f>
        <v>274511390721286.31</v>
      </c>
      <c r="AC31" s="20">
        <f t="array" ref="AC31">AB31*(1+INDEX(BPCiObIC!$B$2:$AG$43,MATCH($A31,BPCiObIC!$A$2:$A$43,0),MATCH(AC$4,BPCiObIC!$B$1:$AG$1,0)))</f>
        <v>280416453481566.81</v>
      </c>
      <c r="AD31" s="20">
        <f t="array" ref="AD31">AC31*(1+INDEX(BPCiObIC!$B$2:$AG$43,MATCH($A31,BPCiObIC!$A$2:$A$43,0),MATCH(AD$4,BPCiObIC!$B$1:$AG$1,0)))</f>
        <v>286321516241845.25</v>
      </c>
      <c r="AE31" s="20">
        <f t="array" ref="AE31">AD31*(1+INDEX(BPCiObIC!$B$2:$AG$43,MATCH($A31,BPCiObIC!$A$2:$A$43,0),MATCH(AE$4,BPCiObIC!$B$1:$AG$1,0)))</f>
        <v>292226579002125.69</v>
      </c>
      <c r="AF31" s="20">
        <f t="array" ref="AF31">AE31*(1+INDEX(BPCiObIC!$B$2:$AG$43,MATCH($A31,BPCiObIC!$A$2:$A$43,0),MATCH(AF$4,BPCiObIC!$B$1:$AG$1,0)))</f>
        <v>298131641762404.12</v>
      </c>
      <c r="AG31" s="20">
        <f t="array" ref="AG31">AF31*(1+INDEX(BPCiObIC!$B$2:$AG$43,MATCH($A31,BPCiObIC!$A$2:$A$43,0),MATCH(AG$4,BPCiObIC!$B$1:$AG$1,0)))</f>
        <v>304036704522682.5</v>
      </c>
      <c r="AH31" s="20">
        <f t="array" ref="AH31">AG31*(1+INDEX(BPCiObIC!$B$2:$AG$43,MATCH($A31,BPCiObIC!$A$2:$A$43,0),MATCH(AH$4,BPCiObIC!$B$1:$AG$1,0)))</f>
        <v>309941767282962.94</v>
      </c>
    </row>
    <row r="32" spans="1:34" ht="15.75" customHeight="1" x14ac:dyDescent="0.2">
      <c r="A32" s="3" t="s">
        <v>136</v>
      </c>
      <c r="B32" s="3" t="s">
        <v>80</v>
      </c>
      <c r="C32" s="3" t="s">
        <v>86</v>
      </c>
      <c r="D32" s="61">
        <f>'China BIFUbC'!C29*('Indonesia BFPIaE-production'!$C$4/'China BFPIaE-production'!$E$4)</f>
        <v>581358620.74875104</v>
      </c>
      <c r="E32" s="20">
        <f t="array" ref="E32">D32*(1+INDEX(BPCiObIC!$B$2:$AG$43,MATCH($A32,BPCiObIC!$A$2:$A$43,0),MATCH(E$4,BPCiObIC!$B$1:$AG$1,0)))</f>
        <v>739371893.86826158</v>
      </c>
      <c r="F32" s="20">
        <f t="array" ref="F32">E32*(1+INDEX(BPCiObIC!$B$2:$AG$43,MATCH($A32,BPCiObIC!$A$2:$A$43,0),MATCH(F$4,BPCiObIC!$B$1:$AG$1,0)))</f>
        <v>988614159.29125249</v>
      </c>
      <c r="G32" s="20">
        <f t="array" ref="G32">F32*(1+INDEX(BPCiObIC!$B$2:$AG$43,MATCH($A32,BPCiObIC!$A$2:$A$43,0),MATCH(G$4,BPCiObIC!$B$1:$AG$1,0)))</f>
        <v>1021139565.1319346</v>
      </c>
      <c r="H32" s="20">
        <f t="array" ref="H32">G32*(1+INDEX(BPCiObIC!$B$2:$AG$43,MATCH($A32,BPCiObIC!$A$2:$A$43,0),MATCH(H$4,BPCiObIC!$B$1:$AG$1,0)))</f>
        <v>1039213735.43477</v>
      </c>
      <c r="I32" s="20">
        <f t="array" ref="I32">H32*(1+INDEX(BPCiObIC!$B$2:$AG$43,MATCH($A32,BPCiObIC!$A$2:$A$43,0),MATCH(I$4,BPCiObIC!$B$1:$AG$1,0)))</f>
        <v>1078447908.5198622</v>
      </c>
      <c r="J32" s="20">
        <f t="array" ref="J32">I32*(1+INDEX(BPCiObIC!$B$2:$AG$43,MATCH($A32,BPCiObIC!$A$2:$A$43,0),MATCH(J$4,BPCiObIC!$B$1:$AG$1,0)))</f>
        <v>1117682081.6049683</v>
      </c>
      <c r="K32" s="20">
        <f t="array" ref="K32">J32*(1+INDEX(BPCiObIC!$B$2:$AG$43,MATCH($A32,BPCiObIC!$A$2:$A$43,0),MATCH(K$4,BPCiObIC!$B$1:$AG$1,0)))</f>
        <v>1156916254.6900606</v>
      </c>
      <c r="L32" s="20">
        <f t="array" ref="L32">K32*(1+INDEX(BPCiObIC!$B$2:$AG$43,MATCH($A32,BPCiObIC!$A$2:$A$43,0),MATCH(L$4,BPCiObIC!$B$1:$AG$1,0)))</f>
        <v>1196150427.7751665</v>
      </c>
      <c r="M32" s="20">
        <f t="array" ref="M32">L32*(1+INDEX(BPCiObIC!$B$2:$AG$43,MATCH($A32,BPCiObIC!$A$2:$A$43,0),MATCH(M$4,BPCiObIC!$B$1:$AG$1,0)))</f>
        <v>1235384600.8602588</v>
      </c>
      <c r="N32" s="20">
        <f t="array" ref="N32">M32*(1+INDEX(BPCiObIC!$B$2:$AG$43,MATCH($A32,BPCiObIC!$A$2:$A$43,0),MATCH(N$4,BPCiObIC!$B$1:$AG$1,0)))</f>
        <v>1274618773.9453511</v>
      </c>
      <c r="O32" s="20">
        <f t="array" ref="O32">N32*(1+INDEX(BPCiObIC!$B$2:$AG$43,MATCH($A32,BPCiObIC!$A$2:$A$43,0),MATCH(O$4,BPCiObIC!$B$1:$AG$1,0)))</f>
        <v>1313852947.030457</v>
      </c>
      <c r="P32" s="20">
        <f t="array" ref="P32">O32*(1+INDEX(BPCiObIC!$B$2:$AG$43,MATCH($A32,BPCiObIC!$A$2:$A$43,0),MATCH(P$4,BPCiObIC!$B$1:$AG$1,0)))</f>
        <v>1353087120.1155493</v>
      </c>
      <c r="Q32" s="20">
        <f t="array" ref="Q32">P32*(1+INDEX(BPCiObIC!$B$2:$AG$43,MATCH($A32,BPCiObIC!$A$2:$A$43,0),MATCH(Q$4,BPCiObIC!$B$1:$AG$1,0)))</f>
        <v>1392321293.2006555</v>
      </c>
      <c r="R32" s="20">
        <f t="array" ref="R32">Q32*(1+INDEX(BPCiObIC!$B$2:$AG$43,MATCH($A32,BPCiObIC!$A$2:$A$43,0),MATCH(R$4,BPCiObIC!$B$1:$AG$1,0)))</f>
        <v>1431555466.2857478</v>
      </c>
      <c r="S32" s="20">
        <f t="array" ref="S32">R32*(1+INDEX(BPCiObIC!$B$2:$AG$43,MATCH($A32,BPCiObIC!$A$2:$A$43,0),MATCH(S$4,BPCiObIC!$B$1:$AG$1,0)))</f>
        <v>1470789639.3708539</v>
      </c>
      <c r="T32" s="20">
        <f t="array" ref="T32">S32*(1+INDEX(BPCiObIC!$B$2:$AG$43,MATCH($A32,BPCiObIC!$A$2:$A$43,0),MATCH(T$4,BPCiObIC!$B$1:$AG$1,0)))</f>
        <v>1510023812.4559462</v>
      </c>
      <c r="U32" s="20">
        <f t="array" ref="U32">T32*(1+INDEX(BPCiObIC!$B$2:$AG$43,MATCH($A32,BPCiObIC!$A$2:$A$43,0),MATCH(U$4,BPCiObIC!$B$1:$AG$1,0)))</f>
        <v>1549257985.5410521</v>
      </c>
      <c r="V32" s="20">
        <f t="array" ref="V32">U32*(1+INDEX(BPCiObIC!$B$2:$AG$43,MATCH($A32,BPCiObIC!$A$2:$A$43,0),MATCH(V$4,BPCiObIC!$B$1:$AG$1,0)))</f>
        <v>1588492158.6261444</v>
      </c>
      <c r="W32" s="20">
        <f t="array" ref="W32">V32*(1+INDEX(BPCiObIC!$B$2:$AG$43,MATCH($A32,BPCiObIC!$A$2:$A$43,0),MATCH(W$4,BPCiObIC!$B$1:$AG$1,0)))</f>
        <v>1627726331.7112503</v>
      </c>
      <c r="X32" s="20">
        <f t="array" ref="X32">W32*(1+INDEX(BPCiObIC!$B$2:$AG$43,MATCH($A32,BPCiObIC!$A$2:$A$43,0),MATCH(X$4,BPCiObIC!$B$1:$AG$1,0)))</f>
        <v>1666960504.7963426</v>
      </c>
      <c r="Y32" s="20">
        <f t="array" ref="Y32">X32*(1+INDEX(BPCiObIC!$B$2:$AG$43,MATCH($A32,BPCiObIC!$A$2:$A$43,0),MATCH(Y$4,BPCiObIC!$B$1:$AG$1,0)))</f>
        <v>1706194677.8814485</v>
      </c>
      <c r="Z32" s="20">
        <f t="array" ref="Z32">Y32*(1+INDEX(BPCiObIC!$B$2:$AG$43,MATCH($A32,BPCiObIC!$A$2:$A$43,0),MATCH(Z$4,BPCiObIC!$B$1:$AG$1,0)))</f>
        <v>1745428850.9665408</v>
      </c>
      <c r="AA32" s="20">
        <f t="array" ref="AA32">Z32*(1+INDEX(BPCiObIC!$B$2:$AG$43,MATCH($A32,BPCiObIC!$A$2:$A$43,0),MATCH(AA$4,BPCiObIC!$B$1:$AG$1,0)))</f>
        <v>1784663024.0516469</v>
      </c>
      <c r="AB32" s="20">
        <f t="array" ref="AB32">AA32*(1+INDEX(BPCiObIC!$B$2:$AG$43,MATCH($A32,BPCiObIC!$A$2:$A$43,0),MATCH(AB$4,BPCiObIC!$B$1:$AG$1,0)))</f>
        <v>1823897197.1367393</v>
      </c>
      <c r="AC32" s="20">
        <f t="array" ref="AC32">AB32*(1+INDEX(BPCiObIC!$B$2:$AG$43,MATCH($A32,BPCiObIC!$A$2:$A$43,0),MATCH(AC$4,BPCiObIC!$B$1:$AG$1,0)))</f>
        <v>1863131370.2218454</v>
      </c>
      <c r="AD32" s="20">
        <f t="array" ref="AD32">AC32*(1+INDEX(BPCiObIC!$B$2:$AG$43,MATCH($A32,BPCiObIC!$A$2:$A$43,0),MATCH(AD$4,BPCiObIC!$B$1:$AG$1,0)))</f>
        <v>1902365543.3069377</v>
      </c>
      <c r="AE32" s="20">
        <f t="array" ref="AE32">AD32*(1+INDEX(BPCiObIC!$B$2:$AG$43,MATCH($A32,BPCiObIC!$A$2:$A$43,0),MATCH(AE$4,BPCiObIC!$B$1:$AG$1,0)))</f>
        <v>1941599716.3920436</v>
      </c>
      <c r="AF32" s="20">
        <f t="array" ref="AF32">AE32*(1+INDEX(BPCiObIC!$B$2:$AG$43,MATCH($A32,BPCiObIC!$A$2:$A$43,0),MATCH(AF$4,BPCiObIC!$B$1:$AG$1,0)))</f>
        <v>1980833889.4771361</v>
      </c>
      <c r="AG32" s="20">
        <f t="array" ref="AG32">AF32*(1+INDEX(BPCiObIC!$B$2:$AG$43,MATCH($A32,BPCiObIC!$A$2:$A$43,0),MATCH(AG$4,BPCiObIC!$B$1:$AG$1,0)))</f>
        <v>2020068062.5622284</v>
      </c>
      <c r="AH32" s="20">
        <f t="array" ref="AH32">AG32*(1+INDEX(BPCiObIC!$B$2:$AG$43,MATCH($A32,BPCiObIC!$A$2:$A$43,0),MATCH(AH$4,BPCiObIC!$B$1:$AG$1,0)))</f>
        <v>2059302235.6473343</v>
      </c>
    </row>
    <row r="33" spans="1:34" ht="15.75" customHeight="1" x14ac:dyDescent="0.2">
      <c r="A33" s="3" t="s">
        <v>137</v>
      </c>
      <c r="B33" s="3" t="s">
        <v>80</v>
      </c>
      <c r="C33" s="3" t="s">
        <v>112</v>
      </c>
      <c r="D33" s="61">
        <f>SUM(SUMIFS('BIFUBC Output_energy'!G:G,'BIFUBC Output_energy'!A:A,B33,'BIFUBC Output_energy'!B:B,C33),SUMIFS('BIFUBC Output_nonenergy'!E:E,'BIFUBC Output_nonenergy'!A:A,B33,'BIFUBC Output_nonenergy'!B:B,C33))</f>
        <v>0</v>
      </c>
      <c r="E33" s="20">
        <f t="array" ref="E33">D33*(1+INDEX(BPCiObIC!$B$2:$AG$43,MATCH($A33,BPCiObIC!$A$2:$A$43,0),MATCH(E$4,BPCiObIC!$B$1:$AG$1,0)))</f>
        <v>0</v>
      </c>
      <c r="F33" s="20">
        <f t="array" ref="F33">E33*(1+INDEX(BPCiObIC!$B$2:$AG$43,MATCH($A33,BPCiObIC!$A$2:$A$43,0),MATCH(F$4,BPCiObIC!$B$1:$AG$1,0)))</f>
        <v>0</v>
      </c>
      <c r="G33" s="20">
        <f t="array" ref="G33">F33*(1+INDEX(BPCiObIC!$B$2:$AG$43,MATCH($A33,BPCiObIC!$A$2:$A$43,0),MATCH(G$4,BPCiObIC!$B$1:$AG$1,0)))</f>
        <v>0</v>
      </c>
      <c r="H33" s="20">
        <f t="array" ref="H33">G33*(1+INDEX(BPCiObIC!$B$2:$AG$43,MATCH($A33,BPCiObIC!$A$2:$A$43,0),MATCH(H$4,BPCiObIC!$B$1:$AG$1,0)))</f>
        <v>0</v>
      </c>
      <c r="I33" s="20">
        <f t="array" ref="I33">H33*(1+INDEX(BPCiObIC!$B$2:$AG$43,MATCH($A33,BPCiObIC!$A$2:$A$43,0),MATCH(I$4,BPCiObIC!$B$1:$AG$1,0)))</f>
        <v>0</v>
      </c>
      <c r="J33" s="20">
        <f t="array" ref="J33">I33*(1+INDEX(BPCiObIC!$B$2:$AG$43,MATCH($A33,BPCiObIC!$A$2:$A$43,0),MATCH(J$4,BPCiObIC!$B$1:$AG$1,0)))</f>
        <v>0</v>
      </c>
      <c r="K33" s="20">
        <f t="array" ref="K33">J33*(1+INDEX(BPCiObIC!$B$2:$AG$43,MATCH($A33,BPCiObIC!$A$2:$A$43,0),MATCH(K$4,BPCiObIC!$B$1:$AG$1,0)))</f>
        <v>0</v>
      </c>
      <c r="L33" s="20">
        <f t="array" ref="L33">K33*(1+INDEX(BPCiObIC!$B$2:$AG$43,MATCH($A33,BPCiObIC!$A$2:$A$43,0),MATCH(L$4,BPCiObIC!$B$1:$AG$1,0)))</f>
        <v>0</v>
      </c>
      <c r="M33" s="20">
        <f t="array" ref="M33">L33*(1+INDEX(BPCiObIC!$B$2:$AG$43,MATCH($A33,BPCiObIC!$A$2:$A$43,0),MATCH(M$4,BPCiObIC!$B$1:$AG$1,0)))</f>
        <v>0</v>
      </c>
      <c r="N33" s="20">
        <f t="array" ref="N33">M33*(1+INDEX(BPCiObIC!$B$2:$AG$43,MATCH($A33,BPCiObIC!$A$2:$A$43,0),MATCH(N$4,BPCiObIC!$B$1:$AG$1,0)))</f>
        <v>0</v>
      </c>
      <c r="O33" s="20">
        <f t="array" ref="O33">N33*(1+INDEX(BPCiObIC!$B$2:$AG$43,MATCH($A33,BPCiObIC!$A$2:$A$43,0),MATCH(O$4,BPCiObIC!$B$1:$AG$1,0)))</f>
        <v>0</v>
      </c>
      <c r="P33" s="20">
        <f t="array" ref="P33">O33*(1+INDEX(BPCiObIC!$B$2:$AG$43,MATCH($A33,BPCiObIC!$A$2:$A$43,0),MATCH(P$4,BPCiObIC!$B$1:$AG$1,0)))</f>
        <v>0</v>
      </c>
      <c r="Q33" s="20">
        <f t="array" ref="Q33">P33*(1+INDEX(BPCiObIC!$B$2:$AG$43,MATCH($A33,BPCiObIC!$A$2:$A$43,0),MATCH(Q$4,BPCiObIC!$B$1:$AG$1,0)))</f>
        <v>0</v>
      </c>
      <c r="R33" s="20">
        <f t="array" ref="R33">Q33*(1+INDEX(BPCiObIC!$B$2:$AG$43,MATCH($A33,BPCiObIC!$A$2:$A$43,0),MATCH(R$4,BPCiObIC!$B$1:$AG$1,0)))</f>
        <v>0</v>
      </c>
      <c r="S33" s="20">
        <f t="array" ref="S33">R33*(1+INDEX(BPCiObIC!$B$2:$AG$43,MATCH($A33,BPCiObIC!$A$2:$A$43,0),MATCH(S$4,BPCiObIC!$B$1:$AG$1,0)))</f>
        <v>0</v>
      </c>
      <c r="T33" s="20">
        <f t="array" ref="T33">S33*(1+INDEX(BPCiObIC!$B$2:$AG$43,MATCH($A33,BPCiObIC!$A$2:$A$43,0),MATCH(T$4,BPCiObIC!$B$1:$AG$1,0)))</f>
        <v>0</v>
      </c>
      <c r="U33" s="20">
        <f t="array" ref="U33">T33*(1+INDEX(BPCiObIC!$B$2:$AG$43,MATCH($A33,BPCiObIC!$A$2:$A$43,0),MATCH(U$4,BPCiObIC!$B$1:$AG$1,0)))</f>
        <v>0</v>
      </c>
      <c r="V33" s="20">
        <f t="array" ref="V33">U33*(1+INDEX(BPCiObIC!$B$2:$AG$43,MATCH($A33,BPCiObIC!$A$2:$A$43,0),MATCH(V$4,BPCiObIC!$B$1:$AG$1,0)))</f>
        <v>0</v>
      </c>
      <c r="W33" s="20">
        <f t="array" ref="W33">V33*(1+INDEX(BPCiObIC!$B$2:$AG$43,MATCH($A33,BPCiObIC!$A$2:$A$43,0),MATCH(W$4,BPCiObIC!$B$1:$AG$1,0)))</f>
        <v>0</v>
      </c>
      <c r="X33" s="20">
        <f t="array" ref="X33">W33*(1+INDEX(BPCiObIC!$B$2:$AG$43,MATCH($A33,BPCiObIC!$A$2:$A$43,0),MATCH(X$4,BPCiObIC!$B$1:$AG$1,0)))</f>
        <v>0</v>
      </c>
      <c r="Y33" s="20">
        <f t="array" ref="Y33">X33*(1+INDEX(BPCiObIC!$B$2:$AG$43,MATCH($A33,BPCiObIC!$A$2:$A$43,0),MATCH(Y$4,BPCiObIC!$B$1:$AG$1,0)))</f>
        <v>0</v>
      </c>
      <c r="Z33" s="20">
        <f t="array" ref="Z33">Y33*(1+INDEX(BPCiObIC!$B$2:$AG$43,MATCH($A33,BPCiObIC!$A$2:$A$43,0),MATCH(Z$4,BPCiObIC!$B$1:$AG$1,0)))</f>
        <v>0</v>
      </c>
      <c r="AA33" s="20">
        <f t="array" ref="AA33">Z33*(1+INDEX(BPCiObIC!$B$2:$AG$43,MATCH($A33,BPCiObIC!$A$2:$A$43,0),MATCH(AA$4,BPCiObIC!$B$1:$AG$1,0)))</f>
        <v>0</v>
      </c>
      <c r="AB33" s="20">
        <f t="array" ref="AB33">AA33*(1+INDEX(BPCiObIC!$B$2:$AG$43,MATCH($A33,BPCiObIC!$A$2:$A$43,0),MATCH(AB$4,BPCiObIC!$B$1:$AG$1,0)))</f>
        <v>0</v>
      </c>
      <c r="AC33" s="20">
        <f t="array" ref="AC33">AB33*(1+INDEX(BPCiObIC!$B$2:$AG$43,MATCH($A33,BPCiObIC!$A$2:$A$43,0),MATCH(AC$4,BPCiObIC!$B$1:$AG$1,0)))</f>
        <v>0</v>
      </c>
      <c r="AD33" s="20">
        <f t="array" ref="AD33">AC33*(1+INDEX(BPCiObIC!$B$2:$AG$43,MATCH($A33,BPCiObIC!$A$2:$A$43,0),MATCH(AD$4,BPCiObIC!$B$1:$AG$1,0)))</f>
        <v>0</v>
      </c>
      <c r="AE33" s="20">
        <f t="array" ref="AE33">AD33*(1+INDEX(BPCiObIC!$B$2:$AG$43,MATCH($A33,BPCiObIC!$A$2:$A$43,0),MATCH(AE$4,BPCiObIC!$B$1:$AG$1,0)))</f>
        <v>0</v>
      </c>
      <c r="AF33" s="20">
        <f t="array" ref="AF33">AE33*(1+INDEX(BPCiObIC!$B$2:$AG$43,MATCH($A33,BPCiObIC!$A$2:$A$43,0),MATCH(AF$4,BPCiObIC!$B$1:$AG$1,0)))</f>
        <v>0</v>
      </c>
      <c r="AG33" s="20">
        <f t="array" ref="AG33">AF33*(1+INDEX(BPCiObIC!$B$2:$AG$43,MATCH($A33,BPCiObIC!$A$2:$A$43,0),MATCH(AG$4,BPCiObIC!$B$1:$AG$1,0)))</f>
        <v>0</v>
      </c>
      <c r="AH33" s="20">
        <f t="array" ref="AH33">AG33*(1+INDEX(BPCiObIC!$B$2:$AG$43,MATCH($A33,BPCiObIC!$A$2:$A$43,0),MATCH(AH$4,BPCiObIC!$B$1:$AG$1,0)))</f>
        <v>0</v>
      </c>
    </row>
    <row r="34" spans="1:34" ht="15.75" customHeight="1" x14ac:dyDescent="0.2">
      <c r="A34" s="3" t="s">
        <v>138</v>
      </c>
      <c r="B34" s="3" t="s">
        <v>80</v>
      </c>
      <c r="C34" s="3" t="s">
        <v>113</v>
      </c>
      <c r="D34" s="61">
        <f>SUM('Bureau of Stat KBLI'!T4:T6)*$E$1</f>
        <v>1387661291882.9946</v>
      </c>
      <c r="E34" s="20">
        <f t="array" ref="E34">D34*(1+INDEX(BPCiObIC!$B$2:$AG$43,MATCH($A34,BPCiObIC!$A$2:$A$43,0),MATCH(E$4,BPCiObIC!$B$1:$AG$1,0)))</f>
        <v>1405562122548.2852</v>
      </c>
      <c r="F34" s="20">
        <f t="array" ref="F34">E34*(1+INDEX(BPCiObIC!$B$2:$AG$43,MATCH($A34,BPCiObIC!$A$2:$A$43,0),MATCH(F$4,BPCiObIC!$B$1:$AG$1,0)))</f>
        <v>1423693873929.158</v>
      </c>
      <c r="G34" s="20">
        <f t="array" ref="G34">F34*(1+INDEX(BPCiObIC!$B$2:$AG$43,MATCH($A34,BPCiObIC!$A$2:$A$43,0),MATCH(G$4,BPCiObIC!$B$1:$AG$1,0)))</f>
        <v>1453733814669.063</v>
      </c>
      <c r="H34" s="20">
        <f t="array" ref="H34">G34*(1+INDEX(BPCiObIC!$B$2:$AG$43,MATCH($A34,BPCiObIC!$A$2:$A$43,0),MATCH(H$4,BPCiObIC!$B$1:$AG$1,0)))</f>
        <v>1464782191660.5479</v>
      </c>
      <c r="I34" s="20">
        <f t="array" ref="I34">H34*(1+INDEX(BPCiObIC!$B$2:$AG$43,MATCH($A34,BPCiObIC!$A$2:$A$43,0),MATCH(I$4,BPCiObIC!$B$1:$AG$1,0)))</f>
        <v>1520507394414.2673</v>
      </c>
      <c r="J34" s="20">
        <f t="array" ref="J34">I34*(1+INDEX(BPCiObIC!$B$2:$AG$43,MATCH($A34,BPCiObIC!$A$2:$A$43,0),MATCH(J$4,BPCiObIC!$B$1:$AG$1,0)))</f>
        <v>1576232597167.9866</v>
      </c>
      <c r="K34" s="20">
        <f t="array" ref="K34">J34*(1+INDEX(BPCiObIC!$B$2:$AG$43,MATCH($A34,BPCiObIC!$A$2:$A$43,0),MATCH(K$4,BPCiObIC!$B$1:$AG$1,0)))</f>
        <v>1631957799921.7061</v>
      </c>
      <c r="L34" s="20">
        <f t="array" ref="L34">K34*(1+INDEX(BPCiObIC!$B$2:$AG$43,MATCH($A34,BPCiObIC!$A$2:$A$43,0),MATCH(L$4,BPCiObIC!$B$1:$AG$1,0)))</f>
        <v>1687683002675.4014</v>
      </c>
      <c r="M34" s="20">
        <f t="array" ref="M34">L34*(1+INDEX(BPCiObIC!$B$2:$AG$43,MATCH($A34,BPCiObIC!$A$2:$A$43,0),MATCH(M$4,BPCiObIC!$B$1:$AG$1,0)))</f>
        <v>1743408205429.1206</v>
      </c>
      <c r="N34" s="20">
        <f t="array" ref="N34">M34*(1+INDEX(BPCiObIC!$B$2:$AG$43,MATCH($A34,BPCiObIC!$A$2:$A$43,0),MATCH(N$4,BPCiObIC!$B$1:$AG$1,0)))</f>
        <v>1799133408182.8401</v>
      </c>
      <c r="O34" s="20">
        <f t="array" ref="O34">N34*(1+INDEX(BPCiObIC!$B$2:$AG$43,MATCH($A34,BPCiObIC!$A$2:$A$43,0),MATCH(O$4,BPCiObIC!$B$1:$AG$1,0)))</f>
        <v>1854858610936.5596</v>
      </c>
      <c r="P34" s="20">
        <f t="array" ref="P34">O34*(1+INDEX(BPCiObIC!$B$2:$AG$43,MATCH($A34,BPCiObIC!$A$2:$A$43,0),MATCH(P$4,BPCiObIC!$B$1:$AG$1,0)))</f>
        <v>1910583813690.2788</v>
      </c>
      <c r="Q34" s="20">
        <f t="array" ref="Q34">P34*(1+INDEX(BPCiObIC!$B$2:$AG$43,MATCH($A34,BPCiObIC!$A$2:$A$43,0),MATCH(Q$4,BPCiObIC!$B$1:$AG$1,0)))</f>
        <v>1966309016443.998</v>
      </c>
      <c r="R34" s="20">
        <f t="array" ref="R34">Q34*(1+INDEX(BPCiObIC!$B$2:$AG$43,MATCH($A34,BPCiObIC!$A$2:$A$43,0),MATCH(R$4,BPCiObIC!$B$1:$AG$1,0)))</f>
        <v>2022034219197.6934</v>
      </c>
      <c r="S34" s="20">
        <f t="array" ref="S34">R34*(1+INDEX(BPCiObIC!$B$2:$AG$43,MATCH($A34,BPCiObIC!$A$2:$A$43,0),MATCH(S$4,BPCiObIC!$B$1:$AG$1,0)))</f>
        <v>2077759421951.4128</v>
      </c>
      <c r="T34" s="20">
        <f t="array" ref="T34">S34*(1+INDEX(BPCiObIC!$B$2:$AG$43,MATCH($A34,BPCiObIC!$A$2:$A$43,0),MATCH(T$4,BPCiObIC!$B$1:$AG$1,0)))</f>
        <v>2133484624705.1323</v>
      </c>
      <c r="U34" s="20">
        <f t="array" ref="U34">T34*(1+INDEX(BPCiObIC!$B$2:$AG$43,MATCH($A34,BPCiObIC!$A$2:$A$43,0),MATCH(U$4,BPCiObIC!$B$1:$AG$1,0)))</f>
        <v>2189209827458.8516</v>
      </c>
      <c r="V34" s="20">
        <f t="array" ref="V34">U34*(1+INDEX(BPCiObIC!$B$2:$AG$43,MATCH($A34,BPCiObIC!$A$2:$A$43,0),MATCH(V$4,BPCiObIC!$B$1:$AG$1,0)))</f>
        <v>2244935030212.5713</v>
      </c>
      <c r="W34" s="20">
        <f t="array" ref="W34">V34*(1+INDEX(BPCiObIC!$B$2:$AG$43,MATCH($A34,BPCiObIC!$A$2:$A$43,0),MATCH(W$4,BPCiObIC!$B$1:$AG$1,0)))</f>
        <v>2300660232966.2905</v>
      </c>
      <c r="X34" s="20">
        <f t="array" ref="X34">W34*(1+INDEX(BPCiObIC!$B$2:$AG$43,MATCH($A34,BPCiObIC!$A$2:$A$43,0),MATCH(X$4,BPCiObIC!$B$1:$AG$1,0)))</f>
        <v>2356385435719.9858</v>
      </c>
      <c r="Y34" s="20">
        <f t="array" ref="Y34">X34*(1+INDEX(BPCiObIC!$B$2:$AG$43,MATCH($A34,BPCiObIC!$A$2:$A$43,0),MATCH(Y$4,BPCiObIC!$B$1:$AG$1,0)))</f>
        <v>2412110638473.7051</v>
      </c>
      <c r="Z34" s="20">
        <f t="array" ref="Z34">Y34*(1+INDEX(BPCiObIC!$B$2:$AG$43,MATCH($A34,BPCiObIC!$A$2:$A$43,0),MATCH(Z$4,BPCiObIC!$B$1:$AG$1,0)))</f>
        <v>2467835841227.4248</v>
      </c>
      <c r="AA34" s="20">
        <f t="array" ref="AA34">Z34*(1+INDEX(BPCiObIC!$B$2:$AG$43,MATCH($A34,BPCiObIC!$A$2:$A$43,0),MATCH(AA$4,BPCiObIC!$B$1:$AG$1,0)))</f>
        <v>2523561043981.144</v>
      </c>
      <c r="AB34" s="20">
        <f t="array" ref="AB34">AA34*(1+INDEX(BPCiObIC!$B$2:$AG$43,MATCH($A34,BPCiObIC!$A$2:$A$43,0),MATCH(AB$4,BPCiObIC!$B$1:$AG$1,0)))</f>
        <v>2579286246734.8633</v>
      </c>
      <c r="AC34" s="20">
        <f t="array" ref="AC34">AB34*(1+INDEX(BPCiObIC!$B$2:$AG$43,MATCH($A34,BPCiObIC!$A$2:$A$43,0),MATCH(AC$4,BPCiObIC!$B$1:$AG$1,0)))</f>
        <v>2635011449488.583</v>
      </c>
      <c r="AD34" s="20">
        <f t="array" ref="AD34">AC34*(1+INDEX(BPCiObIC!$B$2:$AG$43,MATCH($A34,BPCiObIC!$A$2:$A$43,0),MATCH(AD$4,BPCiObIC!$B$1:$AG$1,0)))</f>
        <v>2690736652242.2783</v>
      </c>
      <c r="AE34" s="20">
        <f t="array" ref="AE34">AD34*(1+INDEX(BPCiObIC!$B$2:$AG$43,MATCH($A34,BPCiObIC!$A$2:$A$43,0),MATCH(AE$4,BPCiObIC!$B$1:$AG$1,0)))</f>
        <v>2746461854995.998</v>
      </c>
      <c r="AF34" s="20">
        <f t="array" ref="AF34">AE34*(1+INDEX(BPCiObIC!$B$2:$AG$43,MATCH($A34,BPCiObIC!$A$2:$A$43,0),MATCH(AF$4,BPCiObIC!$B$1:$AG$1,0)))</f>
        <v>2802187057749.7173</v>
      </c>
      <c r="AG34" s="20">
        <f t="array" ref="AG34">AF34*(1+INDEX(BPCiObIC!$B$2:$AG$43,MATCH($A34,BPCiObIC!$A$2:$A$43,0),MATCH(AG$4,BPCiObIC!$B$1:$AG$1,0)))</f>
        <v>2857912260503.437</v>
      </c>
      <c r="AH34" s="20">
        <f t="array" ref="AH34">AG34*(1+INDEX(BPCiObIC!$B$2:$AG$43,MATCH($A34,BPCiObIC!$A$2:$A$43,0),MATCH(AH$4,BPCiObIC!$B$1:$AG$1,0)))</f>
        <v>2913637463257.1567</v>
      </c>
    </row>
    <row r="35" spans="1:34" ht="15.75" customHeight="1" x14ac:dyDescent="0.2">
      <c r="A35" s="3" t="s">
        <v>139</v>
      </c>
      <c r="B35" s="3" t="s">
        <v>80</v>
      </c>
      <c r="C35" s="3" t="s">
        <v>44</v>
      </c>
      <c r="D35" s="61">
        <f>SUM('Bureau of Stat KBLI'!T7:T9)*$E$1</f>
        <v>6976699269809.9424</v>
      </c>
      <c r="E35" s="20">
        <f t="array" ref="E35">D35*(1+INDEX(BPCiObIC!$B$2:$AG$43,MATCH($A35,BPCiObIC!$A$2:$A$43,0),MATCH(E$4,BPCiObIC!$B$1:$AG$1,0)))</f>
        <v>7066698690390.4902</v>
      </c>
      <c r="F35" s="20">
        <f t="array" ref="F35">E35*(1+INDEX(BPCiObIC!$B$2:$AG$43,MATCH($A35,BPCiObIC!$A$2:$A$43,0),MATCH(F$4,BPCiObIC!$B$1:$AG$1,0)))</f>
        <v>7157859103496.5273</v>
      </c>
      <c r="G35" s="20">
        <f t="array" ref="G35">F35*(1+INDEX(BPCiObIC!$B$2:$AG$43,MATCH($A35,BPCiObIC!$A$2:$A$43,0),MATCH(G$4,BPCiObIC!$B$1:$AG$1,0)))</f>
        <v>7308889930580.3037</v>
      </c>
      <c r="H35" s="20">
        <f t="array" ref="H35">G35*(1+INDEX(BPCiObIC!$B$2:$AG$43,MATCH($A35,BPCiObIC!$A$2:$A$43,0),MATCH(H$4,BPCiObIC!$B$1:$AG$1,0)))</f>
        <v>7364437494052.7148</v>
      </c>
      <c r="I35" s="20">
        <f t="array" ref="I35">H35*(1+INDEX(BPCiObIC!$B$2:$AG$43,MATCH($A35,BPCiObIC!$A$2:$A$43,0),MATCH(I$4,BPCiObIC!$B$1:$AG$1,0)))</f>
        <v>7639030593326.2051</v>
      </c>
      <c r="J35" s="20">
        <f t="array" ref="J35">I35*(1+INDEX(BPCiObIC!$B$2:$AG$43,MATCH($A35,BPCiObIC!$A$2:$A$43,0),MATCH(J$4,BPCiObIC!$B$1:$AG$1,0)))</f>
        <v>7913623692599.6963</v>
      </c>
      <c r="K35" s="20">
        <f t="array" ref="K35">J35*(1+INDEX(BPCiObIC!$B$2:$AG$43,MATCH($A35,BPCiObIC!$A$2:$A$43,0),MATCH(K$4,BPCiObIC!$B$1:$AG$1,0)))</f>
        <v>8188216791873.1865</v>
      </c>
      <c r="L35" s="20">
        <f t="array" ref="L35">K35*(1+INDEX(BPCiObIC!$B$2:$AG$43,MATCH($A35,BPCiObIC!$A$2:$A$43,0),MATCH(L$4,BPCiObIC!$B$1:$AG$1,0)))</f>
        <v>8462809891146.5811</v>
      </c>
      <c r="M35" s="20">
        <f t="array" ref="M35">L35*(1+INDEX(BPCiObIC!$B$2:$AG$43,MATCH($A35,BPCiObIC!$A$2:$A$43,0),MATCH(M$4,BPCiObIC!$B$1:$AG$1,0)))</f>
        <v>8737402990420.0723</v>
      </c>
      <c r="N35" s="20">
        <f t="array" ref="N35">M35*(1+INDEX(BPCiObIC!$B$2:$AG$43,MATCH($A35,BPCiObIC!$A$2:$A$43,0),MATCH(N$4,BPCiObIC!$B$1:$AG$1,0)))</f>
        <v>9011996089693.5625</v>
      </c>
      <c r="O35" s="20">
        <f t="array" ref="O35">N35*(1+INDEX(BPCiObIC!$B$2:$AG$43,MATCH($A35,BPCiObIC!$A$2:$A$43,0),MATCH(O$4,BPCiObIC!$B$1:$AG$1,0)))</f>
        <v>9286589188967.0547</v>
      </c>
      <c r="P35" s="20">
        <f t="array" ref="P35">O35*(1+INDEX(BPCiObIC!$B$2:$AG$43,MATCH($A35,BPCiObIC!$A$2:$A$43,0),MATCH(P$4,BPCiObIC!$B$1:$AG$1,0)))</f>
        <v>9561182288240.4492</v>
      </c>
      <c r="Q35" s="20">
        <f t="array" ref="Q35">P35*(1+INDEX(BPCiObIC!$B$2:$AG$43,MATCH($A35,BPCiObIC!$A$2:$A$43,0),MATCH(Q$4,BPCiObIC!$B$1:$AG$1,0)))</f>
        <v>9835775387513.9395</v>
      </c>
      <c r="R35" s="20">
        <f t="array" ref="R35">Q35*(1+INDEX(BPCiObIC!$B$2:$AG$43,MATCH($A35,BPCiObIC!$A$2:$A$43,0),MATCH(R$4,BPCiObIC!$B$1:$AG$1,0)))</f>
        <v>10110368486787.43</v>
      </c>
      <c r="S35" s="20">
        <f t="array" ref="S35">R35*(1+INDEX(BPCiObIC!$B$2:$AG$43,MATCH($A35,BPCiObIC!$A$2:$A$43,0),MATCH(S$4,BPCiObIC!$B$1:$AG$1,0)))</f>
        <v>10384961586060.824</v>
      </c>
      <c r="T35" s="20">
        <f t="array" ref="T35">S35*(1+INDEX(BPCiObIC!$B$2:$AG$43,MATCH($A35,BPCiObIC!$A$2:$A$43,0),MATCH(T$4,BPCiObIC!$B$1:$AG$1,0)))</f>
        <v>10659554685334.314</v>
      </c>
      <c r="U35" s="20">
        <f t="array" ref="U35">T35*(1+INDEX(BPCiObIC!$B$2:$AG$43,MATCH($A35,BPCiObIC!$A$2:$A$43,0),MATCH(U$4,BPCiObIC!$B$1:$AG$1,0)))</f>
        <v>10934147784607.805</v>
      </c>
      <c r="V35" s="20">
        <f t="array" ref="V35">U35*(1+INDEX(BPCiObIC!$B$2:$AG$43,MATCH($A35,BPCiObIC!$A$2:$A$43,0),MATCH(V$4,BPCiObIC!$B$1:$AG$1,0)))</f>
        <v>11208740883881.297</v>
      </c>
      <c r="W35" s="20">
        <f t="array" ref="W35">V35*(1+INDEX(BPCiObIC!$B$2:$AG$43,MATCH($A35,BPCiObIC!$A$2:$A$43,0),MATCH(W$4,BPCiObIC!$B$1:$AG$1,0)))</f>
        <v>11483333983154.691</v>
      </c>
      <c r="X35" s="20">
        <f t="array" ref="X35">W35*(1+INDEX(BPCiObIC!$B$2:$AG$43,MATCH($A35,BPCiObIC!$A$2:$A$43,0),MATCH(X$4,BPCiObIC!$B$1:$AG$1,0)))</f>
        <v>11757927082428.182</v>
      </c>
      <c r="Y35" s="20">
        <f t="array" ref="Y35">X35*(1+INDEX(BPCiObIC!$B$2:$AG$43,MATCH($A35,BPCiObIC!$A$2:$A$43,0),MATCH(Y$4,BPCiObIC!$B$1:$AG$1,0)))</f>
        <v>12032520181701.674</v>
      </c>
      <c r="Z35" s="20">
        <f t="array" ref="Z35">Y35*(1+INDEX(BPCiObIC!$B$2:$AG$43,MATCH($A35,BPCiObIC!$A$2:$A$43,0),MATCH(Z$4,BPCiObIC!$B$1:$AG$1,0)))</f>
        <v>12307113280975.164</v>
      </c>
      <c r="AA35" s="20">
        <f t="array" ref="AA35">Z35*(1+INDEX(BPCiObIC!$B$2:$AG$43,MATCH($A35,BPCiObIC!$A$2:$A$43,0),MATCH(AA$4,BPCiObIC!$B$1:$AG$1,0)))</f>
        <v>12581706380248.561</v>
      </c>
      <c r="AB35" s="20">
        <f t="array" ref="AB35">AA35*(1+INDEX(BPCiObIC!$B$2:$AG$43,MATCH($A35,BPCiObIC!$A$2:$A$43,0),MATCH(AB$4,BPCiObIC!$B$1:$AG$1,0)))</f>
        <v>12856299479522.051</v>
      </c>
      <c r="AC35" s="20">
        <f t="array" ref="AC35">AB35*(1+INDEX(BPCiObIC!$B$2:$AG$43,MATCH($A35,BPCiObIC!$A$2:$A$43,0),MATCH(AC$4,BPCiObIC!$B$1:$AG$1,0)))</f>
        <v>13130892578795.543</v>
      </c>
      <c r="AD35" s="20">
        <f t="array" ref="AD35">AC35*(1+INDEX(BPCiObIC!$B$2:$AG$43,MATCH($A35,BPCiObIC!$A$2:$A$43,0),MATCH(AD$4,BPCiObIC!$B$1:$AG$1,0)))</f>
        <v>13405485678069.033</v>
      </c>
      <c r="AE35" s="20">
        <f t="array" ref="AE35">AD35*(1+INDEX(BPCiObIC!$B$2:$AG$43,MATCH($A35,BPCiObIC!$A$2:$A$43,0),MATCH(AE$4,BPCiObIC!$B$1:$AG$1,0)))</f>
        <v>13680078777342.428</v>
      </c>
      <c r="AF35" s="20">
        <f t="array" ref="AF35">AE35*(1+INDEX(BPCiObIC!$B$2:$AG$43,MATCH($A35,BPCiObIC!$A$2:$A$43,0),MATCH(AF$4,BPCiObIC!$B$1:$AG$1,0)))</f>
        <v>13954671876615.918</v>
      </c>
      <c r="AG35" s="20">
        <f t="array" ref="AG35">AF35*(1+INDEX(BPCiObIC!$B$2:$AG$43,MATCH($A35,BPCiObIC!$A$2:$A$43,0),MATCH(AG$4,BPCiObIC!$B$1:$AG$1,0)))</f>
        <v>14229264975889.408</v>
      </c>
      <c r="AH35" s="20">
        <f t="array" ref="AH35">AG35*(1+INDEX(BPCiObIC!$B$2:$AG$43,MATCH($A35,BPCiObIC!$A$2:$A$43,0),MATCH(AH$4,BPCiObIC!$B$1:$AG$1,0)))</f>
        <v>14503858075162.803</v>
      </c>
    </row>
    <row r="36" spans="1:34" ht="15.75" customHeight="1" x14ac:dyDescent="0.2">
      <c r="A36" s="3" t="s">
        <v>140</v>
      </c>
      <c r="B36" s="3" t="s">
        <v>80</v>
      </c>
      <c r="C36" s="3" t="s">
        <v>48</v>
      </c>
      <c r="D36" s="61">
        <f>'Bureau of Stat KBLI'!T10*$E$1</f>
        <v>107217703397.511</v>
      </c>
      <c r="E36" s="20">
        <f t="array" ref="E36">D36*(1+INDEX(BPCiObIC!$B$2:$AG$43,MATCH($A36,BPCiObIC!$A$2:$A$43,0),MATCH(E$4,BPCiObIC!$B$1:$AG$1,0)))</f>
        <v>108600811771.33888</v>
      </c>
      <c r="F36" s="20">
        <f t="array" ref="F36">E36*(1+INDEX(BPCiObIC!$B$2:$AG$43,MATCH($A36,BPCiObIC!$A$2:$A$43,0),MATCH(F$4,BPCiObIC!$B$1:$AG$1,0)))</f>
        <v>110001762243.18915</v>
      </c>
      <c r="G36" s="20">
        <f t="array" ref="G36">F36*(1+INDEX(BPCiObIC!$B$2:$AG$43,MATCH($A36,BPCiObIC!$A$2:$A$43,0),MATCH(G$4,BPCiObIC!$B$1:$AG$1,0)))</f>
        <v>112322799426.52043</v>
      </c>
      <c r="H36" s="20">
        <f t="array" ref="H36">G36*(1+INDEX(BPCiObIC!$B$2:$AG$43,MATCH($A36,BPCiObIC!$A$2:$A$43,0),MATCH(H$4,BPCiObIC!$B$1:$AG$1,0)))</f>
        <v>113176452702.16199</v>
      </c>
      <c r="I36" s="20">
        <f t="array" ref="I36">H36*(1+INDEX(BPCiObIC!$B$2:$AG$43,MATCH($A36,BPCiObIC!$A$2:$A$43,0),MATCH(I$4,BPCiObIC!$B$1:$AG$1,0)))</f>
        <v>117485371489.65939</v>
      </c>
      <c r="J36" s="20">
        <f t="array" ref="J36">I36*(1+INDEX(BPCiObIC!$B$2:$AG$43,MATCH($A36,BPCiObIC!$A$2:$A$43,0),MATCH(J$4,BPCiObIC!$B$1:$AG$1,0)))</f>
        <v>121794290277.15564</v>
      </c>
      <c r="K36" s="20">
        <f t="array" ref="K36">J36*(1+INDEX(BPCiObIC!$B$2:$AG$43,MATCH($A36,BPCiObIC!$A$2:$A$43,0),MATCH(K$4,BPCiObIC!$B$1:$AG$1,0)))</f>
        <v>126103209064.65305</v>
      </c>
      <c r="L36" s="20">
        <f t="array" ref="L36">K36*(1+INDEX(BPCiObIC!$B$2:$AG$43,MATCH($A36,BPCiObIC!$A$2:$A$43,0),MATCH(L$4,BPCiObIC!$B$1:$AG$1,0)))</f>
        <v>130412127852.14928</v>
      </c>
      <c r="M36" s="20">
        <f t="array" ref="M36">L36*(1+INDEX(BPCiObIC!$B$2:$AG$43,MATCH($A36,BPCiObIC!$A$2:$A$43,0),MATCH(M$4,BPCiObIC!$B$1:$AG$1,0)))</f>
        <v>134721046639.6467</v>
      </c>
      <c r="N36" s="20">
        <f t="array" ref="N36">M36*(1+INDEX(BPCiObIC!$B$2:$AG$43,MATCH($A36,BPCiObIC!$A$2:$A$43,0),MATCH(N$4,BPCiObIC!$B$1:$AG$1,0)))</f>
        <v>139029965427.14294</v>
      </c>
      <c r="O36" s="20">
        <f t="array" ref="O36">N36*(1+INDEX(BPCiObIC!$B$2:$AG$43,MATCH($A36,BPCiObIC!$A$2:$A$43,0),MATCH(O$4,BPCiObIC!$B$1:$AG$1,0)))</f>
        <v>143338884214.64035</v>
      </c>
      <c r="P36" s="20">
        <f t="array" ref="P36">O36*(1+INDEX(BPCiObIC!$B$2:$AG$43,MATCH($A36,BPCiObIC!$A$2:$A$43,0),MATCH(P$4,BPCiObIC!$B$1:$AG$1,0)))</f>
        <v>147647803002.13657</v>
      </c>
      <c r="Q36" s="20">
        <f t="array" ref="Q36">P36*(1+INDEX(BPCiObIC!$B$2:$AG$43,MATCH($A36,BPCiObIC!$A$2:$A$43,0),MATCH(Q$4,BPCiObIC!$B$1:$AG$1,0)))</f>
        <v>151956721789.63397</v>
      </c>
      <c r="R36" s="20">
        <f t="array" ref="R36">Q36*(1+INDEX(BPCiObIC!$B$2:$AG$43,MATCH($A36,BPCiObIC!$A$2:$A$43,0),MATCH(R$4,BPCiObIC!$B$1:$AG$1,0)))</f>
        <v>156265640577.13022</v>
      </c>
      <c r="S36" s="20">
        <f t="array" ref="S36">R36*(1+INDEX(BPCiObIC!$B$2:$AG$43,MATCH($A36,BPCiObIC!$A$2:$A$43,0),MATCH(S$4,BPCiObIC!$B$1:$AG$1,0)))</f>
        <v>160574559364.62762</v>
      </c>
      <c r="T36" s="20">
        <f t="array" ref="T36">S36*(1+INDEX(BPCiObIC!$B$2:$AG$43,MATCH($A36,BPCiObIC!$A$2:$A$43,0),MATCH(T$4,BPCiObIC!$B$1:$AG$1,0)))</f>
        <v>164883478152.12384</v>
      </c>
      <c r="U36" s="20">
        <f t="array" ref="U36">T36*(1+INDEX(BPCiObIC!$B$2:$AG$43,MATCH($A36,BPCiObIC!$A$2:$A$43,0),MATCH(U$4,BPCiObIC!$B$1:$AG$1,0)))</f>
        <v>169192396939.62125</v>
      </c>
      <c r="V36" s="20">
        <f t="array" ref="V36">U36*(1+INDEX(BPCiObIC!$B$2:$AG$43,MATCH($A36,BPCiObIC!$A$2:$A$43,0),MATCH(V$4,BPCiObIC!$B$1:$AG$1,0)))</f>
        <v>173501315727.11749</v>
      </c>
      <c r="W36" s="20">
        <f t="array" ref="W36">V36*(1+INDEX(BPCiObIC!$B$2:$AG$43,MATCH($A36,BPCiObIC!$A$2:$A$43,0),MATCH(W$4,BPCiObIC!$B$1:$AG$1,0)))</f>
        <v>177810234514.6149</v>
      </c>
      <c r="X36" s="20">
        <f t="array" ref="X36">W36*(1+INDEX(BPCiObIC!$B$2:$AG$43,MATCH($A36,BPCiObIC!$A$2:$A$43,0),MATCH(X$4,BPCiObIC!$B$1:$AG$1,0)))</f>
        <v>182119153302.11111</v>
      </c>
      <c r="Y36" s="20">
        <f t="array" ref="Y36">X36*(1+INDEX(BPCiObIC!$B$2:$AG$43,MATCH($A36,BPCiObIC!$A$2:$A$43,0),MATCH(Y$4,BPCiObIC!$B$1:$AG$1,0)))</f>
        <v>186428072089.60852</v>
      </c>
      <c r="Z36" s="20">
        <f t="array" ref="Z36">Y36*(1+INDEX(BPCiObIC!$B$2:$AG$43,MATCH($A36,BPCiObIC!$A$2:$A$43,0),MATCH(Z$4,BPCiObIC!$B$1:$AG$1,0)))</f>
        <v>190736990877.10474</v>
      </c>
      <c r="AA36" s="20">
        <f t="array" ref="AA36">Z36*(1+INDEX(BPCiObIC!$B$2:$AG$43,MATCH($A36,BPCiObIC!$A$2:$A$43,0),MATCH(AA$4,BPCiObIC!$B$1:$AG$1,0)))</f>
        <v>195045909664.60214</v>
      </c>
      <c r="AB36" s="20">
        <f t="array" ref="AB36">AA36*(1+INDEX(BPCiObIC!$B$2:$AG$43,MATCH($A36,BPCiObIC!$A$2:$A$43,0),MATCH(AB$4,BPCiObIC!$B$1:$AG$1,0)))</f>
        <v>199354828452.09836</v>
      </c>
      <c r="AC36" s="20">
        <f t="array" ref="AC36">AB36*(1+INDEX(BPCiObIC!$B$2:$AG$43,MATCH($A36,BPCiObIC!$A$2:$A$43,0),MATCH(AC$4,BPCiObIC!$B$1:$AG$1,0)))</f>
        <v>203663747239.59576</v>
      </c>
      <c r="AD36" s="20">
        <f t="array" ref="AD36">AC36*(1+INDEX(BPCiObIC!$B$2:$AG$43,MATCH($A36,BPCiObIC!$A$2:$A$43,0),MATCH(AD$4,BPCiObIC!$B$1:$AG$1,0)))</f>
        <v>207972666027.09198</v>
      </c>
      <c r="AE36" s="20">
        <f t="array" ref="AE36">AD36*(1+INDEX(BPCiObIC!$B$2:$AG$43,MATCH($A36,BPCiObIC!$A$2:$A$43,0),MATCH(AE$4,BPCiObIC!$B$1:$AG$1,0)))</f>
        <v>212281584814.58939</v>
      </c>
      <c r="AF36" s="20">
        <f t="array" ref="AF36">AE36*(1+INDEX(BPCiObIC!$B$2:$AG$43,MATCH($A36,BPCiObIC!$A$2:$A$43,0),MATCH(AF$4,BPCiObIC!$B$1:$AG$1,0)))</f>
        <v>216590503602.0856</v>
      </c>
      <c r="AG36" s="20">
        <f t="array" ref="AG36">AF36*(1+INDEX(BPCiObIC!$B$2:$AG$43,MATCH($A36,BPCiObIC!$A$2:$A$43,0),MATCH(AG$4,BPCiObIC!$B$1:$AG$1,0)))</f>
        <v>220899422389.58185</v>
      </c>
      <c r="AH36" s="20">
        <f t="array" ref="AH36">AG36*(1+INDEX(BPCiObIC!$B$2:$AG$43,MATCH($A36,BPCiObIC!$A$2:$A$43,0),MATCH(AH$4,BPCiObIC!$B$1:$AG$1,0)))</f>
        <v>225208341177.07925</v>
      </c>
    </row>
    <row r="37" spans="1:34" ht="15.75" customHeight="1" x14ac:dyDescent="0.2">
      <c r="A37" s="3" t="s">
        <v>141</v>
      </c>
      <c r="B37" s="3" t="s">
        <v>80</v>
      </c>
      <c r="C37" s="3" t="s">
        <v>50</v>
      </c>
      <c r="D37" s="61">
        <f>SUM('Bureau of Stat KBLI'!T11:T12)*$E$1</f>
        <v>1946192838331.9832</v>
      </c>
      <c r="E37" s="20">
        <f t="array" ref="E37">D37*(1+INDEX(BPCiObIC!$B$2:$AG$43,MATCH($A37,BPCiObIC!$A$2:$A$43,0),MATCH(E$4,BPCiObIC!$B$1:$AG$1,0)))</f>
        <v>1971298725946.4656</v>
      </c>
      <c r="F37" s="20">
        <f t="array" ref="F37">E37*(1+INDEX(BPCiObIC!$B$2:$AG$43,MATCH($A37,BPCiObIC!$A$2:$A$43,0),MATCH(F$4,BPCiObIC!$B$1:$AG$1,0)))</f>
        <v>1996728479511.1748</v>
      </c>
      <c r="G37" s="20">
        <f t="array" ref="G37">F37*(1+INDEX(BPCiObIC!$B$2:$AG$43,MATCH($A37,BPCiObIC!$A$2:$A$43,0),MATCH(G$4,BPCiObIC!$B$1:$AG$1,0)))</f>
        <v>2038859450428.8604</v>
      </c>
      <c r="H37" s="20">
        <f t="array" ref="H37">G37*(1+INDEX(BPCiObIC!$B$2:$AG$43,MATCH($A37,BPCiObIC!$A$2:$A$43,0),MATCH(H$4,BPCiObIC!$B$1:$AG$1,0)))</f>
        <v>2054354782252.1199</v>
      </c>
      <c r="I37" s="20">
        <f t="array" ref="I37">H37*(1+INDEX(BPCiObIC!$B$2:$AG$43,MATCH($A37,BPCiObIC!$A$2:$A$43,0),MATCH(I$4,BPCiObIC!$B$1:$AG$1,0)))</f>
        <v>2133307233630.2427</v>
      </c>
      <c r="J37" s="20">
        <f t="array" ref="J37">I37*(1+INDEX(BPCiObIC!$B$2:$AG$43,MATCH($A37,BPCiObIC!$A$2:$A$43,0),MATCH(J$4,BPCiObIC!$B$1:$AG$1,0)))</f>
        <v>2212259685008.3394</v>
      </c>
      <c r="K37" s="20">
        <f t="array" ref="K37">J37*(1+INDEX(BPCiObIC!$B$2:$AG$43,MATCH($A37,BPCiObIC!$A$2:$A$43,0),MATCH(K$4,BPCiObIC!$B$1:$AG$1,0)))</f>
        <v>2291212136386.436</v>
      </c>
      <c r="L37" s="20">
        <f t="array" ref="L37">K37*(1+INDEX(BPCiObIC!$B$2:$AG$43,MATCH($A37,BPCiObIC!$A$2:$A$43,0),MATCH(L$4,BPCiObIC!$B$1:$AG$1,0)))</f>
        <v>2370164587764.5327</v>
      </c>
      <c r="M37" s="20">
        <f t="array" ref="M37">L37*(1+INDEX(BPCiObIC!$B$2:$AG$43,MATCH($A37,BPCiObIC!$A$2:$A$43,0),MATCH(M$4,BPCiObIC!$B$1:$AG$1,0)))</f>
        <v>2449117039142.6558</v>
      </c>
      <c r="N37" s="20">
        <f t="array" ref="N37">M37*(1+INDEX(BPCiObIC!$B$2:$AG$43,MATCH($A37,BPCiObIC!$A$2:$A$43,0),MATCH(N$4,BPCiObIC!$B$1:$AG$1,0)))</f>
        <v>2528069490520.7524</v>
      </c>
      <c r="O37" s="20">
        <f t="array" ref="O37">N37*(1+INDEX(BPCiObIC!$B$2:$AG$43,MATCH($A37,BPCiObIC!$A$2:$A$43,0),MATCH(O$4,BPCiObIC!$B$1:$AG$1,0)))</f>
        <v>2607021941898.8491</v>
      </c>
      <c r="P37" s="20">
        <f t="array" ref="P37">O37*(1+INDEX(BPCiObIC!$B$2:$AG$43,MATCH($A37,BPCiObIC!$A$2:$A$43,0),MATCH(P$4,BPCiObIC!$B$1:$AG$1,0)))</f>
        <v>2685974393276.9722</v>
      </c>
      <c r="Q37" s="20">
        <f t="array" ref="Q37">P37*(1+INDEX(BPCiObIC!$B$2:$AG$43,MATCH($A37,BPCiObIC!$A$2:$A$43,0),MATCH(Q$4,BPCiObIC!$B$1:$AG$1,0)))</f>
        <v>2764926844655.0688</v>
      </c>
      <c r="R37" s="20">
        <f t="array" ref="R37">Q37*(1+INDEX(BPCiObIC!$B$2:$AG$43,MATCH($A37,BPCiObIC!$A$2:$A$43,0),MATCH(R$4,BPCiObIC!$B$1:$AG$1,0)))</f>
        <v>2843879296033.166</v>
      </c>
      <c r="S37" s="20">
        <f t="array" ref="S37">R37*(1+INDEX(BPCiObIC!$B$2:$AG$43,MATCH($A37,BPCiObIC!$A$2:$A$43,0),MATCH(S$4,BPCiObIC!$B$1:$AG$1,0)))</f>
        <v>2922831747411.2891</v>
      </c>
      <c r="T37" s="20">
        <f t="array" ref="T37">S37*(1+INDEX(BPCiObIC!$B$2:$AG$43,MATCH($A37,BPCiObIC!$A$2:$A$43,0),MATCH(T$4,BPCiObIC!$B$1:$AG$1,0)))</f>
        <v>3001784198789.3857</v>
      </c>
      <c r="U37" s="20">
        <f t="array" ref="U37">T37*(1+INDEX(BPCiObIC!$B$2:$AG$43,MATCH($A37,BPCiObIC!$A$2:$A$43,0),MATCH(U$4,BPCiObIC!$B$1:$AG$1,0)))</f>
        <v>3080736650167.4819</v>
      </c>
      <c r="V37" s="20">
        <f t="array" ref="V37">U37*(1+INDEX(BPCiObIC!$B$2:$AG$43,MATCH($A37,BPCiObIC!$A$2:$A$43,0),MATCH(V$4,BPCiObIC!$B$1:$AG$1,0)))</f>
        <v>3159689101545.6045</v>
      </c>
      <c r="W37" s="20">
        <f t="array" ref="W37">V37*(1+INDEX(BPCiObIC!$B$2:$AG$43,MATCH($A37,BPCiObIC!$A$2:$A$43,0),MATCH(W$4,BPCiObIC!$B$1:$AG$1,0)))</f>
        <v>3238641552923.7012</v>
      </c>
      <c r="X37" s="20">
        <f t="array" ref="X37">W37*(1+INDEX(BPCiObIC!$B$2:$AG$43,MATCH($A37,BPCiObIC!$A$2:$A$43,0),MATCH(X$4,BPCiObIC!$B$1:$AG$1,0)))</f>
        <v>3317594004301.7979</v>
      </c>
      <c r="Y37" s="20">
        <f t="array" ref="Y37">X37*(1+INDEX(BPCiObIC!$B$2:$AG$43,MATCH($A37,BPCiObIC!$A$2:$A$43,0),MATCH(Y$4,BPCiObIC!$B$1:$AG$1,0)))</f>
        <v>3396546455679.9209</v>
      </c>
      <c r="Z37" s="20">
        <f t="array" ref="Z37">Y37*(1+INDEX(BPCiObIC!$B$2:$AG$43,MATCH($A37,BPCiObIC!$A$2:$A$43,0),MATCH(Z$4,BPCiObIC!$B$1:$AG$1,0)))</f>
        <v>3475498907058.0176</v>
      </c>
      <c r="AA37" s="20">
        <f t="array" ref="AA37">Z37*(1+INDEX(BPCiObIC!$B$2:$AG$43,MATCH($A37,BPCiObIC!$A$2:$A$43,0),MATCH(AA$4,BPCiObIC!$B$1:$AG$1,0)))</f>
        <v>3554451358436.1138</v>
      </c>
      <c r="AB37" s="20">
        <f t="array" ref="AB37">AA37*(1+INDEX(BPCiObIC!$B$2:$AG$43,MATCH($A37,BPCiObIC!$A$2:$A$43,0),MATCH(AB$4,BPCiObIC!$B$1:$AG$1,0)))</f>
        <v>3633403809814.2368</v>
      </c>
      <c r="AC37" s="20">
        <f t="array" ref="AC37">AB37*(1+INDEX(BPCiObIC!$B$2:$AG$43,MATCH($A37,BPCiObIC!$A$2:$A$43,0),MATCH(AC$4,BPCiObIC!$B$1:$AG$1,0)))</f>
        <v>3712356261192.333</v>
      </c>
      <c r="AD37" s="20">
        <f t="array" ref="AD37">AC37*(1+INDEX(BPCiObIC!$B$2:$AG$43,MATCH($A37,BPCiObIC!$A$2:$A$43,0),MATCH(AD$4,BPCiObIC!$B$1:$AG$1,0)))</f>
        <v>3791308712570.4297</v>
      </c>
      <c r="AE37" s="20">
        <f t="array" ref="AE37">AD37*(1+INDEX(BPCiObIC!$B$2:$AG$43,MATCH($A37,BPCiObIC!$A$2:$A$43,0),MATCH(AE$4,BPCiObIC!$B$1:$AG$1,0)))</f>
        <v>3870261163948.5522</v>
      </c>
      <c r="AF37" s="20">
        <f t="array" ref="AF37">AE37*(1+INDEX(BPCiObIC!$B$2:$AG$43,MATCH($A37,BPCiObIC!$A$2:$A$43,0),MATCH(AF$4,BPCiObIC!$B$1:$AG$1,0)))</f>
        <v>3949213615326.6494</v>
      </c>
      <c r="AG37" s="20">
        <f t="array" ref="AG37">AF37*(1+INDEX(BPCiObIC!$B$2:$AG$43,MATCH($A37,BPCiObIC!$A$2:$A$43,0),MATCH(AG$4,BPCiObIC!$B$1:$AG$1,0)))</f>
        <v>4028166066704.7456</v>
      </c>
      <c r="AH37" s="20">
        <f t="array" ref="AH37">AG37*(1+INDEX(BPCiObIC!$B$2:$AG$43,MATCH($A37,BPCiObIC!$A$2:$A$43,0),MATCH(AH$4,BPCiObIC!$B$1:$AG$1,0)))</f>
        <v>4107118518082.8687</v>
      </c>
    </row>
    <row r="38" spans="1:34" ht="15.75" customHeight="1" x14ac:dyDescent="0.2">
      <c r="A38" s="3" t="s">
        <v>142</v>
      </c>
      <c r="B38" s="3" t="s">
        <v>80</v>
      </c>
      <c r="C38" s="3" t="s">
        <v>53</v>
      </c>
      <c r="D38" s="61">
        <f>'Bureau of Stat KBLI'!T13*$E$1</f>
        <v>22580084848.899601</v>
      </c>
      <c r="E38" s="20">
        <f t="array" ref="E38">D38*(1+INDEX(BPCiObIC!$B$2:$AG$43,MATCH($A38,BPCiObIC!$A$2:$A$43,0),MATCH(E$4,BPCiObIC!$B$1:$AG$1,0)))</f>
        <v>22871367943.450405</v>
      </c>
      <c r="F38" s="20">
        <f t="array" ref="F38">E38*(1+INDEX(BPCiObIC!$B$2:$AG$43,MATCH($A38,BPCiObIC!$A$2:$A$43,0),MATCH(F$4,BPCiObIC!$B$1:$AG$1,0)))</f>
        <v>23166408589.920914</v>
      </c>
      <c r="G38" s="20">
        <f t="array" ref="G38">F38*(1+INDEX(BPCiObIC!$B$2:$AG$43,MATCH($A38,BPCiObIC!$A$2:$A$43,0),MATCH(G$4,BPCiObIC!$B$1:$AG$1,0)))</f>
        <v>23655219811.168243</v>
      </c>
      <c r="H38" s="20">
        <f t="array" ref="H38">G38*(1+INDEX(BPCiObIC!$B$2:$AG$43,MATCH($A38,BPCiObIC!$A$2:$A$43,0),MATCH(H$4,BPCiObIC!$B$1:$AG$1,0)))</f>
        <v>23834999481.733124</v>
      </c>
      <c r="I38" s="20">
        <f t="array" ref="I38">H38*(1+INDEX(BPCiObIC!$B$2:$AG$43,MATCH($A38,BPCiObIC!$A$2:$A$43,0),MATCH(I$4,BPCiObIC!$B$1:$AG$1,0)))</f>
        <v>24744795787.096272</v>
      </c>
      <c r="J38" s="20">
        <f t="array" ref="J38">I38*(1+INDEX(BPCiObIC!$B$2:$AG$43,MATCH($A38,BPCiObIC!$A$2:$A$43,0),MATCH(J$4,BPCiObIC!$B$1:$AG$1,0)))</f>
        <v>25654592092.459064</v>
      </c>
      <c r="K38" s="20">
        <f t="array" ref="K38">J38*(1+INDEX(BPCiObIC!$B$2:$AG$43,MATCH($A38,BPCiObIC!$A$2:$A$43,0),MATCH(K$4,BPCiObIC!$B$1:$AG$1,0)))</f>
        <v>26564388397.822212</v>
      </c>
      <c r="L38" s="20">
        <f t="array" ref="L38">K38*(1+INDEX(BPCiObIC!$B$2:$AG$43,MATCH($A38,BPCiObIC!$A$2:$A$43,0),MATCH(L$4,BPCiObIC!$B$1:$AG$1,0)))</f>
        <v>27474184703.185005</v>
      </c>
      <c r="M38" s="20">
        <f t="array" ref="M38">L38*(1+INDEX(BPCiObIC!$B$2:$AG$43,MATCH($A38,BPCiObIC!$A$2:$A$43,0),MATCH(M$4,BPCiObIC!$B$1:$AG$1,0)))</f>
        <v>28383981008.548153</v>
      </c>
      <c r="N38" s="20">
        <f t="array" ref="N38">M38*(1+INDEX(BPCiObIC!$B$2:$AG$43,MATCH($A38,BPCiObIC!$A$2:$A$43,0),MATCH(N$4,BPCiObIC!$B$1:$AG$1,0)))</f>
        <v>29293777313.91095</v>
      </c>
      <c r="O38" s="20">
        <f t="array" ref="O38">N38*(1+INDEX(BPCiObIC!$B$2:$AG$43,MATCH($A38,BPCiObIC!$A$2:$A$43,0),MATCH(O$4,BPCiObIC!$B$1:$AG$1,0)))</f>
        <v>30203573619.274097</v>
      </c>
      <c r="P38" s="20">
        <f t="array" ref="P38">O38*(1+INDEX(BPCiObIC!$B$2:$AG$43,MATCH($A38,BPCiObIC!$A$2:$A$43,0),MATCH(P$4,BPCiObIC!$B$1:$AG$1,0)))</f>
        <v>31113369924.63689</v>
      </c>
      <c r="Q38" s="20">
        <f t="array" ref="Q38">P38*(1+INDEX(BPCiObIC!$B$2:$AG$43,MATCH($A38,BPCiObIC!$A$2:$A$43,0),MATCH(Q$4,BPCiObIC!$B$1:$AG$1,0)))</f>
        <v>32023166230.000038</v>
      </c>
      <c r="R38" s="20">
        <f t="array" ref="R38">Q38*(1+INDEX(BPCiObIC!$B$2:$AG$43,MATCH($A38,BPCiObIC!$A$2:$A$43,0),MATCH(R$4,BPCiObIC!$B$1:$AG$1,0)))</f>
        <v>32932962535.362831</v>
      </c>
      <c r="S38" s="20">
        <f t="array" ref="S38">R38*(1+INDEX(BPCiObIC!$B$2:$AG$43,MATCH($A38,BPCiObIC!$A$2:$A$43,0),MATCH(S$4,BPCiObIC!$B$1:$AG$1,0)))</f>
        <v>33842758840.725979</v>
      </c>
      <c r="T38" s="20">
        <f t="array" ref="T38">S38*(1+INDEX(BPCiObIC!$B$2:$AG$43,MATCH($A38,BPCiObIC!$A$2:$A$43,0),MATCH(T$4,BPCiObIC!$B$1:$AG$1,0)))</f>
        <v>34752555146.088776</v>
      </c>
      <c r="U38" s="20">
        <f t="array" ref="U38">T38*(1+INDEX(BPCiObIC!$B$2:$AG$43,MATCH($A38,BPCiObIC!$A$2:$A$43,0),MATCH(U$4,BPCiObIC!$B$1:$AG$1,0)))</f>
        <v>35662351451.45192</v>
      </c>
      <c r="V38" s="20">
        <f t="array" ref="V38">U38*(1+INDEX(BPCiObIC!$B$2:$AG$43,MATCH($A38,BPCiObIC!$A$2:$A$43,0),MATCH(V$4,BPCiObIC!$B$1:$AG$1,0)))</f>
        <v>36572147756.815063</v>
      </c>
      <c r="W38" s="20">
        <f t="array" ref="W38">V38*(1+INDEX(BPCiObIC!$B$2:$AG$43,MATCH($A38,BPCiObIC!$A$2:$A$43,0),MATCH(W$4,BPCiObIC!$B$1:$AG$1,0)))</f>
        <v>37481944062.177856</v>
      </c>
      <c r="X38" s="20">
        <f t="array" ref="X38">W38*(1+INDEX(BPCiObIC!$B$2:$AG$43,MATCH($A38,BPCiObIC!$A$2:$A$43,0),MATCH(X$4,BPCiObIC!$B$1:$AG$1,0)))</f>
        <v>38391740367.541008</v>
      </c>
      <c r="Y38" s="20">
        <f t="array" ref="Y38">X38*(1+INDEX(BPCiObIC!$B$2:$AG$43,MATCH($A38,BPCiObIC!$A$2:$A$43,0),MATCH(Y$4,BPCiObIC!$B$1:$AG$1,0)))</f>
        <v>39301536672.903809</v>
      </c>
      <c r="Z38" s="20">
        <f t="array" ref="Z38">Y38*(1+INDEX(BPCiObIC!$B$2:$AG$43,MATCH($A38,BPCiObIC!$A$2:$A$43,0),MATCH(Z$4,BPCiObIC!$B$1:$AG$1,0)))</f>
        <v>40211332978.266953</v>
      </c>
      <c r="AA38" s="20">
        <f t="array" ref="AA38">Z38*(1+INDEX(BPCiObIC!$B$2:$AG$43,MATCH($A38,BPCiObIC!$A$2:$A$43,0),MATCH(AA$4,BPCiObIC!$B$1:$AG$1,0)))</f>
        <v>41121129283.629745</v>
      </c>
      <c r="AB38" s="20">
        <f t="array" ref="AB38">AA38*(1+INDEX(BPCiObIC!$B$2:$AG$43,MATCH($A38,BPCiObIC!$A$2:$A$43,0),MATCH(AB$4,BPCiObIC!$B$1:$AG$1,0)))</f>
        <v>42030925588.992889</v>
      </c>
      <c r="AC38" s="20">
        <f t="array" ref="AC38">AB38*(1+INDEX(BPCiObIC!$B$2:$AG$43,MATCH($A38,BPCiObIC!$A$2:$A$43,0),MATCH(AC$4,BPCiObIC!$B$1:$AG$1,0)))</f>
        <v>42940721894.355682</v>
      </c>
      <c r="AD38" s="20">
        <f t="array" ref="AD38">AC38*(1+INDEX(BPCiObIC!$B$2:$AG$43,MATCH($A38,BPCiObIC!$A$2:$A$43,0),MATCH(AD$4,BPCiObIC!$B$1:$AG$1,0)))</f>
        <v>43850518199.718834</v>
      </c>
      <c r="AE38" s="20">
        <f t="array" ref="AE38">AD38*(1+INDEX(BPCiObIC!$B$2:$AG$43,MATCH($A38,BPCiObIC!$A$2:$A$43,0),MATCH(AE$4,BPCiObIC!$B$1:$AG$1,0)))</f>
        <v>44760314505.081635</v>
      </c>
      <c r="AF38" s="20">
        <f t="array" ref="AF38">AE38*(1+INDEX(BPCiObIC!$B$2:$AG$43,MATCH($A38,BPCiObIC!$A$2:$A$43,0),MATCH(AF$4,BPCiObIC!$B$1:$AG$1,0)))</f>
        <v>45670110810.444778</v>
      </c>
      <c r="AG38" s="20">
        <f t="array" ref="AG38">AF38*(1+INDEX(BPCiObIC!$B$2:$AG$43,MATCH($A38,BPCiObIC!$A$2:$A$43,0),MATCH(AG$4,BPCiObIC!$B$1:$AG$1,0)))</f>
        <v>46579907115.807922</v>
      </c>
      <c r="AH38" s="20">
        <f t="array" ref="AH38">AG38*(1+INDEX(BPCiObIC!$B$2:$AG$43,MATCH($A38,BPCiObIC!$A$2:$A$43,0),MATCH(AH$4,BPCiObIC!$B$1:$AG$1,0)))</f>
        <v>47489703421.170715</v>
      </c>
    </row>
    <row r="39" spans="1:34" ht="15.75" customHeight="1" x14ac:dyDescent="0.2">
      <c r="A39" s="3" t="s">
        <v>143</v>
      </c>
      <c r="B39" s="3" t="s">
        <v>80</v>
      </c>
      <c r="C39" s="3" t="s">
        <v>114</v>
      </c>
      <c r="D39" s="61">
        <f>SUM('Bureau of Stat KBLI'!T14:T15)*$E$1</f>
        <v>5560228397328.7334</v>
      </c>
      <c r="E39" s="20">
        <f t="array" ref="E39">D39*(1+INDEX(BPCiObIC!$B$2:$AG$43,MATCH($A39,BPCiObIC!$A$2:$A$43,0),MATCH(E$4,BPCiObIC!$B$1:$AG$1,0)))</f>
        <v>5631955343654.2734</v>
      </c>
      <c r="F39" s="20">
        <f t="array" ref="F39">E39*(1+INDEX(BPCiObIC!$B$2:$AG$43,MATCH($A39,BPCiObIC!$A$2:$A$43,0),MATCH(F$4,BPCiObIC!$B$1:$AG$1,0)))</f>
        <v>5704607567587.4131</v>
      </c>
      <c r="G39" s="20">
        <f t="array" ref="G39">F39*(1+INDEX(BPCiObIC!$B$2:$AG$43,MATCH($A39,BPCiObIC!$A$2:$A$43,0),MATCH(G$4,BPCiObIC!$B$1:$AG$1,0)))</f>
        <v>5824974787263.5068</v>
      </c>
      <c r="H39" s="20">
        <f t="array" ref="H39">G39*(1+INDEX(BPCiObIC!$B$2:$AG$43,MATCH($A39,BPCiObIC!$A$2:$A$43,0),MATCH(H$4,BPCiObIC!$B$1:$AG$1,0)))</f>
        <v>5869244595646.71</v>
      </c>
      <c r="I39" s="20">
        <f t="array" ref="I39">H39*(1+INDEX(BPCiObIC!$B$2:$AG$43,MATCH($A39,BPCiObIC!$A$2:$A$43,0),MATCH(I$4,BPCiObIC!$B$1:$AG$1,0)))</f>
        <v>6092701834103.4805</v>
      </c>
      <c r="J39" s="20">
        <f t="array" ref="J39">I39*(1+INDEX(BPCiObIC!$B$2:$AG$43,MATCH($A39,BPCiObIC!$A$2:$A$43,0),MATCH(J$4,BPCiObIC!$B$1:$AG$1,0)))</f>
        <v>6316159072560.25</v>
      </c>
      <c r="K39" s="20">
        <f t="array" ref="K39">J39*(1+INDEX(BPCiObIC!$B$2:$AG$43,MATCH($A39,BPCiObIC!$A$2:$A$43,0),MATCH(K$4,BPCiObIC!$B$1:$AG$1,0)))</f>
        <v>6539616311016.9229</v>
      </c>
      <c r="L39" s="20">
        <f t="array" ref="L39">K39*(1+INDEX(BPCiObIC!$B$2:$AG$43,MATCH($A39,BPCiObIC!$A$2:$A$43,0),MATCH(L$4,BPCiObIC!$B$1:$AG$1,0)))</f>
        <v>6763073549473.6934</v>
      </c>
      <c r="M39" s="20">
        <f t="array" ref="M39">L39*(1+INDEX(BPCiObIC!$B$2:$AG$43,MATCH($A39,BPCiObIC!$A$2:$A$43,0),MATCH(M$4,BPCiObIC!$B$1:$AG$1,0)))</f>
        <v>6986530787930.4629</v>
      </c>
      <c r="N39" s="20">
        <f t="array" ref="N39">M39*(1+INDEX(BPCiObIC!$B$2:$AG$43,MATCH($A39,BPCiObIC!$A$2:$A$43,0),MATCH(N$4,BPCiObIC!$B$1:$AG$1,0)))</f>
        <v>7209988026387.1367</v>
      </c>
      <c r="O39" s="20">
        <f t="array" ref="O39">N39*(1+INDEX(BPCiObIC!$B$2:$AG$43,MATCH($A39,BPCiObIC!$A$2:$A$43,0),MATCH(O$4,BPCiObIC!$B$1:$AG$1,0)))</f>
        <v>7433445264843.9072</v>
      </c>
      <c r="P39" s="20">
        <f t="array" ref="P39">O39*(1+INDEX(BPCiObIC!$B$2:$AG$43,MATCH($A39,BPCiObIC!$A$2:$A$43,0),MATCH(P$4,BPCiObIC!$B$1:$AG$1,0)))</f>
        <v>7656902503300.5811</v>
      </c>
      <c r="Q39" s="20">
        <f t="array" ref="Q39">P39*(1+INDEX(BPCiObIC!$B$2:$AG$43,MATCH($A39,BPCiObIC!$A$2:$A$43,0),MATCH(Q$4,BPCiObIC!$B$1:$AG$1,0)))</f>
        <v>7880359741757.3516</v>
      </c>
      <c r="R39" s="20">
        <f t="array" ref="R39">Q39*(1+INDEX(BPCiObIC!$B$2:$AG$43,MATCH($A39,BPCiObIC!$A$2:$A$43,0),MATCH(R$4,BPCiObIC!$B$1:$AG$1,0)))</f>
        <v>8103816980214.1211</v>
      </c>
      <c r="S39" s="20">
        <f t="array" ref="S39">R39*(1+INDEX(BPCiObIC!$B$2:$AG$43,MATCH($A39,BPCiObIC!$A$2:$A$43,0),MATCH(S$4,BPCiObIC!$B$1:$AG$1,0)))</f>
        <v>8327274218670.7939</v>
      </c>
      <c r="T39" s="20">
        <f t="array" ref="T39">S39*(1+INDEX(BPCiObIC!$B$2:$AG$43,MATCH($A39,BPCiObIC!$A$2:$A$43,0),MATCH(T$4,BPCiObIC!$B$1:$AG$1,0)))</f>
        <v>8550731457127.5635</v>
      </c>
      <c r="U39" s="20">
        <f t="array" ref="U39">T39*(1+INDEX(BPCiObIC!$B$2:$AG$43,MATCH($A39,BPCiObIC!$A$2:$A$43,0),MATCH(U$4,BPCiObIC!$B$1:$AG$1,0)))</f>
        <v>8774188695584.334</v>
      </c>
      <c r="V39" s="20">
        <f t="array" ref="V39">U39*(1+INDEX(BPCiObIC!$B$2:$AG$43,MATCH($A39,BPCiObIC!$A$2:$A$43,0),MATCH(V$4,BPCiObIC!$B$1:$AG$1,0)))</f>
        <v>8997645934041.0059</v>
      </c>
      <c r="W39" s="20">
        <f t="array" ref="W39">V39*(1+INDEX(BPCiObIC!$B$2:$AG$43,MATCH($A39,BPCiObIC!$A$2:$A$43,0),MATCH(W$4,BPCiObIC!$B$1:$AG$1,0)))</f>
        <v>9221103172497.7754</v>
      </c>
      <c r="X39" s="20">
        <f t="array" ref="X39">W39*(1+INDEX(BPCiObIC!$B$2:$AG$43,MATCH($A39,BPCiObIC!$A$2:$A$43,0),MATCH(X$4,BPCiObIC!$B$1:$AG$1,0)))</f>
        <v>9444560410954.5469</v>
      </c>
      <c r="Y39" s="20">
        <f t="array" ref="Y39">X39*(1+INDEX(BPCiObIC!$B$2:$AG$43,MATCH($A39,BPCiObIC!$A$2:$A$43,0),MATCH(Y$4,BPCiObIC!$B$1:$AG$1,0)))</f>
        <v>9668017649411.2188</v>
      </c>
      <c r="Z39" s="20">
        <f t="array" ref="Z39">Y39*(1+INDEX(BPCiObIC!$B$2:$AG$43,MATCH($A39,BPCiObIC!$A$2:$A$43,0),MATCH(Z$4,BPCiObIC!$B$1:$AG$1,0)))</f>
        <v>9891474887867.9902</v>
      </c>
      <c r="AA39" s="20">
        <f t="array" ref="AA39">Z39*(1+INDEX(BPCiObIC!$B$2:$AG$43,MATCH($A39,BPCiObIC!$A$2:$A$43,0),MATCH(AA$4,BPCiObIC!$B$1:$AG$1,0)))</f>
        <v>10114932126324.76</v>
      </c>
      <c r="AB39" s="20">
        <f t="array" ref="AB39">AA39*(1+INDEX(BPCiObIC!$B$2:$AG$43,MATCH($A39,BPCiObIC!$A$2:$A$43,0),MATCH(AB$4,BPCiObIC!$B$1:$AG$1,0)))</f>
        <v>10338389364781.434</v>
      </c>
      <c r="AC39" s="20">
        <f t="array" ref="AC39">AB39*(1+INDEX(BPCiObIC!$B$2:$AG$43,MATCH($A39,BPCiObIC!$A$2:$A$43,0),MATCH(AC$4,BPCiObIC!$B$1:$AG$1,0)))</f>
        <v>10561846603238.203</v>
      </c>
      <c r="AD39" s="20">
        <f t="array" ref="AD39">AC39*(1+INDEX(BPCiObIC!$B$2:$AG$43,MATCH($A39,BPCiObIC!$A$2:$A$43,0),MATCH(AD$4,BPCiObIC!$B$1:$AG$1,0)))</f>
        <v>10785303841694.975</v>
      </c>
      <c r="AE39" s="20">
        <f t="array" ref="AE39">AD39*(1+INDEX(BPCiObIC!$B$2:$AG$43,MATCH($A39,BPCiObIC!$A$2:$A$43,0),MATCH(AE$4,BPCiObIC!$B$1:$AG$1,0)))</f>
        <v>11008761080151.648</v>
      </c>
      <c r="AF39" s="20">
        <f t="array" ref="AF39">AE39*(1+INDEX(BPCiObIC!$B$2:$AG$43,MATCH($A39,BPCiObIC!$A$2:$A$43,0),MATCH(AF$4,BPCiObIC!$B$1:$AG$1,0)))</f>
        <v>11232218318608.42</v>
      </c>
      <c r="AG39" s="20">
        <f t="array" ref="AG39">AF39*(1+INDEX(BPCiObIC!$B$2:$AG$43,MATCH($A39,BPCiObIC!$A$2:$A$43,0),MATCH(AG$4,BPCiObIC!$B$1:$AG$1,0)))</f>
        <v>11455675557065.191</v>
      </c>
      <c r="AH39" s="20">
        <f t="array" ref="AH39">AG39*(1+INDEX(BPCiObIC!$B$2:$AG$43,MATCH($A39,BPCiObIC!$A$2:$A$43,0),MATCH(AH$4,BPCiObIC!$B$1:$AG$1,0)))</f>
        <v>11679132795521.863</v>
      </c>
    </row>
    <row r="40" spans="1:34" ht="15.75" customHeight="1" x14ac:dyDescent="0.2">
      <c r="A40" s="3" t="s">
        <v>144</v>
      </c>
      <c r="B40" s="3" t="s">
        <v>80</v>
      </c>
      <c r="C40" s="3" t="s">
        <v>115</v>
      </c>
      <c r="D40" s="61">
        <f>'Bureau of Stat KBLI'!T16*$E$1</f>
        <v>218544724849.99231</v>
      </c>
      <c r="E40" s="20">
        <f t="array" ref="E40">D40*(1+INDEX(BPCiObIC!$B$2:$AG$43,MATCH($A40,BPCiObIC!$A$2:$A$43,0),MATCH(E$4,BPCiObIC!$B$1:$AG$1,0)))</f>
        <v>221363951800.55719</v>
      </c>
      <c r="F40" s="20">
        <f t="array" ref="F40">E40*(1+INDEX(BPCiObIC!$B$2:$AG$43,MATCH($A40,BPCiObIC!$A$2:$A$43,0),MATCH(F$4,BPCiObIC!$B$1:$AG$1,0)))</f>
        <v>224219546778.78436</v>
      </c>
      <c r="G40" s="20">
        <f t="array" ref="G40">F40*(1+INDEX(BPCiObIC!$B$2:$AG$43,MATCH($A40,BPCiObIC!$A$2:$A$43,0),MATCH(G$4,BPCiObIC!$B$1:$AG$1,0)))</f>
        <v>228950579215.81668</v>
      </c>
      <c r="H40" s="20">
        <f t="array" ref="H40">G40*(1+INDEX(BPCiObIC!$B$2:$AG$43,MATCH($A40,BPCiObIC!$A$2:$A$43,0),MATCH(H$4,BPCiObIC!$B$1:$AG$1,0)))</f>
        <v>230690603617.8569</v>
      </c>
      <c r="I40" s="20">
        <f t="array" ref="I40">H40*(1+INDEX(BPCiObIC!$B$2:$AG$43,MATCH($A40,BPCiObIC!$A$2:$A$43,0),MATCH(I$4,BPCiObIC!$B$1:$AG$1,0)))</f>
        <v>239473599803.29913</v>
      </c>
      <c r="J40" s="20">
        <f t="array" ref="J40">I40*(1+INDEX(BPCiObIC!$B$2:$AG$43,MATCH($A40,BPCiObIC!$A$2:$A$43,0),MATCH(J$4,BPCiObIC!$B$1:$AG$1,0)))</f>
        <v>248256595988.74133</v>
      </c>
      <c r="K40" s="20">
        <f t="array" ref="K40">J40*(1+INDEX(BPCiObIC!$B$2:$AG$43,MATCH($A40,BPCiObIC!$A$2:$A$43,0),MATCH(K$4,BPCiObIC!$B$1:$AG$1,0)))</f>
        <v>257039592174.18616</v>
      </c>
      <c r="L40" s="20">
        <f t="array" ref="L40">K40*(1+INDEX(BPCiObIC!$B$2:$AG$43,MATCH($A40,BPCiObIC!$A$2:$A$43,0),MATCH(L$4,BPCiObIC!$B$1:$AG$1,0)))</f>
        <v>265822588359.62836</v>
      </c>
      <c r="M40" s="20">
        <f t="array" ref="M40">L40*(1+INDEX(BPCiObIC!$B$2:$AG$43,MATCH($A40,BPCiObIC!$A$2:$A$43,0),MATCH(M$4,BPCiObIC!$B$1:$AG$1,0)))</f>
        <v>274605584545.07059</v>
      </c>
      <c r="N40" s="20">
        <f t="array" ref="N40">M40*(1+INDEX(BPCiObIC!$B$2:$AG$43,MATCH($A40,BPCiObIC!$A$2:$A$43,0),MATCH(N$4,BPCiObIC!$B$1:$AG$1,0)))</f>
        <v>283388580730.51282</v>
      </c>
      <c r="O40" s="20">
        <f t="array" ref="O40">N40*(1+INDEX(BPCiObIC!$B$2:$AG$43,MATCH($A40,BPCiObIC!$A$2:$A$43,0),MATCH(O$4,BPCiObIC!$B$1:$AG$1,0)))</f>
        <v>292171576915.95502</v>
      </c>
      <c r="P40" s="20">
        <f t="array" ref="P40">O40*(1+INDEX(BPCiObIC!$B$2:$AG$43,MATCH($A40,BPCiObIC!$A$2:$A$43,0),MATCH(P$4,BPCiObIC!$B$1:$AG$1,0)))</f>
        <v>300954573101.39984</v>
      </c>
      <c r="Q40" s="20">
        <f t="array" ref="Q40">P40*(1+INDEX(BPCiObIC!$B$2:$AG$43,MATCH($A40,BPCiObIC!$A$2:$A$43,0),MATCH(Q$4,BPCiObIC!$B$1:$AG$1,0)))</f>
        <v>309737569286.84204</v>
      </c>
      <c r="R40" s="20">
        <f t="array" ref="R40">Q40*(1+INDEX(BPCiObIC!$B$2:$AG$43,MATCH($A40,BPCiObIC!$A$2:$A$43,0),MATCH(R$4,BPCiObIC!$B$1:$AG$1,0)))</f>
        <v>318520565472.28424</v>
      </c>
      <c r="S40" s="20">
        <f t="array" ref="S40">R40*(1+INDEX(BPCiObIC!$B$2:$AG$43,MATCH($A40,BPCiObIC!$A$2:$A$43,0),MATCH(S$4,BPCiObIC!$B$1:$AG$1,0)))</f>
        <v>327303561657.72644</v>
      </c>
      <c r="T40" s="20">
        <f t="array" ref="T40">S40*(1+INDEX(BPCiObIC!$B$2:$AG$43,MATCH($A40,BPCiObIC!$A$2:$A$43,0),MATCH(T$4,BPCiObIC!$B$1:$AG$1,0)))</f>
        <v>336086557843.1687</v>
      </c>
      <c r="U40" s="20">
        <f t="array" ref="U40">T40*(1+INDEX(BPCiObIC!$B$2:$AG$43,MATCH($A40,BPCiObIC!$A$2:$A$43,0),MATCH(U$4,BPCiObIC!$B$1:$AG$1,0)))</f>
        <v>344869554028.61346</v>
      </c>
      <c r="V40" s="20">
        <f t="array" ref="V40">U40*(1+INDEX(BPCiObIC!$B$2:$AG$43,MATCH($A40,BPCiObIC!$A$2:$A$43,0),MATCH(V$4,BPCiObIC!$B$1:$AG$1,0)))</f>
        <v>353652550214.05573</v>
      </c>
      <c r="W40" s="20">
        <f t="array" ref="W40">V40*(1+INDEX(BPCiObIC!$B$2:$AG$43,MATCH($A40,BPCiObIC!$A$2:$A$43,0),MATCH(W$4,BPCiObIC!$B$1:$AG$1,0)))</f>
        <v>362435546399.49799</v>
      </c>
      <c r="X40" s="20">
        <f t="array" ref="X40">W40*(1+INDEX(BPCiObIC!$B$2:$AG$43,MATCH($A40,BPCiObIC!$A$2:$A$43,0),MATCH(X$4,BPCiObIC!$B$1:$AG$1,0)))</f>
        <v>371218542584.94025</v>
      </c>
      <c r="Y40" s="20">
        <f t="array" ref="Y40">X40*(1+INDEX(BPCiObIC!$B$2:$AG$43,MATCH($A40,BPCiObIC!$A$2:$A$43,0),MATCH(Y$4,BPCiObIC!$B$1:$AG$1,0)))</f>
        <v>380001538770.38507</v>
      </c>
      <c r="Z40" s="20">
        <f t="array" ref="Z40">Y40*(1+INDEX(BPCiObIC!$B$2:$AG$43,MATCH($A40,BPCiObIC!$A$2:$A$43,0),MATCH(Z$4,BPCiObIC!$B$1:$AG$1,0)))</f>
        <v>388784534955.82733</v>
      </c>
      <c r="AA40" s="20">
        <f t="array" ref="AA40">Z40*(1+INDEX(BPCiObIC!$B$2:$AG$43,MATCH($A40,BPCiObIC!$A$2:$A$43,0),MATCH(AA$4,BPCiObIC!$B$1:$AG$1,0)))</f>
        <v>397567531141.26953</v>
      </c>
      <c r="AB40" s="20">
        <f t="array" ref="AB40">AA40*(1+INDEX(BPCiObIC!$B$2:$AG$43,MATCH($A40,BPCiObIC!$A$2:$A$43,0),MATCH(AB$4,BPCiObIC!$B$1:$AG$1,0)))</f>
        <v>406350527326.71179</v>
      </c>
      <c r="AC40" s="20">
        <f t="array" ref="AC40">AB40*(1+INDEX(BPCiObIC!$B$2:$AG$43,MATCH($A40,BPCiObIC!$A$2:$A$43,0),MATCH(AC$4,BPCiObIC!$B$1:$AG$1,0)))</f>
        <v>415133523512.15405</v>
      </c>
      <c r="AD40" s="20">
        <f t="array" ref="AD40">AC40*(1+INDEX(BPCiObIC!$B$2:$AG$43,MATCH($A40,BPCiObIC!$A$2:$A$43,0),MATCH(AD$4,BPCiObIC!$B$1:$AG$1,0)))</f>
        <v>423916519697.59882</v>
      </c>
      <c r="AE40" s="20">
        <f t="array" ref="AE40">AD40*(1+INDEX(BPCiObIC!$B$2:$AG$43,MATCH($A40,BPCiObIC!$A$2:$A$43,0),MATCH(AE$4,BPCiObIC!$B$1:$AG$1,0)))</f>
        <v>432699515883.04108</v>
      </c>
      <c r="AF40" s="20">
        <f t="array" ref="AF40">AE40*(1+INDEX(BPCiObIC!$B$2:$AG$43,MATCH($A40,BPCiObIC!$A$2:$A$43,0),MATCH(AF$4,BPCiObIC!$B$1:$AG$1,0)))</f>
        <v>441482512068.48328</v>
      </c>
      <c r="AG40" s="20">
        <f t="array" ref="AG40">AF40*(1+INDEX(BPCiObIC!$B$2:$AG$43,MATCH($A40,BPCiObIC!$A$2:$A$43,0),MATCH(AG$4,BPCiObIC!$B$1:$AG$1,0)))</f>
        <v>450265508253.92554</v>
      </c>
      <c r="AH40" s="20">
        <f t="array" ref="AH40">AG40*(1+INDEX(BPCiObIC!$B$2:$AG$43,MATCH($A40,BPCiObIC!$A$2:$A$43,0),MATCH(AH$4,BPCiObIC!$B$1:$AG$1,0)))</f>
        <v>459048504439.3678</v>
      </c>
    </row>
    <row r="41" spans="1:34" ht="15.75" customHeight="1" x14ac:dyDescent="0.2">
      <c r="A41" s="3" t="s">
        <v>145</v>
      </c>
      <c r="B41" s="3" t="s">
        <v>80</v>
      </c>
      <c r="C41" s="3" t="s">
        <v>116</v>
      </c>
      <c r="D41" s="61">
        <f>SUM(SUMIFS('BIFUBC Output_energy'!G:G,'BIFUBC Output_energy'!A:A,B41,'BIFUBC Output_energy'!B:B,C41),SUMIFS('BIFUBC Output_nonenergy'!E:E,'BIFUBC Output_nonenergy'!A:A,B41,'BIFUBC Output_nonenergy'!B:B,C41))</f>
        <v>0</v>
      </c>
      <c r="E41" s="20">
        <f t="array" ref="E41">D41*(1+INDEX(BPCiObIC!$B$2:$AG$43,MATCH($A41,BPCiObIC!$A$2:$A$43,0),MATCH(E$4,BPCiObIC!$B$1:$AG$1,0)))</f>
        <v>0</v>
      </c>
      <c r="F41" s="20">
        <f t="array" ref="F41">E41*(1+INDEX(BPCiObIC!$B$2:$AG$43,MATCH($A41,BPCiObIC!$A$2:$A$43,0),MATCH(F$4,BPCiObIC!$B$1:$AG$1,0)))</f>
        <v>0</v>
      </c>
      <c r="G41" s="20">
        <f t="array" ref="G41">F41*(1+INDEX(BPCiObIC!$B$2:$AG$43,MATCH($A41,BPCiObIC!$A$2:$A$43,0),MATCH(G$4,BPCiObIC!$B$1:$AG$1,0)))</f>
        <v>0</v>
      </c>
      <c r="H41" s="20">
        <f t="array" ref="H41">G41*(1+INDEX(BPCiObIC!$B$2:$AG$43,MATCH($A41,BPCiObIC!$A$2:$A$43,0),MATCH(H$4,BPCiObIC!$B$1:$AG$1,0)))</f>
        <v>0</v>
      </c>
      <c r="I41" s="20">
        <f t="array" ref="I41">H41*(1+INDEX(BPCiObIC!$B$2:$AG$43,MATCH($A41,BPCiObIC!$A$2:$A$43,0),MATCH(I$4,BPCiObIC!$B$1:$AG$1,0)))</f>
        <v>0</v>
      </c>
      <c r="J41" s="20">
        <f t="array" ref="J41">I41*(1+INDEX(BPCiObIC!$B$2:$AG$43,MATCH($A41,BPCiObIC!$A$2:$A$43,0),MATCH(J$4,BPCiObIC!$B$1:$AG$1,0)))</f>
        <v>0</v>
      </c>
      <c r="K41" s="20">
        <f t="array" ref="K41">J41*(1+INDEX(BPCiObIC!$B$2:$AG$43,MATCH($A41,BPCiObIC!$A$2:$A$43,0),MATCH(K$4,BPCiObIC!$B$1:$AG$1,0)))</f>
        <v>0</v>
      </c>
      <c r="L41" s="20">
        <f t="array" ref="L41">K41*(1+INDEX(BPCiObIC!$B$2:$AG$43,MATCH($A41,BPCiObIC!$A$2:$A$43,0),MATCH(L$4,BPCiObIC!$B$1:$AG$1,0)))</f>
        <v>0</v>
      </c>
      <c r="M41" s="20">
        <f t="array" ref="M41">L41*(1+INDEX(BPCiObIC!$B$2:$AG$43,MATCH($A41,BPCiObIC!$A$2:$A$43,0),MATCH(M$4,BPCiObIC!$B$1:$AG$1,0)))</f>
        <v>0</v>
      </c>
      <c r="N41" s="20">
        <f t="array" ref="N41">M41*(1+INDEX(BPCiObIC!$B$2:$AG$43,MATCH($A41,BPCiObIC!$A$2:$A$43,0),MATCH(N$4,BPCiObIC!$B$1:$AG$1,0)))</f>
        <v>0</v>
      </c>
      <c r="O41" s="20">
        <f t="array" ref="O41">N41*(1+INDEX(BPCiObIC!$B$2:$AG$43,MATCH($A41,BPCiObIC!$A$2:$A$43,0),MATCH(O$4,BPCiObIC!$B$1:$AG$1,0)))</f>
        <v>0</v>
      </c>
      <c r="P41" s="20">
        <f t="array" ref="P41">O41*(1+INDEX(BPCiObIC!$B$2:$AG$43,MATCH($A41,BPCiObIC!$A$2:$A$43,0),MATCH(P$4,BPCiObIC!$B$1:$AG$1,0)))</f>
        <v>0</v>
      </c>
      <c r="Q41" s="20">
        <f t="array" ref="Q41">P41*(1+INDEX(BPCiObIC!$B$2:$AG$43,MATCH($A41,BPCiObIC!$A$2:$A$43,0),MATCH(Q$4,BPCiObIC!$B$1:$AG$1,0)))</f>
        <v>0</v>
      </c>
      <c r="R41" s="20">
        <f t="array" ref="R41">Q41*(1+INDEX(BPCiObIC!$B$2:$AG$43,MATCH($A41,BPCiObIC!$A$2:$A$43,0),MATCH(R$4,BPCiObIC!$B$1:$AG$1,0)))</f>
        <v>0</v>
      </c>
      <c r="S41" s="20">
        <f t="array" ref="S41">R41*(1+INDEX(BPCiObIC!$B$2:$AG$43,MATCH($A41,BPCiObIC!$A$2:$A$43,0),MATCH(S$4,BPCiObIC!$B$1:$AG$1,0)))</f>
        <v>0</v>
      </c>
      <c r="T41" s="20">
        <f t="array" ref="T41">S41*(1+INDEX(BPCiObIC!$B$2:$AG$43,MATCH($A41,BPCiObIC!$A$2:$A$43,0),MATCH(T$4,BPCiObIC!$B$1:$AG$1,0)))</f>
        <v>0</v>
      </c>
      <c r="U41" s="20">
        <f t="array" ref="U41">T41*(1+INDEX(BPCiObIC!$B$2:$AG$43,MATCH($A41,BPCiObIC!$A$2:$A$43,0),MATCH(U$4,BPCiObIC!$B$1:$AG$1,0)))</f>
        <v>0</v>
      </c>
      <c r="V41" s="20">
        <f t="array" ref="V41">U41*(1+INDEX(BPCiObIC!$B$2:$AG$43,MATCH($A41,BPCiObIC!$A$2:$A$43,0),MATCH(V$4,BPCiObIC!$B$1:$AG$1,0)))</f>
        <v>0</v>
      </c>
      <c r="W41" s="20">
        <f t="array" ref="W41">V41*(1+INDEX(BPCiObIC!$B$2:$AG$43,MATCH($A41,BPCiObIC!$A$2:$A$43,0),MATCH(W$4,BPCiObIC!$B$1:$AG$1,0)))</f>
        <v>0</v>
      </c>
      <c r="X41" s="20">
        <f t="array" ref="X41">W41*(1+INDEX(BPCiObIC!$B$2:$AG$43,MATCH($A41,BPCiObIC!$A$2:$A$43,0),MATCH(X$4,BPCiObIC!$B$1:$AG$1,0)))</f>
        <v>0</v>
      </c>
      <c r="Y41" s="20">
        <f t="array" ref="Y41">X41*(1+INDEX(BPCiObIC!$B$2:$AG$43,MATCH($A41,BPCiObIC!$A$2:$A$43,0),MATCH(Y$4,BPCiObIC!$B$1:$AG$1,0)))</f>
        <v>0</v>
      </c>
      <c r="Z41" s="20">
        <f t="array" ref="Z41">Y41*(1+INDEX(BPCiObIC!$B$2:$AG$43,MATCH($A41,BPCiObIC!$A$2:$A$43,0),MATCH(Z$4,BPCiObIC!$B$1:$AG$1,0)))</f>
        <v>0</v>
      </c>
      <c r="AA41" s="20">
        <f t="array" ref="AA41">Z41*(1+INDEX(BPCiObIC!$B$2:$AG$43,MATCH($A41,BPCiObIC!$A$2:$A$43,0),MATCH(AA$4,BPCiObIC!$B$1:$AG$1,0)))</f>
        <v>0</v>
      </c>
      <c r="AB41" s="20">
        <f t="array" ref="AB41">AA41*(1+INDEX(BPCiObIC!$B$2:$AG$43,MATCH($A41,BPCiObIC!$A$2:$A$43,0),MATCH(AB$4,BPCiObIC!$B$1:$AG$1,0)))</f>
        <v>0</v>
      </c>
      <c r="AC41" s="20">
        <f t="array" ref="AC41">AB41*(1+INDEX(BPCiObIC!$B$2:$AG$43,MATCH($A41,BPCiObIC!$A$2:$A$43,0),MATCH(AC$4,BPCiObIC!$B$1:$AG$1,0)))</f>
        <v>0</v>
      </c>
      <c r="AD41" s="20">
        <f t="array" ref="AD41">AC41*(1+INDEX(BPCiObIC!$B$2:$AG$43,MATCH($A41,BPCiObIC!$A$2:$A$43,0),MATCH(AD$4,BPCiObIC!$B$1:$AG$1,0)))</f>
        <v>0</v>
      </c>
      <c r="AE41" s="20">
        <f t="array" ref="AE41">AD41*(1+INDEX(BPCiObIC!$B$2:$AG$43,MATCH($A41,BPCiObIC!$A$2:$A$43,0),MATCH(AE$4,BPCiObIC!$B$1:$AG$1,0)))</f>
        <v>0</v>
      </c>
      <c r="AF41" s="20">
        <f t="array" ref="AF41">AE41*(1+INDEX(BPCiObIC!$B$2:$AG$43,MATCH($A41,BPCiObIC!$A$2:$A$43,0),MATCH(AF$4,BPCiObIC!$B$1:$AG$1,0)))</f>
        <v>0</v>
      </c>
      <c r="AG41" s="20">
        <f t="array" ref="AG41">AF41*(1+INDEX(BPCiObIC!$B$2:$AG$43,MATCH($A41,BPCiObIC!$A$2:$A$43,0),MATCH(AG$4,BPCiObIC!$B$1:$AG$1,0)))</f>
        <v>0</v>
      </c>
      <c r="AH41" s="20">
        <f t="array" ref="AH41">AG41*(1+INDEX(BPCiObIC!$B$2:$AG$43,MATCH($A41,BPCiObIC!$A$2:$A$43,0),MATCH(AH$4,BPCiObIC!$B$1:$AG$1,0)))</f>
        <v>0</v>
      </c>
    </row>
    <row r="42" spans="1:34" ht="15.75" customHeight="1" x14ac:dyDescent="0.2">
      <c r="A42" s="3" t="s">
        <v>146</v>
      </c>
      <c r="B42" s="3" t="s">
        <v>80</v>
      </c>
      <c r="C42" s="3" t="s">
        <v>117</v>
      </c>
      <c r="D42" s="61">
        <f>SUM(SUMIFS('BIFUBC Output_energy'!G:G,'BIFUBC Output_energy'!A:A,B42,'BIFUBC Output_energy'!B:B,C42),SUMIFS('BIFUBC Output_nonenergy'!E:E,'BIFUBC Output_nonenergy'!A:A,B42,'BIFUBC Output_nonenergy'!B:B,C42))</f>
        <v>115903236480000</v>
      </c>
      <c r="E42" s="20">
        <f t="array" ref="E42">D42*(1+INDEX(BPCiObIC!$B$2:$AG$43,MATCH($A42,BPCiObIC!$A$2:$A$43,0),MATCH(E$4,BPCiObIC!$B$1:$AG$1,0)))</f>
        <v>117398388230591.98</v>
      </c>
      <c r="F42" s="20">
        <f t="array" ref="F42">E42*(1+INDEX(BPCiObIC!$B$2:$AG$43,MATCH($A42,BPCiObIC!$A$2:$A$43,0),MATCH(F$4,BPCiObIC!$B$1:$AG$1,0)))</f>
        <v>118912827438766.61</v>
      </c>
      <c r="G42" s="20">
        <f t="array" ref="G42">F42*(1+INDEX(BPCiObIC!$B$2:$AG$43,MATCH($A42,BPCiObIC!$A$2:$A$43,0),MATCH(G$4,BPCiObIC!$B$1:$AG$1,0)))</f>
        <v>121421888097724.58</v>
      </c>
      <c r="H42" s="20">
        <f t="array" ref="H42">G42*(1+INDEX(BPCiObIC!$B$2:$AG$43,MATCH($A42,BPCiObIC!$A$2:$A$43,0),MATCH(H$4,BPCiObIC!$B$1:$AG$1,0)))</f>
        <v>122344694447267.3</v>
      </c>
      <c r="I42" s="20">
        <f t="array" ref="I42">H42*(1+INDEX(BPCiObIC!$B$2:$AG$43,MATCH($A42,BPCiObIC!$A$2:$A$43,0),MATCH(I$4,BPCiObIC!$B$1:$AG$1,0)))</f>
        <v>127002684798337.06</v>
      </c>
      <c r="J42" s="20">
        <f t="array" ref="J42">I42*(1+INDEX(BPCiObIC!$B$2:$AG$43,MATCH($A42,BPCiObIC!$A$2:$A$43,0),MATCH(J$4,BPCiObIC!$B$1:$AG$1,0)))</f>
        <v>131660675149406.83</v>
      </c>
      <c r="K42" s="20">
        <f t="array" ref="K42">J42*(1+INDEX(BPCiObIC!$B$2:$AG$43,MATCH($A42,BPCiObIC!$A$2:$A$43,0),MATCH(K$4,BPCiObIC!$B$1:$AG$1,0)))</f>
        <v>136318665500477.81</v>
      </c>
      <c r="L42" s="20">
        <f t="array" ref="L42">K42*(1+INDEX(BPCiObIC!$B$2:$AG$43,MATCH($A42,BPCiObIC!$A$2:$A$43,0),MATCH(L$4,BPCiObIC!$B$1:$AG$1,0)))</f>
        <v>140976655851547.59</v>
      </c>
      <c r="M42" s="20">
        <f t="array" ref="M42">L42*(1+INDEX(BPCiObIC!$B$2:$AG$43,MATCH($A42,BPCiObIC!$A$2:$A$43,0),MATCH(M$4,BPCiObIC!$B$1:$AG$1,0)))</f>
        <v>145634646202617.34</v>
      </c>
      <c r="N42" s="20">
        <f t="array" ref="N42">M42*(1+INDEX(BPCiObIC!$B$2:$AG$43,MATCH($A42,BPCiObIC!$A$2:$A$43,0),MATCH(N$4,BPCiObIC!$B$1:$AG$1,0)))</f>
        <v>150292636553688.34</v>
      </c>
      <c r="O42" s="20">
        <f t="array" ref="O42">N42*(1+INDEX(BPCiObIC!$B$2:$AG$43,MATCH($A42,BPCiObIC!$A$2:$A$43,0),MATCH(O$4,BPCiObIC!$B$1:$AG$1,0)))</f>
        <v>154950626904758.09</v>
      </c>
      <c r="P42" s="20">
        <f t="array" ref="P42">O42*(1+INDEX(BPCiObIC!$B$2:$AG$43,MATCH($A42,BPCiObIC!$A$2:$A$43,0),MATCH(P$4,BPCiObIC!$B$1:$AG$1,0)))</f>
        <v>159608617255827.88</v>
      </c>
      <c r="Q42" s="20">
        <f t="array" ref="Q42">P42*(1+INDEX(BPCiObIC!$B$2:$AG$43,MATCH($A42,BPCiObIC!$A$2:$A$43,0),MATCH(Q$4,BPCiObIC!$B$1:$AG$1,0)))</f>
        <v>164266607606898.88</v>
      </c>
      <c r="R42" s="20">
        <f t="array" ref="R42">Q42*(1+INDEX(BPCiObIC!$B$2:$AG$43,MATCH($A42,BPCiObIC!$A$2:$A$43,0),MATCH(R$4,BPCiObIC!$B$1:$AG$1,0)))</f>
        <v>168924597957968.66</v>
      </c>
      <c r="S42" s="20">
        <f t="array" ref="S42">R42*(1+INDEX(BPCiObIC!$B$2:$AG$43,MATCH($A42,BPCiObIC!$A$2:$A$43,0),MATCH(S$4,BPCiObIC!$B$1:$AG$1,0)))</f>
        <v>173582588309038.41</v>
      </c>
      <c r="T42" s="20">
        <f t="array" ref="T42">S42*(1+INDEX(BPCiObIC!$B$2:$AG$43,MATCH($A42,BPCiObIC!$A$2:$A$43,0),MATCH(T$4,BPCiObIC!$B$1:$AG$1,0)))</f>
        <v>178240578660108.16</v>
      </c>
      <c r="U42" s="20">
        <f t="array" ref="U42">T42*(1+INDEX(BPCiObIC!$B$2:$AG$43,MATCH($A42,BPCiObIC!$A$2:$A$43,0),MATCH(U$4,BPCiObIC!$B$1:$AG$1,0)))</f>
        <v>182898569011179.12</v>
      </c>
      <c r="V42" s="20">
        <f t="array" ref="V42">U42*(1+INDEX(BPCiObIC!$B$2:$AG$43,MATCH($A42,BPCiObIC!$A$2:$A$43,0),MATCH(V$4,BPCiObIC!$B$1:$AG$1,0)))</f>
        <v>187556559362248.88</v>
      </c>
      <c r="W42" s="20">
        <f t="array" ref="W42">V42*(1+INDEX(BPCiObIC!$B$2:$AG$43,MATCH($A42,BPCiObIC!$A$2:$A$43,0),MATCH(W$4,BPCiObIC!$B$1:$AG$1,0)))</f>
        <v>192214549713318.62</v>
      </c>
      <c r="X42" s="20">
        <f t="array" ref="X42">W42*(1+INDEX(BPCiObIC!$B$2:$AG$43,MATCH($A42,BPCiObIC!$A$2:$A$43,0),MATCH(X$4,BPCiObIC!$B$1:$AG$1,0)))</f>
        <v>196872540064389.62</v>
      </c>
      <c r="Y42" s="20">
        <f t="array" ref="Y42">X42*(1+INDEX(BPCiObIC!$B$2:$AG$43,MATCH($A42,BPCiObIC!$A$2:$A$43,0),MATCH(Y$4,BPCiObIC!$B$1:$AG$1,0)))</f>
        <v>201530530415459.38</v>
      </c>
      <c r="Z42" s="20">
        <f t="array" ref="Z42">Y42*(1+INDEX(BPCiObIC!$B$2:$AG$43,MATCH($A42,BPCiObIC!$A$2:$A$43,0),MATCH(Z$4,BPCiObIC!$B$1:$AG$1,0)))</f>
        <v>206188520766529.16</v>
      </c>
      <c r="AA42" s="20">
        <f t="array" ref="AA42">Z42*(1+INDEX(BPCiObIC!$B$2:$AG$43,MATCH($A42,BPCiObIC!$A$2:$A$43,0),MATCH(AA$4,BPCiObIC!$B$1:$AG$1,0)))</f>
        <v>210846511117600.16</v>
      </c>
      <c r="AB42" s="20">
        <f t="array" ref="AB42">AA42*(1+INDEX(BPCiObIC!$B$2:$AG$43,MATCH($A42,BPCiObIC!$A$2:$A$43,0),MATCH(AB$4,BPCiObIC!$B$1:$AG$1,0)))</f>
        <v>215504501468669.94</v>
      </c>
      <c r="AC42" s="20">
        <f t="array" ref="AC42">AB42*(1+INDEX(BPCiObIC!$B$2:$AG$43,MATCH($A42,BPCiObIC!$A$2:$A$43,0),MATCH(AC$4,BPCiObIC!$B$1:$AG$1,0)))</f>
        <v>220162491819739.69</v>
      </c>
      <c r="AD42" s="20">
        <f t="array" ref="AD42">AC42*(1+INDEX(BPCiObIC!$B$2:$AG$43,MATCH($A42,BPCiObIC!$A$2:$A$43,0),MATCH(AD$4,BPCiObIC!$B$1:$AG$1,0)))</f>
        <v>224820482170809.44</v>
      </c>
      <c r="AE42" s="20">
        <f t="array" ref="AE42">AD42*(1+INDEX(BPCiObIC!$B$2:$AG$43,MATCH($A42,BPCiObIC!$A$2:$A$43,0),MATCH(AE$4,BPCiObIC!$B$1:$AG$1,0)))</f>
        <v>229478472521880.41</v>
      </c>
      <c r="AF42" s="20">
        <f t="array" ref="AF42">AE42*(1+INDEX(BPCiObIC!$B$2:$AG$43,MATCH($A42,BPCiObIC!$A$2:$A$43,0),MATCH(AF$4,BPCiObIC!$B$1:$AG$1,0)))</f>
        <v>234136462872950.16</v>
      </c>
      <c r="AG42" s="20">
        <f t="array" ref="AG42">AF42*(1+INDEX(BPCiObIC!$B$2:$AG$43,MATCH($A42,BPCiObIC!$A$2:$A$43,0),MATCH(AG$4,BPCiObIC!$B$1:$AG$1,0)))</f>
        <v>238794453224019.94</v>
      </c>
      <c r="AH42" s="20">
        <f t="array" ref="AH42">AG42*(1+INDEX(BPCiObIC!$B$2:$AG$43,MATCH($A42,BPCiObIC!$A$2:$A$43,0),MATCH(AH$4,BPCiObIC!$B$1:$AG$1,0)))</f>
        <v>243452443575090.91</v>
      </c>
    </row>
    <row r="43" spans="1:34" ht="15.75" customHeight="1" x14ac:dyDescent="0.2">
      <c r="A43" s="3" t="s">
        <v>147</v>
      </c>
      <c r="B43" s="3" t="s">
        <v>80</v>
      </c>
      <c r="C43" s="3" t="s">
        <v>62</v>
      </c>
      <c r="D43" s="61">
        <f>SUM(SUMIFS('BIFUBC Output_energy'!G:G,'BIFUBC Output_energy'!A:A,B43,'BIFUBC Output_energy'!B:B,C43),SUMIFS('BIFUBC Output_nonenergy'!E:E,'BIFUBC Output_nonenergy'!A:A,B43,'BIFUBC Output_nonenergy'!B:B,C43))</f>
        <v>368405579264000</v>
      </c>
      <c r="E43" s="20">
        <f t="array" ref="E43">D43*(1+INDEX(BPCiObIC!$B$2:$AG$43,MATCH($A43,BPCiObIC!$A$2:$A$43,0),MATCH(E$4,BPCiObIC!$B$1:$AG$1,0)))</f>
        <v>373158011236505.56</v>
      </c>
      <c r="F43" s="20">
        <f t="array" ref="F43">E43*(1+INDEX(BPCiObIC!$B$2:$AG$43,MATCH($A43,BPCiObIC!$A$2:$A$43,0),MATCH(F$4,BPCiObIC!$B$1:$AG$1,0)))</f>
        <v>377971749581456.44</v>
      </c>
      <c r="G43" s="20">
        <f t="array" ref="G43">F43*(1+INDEX(BPCiObIC!$B$2:$AG$43,MATCH($A43,BPCiObIC!$A$2:$A$43,0),MATCH(G$4,BPCiObIC!$B$1:$AG$1,0)))</f>
        <v>385946953497625.12</v>
      </c>
      <c r="H43" s="20">
        <f t="array" ref="H43">G43*(1+INDEX(BPCiObIC!$B$2:$AG$43,MATCH($A43,BPCiObIC!$A$2:$A$43,0),MATCH(H$4,BPCiObIC!$B$1:$AG$1,0)))</f>
        <v>388880150344207.12</v>
      </c>
      <c r="I43" s="20">
        <f t="array" ref="I43">H43*(1+INDEX(BPCiObIC!$B$2:$AG$43,MATCH($A43,BPCiObIC!$A$2:$A$43,0),MATCH(I$4,BPCiObIC!$B$1:$AG$1,0)))</f>
        <v>403674392717873.06</v>
      </c>
      <c r="J43" s="20">
        <f t="array" ref="J43">I43*(1+INDEX(BPCiObIC!$B$2:$AG$43,MATCH($A43,BPCiObIC!$A$2:$A$43,0),MATCH(J$4,BPCiObIC!$B$1:$AG$1,0)))</f>
        <v>418468635091539</v>
      </c>
      <c r="K43" s="20">
        <f t="array" ref="K43">J43*(1+INDEX(BPCiObIC!$B$2:$AG$43,MATCH($A43,BPCiObIC!$A$2:$A$43,0),MATCH(K$4,BPCiObIC!$B$1:$AG$1,0)))</f>
        <v>433262877465199.75</v>
      </c>
      <c r="L43" s="20">
        <f t="array" ref="L43">K43*(1+INDEX(BPCiObIC!$B$2:$AG$43,MATCH($A43,BPCiObIC!$A$2:$A$43,0),MATCH(L$4,BPCiObIC!$B$1:$AG$1,0)))</f>
        <v>448057119838865.69</v>
      </c>
      <c r="M43" s="20">
        <f t="array" ref="M43">L43*(1+INDEX(BPCiObIC!$B$2:$AG$43,MATCH($A43,BPCiObIC!$A$2:$A$43,0),MATCH(M$4,BPCiObIC!$B$1:$AG$1,0)))</f>
        <v>462851362212531.62</v>
      </c>
      <c r="N43" s="20">
        <f t="array" ref="N43">M43*(1+INDEX(BPCiObIC!$B$2:$AG$43,MATCH($A43,BPCiObIC!$A$2:$A$43,0),MATCH(N$4,BPCiObIC!$B$1:$AG$1,0)))</f>
        <v>477645604586197.56</v>
      </c>
      <c r="O43" s="20">
        <f t="array" ref="O43">N43*(1+INDEX(BPCiObIC!$B$2:$AG$43,MATCH($A43,BPCiObIC!$A$2:$A$43,0),MATCH(O$4,BPCiObIC!$B$1:$AG$1,0)))</f>
        <v>492439846959863.44</v>
      </c>
      <c r="P43" s="20">
        <f t="array" ref="P43">O43*(1+INDEX(BPCiObIC!$B$2:$AG$43,MATCH($A43,BPCiObIC!$A$2:$A$43,0),MATCH(P$4,BPCiObIC!$B$1:$AG$1,0)))</f>
        <v>507234089333529.31</v>
      </c>
      <c r="Q43" s="20">
        <f t="array" ref="Q43">P43*(1+INDEX(BPCiObIC!$B$2:$AG$43,MATCH($A43,BPCiObIC!$A$2:$A$43,0),MATCH(Q$4,BPCiObIC!$B$1:$AG$1,0)))</f>
        <v>522028331707195.25</v>
      </c>
      <c r="R43" s="20">
        <f t="array" ref="R43">Q43*(1+INDEX(BPCiObIC!$B$2:$AG$43,MATCH($A43,BPCiObIC!$A$2:$A$43,0),MATCH(R$4,BPCiObIC!$B$1:$AG$1,0)))</f>
        <v>536822574080861.12</v>
      </c>
      <c r="S43" s="20">
        <f t="array" ref="S43">R43*(1+INDEX(BPCiObIC!$B$2:$AG$43,MATCH($A43,BPCiObIC!$A$2:$A$43,0),MATCH(S$4,BPCiObIC!$B$1:$AG$1,0)))</f>
        <v>551616816454521.88</v>
      </c>
      <c r="T43" s="20">
        <f t="array" ref="T43">S43*(1+INDEX(BPCiObIC!$B$2:$AG$43,MATCH($A43,BPCiObIC!$A$2:$A$43,0),MATCH(T$4,BPCiObIC!$B$1:$AG$1,0)))</f>
        <v>566411058828187.75</v>
      </c>
      <c r="U43" s="20">
        <f t="array" ref="U43">T43*(1+INDEX(BPCiObIC!$B$2:$AG$43,MATCH($A43,BPCiObIC!$A$2:$A$43,0),MATCH(U$4,BPCiObIC!$B$1:$AG$1,0)))</f>
        <v>581205301201853.62</v>
      </c>
      <c r="V43" s="20">
        <f t="array" ref="V43">U43*(1+INDEX(BPCiObIC!$B$2:$AG$43,MATCH($A43,BPCiObIC!$A$2:$A$43,0),MATCH(V$4,BPCiObIC!$B$1:$AG$1,0)))</f>
        <v>595999543575519.5</v>
      </c>
      <c r="W43" s="20">
        <f t="array" ref="W43">V43*(1+INDEX(BPCiObIC!$B$2:$AG$43,MATCH($A43,BPCiObIC!$A$2:$A$43,0),MATCH(W$4,BPCiObIC!$B$1:$AG$1,0)))</f>
        <v>610793785949185.38</v>
      </c>
      <c r="X43" s="20">
        <f t="array" ref="X43">W43*(1+INDEX(BPCiObIC!$B$2:$AG$43,MATCH($A43,BPCiObIC!$A$2:$A$43,0),MATCH(X$4,BPCiObIC!$B$1:$AG$1,0)))</f>
        <v>625588028322851.25</v>
      </c>
      <c r="Y43" s="20">
        <f t="array" ref="Y43">X43*(1+INDEX(BPCiObIC!$B$2:$AG$43,MATCH($A43,BPCiObIC!$A$2:$A$43,0),MATCH(Y$4,BPCiObIC!$B$1:$AG$1,0)))</f>
        <v>640382270696517.25</v>
      </c>
      <c r="Z43" s="20">
        <f t="array" ref="Z43">Y43*(1+INDEX(BPCiObIC!$B$2:$AG$43,MATCH($A43,BPCiObIC!$A$2:$A$43,0),MATCH(Z$4,BPCiObIC!$B$1:$AG$1,0)))</f>
        <v>655176513070183.12</v>
      </c>
      <c r="AA43" s="20">
        <f t="array" ref="AA43">Z43*(1+INDEX(BPCiObIC!$B$2:$AG$43,MATCH($A43,BPCiObIC!$A$2:$A$43,0),MATCH(AA$4,BPCiObIC!$B$1:$AG$1,0)))</f>
        <v>669970755443849</v>
      </c>
      <c r="AB43" s="20">
        <f t="array" ref="AB43">AA43*(1+INDEX(BPCiObIC!$B$2:$AG$43,MATCH($A43,BPCiObIC!$A$2:$A$43,0),MATCH(AB$4,BPCiObIC!$B$1:$AG$1,0)))</f>
        <v>684764997817509.75</v>
      </c>
      <c r="AC43" s="20">
        <f t="array" ref="AC43">AB43*(1+INDEX(BPCiObIC!$B$2:$AG$43,MATCH($A43,BPCiObIC!$A$2:$A$43,0),MATCH(AC$4,BPCiObIC!$B$1:$AG$1,0)))</f>
        <v>699559240191175.62</v>
      </c>
      <c r="AD43" s="20">
        <f t="array" ref="AD43">AC43*(1+INDEX(BPCiObIC!$B$2:$AG$43,MATCH($A43,BPCiObIC!$A$2:$A$43,0),MATCH(AD$4,BPCiObIC!$B$1:$AG$1,0)))</f>
        <v>714353482564841.62</v>
      </c>
      <c r="AE43" s="20">
        <f t="array" ref="AE43">AD43*(1+INDEX(BPCiObIC!$B$2:$AG$43,MATCH($A43,BPCiObIC!$A$2:$A$43,0),MATCH(AE$4,BPCiObIC!$B$1:$AG$1,0)))</f>
        <v>729147724938507.5</v>
      </c>
      <c r="AF43" s="20">
        <f t="array" ref="AF43">AE43*(1+INDEX(BPCiObIC!$B$2:$AG$43,MATCH($A43,BPCiObIC!$A$2:$A$43,0),MATCH(AF$4,BPCiObIC!$B$1:$AG$1,0)))</f>
        <v>743941967312173.38</v>
      </c>
      <c r="AG43" s="20">
        <f t="array" ref="AG43">AF43*(1+INDEX(BPCiObIC!$B$2:$AG$43,MATCH($A43,BPCiObIC!$A$2:$A$43,0),MATCH(AG$4,BPCiObIC!$B$1:$AG$1,0)))</f>
        <v>758736209685839.38</v>
      </c>
      <c r="AH43" s="20">
        <f t="array" ref="AH43">AG43*(1+INDEX(BPCiObIC!$B$2:$AG$43,MATCH($A43,BPCiObIC!$A$2:$A$43,0),MATCH(AH$4,BPCiObIC!$B$1:$AG$1,0)))</f>
        <v>773530452059505.38</v>
      </c>
    </row>
    <row r="44" spans="1:34" ht="15.75" customHeight="1" x14ac:dyDescent="0.2">
      <c r="A44" s="3" t="s">
        <v>148</v>
      </c>
      <c r="B44" s="3" t="s">
        <v>80</v>
      </c>
      <c r="C44" s="3" t="s">
        <v>87</v>
      </c>
      <c r="D44" s="61">
        <f>SUM(SUMIFS('BIFUBC Output_energy'!G:G,'BIFUBC Output_energy'!A:A,B44,'BIFUBC Output_energy'!B:B,C44),SUMIFS('BIFUBC Output_nonenergy'!E:E,'BIFUBC Output_nonenergy'!A:A,B44,'BIFUBC Output_nonenergy'!B:B,C44))</f>
        <v>188640783360000</v>
      </c>
      <c r="E44" s="20">
        <f t="array" ref="E44">D44*(1+INDEX(BPCiObIC!$B$2:$AG$43,MATCH($A44,BPCiObIC!$A$2:$A$43,0),MATCH(E$4,BPCiObIC!$B$1:$AG$1,0)))</f>
        <v>191074249465343.97</v>
      </c>
      <c r="F44" s="20">
        <f t="array" ref="F44">E44*(1+INDEX(BPCiObIC!$B$2:$AG$43,MATCH($A44,BPCiObIC!$A$2:$A$43,0),MATCH(F$4,BPCiObIC!$B$1:$AG$1,0)))</f>
        <v>193539107283446.88</v>
      </c>
      <c r="G44" s="20">
        <f t="array" ref="G44">F44*(1+INDEX(BPCiObIC!$B$2:$AG$43,MATCH($A44,BPCiObIC!$A$2:$A$43,0),MATCH(G$4,BPCiObIC!$B$1:$AG$1,0)))</f>
        <v>197622782447127.59</v>
      </c>
      <c r="H44" s="20">
        <f t="array" ref="H44">G44*(1+INDEX(BPCiObIC!$B$2:$AG$43,MATCH($A44,BPCiObIC!$A$2:$A$43,0),MATCH(H$4,BPCiObIC!$B$1:$AG$1,0)))</f>
        <v>199124715593725.78</v>
      </c>
      <c r="I44" s="20">
        <f t="array" ref="I44">H44*(1+INDEX(BPCiObIC!$B$2:$AG$43,MATCH($A44,BPCiObIC!$A$2:$A$43,0),MATCH(I$4,BPCiObIC!$B$1:$AG$1,0)))</f>
        <v>206700055457366</v>
      </c>
      <c r="J44" s="20">
        <f t="array" ref="J44">I44*(1+INDEX(BPCiObIC!$B$2:$AG$43,MATCH($A44,BPCiObIC!$A$2:$A$43,0),MATCH(J$4,BPCiObIC!$B$1:$AG$1,0)))</f>
        <v>214275395321006.22</v>
      </c>
      <c r="K44" s="20">
        <f t="array" ref="K44">J44*(1+INDEX(BPCiObIC!$B$2:$AG$43,MATCH($A44,BPCiObIC!$A$2:$A$43,0),MATCH(K$4,BPCiObIC!$B$1:$AG$1,0)))</f>
        <v>221850735184643.78</v>
      </c>
      <c r="L44" s="20">
        <f t="array" ref="L44">K44*(1+INDEX(BPCiObIC!$B$2:$AG$43,MATCH($A44,BPCiObIC!$A$2:$A$43,0),MATCH(L$4,BPCiObIC!$B$1:$AG$1,0)))</f>
        <v>229426075048284</v>
      </c>
      <c r="M44" s="20">
        <f t="array" ref="M44">L44*(1+INDEX(BPCiObIC!$B$2:$AG$43,MATCH($A44,BPCiObIC!$A$2:$A$43,0),MATCH(M$4,BPCiObIC!$B$1:$AG$1,0)))</f>
        <v>237001414911924.22</v>
      </c>
      <c r="N44" s="20">
        <f t="array" ref="N44">M44*(1+INDEX(BPCiObIC!$B$2:$AG$43,MATCH($A44,BPCiObIC!$A$2:$A$43,0),MATCH(N$4,BPCiObIC!$B$1:$AG$1,0)))</f>
        <v>244576754775564.44</v>
      </c>
      <c r="O44" s="20">
        <f t="array" ref="O44">N44*(1+INDEX(BPCiObIC!$B$2:$AG$43,MATCH($A44,BPCiObIC!$A$2:$A$43,0),MATCH(O$4,BPCiObIC!$B$1:$AG$1,0)))</f>
        <v>252152094639204.66</v>
      </c>
      <c r="P44" s="20">
        <f t="array" ref="P44">O44*(1+INDEX(BPCiObIC!$B$2:$AG$43,MATCH($A44,BPCiObIC!$A$2:$A$43,0),MATCH(P$4,BPCiObIC!$B$1:$AG$1,0)))</f>
        <v>259727434502844.88</v>
      </c>
      <c r="Q44" s="20">
        <f t="array" ref="Q44">P44*(1+INDEX(BPCiObIC!$B$2:$AG$43,MATCH($A44,BPCiObIC!$A$2:$A$43,0),MATCH(Q$4,BPCiObIC!$B$1:$AG$1,0)))</f>
        <v>267302774366485.09</v>
      </c>
      <c r="R44" s="20">
        <f t="array" ref="R44">Q44*(1+INDEX(BPCiObIC!$B$2:$AG$43,MATCH($A44,BPCiObIC!$A$2:$A$43,0),MATCH(R$4,BPCiObIC!$B$1:$AG$1,0)))</f>
        <v>274878114230125.28</v>
      </c>
      <c r="S44" s="20">
        <f t="array" ref="S44">R44*(1+INDEX(BPCiObIC!$B$2:$AG$43,MATCH($A44,BPCiObIC!$A$2:$A$43,0),MATCH(S$4,BPCiObIC!$B$1:$AG$1,0)))</f>
        <v>282453454093762.81</v>
      </c>
      <c r="T44" s="20">
        <f t="array" ref="T44">S44*(1+INDEX(BPCiObIC!$B$2:$AG$43,MATCH($A44,BPCiObIC!$A$2:$A$43,0),MATCH(T$4,BPCiObIC!$B$1:$AG$1,0)))</f>
        <v>290028793957403.06</v>
      </c>
      <c r="U44" s="20">
        <f t="array" ref="U44">T44*(1+INDEX(BPCiObIC!$B$2:$AG$43,MATCH($A44,BPCiObIC!$A$2:$A$43,0),MATCH(U$4,BPCiObIC!$B$1:$AG$1,0)))</f>
        <v>297604133821043.25</v>
      </c>
      <c r="V44" s="20">
        <f t="array" ref="V44">U44*(1+INDEX(BPCiObIC!$B$2:$AG$43,MATCH($A44,BPCiObIC!$A$2:$A$43,0),MATCH(V$4,BPCiObIC!$B$1:$AG$1,0)))</f>
        <v>305179473684683.44</v>
      </c>
      <c r="W44" s="20">
        <f t="array" ref="W44">V44*(1+INDEX(BPCiObIC!$B$2:$AG$43,MATCH($A44,BPCiObIC!$A$2:$A$43,0),MATCH(W$4,BPCiObIC!$B$1:$AG$1,0)))</f>
        <v>312754813548323.62</v>
      </c>
      <c r="X44" s="20">
        <f t="array" ref="X44">W44*(1+INDEX(BPCiObIC!$B$2:$AG$43,MATCH($A44,BPCiObIC!$A$2:$A$43,0),MATCH(X$4,BPCiObIC!$B$1:$AG$1,0)))</f>
        <v>320330153411963.81</v>
      </c>
      <c r="Y44" s="20">
        <f t="array" ref="Y44">X44*(1+INDEX(BPCiObIC!$B$2:$AG$43,MATCH($A44,BPCiObIC!$A$2:$A$43,0),MATCH(Y$4,BPCiObIC!$B$1:$AG$1,0)))</f>
        <v>327905493275604.06</v>
      </c>
      <c r="Z44" s="20">
        <f t="array" ref="Z44">Y44*(1+INDEX(BPCiObIC!$B$2:$AG$43,MATCH($A44,BPCiObIC!$A$2:$A$43,0),MATCH(Z$4,BPCiObIC!$B$1:$AG$1,0)))</f>
        <v>335480833139244.25</v>
      </c>
      <c r="AA44" s="20">
        <f t="array" ref="AA44">Z44*(1+INDEX(BPCiObIC!$B$2:$AG$43,MATCH($A44,BPCiObIC!$A$2:$A$43,0),MATCH(AA$4,BPCiObIC!$B$1:$AG$1,0)))</f>
        <v>343056173002884.5</v>
      </c>
      <c r="AB44" s="20">
        <f t="array" ref="AB44">AA44*(1+INDEX(BPCiObIC!$B$2:$AG$43,MATCH($A44,BPCiObIC!$A$2:$A$43,0),MATCH(AB$4,BPCiObIC!$B$1:$AG$1,0)))</f>
        <v>350631512866522.06</v>
      </c>
      <c r="AC44" s="20">
        <f t="array" ref="AC44">AB44*(1+INDEX(BPCiObIC!$B$2:$AG$43,MATCH($A44,BPCiObIC!$A$2:$A$43,0),MATCH(AC$4,BPCiObIC!$B$1:$AG$1,0)))</f>
        <v>358206852730162.31</v>
      </c>
      <c r="AD44" s="20">
        <f t="array" ref="AD44">AC44*(1+INDEX(BPCiObIC!$B$2:$AG$43,MATCH($A44,BPCiObIC!$A$2:$A$43,0),MATCH(AD$4,BPCiObIC!$B$1:$AG$1,0)))</f>
        <v>365782192593802.56</v>
      </c>
      <c r="AE44" s="20">
        <f t="array" ref="AE44">AD44*(1+INDEX(BPCiObIC!$B$2:$AG$43,MATCH($A44,BPCiObIC!$A$2:$A$43,0),MATCH(AE$4,BPCiObIC!$B$1:$AG$1,0)))</f>
        <v>373357532457442.75</v>
      </c>
      <c r="AF44" s="20">
        <f t="array" ref="AF44">AE44*(1+INDEX(BPCiObIC!$B$2:$AG$43,MATCH($A44,BPCiObIC!$A$2:$A$43,0),MATCH(AF$4,BPCiObIC!$B$1:$AG$1,0)))</f>
        <v>380932872321082.94</v>
      </c>
      <c r="AG44" s="20">
        <f t="array" ref="AG44">AF44*(1+INDEX(BPCiObIC!$B$2:$AG$43,MATCH($A44,BPCiObIC!$A$2:$A$43,0),MATCH(AG$4,BPCiObIC!$B$1:$AG$1,0)))</f>
        <v>388508212184723.19</v>
      </c>
      <c r="AH44" s="20">
        <f t="array" ref="AH44">AG44*(1+INDEX(BPCiObIC!$B$2:$AG$43,MATCH($A44,BPCiObIC!$A$2:$A$43,0),MATCH(AH$4,BPCiObIC!$B$1:$AG$1,0)))</f>
        <v>396083552048363.44</v>
      </c>
    </row>
    <row r="45" spans="1:34" ht="15.75" customHeight="1" x14ac:dyDescent="0.2">
      <c r="A45" s="3" t="s">
        <v>149</v>
      </c>
      <c r="B45" s="3" t="s">
        <v>80</v>
      </c>
      <c r="C45" s="3" t="s">
        <v>118</v>
      </c>
      <c r="D45" s="61">
        <f>'Bureau of Stat KBLI'!T19*$E$1</f>
        <v>116228870893.02599</v>
      </c>
      <c r="E45" s="20">
        <f t="array" ref="E45">D45*(1+INDEX(BPCiObIC!$B$2:$AG$43,MATCH($A45,BPCiObIC!$A$2:$A$43,0),MATCH(E$4,BPCiObIC!$B$1:$AG$1,0)))</f>
        <v>117728223327.54601</v>
      </c>
      <c r="F45" s="20">
        <f t="array" ref="F45">E45*(1+INDEX(BPCiObIC!$B$2:$AG$43,MATCH($A45,BPCiObIC!$A$2:$A$43,0),MATCH(F$4,BPCiObIC!$B$1:$AG$1,0)))</f>
        <v>119246917408.47134</v>
      </c>
      <c r="G45" s="20">
        <f t="array" ref="G45">F45*(1+INDEX(BPCiObIC!$B$2:$AG$43,MATCH($A45,BPCiObIC!$A$2:$A$43,0),MATCH(G$4,BPCiObIC!$B$1:$AG$1,0)))</f>
        <v>121763027365.79007</v>
      </c>
      <c r="H45" s="20">
        <f t="array" ref="H45">G45*(1+INDEX(BPCiObIC!$B$2:$AG$43,MATCH($A45,BPCiObIC!$A$2:$A$43,0),MATCH(H$4,BPCiObIC!$B$1:$AG$1,0)))</f>
        <v>122688426373.77008</v>
      </c>
      <c r="I45" s="20">
        <f t="array" ref="I45">H45*(1+INDEX(BPCiObIC!$B$2:$AG$43,MATCH($A45,BPCiObIC!$A$2:$A$43,0),MATCH(I$4,BPCiObIC!$B$1:$AG$1,0)))</f>
        <v>127359494824.33031</v>
      </c>
      <c r="J45" s="20">
        <f t="array" ref="J45">I45*(1+INDEX(BPCiObIC!$B$2:$AG$43,MATCH($A45,BPCiObIC!$A$2:$A$43,0),MATCH(J$4,BPCiObIC!$B$1:$AG$1,0)))</f>
        <v>132030563274.89209</v>
      </c>
      <c r="K45" s="20">
        <f t="array" ref="K45">J45*(1+INDEX(BPCiObIC!$B$2:$AG$43,MATCH($A45,BPCiObIC!$A$2:$A$43,0),MATCH(K$4,BPCiObIC!$B$1:$AG$1,0)))</f>
        <v>136701631725.4523</v>
      </c>
      <c r="L45" s="20">
        <f t="array" ref="L45">K45*(1+INDEX(BPCiObIC!$B$2:$AG$43,MATCH($A45,BPCiObIC!$A$2:$A$43,0),MATCH(L$4,BPCiObIC!$B$1:$AG$1,0)))</f>
        <v>141372700176.0141</v>
      </c>
      <c r="M45" s="20">
        <f t="array" ref="M45">L45*(1+INDEX(BPCiObIC!$B$2:$AG$43,MATCH($A45,BPCiObIC!$A$2:$A$43,0),MATCH(M$4,BPCiObIC!$B$1:$AG$1,0)))</f>
        <v>146043768626.57434</v>
      </c>
      <c r="N45" s="20">
        <f t="array" ref="N45">M45*(1+INDEX(BPCiObIC!$B$2:$AG$43,MATCH($A45,BPCiObIC!$A$2:$A$43,0),MATCH(N$4,BPCiObIC!$B$1:$AG$1,0)))</f>
        <v>150714837077.13455</v>
      </c>
      <c r="O45" s="20">
        <f t="array" ref="O45">N45*(1+INDEX(BPCiObIC!$B$2:$AG$43,MATCH($A45,BPCiObIC!$A$2:$A$43,0),MATCH(O$4,BPCiObIC!$B$1:$AG$1,0)))</f>
        <v>155385905527.69632</v>
      </c>
      <c r="P45" s="20">
        <f t="array" ref="P45">O45*(1+INDEX(BPCiObIC!$B$2:$AG$43,MATCH($A45,BPCiObIC!$A$2:$A$43,0),MATCH(P$4,BPCiObIC!$B$1:$AG$1,0)))</f>
        <v>160056973978.25653</v>
      </c>
      <c r="Q45" s="20">
        <f t="array" ref="Q45">P45*(1+INDEX(BPCiObIC!$B$2:$AG$43,MATCH($A45,BPCiObIC!$A$2:$A$43,0),MATCH(Q$4,BPCiObIC!$B$1:$AG$1,0)))</f>
        <v>164728042428.81674</v>
      </c>
      <c r="R45" s="20">
        <f t="array" ref="R45">Q45*(1+INDEX(BPCiObIC!$B$2:$AG$43,MATCH($A45,BPCiObIC!$A$2:$A$43,0),MATCH(R$4,BPCiObIC!$B$1:$AG$1,0)))</f>
        <v>169399110879.37851</v>
      </c>
      <c r="S45" s="20">
        <f t="array" ref="S45">R45*(1+INDEX(BPCiObIC!$B$2:$AG$43,MATCH($A45,BPCiObIC!$A$2:$A$43,0),MATCH(S$4,BPCiObIC!$B$1:$AG$1,0)))</f>
        <v>174070179329.93872</v>
      </c>
      <c r="T45" s="20">
        <f t="array" ref="T45">S45*(1+INDEX(BPCiObIC!$B$2:$AG$43,MATCH($A45,BPCiObIC!$A$2:$A$43,0),MATCH(T$4,BPCiObIC!$B$1:$AG$1,0)))</f>
        <v>178741247780.50052</v>
      </c>
      <c r="U45" s="20">
        <f t="array" ref="U45">T45*(1+INDEX(BPCiObIC!$B$2:$AG$43,MATCH($A45,BPCiObIC!$A$2:$A$43,0),MATCH(U$4,BPCiObIC!$B$1:$AG$1,0)))</f>
        <v>183412316231.06073</v>
      </c>
      <c r="V45" s="20">
        <f t="array" ref="V45">U45*(1+INDEX(BPCiObIC!$B$2:$AG$43,MATCH($A45,BPCiObIC!$A$2:$A$43,0),MATCH(V$4,BPCiObIC!$B$1:$AG$1,0)))</f>
        <v>188083384681.62094</v>
      </c>
      <c r="W45" s="20">
        <f t="array" ref="W45">V45*(1+INDEX(BPCiObIC!$B$2:$AG$43,MATCH($A45,BPCiObIC!$A$2:$A$43,0),MATCH(W$4,BPCiObIC!$B$1:$AG$1,0)))</f>
        <v>192754453132.18274</v>
      </c>
      <c r="X45" s="20">
        <f t="array" ref="X45">W45*(1+INDEX(BPCiObIC!$B$2:$AG$43,MATCH($A45,BPCiObIC!$A$2:$A$43,0),MATCH(X$4,BPCiObIC!$B$1:$AG$1,0)))</f>
        <v>197425521582.74295</v>
      </c>
      <c r="Y45" s="20">
        <f t="array" ref="Y45">X45*(1+INDEX(BPCiObIC!$B$2:$AG$43,MATCH($A45,BPCiObIC!$A$2:$A$43,0),MATCH(Y$4,BPCiObIC!$B$1:$AG$1,0)))</f>
        <v>202096590033.30316</v>
      </c>
      <c r="Z45" s="20">
        <f t="array" ref="Z45">Y45*(1+INDEX(BPCiObIC!$B$2:$AG$43,MATCH($A45,BPCiObIC!$A$2:$A$43,0),MATCH(Z$4,BPCiObIC!$B$1:$AG$1,0)))</f>
        <v>206767658483.86496</v>
      </c>
      <c r="AA45" s="20">
        <f t="array" ref="AA45">Z45*(1+INDEX(BPCiObIC!$B$2:$AG$43,MATCH($A45,BPCiObIC!$A$2:$A$43,0),MATCH(AA$4,BPCiObIC!$B$1:$AG$1,0)))</f>
        <v>211438726934.42517</v>
      </c>
      <c r="AB45" s="20">
        <f t="array" ref="AB45">AA45*(1+INDEX(BPCiObIC!$B$2:$AG$43,MATCH($A45,BPCiObIC!$A$2:$A$43,0),MATCH(AB$4,BPCiObIC!$B$1:$AG$1,0)))</f>
        <v>216109795384.98697</v>
      </c>
      <c r="AC45" s="20">
        <f t="array" ref="AC45">AB45*(1+INDEX(BPCiObIC!$B$2:$AG$43,MATCH($A45,BPCiObIC!$A$2:$A$43,0),MATCH(AC$4,BPCiObIC!$B$1:$AG$1,0)))</f>
        <v>220780863835.54718</v>
      </c>
      <c r="AD45" s="20">
        <f t="array" ref="AD45">AC45*(1+INDEX(BPCiObIC!$B$2:$AG$43,MATCH($A45,BPCiObIC!$A$2:$A$43,0),MATCH(AD$4,BPCiObIC!$B$1:$AG$1,0)))</f>
        <v>225451932286.10742</v>
      </c>
      <c r="AE45" s="20">
        <f t="array" ref="AE45">AD45*(1+INDEX(BPCiObIC!$B$2:$AG$43,MATCH($A45,BPCiObIC!$A$2:$A$43,0),MATCH(AE$4,BPCiObIC!$B$1:$AG$1,0)))</f>
        <v>230123000736.66922</v>
      </c>
      <c r="AF45" s="20">
        <f t="array" ref="AF45">AE45*(1+INDEX(BPCiObIC!$B$2:$AG$43,MATCH($A45,BPCiObIC!$A$2:$A$43,0),MATCH(AF$4,BPCiObIC!$B$1:$AG$1,0)))</f>
        <v>234794069187.22946</v>
      </c>
      <c r="AG45" s="20">
        <f t="array" ref="AG45">AF45*(1+INDEX(BPCiObIC!$B$2:$AG$43,MATCH($A45,BPCiObIC!$A$2:$A$43,0),MATCH(AG$4,BPCiObIC!$B$1:$AG$1,0)))</f>
        <v>239465137637.7897</v>
      </c>
      <c r="AH45" s="20">
        <f t="array" ref="AH45">AG45*(1+INDEX(BPCiObIC!$B$2:$AG$43,MATCH($A45,BPCiObIC!$A$2:$A$43,0),MATCH(AH$4,BPCiObIC!$B$1:$AG$1,0)))</f>
        <v>244136206088.35147</v>
      </c>
    </row>
    <row r="46" spans="1:34" ht="15.75" customHeight="1" x14ac:dyDescent="0.2">
      <c r="A46" s="3" t="s">
        <v>150</v>
      </c>
      <c r="B46" s="3" t="s">
        <v>80</v>
      </c>
      <c r="C46" s="3" t="s">
        <v>119</v>
      </c>
      <c r="D46" s="61">
        <f>'Bureau of Stat KBLI'!T20*$E$1</f>
        <v>7845835040.1710997</v>
      </c>
      <c r="E46" s="20">
        <f t="array" ref="E46">D46*(1+INDEX(BPCiObIC!$B$2:$AG$43,MATCH($A46,BPCiObIC!$A$2:$A$43,0),MATCH(E$4,BPCiObIC!$B$1:$AG$1,0)))</f>
        <v>7947046312.1893063</v>
      </c>
      <c r="F46" s="20">
        <f t="array" ref="F46">E46*(1+INDEX(BPCiObIC!$B$2:$AG$43,MATCH($A46,BPCiObIC!$A$2:$A$43,0),MATCH(F$4,BPCiObIC!$B$1:$AG$1,0)))</f>
        <v>8049563209.6165476</v>
      </c>
      <c r="G46" s="20">
        <f t="array" ref="G46">F46*(1+INDEX(BPCiObIC!$B$2:$AG$43,MATCH($A46,BPCiObIC!$A$2:$A$43,0),MATCH(G$4,BPCiObIC!$B$1:$AG$1,0)))</f>
        <v>8219408993.3394556</v>
      </c>
      <c r="H46" s="20">
        <f t="array" ref="H46">G46*(1+INDEX(BPCiObIC!$B$2:$AG$43,MATCH($A46,BPCiObIC!$A$2:$A$43,0),MATCH(H$4,BPCiObIC!$B$1:$AG$1,0)))</f>
        <v>8281876501.6888361</v>
      </c>
      <c r="I46" s="20">
        <f t="array" ref="I46">H46*(1+INDEX(BPCiObIC!$B$2:$AG$43,MATCH($A46,BPCiObIC!$A$2:$A$43,0),MATCH(I$4,BPCiObIC!$B$1:$AG$1,0)))</f>
        <v>8575340178.4527674</v>
      </c>
      <c r="J46" s="20">
        <f t="array" ref="J46">I46*(1+INDEX(BPCiObIC!$B$2:$AG$43,MATCH($A46,BPCiObIC!$A$2:$A$43,0),MATCH(J$4,BPCiObIC!$B$1:$AG$1,0)))</f>
        <v>8868803855.2166252</v>
      </c>
      <c r="K46" s="20">
        <f t="array" ref="K46">J46*(1+INDEX(BPCiObIC!$B$2:$AG$43,MATCH($A46,BPCiObIC!$A$2:$A$43,0),MATCH(K$4,BPCiObIC!$B$1:$AG$1,0)))</f>
        <v>9162267531.9805584</v>
      </c>
      <c r="L46" s="20">
        <f t="array" ref="L46">K46*(1+INDEX(BPCiObIC!$B$2:$AG$43,MATCH($A46,BPCiObIC!$A$2:$A$43,0),MATCH(L$4,BPCiObIC!$B$1:$AG$1,0)))</f>
        <v>9455731208.7444916</v>
      </c>
      <c r="M46" s="20">
        <f t="array" ref="M46">L46*(1+INDEX(BPCiObIC!$B$2:$AG$43,MATCH($A46,BPCiObIC!$A$2:$A$43,0),MATCH(M$4,BPCiObIC!$B$1:$AG$1,0)))</f>
        <v>9749194885.5083485</v>
      </c>
      <c r="N46" s="20">
        <f t="array" ref="N46">M46*(1+INDEX(BPCiObIC!$B$2:$AG$43,MATCH($A46,BPCiObIC!$A$2:$A$43,0),MATCH(N$4,BPCiObIC!$B$1:$AG$1,0)))</f>
        <v>10042658562.27228</v>
      </c>
      <c r="O46" s="20">
        <f t="array" ref="O46">N46*(1+INDEX(BPCiObIC!$B$2:$AG$43,MATCH($A46,BPCiObIC!$A$2:$A$43,0),MATCH(O$4,BPCiObIC!$B$1:$AG$1,0)))</f>
        <v>10336122239.036213</v>
      </c>
      <c r="P46" s="20">
        <f t="array" ref="P46">O46*(1+INDEX(BPCiObIC!$B$2:$AG$43,MATCH($A46,BPCiObIC!$A$2:$A$43,0),MATCH(P$4,BPCiObIC!$B$1:$AG$1,0)))</f>
        <v>10629585915.80007</v>
      </c>
      <c r="Q46" s="20">
        <f t="array" ref="Q46">P46*(1+INDEX(BPCiObIC!$B$2:$AG$43,MATCH($A46,BPCiObIC!$A$2:$A$43,0),MATCH(Q$4,BPCiObIC!$B$1:$AG$1,0)))</f>
        <v>10923049592.564001</v>
      </c>
      <c r="R46" s="20">
        <f t="array" ref="R46">Q46*(1+INDEX(BPCiObIC!$B$2:$AG$43,MATCH($A46,BPCiObIC!$A$2:$A$43,0),MATCH(R$4,BPCiObIC!$B$1:$AG$1,0)))</f>
        <v>11216513269.327932</v>
      </c>
      <c r="S46" s="20">
        <f t="array" ref="S46">R46*(1+INDEX(BPCiObIC!$B$2:$AG$43,MATCH($A46,BPCiObIC!$A$2:$A$43,0),MATCH(S$4,BPCiObIC!$B$1:$AG$1,0)))</f>
        <v>11509976946.091789</v>
      </c>
      <c r="T46" s="20">
        <f t="array" ref="T46">S46*(1+INDEX(BPCiObIC!$B$2:$AG$43,MATCH($A46,BPCiObIC!$A$2:$A$43,0),MATCH(T$4,BPCiObIC!$B$1:$AG$1,0)))</f>
        <v>11803440622.855721</v>
      </c>
      <c r="U46" s="20">
        <f t="array" ref="U46">T46*(1+INDEX(BPCiObIC!$B$2:$AG$43,MATCH($A46,BPCiObIC!$A$2:$A$43,0),MATCH(U$4,BPCiObIC!$B$1:$AG$1,0)))</f>
        <v>12096904299.619652</v>
      </c>
      <c r="V46" s="20">
        <f t="array" ref="V46">U46*(1+INDEX(BPCiObIC!$B$2:$AG$43,MATCH($A46,BPCiObIC!$A$2:$A$43,0),MATCH(V$4,BPCiObIC!$B$1:$AG$1,0)))</f>
        <v>12390367976.383507</v>
      </c>
      <c r="W46" s="20">
        <f t="array" ref="W46">V46*(1+INDEX(BPCiObIC!$B$2:$AG$43,MATCH($A46,BPCiObIC!$A$2:$A$43,0),MATCH(W$4,BPCiObIC!$B$1:$AG$1,0)))</f>
        <v>12683831653.147438</v>
      </c>
      <c r="X46" s="20">
        <f t="array" ref="X46">W46*(1+INDEX(BPCiObIC!$B$2:$AG$43,MATCH($A46,BPCiObIC!$A$2:$A$43,0),MATCH(X$4,BPCiObIC!$B$1:$AG$1,0)))</f>
        <v>12977295329.911369</v>
      </c>
      <c r="Y46" s="20">
        <f t="array" ref="Y46">X46*(1+INDEX(BPCiObIC!$B$2:$AG$43,MATCH($A46,BPCiObIC!$A$2:$A$43,0),MATCH(Y$4,BPCiObIC!$B$1:$AG$1,0)))</f>
        <v>13270759006.675226</v>
      </c>
      <c r="Z46" s="20">
        <f t="array" ref="Z46">Y46*(1+INDEX(BPCiObIC!$B$2:$AG$43,MATCH($A46,BPCiObIC!$A$2:$A$43,0),MATCH(Z$4,BPCiObIC!$B$1:$AG$1,0)))</f>
        <v>13564222683.439157</v>
      </c>
      <c r="AA46" s="20">
        <f t="array" ref="AA46">Z46*(1+INDEX(BPCiObIC!$B$2:$AG$43,MATCH($A46,BPCiObIC!$A$2:$A$43,0),MATCH(AA$4,BPCiObIC!$B$1:$AG$1,0)))</f>
        <v>13857686360.203089</v>
      </c>
      <c r="AB46" s="20">
        <f t="array" ref="AB46">AA46*(1+INDEX(BPCiObIC!$B$2:$AG$43,MATCH($A46,BPCiObIC!$A$2:$A$43,0),MATCH(AB$4,BPCiObIC!$B$1:$AG$1,0)))</f>
        <v>14151150036.966946</v>
      </c>
      <c r="AC46" s="20">
        <f t="array" ref="AC46">AB46*(1+INDEX(BPCiObIC!$B$2:$AG$43,MATCH($A46,BPCiObIC!$A$2:$A$43,0),MATCH(AC$4,BPCiObIC!$B$1:$AG$1,0)))</f>
        <v>14444613713.730879</v>
      </c>
      <c r="AD46" s="20">
        <f t="array" ref="AD46">AC46*(1+INDEX(BPCiObIC!$B$2:$AG$43,MATCH($A46,BPCiObIC!$A$2:$A$43,0),MATCH(AD$4,BPCiObIC!$B$1:$AG$1,0)))</f>
        <v>14738077390.49481</v>
      </c>
      <c r="AE46" s="20">
        <f t="array" ref="AE46">AD46*(1+INDEX(BPCiObIC!$B$2:$AG$43,MATCH($A46,BPCiObIC!$A$2:$A$43,0),MATCH(AE$4,BPCiObIC!$B$1:$AG$1,0)))</f>
        <v>15031541067.258665</v>
      </c>
      <c r="AF46" s="20">
        <f t="array" ref="AF46">AE46*(1+INDEX(BPCiObIC!$B$2:$AG$43,MATCH($A46,BPCiObIC!$A$2:$A$43,0),MATCH(AF$4,BPCiObIC!$B$1:$AG$1,0)))</f>
        <v>15325004744.022598</v>
      </c>
      <c r="AG46" s="20">
        <f t="array" ref="AG46">AF46*(1+INDEX(BPCiObIC!$B$2:$AG$43,MATCH($A46,BPCiObIC!$A$2:$A$43,0),MATCH(AG$4,BPCiObIC!$B$1:$AG$1,0)))</f>
        <v>15618468420.78653</v>
      </c>
      <c r="AH46" s="20">
        <f t="array" ref="AH46">AG46*(1+INDEX(BPCiObIC!$B$2:$AG$43,MATCH($A46,BPCiObIC!$A$2:$A$43,0),MATCH(AH$4,BPCiObIC!$B$1:$AG$1,0)))</f>
        <v>15911932097.550385</v>
      </c>
    </row>
    <row r="47" spans="1:34" ht="15.75" customHeight="1" x14ac:dyDescent="0.2">
      <c r="A47" s="3" t="s">
        <v>151</v>
      </c>
      <c r="B47" s="3" t="s">
        <v>80</v>
      </c>
      <c r="C47" s="3" t="s">
        <v>120</v>
      </c>
      <c r="D47" s="61">
        <f>'Bureau of Stat KBLI'!T21*$E$1</f>
        <v>1909574.7462000002</v>
      </c>
      <c r="E47" s="20">
        <f t="array" ref="E47">D47*(1+INDEX(BPCiObIC!$B$2:$AG$43,MATCH($A47,BPCiObIC!$A$2:$A$43,0),MATCH(E$4,BPCiObIC!$B$1:$AG$1,0)))</f>
        <v>1934208.26042598</v>
      </c>
      <c r="F47" s="20">
        <f t="array" ref="F47">E47*(1+INDEX(BPCiObIC!$B$2:$AG$43,MATCH($A47,BPCiObIC!$A$2:$A$43,0),MATCH(F$4,BPCiObIC!$B$1:$AG$1,0)))</f>
        <v>1959159.5469854749</v>
      </c>
      <c r="G47" s="20">
        <f t="array" ref="G47">F47*(1+INDEX(BPCiObIC!$B$2:$AG$43,MATCH($A47,BPCiObIC!$A$2:$A$43,0),MATCH(G$4,BPCiObIC!$B$1:$AG$1,0)))</f>
        <v>2000497.8134268683</v>
      </c>
      <c r="H47" s="20">
        <f t="array" ref="H47">G47*(1+INDEX(BPCiObIC!$B$2:$AG$43,MATCH($A47,BPCiObIC!$A$2:$A$43,0),MATCH(H$4,BPCiObIC!$B$1:$AG$1,0)))</f>
        <v>2015701.5968089127</v>
      </c>
      <c r="I47" s="20">
        <f t="array" ref="I47">H47*(1+INDEX(BPCiObIC!$B$2:$AG$43,MATCH($A47,BPCiObIC!$A$2:$A$43,0),MATCH(I$4,BPCiObIC!$B$1:$AG$1,0)))</f>
        <v>2093078.6470589794</v>
      </c>
      <c r="J47" s="20">
        <f t="array" ref="J47">I47*(1+INDEX(BPCiObIC!$B$2:$AG$43,MATCH($A47,BPCiObIC!$A$2:$A$43,0),MATCH(J$4,BPCiObIC!$B$1:$AG$1,0)))</f>
        <v>2170455.6973090461</v>
      </c>
      <c r="K47" s="20">
        <f t="array" ref="K47">J47*(1+INDEX(BPCiObIC!$B$2:$AG$43,MATCH($A47,BPCiObIC!$A$2:$A$43,0),MATCH(K$4,BPCiObIC!$B$1:$AG$1,0)))</f>
        <v>2247832.7475590897</v>
      </c>
      <c r="L47" s="20">
        <f t="array" ref="L47">K47*(1+INDEX(BPCiObIC!$B$2:$AG$43,MATCH($A47,BPCiObIC!$A$2:$A$43,0),MATCH(L$4,BPCiObIC!$B$1:$AG$1,0)))</f>
        <v>2325209.7978091566</v>
      </c>
      <c r="M47" s="20">
        <f t="array" ref="M47">L47*(1+INDEX(BPCiObIC!$B$2:$AG$43,MATCH($A47,BPCiObIC!$A$2:$A$43,0),MATCH(M$4,BPCiObIC!$B$1:$AG$1,0)))</f>
        <v>2402586.848059223</v>
      </c>
      <c r="N47" s="20">
        <f t="array" ref="N47">M47*(1+INDEX(BPCiObIC!$B$2:$AG$43,MATCH($A47,BPCiObIC!$A$2:$A$43,0),MATCH(N$4,BPCiObIC!$B$1:$AG$1,0)))</f>
        <v>2479963.8983092895</v>
      </c>
      <c r="O47" s="20">
        <f t="array" ref="O47">N47*(1+INDEX(BPCiObIC!$B$2:$AG$43,MATCH($A47,BPCiObIC!$A$2:$A$43,0),MATCH(O$4,BPCiObIC!$B$1:$AG$1,0)))</f>
        <v>2557340.9485593331</v>
      </c>
      <c r="P47" s="20">
        <f t="array" ref="P47">O47*(1+INDEX(BPCiObIC!$B$2:$AG$43,MATCH($A47,BPCiObIC!$A$2:$A$43,0),MATCH(P$4,BPCiObIC!$B$1:$AG$1,0)))</f>
        <v>2634717.9988094</v>
      </c>
      <c r="Q47" s="20">
        <f t="array" ref="Q47">P47*(1+INDEX(BPCiObIC!$B$2:$AG$43,MATCH($A47,BPCiObIC!$A$2:$A$43,0),MATCH(Q$4,BPCiObIC!$B$1:$AG$1,0)))</f>
        <v>2712095.0490594669</v>
      </c>
      <c r="R47" s="20">
        <f t="array" ref="R47">Q47*(1+INDEX(BPCiObIC!$B$2:$AG$43,MATCH($A47,BPCiObIC!$A$2:$A$43,0),MATCH(R$4,BPCiObIC!$B$1:$AG$1,0)))</f>
        <v>2789472.0993095334</v>
      </c>
      <c r="S47" s="20">
        <f t="array" ref="S47">R47*(1+INDEX(BPCiObIC!$B$2:$AG$43,MATCH($A47,BPCiObIC!$A$2:$A$43,0),MATCH(S$4,BPCiObIC!$B$1:$AG$1,0)))</f>
        <v>2866849.149559577</v>
      </c>
      <c r="T47" s="20">
        <f t="array" ref="T47">S47*(1+INDEX(BPCiObIC!$B$2:$AG$43,MATCH($A47,BPCiObIC!$A$2:$A$43,0),MATCH(T$4,BPCiObIC!$B$1:$AG$1,0)))</f>
        <v>2944226.1998096439</v>
      </c>
      <c r="U47" s="20">
        <f t="array" ref="U47">T47*(1+INDEX(BPCiObIC!$B$2:$AG$43,MATCH($A47,BPCiObIC!$A$2:$A$43,0),MATCH(U$4,BPCiObIC!$B$1:$AG$1,0)))</f>
        <v>3021603.2500597108</v>
      </c>
      <c r="V47" s="20">
        <f t="array" ref="V47">U47*(1+INDEX(BPCiObIC!$B$2:$AG$43,MATCH($A47,BPCiObIC!$A$2:$A$43,0),MATCH(V$4,BPCiObIC!$B$1:$AG$1,0)))</f>
        <v>3098980.3003097773</v>
      </c>
      <c r="W47" s="20">
        <f t="array" ref="W47">V47*(1+INDEX(BPCiObIC!$B$2:$AG$43,MATCH($A47,BPCiObIC!$A$2:$A$43,0),MATCH(W$4,BPCiObIC!$B$1:$AG$1,0)))</f>
        <v>3176357.3505598214</v>
      </c>
      <c r="X47" s="20">
        <f t="array" ref="X47">W47*(1+INDEX(BPCiObIC!$B$2:$AG$43,MATCH($A47,BPCiObIC!$A$2:$A$43,0),MATCH(X$4,BPCiObIC!$B$1:$AG$1,0)))</f>
        <v>3253734.4008098883</v>
      </c>
      <c r="Y47" s="20">
        <f t="array" ref="Y47">X47*(1+INDEX(BPCiObIC!$B$2:$AG$43,MATCH($A47,BPCiObIC!$A$2:$A$43,0),MATCH(Y$4,BPCiObIC!$B$1:$AG$1,0)))</f>
        <v>3331111.4510599552</v>
      </c>
      <c r="Z47" s="20">
        <f t="array" ref="Z47">Y47*(1+INDEX(BPCiObIC!$B$2:$AG$43,MATCH($A47,BPCiObIC!$A$2:$A$43,0),MATCH(Z$4,BPCiObIC!$B$1:$AG$1,0)))</f>
        <v>3408488.5013100221</v>
      </c>
      <c r="AA47" s="20">
        <f t="array" ref="AA47">Z47*(1+INDEX(BPCiObIC!$B$2:$AG$43,MATCH($A47,BPCiObIC!$A$2:$A$43,0),MATCH(AA$4,BPCiObIC!$B$1:$AG$1,0)))</f>
        <v>3485865.5515600657</v>
      </c>
      <c r="AB47" s="20">
        <f t="array" ref="AB47">AA47*(1+INDEX(BPCiObIC!$B$2:$AG$43,MATCH($A47,BPCiObIC!$A$2:$A$43,0),MATCH(AB$4,BPCiObIC!$B$1:$AG$1,0)))</f>
        <v>3563242.6018101326</v>
      </c>
      <c r="AC47" s="20">
        <f t="array" ref="AC47">AB47*(1+INDEX(BPCiObIC!$B$2:$AG$43,MATCH($A47,BPCiObIC!$A$2:$A$43,0),MATCH(AC$4,BPCiObIC!$B$1:$AG$1,0)))</f>
        <v>3640619.6520601995</v>
      </c>
      <c r="AD47" s="20">
        <f t="array" ref="AD47">AC47*(1+INDEX(BPCiObIC!$B$2:$AG$43,MATCH($A47,BPCiObIC!$A$2:$A$43,0),MATCH(AD$4,BPCiObIC!$B$1:$AG$1,0)))</f>
        <v>3717996.7023102664</v>
      </c>
      <c r="AE47" s="20">
        <f t="array" ref="AE47">AD47*(1+INDEX(BPCiObIC!$B$2:$AG$43,MATCH($A47,BPCiObIC!$A$2:$A$43,0),MATCH(AE$4,BPCiObIC!$B$1:$AG$1,0)))</f>
        <v>3795373.7525603105</v>
      </c>
      <c r="AF47" s="20">
        <f t="array" ref="AF47">AE47*(1+INDEX(BPCiObIC!$B$2:$AG$43,MATCH($A47,BPCiObIC!$A$2:$A$43,0),MATCH(AF$4,BPCiObIC!$B$1:$AG$1,0)))</f>
        <v>3872750.802810377</v>
      </c>
      <c r="AG47" s="20">
        <f t="array" ref="AG47">AF47*(1+INDEX(BPCiObIC!$B$2:$AG$43,MATCH($A47,BPCiObIC!$A$2:$A$43,0),MATCH(AG$4,BPCiObIC!$B$1:$AG$1,0)))</f>
        <v>3950127.8530604439</v>
      </c>
      <c r="AH47" s="20">
        <f t="array" ref="AH47">AG47*(1+INDEX(BPCiObIC!$B$2:$AG$43,MATCH($A47,BPCiObIC!$A$2:$A$43,0),MATCH(AH$4,BPCiObIC!$B$1:$AG$1,0)))</f>
        <v>4027504.903310488</v>
      </c>
    </row>
    <row r="48" spans="1:34" ht="15.75" customHeight="1" x14ac:dyDescent="0.2">
      <c r="A48" s="3" t="s">
        <v>152</v>
      </c>
      <c r="B48" s="3" t="s">
        <v>80</v>
      </c>
      <c r="C48" s="3" t="s">
        <v>121</v>
      </c>
      <c r="D48" s="61">
        <f>'Bureau of Stat KBLI'!T22*$E$1</f>
        <v>16313815319.244301</v>
      </c>
      <c r="E48" s="20">
        <f t="array" ref="E48">D48*(1+INDEX(BPCiObIC!$B$2:$AG$43,MATCH($A48,BPCiObIC!$A$2:$A$43,0),MATCH(E$4,BPCiObIC!$B$1:$AG$1,0)))</f>
        <v>16524263536.862551</v>
      </c>
      <c r="F48" s="20">
        <f t="array" ref="F48">E48*(1+INDEX(BPCiObIC!$B$2:$AG$43,MATCH($A48,BPCiObIC!$A$2:$A$43,0),MATCH(F$4,BPCiObIC!$B$1:$AG$1,0)))</f>
        <v>16737426536.488075</v>
      </c>
      <c r="G48" s="20">
        <f t="array" ref="G48">F48*(1+INDEX(BPCiObIC!$B$2:$AG$43,MATCH($A48,BPCiObIC!$A$2:$A$43,0),MATCH(G$4,BPCiObIC!$B$1:$AG$1,0)))</f>
        <v>17090586236.407972</v>
      </c>
      <c r="H48" s="20">
        <f t="array" ref="H48">G48*(1+INDEX(BPCiObIC!$B$2:$AG$43,MATCH($A48,BPCiObIC!$A$2:$A$43,0),MATCH(H$4,BPCiObIC!$B$1:$AG$1,0)))</f>
        <v>17220474691.804672</v>
      </c>
      <c r="I48" s="20">
        <f t="array" ref="I48">H48*(1+INDEX(BPCiObIC!$B$2:$AG$43,MATCH($A48,BPCiObIC!$A$2:$A$43,0),MATCH(I$4,BPCiObIC!$B$1:$AG$1,0)))</f>
        <v>17876104111.678051</v>
      </c>
      <c r="J48" s="20">
        <f t="array" ref="J48">I48*(1+INDEX(BPCiObIC!$B$2:$AG$43,MATCH($A48,BPCiObIC!$A$2:$A$43,0),MATCH(J$4,BPCiObIC!$B$1:$AG$1,0)))</f>
        <v>18531733531.551434</v>
      </c>
      <c r="K48" s="20">
        <f t="array" ref="K48">J48*(1+INDEX(BPCiObIC!$B$2:$AG$43,MATCH($A48,BPCiObIC!$A$2:$A$43,0),MATCH(K$4,BPCiObIC!$B$1:$AG$1,0)))</f>
        <v>19187362951.424816</v>
      </c>
      <c r="L48" s="20">
        <f t="array" ref="L48">K48*(1+INDEX(BPCiObIC!$B$2:$AG$43,MATCH($A48,BPCiObIC!$A$2:$A$43,0),MATCH(L$4,BPCiObIC!$B$1:$AG$1,0)))</f>
        <v>19842992371.298199</v>
      </c>
      <c r="M48" s="20">
        <f t="array" ref="M48">L48*(1+INDEX(BPCiObIC!$B$2:$AG$43,MATCH($A48,BPCiObIC!$A$2:$A$43,0),MATCH(M$4,BPCiObIC!$B$1:$AG$1,0)))</f>
        <v>20498621791.171825</v>
      </c>
      <c r="N48" s="20">
        <f t="array" ref="N48">M48*(1+INDEX(BPCiObIC!$B$2:$AG$43,MATCH($A48,BPCiObIC!$A$2:$A$43,0),MATCH(N$4,BPCiObIC!$B$1:$AG$1,0)))</f>
        <v>21154251211.045208</v>
      </c>
      <c r="O48" s="20">
        <f t="array" ref="O48">N48*(1+INDEX(BPCiObIC!$B$2:$AG$43,MATCH($A48,BPCiObIC!$A$2:$A$43,0),MATCH(O$4,BPCiObIC!$B$1:$AG$1,0)))</f>
        <v>21809880630.918587</v>
      </c>
      <c r="P48" s="20">
        <f t="array" ref="P48">O48*(1+INDEX(BPCiObIC!$B$2:$AG$43,MATCH($A48,BPCiObIC!$A$2:$A$43,0),MATCH(P$4,BPCiObIC!$B$1:$AG$1,0)))</f>
        <v>22465510050.791965</v>
      </c>
      <c r="Q48" s="20">
        <f t="array" ref="Q48">P48*(1+INDEX(BPCiObIC!$B$2:$AG$43,MATCH($A48,BPCiObIC!$A$2:$A$43,0),MATCH(Q$4,BPCiObIC!$B$1:$AG$1,0)))</f>
        <v>23121139470.665348</v>
      </c>
      <c r="R48" s="20">
        <f t="array" ref="R48">Q48*(1+INDEX(BPCiObIC!$B$2:$AG$43,MATCH($A48,BPCiObIC!$A$2:$A$43,0),MATCH(R$4,BPCiObIC!$B$1:$AG$1,0)))</f>
        <v>23776768890.538979</v>
      </c>
      <c r="S48" s="20">
        <f t="array" ref="S48">R48*(1+INDEX(BPCiObIC!$B$2:$AG$43,MATCH($A48,BPCiObIC!$A$2:$A$43,0),MATCH(S$4,BPCiObIC!$B$1:$AG$1,0)))</f>
        <v>24432398310.412361</v>
      </c>
      <c r="T48" s="20">
        <f t="array" ref="T48">S48*(1+INDEX(BPCiObIC!$B$2:$AG$43,MATCH($A48,BPCiObIC!$A$2:$A$43,0),MATCH(T$4,BPCiObIC!$B$1:$AG$1,0)))</f>
        <v>25088027730.285744</v>
      </c>
      <c r="U48" s="20">
        <f t="array" ref="U48">T48*(1+INDEX(BPCiObIC!$B$2:$AG$43,MATCH($A48,BPCiObIC!$A$2:$A$43,0),MATCH(U$4,BPCiObIC!$B$1:$AG$1,0)))</f>
        <v>25743657150.159126</v>
      </c>
      <c r="V48" s="20">
        <f t="array" ref="V48">U48*(1+INDEX(BPCiObIC!$B$2:$AG$43,MATCH($A48,BPCiObIC!$A$2:$A$43,0),MATCH(V$4,BPCiObIC!$B$1:$AG$1,0)))</f>
        <v>26399286570.032509</v>
      </c>
      <c r="W48" s="20">
        <f t="array" ref="W48">V48*(1+INDEX(BPCiObIC!$B$2:$AG$43,MATCH($A48,BPCiObIC!$A$2:$A$43,0),MATCH(W$4,BPCiObIC!$B$1:$AG$1,0)))</f>
        <v>27054915989.905891</v>
      </c>
      <c r="X48" s="20">
        <f t="array" ref="X48">W48*(1+INDEX(BPCiObIC!$B$2:$AG$43,MATCH($A48,BPCiObIC!$A$2:$A$43,0),MATCH(X$4,BPCiObIC!$B$1:$AG$1,0)))</f>
        <v>27710545409.779518</v>
      </c>
      <c r="Y48" s="20">
        <f t="array" ref="Y48">X48*(1+INDEX(BPCiObIC!$B$2:$AG$43,MATCH($A48,BPCiObIC!$A$2:$A$43,0),MATCH(Y$4,BPCiObIC!$B$1:$AG$1,0)))</f>
        <v>28366174829.652901</v>
      </c>
      <c r="Z48" s="20">
        <f t="array" ref="Z48">Y48*(1+INDEX(BPCiObIC!$B$2:$AG$43,MATCH($A48,BPCiObIC!$A$2:$A$43,0),MATCH(Z$4,BPCiObIC!$B$1:$AG$1,0)))</f>
        <v>29021804249.526283</v>
      </c>
      <c r="AA48" s="20">
        <f t="array" ref="AA48">Z48*(1+INDEX(BPCiObIC!$B$2:$AG$43,MATCH($A48,BPCiObIC!$A$2:$A$43,0),MATCH(AA$4,BPCiObIC!$B$1:$AG$1,0)))</f>
        <v>29677433669.399666</v>
      </c>
      <c r="AB48" s="20">
        <f t="array" ref="AB48">AA48*(1+INDEX(BPCiObIC!$B$2:$AG$43,MATCH($A48,BPCiObIC!$A$2:$A$43,0),MATCH(AB$4,BPCiObIC!$B$1:$AG$1,0)))</f>
        <v>30333063089.273052</v>
      </c>
      <c r="AC48" s="20">
        <f t="array" ref="AC48">AB48*(1+INDEX(BPCiObIC!$B$2:$AG$43,MATCH($A48,BPCiObIC!$A$2:$A$43,0),MATCH(AC$4,BPCiObIC!$B$1:$AG$1,0)))</f>
        <v>30988692509.146439</v>
      </c>
      <c r="AD48" s="20">
        <f t="array" ref="AD48">AC48*(1+INDEX(BPCiObIC!$B$2:$AG$43,MATCH($A48,BPCiObIC!$A$2:$A$43,0),MATCH(AD$4,BPCiObIC!$B$1:$AG$1,0)))</f>
        <v>31644321929.020065</v>
      </c>
      <c r="AE48" s="20">
        <f t="array" ref="AE48">AD48*(1+INDEX(BPCiObIC!$B$2:$AG$43,MATCH($A48,BPCiObIC!$A$2:$A$43,0),MATCH(AE$4,BPCiObIC!$B$1:$AG$1,0)))</f>
        <v>32299951348.893448</v>
      </c>
      <c r="AF48" s="20">
        <f t="array" ref="AF48">AE48*(1+INDEX(BPCiObIC!$B$2:$AG$43,MATCH($A48,BPCiObIC!$A$2:$A$43,0),MATCH(AF$4,BPCiObIC!$B$1:$AG$1,0)))</f>
        <v>32955580768.76683</v>
      </c>
      <c r="AG48" s="20">
        <f t="array" ref="AG48">AF48*(1+INDEX(BPCiObIC!$B$2:$AG$43,MATCH($A48,BPCiObIC!$A$2:$A$43,0),MATCH(AG$4,BPCiObIC!$B$1:$AG$1,0)))</f>
        <v>33611210188.640209</v>
      </c>
      <c r="AH48" s="20">
        <f t="array" ref="AH48">AG48*(1+INDEX(BPCiObIC!$B$2:$AG$43,MATCH($A48,BPCiObIC!$A$2:$A$43,0),MATCH(AH$4,BPCiObIC!$B$1:$AG$1,0)))</f>
        <v>34266839608.513592</v>
      </c>
    </row>
    <row r="49" spans="1:34" ht="15.75" customHeight="1" x14ac:dyDescent="0.2">
      <c r="A49" s="3" t="s">
        <v>153</v>
      </c>
      <c r="B49" s="3" t="s">
        <v>80</v>
      </c>
      <c r="C49" s="3" t="s">
        <v>122</v>
      </c>
      <c r="D49" s="61">
        <f>'Bureau of Stat KBLI'!T23*$E$1</f>
        <v>0</v>
      </c>
      <c r="E49" s="20">
        <f t="array" ref="E49">D49*(1+INDEX(BPCiObIC!$B$2:$AG$43,MATCH($A49,BPCiObIC!$A$2:$A$43,0),MATCH(E$4,BPCiObIC!$B$1:$AG$1,0)))</f>
        <v>0</v>
      </c>
      <c r="F49" s="20">
        <f t="array" ref="F49">E49*(1+INDEX(BPCiObIC!$B$2:$AG$43,MATCH($A49,BPCiObIC!$A$2:$A$43,0),MATCH(F$4,BPCiObIC!$B$1:$AG$1,0)))</f>
        <v>0</v>
      </c>
      <c r="G49" s="20">
        <f t="array" ref="G49">F49*(1+INDEX(BPCiObIC!$B$2:$AG$43,MATCH($A49,BPCiObIC!$A$2:$A$43,0),MATCH(G$4,BPCiObIC!$B$1:$AG$1,0)))</f>
        <v>0</v>
      </c>
      <c r="H49" s="20">
        <f t="array" ref="H49">G49*(1+INDEX(BPCiObIC!$B$2:$AG$43,MATCH($A49,BPCiObIC!$A$2:$A$43,0),MATCH(H$4,BPCiObIC!$B$1:$AG$1,0)))</f>
        <v>0</v>
      </c>
      <c r="I49" s="20">
        <f t="array" ref="I49">H49*(1+INDEX(BPCiObIC!$B$2:$AG$43,MATCH($A49,BPCiObIC!$A$2:$A$43,0),MATCH(I$4,BPCiObIC!$B$1:$AG$1,0)))</f>
        <v>0</v>
      </c>
      <c r="J49" s="20">
        <f t="array" ref="J49">I49*(1+INDEX(BPCiObIC!$B$2:$AG$43,MATCH($A49,BPCiObIC!$A$2:$A$43,0),MATCH(J$4,BPCiObIC!$B$1:$AG$1,0)))</f>
        <v>0</v>
      </c>
      <c r="K49" s="20">
        <f t="array" ref="K49">J49*(1+INDEX(BPCiObIC!$B$2:$AG$43,MATCH($A49,BPCiObIC!$A$2:$A$43,0),MATCH(K$4,BPCiObIC!$B$1:$AG$1,0)))</f>
        <v>0</v>
      </c>
      <c r="L49" s="20">
        <f t="array" ref="L49">K49*(1+INDEX(BPCiObIC!$B$2:$AG$43,MATCH($A49,BPCiObIC!$A$2:$A$43,0),MATCH(L$4,BPCiObIC!$B$1:$AG$1,0)))</f>
        <v>0</v>
      </c>
      <c r="M49" s="20">
        <f t="array" ref="M49">L49*(1+INDEX(BPCiObIC!$B$2:$AG$43,MATCH($A49,BPCiObIC!$A$2:$A$43,0),MATCH(M$4,BPCiObIC!$B$1:$AG$1,0)))</f>
        <v>0</v>
      </c>
      <c r="N49" s="20">
        <f t="array" ref="N49">M49*(1+INDEX(BPCiObIC!$B$2:$AG$43,MATCH($A49,BPCiObIC!$A$2:$A$43,0),MATCH(N$4,BPCiObIC!$B$1:$AG$1,0)))</f>
        <v>0</v>
      </c>
      <c r="O49" s="20">
        <f t="array" ref="O49">N49*(1+INDEX(BPCiObIC!$B$2:$AG$43,MATCH($A49,BPCiObIC!$A$2:$A$43,0),MATCH(O$4,BPCiObIC!$B$1:$AG$1,0)))</f>
        <v>0</v>
      </c>
      <c r="P49" s="20">
        <f t="array" ref="P49">O49*(1+INDEX(BPCiObIC!$B$2:$AG$43,MATCH($A49,BPCiObIC!$A$2:$A$43,0),MATCH(P$4,BPCiObIC!$B$1:$AG$1,0)))</f>
        <v>0</v>
      </c>
      <c r="Q49" s="20">
        <f t="array" ref="Q49">P49*(1+INDEX(BPCiObIC!$B$2:$AG$43,MATCH($A49,BPCiObIC!$A$2:$A$43,0),MATCH(Q$4,BPCiObIC!$B$1:$AG$1,0)))</f>
        <v>0</v>
      </c>
      <c r="R49" s="20">
        <f t="array" ref="R49">Q49*(1+INDEX(BPCiObIC!$B$2:$AG$43,MATCH($A49,BPCiObIC!$A$2:$A$43,0),MATCH(R$4,BPCiObIC!$B$1:$AG$1,0)))</f>
        <v>0</v>
      </c>
      <c r="S49" s="20">
        <f t="array" ref="S49">R49*(1+INDEX(BPCiObIC!$B$2:$AG$43,MATCH($A49,BPCiObIC!$A$2:$A$43,0),MATCH(S$4,BPCiObIC!$B$1:$AG$1,0)))</f>
        <v>0</v>
      </c>
      <c r="T49" s="20">
        <f t="array" ref="T49">S49*(1+INDEX(BPCiObIC!$B$2:$AG$43,MATCH($A49,BPCiObIC!$A$2:$A$43,0),MATCH(T$4,BPCiObIC!$B$1:$AG$1,0)))</f>
        <v>0</v>
      </c>
      <c r="U49" s="20">
        <f t="array" ref="U49">T49*(1+INDEX(BPCiObIC!$B$2:$AG$43,MATCH($A49,BPCiObIC!$A$2:$A$43,0),MATCH(U$4,BPCiObIC!$B$1:$AG$1,0)))</f>
        <v>0</v>
      </c>
      <c r="V49" s="20">
        <f t="array" ref="V49">U49*(1+INDEX(BPCiObIC!$B$2:$AG$43,MATCH($A49,BPCiObIC!$A$2:$A$43,0),MATCH(V$4,BPCiObIC!$B$1:$AG$1,0)))</f>
        <v>0</v>
      </c>
      <c r="W49" s="20">
        <f t="array" ref="W49">V49*(1+INDEX(BPCiObIC!$B$2:$AG$43,MATCH($A49,BPCiObIC!$A$2:$A$43,0),MATCH(W$4,BPCiObIC!$B$1:$AG$1,0)))</f>
        <v>0</v>
      </c>
      <c r="X49" s="20">
        <f t="array" ref="X49">W49*(1+INDEX(BPCiObIC!$B$2:$AG$43,MATCH($A49,BPCiObIC!$A$2:$A$43,0),MATCH(X$4,BPCiObIC!$B$1:$AG$1,0)))</f>
        <v>0</v>
      </c>
      <c r="Y49" s="20">
        <f t="array" ref="Y49">X49*(1+INDEX(BPCiObIC!$B$2:$AG$43,MATCH($A49,BPCiObIC!$A$2:$A$43,0),MATCH(Y$4,BPCiObIC!$B$1:$AG$1,0)))</f>
        <v>0</v>
      </c>
      <c r="Z49" s="20">
        <f t="array" ref="Z49">Y49*(1+INDEX(BPCiObIC!$B$2:$AG$43,MATCH($A49,BPCiObIC!$A$2:$A$43,0),MATCH(Z$4,BPCiObIC!$B$1:$AG$1,0)))</f>
        <v>0</v>
      </c>
      <c r="AA49" s="20">
        <f t="array" ref="AA49">Z49*(1+INDEX(BPCiObIC!$B$2:$AG$43,MATCH($A49,BPCiObIC!$A$2:$A$43,0),MATCH(AA$4,BPCiObIC!$B$1:$AG$1,0)))</f>
        <v>0</v>
      </c>
      <c r="AB49" s="20">
        <f t="array" ref="AB49">AA49*(1+INDEX(BPCiObIC!$B$2:$AG$43,MATCH($A49,BPCiObIC!$A$2:$A$43,0),MATCH(AB$4,BPCiObIC!$B$1:$AG$1,0)))</f>
        <v>0</v>
      </c>
      <c r="AC49" s="20">
        <f t="array" ref="AC49">AB49*(1+INDEX(BPCiObIC!$B$2:$AG$43,MATCH($A49,BPCiObIC!$A$2:$A$43,0),MATCH(AC$4,BPCiObIC!$B$1:$AG$1,0)))</f>
        <v>0</v>
      </c>
      <c r="AD49" s="20">
        <f t="array" ref="AD49">AC49*(1+INDEX(BPCiObIC!$B$2:$AG$43,MATCH($A49,BPCiObIC!$A$2:$A$43,0),MATCH(AD$4,BPCiObIC!$B$1:$AG$1,0)))</f>
        <v>0</v>
      </c>
      <c r="AE49" s="20">
        <f t="array" ref="AE49">AD49*(1+INDEX(BPCiObIC!$B$2:$AG$43,MATCH($A49,BPCiObIC!$A$2:$A$43,0),MATCH(AE$4,BPCiObIC!$B$1:$AG$1,0)))</f>
        <v>0</v>
      </c>
      <c r="AF49" s="20">
        <f t="array" ref="AF49">AE49*(1+INDEX(BPCiObIC!$B$2:$AG$43,MATCH($A49,BPCiObIC!$A$2:$A$43,0),MATCH(AF$4,BPCiObIC!$B$1:$AG$1,0)))</f>
        <v>0</v>
      </c>
      <c r="AG49" s="20">
        <f t="array" ref="AG49">AF49*(1+INDEX(BPCiObIC!$B$2:$AG$43,MATCH($A49,BPCiObIC!$A$2:$A$43,0),MATCH(AG$4,BPCiObIC!$B$1:$AG$1,0)))</f>
        <v>0</v>
      </c>
      <c r="AH49" s="20">
        <f t="array" ref="AH49">AG49*(1+INDEX(BPCiObIC!$B$2:$AG$43,MATCH($A49,BPCiObIC!$A$2:$A$43,0),MATCH(AH$4,BPCiObIC!$B$1:$AG$1,0)))</f>
        <v>0</v>
      </c>
    </row>
    <row r="50" spans="1:34" ht="15.75" customHeight="1" x14ac:dyDescent="0.2">
      <c r="A50" s="3" t="s">
        <v>154</v>
      </c>
      <c r="B50" s="3" t="s">
        <v>80</v>
      </c>
      <c r="C50" s="3" t="s">
        <v>123</v>
      </c>
      <c r="D50" s="61">
        <f>'Bureau of Stat KBLI'!T24*$E$1</f>
        <v>33359692.157100003</v>
      </c>
      <c r="E50" s="20">
        <f t="array" ref="E50">D50*(1+INDEX(BPCiObIC!$B$2:$AG$43,MATCH($A50,BPCiObIC!$A$2:$A$43,0),MATCH(E$4,BPCiObIC!$B$1:$AG$1,0)))</f>
        <v>33790032.185926594</v>
      </c>
      <c r="F50" s="20">
        <f t="array" ref="F50">E50*(1+INDEX(BPCiObIC!$B$2:$AG$43,MATCH($A50,BPCiObIC!$A$2:$A$43,0),MATCH(F$4,BPCiObIC!$B$1:$AG$1,0)))</f>
        <v>34225923.601125047</v>
      </c>
      <c r="G50" s="20">
        <f t="array" ref="G50">F50*(1+INDEX(BPCiObIC!$B$2:$AG$43,MATCH($A50,BPCiObIC!$A$2:$A$43,0),MATCH(G$4,BPCiObIC!$B$1:$AG$1,0)))</f>
        <v>34948090.58910878</v>
      </c>
      <c r="H50" s="20">
        <f t="array" ref="H50">G50*(1+INDEX(BPCiObIC!$B$2:$AG$43,MATCH($A50,BPCiObIC!$A$2:$A$43,0),MATCH(H$4,BPCiObIC!$B$1:$AG$1,0)))</f>
        <v>35213696.07758601</v>
      </c>
      <c r="I50" s="20">
        <f t="array" ref="I50">H50*(1+INDEX(BPCiObIC!$B$2:$AG$43,MATCH($A50,BPCiObIC!$A$2:$A$43,0),MATCH(I$4,BPCiObIC!$B$1:$AG$1,0)))</f>
        <v>36496287.76229202</v>
      </c>
      <c r="J50" s="20">
        <f t="array" ref="J50">I50*(1+INDEX(BPCiObIC!$B$2:$AG$43,MATCH($A50,BPCiObIC!$A$2:$A$43,0),MATCH(J$4,BPCiObIC!$B$1:$AG$1,0)))</f>
        <v>37778879.44699803</v>
      </c>
      <c r="K50" s="20">
        <f t="array" ref="K50">J50*(1+INDEX(BPCiObIC!$B$2:$AG$43,MATCH($A50,BPCiObIC!$A$2:$A$43,0),MATCH(K$4,BPCiObIC!$B$1:$AG$1,0)))</f>
        <v>39061471.13170404</v>
      </c>
      <c r="L50" s="20">
        <f t="array" ref="L50">K50*(1+INDEX(BPCiObIC!$B$2:$AG$43,MATCH($A50,BPCiObIC!$A$2:$A$43,0),MATCH(L$4,BPCiObIC!$B$1:$AG$1,0)))</f>
        <v>40344062.816410474</v>
      </c>
      <c r="M50" s="20">
        <f t="array" ref="M50">L50*(1+INDEX(BPCiObIC!$B$2:$AG$43,MATCH($A50,BPCiObIC!$A$2:$A$43,0),MATCH(M$4,BPCiObIC!$B$1:$AG$1,0)))</f>
        <v>41626654.501116492</v>
      </c>
      <c r="N50" s="20">
        <f t="array" ref="N50">M50*(1+INDEX(BPCiObIC!$B$2:$AG$43,MATCH($A50,BPCiObIC!$A$2:$A$43,0),MATCH(N$4,BPCiObIC!$B$1:$AG$1,0)))</f>
        <v>42909246.185822502</v>
      </c>
      <c r="O50" s="20">
        <f t="array" ref="O50">N50*(1+INDEX(BPCiObIC!$B$2:$AG$43,MATCH($A50,BPCiObIC!$A$2:$A$43,0),MATCH(O$4,BPCiObIC!$B$1:$AG$1,0)))</f>
        <v>44191837.870528519</v>
      </c>
      <c r="P50" s="20">
        <f t="array" ref="P50">O50*(1+INDEX(BPCiObIC!$B$2:$AG$43,MATCH($A50,BPCiObIC!$A$2:$A$43,0),MATCH(P$4,BPCiObIC!$B$1:$AG$1,0)))</f>
        <v>45474429.555234537</v>
      </c>
      <c r="Q50" s="20">
        <f t="array" ref="Q50">P50*(1+INDEX(BPCiObIC!$B$2:$AG$43,MATCH($A50,BPCiObIC!$A$2:$A$43,0),MATCH(Q$4,BPCiObIC!$B$1:$AG$1,0)))</f>
        <v>46757021.239940554</v>
      </c>
      <c r="R50" s="20">
        <f t="array" ref="R50">Q50*(1+INDEX(BPCiObIC!$B$2:$AG$43,MATCH($A50,BPCiObIC!$A$2:$A$43,0),MATCH(R$4,BPCiObIC!$B$1:$AG$1,0)))</f>
        <v>48039612.924646981</v>
      </c>
      <c r="S50" s="20">
        <f t="array" ref="S50">R50*(1+INDEX(BPCiObIC!$B$2:$AG$43,MATCH($A50,BPCiObIC!$A$2:$A$43,0),MATCH(S$4,BPCiObIC!$B$1:$AG$1,0)))</f>
        <v>49322204.609352991</v>
      </c>
      <c r="T50" s="20">
        <f t="array" ref="T50">S50*(1+INDEX(BPCiObIC!$B$2:$AG$43,MATCH($A50,BPCiObIC!$A$2:$A$43,0),MATCH(T$4,BPCiObIC!$B$1:$AG$1,0)))</f>
        <v>50604796.294059001</v>
      </c>
      <c r="U50" s="20">
        <f t="array" ref="U50">T50*(1+INDEX(BPCiObIC!$B$2:$AG$43,MATCH($A50,BPCiObIC!$A$2:$A$43,0),MATCH(U$4,BPCiObIC!$B$1:$AG$1,0)))</f>
        <v>51887387.978765011</v>
      </c>
      <c r="V50" s="20">
        <f t="array" ref="V50">U50*(1+INDEX(BPCiObIC!$B$2:$AG$43,MATCH($A50,BPCiObIC!$A$2:$A$43,0),MATCH(V$4,BPCiObIC!$B$1:$AG$1,0)))</f>
        <v>53169979.663471021</v>
      </c>
      <c r="W50" s="20">
        <f t="array" ref="W50">V50*(1+INDEX(BPCiObIC!$B$2:$AG$43,MATCH($A50,BPCiObIC!$A$2:$A$43,0),MATCH(W$4,BPCiObIC!$B$1:$AG$1,0)))</f>
        <v>54452571.348177038</v>
      </c>
      <c r="X50" s="20">
        <f t="array" ref="X50">W50*(1+INDEX(BPCiObIC!$B$2:$AG$43,MATCH($A50,BPCiObIC!$A$2:$A$43,0),MATCH(X$4,BPCiObIC!$B$1:$AG$1,0)))</f>
        <v>55735163.032883465</v>
      </c>
      <c r="Y50" s="20">
        <f t="array" ref="Y50">X50*(1+INDEX(BPCiObIC!$B$2:$AG$43,MATCH($A50,BPCiObIC!$A$2:$A$43,0),MATCH(Y$4,BPCiObIC!$B$1:$AG$1,0)))</f>
        <v>57017754.717589475</v>
      </c>
      <c r="Z50" s="20">
        <f t="array" ref="Z50">Y50*(1+INDEX(BPCiObIC!$B$2:$AG$43,MATCH($A50,BPCiObIC!$A$2:$A$43,0),MATCH(Z$4,BPCiObIC!$B$1:$AG$1,0)))</f>
        <v>58300346.402295485</v>
      </c>
      <c r="AA50" s="20">
        <f t="array" ref="AA50">Z50*(1+INDEX(BPCiObIC!$B$2:$AG$43,MATCH($A50,BPCiObIC!$A$2:$A$43,0),MATCH(AA$4,BPCiObIC!$B$1:$AG$1,0)))</f>
        <v>59582938.087001503</v>
      </c>
      <c r="AB50" s="20">
        <f t="array" ref="AB50">AA50*(1+INDEX(BPCiObIC!$B$2:$AG$43,MATCH($A50,BPCiObIC!$A$2:$A$43,0),MATCH(AB$4,BPCiObIC!$B$1:$AG$1,0)))</f>
        <v>60865529.77170752</v>
      </c>
      <c r="AC50" s="20">
        <f t="array" ref="AC50">AB50*(1+INDEX(BPCiObIC!$B$2:$AG$43,MATCH($A50,BPCiObIC!$A$2:$A$43,0),MATCH(AC$4,BPCiObIC!$B$1:$AG$1,0)))</f>
        <v>62148121.456413537</v>
      </c>
      <c r="AD50" s="20">
        <f t="array" ref="AD50">AC50*(1+INDEX(BPCiObIC!$B$2:$AG$43,MATCH($A50,BPCiObIC!$A$2:$A$43,0),MATCH(AD$4,BPCiObIC!$B$1:$AG$1,0)))</f>
        <v>63430713.141119964</v>
      </c>
      <c r="AE50" s="20">
        <f t="array" ref="AE50">AD50*(1+INDEX(BPCiObIC!$B$2:$AG$43,MATCH($A50,BPCiObIC!$A$2:$A$43,0),MATCH(AE$4,BPCiObIC!$B$1:$AG$1,0)))</f>
        <v>64713304.825825982</v>
      </c>
      <c r="AF50" s="20">
        <f t="array" ref="AF50">AE50*(1+INDEX(BPCiObIC!$B$2:$AG$43,MATCH($A50,BPCiObIC!$A$2:$A$43,0),MATCH(AF$4,BPCiObIC!$B$1:$AG$1,0)))</f>
        <v>65995896.510531992</v>
      </c>
      <c r="AG50" s="20">
        <f t="array" ref="AG50">AF50*(1+INDEX(BPCiObIC!$B$2:$AG$43,MATCH($A50,BPCiObIC!$A$2:$A$43,0),MATCH(AG$4,BPCiObIC!$B$1:$AG$1,0)))</f>
        <v>67278488.195238009</v>
      </c>
      <c r="AH50" s="20">
        <f t="array" ref="AH50">AG50*(1+INDEX(BPCiObIC!$B$2:$AG$43,MATCH($A50,BPCiObIC!$A$2:$A$43,0),MATCH(AH$4,BPCiObIC!$B$1:$AG$1,0)))</f>
        <v>68561079.879944026</v>
      </c>
    </row>
    <row r="51" spans="1:34" ht="15.75" customHeight="1" x14ac:dyDescent="0.2">
      <c r="A51" s="3" t="s">
        <v>155</v>
      </c>
      <c r="B51" s="3" t="s">
        <v>80</v>
      </c>
      <c r="C51" s="3" t="s">
        <v>124</v>
      </c>
      <c r="D51" s="61">
        <f>SUM('Bureau of Stat KBLI'!T25:T26)*$E$1</f>
        <v>7515131413.6701002</v>
      </c>
      <c r="E51" s="20">
        <f t="array" ref="E51">D51*(1+INDEX(BPCiObIC!$B$2:$AG$43,MATCH($A51,BPCiObIC!$A$2:$A$43,0),MATCH(E$4,BPCiObIC!$B$1:$AG$1,0)))</f>
        <v>7612076608.9064436</v>
      </c>
      <c r="F51" s="20">
        <f t="array" ref="F51">E51*(1+INDEX(BPCiObIC!$B$2:$AG$43,MATCH($A51,BPCiObIC!$A$2:$A$43,0),MATCH(F$4,BPCiObIC!$B$1:$AG$1,0)))</f>
        <v>7710272397.1613359</v>
      </c>
      <c r="G51" s="20">
        <f t="array" ref="G51">F51*(1+INDEX(BPCiObIC!$B$2:$AG$43,MATCH($A51,BPCiObIC!$A$2:$A$43,0),MATCH(G$4,BPCiObIC!$B$1:$AG$1,0)))</f>
        <v>7872959144.7414389</v>
      </c>
      <c r="H51" s="20">
        <f t="array" ref="H51">G51*(1+INDEX(BPCiObIC!$B$2:$AG$43,MATCH($A51,BPCiObIC!$A$2:$A$43,0),MATCH(H$4,BPCiObIC!$B$1:$AG$1,0)))</f>
        <v>7932793634.2414742</v>
      </c>
      <c r="I51" s="20">
        <f t="array" ref="I51">H51*(1+INDEX(BPCiObIC!$B$2:$AG$43,MATCH($A51,BPCiObIC!$A$2:$A$43,0),MATCH(I$4,BPCiObIC!$B$1:$AG$1,0)))</f>
        <v>8238888363.0614653</v>
      </c>
      <c r="J51" s="20">
        <f t="array" ref="J51">I51*(1+INDEX(BPCiObIC!$B$2:$AG$43,MATCH($A51,BPCiObIC!$A$2:$A$43,0),MATCH(J$4,BPCiObIC!$B$1:$AG$1,0)))</f>
        <v>8544983091.8813477</v>
      </c>
      <c r="K51" s="20">
        <f t="array" ref="K51">J51*(1+INDEX(BPCiObIC!$B$2:$AG$43,MATCH($A51,BPCiObIC!$A$2:$A$43,0),MATCH(K$4,BPCiObIC!$B$1:$AG$1,0)))</f>
        <v>8851077820.7013397</v>
      </c>
      <c r="L51" s="20">
        <f t="array" ref="L51">K51*(1+INDEX(BPCiObIC!$B$2:$AG$43,MATCH($A51,BPCiObIC!$A$2:$A$43,0),MATCH(L$4,BPCiObIC!$B$1:$AG$1,0)))</f>
        <v>9157172549.5212212</v>
      </c>
      <c r="M51" s="20">
        <f t="array" ref="M51">L51*(1+INDEX(BPCiObIC!$B$2:$AG$43,MATCH($A51,BPCiObIC!$A$2:$A$43,0),MATCH(M$4,BPCiObIC!$B$1:$AG$1,0)))</f>
        <v>9463267278.3411026</v>
      </c>
      <c r="N51" s="20">
        <f t="array" ref="N51">M51*(1+INDEX(BPCiObIC!$B$2:$AG$43,MATCH($A51,BPCiObIC!$A$2:$A$43,0),MATCH(N$4,BPCiObIC!$B$1:$AG$1,0)))</f>
        <v>9769362007.1610947</v>
      </c>
      <c r="O51" s="20">
        <f t="array" ref="O51">N51*(1+INDEX(BPCiObIC!$B$2:$AG$43,MATCH($A51,BPCiObIC!$A$2:$A$43,0),MATCH(O$4,BPCiObIC!$B$1:$AG$1,0)))</f>
        <v>10075456735.980976</v>
      </c>
      <c r="P51" s="20">
        <f t="array" ref="P51">O51*(1+INDEX(BPCiObIC!$B$2:$AG$43,MATCH($A51,BPCiObIC!$A$2:$A$43,0),MATCH(P$4,BPCiObIC!$B$1:$AG$1,0)))</f>
        <v>10381551464.800858</v>
      </c>
      <c r="Q51" s="20">
        <f t="array" ref="Q51">P51*(1+INDEX(BPCiObIC!$B$2:$AG$43,MATCH($A51,BPCiObIC!$A$2:$A$43,0),MATCH(Q$4,BPCiObIC!$B$1:$AG$1,0)))</f>
        <v>10687646193.620848</v>
      </c>
      <c r="R51" s="20">
        <f t="array" ref="R51">Q51*(1+INDEX(BPCiObIC!$B$2:$AG$43,MATCH($A51,BPCiObIC!$A$2:$A$43,0),MATCH(R$4,BPCiObIC!$B$1:$AG$1,0)))</f>
        <v>10993740922.440731</v>
      </c>
      <c r="S51" s="20">
        <f t="array" ref="S51">R51*(1+INDEX(BPCiObIC!$B$2:$AG$43,MATCH($A51,BPCiObIC!$A$2:$A$43,0),MATCH(S$4,BPCiObIC!$B$1:$AG$1,0)))</f>
        <v>11299835651.260612</v>
      </c>
      <c r="T51" s="20">
        <f t="array" ref="T51">S51*(1+INDEX(BPCiObIC!$B$2:$AG$43,MATCH($A51,BPCiObIC!$A$2:$A$43,0),MATCH(T$4,BPCiObIC!$B$1:$AG$1,0)))</f>
        <v>11605930380.080603</v>
      </c>
      <c r="U51" s="20">
        <f t="array" ref="U51">T51*(1+INDEX(BPCiObIC!$B$2:$AG$43,MATCH($A51,BPCiObIC!$A$2:$A$43,0),MATCH(U$4,BPCiObIC!$B$1:$AG$1,0)))</f>
        <v>11912025108.900484</v>
      </c>
      <c r="V51" s="20">
        <f t="array" ref="V51">U51*(1+INDEX(BPCiObIC!$B$2:$AG$43,MATCH($A51,BPCiObIC!$A$2:$A$43,0),MATCH(V$4,BPCiObIC!$B$1:$AG$1,0)))</f>
        <v>12218119837.720366</v>
      </c>
      <c r="W51" s="20">
        <f t="array" ref="W51">V51*(1+INDEX(BPCiObIC!$B$2:$AG$43,MATCH($A51,BPCiObIC!$A$2:$A$43,0),MATCH(W$4,BPCiObIC!$B$1:$AG$1,0)))</f>
        <v>12524214566.540356</v>
      </c>
      <c r="X51" s="20">
        <f t="array" ref="X51">W51*(1+INDEX(BPCiObIC!$B$2:$AG$43,MATCH($A51,BPCiObIC!$A$2:$A$43,0),MATCH(X$4,BPCiObIC!$B$1:$AG$1,0)))</f>
        <v>12830309295.360237</v>
      </c>
      <c r="Y51" s="20">
        <f t="array" ref="Y51">X51*(1+INDEX(BPCiObIC!$B$2:$AG$43,MATCH($A51,BPCiObIC!$A$2:$A$43,0),MATCH(Y$4,BPCiObIC!$B$1:$AG$1,0)))</f>
        <v>13136404024.180229</v>
      </c>
      <c r="Z51" s="20">
        <f t="array" ref="Z51">Y51*(1+INDEX(BPCiObIC!$B$2:$AG$43,MATCH($A51,BPCiObIC!$A$2:$A$43,0),MATCH(Z$4,BPCiObIC!$B$1:$AG$1,0)))</f>
        <v>13442498753.000111</v>
      </c>
      <c r="AA51" s="20">
        <f t="array" ref="AA51">Z51*(1+INDEX(BPCiObIC!$B$2:$AG$43,MATCH($A51,BPCiObIC!$A$2:$A$43,0),MATCH(AA$4,BPCiObIC!$B$1:$AG$1,0)))</f>
        <v>13748593481.819992</v>
      </c>
      <c r="AB51" s="20">
        <f t="array" ref="AB51">AA51*(1+INDEX(BPCiObIC!$B$2:$AG$43,MATCH($A51,BPCiObIC!$A$2:$A$43,0),MATCH(AB$4,BPCiObIC!$B$1:$AG$1,0)))</f>
        <v>14054688210.639982</v>
      </c>
      <c r="AC51" s="20">
        <f t="array" ref="AC51">AB51*(1+INDEX(BPCiObIC!$B$2:$AG$43,MATCH($A51,BPCiObIC!$A$2:$A$43,0),MATCH(AC$4,BPCiObIC!$B$1:$AG$1,0)))</f>
        <v>14360782939.459864</v>
      </c>
      <c r="AD51" s="20">
        <f t="array" ref="AD51">AC51*(1+INDEX(BPCiObIC!$B$2:$AG$43,MATCH($A51,BPCiObIC!$A$2:$A$43,0),MATCH(AD$4,BPCiObIC!$B$1:$AG$1,0)))</f>
        <v>14666877668.279745</v>
      </c>
      <c r="AE51" s="20">
        <f t="array" ref="AE51">AD51*(1+INDEX(BPCiObIC!$B$2:$AG$43,MATCH($A51,BPCiObIC!$A$2:$A$43,0),MATCH(AE$4,BPCiObIC!$B$1:$AG$1,0)))</f>
        <v>14972972397.099735</v>
      </c>
      <c r="AF51" s="20">
        <f t="array" ref="AF51">AE51*(1+INDEX(BPCiObIC!$B$2:$AG$43,MATCH($A51,BPCiObIC!$A$2:$A$43,0),MATCH(AF$4,BPCiObIC!$B$1:$AG$1,0)))</f>
        <v>15279067125.919619</v>
      </c>
      <c r="AG51" s="20">
        <f t="array" ref="AG51">AF51*(1+INDEX(BPCiObIC!$B$2:$AG$43,MATCH($A51,BPCiObIC!$A$2:$A$43,0),MATCH(AG$4,BPCiObIC!$B$1:$AG$1,0)))</f>
        <v>15585161854.7395</v>
      </c>
      <c r="AH51" s="20">
        <f t="array" ref="AH51">AG51*(1+INDEX(BPCiObIC!$B$2:$AG$43,MATCH($A51,BPCiObIC!$A$2:$A$43,0),MATCH(AH$4,BPCiObIC!$B$1:$AG$1,0)))</f>
        <v>15891256583.55949</v>
      </c>
    </row>
    <row r="52" spans="1:34" ht="15.75" customHeight="1" x14ac:dyDescent="0.2">
      <c r="A52" s="3" t="s">
        <v>156</v>
      </c>
      <c r="B52" s="3" t="s">
        <v>80</v>
      </c>
      <c r="C52" s="3" t="s">
        <v>84</v>
      </c>
      <c r="D52" s="61">
        <f>SUM(SUMIFS('BIFUBC Output_energy'!G:G,'BIFUBC Output_energy'!A:A,B52,'BIFUBC Output_energy'!B:B,C52),SUMIFS('BIFUBC Output_nonenergy'!E:E,'BIFUBC Output_nonenergy'!A:A,B52,'BIFUBC Output_nonenergy'!B:B,C52))</f>
        <v>0</v>
      </c>
      <c r="E52" s="20">
        <f t="array" ref="E52">D52*(1+INDEX(BPCiObIC!$B$2:$AG$43,MATCH($A52,BPCiObIC!$A$2:$A$43,0),MATCH(E$4,BPCiObIC!$B$1:$AG$1,0)))</f>
        <v>0</v>
      </c>
      <c r="F52" s="20">
        <f t="array" ref="F52">E52*(1+INDEX(BPCiObIC!$B$2:$AG$43,MATCH($A52,BPCiObIC!$A$2:$A$43,0),MATCH(F$4,BPCiObIC!$B$1:$AG$1,0)))</f>
        <v>0</v>
      </c>
      <c r="G52" s="20">
        <f t="array" ref="G52">F52*(1+INDEX(BPCiObIC!$B$2:$AG$43,MATCH($A52,BPCiObIC!$A$2:$A$43,0),MATCH(G$4,BPCiObIC!$B$1:$AG$1,0)))</f>
        <v>0</v>
      </c>
      <c r="H52" s="20">
        <f t="array" ref="H52">G52*(1+INDEX(BPCiObIC!$B$2:$AG$43,MATCH($A52,BPCiObIC!$A$2:$A$43,0),MATCH(H$4,BPCiObIC!$B$1:$AG$1,0)))</f>
        <v>0</v>
      </c>
      <c r="I52" s="20">
        <f t="array" ref="I52">H52*(1+INDEX(BPCiObIC!$B$2:$AG$43,MATCH($A52,BPCiObIC!$A$2:$A$43,0),MATCH(I$4,BPCiObIC!$B$1:$AG$1,0)))</f>
        <v>0</v>
      </c>
      <c r="J52" s="20">
        <f t="array" ref="J52">I52*(1+INDEX(BPCiObIC!$B$2:$AG$43,MATCH($A52,BPCiObIC!$A$2:$A$43,0),MATCH(J$4,BPCiObIC!$B$1:$AG$1,0)))</f>
        <v>0</v>
      </c>
      <c r="K52" s="20">
        <f t="array" ref="K52">J52*(1+INDEX(BPCiObIC!$B$2:$AG$43,MATCH($A52,BPCiObIC!$A$2:$A$43,0),MATCH(K$4,BPCiObIC!$B$1:$AG$1,0)))</f>
        <v>0</v>
      </c>
      <c r="L52" s="20">
        <f t="array" ref="L52">K52*(1+INDEX(BPCiObIC!$B$2:$AG$43,MATCH($A52,BPCiObIC!$A$2:$A$43,0),MATCH(L$4,BPCiObIC!$B$1:$AG$1,0)))</f>
        <v>0</v>
      </c>
      <c r="M52" s="20">
        <f t="array" ref="M52">L52*(1+INDEX(BPCiObIC!$B$2:$AG$43,MATCH($A52,BPCiObIC!$A$2:$A$43,0),MATCH(M$4,BPCiObIC!$B$1:$AG$1,0)))</f>
        <v>0</v>
      </c>
      <c r="N52" s="20">
        <f t="array" ref="N52">M52*(1+INDEX(BPCiObIC!$B$2:$AG$43,MATCH($A52,BPCiObIC!$A$2:$A$43,0),MATCH(N$4,BPCiObIC!$B$1:$AG$1,0)))</f>
        <v>0</v>
      </c>
      <c r="O52" s="20">
        <f t="array" ref="O52">N52*(1+INDEX(BPCiObIC!$B$2:$AG$43,MATCH($A52,BPCiObIC!$A$2:$A$43,0),MATCH(O$4,BPCiObIC!$B$1:$AG$1,0)))</f>
        <v>0</v>
      </c>
      <c r="P52" s="20">
        <f t="array" ref="P52">O52*(1+INDEX(BPCiObIC!$B$2:$AG$43,MATCH($A52,BPCiObIC!$A$2:$A$43,0),MATCH(P$4,BPCiObIC!$B$1:$AG$1,0)))</f>
        <v>0</v>
      </c>
      <c r="Q52" s="20">
        <f t="array" ref="Q52">P52*(1+INDEX(BPCiObIC!$B$2:$AG$43,MATCH($A52,BPCiObIC!$A$2:$A$43,0),MATCH(Q$4,BPCiObIC!$B$1:$AG$1,0)))</f>
        <v>0</v>
      </c>
      <c r="R52" s="20">
        <f t="array" ref="R52">Q52*(1+INDEX(BPCiObIC!$B$2:$AG$43,MATCH($A52,BPCiObIC!$A$2:$A$43,0),MATCH(R$4,BPCiObIC!$B$1:$AG$1,0)))</f>
        <v>0</v>
      </c>
      <c r="S52" s="20">
        <f t="array" ref="S52">R52*(1+INDEX(BPCiObIC!$B$2:$AG$43,MATCH($A52,BPCiObIC!$A$2:$A$43,0),MATCH(S$4,BPCiObIC!$B$1:$AG$1,0)))</f>
        <v>0</v>
      </c>
      <c r="T52" s="20">
        <f t="array" ref="T52">S52*(1+INDEX(BPCiObIC!$B$2:$AG$43,MATCH($A52,BPCiObIC!$A$2:$A$43,0),MATCH(T$4,BPCiObIC!$B$1:$AG$1,0)))</f>
        <v>0</v>
      </c>
      <c r="U52" s="20">
        <f t="array" ref="U52">T52*(1+INDEX(BPCiObIC!$B$2:$AG$43,MATCH($A52,BPCiObIC!$A$2:$A$43,0),MATCH(U$4,BPCiObIC!$B$1:$AG$1,0)))</f>
        <v>0</v>
      </c>
      <c r="V52" s="20">
        <f t="array" ref="V52">U52*(1+INDEX(BPCiObIC!$B$2:$AG$43,MATCH($A52,BPCiObIC!$A$2:$A$43,0),MATCH(V$4,BPCiObIC!$B$1:$AG$1,0)))</f>
        <v>0</v>
      </c>
      <c r="W52" s="20">
        <f t="array" ref="W52">V52*(1+INDEX(BPCiObIC!$B$2:$AG$43,MATCH($A52,BPCiObIC!$A$2:$A$43,0),MATCH(W$4,BPCiObIC!$B$1:$AG$1,0)))</f>
        <v>0</v>
      </c>
      <c r="X52" s="20">
        <f t="array" ref="X52">W52*(1+INDEX(BPCiObIC!$B$2:$AG$43,MATCH($A52,BPCiObIC!$A$2:$A$43,0),MATCH(X$4,BPCiObIC!$B$1:$AG$1,0)))</f>
        <v>0</v>
      </c>
      <c r="Y52" s="20">
        <f t="array" ref="Y52">X52*(1+INDEX(BPCiObIC!$B$2:$AG$43,MATCH($A52,BPCiObIC!$A$2:$A$43,0),MATCH(Y$4,BPCiObIC!$B$1:$AG$1,0)))</f>
        <v>0</v>
      </c>
      <c r="Z52" s="20">
        <f t="array" ref="Z52">Y52*(1+INDEX(BPCiObIC!$B$2:$AG$43,MATCH($A52,BPCiObIC!$A$2:$A$43,0),MATCH(Z$4,BPCiObIC!$B$1:$AG$1,0)))</f>
        <v>0</v>
      </c>
      <c r="AA52" s="20">
        <f t="array" ref="AA52">Z52*(1+INDEX(BPCiObIC!$B$2:$AG$43,MATCH($A52,BPCiObIC!$A$2:$A$43,0),MATCH(AA$4,BPCiObIC!$B$1:$AG$1,0)))</f>
        <v>0</v>
      </c>
      <c r="AB52" s="20">
        <f t="array" ref="AB52">AA52*(1+INDEX(BPCiObIC!$B$2:$AG$43,MATCH($A52,BPCiObIC!$A$2:$A$43,0),MATCH(AB$4,BPCiObIC!$B$1:$AG$1,0)))</f>
        <v>0</v>
      </c>
      <c r="AC52" s="20">
        <f t="array" ref="AC52">AB52*(1+INDEX(BPCiObIC!$B$2:$AG$43,MATCH($A52,BPCiObIC!$A$2:$A$43,0),MATCH(AC$4,BPCiObIC!$B$1:$AG$1,0)))</f>
        <v>0</v>
      </c>
      <c r="AD52" s="20">
        <f t="array" ref="AD52">AC52*(1+INDEX(BPCiObIC!$B$2:$AG$43,MATCH($A52,BPCiObIC!$A$2:$A$43,0),MATCH(AD$4,BPCiObIC!$B$1:$AG$1,0)))</f>
        <v>0</v>
      </c>
      <c r="AE52" s="20">
        <f t="array" ref="AE52">AD52*(1+INDEX(BPCiObIC!$B$2:$AG$43,MATCH($A52,BPCiObIC!$A$2:$A$43,0),MATCH(AE$4,BPCiObIC!$B$1:$AG$1,0)))</f>
        <v>0</v>
      </c>
      <c r="AF52" s="20">
        <f t="array" ref="AF52">AE52*(1+INDEX(BPCiObIC!$B$2:$AG$43,MATCH($A52,BPCiObIC!$A$2:$A$43,0),MATCH(AF$4,BPCiObIC!$B$1:$AG$1,0)))</f>
        <v>0</v>
      </c>
      <c r="AG52" s="20">
        <f t="array" ref="AG52">AF52*(1+INDEX(BPCiObIC!$B$2:$AG$43,MATCH($A52,BPCiObIC!$A$2:$A$43,0),MATCH(AG$4,BPCiObIC!$B$1:$AG$1,0)))</f>
        <v>0</v>
      </c>
      <c r="AH52" s="20">
        <f t="array" ref="AH52">AG52*(1+INDEX(BPCiObIC!$B$2:$AG$43,MATCH($A52,BPCiObIC!$A$2:$A$43,0),MATCH(AH$4,BPCiObIC!$B$1:$AG$1,0)))</f>
        <v>0</v>
      </c>
    </row>
    <row r="53" spans="1:34" ht="15.75" customHeight="1" x14ac:dyDescent="0.2">
      <c r="A53" s="3" t="s">
        <v>157</v>
      </c>
      <c r="B53" s="3" t="s">
        <v>80</v>
      </c>
      <c r="C53" s="3" t="s">
        <v>125</v>
      </c>
      <c r="D53" s="61">
        <f>'China BIFUbC'!C50*('Population comparison'!$B$2/'Population comparison'!$B$3)</f>
        <v>6208815792731.8086</v>
      </c>
      <c r="E53" s="20">
        <f t="array" ref="E53">D53*(1+INDEX(BPCiObIC!$B$2:$AG$43,MATCH($A53,BPCiObIC!$A$2:$A$43,0),MATCH(E$4,BPCiObIC!$B$1:$AG$1,0)))</f>
        <v>6482463472107.6758</v>
      </c>
      <c r="F53" s="20">
        <f t="array" ref="F53">E53*(1+INDEX(BPCiObIC!$B$2:$AG$43,MATCH($A53,BPCiObIC!$A$2:$A$43,0),MATCH(F$4,BPCiObIC!$B$1:$AG$1,0)))</f>
        <v>6756111151483.6484</v>
      </c>
      <c r="G53" s="20">
        <f t="array" ref="G53">F53*(1+INDEX(BPCiObIC!$B$2:$AG$43,MATCH($A53,BPCiObIC!$A$2:$A$43,0),MATCH(G$4,BPCiObIC!$B$1:$AG$1,0)))</f>
        <v>7029758830859.6201</v>
      </c>
      <c r="H53" s="20">
        <f t="array" ref="H53">G53*(1+INDEX(BPCiObIC!$B$2:$AG$43,MATCH($A53,BPCiObIC!$A$2:$A$43,0),MATCH(H$4,BPCiObIC!$B$1:$AG$1,0)))</f>
        <v>7303406510235.4873</v>
      </c>
      <c r="I53" s="20">
        <f t="array" ref="I53">H53*(1+INDEX(BPCiObIC!$B$2:$AG$43,MATCH($A53,BPCiObIC!$A$2:$A$43,0),MATCH(I$4,BPCiObIC!$B$1:$AG$1,0)))</f>
        <v>7577054189611.46</v>
      </c>
      <c r="J53" s="20">
        <f t="array" ref="J53">I53*(1+INDEX(BPCiObIC!$B$2:$AG$43,MATCH($A53,BPCiObIC!$A$2:$A$43,0),MATCH(J$4,BPCiObIC!$B$1:$AG$1,0)))</f>
        <v>7850701868987.4326</v>
      </c>
      <c r="K53" s="20">
        <f t="array" ref="K53">J53*(1+INDEX(BPCiObIC!$B$2:$AG$43,MATCH($A53,BPCiObIC!$A$2:$A$43,0),MATCH(K$4,BPCiObIC!$B$1:$AG$1,0)))</f>
        <v>8124349548363.4053</v>
      </c>
      <c r="L53" s="20">
        <f t="array" ref="L53">K53*(1+INDEX(BPCiObIC!$B$2:$AG$43,MATCH($A53,BPCiObIC!$A$2:$A$43,0),MATCH(L$4,BPCiObIC!$B$1:$AG$1,0)))</f>
        <v>8397997227739.2734</v>
      </c>
      <c r="M53" s="20">
        <f t="array" ref="M53">L53*(1+INDEX(BPCiObIC!$B$2:$AG$43,MATCH($A53,BPCiObIC!$A$2:$A$43,0),MATCH(M$4,BPCiObIC!$B$1:$AG$1,0)))</f>
        <v>8671644907115.2461</v>
      </c>
      <c r="N53" s="20">
        <f t="array" ref="N53">M53*(1+INDEX(BPCiObIC!$B$2:$AG$43,MATCH($A53,BPCiObIC!$A$2:$A$43,0),MATCH(N$4,BPCiObIC!$B$1:$AG$1,0)))</f>
        <v>8945292586491.2168</v>
      </c>
      <c r="O53" s="20">
        <f t="array" ref="O53">N53*(1+INDEX(BPCiObIC!$B$2:$AG$43,MATCH($A53,BPCiObIC!$A$2:$A$43,0),MATCH(O$4,BPCiObIC!$B$1:$AG$1,0)))</f>
        <v>9218940265867.1895</v>
      </c>
      <c r="P53" s="20">
        <f t="array" ref="P53">O53*(1+INDEX(BPCiObIC!$B$2:$AG$43,MATCH($A53,BPCiObIC!$A$2:$A$43,0),MATCH(P$4,BPCiObIC!$B$1:$AG$1,0)))</f>
        <v>9492587945243.0586</v>
      </c>
      <c r="Q53" s="20">
        <f t="array" ref="Q53">P53*(1+INDEX(BPCiObIC!$B$2:$AG$43,MATCH($A53,BPCiObIC!$A$2:$A$43,0),MATCH(Q$4,BPCiObIC!$B$1:$AG$1,0)))</f>
        <v>9766235624619.0312</v>
      </c>
      <c r="R53" s="20">
        <f t="array" ref="R53">Q53*(1+INDEX(BPCiObIC!$B$2:$AG$43,MATCH($A53,BPCiObIC!$A$2:$A$43,0),MATCH(R$4,BPCiObIC!$B$1:$AG$1,0)))</f>
        <v>10039883303995.002</v>
      </c>
      <c r="S53" s="20">
        <f t="array" ref="S53">R53*(1+INDEX(BPCiObIC!$B$2:$AG$43,MATCH($A53,BPCiObIC!$A$2:$A$43,0),MATCH(S$4,BPCiObIC!$B$1:$AG$1,0)))</f>
        <v>10313530983370.871</v>
      </c>
      <c r="T53" s="20">
        <f t="array" ref="T53">S53*(1+INDEX(BPCiObIC!$B$2:$AG$43,MATCH($A53,BPCiObIC!$A$2:$A$43,0),MATCH(T$4,BPCiObIC!$B$1:$AG$1,0)))</f>
        <v>10587178662746.844</v>
      </c>
      <c r="U53" s="20">
        <f t="array" ref="U53">T53*(1+INDEX(BPCiObIC!$B$2:$AG$43,MATCH($A53,BPCiObIC!$A$2:$A$43,0),MATCH(U$4,BPCiObIC!$B$1:$AG$1,0)))</f>
        <v>10860826342122.814</v>
      </c>
      <c r="V53" s="20">
        <f t="array" ref="V53">U53*(1+INDEX(BPCiObIC!$B$2:$AG$43,MATCH($A53,BPCiObIC!$A$2:$A$43,0),MATCH(V$4,BPCiObIC!$B$1:$AG$1,0)))</f>
        <v>11134474021498.787</v>
      </c>
      <c r="W53" s="20">
        <f t="array" ref="W53">V53*(1+INDEX(BPCiObIC!$B$2:$AG$43,MATCH($A53,BPCiObIC!$A$2:$A$43,0),MATCH(W$4,BPCiObIC!$B$1:$AG$1,0)))</f>
        <v>11408121700874.654</v>
      </c>
      <c r="X53" s="20">
        <f t="array" ref="X53">W53*(1+INDEX(BPCiObIC!$B$2:$AG$43,MATCH($A53,BPCiObIC!$A$2:$A$43,0),MATCH(X$4,BPCiObIC!$B$1:$AG$1,0)))</f>
        <v>11681769380250.625</v>
      </c>
      <c r="Y53" s="20">
        <f t="array" ref="Y53">X53*(1+INDEX(BPCiObIC!$B$2:$AG$43,MATCH($A53,BPCiObIC!$A$2:$A$43,0),MATCH(Y$4,BPCiObIC!$B$1:$AG$1,0)))</f>
        <v>11955417059626.598</v>
      </c>
      <c r="Z53" s="20">
        <f t="array" ref="Z53">Y53*(1+INDEX(BPCiObIC!$B$2:$AG$43,MATCH($A53,BPCiObIC!$A$2:$A$43,0),MATCH(Z$4,BPCiObIC!$B$1:$AG$1,0)))</f>
        <v>12229064739002.57</v>
      </c>
      <c r="AA53" s="20">
        <f t="array" ref="AA53">Z53*(1+INDEX(BPCiObIC!$B$2:$AG$43,MATCH($A53,BPCiObIC!$A$2:$A$43,0),MATCH(AA$4,BPCiObIC!$B$1:$AG$1,0)))</f>
        <v>12502712418378.439</v>
      </c>
      <c r="AB53" s="20">
        <f t="array" ref="AB53">AA53*(1+INDEX(BPCiObIC!$B$2:$AG$43,MATCH($A53,BPCiObIC!$A$2:$A$43,0),MATCH(AB$4,BPCiObIC!$B$1:$AG$1,0)))</f>
        <v>12776360097754.41</v>
      </c>
      <c r="AC53" s="20">
        <f t="array" ref="AC53">AB53*(1+INDEX(BPCiObIC!$B$2:$AG$43,MATCH($A53,BPCiObIC!$A$2:$A$43,0),MATCH(AC$4,BPCiObIC!$B$1:$AG$1,0)))</f>
        <v>13050007777130.383</v>
      </c>
      <c r="AD53" s="20">
        <f t="array" ref="AD53">AC53*(1+INDEX(BPCiObIC!$B$2:$AG$43,MATCH($A53,BPCiObIC!$A$2:$A$43,0),MATCH(AD$4,BPCiObIC!$B$1:$AG$1,0)))</f>
        <v>13323655456506.355</v>
      </c>
      <c r="AE53" s="20">
        <f t="array" ref="AE53">AD53*(1+INDEX(BPCiObIC!$B$2:$AG$43,MATCH($A53,BPCiObIC!$A$2:$A$43,0),MATCH(AE$4,BPCiObIC!$B$1:$AG$1,0)))</f>
        <v>13597303135882.225</v>
      </c>
      <c r="AF53" s="20">
        <f t="array" ref="AF53">AE53*(1+INDEX(BPCiObIC!$B$2:$AG$43,MATCH($A53,BPCiObIC!$A$2:$A$43,0),MATCH(AF$4,BPCiObIC!$B$1:$AG$1,0)))</f>
        <v>13870950815258.195</v>
      </c>
      <c r="AG53" s="20">
        <f t="array" ref="AG53">AF53*(1+INDEX(BPCiObIC!$B$2:$AG$43,MATCH($A53,BPCiObIC!$A$2:$A$43,0),MATCH(AG$4,BPCiObIC!$B$1:$AG$1,0)))</f>
        <v>14144598494634.166</v>
      </c>
      <c r="AH53" s="20">
        <f t="array" ref="AH53">AG53*(1+INDEX(BPCiObIC!$B$2:$AG$43,MATCH($A53,BPCiObIC!$A$2:$A$43,0),MATCH(AH$4,BPCiObIC!$B$1:$AG$1,0)))</f>
        <v>14418246174010.035</v>
      </c>
    </row>
    <row r="54" spans="1:34" ht="15.75" customHeight="1" x14ac:dyDescent="0.2">
      <c r="A54" s="42" t="s">
        <v>158</v>
      </c>
      <c r="B54" s="42" t="s">
        <v>80</v>
      </c>
      <c r="C54" s="42" t="s">
        <v>83</v>
      </c>
      <c r="D54" s="62">
        <f>SUM(SUMIFS('BIFUBC Output_energy'!G:G,'BIFUBC Output_energy'!A:A,B54,'BIFUBC Output_energy'!B:B,C54),SUMIFS('BIFUBC Output_nonenergy'!E:E,'BIFUBC Output_nonenergy'!A:A,B54,'BIFUBC Output_nonenergy'!B:B,C54))</f>
        <v>0</v>
      </c>
      <c r="E54" s="63">
        <f t="array" ref="E54">D54*(1+INDEX(BPCiObIC!$B$2:$AG$43,MATCH($A54,BPCiObIC!$A$2:$A$43,0),MATCH(E$4,BPCiObIC!$B$1:$AG$1,0)))</f>
        <v>0</v>
      </c>
      <c r="F54" s="63">
        <f t="array" ref="F54">E54*(1+INDEX(BPCiObIC!$B$2:$AG$43,MATCH($A54,BPCiObIC!$A$2:$A$43,0),MATCH(F$4,BPCiObIC!$B$1:$AG$1,0)))</f>
        <v>0</v>
      </c>
      <c r="G54" s="63">
        <f t="array" ref="G54">F54*(1+INDEX(BPCiObIC!$B$2:$AG$43,MATCH($A54,BPCiObIC!$A$2:$A$43,0),MATCH(G$4,BPCiObIC!$B$1:$AG$1,0)))</f>
        <v>0</v>
      </c>
      <c r="H54" s="63">
        <f t="array" ref="H54">G54*(1+INDEX(BPCiObIC!$B$2:$AG$43,MATCH($A54,BPCiObIC!$A$2:$A$43,0),MATCH(H$4,BPCiObIC!$B$1:$AG$1,0)))</f>
        <v>0</v>
      </c>
      <c r="I54" s="63">
        <f t="array" ref="I54">H54*(1+INDEX(BPCiObIC!$B$2:$AG$43,MATCH($A54,BPCiObIC!$A$2:$A$43,0),MATCH(I$4,BPCiObIC!$B$1:$AG$1,0)))</f>
        <v>0</v>
      </c>
      <c r="J54" s="63">
        <f t="array" ref="J54">I54*(1+INDEX(BPCiObIC!$B$2:$AG$43,MATCH($A54,BPCiObIC!$A$2:$A$43,0),MATCH(J$4,BPCiObIC!$B$1:$AG$1,0)))</f>
        <v>0</v>
      </c>
      <c r="K54" s="63">
        <f t="array" ref="K54">J54*(1+INDEX(BPCiObIC!$B$2:$AG$43,MATCH($A54,BPCiObIC!$A$2:$A$43,0),MATCH(K$4,BPCiObIC!$B$1:$AG$1,0)))</f>
        <v>0</v>
      </c>
      <c r="L54" s="63">
        <f t="array" ref="L54">K54*(1+INDEX(BPCiObIC!$B$2:$AG$43,MATCH($A54,BPCiObIC!$A$2:$A$43,0),MATCH(L$4,BPCiObIC!$B$1:$AG$1,0)))</f>
        <v>0</v>
      </c>
      <c r="M54" s="63">
        <f t="array" ref="M54">L54*(1+INDEX(BPCiObIC!$B$2:$AG$43,MATCH($A54,BPCiObIC!$A$2:$A$43,0),MATCH(M$4,BPCiObIC!$B$1:$AG$1,0)))</f>
        <v>0</v>
      </c>
      <c r="N54" s="63">
        <f t="array" ref="N54">M54*(1+INDEX(BPCiObIC!$B$2:$AG$43,MATCH($A54,BPCiObIC!$A$2:$A$43,0),MATCH(N$4,BPCiObIC!$B$1:$AG$1,0)))</f>
        <v>0</v>
      </c>
      <c r="O54" s="63">
        <f t="array" ref="O54">N54*(1+INDEX(BPCiObIC!$B$2:$AG$43,MATCH($A54,BPCiObIC!$A$2:$A$43,0),MATCH(O$4,BPCiObIC!$B$1:$AG$1,0)))</f>
        <v>0</v>
      </c>
      <c r="P54" s="63">
        <f t="array" ref="P54">O54*(1+INDEX(BPCiObIC!$B$2:$AG$43,MATCH($A54,BPCiObIC!$A$2:$A$43,0),MATCH(P$4,BPCiObIC!$B$1:$AG$1,0)))</f>
        <v>0</v>
      </c>
      <c r="Q54" s="63">
        <f t="array" ref="Q54">P54*(1+INDEX(BPCiObIC!$B$2:$AG$43,MATCH($A54,BPCiObIC!$A$2:$A$43,0),MATCH(Q$4,BPCiObIC!$B$1:$AG$1,0)))</f>
        <v>0</v>
      </c>
      <c r="R54" s="63">
        <f t="array" ref="R54">Q54*(1+INDEX(BPCiObIC!$B$2:$AG$43,MATCH($A54,BPCiObIC!$A$2:$A$43,0),MATCH(R$4,BPCiObIC!$B$1:$AG$1,0)))</f>
        <v>0</v>
      </c>
      <c r="S54" s="63">
        <f t="array" ref="S54">R54*(1+INDEX(BPCiObIC!$B$2:$AG$43,MATCH($A54,BPCiObIC!$A$2:$A$43,0),MATCH(S$4,BPCiObIC!$B$1:$AG$1,0)))</f>
        <v>0</v>
      </c>
      <c r="T54" s="63">
        <f t="array" ref="T54">S54*(1+INDEX(BPCiObIC!$B$2:$AG$43,MATCH($A54,BPCiObIC!$A$2:$A$43,0),MATCH(T$4,BPCiObIC!$B$1:$AG$1,0)))</f>
        <v>0</v>
      </c>
      <c r="U54" s="63">
        <f t="array" ref="U54">T54*(1+INDEX(BPCiObIC!$B$2:$AG$43,MATCH($A54,BPCiObIC!$A$2:$A$43,0),MATCH(U$4,BPCiObIC!$B$1:$AG$1,0)))</f>
        <v>0</v>
      </c>
      <c r="V54" s="63">
        <f t="array" ref="V54">U54*(1+INDEX(BPCiObIC!$B$2:$AG$43,MATCH($A54,BPCiObIC!$A$2:$A$43,0),MATCH(V$4,BPCiObIC!$B$1:$AG$1,0)))</f>
        <v>0</v>
      </c>
      <c r="W54" s="63">
        <f t="array" ref="W54">V54*(1+INDEX(BPCiObIC!$B$2:$AG$43,MATCH($A54,BPCiObIC!$A$2:$A$43,0),MATCH(W$4,BPCiObIC!$B$1:$AG$1,0)))</f>
        <v>0</v>
      </c>
      <c r="X54" s="63">
        <f t="array" ref="X54">W54*(1+INDEX(BPCiObIC!$B$2:$AG$43,MATCH($A54,BPCiObIC!$A$2:$A$43,0),MATCH(X$4,BPCiObIC!$B$1:$AG$1,0)))</f>
        <v>0</v>
      </c>
      <c r="Y54" s="63">
        <f t="array" ref="Y54">X54*(1+INDEX(BPCiObIC!$B$2:$AG$43,MATCH($A54,BPCiObIC!$A$2:$A$43,0),MATCH(Y$4,BPCiObIC!$B$1:$AG$1,0)))</f>
        <v>0</v>
      </c>
      <c r="Z54" s="63">
        <f t="array" ref="Z54">Y54*(1+INDEX(BPCiObIC!$B$2:$AG$43,MATCH($A54,BPCiObIC!$A$2:$A$43,0),MATCH(Z$4,BPCiObIC!$B$1:$AG$1,0)))</f>
        <v>0</v>
      </c>
      <c r="AA54" s="63">
        <f t="array" ref="AA54">Z54*(1+INDEX(BPCiObIC!$B$2:$AG$43,MATCH($A54,BPCiObIC!$A$2:$A$43,0),MATCH(AA$4,BPCiObIC!$B$1:$AG$1,0)))</f>
        <v>0</v>
      </c>
      <c r="AB54" s="63">
        <f t="array" ref="AB54">AA54*(1+INDEX(BPCiObIC!$B$2:$AG$43,MATCH($A54,BPCiObIC!$A$2:$A$43,0),MATCH(AB$4,BPCiObIC!$B$1:$AG$1,0)))</f>
        <v>0</v>
      </c>
      <c r="AC54" s="63">
        <f t="array" ref="AC54">AB54*(1+INDEX(BPCiObIC!$B$2:$AG$43,MATCH($A54,BPCiObIC!$A$2:$A$43,0),MATCH(AC$4,BPCiObIC!$B$1:$AG$1,0)))</f>
        <v>0</v>
      </c>
      <c r="AD54" s="63">
        <f t="array" ref="AD54">AC54*(1+INDEX(BPCiObIC!$B$2:$AG$43,MATCH($A54,BPCiObIC!$A$2:$A$43,0),MATCH(AD$4,BPCiObIC!$B$1:$AG$1,0)))</f>
        <v>0</v>
      </c>
      <c r="AE54" s="63">
        <f t="array" ref="AE54">AD54*(1+INDEX(BPCiObIC!$B$2:$AG$43,MATCH($A54,BPCiObIC!$A$2:$A$43,0),MATCH(AE$4,BPCiObIC!$B$1:$AG$1,0)))</f>
        <v>0</v>
      </c>
      <c r="AF54" s="63">
        <f t="array" ref="AF54">AE54*(1+INDEX(BPCiObIC!$B$2:$AG$43,MATCH($A54,BPCiObIC!$A$2:$A$43,0),MATCH(AF$4,BPCiObIC!$B$1:$AG$1,0)))</f>
        <v>0</v>
      </c>
      <c r="AG54" s="63">
        <f t="array" ref="AG54">AF54*(1+INDEX(BPCiObIC!$B$2:$AG$43,MATCH($A54,BPCiObIC!$A$2:$A$43,0),MATCH(AG$4,BPCiObIC!$B$1:$AG$1,0)))</f>
        <v>0</v>
      </c>
      <c r="AH54" s="63">
        <f t="array" ref="AH54">AG54*(1+INDEX(BPCiObIC!$B$2:$AG$43,MATCH($A54,BPCiObIC!$A$2:$A$43,0),MATCH(AH$4,BPCiObIC!$B$1:$AG$1,0)))</f>
        <v>0</v>
      </c>
    </row>
    <row r="55" spans="1:34" ht="15.75" customHeight="1" x14ac:dyDescent="0.2">
      <c r="A55" s="41" t="s">
        <v>134</v>
      </c>
      <c r="B55" s="41" t="s">
        <v>89</v>
      </c>
      <c r="C55" s="41" t="s">
        <v>111</v>
      </c>
      <c r="D55" s="61">
        <f>SUM(SUMIFS('BIFUBC Output_energy'!G:G,'BIFUBC Output_energy'!A:A,B55,'BIFUBC Output_energy'!B:B,C55),SUMIFS('BIFUBC Output_nonenergy'!E:E,'BIFUBC Output_nonenergy'!A:A,B55,'BIFUBC Output_nonenergy'!B:B,C55))</f>
        <v>0</v>
      </c>
      <c r="E55" s="64">
        <f t="array" ref="E55">D55*(1+INDEX(BPCiObIC!$B$2:$AG$43,MATCH($A55,BPCiObIC!$A$2:$A$43,0),MATCH(E$4,BPCiObIC!$B$1:$AG$1,0)))</f>
        <v>0</v>
      </c>
      <c r="F55" s="64">
        <f t="array" ref="F55">E55*(1+INDEX(BPCiObIC!$B$2:$AG$43,MATCH($A55,BPCiObIC!$A$2:$A$43,0),MATCH(F$4,BPCiObIC!$B$1:$AG$1,0)))</f>
        <v>0</v>
      </c>
      <c r="G55" s="64">
        <f t="array" ref="G55">F55*(1+INDEX(BPCiObIC!$B$2:$AG$43,MATCH($A55,BPCiObIC!$A$2:$A$43,0),MATCH(G$4,BPCiObIC!$B$1:$AG$1,0)))</f>
        <v>0</v>
      </c>
      <c r="H55" s="64">
        <f t="array" ref="H55">G55*(1+INDEX(BPCiObIC!$B$2:$AG$43,MATCH($A55,BPCiObIC!$A$2:$A$43,0),MATCH(H$4,BPCiObIC!$B$1:$AG$1,0)))</f>
        <v>0</v>
      </c>
      <c r="I55" s="64">
        <f t="array" ref="I55">H55*(1+INDEX(BPCiObIC!$B$2:$AG$43,MATCH($A55,BPCiObIC!$A$2:$A$43,0),MATCH(I$4,BPCiObIC!$B$1:$AG$1,0)))</f>
        <v>0</v>
      </c>
      <c r="J55" s="64">
        <f t="array" ref="J55">I55*(1+INDEX(BPCiObIC!$B$2:$AG$43,MATCH($A55,BPCiObIC!$A$2:$A$43,0),MATCH(J$4,BPCiObIC!$B$1:$AG$1,0)))</f>
        <v>0</v>
      </c>
      <c r="K55" s="64">
        <f t="array" ref="K55">J55*(1+INDEX(BPCiObIC!$B$2:$AG$43,MATCH($A55,BPCiObIC!$A$2:$A$43,0),MATCH(K$4,BPCiObIC!$B$1:$AG$1,0)))</f>
        <v>0</v>
      </c>
      <c r="L55" s="64">
        <f t="array" ref="L55">K55*(1+INDEX(BPCiObIC!$B$2:$AG$43,MATCH($A55,BPCiObIC!$A$2:$A$43,0),MATCH(L$4,BPCiObIC!$B$1:$AG$1,0)))</f>
        <v>0</v>
      </c>
      <c r="M55" s="64">
        <f t="array" ref="M55">L55*(1+INDEX(BPCiObIC!$B$2:$AG$43,MATCH($A55,BPCiObIC!$A$2:$A$43,0),MATCH(M$4,BPCiObIC!$B$1:$AG$1,0)))</f>
        <v>0</v>
      </c>
      <c r="N55" s="64">
        <f t="array" ref="N55">M55*(1+INDEX(BPCiObIC!$B$2:$AG$43,MATCH($A55,BPCiObIC!$A$2:$A$43,0),MATCH(N$4,BPCiObIC!$B$1:$AG$1,0)))</f>
        <v>0</v>
      </c>
      <c r="O55" s="64">
        <f t="array" ref="O55">N55*(1+INDEX(BPCiObIC!$B$2:$AG$43,MATCH($A55,BPCiObIC!$A$2:$A$43,0),MATCH(O$4,BPCiObIC!$B$1:$AG$1,0)))</f>
        <v>0</v>
      </c>
      <c r="P55" s="64">
        <f t="array" ref="P55">O55*(1+INDEX(BPCiObIC!$B$2:$AG$43,MATCH($A55,BPCiObIC!$A$2:$A$43,0),MATCH(P$4,BPCiObIC!$B$1:$AG$1,0)))</f>
        <v>0</v>
      </c>
      <c r="Q55" s="64">
        <f t="array" ref="Q55">P55*(1+INDEX(BPCiObIC!$B$2:$AG$43,MATCH($A55,BPCiObIC!$A$2:$A$43,0),MATCH(Q$4,BPCiObIC!$B$1:$AG$1,0)))</f>
        <v>0</v>
      </c>
      <c r="R55" s="64">
        <f t="array" ref="R55">Q55*(1+INDEX(BPCiObIC!$B$2:$AG$43,MATCH($A55,BPCiObIC!$A$2:$A$43,0),MATCH(R$4,BPCiObIC!$B$1:$AG$1,0)))</f>
        <v>0</v>
      </c>
      <c r="S55" s="64">
        <f t="array" ref="S55">R55*(1+INDEX(BPCiObIC!$B$2:$AG$43,MATCH($A55,BPCiObIC!$A$2:$A$43,0),MATCH(S$4,BPCiObIC!$B$1:$AG$1,0)))</f>
        <v>0</v>
      </c>
      <c r="T55" s="64">
        <f t="array" ref="T55">S55*(1+INDEX(BPCiObIC!$B$2:$AG$43,MATCH($A55,BPCiObIC!$A$2:$A$43,0),MATCH(T$4,BPCiObIC!$B$1:$AG$1,0)))</f>
        <v>0</v>
      </c>
      <c r="U55" s="64">
        <f t="array" ref="U55">T55*(1+INDEX(BPCiObIC!$B$2:$AG$43,MATCH($A55,BPCiObIC!$A$2:$A$43,0),MATCH(U$4,BPCiObIC!$B$1:$AG$1,0)))</f>
        <v>0</v>
      </c>
      <c r="V55" s="64">
        <f t="array" ref="V55">U55*(1+INDEX(BPCiObIC!$B$2:$AG$43,MATCH($A55,BPCiObIC!$A$2:$A$43,0),MATCH(V$4,BPCiObIC!$B$1:$AG$1,0)))</f>
        <v>0</v>
      </c>
      <c r="W55" s="64">
        <f t="array" ref="W55">V55*(1+INDEX(BPCiObIC!$B$2:$AG$43,MATCH($A55,BPCiObIC!$A$2:$A$43,0),MATCH(W$4,BPCiObIC!$B$1:$AG$1,0)))</f>
        <v>0</v>
      </c>
      <c r="X55" s="64">
        <f t="array" ref="X55">W55*(1+INDEX(BPCiObIC!$B$2:$AG$43,MATCH($A55,BPCiObIC!$A$2:$A$43,0),MATCH(X$4,BPCiObIC!$B$1:$AG$1,0)))</f>
        <v>0</v>
      </c>
      <c r="Y55" s="64">
        <f t="array" ref="Y55">X55*(1+INDEX(BPCiObIC!$B$2:$AG$43,MATCH($A55,BPCiObIC!$A$2:$A$43,0),MATCH(Y$4,BPCiObIC!$B$1:$AG$1,0)))</f>
        <v>0</v>
      </c>
      <c r="Z55" s="64">
        <f t="array" ref="Z55">Y55*(1+INDEX(BPCiObIC!$B$2:$AG$43,MATCH($A55,BPCiObIC!$A$2:$A$43,0),MATCH(Z$4,BPCiObIC!$B$1:$AG$1,0)))</f>
        <v>0</v>
      </c>
      <c r="AA55" s="64">
        <f t="array" ref="AA55">Z55*(1+INDEX(BPCiObIC!$B$2:$AG$43,MATCH($A55,BPCiObIC!$A$2:$A$43,0),MATCH(AA$4,BPCiObIC!$B$1:$AG$1,0)))</f>
        <v>0</v>
      </c>
      <c r="AB55" s="64">
        <f t="array" ref="AB55">AA55*(1+INDEX(BPCiObIC!$B$2:$AG$43,MATCH($A55,BPCiObIC!$A$2:$A$43,0),MATCH(AB$4,BPCiObIC!$B$1:$AG$1,0)))</f>
        <v>0</v>
      </c>
      <c r="AC55" s="64">
        <f t="array" ref="AC55">AB55*(1+INDEX(BPCiObIC!$B$2:$AG$43,MATCH($A55,BPCiObIC!$A$2:$A$43,0),MATCH(AC$4,BPCiObIC!$B$1:$AG$1,0)))</f>
        <v>0</v>
      </c>
      <c r="AD55" s="64">
        <f t="array" ref="AD55">AC55*(1+INDEX(BPCiObIC!$B$2:$AG$43,MATCH($A55,BPCiObIC!$A$2:$A$43,0),MATCH(AD$4,BPCiObIC!$B$1:$AG$1,0)))</f>
        <v>0</v>
      </c>
      <c r="AE55" s="64">
        <f t="array" ref="AE55">AD55*(1+INDEX(BPCiObIC!$B$2:$AG$43,MATCH($A55,BPCiObIC!$A$2:$A$43,0),MATCH(AE$4,BPCiObIC!$B$1:$AG$1,0)))</f>
        <v>0</v>
      </c>
      <c r="AF55" s="64">
        <f t="array" ref="AF55">AE55*(1+INDEX(BPCiObIC!$B$2:$AG$43,MATCH($A55,BPCiObIC!$A$2:$A$43,0),MATCH(AF$4,BPCiObIC!$B$1:$AG$1,0)))</f>
        <v>0</v>
      </c>
      <c r="AG55" s="64">
        <f t="array" ref="AG55">AF55*(1+INDEX(BPCiObIC!$B$2:$AG$43,MATCH($A55,BPCiObIC!$A$2:$A$43,0),MATCH(AG$4,BPCiObIC!$B$1:$AG$1,0)))</f>
        <v>0</v>
      </c>
      <c r="AH55" s="64">
        <f t="array" ref="AH55">AG55*(1+INDEX(BPCiObIC!$B$2:$AG$43,MATCH($A55,BPCiObIC!$A$2:$A$43,0),MATCH(AH$4,BPCiObIC!$B$1:$AG$1,0)))</f>
        <v>0</v>
      </c>
    </row>
    <row r="56" spans="1:34" ht="15.75" customHeight="1" x14ac:dyDescent="0.2">
      <c r="A56" s="3" t="s">
        <v>135</v>
      </c>
      <c r="B56" s="3" t="s">
        <v>89</v>
      </c>
      <c r="C56" s="3" t="s">
        <v>82</v>
      </c>
      <c r="D56" s="61">
        <f>'China BIFUbC'!C53*('Indonesia BFPIaE-production'!$C$3/'China BFPIaE-production'!$E$3)</f>
        <v>6162680289367.2061</v>
      </c>
      <c r="E56" s="20">
        <f t="array" ref="E56">D56*(1+INDEX(BPCiObIC!$B$2:$AG$43,MATCH($A56,BPCiObIC!$A$2:$A$43,0),MATCH(E$4,BPCiObIC!$B$1:$AG$1,0)))</f>
        <v>7837696792017.2129</v>
      </c>
      <c r="F56" s="20">
        <f t="array" ref="F56">E56*(1+INDEX(BPCiObIC!$B$2:$AG$43,MATCH($A56,BPCiObIC!$A$2:$A$43,0),MATCH(F$4,BPCiObIC!$B$1:$AG$1,0)))</f>
        <v>10479784380606.215</v>
      </c>
      <c r="G56" s="20">
        <f t="array" ref="G56">F56*(1+INDEX(BPCiObIC!$B$2:$AG$43,MATCH($A56,BPCiObIC!$A$2:$A$43,0),MATCH(G$4,BPCiObIC!$B$1:$AG$1,0)))</f>
        <v>10824569286728.158</v>
      </c>
      <c r="H56" s="20">
        <f t="array" ref="H56">G56*(1+INDEX(BPCiObIC!$B$2:$AG$43,MATCH($A56,BPCiObIC!$A$2:$A$43,0),MATCH(H$4,BPCiObIC!$B$1:$AG$1,0)))</f>
        <v>11016164163103.248</v>
      </c>
      <c r="I56" s="20">
        <f t="array" ref="I56">H56*(1+INDEX(BPCiObIC!$B$2:$AG$43,MATCH($A56,BPCiObIC!$A$2:$A$43,0),MATCH(I$4,BPCiObIC!$B$1:$AG$1,0)))</f>
        <v>11432065220577.398</v>
      </c>
      <c r="J56" s="20">
        <f t="array" ref="J56">I56*(1+INDEX(BPCiObIC!$B$2:$AG$43,MATCH($A56,BPCiObIC!$A$2:$A$43,0),MATCH(J$4,BPCiObIC!$B$1:$AG$1,0)))</f>
        <v>11847966278051.695</v>
      </c>
      <c r="K56" s="20">
        <f t="array" ref="K56">J56*(1+INDEX(BPCiObIC!$B$2:$AG$43,MATCH($A56,BPCiObIC!$A$2:$A$43,0),MATCH(K$4,BPCiObIC!$B$1:$AG$1,0)))</f>
        <v>12263867335525.848</v>
      </c>
      <c r="L56" s="20">
        <f t="array" ref="L56">K56*(1+INDEX(BPCiObIC!$B$2:$AG$43,MATCH($A56,BPCiObIC!$A$2:$A$43,0),MATCH(L$4,BPCiObIC!$B$1:$AG$1,0)))</f>
        <v>12679768393000.145</v>
      </c>
      <c r="M56" s="20">
        <f t="array" ref="M56">L56*(1+INDEX(BPCiObIC!$B$2:$AG$43,MATCH($A56,BPCiObIC!$A$2:$A$43,0),MATCH(M$4,BPCiObIC!$B$1:$AG$1,0)))</f>
        <v>13095669450474.295</v>
      </c>
      <c r="N56" s="20">
        <f t="array" ref="N56">M56*(1+INDEX(BPCiObIC!$B$2:$AG$43,MATCH($A56,BPCiObIC!$A$2:$A$43,0),MATCH(N$4,BPCiObIC!$B$1:$AG$1,0)))</f>
        <v>13511570507948.447</v>
      </c>
      <c r="O56" s="20">
        <f t="array" ref="O56">N56*(1+INDEX(BPCiObIC!$B$2:$AG$43,MATCH($A56,BPCiObIC!$A$2:$A$43,0),MATCH(O$4,BPCiObIC!$B$1:$AG$1,0)))</f>
        <v>13927471565422.744</v>
      </c>
      <c r="P56" s="20">
        <f t="array" ref="P56">O56*(1+INDEX(BPCiObIC!$B$2:$AG$43,MATCH($A56,BPCiObIC!$A$2:$A$43,0),MATCH(P$4,BPCiObIC!$B$1:$AG$1,0)))</f>
        <v>14343372622896.895</v>
      </c>
      <c r="Q56" s="20">
        <f t="array" ref="Q56">P56*(1+INDEX(BPCiObIC!$B$2:$AG$43,MATCH($A56,BPCiObIC!$A$2:$A$43,0),MATCH(Q$4,BPCiObIC!$B$1:$AG$1,0)))</f>
        <v>14759273680371.191</v>
      </c>
      <c r="R56" s="20">
        <f t="array" ref="R56">Q56*(1+INDEX(BPCiObIC!$B$2:$AG$43,MATCH($A56,BPCiObIC!$A$2:$A$43,0),MATCH(R$4,BPCiObIC!$B$1:$AG$1,0)))</f>
        <v>15175174737845.342</v>
      </c>
      <c r="S56" s="20">
        <f t="array" ref="S56">R56*(1+INDEX(BPCiObIC!$B$2:$AG$43,MATCH($A56,BPCiObIC!$A$2:$A$43,0),MATCH(S$4,BPCiObIC!$B$1:$AG$1,0)))</f>
        <v>15591075795319.639</v>
      </c>
      <c r="T56" s="20">
        <f t="array" ref="T56">S56*(1+INDEX(BPCiObIC!$B$2:$AG$43,MATCH($A56,BPCiObIC!$A$2:$A$43,0),MATCH(T$4,BPCiObIC!$B$1:$AG$1,0)))</f>
        <v>16006976852793.789</v>
      </c>
      <c r="U56" s="20">
        <f t="array" ref="U56">T56*(1+INDEX(BPCiObIC!$B$2:$AG$43,MATCH($A56,BPCiObIC!$A$2:$A$43,0),MATCH(U$4,BPCiObIC!$B$1:$AG$1,0)))</f>
        <v>16422877910268.086</v>
      </c>
      <c r="V56" s="20">
        <f t="array" ref="V56">U56*(1+INDEX(BPCiObIC!$B$2:$AG$43,MATCH($A56,BPCiObIC!$A$2:$A$43,0),MATCH(V$4,BPCiObIC!$B$1:$AG$1,0)))</f>
        <v>16838778967742.238</v>
      </c>
      <c r="W56" s="20">
        <f t="array" ref="W56">V56*(1+INDEX(BPCiObIC!$B$2:$AG$43,MATCH($A56,BPCiObIC!$A$2:$A$43,0),MATCH(W$4,BPCiObIC!$B$1:$AG$1,0)))</f>
        <v>17254680025216.533</v>
      </c>
      <c r="X56" s="20">
        <f t="array" ref="X56">W56*(1+INDEX(BPCiObIC!$B$2:$AG$43,MATCH($A56,BPCiObIC!$A$2:$A$43,0),MATCH(X$4,BPCiObIC!$B$1:$AG$1,0)))</f>
        <v>17670581082690.684</v>
      </c>
      <c r="Y56" s="20">
        <f t="array" ref="Y56">X56*(1+INDEX(BPCiObIC!$B$2:$AG$43,MATCH($A56,BPCiObIC!$A$2:$A$43,0),MATCH(Y$4,BPCiObIC!$B$1:$AG$1,0)))</f>
        <v>18086482140164.98</v>
      </c>
      <c r="Z56" s="20">
        <f t="array" ref="Z56">Y56*(1+INDEX(BPCiObIC!$B$2:$AG$43,MATCH($A56,BPCiObIC!$A$2:$A$43,0),MATCH(Z$4,BPCiObIC!$B$1:$AG$1,0)))</f>
        <v>18502383197639.133</v>
      </c>
      <c r="AA56" s="20">
        <f t="array" ref="AA56">Z56*(1+INDEX(BPCiObIC!$B$2:$AG$43,MATCH($A56,BPCiObIC!$A$2:$A$43,0),MATCH(AA$4,BPCiObIC!$B$1:$AG$1,0)))</f>
        <v>18918284255113.43</v>
      </c>
      <c r="AB56" s="20">
        <f t="array" ref="AB56">AA56*(1+INDEX(BPCiObIC!$B$2:$AG$43,MATCH($A56,BPCiObIC!$A$2:$A$43,0),MATCH(AB$4,BPCiObIC!$B$1:$AG$1,0)))</f>
        <v>19334185312587.582</v>
      </c>
      <c r="AC56" s="20">
        <f t="array" ref="AC56">AB56*(1+INDEX(BPCiObIC!$B$2:$AG$43,MATCH($A56,BPCiObIC!$A$2:$A$43,0),MATCH(AC$4,BPCiObIC!$B$1:$AG$1,0)))</f>
        <v>19750086370061.879</v>
      </c>
      <c r="AD56" s="20">
        <f t="array" ref="AD56">AC56*(1+INDEX(BPCiObIC!$B$2:$AG$43,MATCH($A56,BPCiObIC!$A$2:$A$43,0),MATCH(AD$4,BPCiObIC!$B$1:$AG$1,0)))</f>
        <v>20165987427536.031</v>
      </c>
      <c r="AE56" s="20">
        <f t="array" ref="AE56">AD56*(1+INDEX(BPCiObIC!$B$2:$AG$43,MATCH($A56,BPCiObIC!$A$2:$A$43,0),MATCH(AE$4,BPCiObIC!$B$1:$AG$1,0)))</f>
        <v>20581888485010.324</v>
      </c>
      <c r="AF56" s="20">
        <f t="array" ref="AF56">AE56*(1+INDEX(BPCiObIC!$B$2:$AG$43,MATCH($A56,BPCiObIC!$A$2:$A$43,0),MATCH(AF$4,BPCiObIC!$B$1:$AG$1,0)))</f>
        <v>20997789542484.477</v>
      </c>
      <c r="AG56" s="20">
        <f t="array" ref="AG56">AF56*(1+INDEX(BPCiObIC!$B$2:$AG$43,MATCH($A56,BPCiObIC!$A$2:$A$43,0),MATCH(AG$4,BPCiObIC!$B$1:$AG$1,0)))</f>
        <v>21413690599958.625</v>
      </c>
      <c r="AH56" s="20">
        <f t="array" ref="AH56">AG56*(1+INDEX(BPCiObIC!$B$2:$AG$43,MATCH($A56,BPCiObIC!$A$2:$A$43,0),MATCH(AH$4,BPCiObIC!$B$1:$AG$1,0)))</f>
        <v>21829591657432.918</v>
      </c>
    </row>
    <row r="57" spans="1:34" ht="15.75" customHeight="1" x14ac:dyDescent="0.2">
      <c r="A57" s="3" t="s">
        <v>136</v>
      </c>
      <c r="B57" s="3" t="s">
        <v>89</v>
      </c>
      <c r="C57" s="3" t="s">
        <v>86</v>
      </c>
      <c r="D57" s="61">
        <f>'China BIFUbC'!C54*('Indonesia BFPIaE-production'!$C$4/'China BFPIaE-production'!$E$4)</f>
        <v>9426963196.2293797</v>
      </c>
      <c r="E57" s="20">
        <f t="array" ref="E57">D57*(1+INDEX(BPCiObIC!$B$2:$AG$43,MATCH($A57,BPCiObIC!$A$2:$A$43,0),MATCH(E$4,BPCiObIC!$B$1:$AG$1,0)))</f>
        <v>11989211792.964525</v>
      </c>
      <c r="F57" s="20">
        <f t="array" ref="F57">E57*(1+INDEX(BPCiObIC!$B$2:$AG$43,MATCH($A57,BPCiObIC!$A$2:$A$43,0),MATCH(F$4,BPCiObIC!$B$1:$AG$1,0)))</f>
        <v>16030775088.372866</v>
      </c>
      <c r="G57" s="20">
        <f t="array" ref="G57">F57*(1+INDEX(BPCiObIC!$B$2:$AG$43,MATCH($A57,BPCiObIC!$A$2:$A$43,0),MATCH(G$4,BPCiObIC!$B$1:$AG$1,0)))</f>
        <v>16558187588.780333</v>
      </c>
      <c r="H57" s="20">
        <f t="array" ref="H57">G57*(1+INDEX(BPCiObIC!$B$2:$AG$43,MATCH($A57,BPCiObIC!$A$2:$A$43,0),MATCH(H$4,BPCiObIC!$B$1:$AG$1,0)))</f>
        <v>16851267509.101746</v>
      </c>
      <c r="I57" s="20">
        <f t="array" ref="I57">H57*(1+INDEX(BPCiObIC!$B$2:$AG$43,MATCH($A57,BPCiObIC!$A$2:$A$43,0),MATCH(I$4,BPCiObIC!$B$1:$AG$1,0)))</f>
        <v>17487465361.008205</v>
      </c>
      <c r="J57" s="20">
        <f t="array" ref="J57">I57*(1+INDEX(BPCiObIC!$B$2:$AG$43,MATCH($A57,BPCiObIC!$A$2:$A$43,0),MATCH(J$4,BPCiObIC!$B$1:$AG$1,0)))</f>
        <v>18123663212.91489</v>
      </c>
      <c r="K57" s="20">
        <f t="array" ref="K57">J57*(1+INDEX(BPCiObIC!$B$2:$AG$43,MATCH($A57,BPCiObIC!$A$2:$A$43,0),MATCH(K$4,BPCiObIC!$B$1:$AG$1,0)))</f>
        <v>18759861064.821354</v>
      </c>
      <c r="L57" s="20">
        <f t="array" ref="L57">K57*(1+INDEX(BPCiObIC!$B$2:$AG$43,MATCH($A57,BPCiObIC!$A$2:$A$43,0),MATCH(L$4,BPCiObIC!$B$1:$AG$1,0)))</f>
        <v>19396058916.728035</v>
      </c>
      <c r="M57" s="20">
        <f t="array" ref="M57">L57*(1+INDEX(BPCiObIC!$B$2:$AG$43,MATCH($A57,BPCiObIC!$A$2:$A$43,0),MATCH(M$4,BPCiObIC!$B$1:$AG$1,0)))</f>
        <v>20032256768.634495</v>
      </c>
      <c r="N57" s="20">
        <f t="array" ref="N57">M57*(1+INDEX(BPCiObIC!$B$2:$AG$43,MATCH($A57,BPCiObIC!$A$2:$A$43,0),MATCH(N$4,BPCiObIC!$B$1:$AG$1,0)))</f>
        <v>20668454620.540955</v>
      </c>
      <c r="O57" s="20">
        <f t="array" ref="O57">N57*(1+INDEX(BPCiObIC!$B$2:$AG$43,MATCH($A57,BPCiObIC!$A$2:$A$43,0),MATCH(O$4,BPCiObIC!$B$1:$AG$1,0)))</f>
        <v>21304652472.447636</v>
      </c>
      <c r="P57" s="20">
        <f t="array" ref="P57">O57*(1+INDEX(BPCiObIC!$B$2:$AG$43,MATCH($A57,BPCiObIC!$A$2:$A$43,0),MATCH(P$4,BPCiObIC!$B$1:$AG$1,0)))</f>
        <v>21940850324.354095</v>
      </c>
      <c r="Q57" s="20">
        <f t="array" ref="Q57">P57*(1+INDEX(BPCiObIC!$B$2:$AG$43,MATCH($A57,BPCiObIC!$A$2:$A$43,0),MATCH(Q$4,BPCiObIC!$B$1:$AG$1,0)))</f>
        <v>22577048176.26078</v>
      </c>
      <c r="R57" s="20">
        <f t="array" ref="R57">Q57*(1+INDEX(BPCiObIC!$B$2:$AG$43,MATCH($A57,BPCiObIC!$A$2:$A$43,0),MATCH(R$4,BPCiObIC!$B$1:$AG$1,0)))</f>
        <v>23213246028.16724</v>
      </c>
      <c r="S57" s="20">
        <f t="array" ref="S57">R57*(1+INDEX(BPCiObIC!$B$2:$AG$43,MATCH($A57,BPCiObIC!$A$2:$A$43,0),MATCH(S$4,BPCiObIC!$B$1:$AG$1,0)))</f>
        <v>23849443880.073925</v>
      </c>
      <c r="T57" s="20">
        <f t="array" ref="T57">S57*(1+INDEX(BPCiObIC!$B$2:$AG$43,MATCH($A57,BPCiObIC!$A$2:$A$43,0),MATCH(T$4,BPCiObIC!$B$1:$AG$1,0)))</f>
        <v>24485641731.980385</v>
      </c>
      <c r="U57" s="20">
        <f t="array" ref="U57">T57*(1+INDEX(BPCiObIC!$B$2:$AG$43,MATCH($A57,BPCiObIC!$A$2:$A$43,0),MATCH(U$4,BPCiObIC!$B$1:$AG$1,0)))</f>
        <v>25121839583.887066</v>
      </c>
      <c r="V57" s="20">
        <f t="array" ref="V57">U57*(1+INDEX(BPCiObIC!$B$2:$AG$43,MATCH($A57,BPCiObIC!$A$2:$A$43,0),MATCH(V$4,BPCiObIC!$B$1:$AG$1,0)))</f>
        <v>25758037435.79353</v>
      </c>
      <c r="W57" s="20">
        <f t="array" ref="W57">V57*(1+INDEX(BPCiObIC!$B$2:$AG$43,MATCH($A57,BPCiObIC!$A$2:$A$43,0),MATCH(W$4,BPCiObIC!$B$1:$AG$1,0)))</f>
        <v>26394235287.700211</v>
      </c>
      <c r="X57" s="20">
        <f t="array" ref="X57">W57*(1+INDEX(BPCiObIC!$B$2:$AG$43,MATCH($A57,BPCiObIC!$A$2:$A$43,0),MATCH(X$4,BPCiObIC!$B$1:$AG$1,0)))</f>
        <v>27030433139.60667</v>
      </c>
      <c r="Y57" s="20">
        <f t="array" ref="Y57">X57*(1+INDEX(BPCiObIC!$B$2:$AG$43,MATCH($A57,BPCiObIC!$A$2:$A$43,0),MATCH(Y$4,BPCiObIC!$B$1:$AG$1,0)))</f>
        <v>27666630991.513351</v>
      </c>
      <c r="Z57" s="20">
        <f t="array" ref="Z57">Y57*(1+INDEX(BPCiObIC!$B$2:$AG$43,MATCH($A57,BPCiObIC!$A$2:$A$43,0),MATCH(Z$4,BPCiObIC!$B$1:$AG$1,0)))</f>
        <v>28302828843.419815</v>
      </c>
      <c r="AA57" s="20">
        <f t="array" ref="AA57">Z57*(1+INDEX(BPCiObIC!$B$2:$AG$43,MATCH($A57,BPCiObIC!$A$2:$A$43,0),MATCH(AA$4,BPCiObIC!$B$1:$AG$1,0)))</f>
        <v>28939026695.3265</v>
      </c>
      <c r="AB57" s="20">
        <f t="array" ref="AB57">AA57*(1+INDEX(BPCiObIC!$B$2:$AG$43,MATCH($A57,BPCiObIC!$A$2:$A$43,0),MATCH(AB$4,BPCiObIC!$B$1:$AG$1,0)))</f>
        <v>29575224547.232964</v>
      </c>
      <c r="AC57" s="20">
        <f t="array" ref="AC57">AB57*(1+INDEX(BPCiObIC!$B$2:$AG$43,MATCH($A57,BPCiObIC!$A$2:$A$43,0),MATCH(AC$4,BPCiObIC!$B$1:$AG$1,0)))</f>
        <v>30211422399.139648</v>
      </c>
      <c r="AD57" s="20">
        <f t="array" ref="AD57">AC57*(1+INDEX(BPCiObIC!$B$2:$AG$43,MATCH($A57,BPCiObIC!$A$2:$A$43,0),MATCH(AD$4,BPCiObIC!$B$1:$AG$1,0)))</f>
        <v>30847620251.046108</v>
      </c>
      <c r="AE57" s="20">
        <f t="array" ref="AE57">AD57*(1+INDEX(BPCiObIC!$B$2:$AG$43,MATCH($A57,BPCiObIC!$A$2:$A$43,0),MATCH(AE$4,BPCiObIC!$B$1:$AG$1,0)))</f>
        <v>31483818102.952789</v>
      </c>
      <c r="AF57" s="20">
        <f t="array" ref="AF57">AE57*(1+INDEX(BPCiObIC!$B$2:$AG$43,MATCH($A57,BPCiObIC!$A$2:$A$43,0),MATCH(AF$4,BPCiObIC!$B$1:$AG$1,0)))</f>
        <v>32120015954.859253</v>
      </c>
      <c r="AG57" s="20">
        <f t="array" ref="AG57">AF57*(1+INDEX(BPCiObIC!$B$2:$AG$43,MATCH($A57,BPCiObIC!$A$2:$A$43,0),MATCH(AG$4,BPCiObIC!$B$1:$AG$1,0)))</f>
        <v>32756213806.765713</v>
      </c>
      <c r="AH57" s="20">
        <f t="array" ref="AH57">AG57*(1+INDEX(BPCiObIC!$B$2:$AG$43,MATCH($A57,BPCiObIC!$A$2:$A$43,0),MATCH(AH$4,BPCiObIC!$B$1:$AG$1,0)))</f>
        <v>33392411658.672394</v>
      </c>
    </row>
    <row r="58" spans="1:34" ht="15.75" customHeight="1" x14ac:dyDescent="0.2">
      <c r="A58" s="3" t="s">
        <v>137</v>
      </c>
      <c r="B58" s="3" t="s">
        <v>89</v>
      </c>
      <c r="C58" s="3" t="s">
        <v>112</v>
      </c>
      <c r="D58" s="61">
        <f>SUM(SUMIFS('BIFUBC Output_energy'!G:G,'BIFUBC Output_energy'!A:A,B58,'BIFUBC Output_energy'!B:B,C58),SUMIFS('BIFUBC Output_nonenergy'!E:E,'BIFUBC Output_nonenergy'!A:A,B58,'BIFUBC Output_nonenergy'!B:B,C58))</f>
        <v>0</v>
      </c>
      <c r="E58" s="20">
        <f t="array" ref="E58">D58*(1+INDEX(BPCiObIC!$B$2:$AG$43,MATCH($A58,BPCiObIC!$A$2:$A$43,0),MATCH(E$4,BPCiObIC!$B$1:$AG$1,0)))</f>
        <v>0</v>
      </c>
      <c r="F58" s="20">
        <f t="array" ref="F58">E58*(1+INDEX(BPCiObIC!$B$2:$AG$43,MATCH($A58,BPCiObIC!$A$2:$A$43,0),MATCH(F$4,BPCiObIC!$B$1:$AG$1,0)))</f>
        <v>0</v>
      </c>
      <c r="G58" s="20">
        <f t="array" ref="G58">F58*(1+INDEX(BPCiObIC!$B$2:$AG$43,MATCH($A58,BPCiObIC!$A$2:$A$43,0),MATCH(G$4,BPCiObIC!$B$1:$AG$1,0)))</f>
        <v>0</v>
      </c>
      <c r="H58" s="20">
        <f t="array" ref="H58">G58*(1+INDEX(BPCiObIC!$B$2:$AG$43,MATCH($A58,BPCiObIC!$A$2:$A$43,0),MATCH(H$4,BPCiObIC!$B$1:$AG$1,0)))</f>
        <v>0</v>
      </c>
      <c r="I58" s="20">
        <f t="array" ref="I58">H58*(1+INDEX(BPCiObIC!$B$2:$AG$43,MATCH($A58,BPCiObIC!$A$2:$A$43,0),MATCH(I$4,BPCiObIC!$B$1:$AG$1,0)))</f>
        <v>0</v>
      </c>
      <c r="J58" s="20">
        <f t="array" ref="J58">I58*(1+INDEX(BPCiObIC!$B$2:$AG$43,MATCH($A58,BPCiObIC!$A$2:$A$43,0),MATCH(J$4,BPCiObIC!$B$1:$AG$1,0)))</f>
        <v>0</v>
      </c>
      <c r="K58" s="20">
        <f t="array" ref="K58">J58*(1+INDEX(BPCiObIC!$B$2:$AG$43,MATCH($A58,BPCiObIC!$A$2:$A$43,0),MATCH(K$4,BPCiObIC!$B$1:$AG$1,0)))</f>
        <v>0</v>
      </c>
      <c r="L58" s="20">
        <f t="array" ref="L58">K58*(1+INDEX(BPCiObIC!$B$2:$AG$43,MATCH($A58,BPCiObIC!$A$2:$A$43,0),MATCH(L$4,BPCiObIC!$B$1:$AG$1,0)))</f>
        <v>0</v>
      </c>
      <c r="M58" s="20">
        <f t="array" ref="M58">L58*(1+INDEX(BPCiObIC!$B$2:$AG$43,MATCH($A58,BPCiObIC!$A$2:$A$43,0),MATCH(M$4,BPCiObIC!$B$1:$AG$1,0)))</f>
        <v>0</v>
      </c>
      <c r="N58" s="20">
        <f t="array" ref="N58">M58*(1+INDEX(BPCiObIC!$B$2:$AG$43,MATCH($A58,BPCiObIC!$A$2:$A$43,0),MATCH(N$4,BPCiObIC!$B$1:$AG$1,0)))</f>
        <v>0</v>
      </c>
      <c r="O58" s="20">
        <f t="array" ref="O58">N58*(1+INDEX(BPCiObIC!$B$2:$AG$43,MATCH($A58,BPCiObIC!$A$2:$A$43,0),MATCH(O$4,BPCiObIC!$B$1:$AG$1,0)))</f>
        <v>0</v>
      </c>
      <c r="P58" s="20">
        <f t="array" ref="P58">O58*(1+INDEX(BPCiObIC!$B$2:$AG$43,MATCH($A58,BPCiObIC!$A$2:$A$43,0),MATCH(P$4,BPCiObIC!$B$1:$AG$1,0)))</f>
        <v>0</v>
      </c>
      <c r="Q58" s="20">
        <f t="array" ref="Q58">P58*(1+INDEX(BPCiObIC!$B$2:$AG$43,MATCH($A58,BPCiObIC!$A$2:$A$43,0),MATCH(Q$4,BPCiObIC!$B$1:$AG$1,0)))</f>
        <v>0</v>
      </c>
      <c r="R58" s="20">
        <f t="array" ref="R58">Q58*(1+INDEX(BPCiObIC!$B$2:$AG$43,MATCH($A58,BPCiObIC!$A$2:$A$43,0),MATCH(R$4,BPCiObIC!$B$1:$AG$1,0)))</f>
        <v>0</v>
      </c>
      <c r="S58" s="20">
        <f t="array" ref="S58">R58*(1+INDEX(BPCiObIC!$B$2:$AG$43,MATCH($A58,BPCiObIC!$A$2:$A$43,0),MATCH(S$4,BPCiObIC!$B$1:$AG$1,0)))</f>
        <v>0</v>
      </c>
      <c r="T58" s="20">
        <f t="array" ref="T58">S58*(1+INDEX(BPCiObIC!$B$2:$AG$43,MATCH($A58,BPCiObIC!$A$2:$A$43,0),MATCH(T$4,BPCiObIC!$B$1:$AG$1,0)))</f>
        <v>0</v>
      </c>
      <c r="U58" s="20">
        <f t="array" ref="U58">T58*(1+INDEX(BPCiObIC!$B$2:$AG$43,MATCH($A58,BPCiObIC!$A$2:$A$43,0),MATCH(U$4,BPCiObIC!$B$1:$AG$1,0)))</f>
        <v>0</v>
      </c>
      <c r="V58" s="20">
        <f t="array" ref="V58">U58*(1+INDEX(BPCiObIC!$B$2:$AG$43,MATCH($A58,BPCiObIC!$A$2:$A$43,0),MATCH(V$4,BPCiObIC!$B$1:$AG$1,0)))</f>
        <v>0</v>
      </c>
      <c r="W58" s="20">
        <f t="array" ref="W58">V58*(1+INDEX(BPCiObIC!$B$2:$AG$43,MATCH($A58,BPCiObIC!$A$2:$A$43,0),MATCH(W$4,BPCiObIC!$B$1:$AG$1,0)))</f>
        <v>0</v>
      </c>
      <c r="X58" s="20">
        <f t="array" ref="X58">W58*(1+INDEX(BPCiObIC!$B$2:$AG$43,MATCH($A58,BPCiObIC!$A$2:$A$43,0),MATCH(X$4,BPCiObIC!$B$1:$AG$1,0)))</f>
        <v>0</v>
      </c>
      <c r="Y58" s="20">
        <f t="array" ref="Y58">X58*(1+INDEX(BPCiObIC!$B$2:$AG$43,MATCH($A58,BPCiObIC!$A$2:$A$43,0),MATCH(Y$4,BPCiObIC!$B$1:$AG$1,0)))</f>
        <v>0</v>
      </c>
      <c r="Z58" s="20">
        <f t="array" ref="Z58">Y58*(1+INDEX(BPCiObIC!$B$2:$AG$43,MATCH($A58,BPCiObIC!$A$2:$A$43,0),MATCH(Z$4,BPCiObIC!$B$1:$AG$1,0)))</f>
        <v>0</v>
      </c>
      <c r="AA58" s="20">
        <f t="array" ref="AA58">Z58*(1+INDEX(BPCiObIC!$B$2:$AG$43,MATCH($A58,BPCiObIC!$A$2:$A$43,0),MATCH(AA$4,BPCiObIC!$B$1:$AG$1,0)))</f>
        <v>0</v>
      </c>
      <c r="AB58" s="20">
        <f t="array" ref="AB58">AA58*(1+INDEX(BPCiObIC!$B$2:$AG$43,MATCH($A58,BPCiObIC!$A$2:$A$43,0),MATCH(AB$4,BPCiObIC!$B$1:$AG$1,0)))</f>
        <v>0</v>
      </c>
      <c r="AC58" s="20">
        <f t="array" ref="AC58">AB58*(1+INDEX(BPCiObIC!$B$2:$AG$43,MATCH($A58,BPCiObIC!$A$2:$A$43,0),MATCH(AC$4,BPCiObIC!$B$1:$AG$1,0)))</f>
        <v>0</v>
      </c>
      <c r="AD58" s="20">
        <f t="array" ref="AD58">AC58*(1+INDEX(BPCiObIC!$B$2:$AG$43,MATCH($A58,BPCiObIC!$A$2:$A$43,0),MATCH(AD$4,BPCiObIC!$B$1:$AG$1,0)))</f>
        <v>0</v>
      </c>
      <c r="AE58" s="20">
        <f t="array" ref="AE58">AD58*(1+INDEX(BPCiObIC!$B$2:$AG$43,MATCH($A58,BPCiObIC!$A$2:$A$43,0),MATCH(AE$4,BPCiObIC!$B$1:$AG$1,0)))</f>
        <v>0</v>
      </c>
      <c r="AF58" s="20">
        <f t="array" ref="AF58">AE58*(1+INDEX(BPCiObIC!$B$2:$AG$43,MATCH($A58,BPCiObIC!$A$2:$A$43,0),MATCH(AF$4,BPCiObIC!$B$1:$AG$1,0)))</f>
        <v>0</v>
      </c>
      <c r="AG58" s="20">
        <f t="array" ref="AG58">AF58*(1+INDEX(BPCiObIC!$B$2:$AG$43,MATCH($A58,BPCiObIC!$A$2:$A$43,0),MATCH(AG$4,BPCiObIC!$B$1:$AG$1,0)))</f>
        <v>0</v>
      </c>
      <c r="AH58" s="20">
        <f t="array" ref="AH58">AG58*(1+INDEX(BPCiObIC!$B$2:$AG$43,MATCH($A58,BPCiObIC!$A$2:$A$43,0),MATCH(AH$4,BPCiObIC!$B$1:$AG$1,0)))</f>
        <v>0</v>
      </c>
    </row>
    <row r="59" spans="1:34" ht="15.75" customHeight="1" x14ac:dyDescent="0.2">
      <c r="A59" s="3" t="s">
        <v>138</v>
      </c>
      <c r="B59" s="3" t="s">
        <v>89</v>
      </c>
      <c r="C59" s="3" t="s">
        <v>113</v>
      </c>
      <c r="D59" s="61">
        <f>SUM('Bureau of Stat KBLI'!V4:W6)*$E$1</f>
        <v>264999617985098.44</v>
      </c>
      <c r="E59" s="20">
        <f t="array" ref="E59">D59*(1+INDEX(BPCiObIC!$B$2:$AG$43,MATCH($A59,BPCiObIC!$A$2:$A$43,0),MATCH(E$4,BPCiObIC!$B$1:$AG$1,0)))</f>
        <v>268418113057106.19</v>
      </c>
      <c r="F59" s="20">
        <f t="array" ref="F59">E59*(1+INDEX(BPCiObIC!$B$2:$AG$43,MATCH($A59,BPCiObIC!$A$2:$A$43,0),MATCH(F$4,BPCiObIC!$B$1:$AG$1,0)))</f>
        <v>271880706715542.84</v>
      </c>
      <c r="G59" s="20">
        <f t="array" ref="G59">F59*(1+INDEX(BPCiObIC!$B$2:$AG$43,MATCH($A59,BPCiObIC!$A$2:$A$43,0),MATCH(G$4,BPCiObIC!$B$1:$AG$1,0)))</f>
        <v>277617389627240.78</v>
      </c>
      <c r="H59" s="20">
        <f t="array" ref="H59">G59*(1+INDEX(BPCiObIC!$B$2:$AG$43,MATCH($A59,BPCiObIC!$A$2:$A$43,0),MATCH(H$4,BPCiObIC!$B$1:$AG$1,0)))</f>
        <v>279727281788407.81</v>
      </c>
      <c r="I59" s="20">
        <f t="array" ref="I59">H59*(1+INDEX(BPCiObIC!$B$2:$AG$43,MATCH($A59,BPCiObIC!$A$2:$A$43,0),MATCH(I$4,BPCiObIC!$B$1:$AG$1,0)))</f>
        <v>290369041076684.44</v>
      </c>
      <c r="J59" s="20">
        <f t="array" ref="J59">I59*(1+INDEX(BPCiObIC!$B$2:$AG$43,MATCH($A59,BPCiObIC!$A$2:$A$43,0),MATCH(J$4,BPCiObIC!$B$1:$AG$1,0)))</f>
        <v>301010800364961.06</v>
      </c>
      <c r="K59" s="20">
        <f t="array" ref="K59">J59*(1+INDEX(BPCiObIC!$B$2:$AG$43,MATCH($A59,BPCiObIC!$A$2:$A$43,0),MATCH(K$4,BPCiObIC!$B$1:$AG$1,0)))</f>
        <v>311652559653237.69</v>
      </c>
      <c r="L59" s="20">
        <f t="array" ref="L59">K59*(1+INDEX(BPCiObIC!$B$2:$AG$43,MATCH($A59,BPCiObIC!$A$2:$A$43,0),MATCH(L$4,BPCiObIC!$B$1:$AG$1,0)))</f>
        <v>322294318941509.75</v>
      </c>
      <c r="M59" s="20">
        <f t="array" ref="M59">L59*(1+INDEX(BPCiObIC!$B$2:$AG$43,MATCH($A59,BPCiObIC!$A$2:$A$43,0),MATCH(M$4,BPCiObIC!$B$1:$AG$1,0)))</f>
        <v>332936078229786.38</v>
      </c>
      <c r="N59" s="20">
        <f t="array" ref="N59">M59*(1+INDEX(BPCiObIC!$B$2:$AG$43,MATCH($A59,BPCiObIC!$A$2:$A$43,0),MATCH(N$4,BPCiObIC!$B$1:$AG$1,0)))</f>
        <v>343577837518063</v>
      </c>
      <c r="O59" s="20">
        <f t="array" ref="O59">N59*(1+INDEX(BPCiObIC!$B$2:$AG$43,MATCH($A59,BPCiObIC!$A$2:$A$43,0),MATCH(O$4,BPCiObIC!$B$1:$AG$1,0)))</f>
        <v>354219596806339.62</v>
      </c>
      <c r="P59" s="20">
        <f t="array" ref="P59">O59*(1+INDEX(BPCiObIC!$B$2:$AG$43,MATCH($A59,BPCiObIC!$A$2:$A$43,0),MATCH(P$4,BPCiObIC!$B$1:$AG$1,0)))</f>
        <v>364861356094616.25</v>
      </c>
      <c r="Q59" s="20">
        <f t="array" ref="Q59">P59*(1+INDEX(BPCiObIC!$B$2:$AG$43,MATCH($A59,BPCiObIC!$A$2:$A$43,0),MATCH(Q$4,BPCiObIC!$B$1:$AG$1,0)))</f>
        <v>375503115382892.88</v>
      </c>
      <c r="R59" s="20">
        <f t="array" ref="R59">Q59*(1+INDEX(BPCiObIC!$B$2:$AG$43,MATCH($A59,BPCiObIC!$A$2:$A$43,0),MATCH(R$4,BPCiObIC!$B$1:$AG$1,0)))</f>
        <v>386144874671164.94</v>
      </c>
      <c r="S59" s="20">
        <f t="array" ref="S59">R59*(1+INDEX(BPCiObIC!$B$2:$AG$43,MATCH($A59,BPCiObIC!$A$2:$A$43,0),MATCH(S$4,BPCiObIC!$B$1:$AG$1,0)))</f>
        <v>396786633959441.56</v>
      </c>
      <c r="T59" s="20">
        <f t="array" ref="T59">S59*(1+INDEX(BPCiObIC!$B$2:$AG$43,MATCH($A59,BPCiObIC!$A$2:$A$43,0),MATCH(T$4,BPCiObIC!$B$1:$AG$1,0)))</f>
        <v>407428393247718.25</v>
      </c>
      <c r="U59" s="20">
        <f t="array" ref="U59">T59*(1+INDEX(BPCiObIC!$B$2:$AG$43,MATCH($A59,BPCiObIC!$A$2:$A$43,0),MATCH(U$4,BPCiObIC!$B$1:$AG$1,0)))</f>
        <v>418070152535994.88</v>
      </c>
      <c r="V59" s="20">
        <f t="array" ref="V59">U59*(1+INDEX(BPCiObIC!$B$2:$AG$43,MATCH($A59,BPCiObIC!$A$2:$A$43,0),MATCH(V$4,BPCiObIC!$B$1:$AG$1,0)))</f>
        <v>428711911824271.56</v>
      </c>
      <c r="W59" s="20">
        <f t="array" ref="W59">V59*(1+INDEX(BPCiObIC!$B$2:$AG$43,MATCH($A59,BPCiObIC!$A$2:$A$43,0),MATCH(W$4,BPCiObIC!$B$1:$AG$1,0)))</f>
        <v>439353671112548.19</v>
      </c>
      <c r="X59" s="20">
        <f t="array" ref="X59">W59*(1+INDEX(BPCiObIC!$B$2:$AG$43,MATCH($A59,BPCiObIC!$A$2:$A$43,0),MATCH(X$4,BPCiObIC!$B$1:$AG$1,0)))</f>
        <v>449995430400820.19</v>
      </c>
      <c r="Y59" s="20">
        <f t="array" ref="Y59">X59*(1+INDEX(BPCiObIC!$B$2:$AG$43,MATCH($A59,BPCiObIC!$A$2:$A$43,0),MATCH(Y$4,BPCiObIC!$B$1:$AG$1,0)))</f>
        <v>460637189689096.81</v>
      </c>
      <c r="Z59" s="20">
        <f t="array" ref="Z59">Y59*(1+INDEX(BPCiObIC!$B$2:$AG$43,MATCH($A59,BPCiObIC!$A$2:$A$43,0),MATCH(Z$4,BPCiObIC!$B$1:$AG$1,0)))</f>
        <v>471278948977373.5</v>
      </c>
      <c r="AA59" s="20">
        <f t="array" ref="AA59">Z59*(1+INDEX(BPCiObIC!$B$2:$AG$43,MATCH($A59,BPCiObIC!$A$2:$A$43,0),MATCH(AA$4,BPCiObIC!$B$1:$AG$1,0)))</f>
        <v>481920708265650.06</v>
      </c>
      <c r="AB59" s="20">
        <f t="array" ref="AB59">AA59*(1+INDEX(BPCiObIC!$B$2:$AG$43,MATCH($A59,BPCiObIC!$A$2:$A$43,0),MATCH(AB$4,BPCiObIC!$B$1:$AG$1,0)))</f>
        <v>492562467553926.69</v>
      </c>
      <c r="AC59" s="20">
        <f t="array" ref="AC59">AB59*(1+INDEX(BPCiObIC!$B$2:$AG$43,MATCH($A59,BPCiObIC!$A$2:$A$43,0),MATCH(AC$4,BPCiObIC!$B$1:$AG$1,0)))</f>
        <v>503204226842203.38</v>
      </c>
      <c r="AD59" s="20">
        <f t="array" ref="AD59">AC59*(1+INDEX(BPCiObIC!$B$2:$AG$43,MATCH($A59,BPCiObIC!$A$2:$A$43,0),MATCH(AD$4,BPCiObIC!$B$1:$AG$1,0)))</f>
        <v>513845986130475.44</v>
      </c>
      <c r="AE59" s="20">
        <f t="array" ref="AE59">AD59*(1+INDEX(BPCiObIC!$B$2:$AG$43,MATCH($A59,BPCiObIC!$A$2:$A$43,0),MATCH(AE$4,BPCiObIC!$B$1:$AG$1,0)))</f>
        <v>524487745418752.12</v>
      </c>
      <c r="AF59" s="20">
        <f t="array" ref="AF59">AE59*(1+INDEX(BPCiObIC!$B$2:$AG$43,MATCH($A59,BPCiObIC!$A$2:$A$43,0),MATCH(AF$4,BPCiObIC!$B$1:$AG$1,0)))</f>
        <v>535129504707028.75</v>
      </c>
      <c r="AG59" s="20">
        <f t="array" ref="AG59">AF59*(1+INDEX(BPCiObIC!$B$2:$AG$43,MATCH($A59,BPCiObIC!$A$2:$A$43,0),MATCH(AG$4,BPCiObIC!$B$1:$AG$1,0)))</f>
        <v>545771263995305.44</v>
      </c>
      <c r="AH59" s="20">
        <f t="array" ref="AH59">AG59*(1+INDEX(BPCiObIC!$B$2:$AG$43,MATCH($A59,BPCiObIC!$A$2:$A$43,0),MATCH(AH$4,BPCiObIC!$B$1:$AG$1,0)))</f>
        <v>556413023283582.12</v>
      </c>
    </row>
    <row r="60" spans="1:34" ht="15.75" customHeight="1" x14ac:dyDescent="0.2">
      <c r="A60" s="3" t="s">
        <v>139</v>
      </c>
      <c r="B60" s="3" t="s">
        <v>89</v>
      </c>
      <c r="C60" s="3" t="s">
        <v>44</v>
      </c>
      <c r="D60" s="61">
        <f>SUM('Bureau of Stat KBLI'!V7:W9)*$E$1</f>
        <v>43511496468582.008</v>
      </c>
      <c r="E60" s="20">
        <f t="array" ref="E60">D60*(1+INDEX(BPCiObIC!$B$2:$AG$43,MATCH($A60,BPCiObIC!$A$2:$A$43,0),MATCH(E$4,BPCiObIC!$B$1:$AG$1,0)))</f>
        <v>44072794773026.711</v>
      </c>
      <c r="F60" s="20">
        <f t="array" ref="F60">E60*(1+INDEX(BPCiObIC!$B$2:$AG$43,MATCH($A60,BPCiObIC!$A$2:$A$43,0),MATCH(F$4,BPCiObIC!$B$1:$AG$1,0)))</f>
        <v>44641333825598.75</v>
      </c>
      <c r="G60" s="20">
        <f t="array" ref="G60">F60*(1+INDEX(BPCiObIC!$B$2:$AG$43,MATCH($A60,BPCiObIC!$A$2:$A$43,0),MATCH(G$4,BPCiObIC!$B$1:$AG$1,0)))</f>
        <v>45583265969318.883</v>
      </c>
      <c r="H60" s="20">
        <f t="array" ref="H60">G60*(1+INDEX(BPCiObIC!$B$2:$AG$43,MATCH($A60,BPCiObIC!$A$2:$A$43,0),MATCH(H$4,BPCiObIC!$B$1:$AG$1,0)))</f>
        <v>45929698790685.711</v>
      </c>
      <c r="I60" s="20">
        <f t="array" ref="I60">H60*(1+INDEX(BPCiObIC!$B$2:$AG$43,MATCH($A60,BPCiObIC!$A$2:$A$43,0),MATCH(I$4,BPCiObIC!$B$1:$AG$1,0)))</f>
        <v>47642250272019.797</v>
      </c>
      <c r="J60" s="20">
        <f t="array" ref="J60">I60*(1+INDEX(BPCiObIC!$B$2:$AG$43,MATCH($A60,BPCiObIC!$A$2:$A$43,0),MATCH(J$4,BPCiObIC!$B$1:$AG$1,0)))</f>
        <v>49354801753353.891</v>
      </c>
      <c r="K60" s="20">
        <f t="array" ref="K60">J60*(1+INDEX(BPCiObIC!$B$2:$AG$43,MATCH($A60,BPCiObIC!$A$2:$A$43,0),MATCH(K$4,BPCiObIC!$B$1:$AG$1,0)))</f>
        <v>51067353234687.977</v>
      </c>
      <c r="L60" s="20">
        <f t="array" ref="L60">K60*(1+INDEX(BPCiObIC!$B$2:$AG$43,MATCH($A60,BPCiObIC!$A$2:$A$43,0),MATCH(L$4,BPCiObIC!$B$1:$AG$1,0)))</f>
        <v>52779904716021.469</v>
      </c>
      <c r="M60" s="20">
        <f t="array" ref="M60">L60*(1+INDEX(BPCiObIC!$B$2:$AG$43,MATCH($A60,BPCiObIC!$A$2:$A$43,0),MATCH(M$4,BPCiObIC!$B$1:$AG$1,0)))</f>
        <v>54492456197355.562</v>
      </c>
      <c r="N60" s="20">
        <f t="array" ref="N60">M60*(1+INDEX(BPCiObIC!$B$2:$AG$43,MATCH($A60,BPCiObIC!$A$2:$A$43,0),MATCH(N$4,BPCiObIC!$B$1:$AG$1,0)))</f>
        <v>56205007678689.648</v>
      </c>
      <c r="O60" s="20">
        <f t="array" ref="O60">N60*(1+INDEX(BPCiObIC!$B$2:$AG$43,MATCH($A60,BPCiObIC!$A$2:$A$43,0),MATCH(O$4,BPCiObIC!$B$1:$AG$1,0)))</f>
        <v>57917559160023.742</v>
      </c>
      <c r="P60" s="20">
        <f t="array" ref="P60">O60*(1+INDEX(BPCiObIC!$B$2:$AG$43,MATCH($A60,BPCiObIC!$A$2:$A$43,0),MATCH(P$4,BPCiObIC!$B$1:$AG$1,0)))</f>
        <v>59630110641357.234</v>
      </c>
      <c r="Q60" s="20">
        <f t="array" ref="Q60">P60*(1+INDEX(BPCiObIC!$B$2:$AG$43,MATCH($A60,BPCiObIC!$A$2:$A$43,0),MATCH(Q$4,BPCiObIC!$B$1:$AG$1,0)))</f>
        <v>61342662122691.32</v>
      </c>
      <c r="R60" s="20">
        <f t="array" ref="R60">Q60*(1+INDEX(BPCiObIC!$B$2:$AG$43,MATCH($A60,BPCiObIC!$A$2:$A$43,0),MATCH(R$4,BPCiObIC!$B$1:$AG$1,0)))</f>
        <v>63055213604025.406</v>
      </c>
      <c r="S60" s="20">
        <f t="array" ref="S60">R60*(1+INDEX(BPCiObIC!$B$2:$AG$43,MATCH($A60,BPCiObIC!$A$2:$A$43,0),MATCH(S$4,BPCiObIC!$B$1:$AG$1,0)))</f>
        <v>64767765085358.898</v>
      </c>
      <c r="T60" s="20">
        <f t="array" ref="T60">S60*(1+INDEX(BPCiObIC!$B$2:$AG$43,MATCH($A60,BPCiObIC!$A$2:$A$43,0),MATCH(T$4,BPCiObIC!$B$1:$AG$1,0)))</f>
        <v>66480316566692.992</v>
      </c>
      <c r="U60" s="20">
        <f t="array" ref="U60">T60*(1+INDEX(BPCiObIC!$B$2:$AG$43,MATCH($A60,BPCiObIC!$A$2:$A$43,0),MATCH(U$4,BPCiObIC!$B$1:$AG$1,0)))</f>
        <v>68192868048027.086</v>
      </c>
      <c r="V60" s="20">
        <f t="array" ref="V60">U60*(1+INDEX(BPCiObIC!$B$2:$AG$43,MATCH($A60,BPCiObIC!$A$2:$A$43,0),MATCH(V$4,BPCiObIC!$B$1:$AG$1,0)))</f>
        <v>69905419529361.18</v>
      </c>
      <c r="W60" s="20">
        <f t="array" ref="W60">V60*(1+INDEX(BPCiObIC!$B$2:$AG$43,MATCH($A60,BPCiObIC!$A$2:$A$43,0),MATCH(W$4,BPCiObIC!$B$1:$AG$1,0)))</f>
        <v>71617971010694.672</v>
      </c>
      <c r="X60" s="20">
        <f t="array" ref="X60">W60*(1+INDEX(BPCiObIC!$B$2:$AG$43,MATCH($A60,BPCiObIC!$A$2:$A$43,0),MATCH(X$4,BPCiObIC!$B$1:$AG$1,0)))</f>
        <v>73330522492028.766</v>
      </c>
      <c r="Y60" s="20">
        <f t="array" ref="Y60">X60*(1+INDEX(BPCiObIC!$B$2:$AG$43,MATCH($A60,BPCiObIC!$A$2:$A$43,0),MATCH(Y$4,BPCiObIC!$B$1:$AG$1,0)))</f>
        <v>75043073973362.859</v>
      </c>
      <c r="Z60" s="20">
        <f t="array" ref="Z60">Y60*(1+INDEX(BPCiObIC!$B$2:$AG$43,MATCH($A60,BPCiObIC!$A$2:$A$43,0),MATCH(Z$4,BPCiObIC!$B$1:$AG$1,0)))</f>
        <v>76755625454696.938</v>
      </c>
      <c r="AA60" s="20">
        <f t="array" ref="AA60">Z60*(1+INDEX(BPCiObIC!$B$2:$AG$43,MATCH($A60,BPCiObIC!$A$2:$A$43,0),MATCH(AA$4,BPCiObIC!$B$1:$AG$1,0)))</f>
        <v>78468176936030.438</v>
      </c>
      <c r="AB60" s="20">
        <f t="array" ref="AB60">AA60*(1+INDEX(BPCiObIC!$B$2:$AG$43,MATCH($A60,BPCiObIC!$A$2:$A$43,0),MATCH(AB$4,BPCiObIC!$B$1:$AG$1,0)))</f>
        <v>80180728417364.531</v>
      </c>
      <c r="AC60" s="20">
        <f t="array" ref="AC60">AB60*(1+INDEX(BPCiObIC!$B$2:$AG$43,MATCH($A60,BPCiObIC!$A$2:$A$43,0),MATCH(AC$4,BPCiObIC!$B$1:$AG$1,0)))</f>
        <v>81893279898698.625</v>
      </c>
      <c r="AD60" s="20">
        <f t="array" ref="AD60">AC60*(1+INDEX(BPCiObIC!$B$2:$AG$43,MATCH($A60,BPCiObIC!$A$2:$A$43,0),MATCH(AD$4,BPCiObIC!$B$1:$AG$1,0)))</f>
        <v>83605831380032.719</v>
      </c>
      <c r="AE60" s="20">
        <f t="array" ref="AE60">AD60*(1+INDEX(BPCiObIC!$B$2:$AG$43,MATCH($A60,BPCiObIC!$A$2:$A$43,0),MATCH(AE$4,BPCiObIC!$B$1:$AG$1,0)))</f>
        <v>85318382861366.203</v>
      </c>
      <c r="AF60" s="20">
        <f t="array" ref="AF60">AE60*(1+INDEX(BPCiObIC!$B$2:$AG$43,MATCH($A60,BPCiObIC!$A$2:$A$43,0),MATCH(AF$4,BPCiObIC!$B$1:$AG$1,0)))</f>
        <v>87030934342700.297</v>
      </c>
      <c r="AG60" s="20">
        <f t="array" ref="AG60">AF60*(1+INDEX(BPCiObIC!$B$2:$AG$43,MATCH($A60,BPCiObIC!$A$2:$A$43,0),MATCH(AG$4,BPCiObIC!$B$1:$AG$1,0)))</f>
        <v>88743485824034.375</v>
      </c>
      <c r="AH60" s="20">
        <f t="array" ref="AH60">AG60*(1+INDEX(BPCiObIC!$B$2:$AG$43,MATCH($A60,BPCiObIC!$A$2:$A$43,0),MATCH(AH$4,BPCiObIC!$B$1:$AG$1,0)))</f>
        <v>90456037305367.859</v>
      </c>
    </row>
    <row r="61" spans="1:34" ht="15.75" customHeight="1" x14ac:dyDescent="0.2">
      <c r="A61" s="3" t="s">
        <v>140</v>
      </c>
      <c r="B61" s="3" t="s">
        <v>89</v>
      </c>
      <c r="C61" s="3" t="s">
        <v>48</v>
      </c>
      <c r="D61" s="61">
        <f>SUM('Bureau of Stat KBLI'!V10:W10)*$E$1</f>
        <v>349618144774.80005</v>
      </c>
      <c r="E61" s="20">
        <f t="array" ref="E61">D61*(1+INDEX(BPCiObIC!$B$2:$AG$43,MATCH($A61,BPCiObIC!$A$2:$A$43,0),MATCH(E$4,BPCiObIC!$B$1:$AG$1,0)))</f>
        <v>354128218842.39496</v>
      </c>
      <c r="F61" s="20">
        <f t="array" ref="F61">E61*(1+INDEX(BPCiObIC!$B$2:$AG$43,MATCH($A61,BPCiObIC!$A$2:$A$43,0),MATCH(F$4,BPCiObIC!$B$1:$AG$1,0)))</f>
        <v>358696472865.46179</v>
      </c>
      <c r="G61" s="20">
        <f t="array" ref="G61">F61*(1+INDEX(BPCiObIC!$B$2:$AG$43,MATCH($A61,BPCiObIC!$A$2:$A$43,0),MATCH(G$4,BPCiObIC!$B$1:$AG$1,0)))</f>
        <v>366264968442.92297</v>
      </c>
      <c r="H61" s="20">
        <f t="array" ref="H61">G61*(1+INDEX(BPCiObIC!$B$2:$AG$43,MATCH($A61,BPCiObIC!$A$2:$A$43,0),MATCH(H$4,BPCiObIC!$B$1:$AG$1,0)))</f>
        <v>369048582203.08923</v>
      </c>
      <c r="I61" s="20">
        <f t="array" ref="I61">H61*(1+INDEX(BPCiObIC!$B$2:$AG$43,MATCH($A61,BPCiObIC!$A$2:$A$43,0),MATCH(I$4,BPCiObIC!$B$1:$AG$1,0)))</f>
        <v>383099211387.75702</v>
      </c>
      <c r="J61" s="20">
        <f t="array" ref="J61">I61*(1+INDEX(BPCiObIC!$B$2:$AG$43,MATCH($A61,BPCiObIC!$A$2:$A$43,0),MATCH(J$4,BPCiObIC!$B$1:$AG$1,0)))</f>
        <v>397149840572.42102</v>
      </c>
      <c r="K61" s="20">
        <f t="array" ref="K61">J61*(1+INDEX(BPCiObIC!$B$2:$AG$43,MATCH($A61,BPCiObIC!$A$2:$A$43,0),MATCH(K$4,BPCiObIC!$B$1:$AG$1,0)))</f>
        <v>411200469757.08881</v>
      </c>
      <c r="L61" s="20">
        <f t="array" ref="L61">K61*(1+INDEX(BPCiObIC!$B$2:$AG$43,MATCH($A61,BPCiObIC!$A$2:$A$43,0),MATCH(L$4,BPCiObIC!$B$1:$AG$1,0)))</f>
        <v>425251098941.75281</v>
      </c>
      <c r="M61" s="20">
        <f t="array" ref="M61">L61*(1+INDEX(BPCiObIC!$B$2:$AG$43,MATCH($A61,BPCiObIC!$A$2:$A$43,0),MATCH(M$4,BPCiObIC!$B$1:$AG$1,0)))</f>
        <v>439301728126.42065</v>
      </c>
      <c r="N61" s="20">
        <f t="array" ref="N61">M61*(1+INDEX(BPCiObIC!$B$2:$AG$43,MATCH($A61,BPCiObIC!$A$2:$A$43,0),MATCH(N$4,BPCiObIC!$B$1:$AG$1,0)))</f>
        <v>453352357311.08466</v>
      </c>
      <c r="O61" s="20">
        <f t="array" ref="O61">N61*(1+INDEX(BPCiObIC!$B$2:$AG$43,MATCH($A61,BPCiObIC!$A$2:$A$43,0),MATCH(O$4,BPCiObIC!$B$1:$AG$1,0)))</f>
        <v>467402986495.75244</v>
      </c>
      <c r="P61" s="20">
        <f t="array" ref="P61">O61*(1+INDEX(BPCiObIC!$B$2:$AG$43,MATCH($A61,BPCiObIC!$A$2:$A$43,0),MATCH(P$4,BPCiObIC!$B$1:$AG$1,0)))</f>
        <v>481453615680.41638</v>
      </c>
      <c r="Q61" s="20">
        <f t="array" ref="Q61">P61*(1+INDEX(BPCiObIC!$B$2:$AG$43,MATCH($A61,BPCiObIC!$A$2:$A$43,0),MATCH(Q$4,BPCiObIC!$B$1:$AG$1,0)))</f>
        <v>495504244865.08423</v>
      </c>
      <c r="R61" s="20">
        <f t="array" ref="R61">Q61*(1+INDEX(BPCiObIC!$B$2:$AG$43,MATCH($A61,BPCiObIC!$A$2:$A$43,0),MATCH(R$4,BPCiObIC!$B$1:$AG$1,0)))</f>
        <v>509554874049.74823</v>
      </c>
      <c r="S61" s="20">
        <f t="array" ref="S61">R61*(1+INDEX(BPCiObIC!$B$2:$AG$43,MATCH($A61,BPCiObIC!$A$2:$A$43,0),MATCH(S$4,BPCiObIC!$B$1:$AG$1,0)))</f>
        <v>523605503234.41602</v>
      </c>
      <c r="T61" s="20">
        <f t="array" ref="T61">S61*(1+INDEX(BPCiObIC!$B$2:$AG$43,MATCH($A61,BPCiObIC!$A$2:$A$43,0),MATCH(T$4,BPCiObIC!$B$1:$AG$1,0)))</f>
        <v>537656132419.07996</v>
      </c>
      <c r="U61" s="20">
        <f t="array" ref="U61">T61*(1+INDEX(BPCiObIC!$B$2:$AG$43,MATCH($A61,BPCiObIC!$A$2:$A$43,0),MATCH(U$4,BPCiObIC!$B$1:$AG$1,0)))</f>
        <v>551706761603.7478</v>
      </c>
      <c r="V61" s="20">
        <f t="array" ref="V61">U61*(1+INDEX(BPCiObIC!$B$2:$AG$43,MATCH($A61,BPCiObIC!$A$2:$A$43,0),MATCH(V$4,BPCiObIC!$B$1:$AG$1,0)))</f>
        <v>565757390788.41174</v>
      </c>
      <c r="W61" s="20">
        <f t="array" ref="W61">V61*(1+INDEX(BPCiObIC!$B$2:$AG$43,MATCH($A61,BPCiObIC!$A$2:$A$43,0),MATCH(W$4,BPCiObIC!$B$1:$AG$1,0)))</f>
        <v>579808019973.07959</v>
      </c>
      <c r="X61" s="20">
        <f t="array" ref="X61">W61*(1+INDEX(BPCiObIC!$B$2:$AG$43,MATCH($A61,BPCiObIC!$A$2:$A$43,0),MATCH(X$4,BPCiObIC!$B$1:$AG$1,0)))</f>
        <v>593858649157.74353</v>
      </c>
      <c r="Y61" s="20">
        <f t="array" ref="Y61">X61*(1+INDEX(BPCiObIC!$B$2:$AG$43,MATCH($A61,BPCiObIC!$A$2:$A$43,0),MATCH(Y$4,BPCiObIC!$B$1:$AG$1,0)))</f>
        <v>607909278342.41125</v>
      </c>
      <c r="Z61" s="20">
        <f t="array" ref="Z61">Y61*(1+INDEX(BPCiObIC!$B$2:$AG$43,MATCH($A61,BPCiObIC!$A$2:$A$43,0),MATCH(Z$4,BPCiObIC!$B$1:$AG$1,0)))</f>
        <v>621959907527.0752</v>
      </c>
      <c r="AA61" s="20">
        <f t="array" ref="AA61">Z61*(1+INDEX(BPCiObIC!$B$2:$AG$43,MATCH($A61,BPCiObIC!$A$2:$A$43,0),MATCH(AA$4,BPCiObIC!$B$1:$AG$1,0)))</f>
        <v>636010536711.74304</v>
      </c>
      <c r="AB61" s="20">
        <f t="array" ref="AB61">AA61*(1+INDEX(BPCiObIC!$B$2:$AG$43,MATCH($A61,BPCiObIC!$A$2:$A$43,0),MATCH(AB$4,BPCiObIC!$B$1:$AG$1,0)))</f>
        <v>650061165896.40698</v>
      </c>
      <c r="AC61" s="20">
        <f t="array" ref="AC61">AB61*(1+INDEX(BPCiObIC!$B$2:$AG$43,MATCH($A61,BPCiObIC!$A$2:$A$43,0),MATCH(AC$4,BPCiObIC!$B$1:$AG$1,0)))</f>
        <v>664111795081.07483</v>
      </c>
      <c r="AD61" s="20">
        <f t="array" ref="AD61">AC61*(1+INDEX(BPCiObIC!$B$2:$AG$43,MATCH($A61,BPCiObIC!$A$2:$A$43,0),MATCH(AD$4,BPCiObIC!$B$1:$AG$1,0)))</f>
        <v>678162424265.73877</v>
      </c>
      <c r="AE61" s="20">
        <f t="array" ref="AE61">AD61*(1+INDEX(BPCiObIC!$B$2:$AG$43,MATCH($A61,BPCiObIC!$A$2:$A$43,0),MATCH(AE$4,BPCiObIC!$B$1:$AG$1,0)))</f>
        <v>692213053450.40649</v>
      </c>
      <c r="AF61" s="20">
        <f t="array" ref="AF61">AE61*(1+INDEX(BPCiObIC!$B$2:$AG$43,MATCH($A61,BPCiObIC!$A$2:$A$43,0),MATCH(AF$4,BPCiObIC!$B$1:$AG$1,0)))</f>
        <v>706263682635.07043</v>
      </c>
      <c r="AG61" s="20">
        <f t="array" ref="AG61">AF61*(1+INDEX(BPCiObIC!$B$2:$AG$43,MATCH($A61,BPCiObIC!$A$2:$A$43,0),MATCH(AG$4,BPCiObIC!$B$1:$AG$1,0)))</f>
        <v>720314311819.7345</v>
      </c>
      <c r="AH61" s="20">
        <f t="array" ref="AH61">AG61*(1+INDEX(BPCiObIC!$B$2:$AG$43,MATCH($A61,BPCiObIC!$A$2:$A$43,0),MATCH(AH$4,BPCiObIC!$B$1:$AG$1,0)))</f>
        <v>734364941004.40234</v>
      </c>
    </row>
    <row r="62" spans="1:34" ht="15.75" customHeight="1" x14ac:dyDescent="0.2">
      <c r="A62" s="3" t="s">
        <v>141</v>
      </c>
      <c r="B62" s="3" t="s">
        <v>89</v>
      </c>
      <c r="C62" s="3" t="s">
        <v>50</v>
      </c>
      <c r="D62" s="61">
        <f>SUM('Bureau of Stat KBLI'!V11:W12)*$E$1</f>
        <v>202092790732520.44</v>
      </c>
      <c r="E62" s="20">
        <f t="array" ref="E62">D62*(1+INDEX(BPCiObIC!$B$2:$AG$43,MATCH($A62,BPCiObIC!$A$2:$A$43,0),MATCH(E$4,BPCiObIC!$B$1:$AG$1,0)))</f>
        <v>204699787732969.94</v>
      </c>
      <c r="F62" s="20">
        <f t="array" ref="F62">E62*(1+INDEX(BPCiObIC!$B$2:$AG$43,MATCH($A62,BPCiObIC!$A$2:$A$43,0),MATCH(F$4,BPCiObIC!$B$1:$AG$1,0)))</f>
        <v>207340414994725.22</v>
      </c>
      <c r="G62" s="20">
        <f t="array" ref="G62">F62*(1+INDEX(BPCiObIC!$B$2:$AG$43,MATCH($A62,BPCiObIC!$A$2:$A$43,0),MATCH(G$4,BPCiObIC!$B$1:$AG$1,0)))</f>
        <v>211715297751113.91</v>
      </c>
      <c r="H62" s="20">
        <f t="array" ref="H62">G62*(1+INDEX(BPCiObIC!$B$2:$AG$43,MATCH($A62,BPCiObIC!$A$2:$A$43,0),MATCH(H$4,BPCiObIC!$B$1:$AG$1,0)))</f>
        <v>213324334014022.38</v>
      </c>
      <c r="I62" s="20">
        <f t="array" ref="I62">H62*(1+INDEX(BPCiObIC!$B$2:$AG$43,MATCH($A62,BPCiObIC!$A$2:$A$43,0),MATCH(I$4,BPCiObIC!$B$1:$AG$1,0)))</f>
        <v>221522761692881.56</v>
      </c>
      <c r="J62" s="20">
        <f t="array" ref="J62">I62*(1+INDEX(BPCiObIC!$B$2:$AG$43,MATCH($A62,BPCiObIC!$A$2:$A$43,0),MATCH(J$4,BPCiObIC!$B$1:$AG$1,0)))</f>
        <v>229721189371738.03</v>
      </c>
      <c r="K62" s="20">
        <f t="array" ref="K62">J62*(1+INDEX(BPCiObIC!$B$2:$AG$43,MATCH($A62,BPCiObIC!$A$2:$A$43,0),MATCH(K$4,BPCiObIC!$B$1:$AG$1,0)))</f>
        <v>237919617050594.5</v>
      </c>
      <c r="L62" s="20">
        <f t="array" ref="L62">K62*(1+INDEX(BPCiObIC!$B$2:$AG$43,MATCH($A62,BPCiObIC!$A$2:$A$43,0),MATCH(L$4,BPCiObIC!$B$1:$AG$1,0)))</f>
        <v>246118044729450.97</v>
      </c>
      <c r="M62" s="20">
        <f t="array" ref="M62">L62*(1+INDEX(BPCiObIC!$B$2:$AG$43,MATCH($A62,BPCiObIC!$A$2:$A$43,0),MATCH(M$4,BPCiObIC!$B$1:$AG$1,0)))</f>
        <v>254316472408310.19</v>
      </c>
      <c r="N62" s="20">
        <f t="array" ref="N62">M62*(1+INDEX(BPCiObIC!$B$2:$AG$43,MATCH($A62,BPCiObIC!$A$2:$A$43,0),MATCH(N$4,BPCiObIC!$B$1:$AG$1,0)))</f>
        <v>262514900087166.66</v>
      </c>
      <c r="O62" s="20">
        <f t="array" ref="O62">N62*(1+INDEX(BPCiObIC!$B$2:$AG$43,MATCH($A62,BPCiObIC!$A$2:$A$43,0),MATCH(O$4,BPCiObIC!$B$1:$AG$1,0)))</f>
        <v>270713327766023.12</v>
      </c>
      <c r="P62" s="20">
        <f t="array" ref="P62">O62*(1+INDEX(BPCiObIC!$B$2:$AG$43,MATCH($A62,BPCiObIC!$A$2:$A$43,0),MATCH(P$4,BPCiObIC!$B$1:$AG$1,0)))</f>
        <v>278911755444882.34</v>
      </c>
      <c r="Q62" s="20">
        <f t="array" ref="Q62">P62*(1+INDEX(BPCiObIC!$B$2:$AG$43,MATCH($A62,BPCiObIC!$A$2:$A$43,0),MATCH(Q$4,BPCiObIC!$B$1:$AG$1,0)))</f>
        <v>287110183123738.81</v>
      </c>
      <c r="R62" s="20">
        <f t="array" ref="R62">Q62*(1+INDEX(BPCiObIC!$B$2:$AG$43,MATCH($A62,BPCiObIC!$A$2:$A$43,0),MATCH(R$4,BPCiObIC!$B$1:$AG$1,0)))</f>
        <v>295308610802595.31</v>
      </c>
      <c r="S62" s="20">
        <f t="array" ref="S62">R62*(1+INDEX(BPCiObIC!$B$2:$AG$43,MATCH($A62,BPCiObIC!$A$2:$A$43,0),MATCH(S$4,BPCiObIC!$B$1:$AG$1,0)))</f>
        <v>303507038481454.56</v>
      </c>
      <c r="T62" s="20">
        <f t="array" ref="T62">S62*(1+INDEX(BPCiObIC!$B$2:$AG$43,MATCH($A62,BPCiObIC!$A$2:$A$43,0),MATCH(T$4,BPCiObIC!$B$1:$AG$1,0)))</f>
        <v>311705466160311.06</v>
      </c>
      <c r="U62" s="20">
        <f t="array" ref="U62">T62*(1+INDEX(BPCiObIC!$B$2:$AG$43,MATCH($A62,BPCiObIC!$A$2:$A$43,0),MATCH(U$4,BPCiObIC!$B$1:$AG$1,0)))</f>
        <v>319903893839167.5</v>
      </c>
      <c r="V62" s="20">
        <f t="array" ref="V62">U62*(1+INDEX(BPCiObIC!$B$2:$AG$43,MATCH($A62,BPCiObIC!$A$2:$A$43,0),MATCH(V$4,BPCiObIC!$B$1:$AG$1,0)))</f>
        <v>328102321518026.69</v>
      </c>
      <c r="W62" s="20">
        <f t="array" ref="W62">V62*(1+INDEX(BPCiObIC!$B$2:$AG$43,MATCH($A62,BPCiObIC!$A$2:$A$43,0),MATCH(W$4,BPCiObIC!$B$1:$AG$1,0)))</f>
        <v>336300749196883.12</v>
      </c>
      <c r="X62" s="20">
        <f t="array" ref="X62">W62*(1+INDEX(BPCiObIC!$B$2:$AG$43,MATCH($A62,BPCiObIC!$A$2:$A$43,0),MATCH(X$4,BPCiObIC!$B$1:$AG$1,0)))</f>
        <v>344499176875739.62</v>
      </c>
      <c r="Y62" s="20">
        <f t="array" ref="Y62">X62*(1+INDEX(BPCiObIC!$B$2:$AG$43,MATCH($A62,BPCiObIC!$A$2:$A$43,0),MATCH(Y$4,BPCiObIC!$B$1:$AG$1,0)))</f>
        <v>352697604554598.81</v>
      </c>
      <c r="Z62" s="20">
        <f t="array" ref="Z62">Y62*(1+INDEX(BPCiObIC!$B$2:$AG$43,MATCH($A62,BPCiObIC!$A$2:$A$43,0),MATCH(Z$4,BPCiObIC!$B$1:$AG$1,0)))</f>
        <v>360896032233455.25</v>
      </c>
      <c r="AA62" s="20">
        <f t="array" ref="AA62">Z62*(1+INDEX(BPCiObIC!$B$2:$AG$43,MATCH($A62,BPCiObIC!$A$2:$A$43,0),MATCH(AA$4,BPCiObIC!$B$1:$AG$1,0)))</f>
        <v>369094459912311.69</v>
      </c>
      <c r="AB62" s="20">
        <f t="array" ref="AB62">AA62*(1+INDEX(BPCiObIC!$B$2:$AG$43,MATCH($A62,BPCiObIC!$A$2:$A$43,0),MATCH(AB$4,BPCiObIC!$B$1:$AG$1,0)))</f>
        <v>377292887591170.94</v>
      </c>
      <c r="AC62" s="20">
        <f t="array" ref="AC62">AB62*(1+INDEX(BPCiObIC!$B$2:$AG$43,MATCH($A62,BPCiObIC!$A$2:$A$43,0),MATCH(AC$4,BPCiObIC!$B$1:$AG$1,0)))</f>
        <v>385491315270027.38</v>
      </c>
      <c r="AD62" s="20">
        <f t="array" ref="AD62">AC62*(1+INDEX(BPCiObIC!$B$2:$AG$43,MATCH($A62,BPCiObIC!$A$2:$A$43,0),MATCH(AD$4,BPCiObIC!$B$1:$AG$1,0)))</f>
        <v>393689742948883.88</v>
      </c>
      <c r="AE62" s="20">
        <f t="array" ref="AE62">AD62*(1+INDEX(BPCiObIC!$B$2:$AG$43,MATCH($A62,BPCiObIC!$A$2:$A$43,0),MATCH(AE$4,BPCiObIC!$B$1:$AG$1,0)))</f>
        <v>401888170627743.06</v>
      </c>
      <c r="AF62" s="20">
        <f t="array" ref="AF62">AE62*(1+INDEX(BPCiObIC!$B$2:$AG$43,MATCH($A62,BPCiObIC!$A$2:$A$43,0),MATCH(AF$4,BPCiObIC!$B$1:$AG$1,0)))</f>
        <v>410086598306599.56</v>
      </c>
      <c r="AG62" s="20">
        <f t="array" ref="AG62">AF62*(1+INDEX(BPCiObIC!$B$2:$AG$43,MATCH($A62,BPCiObIC!$A$2:$A$43,0),MATCH(AG$4,BPCiObIC!$B$1:$AG$1,0)))</f>
        <v>418285025985456</v>
      </c>
      <c r="AH62" s="20">
        <f t="array" ref="AH62">AG62*(1+INDEX(BPCiObIC!$B$2:$AG$43,MATCH($A62,BPCiObIC!$A$2:$A$43,0),MATCH(AH$4,BPCiObIC!$B$1:$AG$1,0)))</f>
        <v>426483453664315.25</v>
      </c>
    </row>
    <row r="63" spans="1:34" ht="15.75" customHeight="1" x14ac:dyDescent="0.2">
      <c r="A63" s="3" t="s">
        <v>142</v>
      </c>
      <c r="B63" s="3" t="s">
        <v>89</v>
      </c>
      <c r="C63" s="3" t="s">
        <v>53</v>
      </c>
      <c r="D63" s="61">
        <f>SUM('Bureau of Stat KBLI'!V13:W13)*$E$1</f>
        <v>33808137193897.199</v>
      </c>
      <c r="E63" s="20">
        <f t="array" ref="E63">D63*(1+INDEX(BPCiObIC!$B$2:$AG$43,MATCH($A63,BPCiObIC!$A$2:$A$43,0),MATCH(E$4,BPCiObIC!$B$1:$AG$1,0)))</f>
        <v>34244262163698.469</v>
      </c>
      <c r="F63" s="20">
        <f t="array" ref="F63">E63*(1+INDEX(BPCiObIC!$B$2:$AG$43,MATCH($A63,BPCiObIC!$A$2:$A$43,0),MATCH(F$4,BPCiObIC!$B$1:$AG$1,0)))</f>
        <v>34686013145610.176</v>
      </c>
      <c r="G63" s="20">
        <f t="array" ref="G63">F63*(1+INDEX(BPCiObIC!$B$2:$AG$43,MATCH($A63,BPCiObIC!$A$2:$A$43,0),MATCH(G$4,BPCiObIC!$B$1:$AG$1,0)))</f>
        <v>35417888022982.547</v>
      </c>
      <c r="H63" s="20">
        <f t="array" ref="H63">G63*(1+INDEX(BPCiObIC!$B$2:$AG$43,MATCH($A63,BPCiObIC!$A$2:$A$43,0),MATCH(H$4,BPCiObIC!$B$1:$AG$1,0)))</f>
        <v>35687063971957.219</v>
      </c>
      <c r="I63" s="20">
        <f t="array" ref="I63">H63*(1+INDEX(BPCiObIC!$B$2:$AG$43,MATCH($A63,BPCiObIC!$A$2:$A$43,0),MATCH(I$4,BPCiObIC!$B$1:$AG$1,0)))</f>
        <v>37049260727020.211</v>
      </c>
      <c r="J63" s="20">
        <f t="array" ref="J63">I63*(1+INDEX(BPCiObIC!$B$2:$AG$43,MATCH($A63,BPCiObIC!$A$2:$A$43,0),MATCH(J$4,BPCiObIC!$B$1:$AG$1,0)))</f>
        <v>38411457482082.672</v>
      </c>
      <c r="K63" s="20">
        <f t="array" ref="K63">J63*(1+INDEX(BPCiObIC!$B$2:$AG$43,MATCH($A63,BPCiObIC!$A$2:$A$43,0),MATCH(K$4,BPCiObIC!$B$1:$AG$1,0)))</f>
        <v>39773654237145.664</v>
      </c>
      <c r="L63" s="20">
        <f t="array" ref="L63">K63*(1+INDEX(BPCiObIC!$B$2:$AG$43,MATCH($A63,BPCiObIC!$A$2:$A$43,0),MATCH(L$4,BPCiObIC!$B$1:$AG$1,0)))</f>
        <v>41135850992208.125</v>
      </c>
      <c r="M63" s="20">
        <f t="array" ref="M63">L63*(1+INDEX(BPCiObIC!$B$2:$AG$43,MATCH($A63,BPCiObIC!$A$2:$A$43,0),MATCH(M$4,BPCiObIC!$B$1:$AG$1,0)))</f>
        <v>42498047747271.117</v>
      </c>
      <c r="N63" s="20">
        <f t="array" ref="N63">M63*(1+INDEX(BPCiObIC!$B$2:$AG$43,MATCH($A63,BPCiObIC!$A$2:$A$43,0),MATCH(N$4,BPCiObIC!$B$1:$AG$1,0)))</f>
        <v>43860244502333.586</v>
      </c>
      <c r="O63" s="20">
        <f t="array" ref="O63">N63*(1+INDEX(BPCiObIC!$B$2:$AG$43,MATCH($A63,BPCiObIC!$A$2:$A$43,0),MATCH(O$4,BPCiObIC!$B$1:$AG$1,0)))</f>
        <v>45222441257396.578</v>
      </c>
      <c r="P63" s="20">
        <f t="array" ref="P63">O63*(1+INDEX(BPCiObIC!$B$2:$AG$43,MATCH($A63,BPCiObIC!$A$2:$A$43,0),MATCH(P$4,BPCiObIC!$B$1:$AG$1,0)))</f>
        <v>46584638012459.039</v>
      </c>
      <c r="Q63" s="20">
        <f t="array" ref="Q63">P63*(1+INDEX(BPCiObIC!$B$2:$AG$43,MATCH($A63,BPCiObIC!$A$2:$A$43,0),MATCH(Q$4,BPCiObIC!$B$1:$AG$1,0)))</f>
        <v>47946834767522.031</v>
      </c>
      <c r="R63" s="20">
        <f t="array" ref="R63">Q63*(1+INDEX(BPCiObIC!$B$2:$AG$43,MATCH($A63,BPCiObIC!$A$2:$A$43,0),MATCH(R$4,BPCiObIC!$B$1:$AG$1,0)))</f>
        <v>49309031522584.492</v>
      </c>
      <c r="S63" s="20">
        <f t="array" ref="S63">R63*(1+INDEX(BPCiObIC!$B$2:$AG$43,MATCH($A63,BPCiObIC!$A$2:$A$43,0),MATCH(S$4,BPCiObIC!$B$1:$AG$1,0)))</f>
        <v>50671228277647.484</v>
      </c>
      <c r="T63" s="20">
        <f t="array" ref="T63">S63*(1+INDEX(BPCiObIC!$B$2:$AG$43,MATCH($A63,BPCiObIC!$A$2:$A$43,0),MATCH(T$4,BPCiObIC!$B$1:$AG$1,0)))</f>
        <v>52033425032709.945</v>
      </c>
      <c r="U63" s="20">
        <f t="array" ref="U63">T63*(1+INDEX(BPCiObIC!$B$2:$AG$43,MATCH($A63,BPCiObIC!$A$2:$A$43,0),MATCH(U$4,BPCiObIC!$B$1:$AG$1,0)))</f>
        <v>53395621787772.938</v>
      </c>
      <c r="V63" s="20">
        <f t="array" ref="V63">U63*(1+INDEX(BPCiObIC!$B$2:$AG$43,MATCH($A63,BPCiObIC!$A$2:$A$43,0),MATCH(V$4,BPCiObIC!$B$1:$AG$1,0)))</f>
        <v>54757818542835.922</v>
      </c>
      <c r="W63" s="20">
        <f t="array" ref="W63">V63*(1+INDEX(BPCiObIC!$B$2:$AG$43,MATCH($A63,BPCiObIC!$A$2:$A$43,0),MATCH(W$4,BPCiObIC!$B$1:$AG$1,0)))</f>
        <v>56120015297898.391</v>
      </c>
      <c r="X63" s="20">
        <f t="array" ref="X63">W63*(1+INDEX(BPCiObIC!$B$2:$AG$43,MATCH($A63,BPCiObIC!$A$2:$A$43,0),MATCH(X$4,BPCiObIC!$B$1:$AG$1,0)))</f>
        <v>57482212052961.383</v>
      </c>
      <c r="Y63" s="20">
        <f t="array" ref="Y63">X63*(1+INDEX(BPCiObIC!$B$2:$AG$43,MATCH($A63,BPCiObIC!$A$2:$A$43,0),MATCH(Y$4,BPCiObIC!$B$1:$AG$1,0)))</f>
        <v>58844408808023.852</v>
      </c>
      <c r="Z63" s="20">
        <f t="array" ref="Z63">Y63*(1+INDEX(BPCiObIC!$B$2:$AG$43,MATCH($A63,BPCiObIC!$A$2:$A$43,0),MATCH(Z$4,BPCiObIC!$B$1:$AG$1,0)))</f>
        <v>60206605563086.844</v>
      </c>
      <c r="AA63" s="20">
        <f t="array" ref="AA63">Z63*(1+INDEX(BPCiObIC!$B$2:$AG$43,MATCH($A63,BPCiObIC!$A$2:$A$43,0),MATCH(AA$4,BPCiObIC!$B$1:$AG$1,0)))</f>
        <v>61568802318149.305</v>
      </c>
      <c r="AB63" s="20">
        <f t="array" ref="AB63">AA63*(1+INDEX(BPCiObIC!$B$2:$AG$43,MATCH($A63,BPCiObIC!$A$2:$A$43,0),MATCH(AB$4,BPCiObIC!$B$1:$AG$1,0)))</f>
        <v>62930999073212.289</v>
      </c>
      <c r="AC63" s="20">
        <f t="array" ref="AC63">AB63*(1+INDEX(BPCiObIC!$B$2:$AG$43,MATCH($A63,BPCiObIC!$A$2:$A$43,0),MATCH(AC$4,BPCiObIC!$B$1:$AG$1,0)))</f>
        <v>64293195828274.75</v>
      </c>
      <c r="AD63" s="20">
        <f t="array" ref="AD63">AC63*(1+INDEX(BPCiObIC!$B$2:$AG$43,MATCH($A63,BPCiObIC!$A$2:$A$43,0),MATCH(AD$4,BPCiObIC!$B$1:$AG$1,0)))</f>
        <v>65655392583337.742</v>
      </c>
      <c r="AE63" s="20">
        <f t="array" ref="AE63">AD63*(1+INDEX(BPCiObIC!$B$2:$AG$43,MATCH($A63,BPCiObIC!$A$2:$A$43,0),MATCH(AE$4,BPCiObIC!$B$1:$AG$1,0)))</f>
        <v>67017589338400.211</v>
      </c>
      <c r="AF63" s="20">
        <f t="array" ref="AF63">AE63*(1+INDEX(BPCiObIC!$B$2:$AG$43,MATCH($A63,BPCiObIC!$A$2:$A$43,0),MATCH(AF$4,BPCiObIC!$B$1:$AG$1,0)))</f>
        <v>68379786093463.195</v>
      </c>
      <c r="AG63" s="20">
        <f t="array" ref="AG63">AF63*(1+INDEX(BPCiObIC!$B$2:$AG$43,MATCH($A63,BPCiObIC!$A$2:$A$43,0),MATCH(AG$4,BPCiObIC!$B$1:$AG$1,0)))</f>
        <v>69741982848526.188</v>
      </c>
      <c r="AH63" s="20">
        <f t="array" ref="AH63">AG63*(1+INDEX(BPCiObIC!$B$2:$AG$43,MATCH($A63,BPCiObIC!$A$2:$A$43,0),MATCH(AH$4,BPCiObIC!$B$1:$AG$1,0)))</f>
        <v>71104179603588.641</v>
      </c>
    </row>
    <row r="64" spans="1:34" ht="15.75" customHeight="1" x14ac:dyDescent="0.2">
      <c r="A64" s="3" t="s">
        <v>143</v>
      </c>
      <c r="B64" s="3" t="s">
        <v>89</v>
      </c>
      <c r="C64" s="3" t="s">
        <v>114</v>
      </c>
      <c r="D64" s="61">
        <f>SUM('Bureau of Stat KBLI'!V14:W15)*$E$1</f>
        <v>774866456462720.5</v>
      </c>
      <c r="E64" s="20">
        <f t="array" ref="E64">D64*(1+INDEX(BPCiObIC!$B$2:$AG$43,MATCH($A64,BPCiObIC!$A$2:$A$43,0),MATCH(E$4,BPCiObIC!$B$1:$AG$1,0)))</f>
        <v>784862233751089.5</v>
      </c>
      <c r="F64" s="20">
        <f t="array" ref="F64">E64*(1+INDEX(BPCiObIC!$B$2:$AG$43,MATCH($A64,BPCiObIC!$A$2:$A$43,0),MATCH(F$4,BPCiObIC!$B$1:$AG$1,0)))</f>
        <v>794986956566478.5</v>
      </c>
      <c r="G64" s="20">
        <f t="array" ref="G64">F64*(1+INDEX(BPCiObIC!$B$2:$AG$43,MATCH($A64,BPCiObIC!$A$2:$A$43,0),MATCH(G$4,BPCiObIC!$B$1:$AG$1,0)))</f>
        <v>811761181350031.12</v>
      </c>
      <c r="H64" s="20">
        <f t="array" ref="H64">G64*(1+INDEX(BPCiObIC!$B$2:$AG$43,MATCH($A64,BPCiObIC!$A$2:$A$43,0),MATCH(H$4,BPCiObIC!$B$1:$AG$1,0)))</f>
        <v>817930566328291.38</v>
      </c>
      <c r="I64" s="20">
        <f t="array" ref="I64">H64*(1+INDEX(BPCiObIC!$B$2:$AG$43,MATCH($A64,BPCiObIC!$A$2:$A$43,0),MATCH(I$4,BPCiObIC!$B$1:$AG$1,0)))</f>
        <v>849071286845658.62</v>
      </c>
      <c r="J64" s="20">
        <f t="array" ref="J64">I64*(1+INDEX(BPCiObIC!$B$2:$AG$43,MATCH($A64,BPCiObIC!$A$2:$A$43,0),MATCH(J$4,BPCiObIC!$B$1:$AG$1,0)))</f>
        <v>880212007363025.75</v>
      </c>
      <c r="K64" s="20">
        <f t="array" ref="K64">J64*(1+INDEX(BPCiObIC!$B$2:$AG$43,MATCH($A64,BPCiObIC!$A$2:$A$43,0),MATCH(K$4,BPCiObIC!$B$1:$AG$1,0)))</f>
        <v>911352727880379.38</v>
      </c>
      <c r="L64" s="20">
        <f t="array" ref="L64">K64*(1+INDEX(BPCiObIC!$B$2:$AG$43,MATCH($A64,BPCiObIC!$A$2:$A$43,0),MATCH(L$4,BPCiObIC!$B$1:$AG$1,0)))</f>
        <v>942493448397746.62</v>
      </c>
      <c r="M64" s="20">
        <f t="array" ref="M64">L64*(1+INDEX(BPCiObIC!$B$2:$AG$43,MATCH($A64,BPCiObIC!$A$2:$A$43,0),MATCH(M$4,BPCiObIC!$B$1:$AG$1,0)))</f>
        <v>973634168915113.75</v>
      </c>
      <c r="N64" s="20">
        <f t="array" ref="N64">M64*(1+INDEX(BPCiObIC!$B$2:$AG$43,MATCH($A64,BPCiObIC!$A$2:$A$43,0),MATCH(N$4,BPCiObIC!$B$1:$AG$1,0)))</f>
        <v>1004774889432467.5</v>
      </c>
      <c r="O64" s="20">
        <f t="array" ref="O64">N64*(1+INDEX(BPCiObIC!$B$2:$AG$43,MATCH($A64,BPCiObIC!$A$2:$A$43,0),MATCH(O$4,BPCiObIC!$B$1:$AG$1,0)))</f>
        <v>1035915609949834.8</v>
      </c>
      <c r="P64" s="20">
        <f t="array" ref="P64">O64*(1+INDEX(BPCiObIC!$B$2:$AG$43,MATCH($A64,BPCiObIC!$A$2:$A$43,0),MATCH(P$4,BPCiObIC!$B$1:$AG$1,0)))</f>
        <v>1067056330467188.5</v>
      </c>
      <c r="Q64" s="20">
        <f t="array" ref="Q64">P64*(1+INDEX(BPCiObIC!$B$2:$AG$43,MATCH($A64,BPCiObIC!$A$2:$A$43,0),MATCH(Q$4,BPCiObIC!$B$1:$AG$1,0)))</f>
        <v>1098197050984555.8</v>
      </c>
      <c r="R64" s="20">
        <f t="array" ref="R64">Q64*(1+INDEX(BPCiObIC!$B$2:$AG$43,MATCH($A64,BPCiObIC!$A$2:$A$43,0),MATCH(R$4,BPCiObIC!$B$1:$AG$1,0)))</f>
        <v>1129337771501923</v>
      </c>
      <c r="S64" s="20">
        <f t="array" ref="S64">R64*(1+INDEX(BPCiObIC!$B$2:$AG$43,MATCH($A64,BPCiObIC!$A$2:$A$43,0),MATCH(S$4,BPCiObIC!$B$1:$AG$1,0)))</f>
        <v>1160478492019276.5</v>
      </c>
      <c r="T64" s="20">
        <f t="array" ref="T64">S64*(1+INDEX(BPCiObIC!$B$2:$AG$43,MATCH($A64,BPCiObIC!$A$2:$A$43,0),MATCH(T$4,BPCiObIC!$B$1:$AG$1,0)))</f>
        <v>1191619212536643.8</v>
      </c>
      <c r="U64" s="20">
        <f t="array" ref="U64">T64*(1+INDEX(BPCiObIC!$B$2:$AG$43,MATCH($A64,BPCiObIC!$A$2:$A$43,0),MATCH(U$4,BPCiObIC!$B$1:$AG$1,0)))</f>
        <v>1222759933054011</v>
      </c>
      <c r="V64" s="20">
        <f t="array" ref="V64">U64*(1+INDEX(BPCiObIC!$B$2:$AG$43,MATCH($A64,BPCiObIC!$A$2:$A$43,0),MATCH(V$4,BPCiObIC!$B$1:$AG$1,0)))</f>
        <v>1253900653571364.5</v>
      </c>
      <c r="W64" s="20">
        <f t="array" ref="W64">V64*(1+INDEX(BPCiObIC!$B$2:$AG$43,MATCH($A64,BPCiObIC!$A$2:$A$43,0),MATCH(W$4,BPCiObIC!$B$1:$AG$1,0)))</f>
        <v>1285041374088731.8</v>
      </c>
      <c r="X64" s="20">
        <f t="array" ref="X64">W64*(1+INDEX(BPCiObIC!$B$2:$AG$43,MATCH($A64,BPCiObIC!$A$2:$A$43,0),MATCH(X$4,BPCiObIC!$B$1:$AG$1,0)))</f>
        <v>1316182094606099</v>
      </c>
      <c r="Y64" s="20">
        <f t="array" ref="Y64">X64*(1+INDEX(BPCiObIC!$B$2:$AG$43,MATCH($A64,BPCiObIC!$A$2:$A$43,0),MATCH(Y$4,BPCiObIC!$B$1:$AG$1,0)))</f>
        <v>1347322815123452.8</v>
      </c>
      <c r="Z64" s="20">
        <f t="array" ref="Z64">Y64*(1+INDEX(BPCiObIC!$B$2:$AG$43,MATCH($A64,BPCiObIC!$A$2:$A$43,0),MATCH(Z$4,BPCiObIC!$B$1:$AG$1,0)))</f>
        <v>1378463535640820</v>
      </c>
      <c r="AA64" s="20">
        <f t="array" ref="AA64">Z64*(1+INDEX(BPCiObIC!$B$2:$AG$43,MATCH($A64,BPCiObIC!$A$2:$A$43,0),MATCH(AA$4,BPCiObIC!$B$1:$AG$1,0)))</f>
        <v>1409604256158187</v>
      </c>
      <c r="AB64" s="20">
        <f t="array" ref="AB64">AA64*(1+INDEX(BPCiObIC!$B$2:$AG$43,MATCH($A64,BPCiObIC!$A$2:$A$43,0),MATCH(AB$4,BPCiObIC!$B$1:$AG$1,0)))</f>
        <v>1440744976675540.8</v>
      </c>
      <c r="AC64" s="20">
        <f t="array" ref="AC64">AB64*(1+INDEX(BPCiObIC!$B$2:$AG$43,MATCH($A64,BPCiObIC!$A$2:$A$43,0),MATCH(AC$4,BPCiObIC!$B$1:$AG$1,0)))</f>
        <v>1471885697192907.8</v>
      </c>
      <c r="AD64" s="20">
        <f t="array" ref="AD64">AC64*(1+INDEX(BPCiObIC!$B$2:$AG$43,MATCH($A64,BPCiObIC!$A$2:$A$43,0),MATCH(AD$4,BPCiObIC!$B$1:$AG$1,0)))</f>
        <v>1503026417710275</v>
      </c>
      <c r="AE64" s="20">
        <f t="array" ref="AE64">AD64*(1+INDEX(BPCiObIC!$B$2:$AG$43,MATCH($A64,BPCiObIC!$A$2:$A$43,0),MATCH(AE$4,BPCiObIC!$B$1:$AG$1,0)))</f>
        <v>1534167138227628.8</v>
      </c>
      <c r="AF64" s="20">
        <f t="array" ref="AF64">AE64*(1+INDEX(BPCiObIC!$B$2:$AG$43,MATCH($A64,BPCiObIC!$A$2:$A$43,0),MATCH(AF$4,BPCiObIC!$B$1:$AG$1,0)))</f>
        <v>1565307858744996</v>
      </c>
      <c r="AG64" s="20">
        <f t="array" ref="AG64">AF64*(1+INDEX(BPCiObIC!$B$2:$AG$43,MATCH($A64,BPCiObIC!$A$2:$A$43,0),MATCH(AG$4,BPCiObIC!$B$1:$AG$1,0)))</f>
        <v>1596448579262363.2</v>
      </c>
      <c r="AH64" s="20">
        <f t="array" ref="AH64">AG64*(1+INDEX(BPCiObIC!$B$2:$AG$43,MATCH($A64,BPCiObIC!$A$2:$A$43,0),MATCH(AH$4,BPCiObIC!$B$1:$AG$1,0)))</f>
        <v>1627589299779716.8</v>
      </c>
    </row>
    <row r="65" spans="1:34" ht="15.75" customHeight="1" x14ac:dyDescent="0.2">
      <c r="A65" s="3" t="s">
        <v>144</v>
      </c>
      <c r="B65" s="3" t="s">
        <v>89</v>
      </c>
      <c r="C65" s="3" t="s">
        <v>115</v>
      </c>
      <c r="D65" s="61">
        <f>SUM('Bureau of Stat KBLI'!V16:W16)*$E$1</f>
        <v>45000085911291.602</v>
      </c>
      <c r="E65" s="20">
        <f t="array" ref="E65">D65*(1+INDEX(BPCiObIC!$B$2:$AG$43,MATCH($A65,BPCiObIC!$A$2:$A$43,0),MATCH(E$4,BPCiObIC!$B$1:$AG$1,0)))</f>
        <v>45580587019547.258</v>
      </c>
      <c r="F65" s="20">
        <f t="array" ref="F65">E65*(1+INDEX(BPCiObIC!$B$2:$AG$43,MATCH($A65,BPCiObIC!$A$2:$A$43,0),MATCH(F$4,BPCiObIC!$B$1:$AG$1,0)))</f>
        <v>46168576592099.414</v>
      </c>
      <c r="G65" s="20">
        <f t="array" ref="G65">F65*(1+INDEX(BPCiObIC!$B$2:$AG$43,MATCH($A65,BPCiObIC!$A$2:$A$43,0),MATCH(G$4,BPCiObIC!$B$1:$AG$1,0)))</f>
        <v>47142733558192.703</v>
      </c>
      <c r="H65" s="20">
        <f t="array" ref="H65">G65*(1+INDEX(BPCiObIC!$B$2:$AG$43,MATCH($A65,BPCiObIC!$A$2:$A$43,0),MATCH(H$4,BPCiObIC!$B$1:$AG$1,0)))</f>
        <v>47501018333234.969</v>
      </c>
      <c r="I65" s="20">
        <f t="array" ref="I65">H65*(1+INDEX(BPCiObIC!$B$2:$AG$43,MATCH($A65,BPCiObIC!$A$2:$A$43,0),MATCH(I$4,BPCiObIC!$B$1:$AG$1,0)))</f>
        <v>49309506656047.305</v>
      </c>
      <c r="J65" s="20">
        <f t="array" ref="J65">I65*(1+INDEX(BPCiObIC!$B$2:$AG$43,MATCH($A65,BPCiObIC!$A$2:$A$43,0),MATCH(J$4,BPCiObIC!$B$1:$AG$1,0)))</f>
        <v>51117994978859.641</v>
      </c>
      <c r="K65" s="20">
        <f t="array" ref="K65">J65*(1+INDEX(BPCiObIC!$B$2:$AG$43,MATCH($A65,BPCiObIC!$A$2:$A$43,0),MATCH(K$4,BPCiObIC!$B$1:$AG$1,0)))</f>
        <v>52926483301672.516</v>
      </c>
      <c r="L65" s="20">
        <f t="array" ref="L65">K65*(1+INDEX(BPCiObIC!$B$2:$AG$43,MATCH($A65,BPCiObIC!$A$2:$A$43,0),MATCH(L$4,BPCiObIC!$B$1:$AG$1,0)))</f>
        <v>54734971624484.852</v>
      </c>
      <c r="M65" s="20">
        <f t="array" ref="M65">L65*(1+INDEX(BPCiObIC!$B$2:$AG$43,MATCH($A65,BPCiObIC!$A$2:$A$43,0),MATCH(M$4,BPCiObIC!$B$1:$AG$1,0)))</f>
        <v>56543459947297.188</v>
      </c>
      <c r="N65" s="20">
        <f t="array" ref="N65">M65*(1+INDEX(BPCiObIC!$B$2:$AG$43,MATCH($A65,BPCiObIC!$A$2:$A$43,0),MATCH(N$4,BPCiObIC!$B$1:$AG$1,0)))</f>
        <v>58351948270109.531</v>
      </c>
      <c r="O65" s="20">
        <f t="array" ref="O65">N65*(1+INDEX(BPCiObIC!$B$2:$AG$43,MATCH($A65,BPCiObIC!$A$2:$A$43,0),MATCH(O$4,BPCiObIC!$B$1:$AG$1,0)))</f>
        <v>60160436592921.867</v>
      </c>
      <c r="P65" s="20">
        <f t="array" ref="P65">O65*(1+INDEX(BPCiObIC!$B$2:$AG$43,MATCH($A65,BPCiObIC!$A$2:$A$43,0),MATCH(P$4,BPCiObIC!$B$1:$AG$1,0)))</f>
        <v>61968924915734.742</v>
      </c>
      <c r="Q65" s="20">
        <f t="array" ref="Q65">P65*(1+INDEX(BPCiObIC!$B$2:$AG$43,MATCH($A65,BPCiObIC!$A$2:$A$43,0),MATCH(Q$4,BPCiObIC!$B$1:$AG$1,0)))</f>
        <v>63777413238547.078</v>
      </c>
      <c r="R65" s="20">
        <f t="array" ref="R65">Q65*(1+INDEX(BPCiObIC!$B$2:$AG$43,MATCH($A65,BPCiObIC!$A$2:$A$43,0),MATCH(R$4,BPCiObIC!$B$1:$AG$1,0)))</f>
        <v>65585901561359.406</v>
      </c>
      <c r="S65" s="20">
        <f t="array" ref="S65">R65*(1+INDEX(BPCiObIC!$B$2:$AG$43,MATCH($A65,BPCiObIC!$A$2:$A$43,0),MATCH(S$4,BPCiObIC!$B$1:$AG$1,0)))</f>
        <v>67394389884171.742</v>
      </c>
      <c r="T65" s="20">
        <f t="array" ref="T65">S65*(1+INDEX(BPCiObIC!$B$2:$AG$43,MATCH($A65,BPCiObIC!$A$2:$A$43,0),MATCH(T$4,BPCiObIC!$B$1:$AG$1,0)))</f>
        <v>69202878206984.086</v>
      </c>
      <c r="U65" s="20">
        <f t="array" ref="U65">T65*(1+INDEX(BPCiObIC!$B$2:$AG$43,MATCH($A65,BPCiObIC!$A$2:$A$43,0),MATCH(U$4,BPCiObIC!$B$1:$AG$1,0)))</f>
        <v>71011366529796.953</v>
      </c>
      <c r="V65" s="20">
        <f t="array" ref="V65">U65*(1+INDEX(BPCiObIC!$B$2:$AG$43,MATCH($A65,BPCiObIC!$A$2:$A$43,0),MATCH(V$4,BPCiObIC!$B$1:$AG$1,0)))</f>
        <v>72819854852609.297</v>
      </c>
      <c r="W65" s="20">
        <f t="array" ref="W65">V65*(1+INDEX(BPCiObIC!$B$2:$AG$43,MATCH($A65,BPCiObIC!$A$2:$A$43,0),MATCH(W$4,BPCiObIC!$B$1:$AG$1,0)))</f>
        <v>74628343175421.641</v>
      </c>
      <c r="X65" s="20">
        <f t="array" ref="X65">W65*(1+INDEX(BPCiObIC!$B$2:$AG$43,MATCH($A65,BPCiObIC!$A$2:$A$43,0),MATCH(X$4,BPCiObIC!$B$1:$AG$1,0)))</f>
        <v>76436831498233.984</v>
      </c>
      <c r="Y65" s="20">
        <f t="array" ref="Y65">X65*(1+INDEX(BPCiObIC!$B$2:$AG$43,MATCH($A65,BPCiObIC!$A$2:$A$43,0),MATCH(Y$4,BPCiObIC!$B$1:$AG$1,0)))</f>
        <v>78245319821046.859</v>
      </c>
      <c r="Z65" s="20">
        <f t="array" ref="Z65">Y65*(1+INDEX(BPCiObIC!$B$2:$AG$43,MATCH($A65,BPCiObIC!$A$2:$A$43,0),MATCH(Z$4,BPCiObIC!$B$1:$AG$1,0)))</f>
        <v>80053808143859.203</v>
      </c>
      <c r="AA65" s="20">
        <f t="array" ref="AA65">Z65*(1+INDEX(BPCiObIC!$B$2:$AG$43,MATCH($A65,BPCiObIC!$A$2:$A$43,0),MATCH(AA$4,BPCiObIC!$B$1:$AG$1,0)))</f>
        <v>81862296466671.547</v>
      </c>
      <c r="AB65" s="20">
        <f t="array" ref="AB65">AA65*(1+INDEX(BPCiObIC!$B$2:$AG$43,MATCH($A65,BPCiObIC!$A$2:$A$43,0),MATCH(AB$4,BPCiObIC!$B$1:$AG$1,0)))</f>
        <v>83670784789483.891</v>
      </c>
      <c r="AC65" s="20">
        <f t="array" ref="AC65">AB65*(1+INDEX(BPCiObIC!$B$2:$AG$43,MATCH($A65,BPCiObIC!$A$2:$A$43,0),MATCH(AC$4,BPCiObIC!$B$1:$AG$1,0)))</f>
        <v>85479273112296.234</v>
      </c>
      <c r="AD65" s="20">
        <f t="array" ref="AD65">AC65*(1+INDEX(BPCiObIC!$B$2:$AG$43,MATCH($A65,BPCiObIC!$A$2:$A$43,0),MATCH(AD$4,BPCiObIC!$B$1:$AG$1,0)))</f>
        <v>87287761435109.094</v>
      </c>
      <c r="AE65" s="20">
        <f t="array" ref="AE65">AD65*(1+INDEX(BPCiObIC!$B$2:$AG$43,MATCH($A65,BPCiObIC!$A$2:$A$43,0),MATCH(AE$4,BPCiObIC!$B$1:$AG$1,0)))</f>
        <v>89096249757921.438</v>
      </c>
      <c r="AF65" s="20">
        <f t="array" ref="AF65">AE65*(1+INDEX(BPCiObIC!$B$2:$AG$43,MATCH($A65,BPCiObIC!$A$2:$A$43,0),MATCH(AF$4,BPCiObIC!$B$1:$AG$1,0)))</f>
        <v>90904738080733.766</v>
      </c>
      <c r="AG65" s="20">
        <f t="array" ref="AG65">AF65*(1+INDEX(BPCiObIC!$B$2:$AG$43,MATCH($A65,BPCiObIC!$A$2:$A$43,0),MATCH(AG$4,BPCiObIC!$B$1:$AG$1,0)))</f>
        <v>92713226403546.109</v>
      </c>
      <c r="AH65" s="20">
        <f t="array" ref="AH65">AG65*(1+INDEX(BPCiObIC!$B$2:$AG$43,MATCH($A65,BPCiObIC!$A$2:$A$43,0),MATCH(AH$4,BPCiObIC!$B$1:$AG$1,0)))</f>
        <v>94521714726358.453</v>
      </c>
    </row>
    <row r="66" spans="1:34" ht="15.75" customHeight="1" x14ac:dyDescent="0.2">
      <c r="A66" s="3" t="s">
        <v>145</v>
      </c>
      <c r="B66" s="3" t="s">
        <v>89</v>
      </c>
      <c r="C66" s="3" t="s">
        <v>116</v>
      </c>
      <c r="D66" s="61">
        <f>SUM(SUMIFS('BIFUBC Output_energy'!G:G,'BIFUBC Output_energy'!A:A,B66,'BIFUBC Output_energy'!B:B,C66),SUMIFS('BIFUBC Output_nonenergy'!E:E,'BIFUBC Output_nonenergy'!A:A,B66,'BIFUBC Output_nonenergy'!B:B,C66))</f>
        <v>0</v>
      </c>
      <c r="E66" s="20">
        <f t="array" ref="E66">D66*(1+INDEX(BPCiObIC!$B$2:$AG$43,MATCH($A66,BPCiObIC!$A$2:$A$43,0),MATCH(E$4,BPCiObIC!$B$1:$AG$1,0)))</f>
        <v>0</v>
      </c>
      <c r="F66" s="20">
        <f t="array" ref="F66">E66*(1+INDEX(BPCiObIC!$B$2:$AG$43,MATCH($A66,BPCiObIC!$A$2:$A$43,0),MATCH(F$4,BPCiObIC!$B$1:$AG$1,0)))</f>
        <v>0</v>
      </c>
      <c r="G66" s="20">
        <f t="array" ref="G66">F66*(1+INDEX(BPCiObIC!$B$2:$AG$43,MATCH($A66,BPCiObIC!$A$2:$A$43,0),MATCH(G$4,BPCiObIC!$B$1:$AG$1,0)))</f>
        <v>0</v>
      </c>
      <c r="H66" s="20">
        <f t="array" ref="H66">G66*(1+INDEX(BPCiObIC!$B$2:$AG$43,MATCH($A66,BPCiObIC!$A$2:$A$43,0),MATCH(H$4,BPCiObIC!$B$1:$AG$1,0)))</f>
        <v>0</v>
      </c>
      <c r="I66" s="20">
        <f t="array" ref="I66">H66*(1+INDEX(BPCiObIC!$B$2:$AG$43,MATCH($A66,BPCiObIC!$A$2:$A$43,0),MATCH(I$4,BPCiObIC!$B$1:$AG$1,0)))</f>
        <v>0</v>
      </c>
      <c r="J66" s="20">
        <f t="array" ref="J66">I66*(1+INDEX(BPCiObIC!$B$2:$AG$43,MATCH($A66,BPCiObIC!$A$2:$A$43,0),MATCH(J$4,BPCiObIC!$B$1:$AG$1,0)))</f>
        <v>0</v>
      </c>
      <c r="K66" s="20">
        <f t="array" ref="K66">J66*(1+INDEX(BPCiObIC!$B$2:$AG$43,MATCH($A66,BPCiObIC!$A$2:$A$43,0),MATCH(K$4,BPCiObIC!$B$1:$AG$1,0)))</f>
        <v>0</v>
      </c>
      <c r="L66" s="20">
        <f t="array" ref="L66">K66*(1+INDEX(BPCiObIC!$B$2:$AG$43,MATCH($A66,BPCiObIC!$A$2:$A$43,0),MATCH(L$4,BPCiObIC!$B$1:$AG$1,0)))</f>
        <v>0</v>
      </c>
      <c r="M66" s="20">
        <f t="array" ref="M66">L66*(1+INDEX(BPCiObIC!$B$2:$AG$43,MATCH($A66,BPCiObIC!$A$2:$A$43,0),MATCH(M$4,BPCiObIC!$B$1:$AG$1,0)))</f>
        <v>0</v>
      </c>
      <c r="N66" s="20">
        <f t="array" ref="N66">M66*(1+INDEX(BPCiObIC!$B$2:$AG$43,MATCH($A66,BPCiObIC!$A$2:$A$43,0),MATCH(N$4,BPCiObIC!$B$1:$AG$1,0)))</f>
        <v>0</v>
      </c>
      <c r="O66" s="20">
        <f t="array" ref="O66">N66*(1+INDEX(BPCiObIC!$B$2:$AG$43,MATCH($A66,BPCiObIC!$A$2:$A$43,0),MATCH(O$4,BPCiObIC!$B$1:$AG$1,0)))</f>
        <v>0</v>
      </c>
      <c r="P66" s="20">
        <f t="array" ref="P66">O66*(1+INDEX(BPCiObIC!$B$2:$AG$43,MATCH($A66,BPCiObIC!$A$2:$A$43,0),MATCH(P$4,BPCiObIC!$B$1:$AG$1,0)))</f>
        <v>0</v>
      </c>
      <c r="Q66" s="20">
        <f t="array" ref="Q66">P66*(1+INDEX(BPCiObIC!$B$2:$AG$43,MATCH($A66,BPCiObIC!$A$2:$A$43,0),MATCH(Q$4,BPCiObIC!$B$1:$AG$1,0)))</f>
        <v>0</v>
      </c>
      <c r="R66" s="20">
        <f t="array" ref="R66">Q66*(1+INDEX(BPCiObIC!$B$2:$AG$43,MATCH($A66,BPCiObIC!$A$2:$A$43,0),MATCH(R$4,BPCiObIC!$B$1:$AG$1,0)))</f>
        <v>0</v>
      </c>
      <c r="S66" s="20">
        <f t="array" ref="S66">R66*(1+INDEX(BPCiObIC!$B$2:$AG$43,MATCH($A66,BPCiObIC!$A$2:$A$43,0),MATCH(S$4,BPCiObIC!$B$1:$AG$1,0)))</f>
        <v>0</v>
      </c>
      <c r="T66" s="20">
        <f t="array" ref="T66">S66*(1+INDEX(BPCiObIC!$B$2:$AG$43,MATCH($A66,BPCiObIC!$A$2:$A$43,0),MATCH(T$4,BPCiObIC!$B$1:$AG$1,0)))</f>
        <v>0</v>
      </c>
      <c r="U66" s="20">
        <f t="array" ref="U66">T66*(1+INDEX(BPCiObIC!$B$2:$AG$43,MATCH($A66,BPCiObIC!$A$2:$A$43,0),MATCH(U$4,BPCiObIC!$B$1:$AG$1,0)))</f>
        <v>0</v>
      </c>
      <c r="V66" s="20">
        <f t="array" ref="V66">U66*(1+INDEX(BPCiObIC!$B$2:$AG$43,MATCH($A66,BPCiObIC!$A$2:$A$43,0),MATCH(V$4,BPCiObIC!$B$1:$AG$1,0)))</f>
        <v>0</v>
      </c>
      <c r="W66" s="20">
        <f t="array" ref="W66">V66*(1+INDEX(BPCiObIC!$B$2:$AG$43,MATCH($A66,BPCiObIC!$A$2:$A$43,0),MATCH(W$4,BPCiObIC!$B$1:$AG$1,0)))</f>
        <v>0</v>
      </c>
      <c r="X66" s="20">
        <f t="array" ref="X66">W66*(1+INDEX(BPCiObIC!$B$2:$AG$43,MATCH($A66,BPCiObIC!$A$2:$A$43,0),MATCH(X$4,BPCiObIC!$B$1:$AG$1,0)))</f>
        <v>0</v>
      </c>
      <c r="Y66" s="20">
        <f t="array" ref="Y66">X66*(1+INDEX(BPCiObIC!$B$2:$AG$43,MATCH($A66,BPCiObIC!$A$2:$A$43,0),MATCH(Y$4,BPCiObIC!$B$1:$AG$1,0)))</f>
        <v>0</v>
      </c>
      <c r="Z66" s="20">
        <f t="array" ref="Z66">Y66*(1+INDEX(BPCiObIC!$B$2:$AG$43,MATCH($A66,BPCiObIC!$A$2:$A$43,0),MATCH(Z$4,BPCiObIC!$B$1:$AG$1,0)))</f>
        <v>0</v>
      </c>
      <c r="AA66" s="20">
        <f t="array" ref="AA66">Z66*(1+INDEX(BPCiObIC!$B$2:$AG$43,MATCH($A66,BPCiObIC!$A$2:$A$43,0),MATCH(AA$4,BPCiObIC!$B$1:$AG$1,0)))</f>
        <v>0</v>
      </c>
      <c r="AB66" s="20">
        <f t="array" ref="AB66">AA66*(1+INDEX(BPCiObIC!$B$2:$AG$43,MATCH($A66,BPCiObIC!$A$2:$A$43,0),MATCH(AB$4,BPCiObIC!$B$1:$AG$1,0)))</f>
        <v>0</v>
      </c>
      <c r="AC66" s="20">
        <f t="array" ref="AC66">AB66*(1+INDEX(BPCiObIC!$B$2:$AG$43,MATCH($A66,BPCiObIC!$A$2:$A$43,0),MATCH(AC$4,BPCiObIC!$B$1:$AG$1,0)))</f>
        <v>0</v>
      </c>
      <c r="AD66" s="20">
        <f t="array" ref="AD66">AC66*(1+INDEX(BPCiObIC!$B$2:$AG$43,MATCH($A66,BPCiObIC!$A$2:$A$43,0),MATCH(AD$4,BPCiObIC!$B$1:$AG$1,0)))</f>
        <v>0</v>
      </c>
      <c r="AE66" s="20">
        <f t="array" ref="AE66">AD66*(1+INDEX(BPCiObIC!$B$2:$AG$43,MATCH($A66,BPCiObIC!$A$2:$A$43,0),MATCH(AE$4,BPCiObIC!$B$1:$AG$1,0)))</f>
        <v>0</v>
      </c>
      <c r="AF66" s="20">
        <f t="array" ref="AF66">AE66*(1+INDEX(BPCiObIC!$B$2:$AG$43,MATCH($A66,BPCiObIC!$A$2:$A$43,0),MATCH(AF$4,BPCiObIC!$B$1:$AG$1,0)))</f>
        <v>0</v>
      </c>
      <c r="AG66" s="20">
        <f t="array" ref="AG66">AF66*(1+INDEX(BPCiObIC!$B$2:$AG$43,MATCH($A66,BPCiObIC!$A$2:$A$43,0),MATCH(AG$4,BPCiObIC!$B$1:$AG$1,0)))</f>
        <v>0</v>
      </c>
      <c r="AH66" s="20">
        <f t="array" ref="AH66">AG66*(1+INDEX(BPCiObIC!$B$2:$AG$43,MATCH($A66,BPCiObIC!$A$2:$A$43,0),MATCH(AH$4,BPCiObIC!$B$1:$AG$1,0)))</f>
        <v>0</v>
      </c>
    </row>
    <row r="67" spans="1:34" ht="15.75" customHeight="1" x14ac:dyDescent="0.2">
      <c r="A67" s="3" t="s">
        <v>146</v>
      </c>
      <c r="B67" s="3" t="s">
        <v>89</v>
      </c>
      <c r="C67" s="3" t="s">
        <v>117</v>
      </c>
      <c r="D67" s="61">
        <f>SUM(SUMIFS('BIFUBC Output_energy'!G:G,'BIFUBC Output_energy'!A:A,B67,'BIFUBC Output_energy'!B:B,C67),SUMIFS('BIFUBC Output_nonenergy'!E:E,'BIFUBC Output_nonenergy'!A:A,B67,'BIFUBC Output_nonenergy'!B:B,C67))</f>
        <v>0</v>
      </c>
      <c r="E67" s="20">
        <f t="array" ref="E67">D67*(1+INDEX(BPCiObIC!$B$2:$AG$43,MATCH($A67,BPCiObIC!$A$2:$A$43,0),MATCH(E$4,BPCiObIC!$B$1:$AG$1,0)))</f>
        <v>0</v>
      </c>
      <c r="F67" s="20">
        <f t="array" ref="F67">E67*(1+INDEX(BPCiObIC!$B$2:$AG$43,MATCH($A67,BPCiObIC!$A$2:$A$43,0),MATCH(F$4,BPCiObIC!$B$1:$AG$1,0)))</f>
        <v>0</v>
      </c>
      <c r="G67" s="20">
        <f t="array" ref="G67">F67*(1+INDEX(BPCiObIC!$B$2:$AG$43,MATCH($A67,BPCiObIC!$A$2:$A$43,0),MATCH(G$4,BPCiObIC!$B$1:$AG$1,0)))</f>
        <v>0</v>
      </c>
      <c r="H67" s="20">
        <f t="array" ref="H67">G67*(1+INDEX(BPCiObIC!$B$2:$AG$43,MATCH($A67,BPCiObIC!$A$2:$A$43,0),MATCH(H$4,BPCiObIC!$B$1:$AG$1,0)))</f>
        <v>0</v>
      </c>
      <c r="I67" s="20">
        <f t="array" ref="I67">H67*(1+INDEX(BPCiObIC!$B$2:$AG$43,MATCH($A67,BPCiObIC!$A$2:$A$43,0),MATCH(I$4,BPCiObIC!$B$1:$AG$1,0)))</f>
        <v>0</v>
      </c>
      <c r="J67" s="20">
        <f t="array" ref="J67">I67*(1+INDEX(BPCiObIC!$B$2:$AG$43,MATCH($A67,BPCiObIC!$A$2:$A$43,0),MATCH(J$4,BPCiObIC!$B$1:$AG$1,0)))</f>
        <v>0</v>
      </c>
      <c r="K67" s="20">
        <f t="array" ref="K67">J67*(1+INDEX(BPCiObIC!$B$2:$AG$43,MATCH($A67,BPCiObIC!$A$2:$A$43,0),MATCH(K$4,BPCiObIC!$B$1:$AG$1,0)))</f>
        <v>0</v>
      </c>
      <c r="L67" s="20">
        <f t="array" ref="L67">K67*(1+INDEX(BPCiObIC!$B$2:$AG$43,MATCH($A67,BPCiObIC!$A$2:$A$43,0),MATCH(L$4,BPCiObIC!$B$1:$AG$1,0)))</f>
        <v>0</v>
      </c>
      <c r="M67" s="20">
        <f t="array" ref="M67">L67*(1+INDEX(BPCiObIC!$B$2:$AG$43,MATCH($A67,BPCiObIC!$A$2:$A$43,0),MATCH(M$4,BPCiObIC!$B$1:$AG$1,0)))</f>
        <v>0</v>
      </c>
      <c r="N67" s="20">
        <f t="array" ref="N67">M67*(1+INDEX(BPCiObIC!$B$2:$AG$43,MATCH($A67,BPCiObIC!$A$2:$A$43,0),MATCH(N$4,BPCiObIC!$B$1:$AG$1,0)))</f>
        <v>0</v>
      </c>
      <c r="O67" s="20">
        <f t="array" ref="O67">N67*(1+INDEX(BPCiObIC!$B$2:$AG$43,MATCH($A67,BPCiObIC!$A$2:$A$43,0),MATCH(O$4,BPCiObIC!$B$1:$AG$1,0)))</f>
        <v>0</v>
      </c>
      <c r="P67" s="20">
        <f t="array" ref="P67">O67*(1+INDEX(BPCiObIC!$B$2:$AG$43,MATCH($A67,BPCiObIC!$A$2:$A$43,0),MATCH(P$4,BPCiObIC!$B$1:$AG$1,0)))</f>
        <v>0</v>
      </c>
      <c r="Q67" s="20">
        <f t="array" ref="Q67">P67*(1+INDEX(BPCiObIC!$B$2:$AG$43,MATCH($A67,BPCiObIC!$A$2:$A$43,0),MATCH(Q$4,BPCiObIC!$B$1:$AG$1,0)))</f>
        <v>0</v>
      </c>
      <c r="R67" s="20">
        <f t="array" ref="R67">Q67*(1+INDEX(BPCiObIC!$B$2:$AG$43,MATCH($A67,BPCiObIC!$A$2:$A$43,0),MATCH(R$4,BPCiObIC!$B$1:$AG$1,0)))</f>
        <v>0</v>
      </c>
      <c r="S67" s="20">
        <f t="array" ref="S67">R67*(1+INDEX(BPCiObIC!$B$2:$AG$43,MATCH($A67,BPCiObIC!$A$2:$A$43,0),MATCH(S$4,BPCiObIC!$B$1:$AG$1,0)))</f>
        <v>0</v>
      </c>
      <c r="T67" s="20">
        <f t="array" ref="T67">S67*(1+INDEX(BPCiObIC!$B$2:$AG$43,MATCH($A67,BPCiObIC!$A$2:$A$43,0),MATCH(T$4,BPCiObIC!$B$1:$AG$1,0)))</f>
        <v>0</v>
      </c>
      <c r="U67" s="20">
        <f t="array" ref="U67">T67*(1+INDEX(BPCiObIC!$B$2:$AG$43,MATCH($A67,BPCiObIC!$A$2:$A$43,0),MATCH(U$4,BPCiObIC!$B$1:$AG$1,0)))</f>
        <v>0</v>
      </c>
      <c r="V67" s="20">
        <f t="array" ref="V67">U67*(1+INDEX(BPCiObIC!$B$2:$AG$43,MATCH($A67,BPCiObIC!$A$2:$A$43,0),MATCH(V$4,BPCiObIC!$B$1:$AG$1,0)))</f>
        <v>0</v>
      </c>
      <c r="W67" s="20">
        <f t="array" ref="W67">V67*(1+INDEX(BPCiObIC!$B$2:$AG$43,MATCH($A67,BPCiObIC!$A$2:$A$43,0),MATCH(W$4,BPCiObIC!$B$1:$AG$1,0)))</f>
        <v>0</v>
      </c>
      <c r="X67" s="20">
        <f t="array" ref="X67">W67*(1+INDEX(BPCiObIC!$B$2:$AG$43,MATCH($A67,BPCiObIC!$A$2:$A$43,0),MATCH(X$4,BPCiObIC!$B$1:$AG$1,0)))</f>
        <v>0</v>
      </c>
      <c r="Y67" s="20">
        <f t="array" ref="Y67">X67*(1+INDEX(BPCiObIC!$B$2:$AG$43,MATCH($A67,BPCiObIC!$A$2:$A$43,0),MATCH(Y$4,BPCiObIC!$B$1:$AG$1,0)))</f>
        <v>0</v>
      </c>
      <c r="Z67" s="20">
        <f t="array" ref="Z67">Y67*(1+INDEX(BPCiObIC!$B$2:$AG$43,MATCH($A67,BPCiObIC!$A$2:$A$43,0),MATCH(Z$4,BPCiObIC!$B$1:$AG$1,0)))</f>
        <v>0</v>
      </c>
      <c r="AA67" s="20">
        <f t="array" ref="AA67">Z67*(1+INDEX(BPCiObIC!$B$2:$AG$43,MATCH($A67,BPCiObIC!$A$2:$A$43,0),MATCH(AA$4,BPCiObIC!$B$1:$AG$1,0)))</f>
        <v>0</v>
      </c>
      <c r="AB67" s="20">
        <f t="array" ref="AB67">AA67*(1+INDEX(BPCiObIC!$B$2:$AG$43,MATCH($A67,BPCiObIC!$A$2:$A$43,0),MATCH(AB$4,BPCiObIC!$B$1:$AG$1,0)))</f>
        <v>0</v>
      </c>
      <c r="AC67" s="20">
        <f t="array" ref="AC67">AB67*(1+INDEX(BPCiObIC!$B$2:$AG$43,MATCH($A67,BPCiObIC!$A$2:$A$43,0),MATCH(AC$4,BPCiObIC!$B$1:$AG$1,0)))</f>
        <v>0</v>
      </c>
      <c r="AD67" s="20">
        <f t="array" ref="AD67">AC67*(1+INDEX(BPCiObIC!$B$2:$AG$43,MATCH($A67,BPCiObIC!$A$2:$A$43,0),MATCH(AD$4,BPCiObIC!$B$1:$AG$1,0)))</f>
        <v>0</v>
      </c>
      <c r="AE67" s="20">
        <f t="array" ref="AE67">AD67*(1+INDEX(BPCiObIC!$B$2:$AG$43,MATCH($A67,BPCiObIC!$A$2:$A$43,0),MATCH(AE$4,BPCiObIC!$B$1:$AG$1,0)))</f>
        <v>0</v>
      </c>
      <c r="AF67" s="20">
        <f t="array" ref="AF67">AE67*(1+INDEX(BPCiObIC!$B$2:$AG$43,MATCH($A67,BPCiObIC!$A$2:$A$43,0),MATCH(AF$4,BPCiObIC!$B$1:$AG$1,0)))</f>
        <v>0</v>
      </c>
      <c r="AG67" s="20">
        <f t="array" ref="AG67">AF67*(1+INDEX(BPCiObIC!$B$2:$AG$43,MATCH($A67,BPCiObIC!$A$2:$A$43,0),MATCH(AG$4,BPCiObIC!$B$1:$AG$1,0)))</f>
        <v>0</v>
      </c>
      <c r="AH67" s="20">
        <f t="array" ref="AH67">AG67*(1+INDEX(BPCiObIC!$B$2:$AG$43,MATCH($A67,BPCiObIC!$A$2:$A$43,0),MATCH(AH$4,BPCiObIC!$B$1:$AG$1,0)))</f>
        <v>0</v>
      </c>
    </row>
    <row r="68" spans="1:34" ht="15.75" customHeight="1" x14ac:dyDescent="0.2">
      <c r="A68" s="3" t="s">
        <v>147</v>
      </c>
      <c r="B68" s="3" t="s">
        <v>89</v>
      </c>
      <c r="C68" s="3" t="s">
        <v>62</v>
      </c>
      <c r="D68" s="61">
        <f>SUM(SUMIFS('BIFUBC Output_energy'!G:G,'BIFUBC Output_energy'!A:A,B68,'BIFUBC Output_energy'!B:B,C68),SUMIFS('BIFUBC Output_nonenergy'!E:E,'BIFUBC Output_nonenergy'!A:A,B68,'BIFUBC Output_nonenergy'!B:B,C68))</f>
        <v>9297111296000</v>
      </c>
      <c r="E68" s="20">
        <f t="array" ref="E68">D68*(1+INDEX(BPCiObIC!$B$2:$AG$43,MATCH($A68,BPCiObIC!$A$2:$A$43,0),MATCH(E$4,BPCiObIC!$B$1:$AG$1,0)))</f>
        <v>9417044031718.3984</v>
      </c>
      <c r="F68" s="20">
        <f t="array" ref="F68">E68*(1+INDEX(BPCiObIC!$B$2:$AG$43,MATCH($A68,BPCiObIC!$A$2:$A$43,0),MATCH(F$4,BPCiObIC!$B$1:$AG$1,0)))</f>
        <v>9538523899727.5645</v>
      </c>
      <c r="G68" s="20">
        <f t="array" ref="G68">F68*(1+INDEX(BPCiObIC!$B$2:$AG$43,MATCH($A68,BPCiObIC!$A$2:$A$43,0),MATCH(G$4,BPCiObIC!$B$1:$AG$1,0)))</f>
        <v>9739786754011.8145</v>
      </c>
      <c r="H68" s="20">
        <f t="array" ref="H68">G68*(1+INDEX(BPCiObIC!$B$2:$AG$43,MATCH($A68,BPCiObIC!$A$2:$A$43,0),MATCH(H$4,BPCiObIC!$B$1:$AG$1,0)))</f>
        <v>9813809133342.3047</v>
      </c>
      <c r="I68" s="20">
        <f t="array" ref="I68">H68*(1+INDEX(BPCiObIC!$B$2:$AG$43,MATCH($A68,BPCiObIC!$A$2:$A$43,0),MATCH(I$4,BPCiObIC!$B$1:$AG$1,0)))</f>
        <v>10187157762216.916</v>
      </c>
      <c r="J68" s="20">
        <f t="array" ref="J68">I68*(1+INDEX(BPCiObIC!$B$2:$AG$43,MATCH($A68,BPCiObIC!$A$2:$A$43,0),MATCH(J$4,BPCiObIC!$B$1:$AG$1,0)))</f>
        <v>10560506391091.527</v>
      </c>
      <c r="K68" s="20">
        <f t="array" ref="K68">J68*(1+INDEX(BPCiObIC!$B$2:$AG$43,MATCH($A68,BPCiObIC!$A$2:$A$43,0),MATCH(K$4,BPCiObIC!$B$1:$AG$1,0)))</f>
        <v>10933855019966.008</v>
      </c>
      <c r="L68" s="20">
        <f t="array" ref="L68">K68*(1+INDEX(BPCiObIC!$B$2:$AG$43,MATCH($A68,BPCiObIC!$A$2:$A$43,0),MATCH(L$4,BPCiObIC!$B$1:$AG$1,0)))</f>
        <v>11307203648840.619</v>
      </c>
      <c r="M68" s="20">
        <f t="array" ref="M68">L68*(1+INDEX(BPCiObIC!$B$2:$AG$43,MATCH($A68,BPCiObIC!$A$2:$A$43,0),MATCH(M$4,BPCiObIC!$B$1:$AG$1,0)))</f>
        <v>11680552277715.23</v>
      </c>
      <c r="N68" s="20">
        <f t="array" ref="N68">M68*(1+INDEX(BPCiObIC!$B$2:$AG$43,MATCH($A68,BPCiObIC!$A$2:$A$43,0),MATCH(N$4,BPCiObIC!$B$1:$AG$1,0)))</f>
        <v>12053900906589.842</v>
      </c>
      <c r="O68" s="20">
        <f t="array" ref="O68">N68*(1+INDEX(BPCiObIC!$B$2:$AG$43,MATCH($A68,BPCiObIC!$A$2:$A$43,0),MATCH(O$4,BPCiObIC!$B$1:$AG$1,0)))</f>
        <v>12427249535464.453</v>
      </c>
      <c r="P68" s="20">
        <f t="array" ref="P68">O68*(1+INDEX(BPCiObIC!$B$2:$AG$43,MATCH($A68,BPCiObIC!$A$2:$A$43,0),MATCH(P$4,BPCiObIC!$B$1:$AG$1,0)))</f>
        <v>12800598164339.064</v>
      </c>
      <c r="Q68" s="20">
        <f t="array" ref="Q68">P68*(1+INDEX(BPCiObIC!$B$2:$AG$43,MATCH($A68,BPCiObIC!$A$2:$A$43,0),MATCH(Q$4,BPCiObIC!$B$1:$AG$1,0)))</f>
        <v>13173946793213.676</v>
      </c>
      <c r="R68" s="20">
        <f t="array" ref="R68">Q68*(1+INDEX(BPCiObIC!$B$2:$AG$43,MATCH($A68,BPCiObIC!$A$2:$A$43,0),MATCH(R$4,BPCiObIC!$B$1:$AG$1,0)))</f>
        <v>13547295422088.285</v>
      </c>
      <c r="S68" s="20">
        <f t="array" ref="S68">R68*(1+INDEX(BPCiObIC!$B$2:$AG$43,MATCH($A68,BPCiObIC!$A$2:$A$43,0),MATCH(S$4,BPCiObIC!$B$1:$AG$1,0)))</f>
        <v>13920644050962.766</v>
      </c>
      <c r="T68" s="20">
        <f t="array" ref="T68">S68*(1+INDEX(BPCiObIC!$B$2:$AG$43,MATCH($A68,BPCiObIC!$A$2:$A$43,0),MATCH(T$4,BPCiObIC!$B$1:$AG$1,0)))</f>
        <v>14293992679837.377</v>
      </c>
      <c r="U68" s="20">
        <f t="array" ref="U68">T68*(1+INDEX(BPCiObIC!$B$2:$AG$43,MATCH($A68,BPCiObIC!$A$2:$A$43,0),MATCH(U$4,BPCiObIC!$B$1:$AG$1,0)))</f>
        <v>14667341308711.986</v>
      </c>
      <c r="V68" s="20">
        <f t="array" ref="V68">U68*(1+INDEX(BPCiObIC!$B$2:$AG$43,MATCH($A68,BPCiObIC!$A$2:$A$43,0),MATCH(V$4,BPCiObIC!$B$1:$AG$1,0)))</f>
        <v>15040689937586.598</v>
      </c>
      <c r="W68" s="20">
        <f t="array" ref="W68">V68*(1+INDEX(BPCiObIC!$B$2:$AG$43,MATCH($A68,BPCiObIC!$A$2:$A$43,0),MATCH(W$4,BPCiObIC!$B$1:$AG$1,0)))</f>
        <v>15414038566461.209</v>
      </c>
      <c r="X68" s="20">
        <f t="array" ref="X68">W68*(1+INDEX(BPCiObIC!$B$2:$AG$43,MATCH($A68,BPCiObIC!$A$2:$A$43,0),MATCH(X$4,BPCiObIC!$B$1:$AG$1,0)))</f>
        <v>15787387195335.82</v>
      </c>
      <c r="Y68" s="20">
        <f t="array" ref="Y68">X68*(1+INDEX(BPCiObIC!$B$2:$AG$43,MATCH($A68,BPCiObIC!$A$2:$A$43,0),MATCH(Y$4,BPCiObIC!$B$1:$AG$1,0)))</f>
        <v>16160735824210.432</v>
      </c>
      <c r="Z68" s="20">
        <f t="array" ref="Z68">Y68*(1+INDEX(BPCiObIC!$B$2:$AG$43,MATCH($A68,BPCiObIC!$A$2:$A$43,0),MATCH(Z$4,BPCiObIC!$B$1:$AG$1,0)))</f>
        <v>16534084453085.043</v>
      </c>
      <c r="AA68" s="20">
        <f t="array" ref="AA68">Z68*(1+INDEX(BPCiObIC!$B$2:$AG$43,MATCH($A68,BPCiObIC!$A$2:$A$43,0),MATCH(AA$4,BPCiObIC!$B$1:$AG$1,0)))</f>
        <v>16907433081959.654</v>
      </c>
      <c r="AB68" s="20">
        <f t="array" ref="AB68">AA68*(1+INDEX(BPCiObIC!$B$2:$AG$43,MATCH($A68,BPCiObIC!$A$2:$A$43,0),MATCH(AB$4,BPCiObIC!$B$1:$AG$1,0)))</f>
        <v>17280781710834.135</v>
      </c>
      <c r="AC68" s="20">
        <f t="array" ref="AC68">AB68*(1+INDEX(BPCiObIC!$B$2:$AG$43,MATCH($A68,BPCiObIC!$A$2:$A$43,0),MATCH(AC$4,BPCiObIC!$B$1:$AG$1,0)))</f>
        <v>17654130339708.746</v>
      </c>
      <c r="AD68" s="20">
        <f t="array" ref="AD68">AC68*(1+INDEX(BPCiObIC!$B$2:$AG$43,MATCH($A68,BPCiObIC!$A$2:$A$43,0),MATCH(AD$4,BPCiObIC!$B$1:$AG$1,0)))</f>
        <v>18027478968583.359</v>
      </c>
      <c r="AE68" s="20">
        <f t="array" ref="AE68">AD68*(1+INDEX(BPCiObIC!$B$2:$AG$43,MATCH($A68,BPCiObIC!$A$2:$A$43,0),MATCH(AE$4,BPCiObIC!$B$1:$AG$1,0)))</f>
        <v>18400827597457.969</v>
      </c>
      <c r="AF68" s="20">
        <f t="array" ref="AF68">AE68*(1+INDEX(BPCiObIC!$B$2:$AG$43,MATCH($A68,BPCiObIC!$A$2:$A$43,0),MATCH(AF$4,BPCiObIC!$B$1:$AG$1,0)))</f>
        <v>18774176226332.578</v>
      </c>
      <c r="AG68" s="20">
        <f t="array" ref="AG68">AF68*(1+INDEX(BPCiObIC!$B$2:$AG$43,MATCH($A68,BPCiObIC!$A$2:$A$43,0),MATCH(AG$4,BPCiObIC!$B$1:$AG$1,0)))</f>
        <v>19147524855207.191</v>
      </c>
      <c r="AH68" s="20">
        <f t="array" ref="AH68">AG68*(1+INDEX(BPCiObIC!$B$2:$AG$43,MATCH($A68,BPCiObIC!$A$2:$A$43,0),MATCH(AH$4,BPCiObIC!$B$1:$AG$1,0)))</f>
        <v>19520873484081.805</v>
      </c>
    </row>
    <row r="69" spans="1:34" ht="15.75" customHeight="1" x14ac:dyDescent="0.2">
      <c r="A69" s="3" t="s">
        <v>148</v>
      </c>
      <c r="B69" s="3" t="s">
        <v>89</v>
      </c>
      <c r="C69" s="3" t="s">
        <v>87</v>
      </c>
      <c r="D69" s="61">
        <f>SUM(SUMIFS('BIFUBC Output_energy'!G:G,'BIFUBC Output_energy'!A:A,B69,'BIFUBC Output_energy'!B:B,C69),SUMIFS('BIFUBC Output_nonenergy'!E:E,'BIFUBC Output_nonenergy'!A:A,B69,'BIFUBC Output_nonenergy'!B:B,C69))</f>
        <v>0</v>
      </c>
      <c r="E69" s="20">
        <f t="array" ref="E69">D69*(1+INDEX(BPCiObIC!$B$2:$AG$43,MATCH($A69,BPCiObIC!$A$2:$A$43,0),MATCH(E$4,BPCiObIC!$B$1:$AG$1,0)))</f>
        <v>0</v>
      </c>
      <c r="F69" s="20">
        <f t="array" ref="F69">E69*(1+INDEX(BPCiObIC!$B$2:$AG$43,MATCH($A69,BPCiObIC!$A$2:$A$43,0),MATCH(F$4,BPCiObIC!$B$1:$AG$1,0)))</f>
        <v>0</v>
      </c>
      <c r="G69" s="20">
        <f t="array" ref="G69">F69*(1+INDEX(BPCiObIC!$B$2:$AG$43,MATCH($A69,BPCiObIC!$A$2:$A$43,0),MATCH(G$4,BPCiObIC!$B$1:$AG$1,0)))</f>
        <v>0</v>
      </c>
      <c r="H69" s="20">
        <f t="array" ref="H69">G69*(1+INDEX(BPCiObIC!$B$2:$AG$43,MATCH($A69,BPCiObIC!$A$2:$A$43,0),MATCH(H$4,BPCiObIC!$B$1:$AG$1,0)))</f>
        <v>0</v>
      </c>
      <c r="I69" s="20">
        <f t="array" ref="I69">H69*(1+INDEX(BPCiObIC!$B$2:$AG$43,MATCH($A69,BPCiObIC!$A$2:$A$43,0),MATCH(I$4,BPCiObIC!$B$1:$AG$1,0)))</f>
        <v>0</v>
      </c>
      <c r="J69" s="20">
        <f t="array" ref="J69">I69*(1+INDEX(BPCiObIC!$B$2:$AG$43,MATCH($A69,BPCiObIC!$A$2:$A$43,0),MATCH(J$4,BPCiObIC!$B$1:$AG$1,0)))</f>
        <v>0</v>
      </c>
      <c r="K69" s="20">
        <f t="array" ref="K69">J69*(1+INDEX(BPCiObIC!$B$2:$AG$43,MATCH($A69,BPCiObIC!$A$2:$A$43,0),MATCH(K$4,BPCiObIC!$B$1:$AG$1,0)))</f>
        <v>0</v>
      </c>
      <c r="L69" s="20">
        <f t="array" ref="L69">K69*(1+INDEX(BPCiObIC!$B$2:$AG$43,MATCH($A69,BPCiObIC!$A$2:$A$43,0),MATCH(L$4,BPCiObIC!$B$1:$AG$1,0)))</f>
        <v>0</v>
      </c>
      <c r="M69" s="20">
        <f t="array" ref="M69">L69*(1+INDEX(BPCiObIC!$B$2:$AG$43,MATCH($A69,BPCiObIC!$A$2:$A$43,0),MATCH(M$4,BPCiObIC!$B$1:$AG$1,0)))</f>
        <v>0</v>
      </c>
      <c r="N69" s="20">
        <f t="array" ref="N69">M69*(1+INDEX(BPCiObIC!$B$2:$AG$43,MATCH($A69,BPCiObIC!$A$2:$A$43,0),MATCH(N$4,BPCiObIC!$B$1:$AG$1,0)))</f>
        <v>0</v>
      </c>
      <c r="O69" s="20">
        <f t="array" ref="O69">N69*(1+INDEX(BPCiObIC!$B$2:$AG$43,MATCH($A69,BPCiObIC!$A$2:$A$43,0),MATCH(O$4,BPCiObIC!$B$1:$AG$1,0)))</f>
        <v>0</v>
      </c>
      <c r="P69" s="20">
        <f t="array" ref="P69">O69*(1+INDEX(BPCiObIC!$B$2:$AG$43,MATCH($A69,BPCiObIC!$A$2:$A$43,0),MATCH(P$4,BPCiObIC!$B$1:$AG$1,0)))</f>
        <v>0</v>
      </c>
      <c r="Q69" s="20">
        <f t="array" ref="Q69">P69*(1+INDEX(BPCiObIC!$B$2:$AG$43,MATCH($A69,BPCiObIC!$A$2:$A$43,0),MATCH(Q$4,BPCiObIC!$B$1:$AG$1,0)))</f>
        <v>0</v>
      </c>
      <c r="R69" s="20">
        <f t="array" ref="R69">Q69*(1+INDEX(BPCiObIC!$B$2:$AG$43,MATCH($A69,BPCiObIC!$A$2:$A$43,0),MATCH(R$4,BPCiObIC!$B$1:$AG$1,0)))</f>
        <v>0</v>
      </c>
      <c r="S69" s="20">
        <f t="array" ref="S69">R69*(1+INDEX(BPCiObIC!$B$2:$AG$43,MATCH($A69,BPCiObIC!$A$2:$A$43,0),MATCH(S$4,BPCiObIC!$B$1:$AG$1,0)))</f>
        <v>0</v>
      </c>
      <c r="T69" s="20">
        <f t="array" ref="T69">S69*(1+INDEX(BPCiObIC!$B$2:$AG$43,MATCH($A69,BPCiObIC!$A$2:$A$43,0),MATCH(T$4,BPCiObIC!$B$1:$AG$1,0)))</f>
        <v>0</v>
      </c>
      <c r="U69" s="20">
        <f t="array" ref="U69">T69*(1+INDEX(BPCiObIC!$B$2:$AG$43,MATCH($A69,BPCiObIC!$A$2:$A$43,0),MATCH(U$4,BPCiObIC!$B$1:$AG$1,0)))</f>
        <v>0</v>
      </c>
      <c r="V69" s="20">
        <f t="array" ref="V69">U69*(1+INDEX(BPCiObIC!$B$2:$AG$43,MATCH($A69,BPCiObIC!$A$2:$A$43,0),MATCH(V$4,BPCiObIC!$B$1:$AG$1,0)))</f>
        <v>0</v>
      </c>
      <c r="W69" s="20">
        <f t="array" ref="W69">V69*(1+INDEX(BPCiObIC!$B$2:$AG$43,MATCH($A69,BPCiObIC!$A$2:$A$43,0),MATCH(W$4,BPCiObIC!$B$1:$AG$1,0)))</f>
        <v>0</v>
      </c>
      <c r="X69" s="20">
        <f t="array" ref="X69">W69*(1+INDEX(BPCiObIC!$B$2:$AG$43,MATCH($A69,BPCiObIC!$A$2:$A$43,0),MATCH(X$4,BPCiObIC!$B$1:$AG$1,0)))</f>
        <v>0</v>
      </c>
      <c r="Y69" s="20">
        <f t="array" ref="Y69">X69*(1+INDEX(BPCiObIC!$B$2:$AG$43,MATCH($A69,BPCiObIC!$A$2:$A$43,0),MATCH(Y$4,BPCiObIC!$B$1:$AG$1,0)))</f>
        <v>0</v>
      </c>
      <c r="Z69" s="20">
        <f t="array" ref="Z69">Y69*(1+INDEX(BPCiObIC!$B$2:$AG$43,MATCH($A69,BPCiObIC!$A$2:$A$43,0),MATCH(Z$4,BPCiObIC!$B$1:$AG$1,0)))</f>
        <v>0</v>
      </c>
      <c r="AA69" s="20">
        <f t="array" ref="AA69">Z69*(1+INDEX(BPCiObIC!$B$2:$AG$43,MATCH($A69,BPCiObIC!$A$2:$A$43,0),MATCH(AA$4,BPCiObIC!$B$1:$AG$1,0)))</f>
        <v>0</v>
      </c>
      <c r="AB69" s="20">
        <f t="array" ref="AB69">AA69*(1+INDEX(BPCiObIC!$B$2:$AG$43,MATCH($A69,BPCiObIC!$A$2:$A$43,0),MATCH(AB$4,BPCiObIC!$B$1:$AG$1,0)))</f>
        <v>0</v>
      </c>
      <c r="AC69" s="20">
        <f t="array" ref="AC69">AB69*(1+INDEX(BPCiObIC!$B$2:$AG$43,MATCH($A69,BPCiObIC!$A$2:$A$43,0),MATCH(AC$4,BPCiObIC!$B$1:$AG$1,0)))</f>
        <v>0</v>
      </c>
      <c r="AD69" s="20">
        <f t="array" ref="AD69">AC69*(1+INDEX(BPCiObIC!$B$2:$AG$43,MATCH($A69,BPCiObIC!$A$2:$A$43,0),MATCH(AD$4,BPCiObIC!$B$1:$AG$1,0)))</f>
        <v>0</v>
      </c>
      <c r="AE69" s="20">
        <f t="array" ref="AE69">AD69*(1+INDEX(BPCiObIC!$B$2:$AG$43,MATCH($A69,BPCiObIC!$A$2:$A$43,0),MATCH(AE$4,BPCiObIC!$B$1:$AG$1,0)))</f>
        <v>0</v>
      </c>
      <c r="AF69" s="20">
        <f t="array" ref="AF69">AE69*(1+INDEX(BPCiObIC!$B$2:$AG$43,MATCH($A69,BPCiObIC!$A$2:$A$43,0),MATCH(AF$4,BPCiObIC!$B$1:$AG$1,0)))</f>
        <v>0</v>
      </c>
      <c r="AG69" s="20">
        <f t="array" ref="AG69">AF69*(1+INDEX(BPCiObIC!$B$2:$AG$43,MATCH($A69,BPCiObIC!$A$2:$A$43,0),MATCH(AG$4,BPCiObIC!$B$1:$AG$1,0)))</f>
        <v>0</v>
      </c>
      <c r="AH69" s="20">
        <f t="array" ref="AH69">AG69*(1+INDEX(BPCiObIC!$B$2:$AG$43,MATCH($A69,BPCiObIC!$A$2:$A$43,0),MATCH(AH$4,BPCiObIC!$B$1:$AG$1,0)))</f>
        <v>0</v>
      </c>
    </row>
    <row r="70" spans="1:34" ht="15.75" customHeight="1" x14ac:dyDescent="0.2">
      <c r="A70" s="3" t="s">
        <v>149</v>
      </c>
      <c r="B70" s="3" t="s">
        <v>89</v>
      </c>
      <c r="C70" s="3" t="s">
        <v>118</v>
      </c>
      <c r="D70" s="61">
        <f>SUM('Bureau of Stat KBLI'!V19:W19)*$E$1</f>
        <v>41796096359263.203</v>
      </c>
      <c r="E70" s="20">
        <f t="array" ref="E70">D70*(1+INDEX(BPCiObIC!$B$2:$AG$43,MATCH($A70,BPCiObIC!$A$2:$A$43,0),MATCH(E$4,BPCiObIC!$B$1:$AG$1,0)))</f>
        <v>42335266002297.695</v>
      </c>
      <c r="F70" s="20">
        <f t="array" ref="F70">E70*(1+INDEX(BPCiObIC!$B$2:$AG$43,MATCH($A70,BPCiObIC!$A$2:$A$43,0),MATCH(F$4,BPCiObIC!$B$1:$AG$1,0)))</f>
        <v>42881390933727.328</v>
      </c>
      <c r="G70" s="20">
        <f t="array" ref="G70">F70*(1+INDEX(BPCiObIC!$B$2:$AG$43,MATCH($A70,BPCiObIC!$A$2:$A$43,0),MATCH(G$4,BPCiObIC!$B$1:$AG$1,0)))</f>
        <v>43786188282428.969</v>
      </c>
      <c r="H70" s="20">
        <f t="array" ref="H70">G70*(1+INDEX(BPCiObIC!$B$2:$AG$43,MATCH($A70,BPCiObIC!$A$2:$A$43,0),MATCH(H$4,BPCiObIC!$B$1:$AG$1,0)))</f>
        <v>44118963313375.43</v>
      </c>
      <c r="I70" s="20">
        <f t="array" ref="I70">H70*(1+INDEX(BPCiObIC!$B$2:$AG$43,MATCH($A70,BPCiObIC!$A$2:$A$43,0),MATCH(I$4,BPCiObIC!$B$1:$AG$1,0)))</f>
        <v>45798687340291.398</v>
      </c>
      <c r="J70" s="20">
        <f t="array" ref="J70">I70*(1+INDEX(BPCiObIC!$B$2:$AG$43,MATCH($A70,BPCiObIC!$A$2:$A$43,0),MATCH(J$4,BPCiObIC!$B$1:$AG$1,0)))</f>
        <v>47478411367207.922</v>
      </c>
      <c r="K70" s="20">
        <f t="array" ref="K70">J70*(1+INDEX(BPCiObIC!$B$2:$AG$43,MATCH($A70,BPCiObIC!$A$2:$A$43,0),MATCH(K$4,BPCiObIC!$B$1:$AG$1,0)))</f>
        <v>49158135394123.883</v>
      </c>
      <c r="L70" s="20">
        <f t="array" ref="L70">K70*(1+INDEX(BPCiObIC!$B$2:$AG$43,MATCH($A70,BPCiObIC!$A$2:$A$43,0),MATCH(L$4,BPCiObIC!$B$1:$AG$1,0)))</f>
        <v>50837859421040.406</v>
      </c>
      <c r="M70" s="20">
        <f t="array" ref="M70">L70*(1+INDEX(BPCiObIC!$B$2:$AG$43,MATCH($A70,BPCiObIC!$A$2:$A$43,0),MATCH(M$4,BPCiObIC!$B$1:$AG$1,0)))</f>
        <v>52517583447956.375</v>
      </c>
      <c r="N70" s="20">
        <f t="array" ref="N70">M70*(1+INDEX(BPCiObIC!$B$2:$AG$43,MATCH($A70,BPCiObIC!$A$2:$A$43,0),MATCH(N$4,BPCiObIC!$B$1:$AG$1,0)))</f>
        <v>54197307474872.336</v>
      </c>
      <c r="O70" s="20">
        <f t="array" ref="O70">N70*(1+INDEX(BPCiObIC!$B$2:$AG$43,MATCH($A70,BPCiObIC!$A$2:$A$43,0),MATCH(O$4,BPCiObIC!$B$1:$AG$1,0)))</f>
        <v>55877031501788.859</v>
      </c>
      <c r="P70" s="20">
        <f t="array" ref="P70">O70*(1+INDEX(BPCiObIC!$B$2:$AG$43,MATCH($A70,BPCiObIC!$A$2:$A$43,0),MATCH(P$4,BPCiObIC!$B$1:$AG$1,0)))</f>
        <v>57556755528704.82</v>
      </c>
      <c r="Q70" s="20">
        <f t="array" ref="Q70">P70*(1+INDEX(BPCiObIC!$B$2:$AG$43,MATCH($A70,BPCiObIC!$A$2:$A$43,0),MATCH(Q$4,BPCiObIC!$B$1:$AG$1,0)))</f>
        <v>59236479555620.781</v>
      </c>
      <c r="R70" s="20">
        <f t="array" ref="R70">Q70*(1+INDEX(BPCiObIC!$B$2:$AG$43,MATCH($A70,BPCiObIC!$A$2:$A$43,0),MATCH(R$4,BPCiObIC!$B$1:$AG$1,0)))</f>
        <v>60916203582537.305</v>
      </c>
      <c r="S70" s="20">
        <f t="array" ref="S70">R70*(1+INDEX(BPCiObIC!$B$2:$AG$43,MATCH($A70,BPCiObIC!$A$2:$A$43,0),MATCH(S$4,BPCiObIC!$B$1:$AG$1,0)))</f>
        <v>62595927609453.266</v>
      </c>
      <c r="T70" s="20">
        <f t="array" ref="T70">S70*(1+INDEX(BPCiObIC!$B$2:$AG$43,MATCH($A70,BPCiObIC!$A$2:$A$43,0),MATCH(T$4,BPCiObIC!$B$1:$AG$1,0)))</f>
        <v>64275651636369.797</v>
      </c>
      <c r="U70" s="20">
        <f t="array" ref="U70">T70*(1+INDEX(BPCiObIC!$B$2:$AG$43,MATCH($A70,BPCiObIC!$A$2:$A$43,0),MATCH(U$4,BPCiObIC!$B$1:$AG$1,0)))</f>
        <v>65955375663285.758</v>
      </c>
      <c r="V70" s="20">
        <f t="array" ref="V70">U70*(1+INDEX(BPCiObIC!$B$2:$AG$43,MATCH($A70,BPCiObIC!$A$2:$A$43,0),MATCH(V$4,BPCiObIC!$B$1:$AG$1,0)))</f>
        <v>67635099690201.727</v>
      </c>
      <c r="W70" s="20">
        <f t="array" ref="W70">V70*(1+INDEX(BPCiObIC!$B$2:$AG$43,MATCH($A70,BPCiObIC!$A$2:$A$43,0),MATCH(W$4,BPCiObIC!$B$1:$AG$1,0)))</f>
        <v>69314823717118.25</v>
      </c>
      <c r="X70" s="20">
        <f t="array" ref="X70">W70*(1+INDEX(BPCiObIC!$B$2:$AG$43,MATCH($A70,BPCiObIC!$A$2:$A$43,0),MATCH(X$4,BPCiObIC!$B$1:$AG$1,0)))</f>
        <v>70994547744034.219</v>
      </c>
      <c r="Y70" s="20">
        <f t="array" ref="Y70">X70*(1+INDEX(BPCiObIC!$B$2:$AG$43,MATCH($A70,BPCiObIC!$A$2:$A$43,0),MATCH(Y$4,BPCiObIC!$B$1:$AG$1,0)))</f>
        <v>72674271770950.188</v>
      </c>
      <c r="Z70" s="20">
        <f t="array" ref="Z70">Y70*(1+INDEX(BPCiObIC!$B$2:$AG$43,MATCH($A70,BPCiObIC!$A$2:$A$43,0),MATCH(Z$4,BPCiObIC!$B$1:$AG$1,0)))</f>
        <v>74353995797866.719</v>
      </c>
      <c r="AA70" s="20">
        <f t="array" ref="AA70">Z70*(1+INDEX(BPCiObIC!$B$2:$AG$43,MATCH($A70,BPCiObIC!$A$2:$A$43,0),MATCH(AA$4,BPCiObIC!$B$1:$AG$1,0)))</f>
        <v>76033719824782.672</v>
      </c>
      <c r="AB70" s="20">
        <f t="array" ref="AB70">AA70*(1+INDEX(BPCiObIC!$B$2:$AG$43,MATCH($A70,BPCiObIC!$A$2:$A$43,0),MATCH(AB$4,BPCiObIC!$B$1:$AG$1,0)))</f>
        <v>77713443851699.203</v>
      </c>
      <c r="AC70" s="20">
        <f t="array" ref="AC70">AB70*(1+INDEX(BPCiObIC!$B$2:$AG$43,MATCH($A70,BPCiObIC!$A$2:$A$43,0),MATCH(AC$4,BPCiObIC!$B$1:$AG$1,0)))</f>
        <v>79393167878615.172</v>
      </c>
      <c r="AD70" s="20">
        <f t="array" ref="AD70">AC70*(1+INDEX(BPCiObIC!$B$2:$AG$43,MATCH($A70,BPCiObIC!$A$2:$A$43,0),MATCH(AD$4,BPCiObIC!$B$1:$AG$1,0)))</f>
        <v>81072891905531.141</v>
      </c>
      <c r="AE70" s="20">
        <f t="array" ref="AE70">AD70*(1+INDEX(BPCiObIC!$B$2:$AG$43,MATCH($A70,BPCiObIC!$A$2:$A$43,0),MATCH(AE$4,BPCiObIC!$B$1:$AG$1,0)))</f>
        <v>82752615932447.672</v>
      </c>
      <c r="AF70" s="20">
        <f t="array" ref="AF70">AE70*(1+INDEX(BPCiObIC!$B$2:$AG$43,MATCH($A70,BPCiObIC!$A$2:$A$43,0),MATCH(AF$4,BPCiObIC!$B$1:$AG$1,0)))</f>
        <v>84432339959363.641</v>
      </c>
      <c r="AG70" s="20">
        <f t="array" ref="AG70">AF70*(1+INDEX(BPCiObIC!$B$2:$AG$43,MATCH($A70,BPCiObIC!$A$2:$A$43,0),MATCH(AG$4,BPCiObIC!$B$1:$AG$1,0)))</f>
        <v>86112063986279.609</v>
      </c>
      <c r="AH70" s="20">
        <f t="array" ref="AH70">AG70*(1+INDEX(BPCiObIC!$B$2:$AG$43,MATCH($A70,BPCiObIC!$A$2:$A$43,0),MATCH(AH$4,BPCiObIC!$B$1:$AG$1,0)))</f>
        <v>87791788013196.141</v>
      </c>
    </row>
    <row r="71" spans="1:34" ht="15.75" customHeight="1" x14ac:dyDescent="0.2">
      <c r="A71" s="3" t="s">
        <v>150</v>
      </c>
      <c r="B71" s="3" t="s">
        <v>89</v>
      </c>
      <c r="C71" s="3" t="s">
        <v>119</v>
      </c>
      <c r="D71" s="61">
        <f>SUM('Bureau of Stat KBLI'!V20:W20)*$E$1</f>
        <v>5244370072659.6006</v>
      </c>
      <c r="E71" s="20">
        <f t="array" ref="E71">D71*(1+INDEX(BPCiObIC!$B$2:$AG$43,MATCH($A71,BPCiObIC!$A$2:$A$43,0),MATCH(E$4,BPCiObIC!$B$1:$AG$1,0)))</f>
        <v>5312022446596.9092</v>
      </c>
      <c r="F71" s="20">
        <f t="array" ref="F71">E71*(1+INDEX(BPCiObIC!$B$2:$AG$43,MATCH($A71,BPCiObIC!$A$2:$A$43,0),MATCH(F$4,BPCiObIC!$B$1:$AG$1,0)))</f>
        <v>5380547536158.0088</v>
      </c>
      <c r="G71" s="20">
        <f t="array" ref="G71">F71*(1+INDEX(BPCiObIC!$B$2:$AG$43,MATCH($A71,BPCiObIC!$A$2:$A$43,0),MATCH(G$4,BPCiObIC!$B$1:$AG$1,0)))</f>
        <v>5494077089170.9424</v>
      </c>
      <c r="H71" s="20">
        <f t="array" ref="H71">G71*(1+INDEX(BPCiObIC!$B$2:$AG$43,MATCH($A71,BPCiObIC!$A$2:$A$43,0),MATCH(H$4,BPCiObIC!$B$1:$AG$1,0)))</f>
        <v>5535832075048.6416</v>
      </c>
      <c r="I71" s="20">
        <f t="array" ref="I71">H71*(1+INDEX(BPCiObIC!$B$2:$AG$43,MATCH($A71,BPCiObIC!$A$2:$A$43,0),MATCH(I$4,BPCiObIC!$B$1:$AG$1,0)))</f>
        <v>5731991198450.2275</v>
      </c>
      <c r="J71" s="20">
        <f t="array" ref="J71">I71*(1+INDEX(BPCiObIC!$B$2:$AG$43,MATCH($A71,BPCiObIC!$A$2:$A$43,0),MATCH(J$4,BPCiObIC!$B$1:$AG$1,0)))</f>
        <v>5928150321851.7646</v>
      </c>
      <c r="K71" s="20">
        <f t="array" ref="K71">J71*(1+INDEX(BPCiObIC!$B$2:$AG$43,MATCH($A71,BPCiObIC!$A$2:$A$43,0),MATCH(K$4,BPCiObIC!$B$1:$AG$1,0)))</f>
        <v>6124309445253.3516</v>
      </c>
      <c r="L71" s="20">
        <f t="array" ref="L71">K71*(1+INDEX(BPCiObIC!$B$2:$AG$43,MATCH($A71,BPCiObIC!$A$2:$A$43,0),MATCH(L$4,BPCiObIC!$B$1:$AG$1,0)))</f>
        <v>6320468568654.9385</v>
      </c>
      <c r="M71" s="20">
        <f t="array" ref="M71">L71*(1+INDEX(BPCiObIC!$B$2:$AG$43,MATCH($A71,BPCiObIC!$A$2:$A$43,0),MATCH(M$4,BPCiObIC!$B$1:$AG$1,0)))</f>
        <v>6516627692056.4746</v>
      </c>
      <c r="N71" s="20">
        <f t="array" ref="N71">M71*(1+INDEX(BPCiObIC!$B$2:$AG$43,MATCH($A71,BPCiObIC!$A$2:$A$43,0),MATCH(N$4,BPCiObIC!$B$1:$AG$1,0)))</f>
        <v>6712786815458.0605</v>
      </c>
      <c r="O71" s="20">
        <f t="array" ref="O71">N71*(1+INDEX(BPCiObIC!$B$2:$AG$43,MATCH($A71,BPCiObIC!$A$2:$A$43,0),MATCH(O$4,BPCiObIC!$B$1:$AG$1,0)))</f>
        <v>6908945938859.6475</v>
      </c>
      <c r="P71" s="20">
        <f t="array" ref="P71">O71*(1+INDEX(BPCiObIC!$B$2:$AG$43,MATCH($A71,BPCiObIC!$A$2:$A$43,0),MATCH(P$4,BPCiObIC!$B$1:$AG$1,0)))</f>
        <v>7105105062261.1846</v>
      </c>
      <c r="Q71" s="20">
        <f t="array" ref="Q71">P71*(1+INDEX(BPCiObIC!$B$2:$AG$43,MATCH($A71,BPCiObIC!$A$2:$A$43,0),MATCH(Q$4,BPCiObIC!$B$1:$AG$1,0)))</f>
        <v>7301264185662.7705</v>
      </c>
      <c r="R71" s="20">
        <f t="array" ref="R71">Q71*(1+INDEX(BPCiObIC!$B$2:$AG$43,MATCH($A71,BPCiObIC!$A$2:$A$43,0),MATCH(R$4,BPCiObIC!$B$1:$AG$1,0)))</f>
        <v>7497423309064.3564</v>
      </c>
      <c r="S71" s="20">
        <f t="array" ref="S71">R71*(1+INDEX(BPCiObIC!$B$2:$AG$43,MATCH($A71,BPCiObIC!$A$2:$A$43,0),MATCH(S$4,BPCiObIC!$B$1:$AG$1,0)))</f>
        <v>7693582432465.8936</v>
      </c>
      <c r="T71" s="20">
        <f t="array" ref="T71">S71*(1+INDEX(BPCiObIC!$B$2:$AG$43,MATCH($A71,BPCiObIC!$A$2:$A$43,0),MATCH(T$4,BPCiObIC!$B$1:$AG$1,0)))</f>
        <v>7889741555867.4795</v>
      </c>
      <c r="U71" s="20">
        <f t="array" ref="U71">T71*(1+INDEX(BPCiObIC!$B$2:$AG$43,MATCH($A71,BPCiObIC!$A$2:$A$43,0),MATCH(U$4,BPCiObIC!$B$1:$AG$1,0)))</f>
        <v>8085900679269.0654</v>
      </c>
      <c r="V71" s="20">
        <f t="array" ref="V71">U71*(1+INDEX(BPCiObIC!$B$2:$AG$43,MATCH($A71,BPCiObIC!$A$2:$A$43,0),MATCH(V$4,BPCiObIC!$B$1:$AG$1,0)))</f>
        <v>8282059802670.6006</v>
      </c>
      <c r="W71" s="20">
        <f t="array" ref="W71">V71*(1+INDEX(BPCiObIC!$B$2:$AG$43,MATCH($A71,BPCiObIC!$A$2:$A$43,0),MATCH(W$4,BPCiObIC!$B$1:$AG$1,0)))</f>
        <v>8478218926072.1865</v>
      </c>
      <c r="X71" s="20">
        <f t="array" ref="X71">W71*(1+INDEX(BPCiObIC!$B$2:$AG$43,MATCH($A71,BPCiObIC!$A$2:$A$43,0),MATCH(X$4,BPCiObIC!$B$1:$AG$1,0)))</f>
        <v>8674378049473.7725</v>
      </c>
      <c r="Y71" s="20">
        <f t="array" ref="Y71">X71*(1+INDEX(BPCiObIC!$B$2:$AG$43,MATCH($A71,BPCiObIC!$A$2:$A$43,0),MATCH(Y$4,BPCiObIC!$B$1:$AG$1,0)))</f>
        <v>8870537172875.3086</v>
      </c>
      <c r="Z71" s="20">
        <f t="array" ref="Z71">Y71*(1+INDEX(BPCiObIC!$B$2:$AG$43,MATCH($A71,BPCiObIC!$A$2:$A$43,0),MATCH(Z$4,BPCiObIC!$B$1:$AG$1,0)))</f>
        <v>9066696296276.8945</v>
      </c>
      <c r="AA71" s="20">
        <f t="array" ref="AA71">Z71*(1+INDEX(BPCiObIC!$B$2:$AG$43,MATCH($A71,BPCiObIC!$A$2:$A$43,0),MATCH(AA$4,BPCiObIC!$B$1:$AG$1,0)))</f>
        <v>9262855419678.4805</v>
      </c>
      <c r="AB71" s="20">
        <f t="array" ref="AB71">AA71*(1+INDEX(BPCiObIC!$B$2:$AG$43,MATCH($A71,BPCiObIC!$A$2:$A$43,0),MATCH(AB$4,BPCiObIC!$B$1:$AG$1,0)))</f>
        <v>9459014543080.0176</v>
      </c>
      <c r="AC71" s="20">
        <f t="array" ref="AC71">AB71*(1+INDEX(BPCiObIC!$B$2:$AG$43,MATCH($A71,BPCiObIC!$A$2:$A$43,0),MATCH(AC$4,BPCiObIC!$B$1:$AG$1,0)))</f>
        <v>9655173666481.6055</v>
      </c>
      <c r="AD71" s="20">
        <f t="array" ref="AD71">AC71*(1+INDEX(BPCiObIC!$B$2:$AG$43,MATCH($A71,BPCiObIC!$A$2:$A$43,0),MATCH(AD$4,BPCiObIC!$B$1:$AG$1,0)))</f>
        <v>9851332789883.1914</v>
      </c>
      <c r="AE71" s="20">
        <f t="array" ref="AE71">AD71*(1+INDEX(BPCiObIC!$B$2:$AG$43,MATCH($A71,BPCiObIC!$A$2:$A$43,0),MATCH(AE$4,BPCiObIC!$B$1:$AG$1,0)))</f>
        <v>10047491913284.727</v>
      </c>
      <c r="AF71" s="20">
        <f t="array" ref="AF71">AE71*(1+INDEX(BPCiObIC!$B$2:$AG$43,MATCH($A71,BPCiObIC!$A$2:$A$43,0),MATCH(AF$4,BPCiObIC!$B$1:$AG$1,0)))</f>
        <v>10243651036686.314</v>
      </c>
      <c r="AG71" s="20">
        <f t="array" ref="AG71">AF71*(1+INDEX(BPCiObIC!$B$2:$AG$43,MATCH($A71,BPCiObIC!$A$2:$A$43,0),MATCH(AG$4,BPCiObIC!$B$1:$AG$1,0)))</f>
        <v>10439810160087.9</v>
      </c>
      <c r="AH71" s="20">
        <f t="array" ref="AH71">AG71*(1+INDEX(BPCiObIC!$B$2:$AG$43,MATCH($A71,BPCiObIC!$A$2:$A$43,0),MATCH(AH$4,BPCiObIC!$B$1:$AG$1,0)))</f>
        <v>10635969283489.436</v>
      </c>
    </row>
    <row r="72" spans="1:34" ht="15.75" customHeight="1" x14ac:dyDescent="0.2">
      <c r="A72" s="3" t="s">
        <v>151</v>
      </c>
      <c r="B72" s="3" t="s">
        <v>89</v>
      </c>
      <c r="C72" s="3" t="s">
        <v>120</v>
      </c>
      <c r="D72" s="61">
        <f>SUM('Bureau of Stat KBLI'!V21:W21)*$E$1</f>
        <v>9398388169057.2012</v>
      </c>
      <c r="E72" s="20">
        <f t="array" ref="E72">D72*(1+INDEX(BPCiObIC!$B$2:$AG$43,MATCH($A72,BPCiObIC!$A$2:$A$43,0),MATCH(E$4,BPCiObIC!$B$1:$AG$1,0)))</f>
        <v>9519627376438.0391</v>
      </c>
      <c r="F72" s="20">
        <f t="array" ref="F72">E72*(1+INDEX(BPCiObIC!$B$2:$AG$43,MATCH($A72,BPCiObIC!$A$2:$A$43,0),MATCH(F$4,BPCiObIC!$B$1:$AG$1,0)))</f>
        <v>9642430569594.0898</v>
      </c>
      <c r="G72" s="20">
        <f t="array" ref="G72">F72*(1+INDEX(BPCiObIC!$B$2:$AG$43,MATCH($A72,BPCiObIC!$A$2:$A$43,0),MATCH(G$4,BPCiObIC!$B$1:$AG$1,0)))</f>
        <v>9845885854612.5234</v>
      </c>
      <c r="H72" s="20">
        <f t="array" ref="H72">G72*(1+INDEX(BPCiObIC!$B$2:$AG$43,MATCH($A72,BPCiObIC!$A$2:$A$43,0),MATCH(H$4,BPCiObIC!$B$1:$AG$1,0)))</f>
        <v>9920714587107.5801</v>
      </c>
      <c r="I72" s="20">
        <f t="array" ref="I72">H72*(1+INDEX(BPCiObIC!$B$2:$AG$43,MATCH($A72,BPCiObIC!$A$2:$A$43,0),MATCH(I$4,BPCiObIC!$B$1:$AG$1,0)))</f>
        <v>10301542598723.213</v>
      </c>
      <c r="J72" s="20">
        <f t="array" ref="J72">I72*(1+INDEX(BPCiObIC!$B$2:$AG$43,MATCH($A72,BPCiObIC!$A$2:$A$43,0),MATCH(J$4,BPCiObIC!$B$1:$AG$1,0)))</f>
        <v>10682370610338.844</v>
      </c>
      <c r="K72" s="20">
        <f t="array" ref="K72">J72*(1+INDEX(BPCiObIC!$B$2:$AG$43,MATCH($A72,BPCiObIC!$A$2:$A$43,0),MATCH(K$4,BPCiObIC!$B$1:$AG$1,0)))</f>
        <v>11063198621954.361</v>
      </c>
      <c r="L72" s="20">
        <f t="array" ref="L72">K72*(1+INDEX(BPCiObIC!$B$2:$AG$43,MATCH($A72,BPCiObIC!$A$2:$A$43,0),MATCH(L$4,BPCiObIC!$B$1:$AG$1,0)))</f>
        <v>11444026633569.994</v>
      </c>
      <c r="M72" s="20">
        <f t="array" ref="M72">L72*(1+INDEX(BPCiObIC!$B$2:$AG$43,MATCH($A72,BPCiObIC!$A$2:$A$43,0),MATCH(M$4,BPCiObIC!$B$1:$AG$1,0)))</f>
        <v>11824854645185.625</v>
      </c>
      <c r="N72" s="20">
        <f t="array" ref="N72">M72*(1+INDEX(BPCiObIC!$B$2:$AG$43,MATCH($A72,BPCiObIC!$A$2:$A$43,0),MATCH(N$4,BPCiObIC!$B$1:$AG$1,0)))</f>
        <v>12205682656801.256</v>
      </c>
      <c r="O72" s="20">
        <f t="array" ref="O72">N72*(1+INDEX(BPCiObIC!$B$2:$AG$43,MATCH($A72,BPCiObIC!$A$2:$A$43,0),MATCH(O$4,BPCiObIC!$B$1:$AG$1,0)))</f>
        <v>12586510668416.775</v>
      </c>
      <c r="P72" s="20">
        <f t="array" ref="P72">O72*(1+INDEX(BPCiObIC!$B$2:$AG$43,MATCH($A72,BPCiObIC!$A$2:$A$43,0),MATCH(P$4,BPCiObIC!$B$1:$AG$1,0)))</f>
        <v>12967338680032.408</v>
      </c>
      <c r="Q72" s="20">
        <f t="array" ref="Q72">P72*(1+INDEX(BPCiObIC!$B$2:$AG$43,MATCH($A72,BPCiObIC!$A$2:$A$43,0),MATCH(Q$4,BPCiObIC!$B$1:$AG$1,0)))</f>
        <v>13348166691648.041</v>
      </c>
      <c r="R72" s="20">
        <f t="array" ref="R72">Q72*(1+INDEX(BPCiObIC!$B$2:$AG$43,MATCH($A72,BPCiObIC!$A$2:$A$43,0),MATCH(R$4,BPCiObIC!$B$1:$AG$1,0)))</f>
        <v>13728994703263.672</v>
      </c>
      <c r="S72" s="20">
        <f t="array" ref="S72">R72*(1+INDEX(BPCiObIC!$B$2:$AG$43,MATCH($A72,BPCiObIC!$A$2:$A$43,0),MATCH(S$4,BPCiObIC!$B$1:$AG$1,0)))</f>
        <v>14109822714879.191</v>
      </c>
      <c r="T72" s="20">
        <f t="array" ref="T72">S72*(1+INDEX(BPCiObIC!$B$2:$AG$43,MATCH($A72,BPCiObIC!$A$2:$A$43,0),MATCH(T$4,BPCiObIC!$B$1:$AG$1,0)))</f>
        <v>14490650726494.824</v>
      </c>
      <c r="U72" s="20">
        <f t="array" ref="U72">T72*(1+INDEX(BPCiObIC!$B$2:$AG$43,MATCH($A72,BPCiObIC!$A$2:$A$43,0),MATCH(U$4,BPCiObIC!$B$1:$AG$1,0)))</f>
        <v>14871478738110.457</v>
      </c>
      <c r="V72" s="20">
        <f t="array" ref="V72">U72*(1+INDEX(BPCiObIC!$B$2:$AG$43,MATCH($A72,BPCiObIC!$A$2:$A$43,0),MATCH(V$4,BPCiObIC!$B$1:$AG$1,0)))</f>
        <v>15252306749726.088</v>
      </c>
      <c r="W72" s="20">
        <f t="array" ref="W72">V72*(1+INDEX(BPCiObIC!$B$2:$AG$43,MATCH($A72,BPCiObIC!$A$2:$A$43,0),MATCH(W$4,BPCiObIC!$B$1:$AG$1,0)))</f>
        <v>15633134761341.607</v>
      </c>
      <c r="X72" s="20">
        <f t="array" ref="X72">W72*(1+INDEX(BPCiObIC!$B$2:$AG$43,MATCH($A72,BPCiObIC!$A$2:$A$43,0),MATCH(X$4,BPCiObIC!$B$1:$AG$1,0)))</f>
        <v>16013962772957.24</v>
      </c>
      <c r="Y72" s="20">
        <f t="array" ref="Y72">X72*(1+INDEX(BPCiObIC!$B$2:$AG$43,MATCH($A72,BPCiObIC!$A$2:$A$43,0),MATCH(Y$4,BPCiObIC!$B$1:$AG$1,0)))</f>
        <v>16394790784572.873</v>
      </c>
      <c r="Z72" s="20">
        <f t="array" ref="Z72">Y72*(1+INDEX(BPCiObIC!$B$2:$AG$43,MATCH($A72,BPCiObIC!$A$2:$A$43,0),MATCH(Z$4,BPCiObIC!$B$1:$AG$1,0)))</f>
        <v>16775618796188.506</v>
      </c>
      <c r="AA72" s="20">
        <f t="array" ref="AA72">Z72*(1+INDEX(BPCiObIC!$B$2:$AG$43,MATCH($A72,BPCiObIC!$A$2:$A$43,0),MATCH(AA$4,BPCiObIC!$B$1:$AG$1,0)))</f>
        <v>17156446807804.023</v>
      </c>
      <c r="AB72" s="20">
        <f t="array" ref="AB72">AA72*(1+INDEX(BPCiObIC!$B$2:$AG$43,MATCH($A72,BPCiObIC!$A$2:$A$43,0),MATCH(AB$4,BPCiObIC!$B$1:$AG$1,0)))</f>
        <v>17537274819419.656</v>
      </c>
      <c r="AC72" s="20">
        <f t="array" ref="AC72">AB72*(1+INDEX(BPCiObIC!$B$2:$AG$43,MATCH($A72,BPCiObIC!$A$2:$A$43,0),MATCH(AC$4,BPCiObIC!$B$1:$AG$1,0)))</f>
        <v>17918102831035.289</v>
      </c>
      <c r="AD72" s="20">
        <f t="array" ref="AD72">AC72*(1+INDEX(BPCiObIC!$B$2:$AG$43,MATCH($A72,BPCiObIC!$A$2:$A$43,0),MATCH(AD$4,BPCiObIC!$B$1:$AG$1,0)))</f>
        <v>18298930842650.922</v>
      </c>
      <c r="AE72" s="20">
        <f t="array" ref="AE72">AD72*(1+INDEX(BPCiObIC!$B$2:$AG$43,MATCH($A72,BPCiObIC!$A$2:$A$43,0),MATCH(AE$4,BPCiObIC!$B$1:$AG$1,0)))</f>
        <v>18679758854266.441</v>
      </c>
      <c r="AF72" s="20">
        <f t="array" ref="AF72">AE72*(1+INDEX(BPCiObIC!$B$2:$AG$43,MATCH($A72,BPCiObIC!$A$2:$A$43,0),MATCH(AF$4,BPCiObIC!$B$1:$AG$1,0)))</f>
        <v>19060586865882.07</v>
      </c>
      <c r="AG72" s="20">
        <f t="array" ref="AG72">AF72*(1+INDEX(BPCiObIC!$B$2:$AG$43,MATCH($A72,BPCiObIC!$A$2:$A$43,0),MATCH(AG$4,BPCiObIC!$B$1:$AG$1,0)))</f>
        <v>19441414877497.703</v>
      </c>
      <c r="AH72" s="20">
        <f t="array" ref="AH72">AG72*(1+INDEX(BPCiObIC!$B$2:$AG$43,MATCH($A72,BPCiObIC!$A$2:$A$43,0),MATCH(AH$4,BPCiObIC!$B$1:$AG$1,0)))</f>
        <v>19822242889113.223</v>
      </c>
    </row>
    <row r="73" spans="1:34" ht="15.75" customHeight="1" x14ac:dyDescent="0.2">
      <c r="A73" s="3" t="s">
        <v>152</v>
      </c>
      <c r="B73" s="3" t="s">
        <v>89</v>
      </c>
      <c r="C73" s="3" t="s">
        <v>121</v>
      </c>
      <c r="D73" s="61">
        <f>SUM('Bureau of Stat KBLI'!V22:W22)*$E$1</f>
        <v>10077542247894.002</v>
      </c>
      <c r="E73" s="20">
        <f t="array" ref="E73">D73*(1+INDEX(BPCiObIC!$B$2:$AG$43,MATCH($A73,BPCiObIC!$A$2:$A$43,0),MATCH(E$4,BPCiObIC!$B$1:$AG$1,0)))</f>
        <v>10207542542891.834</v>
      </c>
      <c r="F73" s="20">
        <f t="array" ref="F73">E73*(1+INDEX(BPCiObIC!$B$2:$AG$43,MATCH($A73,BPCiObIC!$A$2:$A$43,0),MATCH(F$4,BPCiObIC!$B$1:$AG$1,0)))</f>
        <v>10339219841695.139</v>
      </c>
      <c r="G73" s="20">
        <f t="array" ref="G73">F73*(1+INDEX(BPCiObIC!$B$2:$AG$43,MATCH($A73,BPCiObIC!$A$2:$A$43,0),MATCH(G$4,BPCiObIC!$B$1:$AG$1,0)))</f>
        <v>10557377380354.904</v>
      </c>
      <c r="H73" s="20">
        <f t="array" ref="H73">G73*(1+INDEX(BPCiObIC!$B$2:$AG$43,MATCH($A73,BPCiObIC!$A$2:$A$43,0),MATCH(H$4,BPCiObIC!$B$1:$AG$1,0)))</f>
        <v>10637613448445.602</v>
      </c>
      <c r="I73" s="20">
        <f t="array" ref="I73">H73*(1+INDEX(BPCiObIC!$B$2:$AG$43,MATCH($A73,BPCiObIC!$A$2:$A$43,0),MATCH(I$4,BPCiObIC!$B$1:$AG$1,0)))</f>
        <v>11042615776131.771</v>
      </c>
      <c r="J73" s="20">
        <f t="array" ref="J73">I73*(1+INDEX(BPCiObIC!$B$2:$AG$43,MATCH($A73,BPCiObIC!$A$2:$A$43,0),MATCH(J$4,BPCiObIC!$B$1:$AG$1,0)))</f>
        <v>11447618103817.941</v>
      </c>
      <c r="K73" s="20">
        <f t="array" ref="K73">J73*(1+INDEX(BPCiObIC!$B$2:$AG$43,MATCH($A73,BPCiObIC!$A$2:$A$43,0),MATCH(K$4,BPCiObIC!$B$1:$AG$1,0)))</f>
        <v>11852620431504.111</v>
      </c>
      <c r="L73" s="20">
        <f t="array" ref="L73">K73*(1+INDEX(BPCiObIC!$B$2:$AG$43,MATCH($A73,BPCiObIC!$A$2:$A$43,0),MATCH(L$4,BPCiObIC!$B$1:$AG$1,0)))</f>
        <v>12257622759190.281</v>
      </c>
      <c r="M73" s="20">
        <f t="array" ref="M73">L73*(1+INDEX(BPCiObIC!$B$2:$AG$43,MATCH($A73,BPCiObIC!$A$2:$A$43,0),MATCH(M$4,BPCiObIC!$B$1:$AG$1,0)))</f>
        <v>12662625086876.604</v>
      </c>
      <c r="N73" s="20">
        <f t="array" ref="N73">M73*(1+INDEX(BPCiObIC!$B$2:$AG$43,MATCH($A73,BPCiObIC!$A$2:$A$43,0),MATCH(N$4,BPCiObIC!$B$1:$AG$1,0)))</f>
        <v>13067627414562.773</v>
      </c>
      <c r="O73" s="20">
        <f t="array" ref="O73">N73*(1+INDEX(BPCiObIC!$B$2:$AG$43,MATCH($A73,BPCiObIC!$A$2:$A$43,0),MATCH(O$4,BPCiObIC!$B$1:$AG$1,0)))</f>
        <v>13472629742248.943</v>
      </c>
      <c r="P73" s="20">
        <f t="array" ref="P73">O73*(1+INDEX(BPCiObIC!$B$2:$AG$43,MATCH($A73,BPCiObIC!$A$2:$A$43,0),MATCH(P$4,BPCiObIC!$B$1:$AG$1,0)))</f>
        <v>13877632069935.113</v>
      </c>
      <c r="Q73" s="20">
        <f t="array" ref="Q73">P73*(1+INDEX(BPCiObIC!$B$2:$AG$43,MATCH($A73,BPCiObIC!$A$2:$A$43,0),MATCH(Q$4,BPCiObIC!$B$1:$AG$1,0)))</f>
        <v>14282634397621.285</v>
      </c>
      <c r="R73" s="20">
        <f t="array" ref="R73">Q73*(1+INDEX(BPCiObIC!$B$2:$AG$43,MATCH($A73,BPCiObIC!$A$2:$A$43,0),MATCH(R$4,BPCiObIC!$B$1:$AG$1,0)))</f>
        <v>14687636725307.607</v>
      </c>
      <c r="S73" s="20">
        <f t="array" ref="S73">R73*(1+INDEX(BPCiObIC!$B$2:$AG$43,MATCH($A73,BPCiObIC!$A$2:$A$43,0),MATCH(S$4,BPCiObIC!$B$1:$AG$1,0)))</f>
        <v>15092639052993.779</v>
      </c>
      <c r="T73" s="20">
        <f t="array" ref="T73">S73*(1+INDEX(BPCiObIC!$B$2:$AG$43,MATCH($A73,BPCiObIC!$A$2:$A$43,0),MATCH(T$4,BPCiObIC!$B$1:$AG$1,0)))</f>
        <v>15497641380679.949</v>
      </c>
      <c r="U73" s="20">
        <f t="array" ref="U73">T73*(1+INDEX(BPCiObIC!$B$2:$AG$43,MATCH($A73,BPCiObIC!$A$2:$A$43,0),MATCH(U$4,BPCiObIC!$B$1:$AG$1,0)))</f>
        <v>15902643708366.119</v>
      </c>
      <c r="V73" s="20">
        <f t="array" ref="V73">U73*(1+INDEX(BPCiObIC!$B$2:$AG$43,MATCH($A73,BPCiObIC!$A$2:$A$43,0),MATCH(V$4,BPCiObIC!$B$1:$AG$1,0)))</f>
        <v>16307646036052.289</v>
      </c>
      <c r="W73" s="20">
        <f t="array" ref="W73">V73*(1+INDEX(BPCiObIC!$B$2:$AG$43,MATCH($A73,BPCiObIC!$A$2:$A$43,0),MATCH(W$4,BPCiObIC!$B$1:$AG$1,0)))</f>
        <v>16712648363738.459</v>
      </c>
      <c r="X73" s="20">
        <f t="array" ref="X73">W73*(1+INDEX(BPCiObIC!$B$2:$AG$43,MATCH($A73,BPCiObIC!$A$2:$A$43,0),MATCH(X$4,BPCiObIC!$B$1:$AG$1,0)))</f>
        <v>17117650691424.781</v>
      </c>
      <c r="Y73" s="20">
        <f t="array" ref="Y73">X73*(1+INDEX(BPCiObIC!$B$2:$AG$43,MATCH($A73,BPCiObIC!$A$2:$A$43,0),MATCH(Y$4,BPCiObIC!$B$1:$AG$1,0)))</f>
        <v>17522653019110.953</v>
      </c>
      <c r="Z73" s="20">
        <f t="array" ref="Z73">Y73*(1+INDEX(BPCiObIC!$B$2:$AG$43,MATCH($A73,BPCiObIC!$A$2:$A$43,0),MATCH(Z$4,BPCiObIC!$B$1:$AG$1,0)))</f>
        <v>17927655346797.125</v>
      </c>
      <c r="AA73" s="20">
        <f t="array" ref="AA73">Z73*(1+INDEX(BPCiObIC!$B$2:$AG$43,MATCH($A73,BPCiObIC!$A$2:$A$43,0),MATCH(AA$4,BPCiObIC!$B$1:$AG$1,0)))</f>
        <v>18332657674483.297</v>
      </c>
      <c r="AB73" s="20">
        <f t="array" ref="AB73">AA73*(1+INDEX(BPCiObIC!$B$2:$AG$43,MATCH($A73,BPCiObIC!$A$2:$A$43,0),MATCH(AB$4,BPCiObIC!$B$1:$AG$1,0)))</f>
        <v>18737660002169.469</v>
      </c>
      <c r="AC73" s="20">
        <f t="array" ref="AC73">AB73*(1+INDEX(BPCiObIC!$B$2:$AG$43,MATCH($A73,BPCiObIC!$A$2:$A$43,0),MATCH(AC$4,BPCiObIC!$B$1:$AG$1,0)))</f>
        <v>19142662329855.641</v>
      </c>
      <c r="AD73" s="20">
        <f t="array" ref="AD73">AC73*(1+INDEX(BPCiObIC!$B$2:$AG$43,MATCH($A73,BPCiObIC!$A$2:$A$43,0),MATCH(AD$4,BPCiObIC!$B$1:$AG$1,0)))</f>
        <v>19547664657541.961</v>
      </c>
      <c r="AE73" s="20">
        <f t="array" ref="AE73">AD73*(1+INDEX(BPCiObIC!$B$2:$AG$43,MATCH($A73,BPCiObIC!$A$2:$A$43,0),MATCH(AE$4,BPCiObIC!$B$1:$AG$1,0)))</f>
        <v>19952666985228.133</v>
      </c>
      <c r="AF73" s="20">
        <f t="array" ref="AF73">AE73*(1+INDEX(BPCiObIC!$B$2:$AG$43,MATCH($A73,BPCiObIC!$A$2:$A$43,0),MATCH(AF$4,BPCiObIC!$B$1:$AG$1,0)))</f>
        <v>20357669312914.301</v>
      </c>
      <c r="AG73" s="20">
        <f t="array" ref="AG73">AF73*(1+INDEX(BPCiObIC!$B$2:$AG$43,MATCH($A73,BPCiObIC!$A$2:$A$43,0),MATCH(AG$4,BPCiObIC!$B$1:$AG$1,0)))</f>
        <v>20762671640600.469</v>
      </c>
      <c r="AH73" s="20">
        <f t="array" ref="AH73">AG73*(1+INDEX(BPCiObIC!$B$2:$AG$43,MATCH($A73,BPCiObIC!$A$2:$A$43,0),MATCH(AH$4,BPCiObIC!$B$1:$AG$1,0)))</f>
        <v>21167673968286.641</v>
      </c>
    </row>
    <row r="74" spans="1:34" ht="15.75" customHeight="1" x14ac:dyDescent="0.2">
      <c r="A74" s="3" t="s">
        <v>153</v>
      </c>
      <c r="B74" s="3" t="s">
        <v>89</v>
      </c>
      <c r="C74" s="3" t="s">
        <v>122</v>
      </c>
      <c r="D74" s="61">
        <f>SUM('Bureau of Stat KBLI'!V23:W23)*$E$1</f>
        <v>49895555432952.008</v>
      </c>
      <c r="E74" s="20">
        <f t="array" ref="E74">D74*(1+INDEX(BPCiObIC!$B$2:$AG$43,MATCH($A74,BPCiObIC!$A$2:$A$43,0),MATCH(E$4,BPCiObIC!$B$1:$AG$1,0)))</f>
        <v>50539208098037.086</v>
      </c>
      <c r="F74" s="20">
        <f t="array" ref="F74">E74*(1+INDEX(BPCiObIC!$B$2:$AG$43,MATCH($A74,BPCiObIC!$A$2:$A$43,0),MATCH(F$4,BPCiObIC!$B$1:$AG$1,0)))</f>
        <v>51191163882501.758</v>
      </c>
      <c r="G74" s="20">
        <f t="array" ref="G74">F74*(1+INDEX(BPCiObIC!$B$2:$AG$43,MATCH($A74,BPCiObIC!$A$2:$A$43,0),MATCH(G$4,BPCiObIC!$B$1:$AG$1,0)))</f>
        <v>52271297440422.539</v>
      </c>
      <c r="H74" s="20">
        <f t="array" ref="H74">G74*(1+INDEX(BPCiObIC!$B$2:$AG$43,MATCH($A74,BPCiObIC!$A$2:$A$43,0),MATCH(H$4,BPCiObIC!$B$1:$AG$1,0)))</f>
        <v>52668559300969.75</v>
      </c>
      <c r="I74" s="20">
        <f t="array" ref="I74">H74*(1+INDEX(BPCiObIC!$B$2:$AG$43,MATCH($A74,BPCiObIC!$A$2:$A$43,0),MATCH(I$4,BPCiObIC!$B$1:$AG$1,0)))</f>
        <v>54673787229481.102</v>
      </c>
      <c r="J74" s="20">
        <f t="array" ref="J74">I74*(1+INDEX(BPCiObIC!$B$2:$AG$43,MATCH($A74,BPCiObIC!$A$2:$A$43,0),MATCH(J$4,BPCiObIC!$B$1:$AG$1,0)))</f>
        <v>56679015157991.922</v>
      </c>
      <c r="K74" s="20">
        <f t="array" ref="K74">J74*(1+INDEX(BPCiObIC!$B$2:$AG$43,MATCH($A74,BPCiObIC!$A$2:$A$43,0),MATCH(K$4,BPCiObIC!$B$1:$AG$1,0)))</f>
        <v>58684243086503.273</v>
      </c>
      <c r="L74" s="20">
        <f t="array" ref="L74">K74*(1+INDEX(BPCiObIC!$B$2:$AG$43,MATCH($A74,BPCiObIC!$A$2:$A$43,0),MATCH(L$4,BPCiObIC!$B$1:$AG$1,0)))</f>
        <v>60689471015014.086</v>
      </c>
      <c r="M74" s="20">
        <f t="array" ref="M74">L74*(1+INDEX(BPCiObIC!$B$2:$AG$43,MATCH($A74,BPCiObIC!$A$2:$A$43,0),MATCH(M$4,BPCiObIC!$B$1:$AG$1,0)))</f>
        <v>62694698943525.438</v>
      </c>
      <c r="N74" s="20">
        <f t="array" ref="N74">M74*(1+INDEX(BPCiObIC!$B$2:$AG$43,MATCH($A74,BPCiObIC!$A$2:$A$43,0),MATCH(N$4,BPCiObIC!$B$1:$AG$1,0)))</f>
        <v>64699926872036.781</v>
      </c>
      <c r="O74" s="20">
        <f t="array" ref="O74">N74*(1+INDEX(BPCiObIC!$B$2:$AG$43,MATCH($A74,BPCiObIC!$A$2:$A$43,0),MATCH(O$4,BPCiObIC!$B$1:$AG$1,0)))</f>
        <v>66705154800547.609</v>
      </c>
      <c r="P74" s="20">
        <f t="array" ref="P74">O74*(1+INDEX(BPCiObIC!$B$2:$AG$43,MATCH($A74,BPCiObIC!$A$2:$A$43,0),MATCH(P$4,BPCiObIC!$B$1:$AG$1,0)))</f>
        <v>68710382729058.961</v>
      </c>
      <c r="Q74" s="20">
        <f t="array" ref="Q74">P74*(1+INDEX(BPCiObIC!$B$2:$AG$43,MATCH($A74,BPCiObIC!$A$2:$A$43,0),MATCH(Q$4,BPCiObIC!$B$1:$AG$1,0)))</f>
        <v>70715610657569.781</v>
      </c>
      <c r="R74" s="20">
        <f t="array" ref="R74">Q74*(1+INDEX(BPCiObIC!$B$2:$AG$43,MATCH($A74,BPCiObIC!$A$2:$A$43,0),MATCH(R$4,BPCiObIC!$B$1:$AG$1,0)))</f>
        <v>72720838586081.125</v>
      </c>
      <c r="S74" s="20">
        <f t="array" ref="S74">R74*(1+INDEX(BPCiObIC!$B$2:$AG$43,MATCH($A74,BPCiObIC!$A$2:$A$43,0),MATCH(S$4,BPCiObIC!$B$1:$AG$1,0)))</f>
        <v>74726066514591.938</v>
      </c>
      <c r="T74" s="20">
        <f t="array" ref="T74">S74*(1+INDEX(BPCiObIC!$B$2:$AG$43,MATCH($A74,BPCiObIC!$A$2:$A$43,0),MATCH(T$4,BPCiObIC!$B$1:$AG$1,0)))</f>
        <v>76731294443103.281</v>
      </c>
      <c r="U74" s="20">
        <f t="array" ref="U74">T74*(1+INDEX(BPCiObIC!$B$2:$AG$43,MATCH($A74,BPCiObIC!$A$2:$A$43,0),MATCH(U$4,BPCiObIC!$B$1:$AG$1,0)))</f>
        <v>78736522371614.109</v>
      </c>
      <c r="V74" s="20">
        <f t="array" ref="V74">U74*(1+INDEX(BPCiObIC!$B$2:$AG$43,MATCH($A74,BPCiObIC!$A$2:$A$43,0),MATCH(V$4,BPCiObIC!$B$1:$AG$1,0)))</f>
        <v>80741750300125.453</v>
      </c>
      <c r="W74" s="20">
        <f t="array" ref="W74">V74*(1+INDEX(BPCiObIC!$B$2:$AG$43,MATCH($A74,BPCiObIC!$A$2:$A$43,0),MATCH(W$4,BPCiObIC!$B$1:$AG$1,0)))</f>
        <v>82746978228636.281</v>
      </c>
      <c r="X74" s="20">
        <f t="array" ref="X74">W74*(1+INDEX(BPCiObIC!$B$2:$AG$43,MATCH($A74,BPCiObIC!$A$2:$A$43,0),MATCH(X$4,BPCiObIC!$B$1:$AG$1,0)))</f>
        <v>84752206157147.641</v>
      </c>
      <c r="Y74" s="20">
        <f t="array" ref="Y74">X74*(1+INDEX(BPCiObIC!$B$2:$AG$43,MATCH($A74,BPCiObIC!$A$2:$A$43,0),MATCH(Y$4,BPCiObIC!$B$1:$AG$1,0)))</f>
        <v>86757434085658.453</v>
      </c>
      <c r="Z74" s="20">
        <f t="array" ref="Z74">Y74*(1+INDEX(BPCiObIC!$B$2:$AG$43,MATCH($A74,BPCiObIC!$A$2:$A$43,0),MATCH(Z$4,BPCiObIC!$B$1:$AG$1,0)))</f>
        <v>88762662014169.797</v>
      </c>
      <c r="AA74" s="20">
        <f t="array" ref="AA74">Z74*(1+INDEX(BPCiObIC!$B$2:$AG$43,MATCH($A74,BPCiObIC!$A$2:$A$43,0),MATCH(AA$4,BPCiObIC!$B$1:$AG$1,0)))</f>
        <v>90767889942680.609</v>
      </c>
      <c r="AB74" s="20">
        <f t="array" ref="AB74">AA74*(1+INDEX(BPCiObIC!$B$2:$AG$43,MATCH($A74,BPCiObIC!$A$2:$A$43,0),MATCH(AB$4,BPCiObIC!$B$1:$AG$1,0)))</f>
        <v>92773117871191.969</v>
      </c>
      <c r="AC74" s="20">
        <f t="array" ref="AC74">AB74*(1+INDEX(BPCiObIC!$B$2:$AG$43,MATCH($A74,BPCiObIC!$A$2:$A$43,0),MATCH(AC$4,BPCiObIC!$B$1:$AG$1,0)))</f>
        <v>94778345799702.797</v>
      </c>
      <c r="AD74" s="20">
        <f t="array" ref="AD74">AC74*(1+INDEX(BPCiObIC!$B$2:$AG$43,MATCH($A74,BPCiObIC!$A$2:$A$43,0),MATCH(AD$4,BPCiObIC!$B$1:$AG$1,0)))</f>
        <v>96783573728214.156</v>
      </c>
      <c r="AE74" s="20">
        <f t="array" ref="AE74">AD74*(1+INDEX(BPCiObIC!$B$2:$AG$43,MATCH($A74,BPCiObIC!$A$2:$A$43,0),MATCH(AE$4,BPCiObIC!$B$1:$AG$1,0)))</f>
        <v>98788801656724.969</v>
      </c>
      <c r="AF74" s="20">
        <f t="array" ref="AF74">AE74*(1+INDEX(BPCiObIC!$B$2:$AG$43,MATCH($A74,BPCiObIC!$A$2:$A$43,0),MATCH(AF$4,BPCiObIC!$B$1:$AG$1,0)))</f>
        <v>100794029585236.31</v>
      </c>
      <c r="AG74" s="20">
        <f t="array" ref="AG74">AF74*(1+INDEX(BPCiObIC!$B$2:$AG$43,MATCH($A74,BPCiObIC!$A$2:$A$43,0),MATCH(AG$4,BPCiObIC!$B$1:$AG$1,0)))</f>
        <v>102799257513747.66</v>
      </c>
      <c r="AH74" s="20">
        <f t="array" ref="AH74">AG74*(1+INDEX(BPCiObIC!$B$2:$AG$43,MATCH($A74,BPCiObIC!$A$2:$A$43,0),MATCH(AH$4,BPCiObIC!$B$1:$AG$1,0)))</f>
        <v>104804485442258.47</v>
      </c>
    </row>
    <row r="75" spans="1:34" ht="15.75" customHeight="1" x14ac:dyDescent="0.2">
      <c r="A75" s="3" t="s">
        <v>154</v>
      </c>
      <c r="B75" s="3" t="s">
        <v>89</v>
      </c>
      <c r="C75" s="3" t="s">
        <v>123</v>
      </c>
      <c r="D75" s="61">
        <f>SUM('Bureau of Stat KBLI'!V24:W24)*$E$1</f>
        <v>36273739414839.602</v>
      </c>
      <c r="E75" s="20">
        <f t="array" ref="E75">D75*(1+INDEX(BPCiObIC!$B$2:$AG$43,MATCH($A75,BPCiObIC!$A$2:$A$43,0),MATCH(E$4,BPCiObIC!$B$1:$AG$1,0)))</f>
        <v>36741670653291.031</v>
      </c>
      <c r="F75" s="20">
        <f t="array" ref="F75">E75*(1+INDEX(BPCiObIC!$B$2:$AG$43,MATCH($A75,BPCiObIC!$A$2:$A$43,0),MATCH(F$4,BPCiObIC!$B$1:$AG$1,0)))</f>
        <v>37215638204718.484</v>
      </c>
      <c r="G75" s="20">
        <f t="array" ref="G75">F75*(1+INDEX(BPCiObIC!$B$2:$AG$43,MATCH($A75,BPCiObIC!$A$2:$A$43,0),MATCH(G$4,BPCiObIC!$B$1:$AG$1,0)))</f>
        <v>38000888170838.039</v>
      </c>
      <c r="H75" s="20">
        <f t="array" ref="H75">G75*(1+INDEX(BPCiObIC!$B$2:$AG$43,MATCH($A75,BPCiObIC!$A$2:$A$43,0),MATCH(H$4,BPCiObIC!$B$1:$AG$1,0)))</f>
        <v>38289694920936.406</v>
      </c>
      <c r="I75" s="20">
        <f t="array" ref="I75">H75*(1+INDEX(BPCiObIC!$B$2:$AG$43,MATCH($A75,BPCiObIC!$A$2:$A$43,0),MATCH(I$4,BPCiObIC!$B$1:$AG$1,0)))</f>
        <v>39684323993877.781</v>
      </c>
      <c r="J75" s="20">
        <f t="array" ref="J75">I75*(1+INDEX(BPCiObIC!$B$2:$AG$43,MATCH($A75,BPCiObIC!$A$2:$A$43,0),MATCH(J$4,BPCiObIC!$B$1:$AG$1,0)))</f>
        <v>41078953066819.156</v>
      </c>
      <c r="K75" s="20">
        <f t="array" ref="K75">J75*(1+INDEX(BPCiObIC!$B$2:$AG$43,MATCH($A75,BPCiObIC!$A$2:$A$43,0),MATCH(K$4,BPCiObIC!$B$1:$AG$1,0)))</f>
        <v>42473582139760.531</v>
      </c>
      <c r="L75" s="20">
        <f t="array" ref="L75">K75*(1+INDEX(BPCiObIC!$B$2:$AG$43,MATCH($A75,BPCiObIC!$A$2:$A$43,0),MATCH(L$4,BPCiObIC!$B$1:$AG$1,0)))</f>
        <v>43868211212702.359</v>
      </c>
      <c r="M75" s="20">
        <f t="array" ref="M75">L75*(1+INDEX(BPCiObIC!$B$2:$AG$43,MATCH($A75,BPCiObIC!$A$2:$A$43,0),MATCH(M$4,BPCiObIC!$B$1:$AG$1,0)))</f>
        <v>45262840285643.734</v>
      </c>
      <c r="N75" s="20">
        <f t="array" ref="N75">M75*(1+INDEX(BPCiObIC!$B$2:$AG$43,MATCH($A75,BPCiObIC!$A$2:$A$43,0),MATCH(N$4,BPCiObIC!$B$1:$AG$1,0)))</f>
        <v>46657469358585.109</v>
      </c>
      <c r="O75" s="20">
        <f t="array" ref="O75">N75*(1+INDEX(BPCiObIC!$B$2:$AG$43,MATCH($A75,BPCiObIC!$A$2:$A$43,0),MATCH(O$4,BPCiObIC!$B$1:$AG$1,0)))</f>
        <v>48052098431526.484</v>
      </c>
      <c r="P75" s="20">
        <f t="array" ref="P75">O75*(1+INDEX(BPCiObIC!$B$2:$AG$43,MATCH($A75,BPCiObIC!$A$2:$A$43,0),MATCH(P$4,BPCiObIC!$B$1:$AG$1,0)))</f>
        <v>49446727504467.859</v>
      </c>
      <c r="Q75" s="20">
        <f t="array" ref="Q75">P75*(1+INDEX(BPCiObIC!$B$2:$AG$43,MATCH($A75,BPCiObIC!$A$2:$A$43,0),MATCH(Q$4,BPCiObIC!$B$1:$AG$1,0)))</f>
        <v>50841356577409.242</v>
      </c>
      <c r="R75" s="20">
        <f t="array" ref="R75">Q75*(1+INDEX(BPCiObIC!$B$2:$AG$43,MATCH($A75,BPCiObIC!$A$2:$A$43,0),MATCH(R$4,BPCiObIC!$B$1:$AG$1,0)))</f>
        <v>52235985650351.062</v>
      </c>
      <c r="S75" s="20">
        <f t="array" ref="S75">R75*(1+INDEX(BPCiObIC!$B$2:$AG$43,MATCH($A75,BPCiObIC!$A$2:$A$43,0),MATCH(S$4,BPCiObIC!$B$1:$AG$1,0)))</f>
        <v>53630614723292.438</v>
      </c>
      <c r="T75" s="20">
        <f t="array" ref="T75">S75*(1+INDEX(BPCiObIC!$B$2:$AG$43,MATCH($A75,BPCiObIC!$A$2:$A$43,0),MATCH(T$4,BPCiObIC!$B$1:$AG$1,0)))</f>
        <v>55025243796233.812</v>
      </c>
      <c r="U75" s="20">
        <f t="array" ref="U75">T75*(1+INDEX(BPCiObIC!$B$2:$AG$43,MATCH($A75,BPCiObIC!$A$2:$A$43,0),MATCH(U$4,BPCiObIC!$B$1:$AG$1,0)))</f>
        <v>56419872869175.18</v>
      </c>
      <c r="V75" s="20">
        <f t="array" ref="V75">U75*(1+INDEX(BPCiObIC!$B$2:$AG$43,MATCH($A75,BPCiObIC!$A$2:$A$43,0),MATCH(V$4,BPCiObIC!$B$1:$AG$1,0)))</f>
        <v>57814501942116.555</v>
      </c>
      <c r="W75" s="20">
        <f t="array" ref="W75">V75*(1+INDEX(BPCiObIC!$B$2:$AG$43,MATCH($A75,BPCiObIC!$A$2:$A$43,0),MATCH(W$4,BPCiObIC!$B$1:$AG$1,0)))</f>
        <v>59209131015057.93</v>
      </c>
      <c r="X75" s="20">
        <f t="array" ref="X75">W75*(1+INDEX(BPCiObIC!$B$2:$AG$43,MATCH($A75,BPCiObIC!$A$2:$A$43,0),MATCH(X$4,BPCiObIC!$B$1:$AG$1,0)))</f>
        <v>60603760087999.758</v>
      </c>
      <c r="Y75" s="20">
        <f t="array" ref="Y75">X75*(1+INDEX(BPCiObIC!$B$2:$AG$43,MATCH($A75,BPCiObIC!$A$2:$A$43,0),MATCH(Y$4,BPCiObIC!$B$1:$AG$1,0)))</f>
        <v>61998389160941.133</v>
      </c>
      <c r="Z75" s="20">
        <f t="array" ref="Z75">Y75*(1+INDEX(BPCiObIC!$B$2:$AG$43,MATCH($A75,BPCiObIC!$A$2:$A$43,0),MATCH(Z$4,BPCiObIC!$B$1:$AG$1,0)))</f>
        <v>63393018233882.508</v>
      </c>
      <c r="AA75" s="20">
        <f t="array" ref="AA75">Z75*(1+INDEX(BPCiObIC!$B$2:$AG$43,MATCH($A75,BPCiObIC!$A$2:$A$43,0),MATCH(AA$4,BPCiObIC!$B$1:$AG$1,0)))</f>
        <v>64787647306823.891</v>
      </c>
      <c r="AB75" s="20">
        <f t="array" ref="AB75">AA75*(1+INDEX(BPCiObIC!$B$2:$AG$43,MATCH($A75,BPCiObIC!$A$2:$A$43,0),MATCH(AB$4,BPCiObIC!$B$1:$AG$1,0)))</f>
        <v>66182276379765.273</v>
      </c>
      <c r="AC75" s="20">
        <f t="array" ref="AC75">AB75*(1+INDEX(BPCiObIC!$B$2:$AG$43,MATCH($A75,BPCiObIC!$A$2:$A$43,0),MATCH(AC$4,BPCiObIC!$B$1:$AG$1,0)))</f>
        <v>67576905452706.656</v>
      </c>
      <c r="AD75" s="20">
        <f t="array" ref="AD75">AC75*(1+INDEX(BPCiObIC!$B$2:$AG$43,MATCH($A75,BPCiObIC!$A$2:$A$43,0),MATCH(AD$4,BPCiObIC!$B$1:$AG$1,0)))</f>
        <v>68971534525648.477</v>
      </c>
      <c r="AE75" s="20">
        <f t="array" ref="AE75">AD75*(1+INDEX(BPCiObIC!$B$2:$AG$43,MATCH($A75,BPCiObIC!$A$2:$A$43,0),MATCH(AE$4,BPCiObIC!$B$1:$AG$1,0)))</f>
        <v>70366163598589.852</v>
      </c>
      <c r="AF75" s="20">
        <f t="array" ref="AF75">AE75*(1+INDEX(BPCiObIC!$B$2:$AG$43,MATCH($A75,BPCiObIC!$A$2:$A$43,0),MATCH(AF$4,BPCiObIC!$B$1:$AG$1,0)))</f>
        <v>71760792671531.219</v>
      </c>
      <c r="AG75" s="20">
        <f t="array" ref="AG75">AF75*(1+INDEX(BPCiObIC!$B$2:$AG$43,MATCH($A75,BPCiObIC!$A$2:$A$43,0),MATCH(AG$4,BPCiObIC!$B$1:$AG$1,0)))</f>
        <v>73155421744472.594</v>
      </c>
      <c r="AH75" s="20">
        <f t="array" ref="AH75">AG75*(1+INDEX(BPCiObIC!$B$2:$AG$43,MATCH($A75,BPCiObIC!$A$2:$A$43,0),MATCH(AH$4,BPCiObIC!$B$1:$AG$1,0)))</f>
        <v>74550050817413.969</v>
      </c>
    </row>
    <row r="76" spans="1:34" ht="15.75" customHeight="1" x14ac:dyDescent="0.2">
      <c r="A76" s="3" t="s">
        <v>155</v>
      </c>
      <c r="B76" s="3" t="s">
        <v>89</v>
      </c>
      <c r="C76" s="3" t="s">
        <v>124</v>
      </c>
      <c r="D76" s="61">
        <f>SUM('Bureau of Stat KBLI'!V25:W26)*$E$1</f>
        <v>3422177636826.0005</v>
      </c>
      <c r="E76" s="20">
        <f t="array" ref="E76">D76*(1+INDEX(BPCiObIC!$B$2:$AG$43,MATCH($A76,BPCiObIC!$A$2:$A$43,0),MATCH(E$4,BPCiObIC!$B$1:$AG$1,0)))</f>
        <v>3466323728341.0557</v>
      </c>
      <c r="F76" s="20">
        <f t="array" ref="F76">E76*(1+INDEX(BPCiObIC!$B$2:$AG$43,MATCH($A76,BPCiObIC!$A$2:$A$43,0),MATCH(F$4,BPCiObIC!$B$1:$AG$1,0)))</f>
        <v>3511039304436.6548</v>
      </c>
      <c r="G76" s="20">
        <f t="array" ref="G76">F76*(1+INDEX(BPCiObIC!$B$2:$AG$43,MATCH($A76,BPCiObIC!$A$2:$A$43,0),MATCH(G$4,BPCiObIC!$B$1:$AG$1,0)))</f>
        <v>3585122233760.2681</v>
      </c>
      <c r="H76" s="20">
        <f t="array" ref="H76">G76*(1+INDEX(BPCiObIC!$B$2:$AG$43,MATCH($A76,BPCiObIC!$A$2:$A$43,0),MATCH(H$4,BPCiObIC!$B$1:$AG$1,0)))</f>
        <v>3612369162736.8462</v>
      </c>
      <c r="I76" s="20">
        <f t="array" ref="I76">H76*(1+INDEX(BPCiObIC!$B$2:$AG$43,MATCH($A76,BPCiObIC!$A$2:$A$43,0),MATCH(I$4,BPCiObIC!$B$1:$AG$1,0)))</f>
        <v>3751756018143.3477</v>
      </c>
      <c r="J76" s="20">
        <f t="array" ref="J76">I76*(1+INDEX(BPCiObIC!$B$2:$AG$43,MATCH($A76,BPCiObIC!$A$2:$A$43,0),MATCH(J$4,BPCiObIC!$B$1:$AG$1,0)))</f>
        <v>3891142873549.7998</v>
      </c>
      <c r="K76" s="20">
        <f t="array" ref="K76">J76*(1+INDEX(BPCiObIC!$B$2:$AG$43,MATCH($A76,BPCiObIC!$A$2:$A$43,0),MATCH(K$4,BPCiObIC!$B$1:$AG$1,0)))</f>
        <v>4030529728956.3018</v>
      </c>
      <c r="L76" s="20">
        <f t="array" ref="L76">K76*(1+INDEX(BPCiObIC!$B$2:$AG$43,MATCH($A76,BPCiObIC!$A$2:$A$43,0),MATCH(L$4,BPCiObIC!$B$1:$AG$1,0)))</f>
        <v>4169916584362.7539</v>
      </c>
      <c r="M76" s="20">
        <f t="array" ref="M76">L76*(1+INDEX(BPCiObIC!$B$2:$AG$43,MATCH($A76,BPCiObIC!$A$2:$A$43,0),MATCH(M$4,BPCiObIC!$B$1:$AG$1,0)))</f>
        <v>4309303439769.2056</v>
      </c>
      <c r="N76" s="20">
        <f t="array" ref="N76">M76*(1+INDEX(BPCiObIC!$B$2:$AG$43,MATCH($A76,BPCiObIC!$A$2:$A$43,0),MATCH(N$4,BPCiObIC!$B$1:$AG$1,0)))</f>
        <v>4448690295175.707</v>
      </c>
      <c r="O76" s="20">
        <f t="array" ref="O76">N76*(1+INDEX(BPCiObIC!$B$2:$AG$43,MATCH($A76,BPCiObIC!$A$2:$A$43,0),MATCH(O$4,BPCiObIC!$B$1:$AG$1,0)))</f>
        <v>4588077150582.1592</v>
      </c>
      <c r="P76" s="20">
        <f t="array" ref="P76">O76*(1+INDEX(BPCiObIC!$B$2:$AG$43,MATCH($A76,BPCiObIC!$A$2:$A$43,0),MATCH(P$4,BPCiObIC!$B$1:$AG$1,0)))</f>
        <v>4727464005988.6113</v>
      </c>
      <c r="Q76" s="20">
        <f t="array" ref="Q76">P76*(1+INDEX(BPCiObIC!$B$2:$AG$43,MATCH($A76,BPCiObIC!$A$2:$A$43,0),MATCH(Q$4,BPCiObIC!$B$1:$AG$1,0)))</f>
        <v>4866850861395.1123</v>
      </c>
      <c r="R76" s="20">
        <f t="array" ref="R76">Q76*(1+INDEX(BPCiObIC!$B$2:$AG$43,MATCH($A76,BPCiObIC!$A$2:$A$43,0),MATCH(R$4,BPCiObIC!$B$1:$AG$1,0)))</f>
        <v>5006237716801.5645</v>
      </c>
      <c r="S76" s="20">
        <f t="array" ref="S76">R76*(1+INDEX(BPCiObIC!$B$2:$AG$43,MATCH($A76,BPCiObIC!$A$2:$A$43,0),MATCH(S$4,BPCiObIC!$B$1:$AG$1,0)))</f>
        <v>5145624572208.0156</v>
      </c>
      <c r="T76" s="20">
        <f t="array" ref="T76">S76*(1+INDEX(BPCiObIC!$B$2:$AG$43,MATCH($A76,BPCiObIC!$A$2:$A$43,0),MATCH(T$4,BPCiObIC!$B$1:$AG$1,0)))</f>
        <v>5285011427614.5166</v>
      </c>
      <c r="U76" s="20">
        <f t="array" ref="U76">T76*(1+INDEX(BPCiObIC!$B$2:$AG$43,MATCH($A76,BPCiObIC!$A$2:$A$43,0),MATCH(U$4,BPCiObIC!$B$1:$AG$1,0)))</f>
        <v>5424398283020.9688</v>
      </c>
      <c r="V76" s="20">
        <f t="array" ref="V76">U76*(1+INDEX(BPCiObIC!$B$2:$AG$43,MATCH($A76,BPCiObIC!$A$2:$A$43,0),MATCH(V$4,BPCiObIC!$B$1:$AG$1,0)))</f>
        <v>5563785138427.4199</v>
      </c>
      <c r="W76" s="20">
        <f t="array" ref="W76">V76*(1+INDEX(BPCiObIC!$B$2:$AG$43,MATCH($A76,BPCiObIC!$A$2:$A$43,0),MATCH(W$4,BPCiObIC!$B$1:$AG$1,0)))</f>
        <v>5703171993833.9209</v>
      </c>
      <c r="X76" s="20">
        <f t="array" ref="X76">W76*(1+INDEX(BPCiObIC!$B$2:$AG$43,MATCH($A76,BPCiObIC!$A$2:$A$43,0),MATCH(X$4,BPCiObIC!$B$1:$AG$1,0)))</f>
        <v>5842558849240.373</v>
      </c>
      <c r="Y76" s="20">
        <f t="array" ref="Y76">X76*(1+INDEX(BPCiObIC!$B$2:$AG$43,MATCH($A76,BPCiObIC!$A$2:$A$43,0),MATCH(Y$4,BPCiObIC!$B$1:$AG$1,0)))</f>
        <v>5981945704646.875</v>
      </c>
      <c r="Z76" s="20">
        <f t="array" ref="Z76">Y76*(1+INDEX(BPCiObIC!$B$2:$AG$43,MATCH($A76,BPCiObIC!$A$2:$A$43,0),MATCH(Z$4,BPCiObIC!$B$1:$AG$1,0)))</f>
        <v>6121332560053.3271</v>
      </c>
      <c r="AA76" s="20">
        <f t="array" ref="AA76">Z76*(1+INDEX(BPCiObIC!$B$2:$AG$43,MATCH($A76,BPCiObIC!$A$2:$A$43,0),MATCH(AA$4,BPCiObIC!$B$1:$AG$1,0)))</f>
        <v>6260719415459.7793</v>
      </c>
      <c r="AB76" s="20">
        <f t="array" ref="AB76">AA76*(1+INDEX(BPCiObIC!$B$2:$AG$43,MATCH($A76,BPCiObIC!$A$2:$A$43,0),MATCH(AB$4,BPCiObIC!$B$1:$AG$1,0)))</f>
        <v>6400106270866.2803</v>
      </c>
      <c r="AC76" s="20">
        <f t="array" ref="AC76">AB76*(1+INDEX(BPCiObIC!$B$2:$AG$43,MATCH($A76,BPCiObIC!$A$2:$A$43,0),MATCH(AC$4,BPCiObIC!$B$1:$AG$1,0)))</f>
        <v>6539493126272.7314</v>
      </c>
      <c r="AD76" s="20">
        <f t="array" ref="AD76">AC76*(1+INDEX(BPCiObIC!$B$2:$AG$43,MATCH($A76,BPCiObIC!$A$2:$A$43,0),MATCH(AD$4,BPCiObIC!$B$1:$AG$1,0)))</f>
        <v>6678879981679.1826</v>
      </c>
      <c r="AE76" s="20">
        <f t="array" ref="AE76">AD76*(1+INDEX(BPCiObIC!$B$2:$AG$43,MATCH($A76,BPCiObIC!$A$2:$A$43,0),MATCH(AE$4,BPCiObIC!$B$1:$AG$1,0)))</f>
        <v>6818266837085.6836</v>
      </c>
      <c r="AF76" s="20">
        <f t="array" ref="AF76">AE76*(1+INDEX(BPCiObIC!$B$2:$AG$43,MATCH($A76,BPCiObIC!$A$2:$A$43,0),MATCH(AF$4,BPCiObIC!$B$1:$AG$1,0)))</f>
        <v>6957653692492.1357</v>
      </c>
      <c r="AG76" s="20">
        <f t="array" ref="AG76">AF76*(1+INDEX(BPCiObIC!$B$2:$AG$43,MATCH($A76,BPCiObIC!$A$2:$A$43,0),MATCH(AG$4,BPCiObIC!$B$1:$AG$1,0)))</f>
        <v>7097040547898.5879</v>
      </c>
      <c r="AH76" s="20">
        <f t="array" ref="AH76">AG76*(1+INDEX(BPCiObIC!$B$2:$AG$43,MATCH($A76,BPCiObIC!$A$2:$A$43,0),MATCH(AH$4,BPCiObIC!$B$1:$AG$1,0)))</f>
        <v>7236427403305.0889</v>
      </c>
    </row>
    <row r="77" spans="1:34" ht="15.75" customHeight="1" x14ac:dyDescent="0.2">
      <c r="A77" s="3" t="s">
        <v>156</v>
      </c>
      <c r="B77" s="3" t="s">
        <v>89</v>
      </c>
      <c r="C77" s="3" t="s">
        <v>84</v>
      </c>
      <c r="D77" s="61">
        <f>SUM(SUMIFS('BIFUBC Output_energy'!G:G,'BIFUBC Output_energy'!A:A,B77,'BIFUBC Output_energy'!B:B,C77),SUMIFS('BIFUBC Output_nonenergy'!E:E,'BIFUBC Output_nonenergy'!A:A,B77,'BIFUBC Output_nonenergy'!B:B,C77))</f>
        <v>55402438144000</v>
      </c>
      <c r="E77" s="20">
        <f t="array" ref="E77">D77*(1+INDEX(BPCiObIC!$B$2:$AG$43,MATCH($A77,BPCiObIC!$A$2:$A$43,0),MATCH(E$4,BPCiObIC!$B$1:$AG$1,0)))</f>
        <v>55934301550182.406</v>
      </c>
      <c r="F77" s="20">
        <f t="array" ref="F77">E77*(1+INDEX(BPCiObIC!$B$2:$AG$43,MATCH($A77,BPCiObIC!$A$2:$A$43,0),MATCH(F$4,BPCiObIC!$B$1:$AG$1,0)))</f>
        <v>56795689794055.219</v>
      </c>
      <c r="G77" s="20">
        <f t="array" ref="G77">F77*(1+INDEX(BPCiObIC!$B$2:$AG$43,MATCH($A77,BPCiObIC!$A$2:$A$43,0),MATCH(G$4,BPCiObIC!$B$1:$AG$1,0)))</f>
        <v>57227337036490.039</v>
      </c>
      <c r="H77" s="20">
        <f t="array" ref="H77">G77*(1+INDEX(BPCiObIC!$B$2:$AG$43,MATCH($A77,BPCiObIC!$A$2:$A$43,0),MATCH(H$4,BPCiObIC!$B$1:$AG$1,0)))</f>
        <v>57399019047599.5</v>
      </c>
      <c r="I77" s="20">
        <f t="array" ref="I77">H77*(1+INDEX(BPCiObIC!$B$2:$AG$43,MATCH($A77,BPCiObIC!$A$2:$A$43,0),MATCH(I$4,BPCiObIC!$B$1:$AG$1,0)))</f>
        <v>59574474799938.352</v>
      </c>
      <c r="J77" s="20">
        <f t="array" ref="J77">I77*(1+INDEX(BPCiObIC!$B$2:$AG$43,MATCH($A77,BPCiObIC!$A$2:$A$43,0),MATCH(J$4,BPCiObIC!$B$1:$AG$1,0)))</f>
        <v>61749930552277.195</v>
      </c>
      <c r="K77" s="20">
        <f t="array" ref="K77">J77*(1+INDEX(BPCiObIC!$B$2:$AG$43,MATCH($A77,BPCiObIC!$A$2:$A$43,0),MATCH(K$4,BPCiObIC!$B$1:$AG$1,0)))</f>
        <v>63925386304616.039</v>
      </c>
      <c r="L77" s="20">
        <f t="array" ref="L77">K77*(1+INDEX(BPCiObIC!$B$2:$AG$43,MATCH($A77,BPCiObIC!$A$2:$A$43,0),MATCH(L$4,BPCiObIC!$B$1:$AG$1,0)))</f>
        <v>66100842056954.039</v>
      </c>
      <c r="M77" s="20">
        <f t="array" ref="M77">L77*(1+INDEX(BPCiObIC!$B$2:$AG$43,MATCH($A77,BPCiObIC!$A$2:$A$43,0),MATCH(M$4,BPCiObIC!$B$1:$AG$1,0)))</f>
        <v>68276297809292.891</v>
      </c>
      <c r="N77" s="20">
        <f t="array" ref="N77">M77*(1+INDEX(BPCiObIC!$B$2:$AG$43,MATCH($A77,BPCiObIC!$A$2:$A$43,0),MATCH(N$4,BPCiObIC!$B$1:$AG$1,0)))</f>
        <v>70451753561631.734</v>
      </c>
      <c r="O77" s="20">
        <f t="array" ref="O77">N77*(1+INDEX(BPCiObIC!$B$2:$AG$43,MATCH($A77,BPCiObIC!$A$2:$A$43,0),MATCH(O$4,BPCiObIC!$B$1:$AG$1,0)))</f>
        <v>72627209313970.578</v>
      </c>
      <c r="P77" s="20">
        <f t="array" ref="P77">O77*(1+INDEX(BPCiObIC!$B$2:$AG$43,MATCH($A77,BPCiObIC!$A$2:$A$43,0),MATCH(P$4,BPCiObIC!$B$1:$AG$1,0)))</f>
        <v>74802665066309.438</v>
      </c>
      <c r="Q77" s="20">
        <f t="array" ref="Q77">P77*(1+INDEX(BPCiObIC!$B$2:$AG$43,MATCH($A77,BPCiObIC!$A$2:$A$43,0),MATCH(Q$4,BPCiObIC!$B$1:$AG$1,0)))</f>
        <v>76978120818648.297</v>
      </c>
      <c r="R77" s="20">
        <f t="array" ref="R77">Q77*(1+INDEX(BPCiObIC!$B$2:$AG$43,MATCH($A77,BPCiObIC!$A$2:$A$43,0),MATCH(R$4,BPCiObIC!$B$1:$AG$1,0)))</f>
        <v>79153576570987.156</v>
      </c>
      <c r="S77" s="20">
        <f t="array" ref="S77">R77*(1+INDEX(BPCiObIC!$B$2:$AG$43,MATCH($A77,BPCiObIC!$A$2:$A$43,0),MATCH(S$4,BPCiObIC!$B$1:$AG$1,0)))</f>
        <v>81329032323326</v>
      </c>
      <c r="T77" s="20">
        <f t="array" ref="T77">S77*(1+INDEX(BPCiObIC!$B$2:$AG$43,MATCH($A77,BPCiObIC!$A$2:$A$43,0),MATCH(T$4,BPCiObIC!$B$1:$AG$1,0)))</f>
        <v>83504488075663.984</v>
      </c>
      <c r="U77" s="20">
        <f t="array" ref="U77">T77*(1+INDEX(BPCiObIC!$B$2:$AG$43,MATCH($A77,BPCiObIC!$A$2:$A$43,0),MATCH(U$4,BPCiObIC!$B$1:$AG$1,0)))</f>
        <v>85679943828002.828</v>
      </c>
      <c r="V77" s="20">
        <f t="array" ref="V77">U77*(1+INDEX(BPCiObIC!$B$2:$AG$43,MATCH($A77,BPCiObIC!$A$2:$A$43,0),MATCH(V$4,BPCiObIC!$B$1:$AG$1,0)))</f>
        <v>87855399580341.672</v>
      </c>
      <c r="W77" s="20">
        <f t="array" ref="W77">V77*(1+INDEX(BPCiObIC!$B$2:$AG$43,MATCH($A77,BPCiObIC!$A$2:$A$43,0),MATCH(W$4,BPCiObIC!$B$1:$AG$1,0)))</f>
        <v>90030855332680.516</v>
      </c>
      <c r="X77" s="20">
        <f t="array" ref="X77">W77*(1+INDEX(BPCiObIC!$B$2:$AG$43,MATCH($A77,BPCiObIC!$A$2:$A$43,0),MATCH(X$4,BPCiObIC!$B$1:$AG$1,0)))</f>
        <v>92206311085019.359</v>
      </c>
      <c r="Y77" s="20">
        <f t="array" ref="Y77">X77*(1+INDEX(BPCiObIC!$B$2:$AG$43,MATCH($A77,BPCiObIC!$A$2:$A$43,0),MATCH(Y$4,BPCiObIC!$B$1:$AG$1,0)))</f>
        <v>94381766837358.203</v>
      </c>
      <c r="Z77" s="20">
        <f t="array" ref="Z77">Y77*(1+INDEX(BPCiObIC!$B$2:$AG$43,MATCH($A77,BPCiObIC!$A$2:$A$43,0),MATCH(Z$4,BPCiObIC!$B$1:$AG$1,0)))</f>
        <v>96557222589697.047</v>
      </c>
      <c r="AA77" s="20">
        <f t="array" ref="AA77">Z77*(1+INDEX(BPCiObIC!$B$2:$AG$43,MATCH($A77,BPCiObIC!$A$2:$A$43,0),MATCH(AA$4,BPCiObIC!$B$1:$AG$1,0)))</f>
        <v>98732678342035.906</v>
      </c>
      <c r="AB77" s="20">
        <f t="array" ref="AB77">AA77*(1+INDEX(BPCiObIC!$B$2:$AG$43,MATCH($A77,BPCiObIC!$A$2:$A$43,0),MATCH(AB$4,BPCiObIC!$B$1:$AG$1,0)))</f>
        <v>100908134094373.89</v>
      </c>
      <c r="AC77" s="20">
        <f t="array" ref="AC77">AB77*(1+INDEX(BPCiObIC!$B$2:$AG$43,MATCH($A77,BPCiObIC!$A$2:$A$43,0),MATCH(AC$4,BPCiObIC!$B$1:$AG$1,0)))</f>
        <v>103083589846712.73</v>
      </c>
      <c r="AD77" s="20">
        <f t="array" ref="AD77">AC77*(1+INDEX(BPCiObIC!$B$2:$AG$43,MATCH($A77,BPCiObIC!$A$2:$A$43,0),MATCH(AD$4,BPCiObIC!$B$1:$AG$1,0)))</f>
        <v>105259045599051.58</v>
      </c>
      <c r="AE77" s="20">
        <f t="array" ref="AE77">AD77*(1+INDEX(BPCiObIC!$B$2:$AG$43,MATCH($A77,BPCiObIC!$A$2:$A$43,0),MATCH(AE$4,BPCiObIC!$B$1:$AG$1,0)))</f>
        <v>107434501351390.42</v>
      </c>
      <c r="AF77" s="20">
        <f t="array" ref="AF77">AE77*(1+INDEX(BPCiObIC!$B$2:$AG$43,MATCH($A77,BPCiObIC!$A$2:$A$43,0),MATCH(AF$4,BPCiObIC!$B$1:$AG$1,0)))</f>
        <v>109609957103729.27</v>
      </c>
      <c r="AG77" s="20">
        <f t="array" ref="AG77">AF77*(1+INDEX(BPCiObIC!$B$2:$AG$43,MATCH($A77,BPCiObIC!$A$2:$A$43,0),MATCH(AG$4,BPCiObIC!$B$1:$AG$1,0)))</f>
        <v>111785412856068.11</v>
      </c>
      <c r="AH77" s="20">
        <f t="array" ref="AH77">AG77*(1+INDEX(BPCiObIC!$B$2:$AG$43,MATCH($A77,BPCiObIC!$A$2:$A$43,0),MATCH(AH$4,BPCiObIC!$B$1:$AG$1,0)))</f>
        <v>113960868608406.95</v>
      </c>
    </row>
    <row r="78" spans="1:34" ht="15.75" customHeight="1" x14ac:dyDescent="0.2">
      <c r="A78" s="3" t="s">
        <v>157</v>
      </c>
      <c r="B78" s="3" t="s">
        <v>89</v>
      </c>
      <c r="C78" s="3" t="s">
        <v>125</v>
      </c>
      <c r="D78" s="61">
        <f>'China BIFUbC'!C75*('Population comparison'!$B$2/'Population comparison'!$B$3)</f>
        <v>7872997728298.1328</v>
      </c>
      <c r="E78" s="20">
        <f t="array" ref="E78">D78*(1+INDEX(BPCiObIC!$B$2:$AG$43,MATCH($A78,BPCiObIC!$A$2:$A$43,0),MATCH(E$4,BPCiObIC!$B$1:$AG$1,0)))</f>
        <v>8219992651323.9189</v>
      </c>
      <c r="F78" s="20">
        <f t="array" ref="F78">E78*(1+INDEX(BPCiObIC!$B$2:$AG$43,MATCH($A78,BPCiObIC!$A$2:$A$43,0),MATCH(F$4,BPCiObIC!$B$1:$AG$1,0)))</f>
        <v>8566987574349.8379</v>
      </c>
      <c r="G78" s="20">
        <f t="array" ref="G78">F78*(1+INDEX(BPCiObIC!$B$2:$AG$43,MATCH($A78,BPCiObIC!$A$2:$A$43,0),MATCH(G$4,BPCiObIC!$B$1:$AG$1,0)))</f>
        <v>8913982497375.7578</v>
      </c>
      <c r="H78" s="20">
        <f t="array" ref="H78">G78*(1+INDEX(BPCiObIC!$B$2:$AG$43,MATCH($A78,BPCiObIC!$A$2:$A$43,0),MATCH(H$4,BPCiObIC!$B$1:$AG$1,0)))</f>
        <v>9260977420401.5449</v>
      </c>
      <c r="I78" s="20">
        <f t="array" ref="I78">H78*(1+INDEX(BPCiObIC!$B$2:$AG$43,MATCH($A78,BPCiObIC!$A$2:$A$43,0),MATCH(I$4,BPCiObIC!$B$1:$AG$1,0)))</f>
        <v>9607972343427.4648</v>
      </c>
      <c r="J78" s="20">
        <f t="array" ref="J78">I78*(1+INDEX(BPCiObIC!$B$2:$AG$43,MATCH($A78,BPCiObIC!$A$2:$A$43,0),MATCH(J$4,BPCiObIC!$B$1:$AG$1,0)))</f>
        <v>9954967266453.3848</v>
      </c>
      <c r="K78" s="20">
        <f t="array" ref="K78">J78*(1+INDEX(BPCiObIC!$B$2:$AG$43,MATCH($A78,BPCiObIC!$A$2:$A$43,0),MATCH(K$4,BPCiObIC!$B$1:$AG$1,0)))</f>
        <v>10301962189479.305</v>
      </c>
      <c r="L78" s="20">
        <f t="array" ref="L78">K78*(1+INDEX(BPCiObIC!$B$2:$AG$43,MATCH($A78,BPCiObIC!$A$2:$A$43,0),MATCH(L$4,BPCiObIC!$B$1:$AG$1,0)))</f>
        <v>10648957112505.092</v>
      </c>
      <c r="M78" s="20">
        <f t="array" ref="M78">L78*(1+INDEX(BPCiObIC!$B$2:$AG$43,MATCH($A78,BPCiObIC!$A$2:$A$43,0),MATCH(M$4,BPCiObIC!$B$1:$AG$1,0)))</f>
        <v>10995952035531.012</v>
      </c>
      <c r="N78" s="20">
        <f t="array" ref="N78">M78*(1+INDEX(BPCiObIC!$B$2:$AG$43,MATCH($A78,BPCiObIC!$A$2:$A$43,0),MATCH(N$4,BPCiObIC!$B$1:$AG$1,0)))</f>
        <v>11342946958556.93</v>
      </c>
      <c r="O78" s="20">
        <f t="array" ref="O78">N78*(1+INDEX(BPCiObIC!$B$2:$AG$43,MATCH($A78,BPCiObIC!$A$2:$A$43,0),MATCH(O$4,BPCiObIC!$B$1:$AG$1,0)))</f>
        <v>11689941881582.85</v>
      </c>
      <c r="P78" s="20">
        <f t="array" ref="P78">O78*(1+INDEX(BPCiObIC!$B$2:$AG$43,MATCH($A78,BPCiObIC!$A$2:$A$43,0),MATCH(P$4,BPCiObIC!$B$1:$AG$1,0)))</f>
        <v>12036936804608.637</v>
      </c>
      <c r="Q78" s="20">
        <f t="array" ref="Q78">P78*(1+INDEX(BPCiObIC!$B$2:$AG$43,MATCH($A78,BPCiObIC!$A$2:$A$43,0),MATCH(Q$4,BPCiObIC!$B$1:$AG$1,0)))</f>
        <v>12383931727634.557</v>
      </c>
      <c r="R78" s="20">
        <f t="array" ref="R78">Q78*(1+INDEX(BPCiObIC!$B$2:$AG$43,MATCH($A78,BPCiObIC!$A$2:$A$43,0),MATCH(R$4,BPCiObIC!$B$1:$AG$1,0)))</f>
        <v>12730926650660.475</v>
      </c>
      <c r="S78" s="20">
        <f t="array" ref="S78">R78*(1+INDEX(BPCiObIC!$B$2:$AG$43,MATCH($A78,BPCiObIC!$A$2:$A$43,0),MATCH(S$4,BPCiObIC!$B$1:$AG$1,0)))</f>
        <v>13077921573686.264</v>
      </c>
      <c r="T78" s="20">
        <f t="array" ref="T78">S78*(1+INDEX(BPCiObIC!$B$2:$AG$43,MATCH($A78,BPCiObIC!$A$2:$A$43,0),MATCH(T$4,BPCiObIC!$B$1:$AG$1,0)))</f>
        <v>13424916496712.184</v>
      </c>
      <c r="U78" s="20">
        <f t="array" ref="U78">T78*(1+INDEX(BPCiObIC!$B$2:$AG$43,MATCH($A78,BPCiObIC!$A$2:$A$43,0),MATCH(U$4,BPCiObIC!$B$1:$AG$1,0)))</f>
        <v>13771911419738.102</v>
      </c>
      <c r="V78" s="20">
        <f t="array" ref="V78">U78*(1+INDEX(BPCiObIC!$B$2:$AG$43,MATCH($A78,BPCiObIC!$A$2:$A$43,0),MATCH(V$4,BPCiObIC!$B$1:$AG$1,0)))</f>
        <v>14118906342764.021</v>
      </c>
      <c r="W78" s="20">
        <f t="array" ref="W78">V78*(1+INDEX(BPCiObIC!$B$2:$AG$43,MATCH($A78,BPCiObIC!$A$2:$A$43,0),MATCH(W$4,BPCiObIC!$B$1:$AG$1,0)))</f>
        <v>14465901265789.809</v>
      </c>
      <c r="X78" s="20">
        <f t="array" ref="X78">W78*(1+INDEX(BPCiObIC!$B$2:$AG$43,MATCH($A78,BPCiObIC!$A$2:$A$43,0),MATCH(X$4,BPCiObIC!$B$1:$AG$1,0)))</f>
        <v>14812896188815.727</v>
      </c>
      <c r="Y78" s="20">
        <f t="array" ref="Y78">X78*(1+INDEX(BPCiObIC!$B$2:$AG$43,MATCH($A78,BPCiObIC!$A$2:$A$43,0),MATCH(Y$4,BPCiObIC!$B$1:$AG$1,0)))</f>
        <v>15159891111841.646</v>
      </c>
      <c r="Z78" s="20">
        <f t="array" ref="Z78">Y78*(1+INDEX(BPCiObIC!$B$2:$AG$43,MATCH($A78,BPCiObIC!$A$2:$A$43,0),MATCH(Z$4,BPCiObIC!$B$1:$AG$1,0)))</f>
        <v>15506886034867.564</v>
      </c>
      <c r="AA78" s="20">
        <f t="array" ref="AA78">Z78*(1+INDEX(BPCiObIC!$B$2:$AG$43,MATCH($A78,BPCiObIC!$A$2:$A$43,0),MATCH(AA$4,BPCiObIC!$B$1:$AG$1,0)))</f>
        <v>15853880957893.352</v>
      </c>
      <c r="AB78" s="20">
        <f t="array" ref="AB78">AA78*(1+INDEX(BPCiObIC!$B$2:$AG$43,MATCH($A78,BPCiObIC!$A$2:$A$43,0),MATCH(AB$4,BPCiObIC!$B$1:$AG$1,0)))</f>
        <v>16200875880919.27</v>
      </c>
      <c r="AC78" s="20">
        <f t="array" ref="AC78">AB78*(1+INDEX(BPCiObIC!$B$2:$AG$43,MATCH($A78,BPCiObIC!$A$2:$A$43,0),MATCH(AC$4,BPCiObIC!$B$1:$AG$1,0)))</f>
        <v>16547870803945.189</v>
      </c>
      <c r="AD78" s="20">
        <f t="array" ref="AD78">AC78*(1+INDEX(BPCiObIC!$B$2:$AG$43,MATCH($A78,BPCiObIC!$A$2:$A$43,0),MATCH(AD$4,BPCiObIC!$B$1:$AG$1,0)))</f>
        <v>16894865726971.109</v>
      </c>
      <c r="AE78" s="20">
        <f t="array" ref="AE78">AD78*(1+INDEX(BPCiObIC!$B$2:$AG$43,MATCH($A78,BPCiObIC!$A$2:$A$43,0),MATCH(AE$4,BPCiObIC!$B$1:$AG$1,0)))</f>
        <v>17241860649996.896</v>
      </c>
      <c r="AF78" s="20">
        <f t="array" ref="AF78">AE78*(1+INDEX(BPCiObIC!$B$2:$AG$43,MATCH($A78,BPCiObIC!$A$2:$A$43,0),MATCH(AF$4,BPCiObIC!$B$1:$AG$1,0)))</f>
        <v>17588855573022.814</v>
      </c>
      <c r="AG78" s="20">
        <f t="array" ref="AG78">AF78*(1+INDEX(BPCiObIC!$B$2:$AG$43,MATCH($A78,BPCiObIC!$A$2:$A$43,0),MATCH(AG$4,BPCiObIC!$B$1:$AG$1,0)))</f>
        <v>17935850496048.73</v>
      </c>
      <c r="AH78" s="20">
        <f t="array" ref="AH78">AG78*(1+INDEX(BPCiObIC!$B$2:$AG$43,MATCH($A78,BPCiObIC!$A$2:$A$43,0),MATCH(AH$4,BPCiObIC!$B$1:$AG$1,0)))</f>
        <v>18282845419074.52</v>
      </c>
    </row>
    <row r="79" spans="1:34" ht="15.75" customHeight="1" x14ac:dyDescent="0.2">
      <c r="A79" s="42" t="s">
        <v>158</v>
      </c>
      <c r="B79" s="42" t="s">
        <v>89</v>
      </c>
      <c r="C79" s="42" t="s">
        <v>83</v>
      </c>
      <c r="D79" s="62">
        <f>SUM(SUMIFS('BIFUBC Output_energy'!G:G,'BIFUBC Output_energy'!A:A,B79,'BIFUBC Output_energy'!B:B,C79),SUMIFS('BIFUBC Output_nonenergy'!E:E,'BIFUBC Output_nonenergy'!A:A,B79,'BIFUBC Output_nonenergy'!B:B,C79))</f>
        <v>0</v>
      </c>
      <c r="E79" s="63">
        <f t="array" ref="E79">D79*(1+INDEX(BPCiObIC!$B$2:$AG$43,MATCH($A79,BPCiObIC!$A$2:$A$43,0),MATCH(E$4,BPCiObIC!$B$1:$AG$1,0)))</f>
        <v>0</v>
      </c>
      <c r="F79" s="63">
        <f t="array" ref="F79">E79*(1+INDEX(BPCiObIC!$B$2:$AG$43,MATCH($A79,BPCiObIC!$A$2:$A$43,0),MATCH(F$4,BPCiObIC!$B$1:$AG$1,0)))</f>
        <v>0</v>
      </c>
      <c r="G79" s="63">
        <f t="array" ref="G79">F79*(1+INDEX(BPCiObIC!$B$2:$AG$43,MATCH($A79,BPCiObIC!$A$2:$A$43,0),MATCH(G$4,BPCiObIC!$B$1:$AG$1,0)))</f>
        <v>0</v>
      </c>
      <c r="H79" s="63">
        <f t="array" ref="H79">G79*(1+INDEX(BPCiObIC!$B$2:$AG$43,MATCH($A79,BPCiObIC!$A$2:$A$43,0),MATCH(H$4,BPCiObIC!$B$1:$AG$1,0)))</f>
        <v>0</v>
      </c>
      <c r="I79" s="63">
        <f t="array" ref="I79">H79*(1+INDEX(BPCiObIC!$B$2:$AG$43,MATCH($A79,BPCiObIC!$A$2:$A$43,0),MATCH(I$4,BPCiObIC!$B$1:$AG$1,0)))</f>
        <v>0</v>
      </c>
      <c r="J79" s="63">
        <f t="array" ref="J79">I79*(1+INDEX(BPCiObIC!$B$2:$AG$43,MATCH($A79,BPCiObIC!$A$2:$A$43,0),MATCH(J$4,BPCiObIC!$B$1:$AG$1,0)))</f>
        <v>0</v>
      </c>
      <c r="K79" s="63">
        <f t="array" ref="K79">J79*(1+INDEX(BPCiObIC!$B$2:$AG$43,MATCH($A79,BPCiObIC!$A$2:$A$43,0),MATCH(K$4,BPCiObIC!$B$1:$AG$1,0)))</f>
        <v>0</v>
      </c>
      <c r="L79" s="63">
        <f t="array" ref="L79">K79*(1+INDEX(BPCiObIC!$B$2:$AG$43,MATCH($A79,BPCiObIC!$A$2:$A$43,0),MATCH(L$4,BPCiObIC!$B$1:$AG$1,0)))</f>
        <v>0</v>
      </c>
      <c r="M79" s="63">
        <f t="array" ref="M79">L79*(1+INDEX(BPCiObIC!$B$2:$AG$43,MATCH($A79,BPCiObIC!$A$2:$A$43,0),MATCH(M$4,BPCiObIC!$B$1:$AG$1,0)))</f>
        <v>0</v>
      </c>
      <c r="N79" s="63">
        <f t="array" ref="N79">M79*(1+INDEX(BPCiObIC!$B$2:$AG$43,MATCH($A79,BPCiObIC!$A$2:$A$43,0),MATCH(N$4,BPCiObIC!$B$1:$AG$1,0)))</f>
        <v>0</v>
      </c>
      <c r="O79" s="63">
        <f t="array" ref="O79">N79*(1+INDEX(BPCiObIC!$B$2:$AG$43,MATCH($A79,BPCiObIC!$A$2:$A$43,0),MATCH(O$4,BPCiObIC!$B$1:$AG$1,0)))</f>
        <v>0</v>
      </c>
      <c r="P79" s="63">
        <f t="array" ref="P79">O79*(1+INDEX(BPCiObIC!$B$2:$AG$43,MATCH($A79,BPCiObIC!$A$2:$A$43,0),MATCH(P$4,BPCiObIC!$B$1:$AG$1,0)))</f>
        <v>0</v>
      </c>
      <c r="Q79" s="63">
        <f t="array" ref="Q79">P79*(1+INDEX(BPCiObIC!$B$2:$AG$43,MATCH($A79,BPCiObIC!$A$2:$A$43,0),MATCH(Q$4,BPCiObIC!$B$1:$AG$1,0)))</f>
        <v>0</v>
      </c>
      <c r="R79" s="63">
        <f t="array" ref="R79">Q79*(1+INDEX(BPCiObIC!$B$2:$AG$43,MATCH($A79,BPCiObIC!$A$2:$A$43,0),MATCH(R$4,BPCiObIC!$B$1:$AG$1,0)))</f>
        <v>0</v>
      </c>
      <c r="S79" s="63">
        <f t="array" ref="S79">R79*(1+INDEX(BPCiObIC!$B$2:$AG$43,MATCH($A79,BPCiObIC!$A$2:$A$43,0),MATCH(S$4,BPCiObIC!$B$1:$AG$1,0)))</f>
        <v>0</v>
      </c>
      <c r="T79" s="63">
        <f t="array" ref="T79">S79*(1+INDEX(BPCiObIC!$B$2:$AG$43,MATCH($A79,BPCiObIC!$A$2:$A$43,0),MATCH(T$4,BPCiObIC!$B$1:$AG$1,0)))</f>
        <v>0</v>
      </c>
      <c r="U79" s="63">
        <f t="array" ref="U79">T79*(1+INDEX(BPCiObIC!$B$2:$AG$43,MATCH($A79,BPCiObIC!$A$2:$A$43,0),MATCH(U$4,BPCiObIC!$B$1:$AG$1,0)))</f>
        <v>0</v>
      </c>
      <c r="V79" s="63">
        <f t="array" ref="V79">U79*(1+INDEX(BPCiObIC!$B$2:$AG$43,MATCH($A79,BPCiObIC!$A$2:$A$43,0),MATCH(V$4,BPCiObIC!$B$1:$AG$1,0)))</f>
        <v>0</v>
      </c>
      <c r="W79" s="63">
        <f t="array" ref="W79">V79*(1+INDEX(BPCiObIC!$B$2:$AG$43,MATCH($A79,BPCiObIC!$A$2:$A$43,0),MATCH(W$4,BPCiObIC!$B$1:$AG$1,0)))</f>
        <v>0</v>
      </c>
      <c r="X79" s="63">
        <f t="array" ref="X79">W79*(1+INDEX(BPCiObIC!$B$2:$AG$43,MATCH($A79,BPCiObIC!$A$2:$A$43,0),MATCH(X$4,BPCiObIC!$B$1:$AG$1,0)))</f>
        <v>0</v>
      </c>
      <c r="Y79" s="63">
        <f t="array" ref="Y79">X79*(1+INDEX(BPCiObIC!$B$2:$AG$43,MATCH($A79,BPCiObIC!$A$2:$A$43,0),MATCH(Y$4,BPCiObIC!$B$1:$AG$1,0)))</f>
        <v>0</v>
      </c>
      <c r="Z79" s="63">
        <f t="array" ref="Z79">Y79*(1+INDEX(BPCiObIC!$B$2:$AG$43,MATCH($A79,BPCiObIC!$A$2:$A$43,0),MATCH(Z$4,BPCiObIC!$B$1:$AG$1,0)))</f>
        <v>0</v>
      </c>
      <c r="AA79" s="63">
        <f t="array" ref="AA79">Z79*(1+INDEX(BPCiObIC!$B$2:$AG$43,MATCH($A79,BPCiObIC!$A$2:$A$43,0),MATCH(AA$4,BPCiObIC!$B$1:$AG$1,0)))</f>
        <v>0</v>
      </c>
      <c r="AB79" s="63">
        <f t="array" ref="AB79">AA79*(1+INDEX(BPCiObIC!$B$2:$AG$43,MATCH($A79,BPCiObIC!$A$2:$A$43,0),MATCH(AB$4,BPCiObIC!$B$1:$AG$1,0)))</f>
        <v>0</v>
      </c>
      <c r="AC79" s="63">
        <f t="array" ref="AC79">AB79*(1+INDEX(BPCiObIC!$B$2:$AG$43,MATCH($A79,BPCiObIC!$A$2:$A$43,0),MATCH(AC$4,BPCiObIC!$B$1:$AG$1,0)))</f>
        <v>0</v>
      </c>
      <c r="AD79" s="63">
        <f t="array" ref="AD79">AC79*(1+INDEX(BPCiObIC!$B$2:$AG$43,MATCH($A79,BPCiObIC!$A$2:$A$43,0),MATCH(AD$4,BPCiObIC!$B$1:$AG$1,0)))</f>
        <v>0</v>
      </c>
      <c r="AE79" s="63">
        <f t="array" ref="AE79">AD79*(1+INDEX(BPCiObIC!$B$2:$AG$43,MATCH($A79,BPCiObIC!$A$2:$A$43,0),MATCH(AE$4,BPCiObIC!$B$1:$AG$1,0)))</f>
        <v>0</v>
      </c>
      <c r="AF79" s="63">
        <f t="array" ref="AF79">AE79*(1+INDEX(BPCiObIC!$B$2:$AG$43,MATCH($A79,BPCiObIC!$A$2:$A$43,0),MATCH(AF$4,BPCiObIC!$B$1:$AG$1,0)))</f>
        <v>0</v>
      </c>
      <c r="AG79" s="63">
        <f t="array" ref="AG79">AF79*(1+INDEX(BPCiObIC!$B$2:$AG$43,MATCH($A79,BPCiObIC!$A$2:$A$43,0),MATCH(AG$4,BPCiObIC!$B$1:$AG$1,0)))</f>
        <v>0</v>
      </c>
      <c r="AH79" s="63">
        <f t="array" ref="AH79">AG79*(1+INDEX(BPCiObIC!$B$2:$AG$43,MATCH($A79,BPCiObIC!$A$2:$A$43,0),MATCH(AH$4,BPCiObIC!$B$1:$AG$1,0)))</f>
        <v>0</v>
      </c>
    </row>
    <row r="80" spans="1:34" ht="15.75" customHeight="1" x14ac:dyDescent="0.2">
      <c r="A80" s="41" t="s">
        <v>134</v>
      </c>
      <c r="B80" s="41" t="s">
        <v>20</v>
      </c>
      <c r="C80" s="41" t="s">
        <v>111</v>
      </c>
      <c r="D80" s="61">
        <f>SUM(SUMIFS('BIFUBC Output_energy'!G:G,'BIFUBC Output_energy'!A:A,B80,'BIFUBC Output_energy'!B:B,C80),SUMIFS('BIFUBC Output_nonenergy'!E:E,'BIFUBC Output_nonenergy'!A:A,B80,'BIFUBC Output_nonenergy'!B:B,C80))</f>
        <v>0</v>
      </c>
      <c r="E80" s="64">
        <f t="array" ref="E80">D80*(1+INDEX(BPCiObIC!$B$2:$AG$43,MATCH($A80,BPCiObIC!$A$2:$A$43,0),MATCH(E$4,BPCiObIC!$B$1:$AG$1,0)))</f>
        <v>0</v>
      </c>
      <c r="F80" s="64">
        <f t="array" ref="F80">E80*(1+INDEX(BPCiObIC!$B$2:$AG$43,MATCH($A80,BPCiObIC!$A$2:$A$43,0),MATCH(F$4,BPCiObIC!$B$1:$AG$1,0)))</f>
        <v>0</v>
      </c>
      <c r="G80" s="64">
        <f t="array" ref="G80">F80*(1+INDEX(BPCiObIC!$B$2:$AG$43,MATCH($A80,BPCiObIC!$A$2:$A$43,0),MATCH(G$4,BPCiObIC!$B$1:$AG$1,0)))</f>
        <v>0</v>
      </c>
      <c r="H80" s="64">
        <f t="array" ref="H80">G80*(1+INDEX(BPCiObIC!$B$2:$AG$43,MATCH($A80,BPCiObIC!$A$2:$A$43,0),MATCH(H$4,BPCiObIC!$B$1:$AG$1,0)))</f>
        <v>0</v>
      </c>
      <c r="I80" s="64">
        <f t="array" ref="I80">H80*(1+INDEX(BPCiObIC!$B$2:$AG$43,MATCH($A80,BPCiObIC!$A$2:$A$43,0),MATCH(I$4,BPCiObIC!$B$1:$AG$1,0)))</f>
        <v>0</v>
      </c>
      <c r="J80" s="64">
        <f t="array" ref="J80">I80*(1+INDEX(BPCiObIC!$B$2:$AG$43,MATCH($A80,BPCiObIC!$A$2:$A$43,0),MATCH(J$4,BPCiObIC!$B$1:$AG$1,0)))</f>
        <v>0</v>
      </c>
      <c r="K80" s="64">
        <f t="array" ref="K80">J80*(1+INDEX(BPCiObIC!$B$2:$AG$43,MATCH($A80,BPCiObIC!$A$2:$A$43,0),MATCH(K$4,BPCiObIC!$B$1:$AG$1,0)))</f>
        <v>0</v>
      </c>
      <c r="L80" s="64">
        <f t="array" ref="L80">K80*(1+INDEX(BPCiObIC!$B$2:$AG$43,MATCH($A80,BPCiObIC!$A$2:$A$43,0),MATCH(L$4,BPCiObIC!$B$1:$AG$1,0)))</f>
        <v>0</v>
      </c>
      <c r="M80" s="64">
        <f t="array" ref="M80">L80*(1+INDEX(BPCiObIC!$B$2:$AG$43,MATCH($A80,BPCiObIC!$A$2:$A$43,0),MATCH(M$4,BPCiObIC!$B$1:$AG$1,0)))</f>
        <v>0</v>
      </c>
      <c r="N80" s="64">
        <f t="array" ref="N80">M80*(1+INDEX(BPCiObIC!$B$2:$AG$43,MATCH($A80,BPCiObIC!$A$2:$A$43,0),MATCH(N$4,BPCiObIC!$B$1:$AG$1,0)))</f>
        <v>0</v>
      </c>
      <c r="O80" s="64">
        <f t="array" ref="O80">N80*(1+INDEX(BPCiObIC!$B$2:$AG$43,MATCH($A80,BPCiObIC!$A$2:$A$43,0),MATCH(O$4,BPCiObIC!$B$1:$AG$1,0)))</f>
        <v>0</v>
      </c>
      <c r="P80" s="64">
        <f t="array" ref="P80">O80*(1+INDEX(BPCiObIC!$B$2:$AG$43,MATCH($A80,BPCiObIC!$A$2:$A$43,0),MATCH(P$4,BPCiObIC!$B$1:$AG$1,0)))</f>
        <v>0</v>
      </c>
      <c r="Q80" s="64">
        <f t="array" ref="Q80">P80*(1+INDEX(BPCiObIC!$B$2:$AG$43,MATCH($A80,BPCiObIC!$A$2:$A$43,0),MATCH(Q$4,BPCiObIC!$B$1:$AG$1,0)))</f>
        <v>0</v>
      </c>
      <c r="R80" s="64">
        <f t="array" ref="R80">Q80*(1+INDEX(BPCiObIC!$B$2:$AG$43,MATCH($A80,BPCiObIC!$A$2:$A$43,0),MATCH(R$4,BPCiObIC!$B$1:$AG$1,0)))</f>
        <v>0</v>
      </c>
      <c r="S80" s="64">
        <f t="array" ref="S80">R80*(1+INDEX(BPCiObIC!$B$2:$AG$43,MATCH($A80,BPCiObIC!$A$2:$A$43,0),MATCH(S$4,BPCiObIC!$B$1:$AG$1,0)))</f>
        <v>0</v>
      </c>
      <c r="T80" s="64">
        <f t="array" ref="T80">S80*(1+INDEX(BPCiObIC!$B$2:$AG$43,MATCH($A80,BPCiObIC!$A$2:$A$43,0),MATCH(T$4,BPCiObIC!$B$1:$AG$1,0)))</f>
        <v>0</v>
      </c>
      <c r="U80" s="64">
        <f t="array" ref="U80">T80*(1+INDEX(BPCiObIC!$B$2:$AG$43,MATCH($A80,BPCiObIC!$A$2:$A$43,0),MATCH(U$4,BPCiObIC!$B$1:$AG$1,0)))</f>
        <v>0</v>
      </c>
      <c r="V80" s="64">
        <f t="array" ref="V80">U80*(1+INDEX(BPCiObIC!$B$2:$AG$43,MATCH($A80,BPCiObIC!$A$2:$A$43,0),MATCH(V$4,BPCiObIC!$B$1:$AG$1,0)))</f>
        <v>0</v>
      </c>
      <c r="W80" s="64">
        <f t="array" ref="W80">V80*(1+INDEX(BPCiObIC!$B$2:$AG$43,MATCH($A80,BPCiObIC!$A$2:$A$43,0),MATCH(W$4,BPCiObIC!$B$1:$AG$1,0)))</f>
        <v>0</v>
      </c>
      <c r="X80" s="64">
        <f t="array" ref="X80">W80*(1+INDEX(BPCiObIC!$B$2:$AG$43,MATCH($A80,BPCiObIC!$A$2:$A$43,0),MATCH(X$4,BPCiObIC!$B$1:$AG$1,0)))</f>
        <v>0</v>
      </c>
      <c r="Y80" s="64">
        <f t="array" ref="Y80">X80*(1+INDEX(BPCiObIC!$B$2:$AG$43,MATCH($A80,BPCiObIC!$A$2:$A$43,0),MATCH(Y$4,BPCiObIC!$B$1:$AG$1,0)))</f>
        <v>0</v>
      </c>
      <c r="Z80" s="64">
        <f t="array" ref="Z80">Y80*(1+INDEX(BPCiObIC!$B$2:$AG$43,MATCH($A80,BPCiObIC!$A$2:$A$43,0),MATCH(Z$4,BPCiObIC!$B$1:$AG$1,0)))</f>
        <v>0</v>
      </c>
      <c r="AA80" s="64">
        <f t="array" ref="AA80">Z80*(1+INDEX(BPCiObIC!$B$2:$AG$43,MATCH($A80,BPCiObIC!$A$2:$A$43,0),MATCH(AA$4,BPCiObIC!$B$1:$AG$1,0)))</f>
        <v>0</v>
      </c>
      <c r="AB80" s="64">
        <f t="array" ref="AB80">AA80*(1+INDEX(BPCiObIC!$B$2:$AG$43,MATCH($A80,BPCiObIC!$A$2:$A$43,0),MATCH(AB$4,BPCiObIC!$B$1:$AG$1,0)))</f>
        <v>0</v>
      </c>
      <c r="AC80" s="64">
        <f t="array" ref="AC80">AB80*(1+INDEX(BPCiObIC!$B$2:$AG$43,MATCH($A80,BPCiObIC!$A$2:$A$43,0),MATCH(AC$4,BPCiObIC!$B$1:$AG$1,0)))</f>
        <v>0</v>
      </c>
      <c r="AD80" s="64">
        <f t="array" ref="AD80">AC80*(1+INDEX(BPCiObIC!$B$2:$AG$43,MATCH($A80,BPCiObIC!$A$2:$A$43,0),MATCH(AD$4,BPCiObIC!$B$1:$AG$1,0)))</f>
        <v>0</v>
      </c>
      <c r="AE80" s="64">
        <f t="array" ref="AE80">AD80*(1+INDEX(BPCiObIC!$B$2:$AG$43,MATCH($A80,BPCiObIC!$A$2:$A$43,0),MATCH(AE$4,BPCiObIC!$B$1:$AG$1,0)))</f>
        <v>0</v>
      </c>
      <c r="AF80" s="64">
        <f t="array" ref="AF80">AE80*(1+INDEX(BPCiObIC!$B$2:$AG$43,MATCH($A80,BPCiObIC!$A$2:$A$43,0),MATCH(AF$4,BPCiObIC!$B$1:$AG$1,0)))</f>
        <v>0</v>
      </c>
      <c r="AG80" s="64">
        <f t="array" ref="AG80">AF80*(1+INDEX(BPCiObIC!$B$2:$AG$43,MATCH($A80,BPCiObIC!$A$2:$A$43,0),MATCH(AG$4,BPCiObIC!$B$1:$AG$1,0)))</f>
        <v>0</v>
      </c>
      <c r="AH80" s="64">
        <f t="array" ref="AH80">AG80*(1+INDEX(BPCiObIC!$B$2:$AG$43,MATCH($A80,BPCiObIC!$A$2:$A$43,0),MATCH(AH$4,BPCiObIC!$B$1:$AG$1,0)))</f>
        <v>0</v>
      </c>
    </row>
    <row r="81" spans="1:34" ht="15.75" customHeight="1" x14ac:dyDescent="0.2">
      <c r="A81" s="3" t="s">
        <v>135</v>
      </c>
      <c r="B81" s="3" t="s">
        <v>20</v>
      </c>
      <c r="C81" s="3" t="s">
        <v>82</v>
      </c>
      <c r="D81" s="61">
        <f>'China BIFUbC'!C78*('Indonesia BFPIaE-production'!$C$3/'China BFPIaE-production'!$E$3)</f>
        <v>71406757280.590958</v>
      </c>
      <c r="E81" s="20">
        <f t="array" ref="E81">D81*(1+INDEX(BPCiObIC!$B$2:$AG$43,MATCH($A81,BPCiObIC!$A$2:$A$43,0),MATCH(E$4,BPCiObIC!$B$1:$AG$1,0)))</f>
        <v>90815113909.455582</v>
      </c>
      <c r="F81" s="20">
        <f t="array" ref="F81">E81*(1+INDEX(BPCiObIC!$B$2:$AG$43,MATCH($A81,BPCiObIC!$A$2:$A$43,0),MATCH(F$4,BPCiObIC!$B$1:$AG$1,0)))</f>
        <v>121428888808.33305</v>
      </c>
      <c r="G81" s="20">
        <f t="array" ref="G81">F81*(1+INDEX(BPCiObIC!$B$2:$AG$43,MATCH($A81,BPCiObIC!$A$2:$A$43,0),MATCH(G$4,BPCiObIC!$B$1:$AG$1,0)))</f>
        <v>125423899250.1272</v>
      </c>
      <c r="H81" s="20">
        <f t="array" ref="H81">G81*(1+INDEX(BPCiObIC!$B$2:$AG$43,MATCH($A81,BPCiObIC!$A$2:$A$43,0),MATCH(H$4,BPCiObIC!$B$1:$AG$1,0)))</f>
        <v>127643902266.85446</v>
      </c>
      <c r="I81" s="20">
        <f t="array" ref="I81">H81*(1+INDEX(BPCiObIC!$B$2:$AG$43,MATCH($A81,BPCiObIC!$A$2:$A$43,0),MATCH(I$4,BPCiObIC!$B$1:$AG$1,0)))</f>
        <v>132462933024.46776</v>
      </c>
      <c r="J81" s="20">
        <f t="array" ref="J81">I81*(1+INDEX(BPCiObIC!$B$2:$AG$43,MATCH($A81,BPCiObIC!$A$2:$A$43,0),MATCH(J$4,BPCiObIC!$B$1:$AG$1,0)))</f>
        <v>137281963782.08275</v>
      </c>
      <c r="K81" s="20">
        <f t="array" ref="K81">J81*(1+INDEX(BPCiObIC!$B$2:$AG$43,MATCH($A81,BPCiObIC!$A$2:$A$43,0),MATCH(K$4,BPCiObIC!$B$1:$AG$1,0)))</f>
        <v>142100994539.69608</v>
      </c>
      <c r="L81" s="20">
        <f t="array" ref="L81">K81*(1+INDEX(BPCiObIC!$B$2:$AG$43,MATCH($A81,BPCiObIC!$A$2:$A$43,0),MATCH(L$4,BPCiObIC!$B$1:$AG$1,0)))</f>
        <v>146920025297.31107</v>
      </c>
      <c r="M81" s="20">
        <f t="array" ref="M81">L81*(1+INDEX(BPCiObIC!$B$2:$AG$43,MATCH($A81,BPCiObIC!$A$2:$A$43,0),MATCH(M$4,BPCiObIC!$B$1:$AG$1,0)))</f>
        <v>151739056054.92438</v>
      </c>
      <c r="N81" s="20">
        <f t="array" ref="N81">M81*(1+INDEX(BPCiObIC!$B$2:$AG$43,MATCH($A81,BPCiObIC!$A$2:$A$43,0),MATCH(N$4,BPCiObIC!$B$1:$AG$1,0)))</f>
        <v>156558086812.53769</v>
      </c>
      <c r="O81" s="20">
        <f t="array" ref="O81">N81*(1+INDEX(BPCiObIC!$B$2:$AG$43,MATCH($A81,BPCiObIC!$A$2:$A$43,0),MATCH(O$4,BPCiObIC!$B$1:$AG$1,0)))</f>
        <v>161377117570.15268</v>
      </c>
      <c r="P81" s="20">
        <f t="array" ref="P81">O81*(1+INDEX(BPCiObIC!$B$2:$AG$43,MATCH($A81,BPCiObIC!$A$2:$A$43,0),MATCH(P$4,BPCiObIC!$B$1:$AG$1,0)))</f>
        <v>166196148327.76599</v>
      </c>
      <c r="Q81" s="20">
        <f t="array" ref="Q81">P81*(1+INDEX(BPCiObIC!$B$2:$AG$43,MATCH($A81,BPCiObIC!$A$2:$A$43,0),MATCH(Q$4,BPCiObIC!$B$1:$AG$1,0)))</f>
        <v>171015179085.38098</v>
      </c>
      <c r="R81" s="20">
        <f t="array" ref="R81">Q81*(1+INDEX(BPCiObIC!$B$2:$AG$43,MATCH($A81,BPCiObIC!$A$2:$A$43,0),MATCH(R$4,BPCiObIC!$B$1:$AG$1,0)))</f>
        <v>175834209842.99426</v>
      </c>
      <c r="S81" s="20">
        <f t="array" ref="S81">R81*(1+INDEX(BPCiObIC!$B$2:$AG$43,MATCH($A81,BPCiObIC!$A$2:$A$43,0),MATCH(S$4,BPCiObIC!$B$1:$AG$1,0)))</f>
        <v>180653240600.60925</v>
      </c>
      <c r="T81" s="20">
        <f t="array" ref="T81">S81*(1+INDEX(BPCiObIC!$B$2:$AG$43,MATCH($A81,BPCiObIC!$A$2:$A$43,0),MATCH(T$4,BPCiObIC!$B$1:$AG$1,0)))</f>
        <v>185472271358.22256</v>
      </c>
      <c r="U81" s="20">
        <f t="array" ref="U81">T81*(1+INDEX(BPCiObIC!$B$2:$AG$43,MATCH($A81,BPCiObIC!$A$2:$A$43,0),MATCH(U$4,BPCiObIC!$B$1:$AG$1,0)))</f>
        <v>190291302115.83755</v>
      </c>
      <c r="V81" s="20">
        <f t="array" ref="V81">U81*(1+INDEX(BPCiObIC!$B$2:$AG$43,MATCH($A81,BPCiObIC!$A$2:$A$43,0),MATCH(V$4,BPCiObIC!$B$1:$AG$1,0)))</f>
        <v>195110332873.45087</v>
      </c>
      <c r="W81" s="20">
        <f t="array" ref="W81">V81*(1+INDEX(BPCiObIC!$B$2:$AG$43,MATCH($A81,BPCiObIC!$A$2:$A$43,0),MATCH(W$4,BPCiObIC!$B$1:$AG$1,0)))</f>
        <v>199929363631.06583</v>
      </c>
      <c r="X81" s="20">
        <f t="array" ref="X81">W81*(1+INDEX(BPCiObIC!$B$2:$AG$43,MATCH($A81,BPCiObIC!$A$2:$A$43,0),MATCH(X$4,BPCiObIC!$B$1:$AG$1,0)))</f>
        <v>204748394388.67914</v>
      </c>
      <c r="Y81" s="20">
        <f t="array" ref="Y81">X81*(1+INDEX(BPCiObIC!$B$2:$AG$43,MATCH($A81,BPCiObIC!$A$2:$A$43,0),MATCH(Y$4,BPCiObIC!$B$1:$AG$1,0)))</f>
        <v>209567425146.29413</v>
      </c>
      <c r="Z81" s="20">
        <f t="array" ref="Z81">Y81*(1+INDEX(BPCiObIC!$B$2:$AG$43,MATCH($A81,BPCiObIC!$A$2:$A$43,0),MATCH(Z$4,BPCiObIC!$B$1:$AG$1,0)))</f>
        <v>214386455903.90744</v>
      </c>
      <c r="AA81" s="20">
        <f t="array" ref="AA81">Z81*(1+INDEX(BPCiObIC!$B$2:$AG$43,MATCH($A81,BPCiObIC!$A$2:$A$43,0),MATCH(AA$4,BPCiObIC!$B$1:$AG$1,0)))</f>
        <v>219205486661.52243</v>
      </c>
      <c r="AB81" s="20">
        <f t="array" ref="AB81">AA81*(1+INDEX(BPCiObIC!$B$2:$AG$43,MATCH($A81,BPCiObIC!$A$2:$A$43,0),MATCH(AB$4,BPCiObIC!$B$1:$AG$1,0)))</f>
        <v>224024517419.13574</v>
      </c>
      <c r="AC81" s="20">
        <f t="array" ref="AC81">AB81*(1+INDEX(BPCiObIC!$B$2:$AG$43,MATCH($A81,BPCiObIC!$A$2:$A$43,0),MATCH(AC$4,BPCiObIC!$B$1:$AG$1,0)))</f>
        <v>228843548176.75073</v>
      </c>
      <c r="AD81" s="20">
        <f t="array" ref="AD81">AC81*(1+INDEX(BPCiObIC!$B$2:$AG$43,MATCH($A81,BPCiObIC!$A$2:$A$43,0),MATCH(AD$4,BPCiObIC!$B$1:$AG$1,0)))</f>
        <v>233662578934.36401</v>
      </c>
      <c r="AE81" s="20">
        <f t="array" ref="AE81">AD81*(1+INDEX(BPCiObIC!$B$2:$AG$43,MATCH($A81,BPCiObIC!$A$2:$A$43,0),MATCH(AE$4,BPCiObIC!$B$1:$AG$1,0)))</f>
        <v>238481609691.97897</v>
      </c>
      <c r="AF81" s="20">
        <f t="array" ref="AF81">AE81*(1+INDEX(BPCiObIC!$B$2:$AG$43,MATCH($A81,BPCiObIC!$A$2:$A$43,0),MATCH(AF$4,BPCiObIC!$B$1:$AG$1,0)))</f>
        <v>243300640449.59229</v>
      </c>
      <c r="AG81" s="20">
        <f t="array" ref="AG81">AF81*(1+INDEX(BPCiObIC!$B$2:$AG$43,MATCH($A81,BPCiObIC!$A$2:$A$43,0),MATCH(AG$4,BPCiObIC!$B$1:$AG$1,0)))</f>
        <v>248119671207.20557</v>
      </c>
      <c r="AH81" s="20">
        <f t="array" ref="AH81">AG81*(1+INDEX(BPCiObIC!$B$2:$AG$43,MATCH($A81,BPCiObIC!$A$2:$A$43,0),MATCH(AH$4,BPCiObIC!$B$1:$AG$1,0)))</f>
        <v>252938701964.82053</v>
      </c>
    </row>
    <row r="82" spans="1:34" ht="15.75" customHeight="1" x14ac:dyDescent="0.2">
      <c r="A82" s="3" t="s">
        <v>136</v>
      </c>
      <c r="B82" s="3" t="s">
        <v>20</v>
      </c>
      <c r="C82" s="3" t="s">
        <v>86</v>
      </c>
      <c r="D82" s="61">
        <f>'China BIFUbC'!C79*('Indonesia BFPIaE-production'!$C$4/'China BFPIaE-production'!$E$4)</f>
        <v>135148.61177387342</v>
      </c>
      <c r="E82" s="20">
        <f t="array" ref="E82">D82*(1+INDEX(BPCiObIC!$B$2:$AG$43,MATCH($A82,BPCiObIC!$A$2:$A$43,0),MATCH(E$4,BPCiObIC!$B$1:$AG$1,0)))</f>
        <v>171882.0044540122</v>
      </c>
      <c r="F82" s="20">
        <f t="array" ref="F82">E82*(1+INDEX(BPCiObIC!$B$2:$AG$43,MATCH($A82,BPCiObIC!$A$2:$A$43,0),MATCH(F$4,BPCiObIC!$B$1:$AG$1,0)))</f>
        <v>229823.4281554597</v>
      </c>
      <c r="G82" s="20">
        <f t="array" ref="G82">F82*(1+INDEX(BPCiObIC!$B$2:$AG$43,MATCH($A82,BPCiObIC!$A$2:$A$43,0),MATCH(G$4,BPCiObIC!$B$1:$AG$1,0)))</f>
        <v>237384.6189417743</v>
      </c>
      <c r="H82" s="20">
        <f t="array" ref="H82">G82*(1+INDEX(BPCiObIC!$B$2:$AG$43,MATCH($A82,BPCiObIC!$A$2:$A$43,0),MATCH(H$4,BPCiObIC!$B$1:$AG$1,0)))</f>
        <v>241586.32669704373</v>
      </c>
      <c r="I82" s="20">
        <f t="array" ref="I82">H82*(1+INDEX(BPCiObIC!$B$2:$AG$43,MATCH($A82,BPCiObIC!$A$2:$A$43,0),MATCH(I$4,BPCiObIC!$B$1:$AG$1,0)))</f>
        <v>250707.10660345826</v>
      </c>
      <c r="J82" s="20">
        <f t="array" ref="J82">I82*(1+INDEX(BPCiObIC!$B$2:$AG$43,MATCH($A82,BPCiObIC!$A$2:$A$43,0),MATCH(J$4,BPCiObIC!$B$1:$AG$1,0)))</f>
        <v>259827.88650987603</v>
      </c>
      <c r="K82" s="20">
        <f t="array" ref="K82">J82*(1+INDEX(BPCiObIC!$B$2:$AG$43,MATCH($A82,BPCiObIC!$A$2:$A$43,0),MATCH(K$4,BPCiObIC!$B$1:$AG$1,0)))</f>
        <v>268948.66641629062</v>
      </c>
      <c r="L82" s="20">
        <f t="array" ref="L82">K82*(1+INDEX(BPCiObIC!$B$2:$AG$43,MATCH($A82,BPCiObIC!$A$2:$A$43,0),MATCH(L$4,BPCiObIC!$B$1:$AG$1,0)))</f>
        <v>278069.44632270833</v>
      </c>
      <c r="M82" s="20">
        <f t="array" ref="M82">L82*(1+INDEX(BPCiObIC!$B$2:$AG$43,MATCH($A82,BPCiObIC!$A$2:$A$43,0),MATCH(M$4,BPCiObIC!$B$1:$AG$1,0)))</f>
        <v>287190.2262291229</v>
      </c>
      <c r="N82" s="20">
        <f t="array" ref="N82">M82*(1+INDEX(BPCiObIC!$B$2:$AG$43,MATCH($A82,BPCiObIC!$A$2:$A$43,0),MATCH(N$4,BPCiObIC!$B$1:$AG$1,0)))</f>
        <v>296311.00613553746</v>
      </c>
      <c r="O82" s="20">
        <f t="array" ref="O82">N82*(1+INDEX(BPCiObIC!$B$2:$AG$43,MATCH($A82,BPCiObIC!$A$2:$A$43,0),MATCH(O$4,BPCiObIC!$B$1:$AG$1,0)))</f>
        <v>305431.78604195517</v>
      </c>
      <c r="P82" s="20">
        <f t="array" ref="P82">O82*(1+INDEX(BPCiObIC!$B$2:$AG$43,MATCH($A82,BPCiObIC!$A$2:$A$43,0),MATCH(P$4,BPCiObIC!$B$1:$AG$1,0)))</f>
        <v>314552.56594836974</v>
      </c>
      <c r="Q82" s="20">
        <f t="array" ref="Q82">P82*(1+INDEX(BPCiObIC!$B$2:$AG$43,MATCH($A82,BPCiObIC!$A$2:$A$43,0),MATCH(Q$4,BPCiObIC!$B$1:$AG$1,0)))</f>
        <v>323673.34585478751</v>
      </c>
      <c r="R82" s="20">
        <f t="array" ref="R82">Q82*(1+INDEX(BPCiObIC!$B$2:$AG$43,MATCH($A82,BPCiObIC!$A$2:$A$43,0),MATCH(R$4,BPCiObIC!$B$1:$AG$1,0)))</f>
        <v>332794.12576120201</v>
      </c>
      <c r="S82" s="20">
        <f t="array" ref="S82">R82*(1+INDEX(BPCiObIC!$B$2:$AG$43,MATCH($A82,BPCiObIC!$A$2:$A$43,0),MATCH(S$4,BPCiObIC!$B$1:$AG$1,0)))</f>
        <v>341914.90566761978</v>
      </c>
      <c r="T82" s="20">
        <f t="array" ref="T82">S82*(1+INDEX(BPCiObIC!$B$2:$AG$43,MATCH($A82,BPCiObIC!$A$2:$A$43,0),MATCH(T$4,BPCiObIC!$B$1:$AG$1,0)))</f>
        <v>351035.68557403435</v>
      </c>
      <c r="U82" s="20">
        <f t="array" ref="U82">T82*(1+INDEX(BPCiObIC!$B$2:$AG$43,MATCH($A82,BPCiObIC!$A$2:$A$43,0),MATCH(U$4,BPCiObIC!$B$1:$AG$1,0)))</f>
        <v>360156.46548045205</v>
      </c>
      <c r="V82" s="20">
        <f t="array" ref="V82">U82*(1+INDEX(BPCiObIC!$B$2:$AG$43,MATCH($A82,BPCiObIC!$A$2:$A$43,0),MATCH(V$4,BPCiObIC!$B$1:$AG$1,0)))</f>
        <v>369277.24538686662</v>
      </c>
      <c r="W82" s="20">
        <f t="array" ref="W82">V82*(1+INDEX(BPCiObIC!$B$2:$AG$43,MATCH($A82,BPCiObIC!$A$2:$A$43,0),MATCH(W$4,BPCiObIC!$B$1:$AG$1,0)))</f>
        <v>378398.02529328433</v>
      </c>
      <c r="X82" s="20">
        <f t="array" ref="X82">W82*(1+INDEX(BPCiObIC!$B$2:$AG$43,MATCH($A82,BPCiObIC!$A$2:$A$43,0),MATCH(X$4,BPCiObIC!$B$1:$AG$1,0)))</f>
        <v>387518.80519969889</v>
      </c>
      <c r="Y82" s="20">
        <f t="array" ref="Y82">X82*(1+INDEX(BPCiObIC!$B$2:$AG$43,MATCH($A82,BPCiObIC!$A$2:$A$43,0),MATCH(Y$4,BPCiObIC!$B$1:$AG$1,0)))</f>
        <v>396639.58510611666</v>
      </c>
      <c r="Z82" s="20">
        <f t="array" ref="Z82">Y82*(1+INDEX(BPCiObIC!$B$2:$AG$43,MATCH($A82,BPCiObIC!$A$2:$A$43,0),MATCH(Z$4,BPCiObIC!$B$1:$AG$1,0)))</f>
        <v>405760.36501253123</v>
      </c>
      <c r="AA82" s="20">
        <f t="array" ref="AA82">Z82*(1+INDEX(BPCiObIC!$B$2:$AG$43,MATCH($A82,BPCiObIC!$A$2:$A$43,0),MATCH(AA$4,BPCiObIC!$B$1:$AG$1,0)))</f>
        <v>414881.14491894899</v>
      </c>
      <c r="AB82" s="20">
        <f t="array" ref="AB82">AA82*(1+INDEX(BPCiObIC!$B$2:$AG$43,MATCH($A82,BPCiObIC!$A$2:$A$43,0),MATCH(AB$4,BPCiObIC!$B$1:$AG$1,0)))</f>
        <v>424001.92482536356</v>
      </c>
      <c r="AC82" s="20">
        <f t="array" ref="AC82">AB82*(1+INDEX(BPCiObIC!$B$2:$AG$43,MATCH($A82,BPCiObIC!$A$2:$A$43,0),MATCH(AC$4,BPCiObIC!$B$1:$AG$1,0)))</f>
        <v>433122.70473178133</v>
      </c>
      <c r="AD82" s="20">
        <f t="array" ref="AD82">AC82*(1+INDEX(BPCiObIC!$B$2:$AG$43,MATCH($A82,BPCiObIC!$A$2:$A$43,0),MATCH(AD$4,BPCiObIC!$B$1:$AG$1,0)))</f>
        <v>442243.48463819589</v>
      </c>
      <c r="AE82" s="20">
        <f t="array" ref="AE82">AD82*(1+INDEX(BPCiObIC!$B$2:$AG$43,MATCH($A82,BPCiObIC!$A$2:$A$43,0),MATCH(AE$4,BPCiObIC!$B$1:$AG$1,0)))</f>
        <v>451364.2645446136</v>
      </c>
      <c r="AF82" s="20">
        <f t="array" ref="AF82">AE82*(1+INDEX(BPCiObIC!$B$2:$AG$43,MATCH($A82,BPCiObIC!$A$2:$A$43,0),MATCH(AF$4,BPCiObIC!$B$1:$AG$1,0)))</f>
        <v>460485.04445102817</v>
      </c>
      <c r="AG82" s="20">
        <f t="array" ref="AG82">AF82*(1+INDEX(BPCiObIC!$B$2:$AG$43,MATCH($A82,BPCiObIC!$A$2:$A$43,0),MATCH(AG$4,BPCiObIC!$B$1:$AG$1,0)))</f>
        <v>469605.82435744267</v>
      </c>
      <c r="AH82" s="20">
        <f t="array" ref="AH82">AG82*(1+INDEX(BPCiObIC!$B$2:$AG$43,MATCH($A82,BPCiObIC!$A$2:$A$43,0),MATCH(AH$4,BPCiObIC!$B$1:$AG$1,0)))</f>
        <v>478726.60426386038</v>
      </c>
    </row>
    <row r="83" spans="1:34" ht="15.75" customHeight="1" x14ac:dyDescent="0.2">
      <c r="A83" s="3" t="s">
        <v>137</v>
      </c>
      <c r="B83" s="3" t="s">
        <v>20</v>
      </c>
      <c r="C83" s="3" t="s">
        <v>112</v>
      </c>
      <c r="D83" s="61">
        <f>SUM(SUMIFS('BIFUBC Output_energy'!G:G,'BIFUBC Output_energy'!A:A,B83,'BIFUBC Output_energy'!B:B,C83),SUMIFS('BIFUBC Output_nonenergy'!E:E,'BIFUBC Output_nonenergy'!A:A,B83,'BIFUBC Output_nonenergy'!B:B,C83))</f>
        <v>0</v>
      </c>
      <c r="E83" s="20">
        <f t="array" ref="E83">D83*(1+INDEX(BPCiObIC!$B$2:$AG$43,MATCH($A83,BPCiObIC!$A$2:$A$43,0),MATCH(E$4,BPCiObIC!$B$1:$AG$1,0)))</f>
        <v>0</v>
      </c>
      <c r="F83" s="20">
        <f t="array" ref="F83">E83*(1+INDEX(BPCiObIC!$B$2:$AG$43,MATCH($A83,BPCiObIC!$A$2:$A$43,0),MATCH(F$4,BPCiObIC!$B$1:$AG$1,0)))</f>
        <v>0</v>
      </c>
      <c r="G83" s="20">
        <f t="array" ref="G83">F83*(1+INDEX(BPCiObIC!$B$2:$AG$43,MATCH($A83,BPCiObIC!$A$2:$A$43,0),MATCH(G$4,BPCiObIC!$B$1:$AG$1,0)))</f>
        <v>0</v>
      </c>
      <c r="H83" s="20">
        <f t="array" ref="H83">G83*(1+INDEX(BPCiObIC!$B$2:$AG$43,MATCH($A83,BPCiObIC!$A$2:$A$43,0),MATCH(H$4,BPCiObIC!$B$1:$AG$1,0)))</f>
        <v>0</v>
      </c>
      <c r="I83" s="20">
        <f t="array" ref="I83">H83*(1+INDEX(BPCiObIC!$B$2:$AG$43,MATCH($A83,BPCiObIC!$A$2:$A$43,0),MATCH(I$4,BPCiObIC!$B$1:$AG$1,0)))</f>
        <v>0</v>
      </c>
      <c r="J83" s="20">
        <f t="array" ref="J83">I83*(1+INDEX(BPCiObIC!$B$2:$AG$43,MATCH($A83,BPCiObIC!$A$2:$A$43,0),MATCH(J$4,BPCiObIC!$B$1:$AG$1,0)))</f>
        <v>0</v>
      </c>
      <c r="K83" s="20">
        <f t="array" ref="K83">J83*(1+INDEX(BPCiObIC!$B$2:$AG$43,MATCH($A83,BPCiObIC!$A$2:$A$43,0),MATCH(K$4,BPCiObIC!$B$1:$AG$1,0)))</f>
        <v>0</v>
      </c>
      <c r="L83" s="20">
        <f t="array" ref="L83">K83*(1+INDEX(BPCiObIC!$B$2:$AG$43,MATCH($A83,BPCiObIC!$A$2:$A$43,0),MATCH(L$4,BPCiObIC!$B$1:$AG$1,0)))</f>
        <v>0</v>
      </c>
      <c r="M83" s="20">
        <f t="array" ref="M83">L83*(1+INDEX(BPCiObIC!$B$2:$AG$43,MATCH($A83,BPCiObIC!$A$2:$A$43,0),MATCH(M$4,BPCiObIC!$B$1:$AG$1,0)))</f>
        <v>0</v>
      </c>
      <c r="N83" s="20">
        <f t="array" ref="N83">M83*(1+INDEX(BPCiObIC!$B$2:$AG$43,MATCH($A83,BPCiObIC!$A$2:$A$43,0),MATCH(N$4,BPCiObIC!$B$1:$AG$1,0)))</f>
        <v>0</v>
      </c>
      <c r="O83" s="20">
        <f t="array" ref="O83">N83*(1+INDEX(BPCiObIC!$B$2:$AG$43,MATCH($A83,BPCiObIC!$A$2:$A$43,0),MATCH(O$4,BPCiObIC!$B$1:$AG$1,0)))</f>
        <v>0</v>
      </c>
      <c r="P83" s="20">
        <f t="array" ref="P83">O83*(1+INDEX(BPCiObIC!$B$2:$AG$43,MATCH($A83,BPCiObIC!$A$2:$A$43,0),MATCH(P$4,BPCiObIC!$B$1:$AG$1,0)))</f>
        <v>0</v>
      </c>
      <c r="Q83" s="20">
        <f t="array" ref="Q83">P83*(1+INDEX(BPCiObIC!$B$2:$AG$43,MATCH($A83,BPCiObIC!$A$2:$A$43,0),MATCH(Q$4,BPCiObIC!$B$1:$AG$1,0)))</f>
        <v>0</v>
      </c>
      <c r="R83" s="20">
        <f t="array" ref="R83">Q83*(1+INDEX(BPCiObIC!$B$2:$AG$43,MATCH($A83,BPCiObIC!$A$2:$A$43,0),MATCH(R$4,BPCiObIC!$B$1:$AG$1,0)))</f>
        <v>0</v>
      </c>
      <c r="S83" s="20">
        <f t="array" ref="S83">R83*(1+INDEX(BPCiObIC!$B$2:$AG$43,MATCH($A83,BPCiObIC!$A$2:$A$43,0),MATCH(S$4,BPCiObIC!$B$1:$AG$1,0)))</f>
        <v>0</v>
      </c>
      <c r="T83" s="20">
        <f t="array" ref="T83">S83*(1+INDEX(BPCiObIC!$B$2:$AG$43,MATCH($A83,BPCiObIC!$A$2:$A$43,0),MATCH(T$4,BPCiObIC!$B$1:$AG$1,0)))</f>
        <v>0</v>
      </c>
      <c r="U83" s="20">
        <f t="array" ref="U83">T83*(1+INDEX(BPCiObIC!$B$2:$AG$43,MATCH($A83,BPCiObIC!$A$2:$A$43,0),MATCH(U$4,BPCiObIC!$B$1:$AG$1,0)))</f>
        <v>0</v>
      </c>
      <c r="V83" s="20">
        <f t="array" ref="V83">U83*(1+INDEX(BPCiObIC!$B$2:$AG$43,MATCH($A83,BPCiObIC!$A$2:$A$43,0),MATCH(V$4,BPCiObIC!$B$1:$AG$1,0)))</f>
        <v>0</v>
      </c>
      <c r="W83" s="20">
        <f t="array" ref="W83">V83*(1+INDEX(BPCiObIC!$B$2:$AG$43,MATCH($A83,BPCiObIC!$A$2:$A$43,0),MATCH(W$4,BPCiObIC!$B$1:$AG$1,0)))</f>
        <v>0</v>
      </c>
      <c r="X83" s="20">
        <f t="array" ref="X83">W83*(1+INDEX(BPCiObIC!$B$2:$AG$43,MATCH($A83,BPCiObIC!$A$2:$A$43,0),MATCH(X$4,BPCiObIC!$B$1:$AG$1,0)))</f>
        <v>0</v>
      </c>
      <c r="Y83" s="20">
        <f t="array" ref="Y83">X83*(1+INDEX(BPCiObIC!$B$2:$AG$43,MATCH($A83,BPCiObIC!$A$2:$A$43,0),MATCH(Y$4,BPCiObIC!$B$1:$AG$1,0)))</f>
        <v>0</v>
      </c>
      <c r="Z83" s="20">
        <f t="array" ref="Z83">Y83*(1+INDEX(BPCiObIC!$B$2:$AG$43,MATCH($A83,BPCiObIC!$A$2:$A$43,0),MATCH(Z$4,BPCiObIC!$B$1:$AG$1,0)))</f>
        <v>0</v>
      </c>
      <c r="AA83" s="20">
        <f t="array" ref="AA83">Z83*(1+INDEX(BPCiObIC!$B$2:$AG$43,MATCH($A83,BPCiObIC!$A$2:$A$43,0),MATCH(AA$4,BPCiObIC!$B$1:$AG$1,0)))</f>
        <v>0</v>
      </c>
      <c r="AB83" s="20">
        <f t="array" ref="AB83">AA83*(1+INDEX(BPCiObIC!$B$2:$AG$43,MATCH($A83,BPCiObIC!$A$2:$A$43,0),MATCH(AB$4,BPCiObIC!$B$1:$AG$1,0)))</f>
        <v>0</v>
      </c>
      <c r="AC83" s="20">
        <f t="array" ref="AC83">AB83*(1+INDEX(BPCiObIC!$B$2:$AG$43,MATCH($A83,BPCiObIC!$A$2:$A$43,0),MATCH(AC$4,BPCiObIC!$B$1:$AG$1,0)))</f>
        <v>0</v>
      </c>
      <c r="AD83" s="20">
        <f t="array" ref="AD83">AC83*(1+INDEX(BPCiObIC!$B$2:$AG$43,MATCH($A83,BPCiObIC!$A$2:$A$43,0),MATCH(AD$4,BPCiObIC!$B$1:$AG$1,0)))</f>
        <v>0</v>
      </c>
      <c r="AE83" s="20">
        <f t="array" ref="AE83">AD83*(1+INDEX(BPCiObIC!$B$2:$AG$43,MATCH($A83,BPCiObIC!$A$2:$A$43,0),MATCH(AE$4,BPCiObIC!$B$1:$AG$1,0)))</f>
        <v>0</v>
      </c>
      <c r="AF83" s="20">
        <f t="array" ref="AF83">AE83*(1+INDEX(BPCiObIC!$B$2:$AG$43,MATCH($A83,BPCiObIC!$A$2:$A$43,0),MATCH(AF$4,BPCiObIC!$B$1:$AG$1,0)))</f>
        <v>0</v>
      </c>
      <c r="AG83" s="20">
        <f t="array" ref="AG83">AF83*(1+INDEX(BPCiObIC!$B$2:$AG$43,MATCH($A83,BPCiObIC!$A$2:$A$43,0),MATCH(AG$4,BPCiObIC!$B$1:$AG$1,0)))</f>
        <v>0</v>
      </c>
      <c r="AH83" s="20">
        <f t="array" ref="AH83">AG83*(1+INDEX(BPCiObIC!$B$2:$AG$43,MATCH($A83,BPCiObIC!$A$2:$A$43,0),MATCH(AH$4,BPCiObIC!$B$1:$AG$1,0)))</f>
        <v>0</v>
      </c>
    </row>
    <row r="84" spans="1:34" ht="15.75" customHeight="1" x14ac:dyDescent="0.2">
      <c r="A84" s="3" t="s">
        <v>138</v>
      </c>
      <c r="B84" s="3" t="s">
        <v>20</v>
      </c>
      <c r="C84" s="3" t="s">
        <v>113</v>
      </c>
      <c r="D84" s="61">
        <f>SUM('Bureau of Stat KBLI'!S4:U6)*$E$1</f>
        <v>17769511536890.41</v>
      </c>
      <c r="E84" s="20">
        <f t="array" ref="E84">D84*(1+INDEX(BPCiObIC!$B$2:$AG$43,MATCH($A84,BPCiObIC!$A$2:$A$43,0),MATCH(E$4,BPCiObIC!$B$1:$AG$1,0)))</f>
        <v>17998738235716.293</v>
      </c>
      <c r="F84" s="20">
        <f t="array" ref="F84">E84*(1+INDEX(BPCiObIC!$B$2:$AG$43,MATCH($A84,BPCiObIC!$A$2:$A$43,0),MATCH(F$4,BPCiObIC!$B$1:$AG$1,0)))</f>
        <v>18230921958957.031</v>
      </c>
      <c r="G84" s="20">
        <f t="array" ref="G84">F84*(1+INDEX(BPCiObIC!$B$2:$AG$43,MATCH($A84,BPCiObIC!$A$2:$A$43,0),MATCH(G$4,BPCiObIC!$B$1:$AG$1,0)))</f>
        <v>18615594412291.023</v>
      </c>
      <c r="H84" s="20">
        <f t="array" ref="H84">G84*(1+INDEX(BPCiObIC!$B$2:$AG$43,MATCH($A84,BPCiObIC!$A$2:$A$43,0),MATCH(H$4,BPCiObIC!$B$1:$AG$1,0)))</f>
        <v>18757072929824.438</v>
      </c>
      <c r="I84" s="20">
        <f t="array" ref="I84">H84*(1+INDEX(BPCiObIC!$B$2:$AG$43,MATCH($A84,BPCiObIC!$A$2:$A$43,0),MATCH(I$4,BPCiObIC!$B$1:$AG$1,0)))</f>
        <v>19470654579049.594</v>
      </c>
      <c r="J84" s="20">
        <f t="array" ref="J84">I84*(1+INDEX(BPCiObIC!$B$2:$AG$43,MATCH($A84,BPCiObIC!$A$2:$A$43,0),MATCH(J$4,BPCiObIC!$B$1:$AG$1,0)))</f>
        <v>20184236228274.746</v>
      </c>
      <c r="K84" s="20">
        <f t="array" ref="K84">J84*(1+INDEX(BPCiObIC!$B$2:$AG$43,MATCH($A84,BPCiObIC!$A$2:$A$43,0),MATCH(K$4,BPCiObIC!$B$1:$AG$1,0)))</f>
        <v>20897817877499.898</v>
      </c>
      <c r="L84" s="20">
        <f t="array" ref="L84">K84*(1+INDEX(BPCiObIC!$B$2:$AG$43,MATCH($A84,BPCiObIC!$A$2:$A$43,0),MATCH(L$4,BPCiObIC!$B$1:$AG$1,0)))</f>
        <v>21611399526724.742</v>
      </c>
      <c r="M84" s="20">
        <f t="array" ref="M84">L84*(1+INDEX(BPCiObIC!$B$2:$AG$43,MATCH($A84,BPCiObIC!$A$2:$A$43,0),MATCH(M$4,BPCiObIC!$B$1:$AG$1,0)))</f>
        <v>22324981175949.895</v>
      </c>
      <c r="N84" s="20">
        <f t="array" ref="N84">M84*(1+INDEX(BPCiObIC!$B$2:$AG$43,MATCH($A84,BPCiObIC!$A$2:$A$43,0),MATCH(N$4,BPCiObIC!$B$1:$AG$1,0)))</f>
        <v>23038562825175.047</v>
      </c>
      <c r="O84" s="20">
        <f t="array" ref="O84">N84*(1+INDEX(BPCiObIC!$B$2:$AG$43,MATCH($A84,BPCiObIC!$A$2:$A$43,0),MATCH(O$4,BPCiObIC!$B$1:$AG$1,0)))</f>
        <v>23752144474400.199</v>
      </c>
      <c r="P84" s="20">
        <f t="array" ref="P84">O84*(1+INDEX(BPCiObIC!$B$2:$AG$43,MATCH($A84,BPCiObIC!$A$2:$A$43,0),MATCH(P$4,BPCiObIC!$B$1:$AG$1,0)))</f>
        <v>24465726123625.352</v>
      </c>
      <c r="Q84" s="20">
        <f t="array" ref="Q84">P84*(1+INDEX(BPCiObIC!$B$2:$AG$43,MATCH($A84,BPCiObIC!$A$2:$A$43,0),MATCH(Q$4,BPCiObIC!$B$1:$AG$1,0)))</f>
        <v>25179307772850.504</v>
      </c>
      <c r="R84" s="20">
        <f t="array" ref="R84">Q84*(1+INDEX(BPCiObIC!$B$2:$AG$43,MATCH($A84,BPCiObIC!$A$2:$A$43,0),MATCH(R$4,BPCiObIC!$B$1:$AG$1,0)))</f>
        <v>25892889422075.348</v>
      </c>
      <c r="S84" s="20">
        <f t="array" ref="S84">R84*(1+INDEX(BPCiObIC!$B$2:$AG$43,MATCH($A84,BPCiObIC!$A$2:$A$43,0),MATCH(S$4,BPCiObIC!$B$1:$AG$1,0)))</f>
        <v>26606471071300.504</v>
      </c>
      <c r="T84" s="20">
        <f t="array" ref="T84">S84*(1+INDEX(BPCiObIC!$B$2:$AG$43,MATCH($A84,BPCiObIC!$A$2:$A$43,0),MATCH(T$4,BPCiObIC!$B$1:$AG$1,0)))</f>
        <v>27320052720525.66</v>
      </c>
      <c r="U84" s="20">
        <f t="array" ref="U84">T84*(1+INDEX(BPCiObIC!$B$2:$AG$43,MATCH($A84,BPCiObIC!$A$2:$A$43,0),MATCH(U$4,BPCiObIC!$B$1:$AG$1,0)))</f>
        <v>28033634369750.812</v>
      </c>
      <c r="V84" s="20">
        <f t="array" ref="V84">U84*(1+INDEX(BPCiObIC!$B$2:$AG$43,MATCH($A84,BPCiObIC!$A$2:$A$43,0),MATCH(V$4,BPCiObIC!$B$1:$AG$1,0)))</f>
        <v>28747216018975.969</v>
      </c>
      <c r="W84" s="20">
        <f t="array" ref="W84">V84*(1+INDEX(BPCiObIC!$B$2:$AG$43,MATCH($A84,BPCiObIC!$A$2:$A$43,0),MATCH(W$4,BPCiObIC!$B$1:$AG$1,0)))</f>
        <v>29460797668201.121</v>
      </c>
      <c r="X84" s="20">
        <f t="array" ref="X84">W84*(1+INDEX(BPCiObIC!$B$2:$AG$43,MATCH($A84,BPCiObIC!$A$2:$A$43,0),MATCH(X$4,BPCiObIC!$B$1:$AG$1,0)))</f>
        <v>30174379317425.965</v>
      </c>
      <c r="Y84" s="20">
        <f t="array" ref="Y84">X84*(1+INDEX(BPCiObIC!$B$2:$AG$43,MATCH($A84,BPCiObIC!$A$2:$A$43,0),MATCH(Y$4,BPCiObIC!$B$1:$AG$1,0)))</f>
        <v>30887960966651.117</v>
      </c>
      <c r="Z84" s="20">
        <f t="array" ref="Z84">Y84*(1+INDEX(BPCiObIC!$B$2:$AG$43,MATCH($A84,BPCiObIC!$A$2:$A$43,0),MATCH(Z$4,BPCiObIC!$B$1:$AG$1,0)))</f>
        <v>31601542615876.273</v>
      </c>
      <c r="AA84" s="20">
        <f t="array" ref="AA84">Z84*(1+INDEX(BPCiObIC!$B$2:$AG$43,MATCH($A84,BPCiObIC!$A$2:$A$43,0),MATCH(AA$4,BPCiObIC!$B$1:$AG$1,0)))</f>
        <v>32315124265101.426</v>
      </c>
      <c r="AB84" s="20">
        <f t="array" ref="AB84">AA84*(1+INDEX(BPCiObIC!$B$2:$AG$43,MATCH($A84,BPCiObIC!$A$2:$A$43,0),MATCH(AB$4,BPCiObIC!$B$1:$AG$1,0)))</f>
        <v>33028705914326.578</v>
      </c>
      <c r="AC84" s="20">
        <f t="array" ref="AC84">AB84*(1+INDEX(BPCiObIC!$B$2:$AG$43,MATCH($A84,BPCiObIC!$A$2:$A$43,0),MATCH(AC$4,BPCiObIC!$B$1:$AG$1,0)))</f>
        <v>33742287563551.734</v>
      </c>
      <c r="AD84" s="20">
        <f t="array" ref="AD84">AC84*(1+INDEX(BPCiObIC!$B$2:$AG$43,MATCH($A84,BPCiObIC!$A$2:$A$43,0),MATCH(AD$4,BPCiObIC!$B$1:$AG$1,0)))</f>
        <v>34455869212776.582</v>
      </c>
      <c r="AE84" s="20">
        <f t="array" ref="AE84">AD84*(1+INDEX(BPCiObIC!$B$2:$AG$43,MATCH($A84,BPCiObIC!$A$2:$A$43,0),MATCH(AE$4,BPCiObIC!$B$1:$AG$1,0)))</f>
        <v>35169450862001.738</v>
      </c>
      <c r="AF84" s="20">
        <f t="array" ref="AF84">AE84*(1+INDEX(BPCiObIC!$B$2:$AG$43,MATCH($A84,BPCiObIC!$A$2:$A$43,0),MATCH(AF$4,BPCiObIC!$B$1:$AG$1,0)))</f>
        <v>35883032511226.891</v>
      </c>
      <c r="AG84" s="20">
        <f t="array" ref="AG84">AF84*(1+INDEX(BPCiObIC!$B$2:$AG$43,MATCH($A84,BPCiObIC!$A$2:$A$43,0),MATCH(AG$4,BPCiObIC!$B$1:$AG$1,0)))</f>
        <v>36596614160452.047</v>
      </c>
      <c r="AH84" s="20">
        <f t="array" ref="AH84">AG84*(1+INDEX(BPCiObIC!$B$2:$AG$43,MATCH($A84,BPCiObIC!$A$2:$A$43,0),MATCH(AH$4,BPCiObIC!$B$1:$AG$1,0)))</f>
        <v>37310195809677.203</v>
      </c>
    </row>
    <row r="85" spans="1:34" ht="15.75" customHeight="1" x14ac:dyDescent="0.2">
      <c r="A85" s="3" t="s">
        <v>139</v>
      </c>
      <c r="B85" s="3" t="s">
        <v>20</v>
      </c>
      <c r="C85" s="3" t="s">
        <v>44</v>
      </c>
      <c r="D85" s="61">
        <f>SUM('Bureau of Stat KBLI'!S7:U9)*$E$1</f>
        <v>13239724666508.523</v>
      </c>
      <c r="E85" s="20">
        <f t="array" ref="E85">D85*(1+INDEX(BPCiObIC!$B$2:$AG$43,MATCH($A85,BPCiObIC!$A$2:$A$43,0),MATCH(E$4,BPCiObIC!$B$1:$AG$1,0)))</f>
        <v>13410517114706.482</v>
      </c>
      <c r="F85" s="20">
        <f t="array" ref="F85">E85*(1+INDEX(BPCiObIC!$B$2:$AG$43,MATCH($A85,BPCiObIC!$A$2:$A$43,0),MATCH(F$4,BPCiObIC!$B$1:$AG$1,0)))</f>
        <v>13583512785486.195</v>
      </c>
      <c r="G85" s="20">
        <f t="array" ref="G85">F85*(1+INDEX(BPCiObIC!$B$2:$AG$43,MATCH($A85,BPCiObIC!$A$2:$A$43,0),MATCH(G$4,BPCiObIC!$B$1:$AG$1,0)))</f>
        <v>13870124905259.953</v>
      </c>
      <c r="H85" s="20">
        <f t="array" ref="H85">G85*(1+INDEX(BPCiObIC!$B$2:$AG$43,MATCH($A85,BPCiObIC!$A$2:$A$43,0),MATCH(H$4,BPCiObIC!$B$1:$AG$1,0)))</f>
        <v>13975537854539.93</v>
      </c>
      <c r="I85" s="20">
        <f t="array" ref="I85">H85*(1+INDEX(BPCiObIC!$B$2:$AG$43,MATCH($A85,BPCiObIC!$A$2:$A$43,0),MATCH(I$4,BPCiObIC!$B$1:$AG$1,0)))</f>
        <v>14496634850283.49</v>
      </c>
      <c r="J85" s="20">
        <f t="array" ref="J85">I85*(1+INDEX(BPCiObIC!$B$2:$AG$43,MATCH($A85,BPCiObIC!$A$2:$A$43,0),MATCH(J$4,BPCiObIC!$B$1:$AG$1,0)))</f>
        <v>15017731846027.053</v>
      </c>
      <c r="K85" s="20">
        <f t="array" ref="K85">J85*(1+INDEX(BPCiObIC!$B$2:$AG$43,MATCH($A85,BPCiObIC!$A$2:$A$43,0),MATCH(K$4,BPCiObIC!$B$1:$AG$1,0)))</f>
        <v>15538828841770.613</v>
      </c>
      <c r="L85" s="20">
        <f t="array" ref="L85">K85*(1+INDEX(BPCiObIC!$B$2:$AG$43,MATCH($A85,BPCiObIC!$A$2:$A$43,0),MATCH(L$4,BPCiObIC!$B$1:$AG$1,0)))</f>
        <v>16059925837513.992</v>
      </c>
      <c r="M85" s="20">
        <f t="array" ref="M85">L85*(1+INDEX(BPCiObIC!$B$2:$AG$43,MATCH($A85,BPCiObIC!$A$2:$A$43,0),MATCH(M$4,BPCiObIC!$B$1:$AG$1,0)))</f>
        <v>16581022833257.555</v>
      </c>
      <c r="N85" s="20">
        <f t="array" ref="N85">M85*(1+INDEX(BPCiObIC!$B$2:$AG$43,MATCH($A85,BPCiObIC!$A$2:$A$43,0),MATCH(N$4,BPCiObIC!$B$1:$AG$1,0)))</f>
        <v>17102119829001.115</v>
      </c>
      <c r="O85" s="20">
        <f t="array" ref="O85">N85*(1+INDEX(BPCiObIC!$B$2:$AG$43,MATCH($A85,BPCiObIC!$A$2:$A$43,0),MATCH(O$4,BPCiObIC!$B$1:$AG$1,0)))</f>
        <v>17623216824744.68</v>
      </c>
      <c r="P85" s="20">
        <f t="array" ref="P85">O85*(1+INDEX(BPCiObIC!$B$2:$AG$43,MATCH($A85,BPCiObIC!$A$2:$A$43,0),MATCH(P$4,BPCiObIC!$B$1:$AG$1,0)))</f>
        <v>18144313820488.059</v>
      </c>
      <c r="Q85" s="20">
        <f t="array" ref="Q85">P85*(1+INDEX(BPCiObIC!$B$2:$AG$43,MATCH($A85,BPCiObIC!$A$2:$A$43,0),MATCH(Q$4,BPCiObIC!$B$1:$AG$1,0)))</f>
        <v>18665410816231.621</v>
      </c>
      <c r="R85" s="20">
        <f t="array" ref="R85">Q85*(1+INDEX(BPCiObIC!$B$2:$AG$43,MATCH($A85,BPCiObIC!$A$2:$A$43,0),MATCH(R$4,BPCiObIC!$B$1:$AG$1,0)))</f>
        <v>19186507811975.18</v>
      </c>
      <c r="S85" s="20">
        <f t="array" ref="S85">R85*(1+INDEX(BPCiObIC!$B$2:$AG$43,MATCH($A85,BPCiObIC!$A$2:$A$43,0),MATCH(S$4,BPCiObIC!$B$1:$AG$1,0)))</f>
        <v>19707604807718.559</v>
      </c>
      <c r="T85" s="20">
        <f t="array" ref="T85">S85*(1+INDEX(BPCiObIC!$B$2:$AG$43,MATCH($A85,BPCiObIC!$A$2:$A$43,0),MATCH(T$4,BPCiObIC!$B$1:$AG$1,0)))</f>
        <v>20228701803462.121</v>
      </c>
      <c r="U85" s="20">
        <f t="array" ref="U85">T85*(1+INDEX(BPCiObIC!$B$2:$AG$43,MATCH($A85,BPCiObIC!$A$2:$A$43,0),MATCH(U$4,BPCiObIC!$B$1:$AG$1,0)))</f>
        <v>20749798799205.684</v>
      </c>
      <c r="V85" s="20">
        <f t="array" ref="V85">U85*(1+INDEX(BPCiObIC!$B$2:$AG$43,MATCH($A85,BPCiObIC!$A$2:$A$43,0),MATCH(V$4,BPCiObIC!$B$1:$AG$1,0)))</f>
        <v>21270895794949.246</v>
      </c>
      <c r="W85" s="20">
        <f t="array" ref="W85">V85*(1+INDEX(BPCiObIC!$B$2:$AG$43,MATCH($A85,BPCiObIC!$A$2:$A$43,0),MATCH(W$4,BPCiObIC!$B$1:$AG$1,0)))</f>
        <v>21791992790692.625</v>
      </c>
      <c r="X85" s="20">
        <f t="array" ref="X85">W85*(1+INDEX(BPCiObIC!$B$2:$AG$43,MATCH($A85,BPCiObIC!$A$2:$A$43,0),MATCH(X$4,BPCiObIC!$B$1:$AG$1,0)))</f>
        <v>22313089786436.188</v>
      </c>
      <c r="Y85" s="20">
        <f t="array" ref="Y85">X85*(1+INDEX(BPCiObIC!$B$2:$AG$43,MATCH($A85,BPCiObIC!$A$2:$A$43,0),MATCH(Y$4,BPCiObIC!$B$1:$AG$1,0)))</f>
        <v>22834186782179.75</v>
      </c>
      <c r="Z85" s="20">
        <f t="array" ref="Z85">Y85*(1+INDEX(BPCiObIC!$B$2:$AG$43,MATCH($A85,BPCiObIC!$A$2:$A$43,0),MATCH(Z$4,BPCiObIC!$B$1:$AG$1,0)))</f>
        <v>23355283777923.309</v>
      </c>
      <c r="AA85" s="20">
        <f t="array" ref="AA85">Z85*(1+INDEX(BPCiObIC!$B$2:$AG$43,MATCH($A85,BPCiObIC!$A$2:$A$43,0),MATCH(AA$4,BPCiObIC!$B$1:$AG$1,0)))</f>
        <v>23876380773666.691</v>
      </c>
      <c r="AB85" s="20">
        <f t="array" ref="AB85">AA85*(1+INDEX(BPCiObIC!$B$2:$AG$43,MATCH($A85,BPCiObIC!$A$2:$A$43,0),MATCH(AB$4,BPCiObIC!$B$1:$AG$1,0)))</f>
        <v>24397477769410.254</v>
      </c>
      <c r="AC85" s="20">
        <f t="array" ref="AC85">AB85*(1+INDEX(BPCiObIC!$B$2:$AG$43,MATCH($A85,BPCiObIC!$A$2:$A$43,0),MATCH(AC$4,BPCiObIC!$B$1:$AG$1,0)))</f>
        <v>24918574765153.816</v>
      </c>
      <c r="AD85" s="20">
        <f t="array" ref="AD85">AC85*(1+INDEX(BPCiObIC!$B$2:$AG$43,MATCH($A85,BPCiObIC!$A$2:$A$43,0),MATCH(AD$4,BPCiObIC!$B$1:$AG$1,0)))</f>
        <v>25439671760897.379</v>
      </c>
      <c r="AE85" s="20">
        <f t="array" ref="AE85">AD85*(1+INDEX(BPCiObIC!$B$2:$AG$43,MATCH($A85,BPCiObIC!$A$2:$A$43,0),MATCH(AE$4,BPCiObIC!$B$1:$AG$1,0)))</f>
        <v>25960768756640.758</v>
      </c>
      <c r="AF85" s="20">
        <f t="array" ref="AF85">AE85*(1+INDEX(BPCiObIC!$B$2:$AG$43,MATCH($A85,BPCiObIC!$A$2:$A$43,0),MATCH(AF$4,BPCiObIC!$B$1:$AG$1,0)))</f>
        <v>26481865752384.32</v>
      </c>
      <c r="AG85" s="20">
        <f t="array" ref="AG85">AF85*(1+INDEX(BPCiObIC!$B$2:$AG$43,MATCH($A85,BPCiObIC!$A$2:$A$43,0),MATCH(AG$4,BPCiObIC!$B$1:$AG$1,0)))</f>
        <v>27002962748127.879</v>
      </c>
      <c r="AH85" s="20">
        <f t="array" ref="AH85">AG85*(1+INDEX(BPCiObIC!$B$2:$AG$43,MATCH($A85,BPCiObIC!$A$2:$A$43,0),MATCH(AH$4,BPCiObIC!$B$1:$AG$1,0)))</f>
        <v>27524059743871.258</v>
      </c>
    </row>
    <row r="86" spans="1:34" ht="15.75" customHeight="1" x14ac:dyDescent="0.2">
      <c r="A86" s="3" t="s">
        <v>140</v>
      </c>
      <c r="B86" s="3" t="s">
        <v>20</v>
      </c>
      <c r="C86" s="3" t="s">
        <v>48</v>
      </c>
      <c r="D86" s="61">
        <f>'Bureau of Stat KBLI'!U10*$E$1</f>
        <v>0</v>
      </c>
      <c r="E86" s="20">
        <f t="array" ref="E86">D86*(1+INDEX(BPCiObIC!$B$2:$AG$43,MATCH($A86,BPCiObIC!$A$2:$A$43,0),MATCH(E$4,BPCiObIC!$B$1:$AG$1,0)))</f>
        <v>0</v>
      </c>
      <c r="F86" s="20">
        <f t="array" ref="F86">E86*(1+INDEX(BPCiObIC!$B$2:$AG$43,MATCH($A86,BPCiObIC!$A$2:$A$43,0),MATCH(F$4,BPCiObIC!$B$1:$AG$1,0)))</f>
        <v>0</v>
      </c>
      <c r="G86" s="20">
        <f t="array" ref="G86">F86*(1+INDEX(BPCiObIC!$B$2:$AG$43,MATCH($A86,BPCiObIC!$A$2:$A$43,0),MATCH(G$4,BPCiObIC!$B$1:$AG$1,0)))</f>
        <v>0</v>
      </c>
      <c r="H86" s="20">
        <f t="array" ref="H86">G86*(1+INDEX(BPCiObIC!$B$2:$AG$43,MATCH($A86,BPCiObIC!$A$2:$A$43,0),MATCH(H$4,BPCiObIC!$B$1:$AG$1,0)))</f>
        <v>0</v>
      </c>
      <c r="I86" s="20">
        <f t="array" ref="I86">H86*(1+INDEX(BPCiObIC!$B$2:$AG$43,MATCH($A86,BPCiObIC!$A$2:$A$43,0),MATCH(I$4,BPCiObIC!$B$1:$AG$1,0)))</f>
        <v>0</v>
      </c>
      <c r="J86" s="20">
        <f t="array" ref="J86">I86*(1+INDEX(BPCiObIC!$B$2:$AG$43,MATCH($A86,BPCiObIC!$A$2:$A$43,0),MATCH(J$4,BPCiObIC!$B$1:$AG$1,0)))</f>
        <v>0</v>
      </c>
      <c r="K86" s="20">
        <f t="array" ref="K86">J86*(1+INDEX(BPCiObIC!$B$2:$AG$43,MATCH($A86,BPCiObIC!$A$2:$A$43,0),MATCH(K$4,BPCiObIC!$B$1:$AG$1,0)))</f>
        <v>0</v>
      </c>
      <c r="L86" s="20">
        <f t="array" ref="L86">K86*(1+INDEX(BPCiObIC!$B$2:$AG$43,MATCH($A86,BPCiObIC!$A$2:$A$43,0),MATCH(L$4,BPCiObIC!$B$1:$AG$1,0)))</f>
        <v>0</v>
      </c>
      <c r="M86" s="20">
        <f t="array" ref="M86">L86*(1+INDEX(BPCiObIC!$B$2:$AG$43,MATCH($A86,BPCiObIC!$A$2:$A$43,0),MATCH(M$4,BPCiObIC!$B$1:$AG$1,0)))</f>
        <v>0</v>
      </c>
      <c r="N86" s="20">
        <f t="array" ref="N86">M86*(1+INDEX(BPCiObIC!$B$2:$AG$43,MATCH($A86,BPCiObIC!$A$2:$A$43,0),MATCH(N$4,BPCiObIC!$B$1:$AG$1,0)))</f>
        <v>0</v>
      </c>
      <c r="O86" s="20">
        <f t="array" ref="O86">N86*(1+INDEX(BPCiObIC!$B$2:$AG$43,MATCH($A86,BPCiObIC!$A$2:$A$43,0),MATCH(O$4,BPCiObIC!$B$1:$AG$1,0)))</f>
        <v>0</v>
      </c>
      <c r="P86" s="20">
        <f t="array" ref="P86">O86*(1+INDEX(BPCiObIC!$B$2:$AG$43,MATCH($A86,BPCiObIC!$A$2:$A$43,0),MATCH(P$4,BPCiObIC!$B$1:$AG$1,0)))</f>
        <v>0</v>
      </c>
      <c r="Q86" s="20">
        <f t="array" ref="Q86">P86*(1+INDEX(BPCiObIC!$B$2:$AG$43,MATCH($A86,BPCiObIC!$A$2:$A$43,0),MATCH(Q$4,BPCiObIC!$B$1:$AG$1,0)))</f>
        <v>0</v>
      </c>
      <c r="R86" s="20">
        <f t="array" ref="R86">Q86*(1+INDEX(BPCiObIC!$B$2:$AG$43,MATCH($A86,BPCiObIC!$A$2:$A$43,0),MATCH(R$4,BPCiObIC!$B$1:$AG$1,0)))</f>
        <v>0</v>
      </c>
      <c r="S86" s="20">
        <f t="array" ref="S86">R86*(1+INDEX(BPCiObIC!$B$2:$AG$43,MATCH($A86,BPCiObIC!$A$2:$A$43,0),MATCH(S$4,BPCiObIC!$B$1:$AG$1,0)))</f>
        <v>0</v>
      </c>
      <c r="T86" s="20">
        <f t="array" ref="T86">S86*(1+INDEX(BPCiObIC!$B$2:$AG$43,MATCH($A86,BPCiObIC!$A$2:$A$43,0),MATCH(T$4,BPCiObIC!$B$1:$AG$1,0)))</f>
        <v>0</v>
      </c>
      <c r="U86" s="20">
        <f t="array" ref="U86">T86*(1+INDEX(BPCiObIC!$B$2:$AG$43,MATCH($A86,BPCiObIC!$A$2:$A$43,0),MATCH(U$4,BPCiObIC!$B$1:$AG$1,0)))</f>
        <v>0</v>
      </c>
      <c r="V86" s="20">
        <f t="array" ref="V86">U86*(1+INDEX(BPCiObIC!$B$2:$AG$43,MATCH($A86,BPCiObIC!$A$2:$A$43,0),MATCH(V$4,BPCiObIC!$B$1:$AG$1,0)))</f>
        <v>0</v>
      </c>
      <c r="W86" s="20">
        <f t="array" ref="W86">V86*(1+INDEX(BPCiObIC!$B$2:$AG$43,MATCH($A86,BPCiObIC!$A$2:$A$43,0),MATCH(W$4,BPCiObIC!$B$1:$AG$1,0)))</f>
        <v>0</v>
      </c>
      <c r="X86" s="20">
        <f t="array" ref="X86">W86*(1+INDEX(BPCiObIC!$B$2:$AG$43,MATCH($A86,BPCiObIC!$A$2:$A$43,0),MATCH(X$4,BPCiObIC!$B$1:$AG$1,0)))</f>
        <v>0</v>
      </c>
      <c r="Y86" s="20">
        <f t="array" ref="Y86">X86*(1+INDEX(BPCiObIC!$B$2:$AG$43,MATCH($A86,BPCiObIC!$A$2:$A$43,0),MATCH(Y$4,BPCiObIC!$B$1:$AG$1,0)))</f>
        <v>0</v>
      </c>
      <c r="Z86" s="20">
        <f t="array" ref="Z86">Y86*(1+INDEX(BPCiObIC!$B$2:$AG$43,MATCH($A86,BPCiObIC!$A$2:$A$43,0),MATCH(Z$4,BPCiObIC!$B$1:$AG$1,0)))</f>
        <v>0</v>
      </c>
      <c r="AA86" s="20">
        <f t="array" ref="AA86">Z86*(1+INDEX(BPCiObIC!$B$2:$AG$43,MATCH($A86,BPCiObIC!$A$2:$A$43,0),MATCH(AA$4,BPCiObIC!$B$1:$AG$1,0)))</f>
        <v>0</v>
      </c>
      <c r="AB86" s="20">
        <f t="array" ref="AB86">AA86*(1+INDEX(BPCiObIC!$B$2:$AG$43,MATCH($A86,BPCiObIC!$A$2:$A$43,0),MATCH(AB$4,BPCiObIC!$B$1:$AG$1,0)))</f>
        <v>0</v>
      </c>
      <c r="AC86" s="20">
        <f t="array" ref="AC86">AB86*(1+INDEX(BPCiObIC!$B$2:$AG$43,MATCH($A86,BPCiObIC!$A$2:$A$43,0),MATCH(AC$4,BPCiObIC!$B$1:$AG$1,0)))</f>
        <v>0</v>
      </c>
      <c r="AD86" s="20">
        <f t="array" ref="AD86">AC86*(1+INDEX(BPCiObIC!$B$2:$AG$43,MATCH($A86,BPCiObIC!$A$2:$A$43,0),MATCH(AD$4,BPCiObIC!$B$1:$AG$1,0)))</f>
        <v>0</v>
      </c>
      <c r="AE86" s="20">
        <f t="array" ref="AE86">AD86*(1+INDEX(BPCiObIC!$B$2:$AG$43,MATCH($A86,BPCiObIC!$A$2:$A$43,0),MATCH(AE$4,BPCiObIC!$B$1:$AG$1,0)))</f>
        <v>0</v>
      </c>
      <c r="AF86" s="20">
        <f t="array" ref="AF86">AE86*(1+INDEX(BPCiObIC!$B$2:$AG$43,MATCH($A86,BPCiObIC!$A$2:$A$43,0),MATCH(AF$4,BPCiObIC!$B$1:$AG$1,0)))</f>
        <v>0</v>
      </c>
      <c r="AG86" s="20">
        <f t="array" ref="AG86">AF86*(1+INDEX(BPCiObIC!$B$2:$AG$43,MATCH($A86,BPCiObIC!$A$2:$A$43,0),MATCH(AG$4,BPCiObIC!$B$1:$AG$1,0)))</f>
        <v>0</v>
      </c>
      <c r="AH86" s="20">
        <f t="array" ref="AH86">AG86*(1+INDEX(BPCiObIC!$B$2:$AG$43,MATCH($A86,BPCiObIC!$A$2:$A$43,0),MATCH(AH$4,BPCiObIC!$B$1:$AG$1,0)))</f>
        <v>0</v>
      </c>
    </row>
    <row r="87" spans="1:34" ht="15.75" customHeight="1" x14ac:dyDescent="0.2">
      <c r="A87" s="3" t="s">
        <v>141</v>
      </c>
      <c r="B87" s="3" t="s">
        <v>20</v>
      </c>
      <c r="C87" s="3" t="s">
        <v>50</v>
      </c>
      <c r="D87" s="61">
        <f>SUM('Bureau of Stat KBLI'!S11:U12)*$E$1</f>
        <v>3790216959360.7964</v>
      </c>
      <c r="E87" s="20">
        <f t="array" ref="E87">D87*(1+INDEX(BPCiObIC!$B$2:$AG$43,MATCH($A87,BPCiObIC!$A$2:$A$43,0),MATCH(E$4,BPCiObIC!$B$1:$AG$1,0)))</f>
        <v>3839110758136.5503</v>
      </c>
      <c r="F87" s="20">
        <f t="array" ref="F87">E87*(1+INDEX(BPCiObIC!$B$2:$AG$43,MATCH($A87,BPCiObIC!$A$2:$A$43,0),MATCH(F$4,BPCiObIC!$B$1:$AG$1,0)))</f>
        <v>3888635286916.5112</v>
      </c>
      <c r="G87" s="20">
        <f t="array" ref="G87">F87*(1+INDEX(BPCiObIC!$B$2:$AG$43,MATCH($A87,BPCiObIC!$A$2:$A$43,0),MATCH(G$4,BPCiObIC!$B$1:$AG$1,0)))</f>
        <v>3970685491470.4492</v>
      </c>
      <c r="H87" s="20">
        <f t="array" ref="H87">G87*(1+INDEX(BPCiObIC!$B$2:$AG$43,MATCH($A87,BPCiObIC!$A$2:$A$43,0),MATCH(H$4,BPCiObIC!$B$1:$AG$1,0)))</f>
        <v>4000862701205.625</v>
      </c>
      <c r="I87" s="20">
        <f t="array" ref="I87">H87*(1+INDEX(BPCiObIC!$B$2:$AG$43,MATCH($A87,BPCiObIC!$A$2:$A$43,0),MATCH(I$4,BPCiObIC!$B$1:$AG$1,0)))</f>
        <v>4154622860169.5972</v>
      </c>
      <c r="J87" s="20">
        <f t="array" ref="J87">I87*(1+INDEX(BPCiObIC!$B$2:$AG$43,MATCH($A87,BPCiObIC!$A$2:$A$43,0),MATCH(J$4,BPCiObIC!$B$1:$AG$1,0)))</f>
        <v>4308383019133.5181</v>
      </c>
      <c r="K87" s="20">
        <f t="array" ref="K87">J87*(1+INDEX(BPCiObIC!$B$2:$AG$43,MATCH($A87,BPCiObIC!$A$2:$A$43,0),MATCH(K$4,BPCiObIC!$B$1:$AG$1,0)))</f>
        <v>4462143178097.4395</v>
      </c>
      <c r="L87" s="20">
        <f t="array" ref="L87">K87*(1+INDEX(BPCiObIC!$B$2:$AG$43,MATCH($A87,BPCiObIC!$A$2:$A$43,0),MATCH(L$4,BPCiObIC!$B$1:$AG$1,0)))</f>
        <v>4615903337061.3604</v>
      </c>
      <c r="M87" s="20">
        <f t="array" ref="M87">L87*(1+INDEX(BPCiObIC!$B$2:$AG$43,MATCH($A87,BPCiObIC!$A$2:$A$43,0),MATCH(M$4,BPCiObIC!$B$1:$AG$1,0)))</f>
        <v>4769663496025.333</v>
      </c>
      <c r="N87" s="20">
        <f t="array" ref="N87">M87*(1+INDEX(BPCiObIC!$B$2:$AG$43,MATCH($A87,BPCiObIC!$A$2:$A$43,0),MATCH(N$4,BPCiObIC!$B$1:$AG$1,0)))</f>
        <v>4923423654989.2539</v>
      </c>
      <c r="O87" s="20">
        <f t="array" ref="O87">N87*(1+INDEX(BPCiObIC!$B$2:$AG$43,MATCH($A87,BPCiObIC!$A$2:$A$43,0),MATCH(O$4,BPCiObIC!$B$1:$AG$1,0)))</f>
        <v>5077183813953.1748</v>
      </c>
      <c r="P87" s="20">
        <f t="array" ref="P87">O87*(1+INDEX(BPCiObIC!$B$2:$AG$43,MATCH($A87,BPCiObIC!$A$2:$A$43,0),MATCH(P$4,BPCiObIC!$B$1:$AG$1,0)))</f>
        <v>5230943972917.1475</v>
      </c>
      <c r="Q87" s="20">
        <f t="array" ref="Q87">P87*(1+INDEX(BPCiObIC!$B$2:$AG$43,MATCH($A87,BPCiObIC!$A$2:$A$43,0),MATCH(Q$4,BPCiObIC!$B$1:$AG$1,0)))</f>
        <v>5384704131881.0684</v>
      </c>
      <c r="R87" s="20">
        <f t="array" ref="R87">Q87*(1+INDEX(BPCiObIC!$B$2:$AG$43,MATCH($A87,BPCiObIC!$A$2:$A$43,0),MATCH(R$4,BPCiObIC!$B$1:$AG$1,0)))</f>
        <v>5538464290844.9902</v>
      </c>
      <c r="S87" s="20">
        <f t="array" ref="S87">R87*(1+INDEX(BPCiObIC!$B$2:$AG$43,MATCH($A87,BPCiObIC!$A$2:$A$43,0),MATCH(S$4,BPCiObIC!$B$1:$AG$1,0)))</f>
        <v>5692224449808.9629</v>
      </c>
      <c r="T87" s="20">
        <f t="array" ref="T87">S87*(1+INDEX(BPCiObIC!$B$2:$AG$43,MATCH($A87,BPCiObIC!$A$2:$A$43,0),MATCH(T$4,BPCiObIC!$B$1:$AG$1,0)))</f>
        <v>5845984608772.8848</v>
      </c>
      <c r="U87" s="20">
        <f t="array" ref="U87">T87*(1+INDEX(BPCiObIC!$B$2:$AG$43,MATCH($A87,BPCiObIC!$A$2:$A$43,0),MATCH(U$4,BPCiObIC!$B$1:$AG$1,0)))</f>
        <v>5999744767736.8057</v>
      </c>
      <c r="V87" s="20">
        <f t="array" ref="V87">U87*(1+INDEX(BPCiObIC!$B$2:$AG$43,MATCH($A87,BPCiObIC!$A$2:$A$43,0),MATCH(V$4,BPCiObIC!$B$1:$AG$1,0)))</f>
        <v>6153504926700.7773</v>
      </c>
      <c r="W87" s="20">
        <f t="array" ref="W87">V87*(1+INDEX(BPCiObIC!$B$2:$AG$43,MATCH($A87,BPCiObIC!$A$2:$A$43,0),MATCH(W$4,BPCiObIC!$B$1:$AG$1,0)))</f>
        <v>6307265085664.6982</v>
      </c>
      <c r="X87" s="20">
        <f t="array" ref="X87">W87*(1+INDEX(BPCiObIC!$B$2:$AG$43,MATCH($A87,BPCiObIC!$A$2:$A$43,0),MATCH(X$4,BPCiObIC!$B$1:$AG$1,0)))</f>
        <v>6461025244628.6191</v>
      </c>
      <c r="Y87" s="20">
        <f t="array" ref="Y87">X87*(1+INDEX(BPCiObIC!$B$2:$AG$43,MATCH($A87,BPCiObIC!$A$2:$A$43,0),MATCH(Y$4,BPCiObIC!$B$1:$AG$1,0)))</f>
        <v>6614785403592.5918</v>
      </c>
      <c r="Z87" s="20">
        <f t="array" ref="Z87">Y87*(1+INDEX(BPCiObIC!$B$2:$AG$43,MATCH($A87,BPCiObIC!$A$2:$A$43,0),MATCH(Z$4,BPCiObIC!$B$1:$AG$1,0)))</f>
        <v>6768545562556.5127</v>
      </c>
      <c r="AA87" s="20">
        <f t="array" ref="AA87">Z87*(1+INDEX(BPCiObIC!$B$2:$AG$43,MATCH($A87,BPCiObIC!$A$2:$A$43,0),MATCH(AA$4,BPCiObIC!$B$1:$AG$1,0)))</f>
        <v>6922305721520.4336</v>
      </c>
      <c r="AB87" s="20">
        <f t="array" ref="AB87">AA87*(1+INDEX(BPCiObIC!$B$2:$AG$43,MATCH($A87,BPCiObIC!$A$2:$A$43,0),MATCH(AB$4,BPCiObIC!$B$1:$AG$1,0)))</f>
        <v>7076065880484.4062</v>
      </c>
      <c r="AC87" s="20">
        <f t="array" ref="AC87">AB87*(1+INDEX(BPCiObIC!$B$2:$AG$43,MATCH($A87,BPCiObIC!$A$2:$A$43,0),MATCH(AC$4,BPCiObIC!$B$1:$AG$1,0)))</f>
        <v>7229826039448.3271</v>
      </c>
      <c r="AD87" s="20">
        <f t="array" ref="AD87">AC87*(1+INDEX(BPCiObIC!$B$2:$AG$43,MATCH($A87,BPCiObIC!$A$2:$A$43,0),MATCH(AD$4,BPCiObIC!$B$1:$AG$1,0)))</f>
        <v>7383586198412.249</v>
      </c>
      <c r="AE87" s="20">
        <f t="array" ref="AE87">AD87*(1+INDEX(BPCiObIC!$B$2:$AG$43,MATCH($A87,BPCiObIC!$A$2:$A$43,0),MATCH(AE$4,BPCiObIC!$B$1:$AG$1,0)))</f>
        <v>7537346357376.2207</v>
      </c>
      <c r="AF87" s="20">
        <f t="array" ref="AF87">AE87*(1+INDEX(BPCiObIC!$B$2:$AG$43,MATCH($A87,BPCiObIC!$A$2:$A$43,0),MATCH(AF$4,BPCiObIC!$B$1:$AG$1,0)))</f>
        <v>7691106516340.1426</v>
      </c>
      <c r="AG87" s="20">
        <f t="array" ref="AG87">AF87*(1+INDEX(BPCiObIC!$B$2:$AG$43,MATCH($A87,BPCiObIC!$A$2:$A$43,0),MATCH(AG$4,BPCiObIC!$B$1:$AG$1,0)))</f>
        <v>7844866675304.0635</v>
      </c>
      <c r="AH87" s="20">
        <f t="array" ref="AH87">AG87*(1+INDEX(BPCiObIC!$B$2:$AG$43,MATCH($A87,BPCiObIC!$A$2:$A$43,0),MATCH(AH$4,BPCiObIC!$B$1:$AG$1,0)))</f>
        <v>7998626834268.0361</v>
      </c>
    </row>
    <row r="88" spans="1:34" ht="15.75" customHeight="1" x14ac:dyDescent="0.2">
      <c r="A88" s="3" t="s">
        <v>142</v>
      </c>
      <c r="B88" s="3" t="s">
        <v>20</v>
      </c>
      <c r="C88" s="3" t="s">
        <v>53</v>
      </c>
      <c r="D88" s="61">
        <f>'Bureau of Stat KBLI'!U13*$E$1</f>
        <v>0</v>
      </c>
      <c r="E88" s="20">
        <f t="array" ref="E88">D88*(1+INDEX(BPCiObIC!$B$2:$AG$43,MATCH($A88,BPCiObIC!$A$2:$A$43,0),MATCH(E$4,BPCiObIC!$B$1:$AG$1,0)))</f>
        <v>0</v>
      </c>
      <c r="F88" s="20">
        <f t="array" ref="F88">E88*(1+INDEX(BPCiObIC!$B$2:$AG$43,MATCH($A88,BPCiObIC!$A$2:$A$43,0),MATCH(F$4,BPCiObIC!$B$1:$AG$1,0)))</f>
        <v>0</v>
      </c>
      <c r="G88" s="20">
        <f t="array" ref="G88">F88*(1+INDEX(BPCiObIC!$B$2:$AG$43,MATCH($A88,BPCiObIC!$A$2:$A$43,0),MATCH(G$4,BPCiObIC!$B$1:$AG$1,0)))</f>
        <v>0</v>
      </c>
      <c r="H88" s="20">
        <f t="array" ref="H88">G88*(1+INDEX(BPCiObIC!$B$2:$AG$43,MATCH($A88,BPCiObIC!$A$2:$A$43,0),MATCH(H$4,BPCiObIC!$B$1:$AG$1,0)))</f>
        <v>0</v>
      </c>
      <c r="I88" s="20">
        <f t="array" ref="I88">H88*(1+INDEX(BPCiObIC!$B$2:$AG$43,MATCH($A88,BPCiObIC!$A$2:$A$43,0),MATCH(I$4,BPCiObIC!$B$1:$AG$1,0)))</f>
        <v>0</v>
      </c>
      <c r="J88" s="20">
        <f t="array" ref="J88">I88*(1+INDEX(BPCiObIC!$B$2:$AG$43,MATCH($A88,BPCiObIC!$A$2:$A$43,0),MATCH(J$4,BPCiObIC!$B$1:$AG$1,0)))</f>
        <v>0</v>
      </c>
      <c r="K88" s="20">
        <f t="array" ref="K88">J88*(1+INDEX(BPCiObIC!$B$2:$AG$43,MATCH($A88,BPCiObIC!$A$2:$A$43,0),MATCH(K$4,BPCiObIC!$B$1:$AG$1,0)))</f>
        <v>0</v>
      </c>
      <c r="L88" s="20">
        <f t="array" ref="L88">K88*(1+INDEX(BPCiObIC!$B$2:$AG$43,MATCH($A88,BPCiObIC!$A$2:$A$43,0),MATCH(L$4,BPCiObIC!$B$1:$AG$1,0)))</f>
        <v>0</v>
      </c>
      <c r="M88" s="20">
        <f t="array" ref="M88">L88*(1+INDEX(BPCiObIC!$B$2:$AG$43,MATCH($A88,BPCiObIC!$A$2:$A$43,0),MATCH(M$4,BPCiObIC!$B$1:$AG$1,0)))</f>
        <v>0</v>
      </c>
      <c r="N88" s="20">
        <f t="array" ref="N88">M88*(1+INDEX(BPCiObIC!$B$2:$AG$43,MATCH($A88,BPCiObIC!$A$2:$A$43,0),MATCH(N$4,BPCiObIC!$B$1:$AG$1,0)))</f>
        <v>0</v>
      </c>
      <c r="O88" s="20">
        <f t="array" ref="O88">N88*(1+INDEX(BPCiObIC!$B$2:$AG$43,MATCH($A88,BPCiObIC!$A$2:$A$43,0),MATCH(O$4,BPCiObIC!$B$1:$AG$1,0)))</f>
        <v>0</v>
      </c>
      <c r="P88" s="20">
        <f t="array" ref="P88">O88*(1+INDEX(BPCiObIC!$B$2:$AG$43,MATCH($A88,BPCiObIC!$A$2:$A$43,0),MATCH(P$4,BPCiObIC!$B$1:$AG$1,0)))</f>
        <v>0</v>
      </c>
      <c r="Q88" s="20">
        <f t="array" ref="Q88">P88*(1+INDEX(BPCiObIC!$B$2:$AG$43,MATCH($A88,BPCiObIC!$A$2:$A$43,0),MATCH(Q$4,BPCiObIC!$B$1:$AG$1,0)))</f>
        <v>0</v>
      </c>
      <c r="R88" s="20">
        <f t="array" ref="R88">Q88*(1+INDEX(BPCiObIC!$B$2:$AG$43,MATCH($A88,BPCiObIC!$A$2:$A$43,0),MATCH(R$4,BPCiObIC!$B$1:$AG$1,0)))</f>
        <v>0</v>
      </c>
      <c r="S88" s="20">
        <f t="array" ref="S88">R88*(1+INDEX(BPCiObIC!$B$2:$AG$43,MATCH($A88,BPCiObIC!$A$2:$A$43,0),MATCH(S$4,BPCiObIC!$B$1:$AG$1,0)))</f>
        <v>0</v>
      </c>
      <c r="T88" s="20">
        <f t="array" ref="T88">S88*(1+INDEX(BPCiObIC!$B$2:$AG$43,MATCH($A88,BPCiObIC!$A$2:$A$43,0),MATCH(T$4,BPCiObIC!$B$1:$AG$1,0)))</f>
        <v>0</v>
      </c>
      <c r="U88" s="20">
        <f t="array" ref="U88">T88*(1+INDEX(BPCiObIC!$B$2:$AG$43,MATCH($A88,BPCiObIC!$A$2:$A$43,0),MATCH(U$4,BPCiObIC!$B$1:$AG$1,0)))</f>
        <v>0</v>
      </c>
      <c r="V88" s="20">
        <f t="array" ref="V88">U88*(1+INDEX(BPCiObIC!$B$2:$AG$43,MATCH($A88,BPCiObIC!$A$2:$A$43,0),MATCH(V$4,BPCiObIC!$B$1:$AG$1,0)))</f>
        <v>0</v>
      </c>
      <c r="W88" s="20">
        <f t="array" ref="W88">V88*(1+INDEX(BPCiObIC!$B$2:$AG$43,MATCH($A88,BPCiObIC!$A$2:$A$43,0),MATCH(W$4,BPCiObIC!$B$1:$AG$1,0)))</f>
        <v>0</v>
      </c>
      <c r="X88" s="20">
        <f t="array" ref="X88">W88*(1+INDEX(BPCiObIC!$B$2:$AG$43,MATCH($A88,BPCiObIC!$A$2:$A$43,0),MATCH(X$4,BPCiObIC!$B$1:$AG$1,0)))</f>
        <v>0</v>
      </c>
      <c r="Y88" s="20">
        <f t="array" ref="Y88">X88*(1+INDEX(BPCiObIC!$B$2:$AG$43,MATCH($A88,BPCiObIC!$A$2:$A$43,0),MATCH(Y$4,BPCiObIC!$B$1:$AG$1,0)))</f>
        <v>0</v>
      </c>
      <c r="Z88" s="20">
        <f t="array" ref="Z88">Y88*(1+INDEX(BPCiObIC!$B$2:$AG$43,MATCH($A88,BPCiObIC!$A$2:$A$43,0),MATCH(Z$4,BPCiObIC!$B$1:$AG$1,0)))</f>
        <v>0</v>
      </c>
      <c r="AA88" s="20">
        <f t="array" ref="AA88">Z88*(1+INDEX(BPCiObIC!$B$2:$AG$43,MATCH($A88,BPCiObIC!$A$2:$A$43,0),MATCH(AA$4,BPCiObIC!$B$1:$AG$1,0)))</f>
        <v>0</v>
      </c>
      <c r="AB88" s="20">
        <f t="array" ref="AB88">AA88*(1+INDEX(BPCiObIC!$B$2:$AG$43,MATCH($A88,BPCiObIC!$A$2:$A$43,0),MATCH(AB$4,BPCiObIC!$B$1:$AG$1,0)))</f>
        <v>0</v>
      </c>
      <c r="AC88" s="20">
        <f t="array" ref="AC88">AB88*(1+INDEX(BPCiObIC!$B$2:$AG$43,MATCH($A88,BPCiObIC!$A$2:$A$43,0),MATCH(AC$4,BPCiObIC!$B$1:$AG$1,0)))</f>
        <v>0</v>
      </c>
      <c r="AD88" s="20">
        <f t="array" ref="AD88">AC88*(1+INDEX(BPCiObIC!$B$2:$AG$43,MATCH($A88,BPCiObIC!$A$2:$A$43,0),MATCH(AD$4,BPCiObIC!$B$1:$AG$1,0)))</f>
        <v>0</v>
      </c>
      <c r="AE88" s="20">
        <f t="array" ref="AE88">AD88*(1+INDEX(BPCiObIC!$B$2:$AG$43,MATCH($A88,BPCiObIC!$A$2:$A$43,0),MATCH(AE$4,BPCiObIC!$B$1:$AG$1,0)))</f>
        <v>0</v>
      </c>
      <c r="AF88" s="20">
        <f t="array" ref="AF88">AE88*(1+INDEX(BPCiObIC!$B$2:$AG$43,MATCH($A88,BPCiObIC!$A$2:$A$43,0),MATCH(AF$4,BPCiObIC!$B$1:$AG$1,0)))</f>
        <v>0</v>
      </c>
      <c r="AG88" s="20">
        <f t="array" ref="AG88">AF88*(1+INDEX(BPCiObIC!$B$2:$AG$43,MATCH($A88,BPCiObIC!$A$2:$A$43,0),MATCH(AG$4,BPCiObIC!$B$1:$AG$1,0)))</f>
        <v>0</v>
      </c>
      <c r="AH88" s="20">
        <f t="array" ref="AH88">AG88*(1+INDEX(BPCiObIC!$B$2:$AG$43,MATCH($A88,BPCiObIC!$A$2:$A$43,0),MATCH(AH$4,BPCiObIC!$B$1:$AG$1,0)))</f>
        <v>0</v>
      </c>
    </row>
    <row r="89" spans="1:34" ht="15.75" customHeight="1" x14ac:dyDescent="0.2">
      <c r="A89" s="3" t="s">
        <v>143</v>
      </c>
      <c r="B89" s="3" t="s">
        <v>20</v>
      </c>
      <c r="C89" s="3" t="s">
        <v>114</v>
      </c>
      <c r="D89" s="61">
        <f>SUM('Bureau of Stat KBLI'!S14:U15)*$E$1</f>
        <v>8159977864572.3262</v>
      </c>
      <c r="E89" s="20">
        <f t="array" ref="E89">D89*(1+INDEX(BPCiObIC!$B$2:$AG$43,MATCH($A89,BPCiObIC!$A$2:$A$43,0),MATCH(E$4,BPCiObIC!$B$1:$AG$1,0)))</f>
        <v>8265241579025.3086</v>
      </c>
      <c r="F89" s="20">
        <f t="array" ref="F89">E89*(1+INDEX(BPCiObIC!$B$2:$AG$43,MATCH($A89,BPCiObIC!$A$2:$A$43,0),MATCH(F$4,BPCiObIC!$B$1:$AG$1,0)))</f>
        <v>8371863195394.7344</v>
      </c>
      <c r="G89" s="20">
        <f t="array" ref="G89">F89*(1+INDEX(BPCiObIC!$B$2:$AG$43,MATCH($A89,BPCiObIC!$A$2:$A$43,0),MATCH(G$4,BPCiObIC!$B$1:$AG$1,0)))</f>
        <v>8548509508817.5625</v>
      </c>
      <c r="H89" s="20">
        <f t="array" ref="H89">G89*(1+INDEX(BPCiObIC!$B$2:$AG$43,MATCH($A89,BPCiObIC!$A$2:$A$43,0),MATCH(H$4,BPCiObIC!$B$1:$AG$1,0)))</f>
        <v>8613478181084.5762</v>
      </c>
      <c r="I89" s="20">
        <f t="array" ref="I89">H89*(1+INDEX(BPCiObIC!$B$2:$AG$43,MATCH($A89,BPCiObIC!$A$2:$A$43,0),MATCH(I$4,BPCiObIC!$B$1:$AG$1,0)))</f>
        <v>8941415450776.8984</v>
      </c>
      <c r="J89" s="20">
        <f t="array" ref="J89">I89*(1+INDEX(BPCiObIC!$B$2:$AG$43,MATCH($A89,BPCiObIC!$A$2:$A$43,0),MATCH(J$4,BPCiObIC!$B$1:$AG$1,0)))</f>
        <v>9269352720469.2207</v>
      </c>
      <c r="K89" s="20">
        <f t="array" ref="K89">J89*(1+INDEX(BPCiObIC!$B$2:$AG$43,MATCH($A89,BPCiObIC!$A$2:$A$43,0),MATCH(K$4,BPCiObIC!$B$1:$AG$1,0)))</f>
        <v>9597289990161.4004</v>
      </c>
      <c r="L89" s="20">
        <f t="array" ref="L89">K89*(1+INDEX(BPCiObIC!$B$2:$AG$43,MATCH($A89,BPCiObIC!$A$2:$A$43,0),MATCH(L$4,BPCiObIC!$B$1:$AG$1,0)))</f>
        <v>9925227259853.7246</v>
      </c>
      <c r="M89" s="20">
        <f t="array" ref="M89">L89*(1+INDEX(BPCiObIC!$B$2:$AG$43,MATCH($A89,BPCiObIC!$A$2:$A$43,0),MATCH(M$4,BPCiObIC!$B$1:$AG$1,0)))</f>
        <v>10253164529546.047</v>
      </c>
      <c r="N89" s="20">
        <f t="array" ref="N89">M89*(1+INDEX(BPCiObIC!$B$2:$AG$43,MATCH($A89,BPCiObIC!$A$2:$A$43,0),MATCH(N$4,BPCiObIC!$B$1:$AG$1,0)))</f>
        <v>10581101799238.229</v>
      </c>
      <c r="O89" s="20">
        <f t="array" ref="O89">N89*(1+INDEX(BPCiObIC!$B$2:$AG$43,MATCH($A89,BPCiObIC!$A$2:$A$43,0),MATCH(O$4,BPCiObIC!$B$1:$AG$1,0)))</f>
        <v>10909039068930.551</v>
      </c>
      <c r="P89" s="20">
        <f t="array" ref="P89">O89*(1+INDEX(BPCiObIC!$B$2:$AG$43,MATCH($A89,BPCiObIC!$A$2:$A$43,0),MATCH(P$4,BPCiObIC!$B$1:$AG$1,0)))</f>
        <v>11236976338622.732</v>
      </c>
      <c r="Q89" s="20">
        <f t="array" ref="Q89">P89*(1+INDEX(BPCiObIC!$B$2:$AG$43,MATCH($A89,BPCiObIC!$A$2:$A$43,0),MATCH(Q$4,BPCiObIC!$B$1:$AG$1,0)))</f>
        <v>11564913608315.055</v>
      </c>
      <c r="R89" s="20">
        <f t="array" ref="R89">Q89*(1+INDEX(BPCiObIC!$B$2:$AG$43,MATCH($A89,BPCiObIC!$A$2:$A$43,0),MATCH(R$4,BPCiObIC!$B$1:$AG$1,0)))</f>
        <v>11892850878007.377</v>
      </c>
      <c r="S89" s="20">
        <f t="array" ref="S89">R89*(1+INDEX(BPCiObIC!$B$2:$AG$43,MATCH($A89,BPCiObIC!$A$2:$A$43,0),MATCH(S$4,BPCiObIC!$B$1:$AG$1,0)))</f>
        <v>12220788147699.557</v>
      </c>
      <c r="T89" s="20">
        <f t="array" ref="T89">S89*(1+INDEX(BPCiObIC!$B$2:$AG$43,MATCH($A89,BPCiObIC!$A$2:$A$43,0),MATCH(T$4,BPCiObIC!$B$1:$AG$1,0)))</f>
        <v>12548725417391.879</v>
      </c>
      <c r="U89" s="20">
        <f t="array" ref="U89">T89*(1+INDEX(BPCiObIC!$B$2:$AG$43,MATCH($A89,BPCiObIC!$A$2:$A$43,0),MATCH(U$4,BPCiObIC!$B$1:$AG$1,0)))</f>
        <v>12876662687084.203</v>
      </c>
      <c r="V89" s="20">
        <f t="array" ref="V89">U89*(1+INDEX(BPCiObIC!$B$2:$AG$43,MATCH($A89,BPCiObIC!$A$2:$A$43,0),MATCH(V$4,BPCiObIC!$B$1:$AG$1,0)))</f>
        <v>13204599956776.383</v>
      </c>
      <c r="W89" s="20">
        <f t="array" ref="W89">V89*(1+INDEX(BPCiObIC!$B$2:$AG$43,MATCH($A89,BPCiObIC!$A$2:$A$43,0),MATCH(W$4,BPCiObIC!$B$1:$AG$1,0)))</f>
        <v>13532537226468.707</v>
      </c>
      <c r="X89" s="20">
        <f t="array" ref="X89">W89*(1+INDEX(BPCiObIC!$B$2:$AG$43,MATCH($A89,BPCiObIC!$A$2:$A$43,0),MATCH(X$4,BPCiObIC!$B$1:$AG$1,0)))</f>
        <v>13860474496161.031</v>
      </c>
      <c r="Y89" s="20">
        <f t="array" ref="Y89">X89*(1+INDEX(BPCiObIC!$B$2:$AG$43,MATCH($A89,BPCiObIC!$A$2:$A$43,0),MATCH(Y$4,BPCiObIC!$B$1:$AG$1,0)))</f>
        <v>14188411765853.211</v>
      </c>
      <c r="Z89" s="20">
        <f t="array" ref="Z89">Y89*(1+INDEX(BPCiObIC!$B$2:$AG$43,MATCH($A89,BPCiObIC!$A$2:$A$43,0),MATCH(Z$4,BPCiObIC!$B$1:$AG$1,0)))</f>
        <v>14516349035545.535</v>
      </c>
      <c r="AA89" s="20">
        <f t="array" ref="AA89">Z89*(1+INDEX(BPCiObIC!$B$2:$AG$43,MATCH($A89,BPCiObIC!$A$2:$A$43,0),MATCH(AA$4,BPCiObIC!$B$1:$AG$1,0)))</f>
        <v>14844286305237.857</v>
      </c>
      <c r="AB89" s="20">
        <f t="array" ref="AB89">AA89*(1+INDEX(BPCiObIC!$B$2:$AG$43,MATCH($A89,BPCiObIC!$A$2:$A$43,0),MATCH(AB$4,BPCiObIC!$B$1:$AG$1,0)))</f>
        <v>15172223574930.039</v>
      </c>
      <c r="AC89" s="20">
        <f t="array" ref="AC89">AB89*(1+INDEX(BPCiObIC!$B$2:$AG$43,MATCH($A89,BPCiObIC!$A$2:$A$43,0),MATCH(AC$4,BPCiObIC!$B$1:$AG$1,0)))</f>
        <v>15500160844622.361</v>
      </c>
      <c r="AD89" s="20">
        <f t="array" ref="AD89">AC89*(1+INDEX(BPCiObIC!$B$2:$AG$43,MATCH($A89,BPCiObIC!$A$2:$A$43,0),MATCH(AD$4,BPCiObIC!$B$1:$AG$1,0)))</f>
        <v>15828098114314.686</v>
      </c>
      <c r="AE89" s="20">
        <f t="array" ref="AE89">AD89*(1+INDEX(BPCiObIC!$B$2:$AG$43,MATCH($A89,BPCiObIC!$A$2:$A$43,0),MATCH(AE$4,BPCiObIC!$B$1:$AG$1,0)))</f>
        <v>16156035384006.867</v>
      </c>
      <c r="AF89" s="20">
        <f t="array" ref="AF89">AE89*(1+INDEX(BPCiObIC!$B$2:$AG$43,MATCH($A89,BPCiObIC!$A$2:$A$43,0),MATCH(AF$4,BPCiObIC!$B$1:$AG$1,0)))</f>
        <v>16483972653699.191</v>
      </c>
      <c r="AG89" s="20">
        <f t="array" ref="AG89">AF89*(1+INDEX(BPCiObIC!$B$2:$AG$43,MATCH($A89,BPCiObIC!$A$2:$A$43,0),MATCH(AG$4,BPCiObIC!$B$1:$AG$1,0)))</f>
        <v>16811909923391.516</v>
      </c>
      <c r="AH89" s="20">
        <f t="array" ref="AH89">AG89*(1+INDEX(BPCiObIC!$B$2:$AG$43,MATCH($A89,BPCiObIC!$A$2:$A$43,0),MATCH(AH$4,BPCiObIC!$B$1:$AG$1,0)))</f>
        <v>17139847193083.695</v>
      </c>
    </row>
    <row r="90" spans="1:34" ht="15.75" customHeight="1" x14ac:dyDescent="0.2">
      <c r="A90" s="3" t="s">
        <v>144</v>
      </c>
      <c r="B90" s="3" t="s">
        <v>20</v>
      </c>
      <c r="C90" s="3" t="s">
        <v>115</v>
      </c>
      <c r="D90" s="61">
        <f>'Bureau of Stat KBLI'!U16*$E$1</f>
        <v>53736620085.1446</v>
      </c>
      <c r="E90" s="20">
        <f t="array" ref="E90">D90*(1+INDEX(BPCiObIC!$B$2:$AG$43,MATCH($A90,BPCiObIC!$A$2:$A$43,0),MATCH(E$4,BPCiObIC!$B$1:$AG$1,0)))</f>
        <v>54429822484.242958</v>
      </c>
      <c r="F90" s="20">
        <f t="array" ref="F90">E90*(1+INDEX(BPCiObIC!$B$2:$AG$43,MATCH($A90,BPCiObIC!$A$2:$A$43,0),MATCH(F$4,BPCiObIC!$B$1:$AG$1,0)))</f>
        <v>55131967194.289688</v>
      </c>
      <c r="G90" s="20">
        <f t="array" ref="G90">F90*(1+INDEX(BPCiObIC!$B$2:$AG$43,MATCH($A90,BPCiObIC!$A$2:$A$43,0),MATCH(G$4,BPCiObIC!$B$1:$AG$1,0)))</f>
        <v>56295251702.089195</v>
      </c>
      <c r="H90" s="20">
        <f t="array" ref="H90">G90*(1+INDEX(BPCiObIC!$B$2:$AG$43,MATCH($A90,BPCiObIC!$A$2:$A$43,0),MATCH(H$4,BPCiObIC!$B$1:$AG$1,0)))</f>
        <v>56723095615.025078</v>
      </c>
      <c r="I90" s="20">
        <f t="array" ref="I90">H90*(1+INDEX(BPCiObIC!$B$2:$AG$43,MATCH($A90,BPCiObIC!$A$2:$A$43,0),MATCH(I$4,BPCiObIC!$B$1:$AG$1,0)))</f>
        <v>58882692601.63887</v>
      </c>
      <c r="J90" s="20">
        <f t="array" ref="J90">I90*(1+INDEX(BPCiObIC!$B$2:$AG$43,MATCH($A90,BPCiObIC!$A$2:$A$43,0),MATCH(J$4,BPCiObIC!$B$1:$AG$1,0)))</f>
        <v>61042289588.252655</v>
      </c>
      <c r="K90" s="20">
        <f t="array" ref="K90">J90*(1+INDEX(BPCiObIC!$B$2:$AG$43,MATCH($A90,BPCiObIC!$A$2:$A$43,0),MATCH(K$4,BPCiObIC!$B$1:$AG$1,0)))</f>
        <v>63201886574.867088</v>
      </c>
      <c r="L90" s="20">
        <f t="array" ref="L90">K90*(1+INDEX(BPCiObIC!$B$2:$AG$43,MATCH($A90,BPCiObIC!$A$2:$A$43,0),MATCH(L$4,BPCiObIC!$B$1:$AG$1,0)))</f>
        <v>65361483561.480873</v>
      </c>
      <c r="M90" s="20">
        <f t="array" ref="M90">L90*(1+INDEX(BPCiObIC!$B$2:$AG$43,MATCH($A90,BPCiObIC!$A$2:$A$43,0),MATCH(M$4,BPCiObIC!$B$1:$AG$1,0)))</f>
        <v>67521080548.094666</v>
      </c>
      <c r="N90" s="20">
        <f t="array" ref="N90">M90*(1+INDEX(BPCiObIC!$B$2:$AG$43,MATCH($A90,BPCiObIC!$A$2:$A$43,0),MATCH(N$4,BPCiObIC!$B$1:$AG$1,0)))</f>
        <v>69680677534.708466</v>
      </c>
      <c r="O90" s="20">
        <f t="array" ref="O90">N90*(1+INDEX(BPCiObIC!$B$2:$AG$43,MATCH($A90,BPCiObIC!$A$2:$A$43,0),MATCH(O$4,BPCiObIC!$B$1:$AG$1,0)))</f>
        <v>71840274521.32225</v>
      </c>
      <c r="P90" s="20">
        <f t="array" ref="P90">O90*(1+INDEX(BPCiObIC!$B$2:$AG$43,MATCH($A90,BPCiObIC!$A$2:$A$43,0),MATCH(P$4,BPCiObIC!$B$1:$AG$1,0)))</f>
        <v>73999871507.936676</v>
      </c>
      <c r="Q90" s="20">
        <f t="array" ref="Q90">P90*(1+INDEX(BPCiObIC!$B$2:$AG$43,MATCH($A90,BPCiObIC!$A$2:$A$43,0),MATCH(Q$4,BPCiObIC!$B$1:$AG$1,0)))</f>
        <v>76159468494.550461</v>
      </c>
      <c r="R90" s="20">
        <f t="array" ref="R90">Q90*(1+INDEX(BPCiObIC!$B$2:$AG$43,MATCH($A90,BPCiObIC!$A$2:$A$43,0),MATCH(R$4,BPCiObIC!$B$1:$AG$1,0)))</f>
        <v>78319065481.164246</v>
      </c>
      <c r="S90" s="20">
        <f t="array" ref="S90">R90*(1+INDEX(BPCiObIC!$B$2:$AG$43,MATCH($A90,BPCiObIC!$A$2:$A$43,0),MATCH(S$4,BPCiObIC!$B$1:$AG$1,0)))</f>
        <v>80478662467.77803</v>
      </c>
      <c r="T90" s="20">
        <f t="array" ref="T90">S90*(1+INDEX(BPCiObIC!$B$2:$AG$43,MATCH($A90,BPCiObIC!$A$2:$A$43,0),MATCH(T$4,BPCiObIC!$B$1:$AG$1,0)))</f>
        <v>82638259454.39183</v>
      </c>
      <c r="U90" s="20">
        <f t="array" ref="U90">T90*(1+INDEX(BPCiObIC!$B$2:$AG$43,MATCH($A90,BPCiObIC!$A$2:$A$43,0),MATCH(U$4,BPCiObIC!$B$1:$AG$1,0)))</f>
        <v>84797856441.006241</v>
      </c>
      <c r="V90" s="20">
        <f t="array" ref="V90">U90*(1+INDEX(BPCiObIC!$B$2:$AG$43,MATCH($A90,BPCiObIC!$A$2:$A$43,0),MATCH(V$4,BPCiObIC!$B$1:$AG$1,0)))</f>
        <v>86957453427.620041</v>
      </c>
      <c r="W90" s="20">
        <f t="array" ref="W90">V90*(1+INDEX(BPCiObIC!$B$2:$AG$43,MATCH($A90,BPCiObIC!$A$2:$A$43,0),MATCH(W$4,BPCiObIC!$B$1:$AG$1,0)))</f>
        <v>89117050414.233826</v>
      </c>
      <c r="X90" s="20">
        <f t="array" ref="X90">W90*(1+INDEX(BPCiObIC!$B$2:$AG$43,MATCH($A90,BPCiObIC!$A$2:$A$43,0),MATCH(X$4,BPCiObIC!$B$1:$AG$1,0)))</f>
        <v>91276647400.847626</v>
      </c>
      <c r="Y90" s="20">
        <f t="array" ref="Y90">X90*(1+INDEX(BPCiObIC!$B$2:$AG$43,MATCH($A90,BPCiObIC!$A$2:$A$43,0),MATCH(Y$4,BPCiObIC!$B$1:$AG$1,0)))</f>
        <v>93436244387.462051</v>
      </c>
      <c r="Z90" s="20">
        <f t="array" ref="Z90">Y90*(1+INDEX(BPCiObIC!$B$2:$AG$43,MATCH($A90,BPCiObIC!$A$2:$A$43,0),MATCH(Z$4,BPCiObIC!$B$1:$AG$1,0)))</f>
        <v>95595841374.075851</v>
      </c>
      <c r="AA90" s="20">
        <f t="array" ref="AA90">Z90*(1+INDEX(BPCiObIC!$B$2:$AG$43,MATCH($A90,BPCiObIC!$A$2:$A$43,0),MATCH(AA$4,BPCiObIC!$B$1:$AG$1,0)))</f>
        <v>97755438360.689636</v>
      </c>
      <c r="AB90" s="20">
        <f t="array" ref="AB90">AA90*(1+INDEX(BPCiObIC!$B$2:$AG$43,MATCH($A90,BPCiObIC!$A$2:$A$43,0),MATCH(AB$4,BPCiObIC!$B$1:$AG$1,0)))</f>
        <v>99915035347.303436</v>
      </c>
      <c r="AC90" s="20">
        <f t="array" ref="AC90">AB90*(1+INDEX(BPCiObIC!$B$2:$AG$43,MATCH($A90,BPCiObIC!$A$2:$A$43,0),MATCH(AC$4,BPCiObIC!$B$1:$AG$1,0)))</f>
        <v>102074632333.91724</v>
      </c>
      <c r="AD90" s="20">
        <f t="array" ref="AD90">AC90*(1+INDEX(BPCiObIC!$B$2:$AG$43,MATCH($A90,BPCiObIC!$A$2:$A$43,0),MATCH(AD$4,BPCiObIC!$B$1:$AG$1,0)))</f>
        <v>104234229320.53165</v>
      </c>
      <c r="AE90" s="20">
        <f t="array" ref="AE90">AD90*(1+INDEX(BPCiObIC!$B$2:$AG$43,MATCH($A90,BPCiObIC!$A$2:$A$43,0),MATCH(AE$4,BPCiObIC!$B$1:$AG$1,0)))</f>
        <v>106393826307.14545</v>
      </c>
      <c r="AF90" s="20">
        <f t="array" ref="AF90">AE90*(1+INDEX(BPCiObIC!$B$2:$AG$43,MATCH($A90,BPCiObIC!$A$2:$A$43,0),MATCH(AF$4,BPCiObIC!$B$1:$AG$1,0)))</f>
        <v>108553423293.75923</v>
      </c>
      <c r="AG90" s="20">
        <f t="array" ref="AG90">AF90*(1+INDEX(BPCiObIC!$B$2:$AG$43,MATCH($A90,BPCiObIC!$A$2:$A$43,0),MATCH(AG$4,BPCiObIC!$B$1:$AG$1,0)))</f>
        <v>110713020280.37303</v>
      </c>
      <c r="AH90" s="20">
        <f t="array" ref="AH90">AG90*(1+INDEX(BPCiObIC!$B$2:$AG$43,MATCH($A90,BPCiObIC!$A$2:$A$43,0),MATCH(AH$4,BPCiObIC!$B$1:$AG$1,0)))</f>
        <v>112872617266.98682</v>
      </c>
    </row>
    <row r="91" spans="1:34" ht="15.75" customHeight="1" x14ac:dyDescent="0.2">
      <c r="A91" s="3" t="s">
        <v>145</v>
      </c>
      <c r="B91" s="3" t="s">
        <v>20</v>
      </c>
      <c r="C91" s="3" t="s">
        <v>116</v>
      </c>
      <c r="D91" s="61">
        <f>SUM(SUMIFS('BIFUBC Output_energy'!G:G,'BIFUBC Output_energy'!A:A,B91,'BIFUBC Output_energy'!B:B,C91),SUMIFS('BIFUBC Output_nonenergy'!E:E,'BIFUBC Output_nonenergy'!A:A,B91,'BIFUBC Output_nonenergy'!B:B,C91))</f>
        <v>0</v>
      </c>
      <c r="E91" s="20">
        <f t="array" ref="E91">D91*(1+INDEX(BPCiObIC!$B$2:$AG$43,MATCH($A91,BPCiObIC!$A$2:$A$43,0),MATCH(E$4,BPCiObIC!$B$1:$AG$1,0)))</f>
        <v>0</v>
      </c>
      <c r="F91" s="20">
        <f t="array" ref="F91">E91*(1+INDEX(BPCiObIC!$B$2:$AG$43,MATCH($A91,BPCiObIC!$A$2:$A$43,0),MATCH(F$4,BPCiObIC!$B$1:$AG$1,0)))</f>
        <v>0</v>
      </c>
      <c r="G91" s="20">
        <f t="array" ref="G91">F91*(1+INDEX(BPCiObIC!$B$2:$AG$43,MATCH($A91,BPCiObIC!$A$2:$A$43,0),MATCH(G$4,BPCiObIC!$B$1:$AG$1,0)))</f>
        <v>0</v>
      </c>
      <c r="H91" s="20">
        <f t="array" ref="H91">G91*(1+INDEX(BPCiObIC!$B$2:$AG$43,MATCH($A91,BPCiObIC!$A$2:$A$43,0),MATCH(H$4,BPCiObIC!$B$1:$AG$1,0)))</f>
        <v>0</v>
      </c>
      <c r="I91" s="20">
        <f t="array" ref="I91">H91*(1+INDEX(BPCiObIC!$B$2:$AG$43,MATCH($A91,BPCiObIC!$A$2:$A$43,0),MATCH(I$4,BPCiObIC!$B$1:$AG$1,0)))</f>
        <v>0</v>
      </c>
      <c r="J91" s="20">
        <f t="array" ref="J91">I91*(1+INDEX(BPCiObIC!$B$2:$AG$43,MATCH($A91,BPCiObIC!$A$2:$A$43,0),MATCH(J$4,BPCiObIC!$B$1:$AG$1,0)))</f>
        <v>0</v>
      </c>
      <c r="K91" s="20">
        <f t="array" ref="K91">J91*(1+INDEX(BPCiObIC!$B$2:$AG$43,MATCH($A91,BPCiObIC!$A$2:$A$43,0),MATCH(K$4,BPCiObIC!$B$1:$AG$1,0)))</f>
        <v>0</v>
      </c>
      <c r="L91" s="20">
        <f t="array" ref="L91">K91*(1+INDEX(BPCiObIC!$B$2:$AG$43,MATCH($A91,BPCiObIC!$A$2:$A$43,0),MATCH(L$4,BPCiObIC!$B$1:$AG$1,0)))</f>
        <v>0</v>
      </c>
      <c r="M91" s="20">
        <f t="array" ref="M91">L91*(1+INDEX(BPCiObIC!$B$2:$AG$43,MATCH($A91,BPCiObIC!$A$2:$A$43,0),MATCH(M$4,BPCiObIC!$B$1:$AG$1,0)))</f>
        <v>0</v>
      </c>
      <c r="N91" s="20">
        <f t="array" ref="N91">M91*(1+INDEX(BPCiObIC!$B$2:$AG$43,MATCH($A91,BPCiObIC!$A$2:$A$43,0),MATCH(N$4,BPCiObIC!$B$1:$AG$1,0)))</f>
        <v>0</v>
      </c>
      <c r="O91" s="20">
        <f t="array" ref="O91">N91*(1+INDEX(BPCiObIC!$B$2:$AG$43,MATCH($A91,BPCiObIC!$A$2:$A$43,0),MATCH(O$4,BPCiObIC!$B$1:$AG$1,0)))</f>
        <v>0</v>
      </c>
      <c r="P91" s="20">
        <f t="array" ref="P91">O91*(1+INDEX(BPCiObIC!$B$2:$AG$43,MATCH($A91,BPCiObIC!$A$2:$A$43,0),MATCH(P$4,BPCiObIC!$B$1:$AG$1,0)))</f>
        <v>0</v>
      </c>
      <c r="Q91" s="20">
        <f t="array" ref="Q91">P91*(1+INDEX(BPCiObIC!$B$2:$AG$43,MATCH($A91,BPCiObIC!$A$2:$A$43,0),MATCH(Q$4,BPCiObIC!$B$1:$AG$1,0)))</f>
        <v>0</v>
      </c>
      <c r="R91" s="20">
        <f t="array" ref="R91">Q91*(1+INDEX(BPCiObIC!$B$2:$AG$43,MATCH($A91,BPCiObIC!$A$2:$A$43,0),MATCH(R$4,BPCiObIC!$B$1:$AG$1,0)))</f>
        <v>0</v>
      </c>
      <c r="S91" s="20">
        <f t="array" ref="S91">R91*(1+INDEX(BPCiObIC!$B$2:$AG$43,MATCH($A91,BPCiObIC!$A$2:$A$43,0),MATCH(S$4,BPCiObIC!$B$1:$AG$1,0)))</f>
        <v>0</v>
      </c>
      <c r="T91" s="20">
        <f t="array" ref="T91">S91*(1+INDEX(BPCiObIC!$B$2:$AG$43,MATCH($A91,BPCiObIC!$A$2:$A$43,0),MATCH(T$4,BPCiObIC!$B$1:$AG$1,0)))</f>
        <v>0</v>
      </c>
      <c r="U91" s="20">
        <f t="array" ref="U91">T91*(1+INDEX(BPCiObIC!$B$2:$AG$43,MATCH($A91,BPCiObIC!$A$2:$A$43,0),MATCH(U$4,BPCiObIC!$B$1:$AG$1,0)))</f>
        <v>0</v>
      </c>
      <c r="V91" s="20">
        <f t="array" ref="V91">U91*(1+INDEX(BPCiObIC!$B$2:$AG$43,MATCH($A91,BPCiObIC!$A$2:$A$43,0),MATCH(V$4,BPCiObIC!$B$1:$AG$1,0)))</f>
        <v>0</v>
      </c>
      <c r="W91" s="20">
        <f t="array" ref="W91">V91*(1+INDEX(BPCiObIC!$B$2:$AG$43,MATCH($A91,BPCiObIC!$A$2:$A$43,0),MATCH(W$4,BPCiObIC!$B$1:$AG$1,0)))</f>
        <v>0</v>
      </c>
      <c r="X91" s="20">
        <f t="array" ref="X91">W91*(1+INDEX(BPCiObIC!$B$2:$AG$43,MATCH($A91,BPCiObIC!$A$2:$A$43,0),MATCH(X$4,BPCiObIC!$B$1:$AG$1,0)))</f>
        <v>0</v>
      </c>
      <c r="Y91" s="20">
        <f t="array" ref="Y91">X91*(1+INDEX(BPCiObIC!$B$2:$AG$43,MATCH($A91,BPCiObIC!$A$2:$A$43,0),MATCH(Y$4,BPCiObIC!$B$1:$AG$1,0)))</f>
        <v>0</v>
      </c>
      <c r="Z91" s="20">
        <f t="array" ref="Z91">Y91*(1+INDEX(BPCiObIC!$B$2:$AG$43,MATCH($A91,BPCiObIC!$A$2:$A$43,0),MATCH(Z$4,BPCiObIC!$B$1:$AG$1,0)))</f>
        <v>0</v>
      </c>
      <c r="AA91" s="20">
        <f t="array" ref="AA91">Z91*(1+INDEX(BPCiObIC!$B$2:$AG$43,MATCH($A91,BPCiObIC!$A$2:$A$43,0),MATCH(AA$4,BPCiObIC!$B$1:$AG$1,0)))</f>
        <v>0</v>
      </c>
      <c r="AB91" s="20">
        <f t="array" ref="AB91">AA91*(1+INDEX(BPCiObIC!$B$2:$AG$43,MATCH($A91,BPCiObIC!$A$2:$A$43,0),MATCH(AB$4,BPCiObIC!$B$1:$AG$1,0)))</f>
        <v>0</v>
      </c>
      <c r="AC91" s="20">
        <f t="array" ref="AC91">AB91*(1+INDEX(BPCiObIC!$B$2:$AG$43,MATCH($A91,BPCiObIC!$A$2:$A$43,0),MATCH(AC$4,BPCiObIC!$B$1:$AG$1,0)))</f>
        <v>0</v>
      </c>
      <c r="AD91" s="20">
        <f t="array" ref="AD91">AC91*(1+INDEX(BPCiObIC!$B$2:$AG$43,MATCH($A91,BPCiObIC!$A$2:$A$43,0),MATCH(AD$4,BPCiObIC!$B$1:$AG$1,0)))</f>
        <v>0</v>
      </c>
      <c r="AE91" s="20">
        <f t="array" ref="AE91">AD91*(1+INDEX(BPCiObIC!$B$2:$AG$43,MATCH($A91,BPCiObIC!$A$2:$A$43,0),MATCH(AE$4,BPCiObIC!$B$1:$AG$1,0)))</f>
        <v>0</v>
      </c>
      <c r="AF91" s="20">
        <f t="array" ref="AF91">AE91*(1+INDEX(BPCiObIC!$B$2:$AG$43,MATCH($A91,BPCiObIC!$A$2:$A$43,0),MATCH(AF$4,BPCiObIC!$B$1:$AG$1,0)))</f>
        <v>0</v>
      </c>
      <c r="AG91" s="20">
        <f t="array" ref="AG91">AF91*(1+INDEX(BPCiObIC!$B$2:$AG$43,MATCH($A91,BPCiObIC!$A$2:$A$43,0),MATCH(AG$4,BPCiObIC!$B$1:$AG$1,0)))</f>
        <v>0</v>
      </c>
      <c r="AH91" s="20">
        <f t="array" ref="AH91">AG91*(1+INDEX(BPCiObIC!$B$2:$AG$43,MATCH($A91,BPCiObIC!$A$2:$A$43,0),MATCH(AH$4,BPCiObIC!$B$1:$AG$1,0)))</f>
        <v>0</v>
      </c>
    </row>
    <row r="92" spans="1:34" ht="15.75" customHeight="1" x14ac:dyDescent="0.2">
      <c r="A92" s="3" t="s">
        <v>146</v>
      </c>
      <c r="B92" s="3" t="s">
        <v>20</v>
      </c>
      <c r="C92" s="3" t="s">
        <v>117</v>
      </c>
      <c r="D92" s="61">
        <f>SUM(SUMIFS('BIFUBC Output_energy'!G:G,'BIFUBC Output_energy'!A:A,B92,'BIFUBC Output_energy'!B:B,C92),SUMIFS('BIFUBC Output_nonenergy'!E:E,'BIFUBC Output_nonenergy'!A:A,B92,'BIFUBC Output_nonenergy'!B:B,C92))</f>
        <v>0</v>
      </c>
      <c r="E92" s="20">
        <f t="array" ref="E92">D92*(1+INDEX(BPCiObIC!$B$2:$AG$43,MATCH($A92,BPCiObIC!$A$2:$A$43,0),MATCH(E$4,BPCiObIC!$B$1:$AG$1,0)))</f>
        <v>0</v>
      </c>
      <c r="F92" s="20">
        <f t="array" ref="F92">E92*(1+INDEX(BPCiObIC!$B$2:$AG$43,MATCH($A92,BPCiObIC!$A$2:$A$43,0),MATCH(F$4,BPCiObIC!$B$1:$AG$1,0)))</f>
        <v>0</v>
      </c>
      <c r="G92" s="20">
        <f t="array" ref="G92">F92*(1+INDEX(BPCiObIC!$B$2:$AG$43,MATCH($A92,BPCiObIC!$A$2:$A$43,0),MATCH(G$4,BPCiObIC!$B$1:$AG$1,0)))</f>
        <v>0</v>
      </c>
      <c r="H92" s="20">
        <f t="array" ref="H92">G92*(1+INDEX(BPCiObIC!$B$2:$AG$43,MATCH($A92,BPCiObIC!$A$2:$A$43,0),MATCH(H$4,BPCiObIC!$B$1:$AG$1,0)))</f>
        <v>0</v>
      </c>
      <c r="I92" s="20">
        <f t="array" ref="I92">H92*(1+INDEX(BPCiObIC!$B$2:$AG$43,MATCH($A92,BPCiObIC!$A$2:$A$43,0),MATCH(I$4,BPCiObIC!$B$1:$AG$1,0)))</f>
        <v>0</v>
      </c>
      <c r="J92" s="20">
        <f t="array" ref="J92">I92*(1+INDEX(BPCiObIC!$B$2:$AG$43,MATCH($A92,BPCiObIC!$A$2:$A$43,0),MATCH(J$4,BPCiObIC!$B$1:$AG$1,0)))</f>
        <v>0</v>
      </c>
      <c r="K92" s="20">
        <f t="array" ref="K92">J92*(1+INDEX(BPCiObIC!$B$2:$AG$43,MATCH($A92,BPCiObIC!$A$2:$A$43,0),MATCH(K$4,BPCiObIC!$B$1:$AG$1,0)))</f>
        <v>0</v>
      </c>
      <c r="L92" s="20">
        <f t="array" ref="L92">K92*(1+INDEX(BPCiObIC!$B$2:$AG$43,MATCH($A92,BPCiObIC!$A$2:$A$43,0),MATCH(L$4,BPCiObIC!$B$1:$AG$1,0)))</f>
        <v>0</v>
      </c>
      <c r="M92" s="20">
        <f t="array" ref="M92">L92*(1+INDEX(BPCiObIC!$B$2:$AG$43,MATCH($A92,BPCiObIC!$A$2:$A$43,0),MATCH(M$4,BPCiObIC!$B$1:$AG$1,0)))</f>
        <v>0</v>
      </c>
      <c r="N92" s="20">
        <f t="array" ref="N92">M92*(1+INDEX(BPCiObIC!$B$2:$AG$43,MATCH($A92,BPCiObIC!$A$2:$A$43,0),MATCH(N$4,BPCiObIC!$B$1:$AG$1,0)))</f>
        <v>0</v>
      </c>
      <c r="O92" s="20">
        <f t="array" ref="O92">N92*(1+INDEX(BPCiObIC!$B$2:$AG$43,MATCH($A92,BPCiObIC!$A$2:$A$43,0),MATCH(O$4,BPCiObIC!$B$1:$AG$1,0)))</f>
        <v>0</v>
      </c>
      <c r="P92" s="20">
        <f t="array" ref="P92">O92*(1+INDEX(BPCiObIC!$B$2:$AG$43,MATCH($A92,BPCiObIC!$A$2:$A$43,0),MATCH(P$4,BPCiObIC!$B$1:$AG$1,0)))</f>
        <v>0</v>
      </c>
      <c r="Q92" s="20">
        <f t="array" ref="Q92">P92*(1+INDEX(BPCiObIC!$B$2:$AG$43,MATCH($A92,BPCiObIC!$A$2:$A$43,0),MATCH(Q$4,BPCiObIC!$B$1:$AG$1,0)))</f>
        <v>0</v>
      </c>
      <c r="R92" s="20">
        <f t="array" ref="R92">Q92*(1+INDEX(BPCiObIC!$B$2:$AG$43,MATCH($A92,BPCiObIC!$A$2:$A$43,0),MATCH(R$4,BPCiObIC!$B$1:$AG$1,0)))</f>
        <v>0</v>
      </c>
      <c r="S92" s="20">
        <f t="array" ref="S92">R92*(1+INDEX(BPCiObIC!$B$2:$AG$43,MATCH($A92,BPCiObIC!$A$2:$A$43,0),MATCH(S$4,BPCiObIC!$B$1:$AG$1,0)))</f>
        <v>0</v>
      </c>
      <c r="T92" s="20">
        <f t="array" ref="T92">S92*(1+INDEX(BPCiObIC!$B$2:$AG$43,MATCH($A92,BPCiObIC!$A$2:$A$43,0),MATCH(T$4,BPCiObIC!$B$1:$AG$1,0)))</f>
        <v>0</v>
      </c>
      <c r="U92" s="20">
        <f t="array" ref="U92">T92*(1+INDEX(BPCiObIC!$B$2:$AG$43,MATCH($A92,BPCiObIC!$A$2:$A$43,0),MATCH(U$4,BPCiObIC!$B$1:$AG$1,0)))</f>
        <v>0</v>
      </c>
      <c r="V92" s="20">
        <f t="array" ref="V92">U92*(1+INDEX(BPCiObIC!$B$2:$AG$43,MATCH($A92,BPCiObIC!$A$2:$A$43,0),MATCH(V$4,BPCiObIC!$B$1:$AG$1,0)))</f>
        <v>0</v>
      </c>
      <c r="W92" s="20">
        <f t="array" ref="W92">V92*(1+INDEX(BPCiObIC!$B$2:$AG$43,MATCH($A92,BPCiObIC!$A$2:$A$43,0),MATCH(W$4,BPCiObIC!$B$1:$AG$1,0)))</f>
        <v>0</v>
      </c>
      <c r="X92" s="20">
        <f t="array" ref="X92">W92*(1+INDEX(BPCiObIC!$B$2:$AG$43,MATCH($A92,BPCiObIC!$A$2:$A$43,0),MATCH(X$4,BPCiObIC!$B$1:$AG$1,0)))</f>
        <v>0</v>
      </c>
      <c r="Y92" s="20">
        <f t="array" ref="Y92">X92*(1+INDEX(BPCiObIC!$B$2:$AG$43,MATCH($A92,BPCiObIC!$A$2:$A$43,0),MATCH(Y$4,BPCiObIC!$B$1:$AG$1,0)))</f>
        <v>0</v>
      </c>
      <c r="Z92" s="20">
        <f t="array" ref="Z92">Y92*(1+INDEX(BPCiObIC!$B$2:$AG$43,MATCH($A92,BPCiObIC!$A$2:$A$43,0),MATCH(Z$4,BPCiObIC!$B$1:$AG$1,0)))</f>
        <v>0</v>
      </c>
      <c r="AA92" s="20">
        <f t="array" ref="AA92">Z92*(1+INDEX(BPCiObIC!$B$2:$AG$43,MATCH($A92,BPCiObIC!$A$2:$A$43,0),MATCH(AA$4,BPCiObIC!$B$1:$AG$1,0)))</f>
        <v>0</v>
      </c>
      <c r="AB92" s="20">
        <f t="array" ref="AB92">AA92*(1+INDEX(BPCiObIC!$B$2:$AG$43,MATCH($A92,BPCiObIC!$A$2:$A$43,0),MATCH(AB$4,BPCiObIC!$B$1:$AG$1,0)))</f>
        <v>0</v>
      </c>
      <c r="AC92" s="20">
        <f t="array" ref="AC92">AB92*(1+INDEX(BPCiObIC!$B$2:$AG$43,MATCH($A92,BPCiObIC!$A$2:$A$43,0),MATCH(AC$4,BPCiObIC!$B$1:$AG$1,0)))</f>
        <v>0</v>
      </c>
      <c r="AD92" s="20">
        <f t="array" ref="AD92">AC92*(1+INDEX(BPCiObIC!$B$2:$AG$43,MATCH($A92,BPCiObIC!$A$2:$A$43,0),MATCH(AD$4,BPCiObIC!$B$1:$AG$1,0)))</f>
        <v>0</v>
      </c>
      <c r="AE92" s="20">
        <f t="array" ref="AE92">AD92*(1+INDEX(BPCiObIC!$B$2:$AG$43,MATCH($A92,BPCiObIC!$A$2:$A$43,0),MATCH(AE$4,BPCiObIC!$B$1:$AG$1,0)))</f>
        <v>0</v>
      </c>
      <c r="AF92" s="20">
        <f t="array" ref="AF92">AE92*(1+INDEX(BPCiObIC!$B$2:$AG$43,MATCH($A92,BPCiObIC!$A$2:$A$43,0),MATCH(AF$4,BPCiObIC!$B$1:$AG$1,0)))</f>
        <v>0</v>
      </c>
      <c r="AG92" s="20">
        <f t="array" ref="AG92">AF92*(1+INDEX(BPCiObIC!$B$2:$AG$43,MATCH($A92,BPCiObIC!$A$2:$A$43,0),MATCH(AG$4,BPCiObIC!$B$1:$AG$1,0)))</f>
        <v>0</v>
      </c>
      <c r="AH92" s="20">
        <f t="array" ref="AH92">AG92*(1+INDEX(BPCiObIC!$B$2:$AG$43,MATCH($A92,BPCiObIC!$A$2:$A$43,0),MATCH(AH$4,BPCiObIC!$B$1:$AG$1,0)))</f>
        <v>0</v>
      </c>
    </row>
    <row r="93" spans="1:34" ht="15.75" customHeight="1" x14ac:dyDescent="0.2">
      <c r="A93" s="3" t="s">
        <v>147</v>
      </c>
      <c r="B93" s="3" t="s">
        <v>20</v>
      </c>
      <c r="C93" s="3" t="s">
        <v>62</v>
      </c>
      <c r="D93" s="61">
        <f>SUM(SUMIFS('BIFUBC Output_energy'!G:G,'BIFUBC Output_energy'!A:A,B93,'BIFUBC Output_energy'!B:B,C93),SUMIFS('BIFUBC Output_nonenergy'!E:E,'BIFUBC Output_nonenergy'!A:A,B93,'BIFUBC Output_nonenergy'!B:B,C93))</f>
        <v>0</v>
      </c>
      <c r="E93" s="20">
        <f t="array" ref="E93">D93*(1+INDEX(BPCiObIC!$B$2:$AG$43,MATCH($A93,BPCiObIC!$A$2:$A$43,0),MATCH(E$4,BPCiObIC!$B$1:$AG$1,0)))</f>
        <v>0</v>
      </c>
      <c r="F93" s="20">
        <f t="array" ref="F93">E93*(1+INDEX(BPCiObIC!$B$2:$AG$43,MATCH($A93,BPCiObIC!$A$2:$A$43,0),MATCH(F$4,BPCiObIC!$B$1:$AG$1,0)))</f>
        <v>0</v>
      </c>
      <c r="G93" s="20">
        <f t="array" ref="G93">F93*(1+INDEX(BPCiObIC!$B$2:$AG$43,MATCH($A93,BPCiObIC!$A$2:$A$43,0),MATCH(G$4,BPCiObIC!$B$1:$AG$1,0)))</f>
        <v>0</v>
      </c>
      <c r="H93" s="20">
        <f t="array" ref="H93">G93*(1+INDEX(BPCiObIC!$B$2:$AG$43,MATCH($A93,BPCiObIC!$A$2:$A$43,0),MATCH(H$4,BPCiObIC!$B$1:$AG$1,0)))</f>
        <v>0</v>
      </c>
      <c r="I93" s="20">
        <f t="array" ref="I93">H93*(1+INDEX(BPCiObIC!$B$2:$AG$43,MATCH($A93,BPCiObIC!$A$2:$A$43,0),MATCH(I$4,BPCiObIC!$B$1:$AG$1,0)))</f>
        <v>0</v>
      </c>
      <c r="J93" s="20">
        <f t="array" ref="J93">I93*(1+INDEX(BPCiObIC!$B$2:$AG$43,MATCH($A93,BPCiObIC!$A$2:$A$43,0),MATCH(J$4,BPCiObIC!$B$1:$AG$1,0)))</f>
        <v>0</v>
      </c>
      <c r="K93" s="20">
        <f t="array" ref="K93">J93*(1+INDEX(BPCiObIC!$B$2:$AG$43,MATCH($A93,BPCiObIC!$A$2:$A$43,0),MATCH(K$4,BPCiObIC!$B$1:$AG$1,0)))</f>
        <v>0</v>
      </c>
      <c r="L93" s="20">
        <f t="array" ref="L93">K93*(1+INDEX(BPCiObIC!$B$2:$AG$43,MATCH($A93,BPCiObIC!$A$2:$A$43,0),MATCH(L$4,BPCiObIC!$B$1:$AG$1,0)))</f>
        <v>0</v>
      </c>
      <c r="M93" s="20">
        <f t="array" ref="M93">L93*(1+INDEX(BPCiObIC!$B$2:$AG$43,MATCH($A93,BPCiObIC!$A$2:$A$43,0),MATCH(M$4,BPCiObIC!$B$1:$AG$1,0)))</f>
        <v>0</v>
      </c>
      <c r="N93" s="20">
        <f t="array" ref="N93">M93*(1+INDEX(BPCiObIC!$B$2:$AG$43,MATCH($A93,BPCiObIC!$A$2:$A$43,0),MATCH(N$4,BPCiObIC!$B$1:$AG$1,0)))</f>
        <v>0</v>
      </c>
      <c r="O93" s="20">
        <f t="array" ref="O93">N93*(1+INDEX(BPCiObIC!$B$2:$AG$43,MATCH($A93,BPCiObIC!$A$2:$A$43,0),MATCH(O$4,BPCiObIC!$B$1:$AG$1,0)))</f>
        <v>0</v>
      </c>
      <c r="P93" s="20">
        <f t="array" ref="P93">O93*(1+INDEX(BPCiObIC!$B$2:$AG$43,MATCH($A93,BPCiObIC!$A$2:$A$43,0),MATCH(P$4,BPCiObIC!$B$1:$AG$1,0)))</f>
        <v>0</v>
      </c>
      <c r="Q93" s="20">
        <f t="array" ref="Q93">P93*(1+INDEX(BPCiObIC!$B$2:$AG$43,MATCH($A93,BPCiObIC!$A$2:$A$43,0),MATCH(Q$4,BPCiObIC!$B$1:$AG$1,0)))</f>
        <v>0</v>
      </c>
      <c r="R93" s="20">
        <f t="array" ref="R93">Q93*(1+INDEX(BPCiObIC!$B$2:$AG$43,MATCH($A93,BPCiObIC!$A$2:$A$43,0),MATCH(R$4,BPCiObIC!$B$1:$AG$1,0)))</f>
        <v>0</v>
      </c>
      <c r="S93" s="20">
        <f t="array" ref="S93">R93*(1+INDEX(BPCiObIC!$B$2:$AG$43,MATCH($A93,BPCiObIC!$A$2:$A$43,0),MATCH(S$4,BPCiObIC!$B$1:$AG$1,0)))</f>
        <v>0</v>
      </c>
      <c r="T93" s="20">
        <f t="array" ref="T93">S93*(1+INDEX(BPCiObIC!$B$2:$AG$43,MATCH($A93,BPCiObIC!$A$2:$A$43,0),MATCH(T$4,BPCiObIC!$B$1:$AG$1,0)))</f>
        <v>0</v>
      </c>
      <c r="U93" s="20">
        <f t="array" ref="U93">T93*(1+INDEX(BPCiObIC!$B$2:$AG$43,MATCH($A93,BPCiObIC!$A$2:$A$43,0),MATCH(U$4,BPCiObIC!$B$1:$AG$1,0)))</f>
        <v>0</v>
      </c>
      <c r="V93" s="20">
        <f t="array" ref="V93">U93*(1+INDEX(BPCiObIC!$B$2:$AG$43,MATCH($A93,BPCiObIC!$A$2:$A$43,0),MATCH(V$4,BPCiObIC!$B$1:$AG$1,0)))</f>
        <v>0</v>
      </c>
      <c r="W93" s="20">
        <f t="array" ref="W93">V93*(1+INDEX(BPCiObIC!$B$2:$AG$43,MATCH($A93,BPCiObIC!$A$2:$A$43,0),MATCH(W$4,BPCiObIC!$B$1:$AG$1,0)))</f>
        <v>0</v>
      </c>
      <c r="X93" s="20">
        <f t="array" ref="X93">W93*(1+INDEX(BPCiObIC!$B$2:$AG$43,MATCH($A93,BPCiObIC!$A$2:$A$43,0),MATCH(X$4,BPCiObIC!$B$1:$AG$1,0)))</f>
        <v>0</v>
      </c>
      <c r="Y93" s="20">
        <f t="array" ref="Y93">X93*(1+INDEX(BPCiObIC!$B$2:$AG$43,MATCH($A93,BPCiObIC!$A$2:$A$43,0),MATCH(Y$4,BPCiObIC!$B$1:$AG$1,0)))</f>
        <v>0</v>
      </c>
      <c r="Z93" s="20">
        <f t="array" ref="Z93">Y93*(1+INDEX(BPCiObIC!$B$2:$AG$43,MATCH($A93,BPCiObIC!$A$2:$A$43,0),MATCH(Z$4,BPCiObIC!$B$1:$AG$1,0)))</f>
        <v>0</v>
      </c>
      <c r="AA93" s="20">
        <f t="array" ref="AA93">Z93*(1+INDEX(BPCiObIC!$B$2:$AG$43,MATCH($A93,BPCiObIC!$A$2:$A$43,0),MATCH(AA$4,BPCiObIC!$B$1:$AG$1,0)))</f>
        <v>0</v>
      </c>
      <c r="AB93" s="20">
        <f t="array" ref="AB93">AA93*(1+INDEX(BPCiObIC!$B$2:$AG$43,MATCH($A93,BPCiObIC!$A$2:$A$43,0),MATCH(AB$4,BPCiObIC!$B$1:$AG$1,0)))</f>
        <v>0</v>
      </c>
      <c r="AC93" s="20">
        <f t="array" ref="AC93">AB93*(1+INDEX(BPCiObIC!$B$2:$AG$43,MATCH($A93,BPCiObIC!$A$2:$A$43,0),MATCH(AC$4,BPCiObIC!$B$1:$AG$1,0)))</f>
        <v>0</v>
      </c>
      <c r="AD93" s="20">
        <f t="array" ref="AD93">AC93*(1+INDEX(BPCiObIC!$B$2:$AG$43,MATCH($A93,BPCiObIC!$A$2:$A$43,0),MATCH(AD$4,BPCiObIC!$B$1:$AG$1,0)))</f>
        <v>0</v>
      </c>
      <c r="AE93" s="20">
        <f t="array" ref="AE93">AD93*(1+INDEX(BPCiObIC!$B$2:$AG$43,MATCH($A93,BPCiObIC!$A$2:$A$43,0),MATCH(AE$4,BPCiObIC!$B$1:$AG$1,0)))</f>
        <v>0</v>
      </c>
      <c r="AF93" s="20">
        <f t="array" ref="AF93">AE93*(1+INDEX(BPCiObIC!$B$2:$AG$43,MATCH($A93,BPCiObIC!$A$2:$A$43,0),MATCH(AF$4,BPCiObIC!$B$1:$AG$1,0)))</f>
        <v>0</v>
      </c>
      <c r="AG93" s="20">
        <f t="array" ref="AG93">AF93*(1+INDEX(BPCiObIC!$B$2:$AG$43,MATCH($A93,BPCiObIC!$A$2:$A$43,0),MATCH(AG$4,BPCiObIC!$B$1:$AG$1,0)))</f>
        <v>0</v>
      </c>
      <c r="AH93" s="20">
        <f t="array" ref="AH93">AG93*(1+INDEX(BPCiObIC!$B$2:$AG$43,MATCH($A93,BPCiObIC!$A$2:$A$43,0),MATCH(AH$4,BPCiObIC!$B$1:$AG$1,0)))</f>
        <v>0</v>
      </c>
    </row>
    <row r="94" spans="1:34" ht="15.75" customHeight="1" x14ac:dyDescent="0.2">
      <c r="A94" s="3" t="s">
        <v>148</v>
      </c>
      <c r="B94" s="3" t="s">
        <v>20</v>
      </c>
      <c r="C94" s="3" t="s">
        <v>87</v>
      </c>
      <c r="D94" s="61">
        <f>SUM(SUMIFS('BIFUBC Output_energy'!G:G,'BIFUBC Output_energy'!A:A,B94,'BIFUBC Output_energy'!B:B,C94),SUMIFS('BIFUBC Output_nonenergy'!E:E,'BIFUBC Output_nonenergy'!A:A,B94,'BIFUBC Output_nonenergy'!B:B,C94))</f>
        <v>0</v>
      </c>
      <c r="E94" s="20">
        <f t="array" ref="E94">D94*(1+INDEX(BPCiObIC!$B$2:$AG$43,MATCH($A94,BPCiObIC!$A$2:$A$43,0),MATCH(E$4,BPCiObIC!$B$1:$AG$1,0)))</f>
        <v>0</v>
      </c>
      <c r="F94" s="20">
        <f t="array" ref="F94">E94*(1+INDEX(BPCiObIC!$B$2:$AG$43,MATCH($A94,BPCiObIC!$A$2:$A$43,0),MATCH(F$4,BPCiObIC!$B$1:$AG$1,0)))</f>
        <v>0</v>
      </c>
      <c r="G94" s="20">
        <f t="array" ref="G94">F94*(1+INDEX(BPCiObIC!$B$2:$AG$43,MATCH($A94,BPCiObIC!$A$2:$A$43,0),MATCH(G$4,BPCiObIC!$B$1:$AG$1,0)))</f>
        <v>0</v>
      </c>
      <c r="H94" s="20">
        <f t="array" ref="H94">G94*(1+INDEX(BPCiObIC!$B$2:$AG$43,MATCH($A94,BPCiObIC!$A$2:$A$43,0),MATCH(H$4,BPCiObIC!$B$1:$AG$1,0)))</f>
        <v>0</v>
      </c>
      <c r="I94" s="20">
        <f t="array" ref="I94">H94*(1+INDEX(BPCiObIC!$B$2:$AG$43,MATCH($A94,BPCiObIC!$A$2:$A$43,0),MATCH(I$4,BPCiObIC!$B$1:$AG$1,0)))</f>
        <v>0</v>
      </c>
      <c r="J94" s="20">
        <f t="array" ref="J94">I94*(1+INDEX(BPCiObIC!$B$2:$AG$43,MATCH($A94,BPCiObIC!$A$2:$A$43,0),MATCH(J$4,BPCiObIC!$B$1:$AG$1,0)))</f>
        <v>0</v>
      </c>
      <c r="K94" s="20">
        <f t="array" ref="K94">J94*(1+INDEX(BPCiObIC!$B$2:$AG$43,MATCH($A94,BPCiObIC!$A$2:$A$43,0),MATCH(K$4,BPCiObIC!$B$1:$AG$1,0)))</f>
        <v>0</v>
      </c>
      <c r="L94" s="20">
        <f t="array" ref="L94">K94*(1+INDEX(BPCiObIC!$B$2:$AG$43,MATCH($A94,BPCiObIC!$A$2:$A$43,0),MATCH(L$4,BPCiObIC!$B$1:$AG$1,0)))</f>
        <v>0</v>
      </c>
      <c r="M94" s="20">
        <f t="array" ref="M94">L94*(1+INDEX(BPCiObIC!$B$2:$AG$43,MATCH($A94,BPCiObIC!$A$2:$A$43,0),MATCH(M$4,BPCiObIC!$B$1:$AG$1,0)))</f>
        <v>0</v>
      </c>
      <c r="N94" s="20">
        <f t="array" ref="N94">M94*(1+INDEX(BPCiObIC!$B$2:$AG$43,MATCH($A94,BPCiObIC!$A$2:$A$43,0),MATCH(N$4,BPCiObIC!$B$1:$AG$1,0)))</f>
        <v>0</v>
      </c>
      <c r="O94" s="20">
        <f t="array" ref="O94">N94*(1+INDEX(BPCiObIC!$B$2:$AG$43,MATCH($A94,BPCiObIC!$A$2:$A$43,0),MATCH(O$4,BPCiObIC!$B$1:$AG$1,0)))</f>
        <v>0</v>
      </c>
      <c r="P94" s="20">
        <f t="array" ref="P94">O94*(1+INDEX(BPCiObIC!$B$2:$AG$43,MATCH($A94,BPCiObIC!$A$2:$A$43,0),MATCH(P$4,BPCiObIC!$B$1:$AG$1,0)))</f>
        <v>0</v>
      </c>
      <c r="Q94" s="20">
        <f t="array" ref="Q94">P94*(1+INDEX(BPCiObIC!$B$2:$AG$43,MATCH($A94,BPCiObIC!$A$2:$A$43,0),MATCH(Q$4,BPCiObIC!$B$1:$AG$1,0)))</f>
        <v>0</v>
      </c>
      <c r="R94" s="20">
        <f t="array" ref="R94">Q94*(1+INDEX(BPCiObIC!$B$2:$AG$43,MATCH($A94,BPCiObIC!$A$2:$A$43,0),MATCH(R$4,BPCiObIC!$B$1:$AG$1,0)))</f>
        <v>0</v>
      </c>
      <c r="S94" s="20">
        <f t="array" ref="S94">R94*(1+INDEX(BPCiObIC!$B$2:$AG$43,MATCH($A94,BPCiObIC!$A$2:$A$43,0),MATCH(S$4,BPCiObIC!$B$1:$AG$1,0)))</f>
        <v>0</v>
      </c>
      <c r="T94" s="20">
        <f t="array" ref="T94">S94*(1+INDEX(BPCiObIC!$B$2:$AG$43,MATCH($A94,BPCiObIC!$A$2:$A$43,0),MATCH(T$4,BPCiObIC!$B$1:$AG$1,0)))</f>
        <v>0</v>
      </c>
      <c r="U94" s="20">
        <f t="array" ref="U94">T94*(1+INDEX(BPCiObIC!$B$2:$AG$43,MATCH($A94,BPCiObIC!$A$2:$A$43,0),MATCH(U$4,BPCiObIC!$B$1:$AG$1,0)))</f>
        <v>0</v>
      </c>
      <c r="V94" s="20">
        <f t="array" ref="V94">U94*(1+INDEX(BPCiObIC!$B$2:$AG$43,MATCH($A94,BPCiObIC!$A$2:$A$43,0),MATCH(V$4,BPCiObIC!$B$1:$AG$1,0)))</f>
        <v>0</v>
      </c>
      <c r="W94" s="20">
        <f t="array" ref="W94">V94*(1+INDEX(BPCiObIC!$B$2:$AG$43,MATCH($A94,BPCiObIC!$A$2:$A$43,0),MATCH(W$4,BPCiObIC!$B$1:$AG$1,0)))</f>
        <v>0</v>
      </c>
      <c r="X94" s="20">
        <f t="array" ref="X94">W94*(1+INDEX(BPCiObIC!$B$2:$AG$43,MATCH($A94,BPCiObIC!$A$2:$A$43,0),MATCH(X$4,BPCiObIC!$B$1:$AG$1,0)))</f>
        <v>0</v>
      </c>
      <c r="Y94" s="20">
        <f t="array" ref="Y94">X94*(1+INDEX(BPCiObIC!$B$2:$AG$43,MATCH($A94,BPCiObIC!$A$2:$A$43,0),MATCH(Y$4,BPCiObIC!$B$1:$AG$1,0)))</f>
        <v>0</v>
      </c>
      <c r="Z94" s="20">
        <f t="array" ref="Z94">Y94*(1+INDEX(BPCiObIC!$B$2:$AG$43,MATCH($A94,BPCiObIC!$A$2:$A$43,0),MATCH(Z$4,BPCiObIC!$B$1:$AG$1,0)))</f>
        <v>0</v>
      </c>
      <c r="AA94" s="20">
        <f t="array" ref="AA94">Z94*(1+INDEX(BPCiObIC!$B$2:$AG$43,MATCH($A94,BPCiObIC!$A$2:$A$43,0),MATCH(AA$4,BPCiObIC!$B$1:$AG$1,0)))</f>
        <v>0</v>
      </c>
      <c r="AB94" s="20">
        <f t="array" ref="AB94">AA94*(1+INDEX(BPCiObIC!$B$2:$AG$43,MATCH($A94,BPCiObIC!$A$2:$A$43,0),MATCH(AB$4,BPCiObIC!$B$1:$AG$1,0)))</f>
        <v>0</v>
      </c>
      <c r="AC94" s="20">
        <f t="array" ref="AC94">AB94*(1+INDEX(BPCiObIC!$B$2:$AG$43,MATCH($A94,BPCiObIC!$A$2:$A$43,0),MATCH(AC$4,BPCiObIC!$B$1:$AG$1,0)))</f>
        <v>0</v>
      </c>
      <c r="AD94" s="20">
        <f t="array" ref="AD94">AC94*(1+INDEX(BPCiObIC!$B$2:$AG$43,MATCH($A94,BPCiObIC!$A$2:$A$43,0),MATCH(AD$4,BPCiObIC!$B$1:$AG$1,0)))</f>
        <v>0</v>
      </c>
      <c r="AE94" s="20">
        <f t="array" ref="AE94">AD94*(1+INDEX(BPCiObIC!$B$2:$AG$43,MATCH($A94,BPCiObIC!$A$2:$A$43,0),MATCH(AE$4,BPCiObIC!$B$1:$AG$1,0)))</f>
        <v>0</v>
      </c>
      <c r="AF94" s="20">
        <f t="array" ref="AF94">AE94*(1+INDEX(BPCiObIC!$B$2:$AG$43,MATCH($A94,BPCiObIC!$A$2:$A$43,0),MATCH(AF$4,BPCiObIC!$B$1:$AG$1,0)))</f>
        <v>0</v>
      </c>
      <c r="AG94" s="20">
        <f t="array" ref="AG94">AF94*(1+INDEX(BPCiObIC!$B$2:$AG$43,MATCH($A94,BPCiObIC!$A$2:$A$43,0),MATCH(AG$4,BPCiObIC!$B$1:$AG$1,0)))</f>
        <v>0</v>
      </c>
      <c r="AH94" s="20">
        <f t="array" ref="AH94">AG94*(1+INDEX(BPCiObIC!$B$2:$AG$43,MATCH($A94,BPCiObIC!$A$2:$A$43,0),MATCH(AH$4,BPCiObIC!$B$1:$AG$1,0)))</f>
        <v>0</v>
      </c>
    </row>
    <row r="95" spans="1:34" ht="15.75" customHeight="1" x14ac:dyDescent="0.2">
      <c r="A95" s="3" t="s">
        <v>149</v>
      </c>
      <c r="B95" s="3" t="s">
        <v>20</v>
      </c>
      <c r="C95" s="3" t="s">
        <v>118</v>
      </c>
      <c r="D95" s="61">
        <f>'Bureau of Stat KBLI'!U19*$E$1</f>
        <v>16019867024.144398</v>
      </c>
      <c r="E95" s="20">
        <f t="array" ref="E95">D95*(1+INDEX(BPCiObIC!$B$2:$AG$43,MATCH($A95,BPCiObIC!$A$2:$A$43,0),MATCH(E$4,BPCiObIC!$B$1:$AG$1,0)))</f>
        <v>16226523308.755859</v>
      </c>
      <c r="F95" s="20">
        <f t="array" ref="F95">E95*(1+INDEX(BPCiObIC!$B$2:$AG$43,MATCH($A95,BPCiObIC!$A$2:$A$43,0),MATCH(F$4,BPCiObIC!$B$1:$AG$1,0)))</f>
        <v>16435845459.438808</v>
      </c>
      <c r="G95" s="20">
        <f t="array" ref="G95">F95*(1+INDEX(BPCiObIC!$B$2:$AG$43,MATCH($A95,BPCiObIC!$A$2:$A$43,0),MATCH(G$4,BPCiObIC!$B$1:$AG$1,0)))</f>
        <v>16782641798.632965</v>
      </c>
      <c r="H95" s="20">
        <f t="array" ref="H95">G95*(1+INDEX(BPCiObIC!$B$2:$AG$43,MATCH($A95,BPCiObIC!$A$2:$A$43,0),MATCH(H$4,BPCiObIC!$B$1:$AG$1,0)))</f>
        <v>16910189876.302576</v>
      </c>
      <c r="I95" s="20">
        <f t="array" ref="I95">H95*(1+INDEX(BPCiObIC!$B$2:$AG$43,MATCH($A95,BPCiObIC!$A$2:$A$43,0),MATCH(I$4,BPCiObIC!$B$1:$AG$1,0)))</f>
        <v>17554004918.672924</v>
      </c>
      <c r="J95" s="20">
        <f t="array" ref="J95">I95*(1+INDEX(BPCiObIC!$B$2:$AG$43,MATCH($A95,BPCiObIC!$A$2:$A$43,0),MATCH(J$4,BPCiObIC!$B$1:$AG$1,0)))</f>
        <v>18197819961.043484</v>
      </c>
      <c r="K95" s="20">
        <f t="array" ref="K95">J95*(1+INDEX(BPCiObIC!$B$2:$AG$43,MATCH($A95,BPCiObIC!$A$2:$A$43,0),MATCH(K$4,BPCiObIC!$B$1:$AG$1,0)))</f>
        <v>18841635003.413826</v>
      </c>
      <c r="L95" s="20">
        <f t="array" ref="L95">K95*(1+INDEX(BPCiObIC!$B$2:$AG$43,MATCH($A95,BPCiObIC!$A$2:$A$43,0),MATCH(L$4,BPCiObIC!$B$1:$AG$1,0)))</f>
        <v>19485450045.784386</v>
      </c>
      <c r="M95" s="20">
        <f t="array" ref="M95">L95*(1+INDEX(BPCiObIC!$B$2:$AG$43,MATCH($A95,BPCiObIC!$A$2:$A$43,0),MATCH(M$4,BPCiObIC!$B$1:$AG$1,0)))</f>
        <v>20129265088.154732</v>
      </c>
      <c r="N95" s="20">
        <f t="array" ref="N95">M95*(1+INDEX(BPCiObIC!$B$2:$AG$43,MATCH($A95,BPCiObIC!$A$2:$A$43,0),MATCH(N$4,BPCiObIC!$B$1:$AG$1,0)))</f>
        <v>20773080130.525078</v>
      </c>
      <c r="O95" s="20">
        <f t="array" ref="O95">N95*(1+INDEX(BPCiObIC!$B$2:$AG$43,MATCH($A95,BPCiObIC!$A$2:$A$43,0),MATCH(O$4,BPCiObIC!$B$1:$AG$1,0)))</f>
        <v>21416895172.895638</v>
      </c>
      <c r="P95" s="20">
        <f t="array" ref="P95">O95*(1+INDEX(BPCiObIC!$B$2:$AG$43,MATCH($A95,BPCiObIC!$A$2:$A$43,0),MATCH(P$4,BPCiObIC!$B$1:$AG$1,0)))</f>
        <v>22060710215.265984</v>
      </c>
      <c r="Q95" s="20">
        <f t="array" ref="Q95">P95*(1+INDEX(BPCiObIC!$B$2:$AG$43,MATCH($A95,BPCiObIC!$A$2:$A$43,0),MATCH(Q$4,BPCiObIC!$B$1:$AG$1,0)))</f>
        <v>22704525257.636326</v>
      </c>
      <c r="R95" s="20">
        <f t="array" ref="R95">Q95*(1+INDEX(BPCiObIC!$B$2:$AG$43,MATCH($A95,BPCiObIC!$A$2:$A$43,0),MATCH(R$4,BPCiObIC!$B$1:$AG$1,0)))</f>
        <v>23348340300.006886</v>
      </c>
      <c r="S95" s="20">
        <f t="array" ref="S95">R95*(1+INDEX(BPCiObIC!$B$2:$AG$43,MATCH($A95,BPCiObIC!$A$2:$A$43,0),MATCH(S$4,BPCiObIC!$B$1:$AG$1,0)))</f>
        <v>23992155342.377228</v>
      </c>
      <c r="T95" s="20">
        <f t="array" ref="T95">S95*(1+INDEX(BPCiObIC!$B$2:$AG$43,MATCH($A95,BPCiObIC!$A$2:$A$43,0),MATCH(T$4,BPCiObIC!$B$1:$AG$1,0)))</f>
        <v>24635970384.747791</v>
      </c>
      <c r="U95" s="20">
        <f t="array" ref="U95">T95*(1+INDEX(BPCiObIC!$B$2:$AG$43,MATCH($A95,BPCiObIC!$A$2:$A$43,0),MATCH(U$4,BPCiObIC!$B$1:$AG$1,0)))</f>
        <v>25279785427.118134</v>
      </c>
      <c r="V95" s="20">
        <f t="array" ref="V95">U95*(1+INDEX(BPCiObIC!$B$2:$AG$43,MATCH($A95,BPCiObIC!$A$2:$A$43,0),MATCH(V$4,BPCiObIC!$B$1:$AG$1,0)))</f>
        <v>25923600469.48848</v>
      </c>
      <c r="W95" s="20">
        <f t="array" ref="W95">V95*(1+INDEX(BPCiObIC!$B$2:$AG$43,MATCH($A95,BPCiObIC!$A$2:$A$43,0),MATCH(W$4,BPCiObIC!$B$1:$AG$1,0)))</f>
        <v>26567415511.859039</v>
      </c>
      <c r="X95" s="20">
        <f t="array" ref="X95">W95*(1+INDEX(BPCiObIC!$B$2:$AG$43,MATCH($A95,BPCiObIC!$A$2:$A$43,0),MATCH(X$4,BPCiObIC!$B$1:$AG$1,0)))</f>
        <v>27211230554.229385</v>
      </c>
      <c r="Y95" s="20">
        <f t="array" ref="Y95">X95*(1+INDEX(BPCiObIC!$B$2:$AG$43,MATCH($A95,BPCiObIC!$A$2:$A$43,0),MATCH(Y$4,BPCiObIC!$B$1:$AG$1,0)))</f>
        <v>27855045596.599731</v>
      </c>
      <c r="Z95" s="20">
        <f t="array" ref="Z95">Y95*(1+INDEX(BPCiObIC!$B$2:$AG$43,MATCH($A95,BPCiObIC!$A$2:$A$43,0),MATCH(Z$4,BPCiObIC!$B$1:$AG$1,0)))</f>
        <v>28498860638.970291</v>
      </c>
      <c r="AA95" s="20">
        <f t="array" ref="AA95">Z95*(1+INDEX(BPCiObIC!$B$2:$AG$43,MATCH($A95,BPCiObIC!$A$2:$A$43,0),MATCH(AA$4,BPCiObIC!$B$1:$AG$1,0)))</f>
        <v>29142675681.340633</v>
      </c>
      <c r="AB95" s="20">
        <f t="array" ref="AB95">AA95*(1+INDEX(BPCiObIC!$B$2:$AG$43,MATCH($A95,BPCiObIC!$A$2:$A$43,0),MATCH(AB$4,BPCiObIC!$B$1:$AG$1,0)))</f>
        <v>29786490723.711197</v>
      </c>
      <c r="AC95" s="20">
        <f t="array" ref="AC95">AB95*(1+INDEX(BPCiObIC!$B$2:$AG$43,MATCH($A95,BPCiObIC!$A$2:$A$43,0),MATCH(AC$4,BPCiObIC!$B$1:$AG$1,0)))</f>
        <v>30430305766.081543</v>
      </c>
      <c r="AD95" s="20">
        <f t="array" ref="AD95">AC95*(1+INDEX(BPCiObIC!$B$2:$AG$43,MATCH($A95,BPCiObIC!$A$2:$A$43,0),MATCH(AD$4,BPCiObIC!$B$1:$AG$1,0)))</f>
        <v>31074120808.451889</v>
      </c>
      <c r="AE95" s="20">
        <f t="array" ref="AE95">AD95*(1+INDEX(BPCiObIC!$B$2:$AG$43,MATCH($A95,BPCiObIC!$A$2:$A$43,0),MATCH(AE$4,BPCiObIC!$B$1:$AG$1,0)))</f>
        <v>31717935850.822449</v>
      </c>
      <c r="AF95" s="20">
        <f t="array" ref="AF95">AE95*(1+INDEX(BPCiObIC!$B$2:$AG$43,MATCH($A95,BPCiObIC!$A$2:$A$43,0),MATCH(AF$4,BPCiObIC!$B$1:$AG$1,0)))</f>
        <v>32361750893.192795</v>
      </c>
      <c r="AG95" s="20">
        <f t="array" ref="AG95">AF95*(1+INDEX(BPCiObIC!$B$2:$AG$43,MATCH($A95,BPCiObIC!$A$2:$A$43,0),MATCH(AG$4,BPCiObIC!$B$1:$AG$1,0)))</f>
        <v>33005565935.563141</v>
      </c>
      <c r="AH95" s="20">
        <f t="array" ref="AH95">AG95*(1+INDEX(BPCiObIC!$B$2:$AG$43,MATCH($A95,BPCiObIC!$A$2:$A$43,0),MATCH(AH$4,BPCiObIC!$B$1:$AG$1,0)))</f>
        <v>33649380977.933701</v>
      </c>
    </row>
    <row r="96" spans="1:34" ht="15.75" customHeight="1" x14ac:dyDescent="0.2">
      <c r="A96" s="3" t="s">
        <v>150</v>
      </c>
      <c r="B96" s="3" t="s">
        <v>20</v>
      </c>
      <c r="C96" s="3" t="s">
        <v>119</v>
      </c>
      <c r="D96" s="61">
        <f>'Bureau of Stat KBLI'!U20*$E$1</f>
        <v>0</v>
      </c>
      <c r="E96" s="20">
        <f t="array" ref="E96">D96*(1+INDEX(BPCiObIC!$B$2:$AG$43,MATCH($A96,BPCiObIC!$A$2:$A$43,0),MATCH(E$4,BPCiObIC!$B$1:$AG$1,0)))</f>
        <v>0</v>
      </c>
      <c r="F96" s="20">
        <f t="array" ref="F96">E96*(1+INDEX(BPCiObIC!$B$2:$AG$43,MATCH($A96,BPCiObIC!$A$2:$A$43,0),MATCH(F$4,BPCiObIC!$B$1:$AG$1,0)))</f>
        <v>0</v>
      </c>
      <c r="G96" s="20">
        <f t="array" ref="G96">F96*(1+INDEX(BPCiObIC!$B$2:$AG$43,MATCH($A96,BPCiObIC!$A$2:$A$43,0),MATCH(G$4,BPCiObIC!$B$1:$AG$1,0)))</f>
        <v>0</v>
      </c>
      <c r="H96" s="20">
        <f t="array" ref="H96">G96*(1+INDEX(BPCiObIC!$B$2:$AG$43,MATCH($A96,BPCiObIC!$A$2:$A$43,0),MATCH(H$4,BPCiObIC!$B$1:$AG$1,0)))</f>
        <v>0</v>
      </c>
      <c r="I96" s="20">
        <f t="array" ref="I96">H96*(1+INDEX(BPCiObIC!$B$2:$AG$43,MATCH($A96,BPCiObIC!$A$2:$A$43,0),MATCH(I$4,BPCiObIC!$B$1:$AG$1,0)))</f>
        <v>0</v>
      </c>
      <c r="J96" s="20">
        <f t="array" ref="J96">I96*(1+INDEX(BPCiObIC!$B$2:$AG$43,MATCH($A96,BPCiObIC!$A$2:$A$43,0),MATCH(J$4,BPCiObIC!$B$1:$AG$1,0)))</f>
        <v>0</v>
      </c>
      <c r="K96" s="20">
        <f t="array" ref="K96">J96*(1+INDEX(BPCiObIC!$B$2:$AG$43,MATCH($A96,BPCiObIC!$A$2:$A$43,0),MATCH(K$4,BPCiObIC!$B$1:$AG$1,0)))</f>
        <v>0</v>
      </c>
      <c r="L96" s="20">
        <f t="array" ref="L96">K96*(1+INDEX(BPCiObIC!$B$2:$AG$43,MATCH($A96,BPCiObIC!$A$2:$A$43,0),MATCH(L$4,BPCiObIC!$B$1:$AG$1,0)))</f>
        <v>0</v>
      </c>
      <c r="M96" s="20">
        <f t="array" ref="M96">L96*(1+INDEX(BPCiObIC!$B$2:$AG$43,MATCH($A96,BPCiObIC!$A$2:$A$43,0),MATCH(M$4,BPCiObIC!$B$1:$AG$1,0)))</f>
        <v>0</v>
      </c>
      <c r="N96" s="20">
        <f t="array" ref="N96">M96*(1+INDEX(BPCiObIC!$B$2:$AG$43,MATCH($A96,BPCiObIC!$A$2:$A$43,0),MATCH(N$4,BPCiObIC!$B$1:$AG$1,0)))</f>
        <v>0</v>
      </c>
      <c r="O96" s="20">
        <f t="array" ref="O96">N96*(1+INDEX(BPCiObIC!$B$2:$AG$43,MATCH($A96,BPCiObIC!$A$2:$A$43,0),MATCH(O$4,BPCiObIC!$B$1:$AG$1,0)))</f>
        <v>0</v>
      </c>
      <c r="P96" s="20">
        <f t="array" ref="P96">O96*(1+INDEX(BPCiObIC!$B$2:$AG$43,MATCH($A96,BPCiObIC!$A$2:$A$43,0),MATCH(P$4,BPCiObIC!$B$1:$AG$1,0)))</f>
        <v>0</v>
      </c>
      <c r="Q96" s="20">
        <f t="array" ref="Q96">P96*(1+INDEX(BPCiObIC!$B$2:$AG$43,MATCH($A96,BPCiObIC!$A$2:$A$43,0),MATCH(Q$4,BPCiObIC!$B$1:$AG$1,0)))</f>
        <v>0</v>
      </c>
      <c r="R96" s="20">
        <f t="array" ref="R96">Q96*(1+INDEX(BPCiObIC!$B$2:$AG$43,MATCH($A96,BPCiObIC!$A$2:$A$43,0),MATCH(R$4,BPCiObIC!$B$1:$AG$1,0)))</f>
        <v>0</v>
      </c>
      <c r="S96" s="20">
        <f t="array" ref="S96">R96*(1+INDEX(BPCiObIC!$B$2:$AG$43,MATCH($A96,BPCiObIC!$A$2:$A$43,0),MATCH(S$4,BPCiObIC!$B$1:$AG$1,0)))</f>
        <v>0</v>
      </c>
      <c r="T96" s="20">
        <f t="array" ref="T96">S96*(1+INDEX(BPCiObIC!$B$2:$AG$43,MATCH($A96,BPCiObIC!$A$2:$A$43,0),MATCH(T$4,BPCiObIC!$B$1:$AG$1,0)))</f>
        <v>0</v>
      </c>
      <c r="U96" s="20">
        <f t="array" ref="U96">T96*(1+INDEX(BPCiObIC!$B$2:$AG$43,MATCH($A96,BPCiObIC!$A$2:$A$43,0),MATCH(U$4,BPCiObIC!$B$1:$AG$1,0)))</f>
        <v>0</v>
      </c>
      <c r="V96" s="20">
        <f t="array" ref="V96">U96*(1+INDEX(BPCiObIC!$B$2:$AG$43,MATCH($A96,BPCiObIC!$A$2:$A$43,0),MATCH(V$4,BPCiObIC!$B$1:$AG$1,0)))</f>
        <v>0</v>
      </c>
      <c r="W96" s="20">
        <f t="array" ref="W96">V96*(1+INDEX(BPCiObIC!$B$2:$AG$43,MATCH($A96,BPCiObIC!$A$2:$A$43,0),MATCH(W$4,BPCiObIC!$B$1:$AG$1,0)))</f>
        <v>0</v>
      </c>
      <c r="X96" s="20">
        <f t="array" ref="X96">W96*(1+INDEX(BPCiObIC!$B$2:$AG$43,MATCH($A96,BPCiObIC!$A$2:$A$43,0),MATCH(X$4,BPCiObIC!$B$1:$AG$1,0)))</f>
        <v>0</v>
      </c>
      <c r="Y96" s="20">
        <f t="array" ref="Y96">X96*(1+INDEX(BPCiObIC!$B$2:$AG$43,MATCH($A96,BPCiObIC!$A$2:$A$43,0),MATCH(Y$4,BPCiObIC!$B$1:$AG$1,0)))</f>
        <v>0</v>
      </c>
      <c r="Z96" s="20">
        <f t="array" ref="Z96">Y96*(1+INDEX(BPCiObIC!$B$2:$AG$43,MATCH($A96,BPCiObIC!$A$2:$A$43,0),MATCH(Z$4,BPCiObIC!$B$1:$AG$1,0)))</f>
        <v>0</v>
      </c>
      <c r="AA96" s="20">
        <f t="array" ref="AA96">Z96*(1+INDEX(BPCiObIC!$B$2:$AG$43,MATCH($A96,BPCiObIC!$A$2:$A$43,0),MATCH(AA$4,BPCiObIC!$B$1:$AG$1,0)))</f>
        <v>0</v>
      </c>
      <c r="AB96" s="20">
        <f t="array" ref="AB96">AA96*(1+INDEX(BPCiObIC!$B$2:$AG$43,MATCH($A96,BPCiObIC!$A$2:$A$43,0),MATCH(AB$4,BPCiObIC!$B$1:$AG$1,0)))</f>
        <v>0</v>
      </c>
      <c r="AC96" s="20">
        <f t="array" ref="AC96">AB96*(1+INDEX(BPCiObIC!$B$2:$AG$43,MATCH($A96,BPCiObIC!$A$2:$A$43,0),MATCH(AC$4,BPCiObIC!$B$1:$AG$1,0)))</f>
        <v>0</v>
      </c>
      <c r="AD96" s="20">
        <f t="array" ref="AD96">AC96*(1+INDEX(BPCiObIC!$B$2:$AG$43,MATCH($A96,BPCiObIC!$A$2:$A$43,0),MATCH(AD$4,BPCiObIC!$B$1:$AG$1,0)))</f>
        <v>0</v>
      </c>
      <c r="AE96" s="20">
        <f t="array" ref="AE96">AD96*(1+INDEX(BPCiObIC!$B$2:$AG$43,MATCH($A96,BPCiObIC!$A$2:$A$43,0),MATCH(AE$4,BPCiObIC!$B$1:$AG$1,0)))</f>
        <v>0</v>
      </c>
      <c r="AF96" s="20">
        <f t="array" ref="AF96">AE96*(1+INDEX(BPCiObIC!$B$2:$AG$43,MATCH($A96,BPCiObIC!$A$2:$A$43,0),MATCH(AF$4,BPCiObIC!$B$1:$AG$1,0)))</f>
        <v>0</v>
      </c>
      <c r="AG96" s="20">
        <f t="array" ref="AG96">AF96*(1+INDEX(BPCiObIC!$B$2:$AG$43,MATCH($A96,BPCiObIC!$A$2:$A$43,0),MATCH(AG$4,BPCiObIC!$B$1:$AG$1,0)))</f>
        <v>0</v>
      </c>
      <c r="AH96" s="20">
        <f t="array" ref="AH96">AG96*(1+INDEX(BPCiObIC!$B$2:$AG$43,MATCH($A96,BPCiObIC!$A$2:$A$43,0),MATCH(AH$4,BPCiObIC!$B$1:$AG$1,0)))</f>
        <v>0</v>
      </c>
    </row>
    <row r="97" spans="1:34" ht="15.75" customHeight="1" x14ac:dyDescent="0.2">
      <c r="A97" s="3" t="s">
        <v>151</v>
      </c>
      <c r="B97" s="3" t="s">
        <v>20</v>
      </c>
      <c r="C97" s="3" t="s">
        <v>120</v>
      </c>
      <c r="D97" s="61">
        <f>'Bureau of Stat KBLI'!U21*$E$1</f>
        <v>10705234.671600001</v>
      </c>
      <c r="E97" s="20">
        <f t="array" ref="E97">D97*(1+INDEX(BPCiObIC!$B$2:$AG$43,MATCH($A97,BPCiObIC!$A$2:$A$43,0),MATCH(E$4,BPCiObIC!$B$1:$AG$1,0)))</f>
        <v>10843332.19886364</v>
      </c>
      <c r="F97" s="20">
        <f t="array" ref="F97">E97*(1+INDEX(BPCiObIC!$B$2:$AG$43,MATCH($A97,BPCiObIC!$A$2:$A$43,0),MATCH(F$4,BPCiObIC!$B$1:$AG$1,0)))</f>
        <v>10983211.184228981</v>
      </c>
      <c r="G97" s="20">
        <f t="array" ref="G97">F97*(1+INDEX(BPCiObIC!$B$2:$AG$43,MATCH($A97,BPCiObIC!$A$2:$A$43,0),MATCH(G$4,BPCiObIC!$B$1:$AG$1,0)))</f>
        <v>11214956.940216212</v>
      </c>
      <c r="H97" s="20">
        <f t="array" ref="H97">G97*(1+INDEX(BPCiObIC!$B$2:$AG$43,MATCH($A97,BPCiObIC!$A$2:$A$43,0),MATCH(H$4,BPCiObIC!$B$1:$AG$1,0)))</f>
        <v>11300190.612961855</v>
      </c>
      <c r="I97" s="20">
        <f t="array" ref="I97">H97*(1+INDEX(BPCiObIC!$B$2:$AG$43,MATCH($A97,BPCiObIC!$A$2:$A$43,0),MATCH(I$4,BPCiObIC!$B$1:$AG$1,0)))</f>
        <v>11733972.785024783</v>
      </c>
      <c r="J97" s="20">
        <f t="array" ref="J97">I97*(1+INDEX(BPCiObIC!$B$2:$AG$43,MATCH($A97,BPCiObIC!$A$2:$A$43,0),MATCH(J$4,BPCiObIC!$B$1:$AG$1,0)))</f>
        <v>12167754.957087709</v>
      </c>
      <c r="K97" s="20">
        <f t="array" ref="K97">J97*(1+INDEX(BPCiObIC!$B$2:$AG$43,MATCH($A97,BPCiObIC!$A$2:$A$43,0),MATCH(K$4,BPCiObIC!$B$1:$AG$1,0)))</f>
        <v>12601537.129150506</v>
      </c>
      <c r="L97" s="20">
        <f t="array" ref="L97">K97*(1+INDEX(BPCiObIC!$B$2:$AG$43,MATCH($A97,BPCiObIC!$A$2:$A$43,0),MATCH(L$4,BPCiObIC!$B$1:$AG$1,0)))</f>
        <v>13035319.301213434</v>
      </c>
      <c r="M97" s="20">
        <f t="array" ref="M97">L97*(1+INDEX(BPCiObIC!$B$2:$AG$43,MATCH($A97,BPCiObIC!$A$2:$A$43,0),MATCH(M$4,BPCiObIC!$B$1:$AG$1,0)))</f>
        <v>13469101.47327636</v>
      </c>
      <c r="N97" s="20">
        <f t="array" ref="N97">M97*(1+INDEX(BPCiObIC!$B$2:$AG$43,MATCH($A97,BPCiObIC!$A$2:$A$43,0),MATCH(N$4,BPCiObIC!$B$1:$AG$1,0)))</f>
        <v>13902883.645339286</v>
      </c>
      <c r="O97" s="20">
        <f t="array" ref="O97">N97*(1+INDEX(BPCiObIC!$B$2:$AG$43,MATCH($A97,BPCiObIC!$A$2:$A$43,0),MATCH(O$4,BPCiObIC!$B$1:$AG$1,0)))</f>
        <v>14336665.817402085</v>
      </c>
      <c r="P97" s="20">
        <f t="array" ref="P97">O97*(1+INDEX(BPCiObIC!$B$2:$AG$43,MATCH($A97,BPCiObIC!$A$2:$A$43,0),MATCH(P$4,BPCiObIC!$B$1:$AG$1,0)))</f>
        <v>14770447.989465013</v>
      </c>
      <c r="Q97" s="20">
        <f t="array" ref="Q97">P97*(1+INDEX(BPCiObIC!$B$2:$AG$43,MATCH($A97,BPCiObIC!$A$2:$A$43,0),MATCH(Q$4,BPCiObIC!$B$1:$AG$1,0)))</f>
        <v>15204230.161527941</v>
      </c>
      <c r="R97" s="20">
        <f t="array" ref="R97">Q97*(1+INDEX(BPCiObIC!$B$2:$AG$43,MATCH($A97,BPCiObIC!$A$2:$A$43,0),MATCH(R$4,BPCiObIC!$B$1:$AG$1,0)))</f>
        <v>15638012.333590867</v>
      </c>
      <c r="S97" s="20">
        <f t="array" ref="S97">R97*(1+INDEX(BPCiObIC!$B$2:$AG$43,MATCH($A97,BPCiObIC!$A$2:$A$43,0),MATCH(S$4,BPCiObIC!$B$1:$AG$1,0)))</f>
        <v>16071794.505653666</v>
      </c>
      <c r="T97" s="20">
        <f t="array" ref="T97">S97*(1+INDEX(BPCiObIC!$B$2:$AG$43,MATCH($A97,BPCiObIC!$A$2:$A$43,0),MATCH(T$4,BPCiObIC!$B$1:$AG$1,0)))</f>
        <v>16505576.677716594</v>
      </c>
      <c r="U97" s="20">
        <f t="array" ref="U97">T97*(1+INDEX(BPCiObIC!$B$2:$AG$43,MATCH($A97,BPCiObIC!$A$2:$A$43,0),MATCH(U$4,BPCiObIC!$B$1:$AG$1,0)))</f>
        <v>16939358.849779524</v>
      </c>
      <c r="V97" s="20">
        <f t="array" ref="V97">U97*(1+INDEX(BPCiObIC!$B$2:$AG$43,MATCH($A97,BPCiObIC!$A$2:$A$43,0),MATCH(V$4,BPCiObIC!$B$1:$AG$1,0)))</f>
        <v>17373141.02184245</v>
      </c>
      <c r="W97" s="20">
        <f t="array" ref="W97">V97*(1+INDEX(BPCiObIC!$B$2:$AG$43,MATCH($A97,BPCiObIC!$A$2:$A$43,0),MATCH(W$4,BPCiObIC!$B$1:$AG$1,0)))</f>
        <v>17806923.193905249</v>
      </c>
      <c r="X97" s="20">
        <f t="array" ref="X97">W97*(1+INDEX(BPCiObIC!$B$2:$AG$43,MATCH($A97,BPCiObIC!$A$2:$A$43,0),MATCH(X$4,BPCiObIC!$B$1:$AG$1,0)))</f>
        <v>18240705.365968179</v>
      </c>
      <c r="Y97" s="20">
        <f t="array" ref="Y97">X97*(1+INDEX(BPCiObIC!$B$2:$AG$43,MATCH($A97,BPCiObIC!$A$2:$A$43,0),MATCH(Y$4,BPCiObIC!$B$1:$AG$1,0)))</f>
        <v>18674487.538031105</v>
      </c>
      <c r="Z97" s="20">
        <f t="array" ref="Z97">Y97*(1+INDEX(BPCiObIC!$B$2:$AG$43,MATCH($A97,BPCiObIC!$A$2:$A$43,0),MATCH(Z$4,BPCiObIC!$B$1:$AG$1,0)))</f>
        <v>19108269.710094035</v>
      </c>
      <c r="AA97" s="20">
        <f t="array" ref="AA97">Z97*(1+INDEX(BPCiObIC!$B$2:$AG$43,MATCH($A97,BPCiObIC!$A$2:$A$43,0),MATCH(AA$4,BPCiObIC!$B$1:$AG$1,0)))</f>
        <v>19542051.882156834</v>
      </c>
      <c r="AB97" s="20">
        <f t="array" ref="AB97">AA97*(1+INDEX(BPCiObIC!$B$2:$AG$43,MATCH($A97,BPCiObIC!$A$2:$A$43,0),MATCH(AB$4,BPCiObIC!$B$1:$AG$1,0)))</f>
        <v>19975834.054219764</v>
      </c>
      <c r="AC97" s="20">
        <f t="array" ref="AC97">AB97*(1+INDEX(BPCiObIC!$B$2:$AG$43,MATCH($A97,BPCiObIC!$A$2:$A$43,0),MATCH(AC$4,BPCiObIC!$B$1:$AG$1,0)))</f>
        <v>20409616.22628269</v>
      </c>
      <c r="AD97" s="20">
        <f t="array" ref="AD97">AC97*(1+INDEX(BPCiObIC!$B$2:$AG$43,MATCH($A97,BPCiObIC!$A$2:$A$43,0),MATCH(AD$4,BPCiObIC!$B$1:$AG$1,0)))</f>
        <v>20843398.398345619</v>
      </c>
      <c r="AE97" s="20">
        <f t="array" ref="AE97">AD97*(1+INDEX(BPCiObIC!$B$2:$AG$43,MATCH($A97,BPCiObIC!$A$2:$A$43,0),MATCH(AE$4,BPCiObIC!$B$1:$AG$1,0)))</f>
        <v>21277180.570408419</v>
      </c>
      <c r="AF97" s="20">
        <f t="array" ref="AF97">AE97*(1+INDEX(BPCiObIC!$B$2:$AG$43,MATCH($A97,BPCiObIC!$A$2:$A$43,0),MATCH(AF$4,BPCiObIC!$B$1:$AG$1,0)))</f>
        <v>21710962.742471345</v>
      </c>
      <c r="AG97" s="20">
        <f t="array" ref="AG97">AF97*(1+INDEX(BPCiObIC!$B$2:$AG$43,MATCH($A97,BPCiObIC!$A$2:$A$43,0),MATCH(AG$4,BPCiObIC!$B$1:$AG$1,0)))</f>
        <v>22144744.914534274</v>
      </c>
      <c r="AH97" s="20">
        <f t="array" ref="AH97">AG97*(1+INDEX(BPCiObIC!$B$2:$AG$43,MATCH($A97,BPCiObIC!$A$2:$A$43,0),MATCH(AH$4,BPCiObIC!$B$1:$AG$1,0)))</f>
        <v>22578527.086597074</v>
      </c>
    </row>
    <row r="98" spans="1:34" ht="15.75" customHeight="1" x14ac:dyDescent="0.2">
      <c r="A98" s="3" t="s">
        <v>152</v>
      </c>
      <c r="B98" s="3" t="s">
        <v>20</v>
      </c>
      <c r="C98" s="3" t="s">
        <v>121</v>
      </c>
      <c r="D98" s="61">
        <f>'Bureau of Stat KBLI'!U22*$E$1</f>
        <v>1896066525.4452002</v>
      </c>
      <c r="E98" s="20">
        <f t="array" ref="E98">D98*(1+INDEX(BPCiObIC!$B$2:$AG$43,MATCH($A98,BPCiObIC!$A$2:$A$43,0),MATCH(E$4,BPCiObIC!$B$1:$AG$1,0)))</f>
        <v>1920525783.6234431</v>
      </c>
      <c r="F98" s="20">
        <f t="array" ref="F98">E98*(1+INDEX(BPCiObIC!$B$2:$AG$43,MATCH($A98,BPCiObIC!$A$2:$A$43,0),MATCH(F$4,BPCiObIC!$B$1:$AG$1,0)))</f>
        <v>1945300566.2321854</v>
      </c>
      <c r="G98" s="20">
        <f t="array" ref="G98">F98*(1+INDEX(BPCiObIC!$B$2:$AG$43,MATCH($A98,BPCiObIC!$A$2:$A$43,0),MATCH(G$4,BPCiObIC!$B$1:$AG$1,0)))</f>
        <v>1986346408.1796842</v>
      </c>
      <c r="H98" s="20">
        <f t="array" ref="H98">G98*(1+INDEX(BPCiObIC!$B$2:$AG$43,MATCH($A98,BPCiObIC!$A$2:$A$43,0),MATCH(H$4,BPCiObIC!$B$1:$AG$1,0)))</f>
        <v>2001442640.8818498</v>
      </c>
      <c r="I98" s="20">
        <f t="array" ref="I98">H98*(1+INDEX(BPCiObIC!$B$2:$AG$43,MATCH($A98,BPCiObIC!$A$2:$A$43,0),MATCH(I$4,BPCiObIC!$B$1:$AG$1,0)))</f>
        <v>2077642902.5491834</v>
      </c>
      <c r="J98" s="20">
        <f t="array" ref="J98">I98*(1+INDEX(BPCiObIC!$B$2:$AG$43,MATCH($A98,BPCiObIC!$A$2:$A$43,0),MATCH(J$4,BPCiObIC!$B$1:$AG$1,0)))</f>
        <v>2153843164.2165174</v>
      </c>
      <c r="K98" s="20">
        <f t="array" ref="K98">J98*(1+INDEX(BPCiObIC!$B$2:$AG$43,MATCH($A98,BPCiObIC!$A$2:$A$43,0),MATCH(K$4,BPCiObIC!$B$1:$AG$1,0)))</f>
        <v>2230043425.8838515</v>
      </c>
      <c r="L98" s="20">
        <f t="array" ref="L98">K98*(1+INDEX(BPCiObIC!$B$2:$AG$43,MATCH($A98,BPCiObIC!$A$2:$A$43,0),MATCH(L$4,BPCiObIC!$B$1:$AG$1,0)))</f>
        <v>2306243687.5511856</v>
      </c>
      <c r="M98" s="20">
        <f t="array" ref="M98">L98*(1+INDEX(BPCiObIC!$B$2:$AG$43,MATCH($A98,BPCiObIC!$A$2:$A$43,0),MATCH(M$4,BPCiObIC!$B$1:$AG$1,0)))</f>
        <v>2382443949.2185478</v>
      </c>
      <c r="N98" s="20">
        <f t="array" ref="N98">M98*(1+INDEX(BPCiObIC!$B$2:$AG$43,MATCH($A98,BPCiObIC!$A$2:$A$43,0),MATCH(N$4,BPCiObIC!$B$1:$AG$1,0)))</f>
        <v>2458644210.8858819</v>
      </c>
      <c r="O98" s="20">
        <f t="array" ref="O98">N98*(1+INDEX(BPCiObIC!$B$2:$AG$43,MATCH($A98,BPCiObIC!$A$2:$A$43,0),MATCH(O$4,BPCiObIC!$B$1:$AG$1,0)))</f>
        <v>2534844472.5532155</v>
      </c>
      <c r="P98" s="20">
        <f t="array" ref="P98">O98*(1+INDEX(BPCiObIC!$B$2:$AG$43,MATCH($A98,BPCiObIC!$A$2:$A$43,0),MATCH(P$4,BPCiObIC!$B$1:$AG$1,0)))</f>
        <v>2611044734.2205491</v>
      </c>
      <c r="Q98" s="20">
        <f t="array" ref="Q98">P98*(1+INDEX(BPCiObIC!$B$2:$AG$43,MATCH($A98,BPCiObIC!$A$2:$A$43,0),MATCH(Q$4,BPCiObIC!$B$1:$AG$1,0)))</f>
        <v>2687244995.8878832</v>
      </c>
      <c r="R98" s="20">
        <f t="array" ref="R98">Q98*(1+INDEX(BPCiObIC!$B$2:$AG$43,MATCH($A98,BPCiObIC!$A$2:$A$43,0),MATCH(R$4,BPCiObIC!$B$1:$AG$1,0)))</f>
        <v>2763445257.5552459</v>
      </c>
      <c r="S98" s="20">
        <f t="array" ref="S98">R98*(1+INDEX(BPCiObIC!$B$2:$AG$43,MATCH($A98,BPCiObIC!$A$2:$A$43,0),MATCH(S$4,BPCiObIC!$B$1:$AG$1,0)))</f>
        <v>2839645519.22258</v>
      </c>
      <c r="T98" s="20">
        <f t="array" ref="T98">S98*(1+INDEX(BPCiObIC!$B$2:$AG$43,MATCH($A98,BPCiObIC!$A$2:$A$43,0),MATCH(T$4,BPCiObIC!$B$1:$AG$1,0)))</f>
        <v>2915845780.889914</v>
      </c>
      <c r="U98" s="20">
        <f t="array" ref="U98">T98*(1+INDEX(BPCiObIC!$B$2:$AG$43,MATCH($A98,BPCiObIC!$A$2:$A$43,0),MATCH(U$4,BPCiObIC!$B$1:$AG$1,0)))</f>
        <v>2992046042.5572476</v>
      </c>
      <c r="V98" s="20">
        <f t="array" ref="V98">U98*(1+INDEX(BPCiObIC!$B$2:$AG$43,MATCH($A98,BPCiObIC!$A$2:$A$43,0),MATCH(V$4,BPCiObIC!$B$1:$AG$1,0)))</f>
        <v>3068246304.2245812</v>
      </c>
      <c r="W98" s="20">
        <f t="array" ref="W98">V98*(1+INDEX(BPCiObIC!$B$2:$AG$43,MATCH($A98,BPCiObIC!$A$2:$A$43,0),MATCH(W$4,BPCiObIC!$B$1:$AG$1,0)))</f>
        <v>3144446565.8919153</v>
      </c>
      <c r="X98" s="20">
        <f t="array" ref="X98">W98*(1+INDEX(BPCiObIC!$B$2:$AG$43,MATCH($A98,BPCiObIC!$A$2:$A$43,0),MATCH(X$4,BPCiObIC!$B$1:$AG$1,0)))</f>
        <v>3220646827.5592775</v>
      </c>
      <c r="Y98" s="20">
        <f t="array" ref="Y98">X98*(1+INDEX(BPCiObIC!$B$2:$AG$43,MATCH($A98,BPCiObIC!$A$2:$A$43,0),MATCH(Y$4,BPCiObIC!$B$1:$AG$1,0)))</f>
        <v>3296847089.2266116</v>
      </c>
      <c r="Z98" s="20">
        <f t="array" ref="Z98">Y98*(1+INDEX(BPCiObIC!$B$2:$AG$43,MATCH($A98,BPCiObIC!$A$2:$A$43,0),MATCH(Z$4,BPCiObIC!$B$1:$AG$1,0)))</f>
        <v>3373047350.8939457</v>
      </c>
      <c r="AA98" s="20">
        <f t="array" ref="AA98">Z98*(1+INDEX(BPCiObIC!$B$2:$AG$43,MATCH($A98,BPCiObIC!$A$2:$A$43,0),MATCH(AA$4,BPCiObIC!$B$1:$AG$1,0)))</f>
        <v>3449247612.5612798</v>
      </c>
      <c r="AB98" s="20">
        <f t="array" ref="AB98">AA98*(1+INDEX(BPCiObIC!$B$2:$AG$43,MATCH($A98,BPCiObIC!$A$2:$A$43,0),MATCH(AB$4,BPCiObIC!$B$1:$AG$1,0)))</f>
        <v>3525447874.2286139</v>
      </c>
      <c r="AC98" s="20">
        <f t="array" ref="AC98">AB98*(1+INDEX(BPCiObIC!$B$2:$AG$43,MATCH($A98,BPCiObIC!$A$2:$A$43,0),MATCH(AC$4,BPCiObIC!$B$1:$AG$1,0)))</f>
        <v>3601648135.8959479</v>
      </c>
      <c r="AD98" s="20">
        <f t="array" ref="AD98">AC98*(1+INDEX(BPCiObIC!$B$2:$AG$43,MATCH($A98,BPCiObIC!$A$2:$A$43,0),MATCH(AD$4,BPCiObIC!$B$1:$AG$1,0)))</f>
        <v>3677848397.5633101</v>
      </c>
      <c r="AE98" s="20">
        <f t="array" ref="AE98">AD98*(1+INDEX(BPCiObIC!$B$2:$AG$43,MATCH($A98,BPCiObIC!$A$2:$A$43,0),MATCH(AE$4,BPCiObIC!$B$1:$AG$1,0)))</f>
        <v>3754048659.2306442</v>
      </c>
      <c r="AF98" s="20">
        <f t="array" ref="AF98">AE98*(1+INDEX(BPCiObIC!$B$2:$AG$43,MATCH($A98,BPCiObIC!$A$2:$A$43,0),MATCH(AF$4,BPCiObIC!$B$1:$AG$1,0)))</f>
        <v>3830248920.8979778</v>
      </c>
      <c r="AG98" s="20">
        <f t="array" ref="AG98">AF98*(1+INDEX(BPCiObIC!$B$2:$AG$43,MATCH($A98,BPCiObIC!$A$2:$A$43,0),MATCH(AG$4,BPCiObIC!$B$1:$AG$1,0)))</f>
        <v>3906449182.5653114</v>
      </c>
      <c r="AH98" s="20">
        <f t="array" ref="AH98">AG98*(1+INDEX(BPCiObIC!$B$2:$AG$43,MATCH($A98,BPCiObIC!$A$2:$A$43,0),MATCH(AH$4,BPCiObIC!$B$1:$AG$1,0)))</f>
        <v>3982649444.232645</v>
      </c>
    </row>
    <row r="99" spans="1:34" ht="15.75" customHeight="1" x14ac:dyDescent="0.2">
      <c r="A99" s="3" t="s">
        <v>153</v>
      </c>
      <c r="B99" s="3" t="s">
        <v>20</v>
      </c>
      <c r="C99" s="3" t="s">
        <v>122</v>
      </c>
      <c r="D99" s="61">
        <f>'Bureau of Stat KBLI'!U23*$E$1</f>
        <v>1625232354.8442001</v>
      </c>
      <c r="E99" s="20">
        <f t="array" ref="E99">D99*(1+INDEX(BPCiObIC!$B$2:$AG$43,MATCH($A99,BPCiObIC!$A$2:$A$43,0),MATCH(E$4,BPCiObIC!$B$1:$AG$1,0)))</f>
        <v>1646197852.2216902</v>
      </c>
      <c r="F99" s="20">
        <f t="array" ref="F99">E99*(1+INDEX(BPCiObIC!$B$2:$AG$43,MATCH($A99,BPCiObIC!$A$2:$A$43,0),MATCH(F$4,BPCiObIC!$B$1:$AG$1,0)))</f>
        <v>1667433804.5153499</v>
      </c>
      <c r="G99" s="20">
        <f t="array" ref="G99">F99*(1+INDEX(BPCiObIC!$B$2:$AG$43,MATCH($A99,BPCiObIC!$A$2:$A$43,0),MATCH(G$4,BPCiObIC!$B$1:$AG$1,0)))</f>
        <v>1702616657.7906237</v>
      </c>
      <c r="H99" s="20">
        <f t="array" ref="H99">G99*(1+INDEX(BPCiObIC!$B$2:$AG$43,MATCH($A99,BPCiObIC!$A$2:$A$43,0),MATCH(H$4,BPCiObIC!$B$1:$AG$1,0)))</f>
        <v>1715556544.3898325</v>
      </c>
      <c r="I99" s="20">
        <f t="array" ref="I99">H99*(1+INDEX(BPCiObIC!$B$2:$AG$43,MATCH($A99,BPCiObIC!$A$2:$A$43,0),MATCH(I$4,BPCiObIC!$B$1:$AG$1,0)))</f>
        <v>1780872207.8788009</v>
      </c>
      <c r="J99" s="20">
        <f t="array" ref="J99">I99*(1+INDEX(BPCiObIC!$B$2:$AG$43,MATCH($A99,BPCiObIC!$A$2:$A$43,0),MATCH(J$4,BPCiObIC!$B$1:$AG$1,0)))</f>
        <v>1846187871.3677518</v>
      </c>
      <c r="K99" s="20">
        <f t="array" ref="K99">J99*(1+INDEX(BPCiObIC!$B$2:$AG$43,MATCH($A99,BPCiObIC!$A$2:$A$43,0),MATCH(K$4,BPCiObIC!$B$1:$AG$1,0)))</f>
        <v>1911503534.8567202</v>
      </c>
      <c r="L99" s="20">
        <f t="array" ref="L99">K99*(1+INDEX(BPCiObIC!$B$2:$AG$43,MATCH($A99,BPCiObIC!$A$2:$A$43,0),MATCH(L$4,BPCiObIC!$B$1:$AG$1,0)))</f>
        <v>1976819198.3456712</v>
      </c>
      <c r="M99" s="20">
        <f t="array" ref="M99">L99*(1+INDEX(BPCiObIC!$B$2:$AG$43,MATCH($A99,BPCiObIC!$A$2:$A$43,0),MATCH(M$4,BPCiObIC!$B$1:$AG$1,0)))</f>
        <v>2042134861.8346395</v>
      </c>
      <c r="N99" s="20">
        <f t="array" ref="N99">M99*(1+INDEX(BPCiObIC!$B$2:$AG$43,MATCH($A99,BPCiObIC!$A$2:$A$43,0),MATCH(N$4,BPCiObIC!$B$1:$AG$1,0)))</f>
        <v>2107450525.3236077</v>
      </c>
      <c r="O99" s="20">
        <f t="array" ref="O99">N99*(1+INDEX(BPCiObIC!$B$2:$AG$43,MATCH($A99,BPCiObIC!$A$2:$A$43,0),MATCH(O$4,BPCiObIC!$B$1:$AG$1,0)))</f>
        <v>2172766188.8125591</v>
      </c>
      <c r="P99" s="20">
        <f t="array" ref="P99">O99*(1+INDEX(BPCiObIC!$B$2:$AG$43,MATCH($A99,BPCiObIC!$A$2:$A$43,0),MATCH(P$4,BPCiObIC!$B$1:$AG$1,0)))</f>
        <v>2238081852.3015275</v>
      </c>
      <c r="Q99" s="20">
        <f t="array" ref="Q99">P99*(1+INDEX(BPCiObIC!$B$2:$AG$43,MATCH($A99,BPCiObIC!$A$2:$A$43,0),MATCH(Q$4,BPCiObIC!$B$1:$AG$1,0)))</f>
        <v>2303397515.7904787</v>
      </c>
      <c r="R99" s="20">
        <f t="array" ref="R99">Q99*(1+INDEX(BPCiObIC!$B$2:$AG$43,MATCH($A99,BPCiObIC!$A$2:$A$43,0),MATCH(R$4,BPCiObIC!$B$1:$AG$1,0)))</f>
        <v>2368713179.2794471</v>
      </c>
      <c r="S99" s="20">
        <f t="array" ref="S99">R99*(1+INDEX(BPCiObIC!$B$2:$AG$43,MATCH($A99,BPCiObIC!$A$2:$A$43,0),MATCH(S$4,BPCiObIC!$B$1:$AG$1,0)))</f>
        <v>2434028842.7683978</v>
      </c>
      <c r="T99" s="20">
        <f t="array" ref="T99">S99*(1+INDEX(BPCiObIC!$B$2:$AG$43,MATCH($A99,BPCiObIC!$A$2:$A$43,0),MATCH(T$4,BPCiObIC!$B$1:$AG$1,0)))</f>
        <v>2499344506.2573662</v>
      </c>
      <c r="U99" s="20">
        <f t="array" ref="U99">T99*(1+INDEX(BPCiObIC!$B$2:$AG$43,MATCH($A99,BPCiObIC!$A$2:$A$43,0),MATCH(U$4,BPCiObIC!$B$1:$AG$1,0)))</f>
        <v>2564660169.7463174</v>
      </c>
      <c r="V99" s="20">
        <f t="array" ref="V99">U99*(1+INDEX(BPCiObIC!$B$2:$AG$43,MATCH($A99,BPCiObIC!$A$2:$A$43,0),MATCH(V$4,BPCiObIC!$B$1:$AG$1,0)))</f>
        <v>2629975833.2352858</v>
      </c>
      <c r="W99" s="20">
        <f t="array" ref="W99">V99*(1+INDEX(BPCiObIC!$B$2:$AG$43,MATCH($A99,BPCiObIC!$A$2:$A$43,0),MATCH(W$4,BPCiObIC!$B$1:$AG$1,0)))</f>
        <v>2695291496.724237</v>
      </c>
      <c r="X99" s="20">
        <f t="array" ref="X99">W99*(1+INDEX(BPCiObIC!$B$2:$AG$43,MATCH($A99,BPCiObIC!$A$2:$A$43,0),MATCH(X$4,BPCiObIC!$B$1:$AG$1,0)))</f>
        <v>2760607160.2132053</v>
      </c>
      <c r="Y99" s="20">
        <f t="array" ref="Y99">X99*(1+INDEX(BPCiObIC!$B$2:$AG$43,MATCH($A99,BPCiObIC!$A$2:$A$43,0),MATCH(Y$4,BPCiObIC!$B$1:$AG$1,0)))</f>
        <v>2825922823.7021565</v>
      </c>
      <c r="Z99" s="20">
        <f t="array" ref="Z99">Y99*(1+INDEX(BPCiObIC!$B$2:$AG$43,MATCH($A99,BPCiObIC!$A$2:$A$43,0),MATCH(Z$4,BPCiObIC!$B$1:$AG$1,0)))</f>
        <v>2891238487.1911249</v>
      </c>
      <c r="AA99" s="20">
        <f t="array" ref="AA99">Z99*(1+INDEX(BPCiObIC!$B$2:$AG$43,MATCH($A99,BPCiObIC!$A$2:$A$43,0),MATCH(AA$4,BPCiObIC!$B$1:$AG$1,0)))</f>
        <v>2956554150.6800761</v>
      </c>
      <c r="AB99" s="20">
        <f t="array" ref="AB99">AA99*(1+INDEX(BPCiObIC!$B$2:$AG$43,MATCH($A99,BPCiObIC!$A$2:$A$43,0),MATCH(AB$4,BPCiObIC!$B$1:$AG$1,0)))</f>
        <v>3021869814.1690445</v>
      </c>
      <c r="AC99" s="20">
        <f t="array" ref="AC99">AB99*(1+INDEX(BPCiObIC!$B$2:$AG$43,MATCH($A99,BPCiObIC!$A$2:$A$43,0),MATCH(AC$4,BPCiObIC!$B$1:$AG$1,0)))</f>
        <v>3087185477.6579957</v>
      </c>
      <c r="AD99" s="20">
        <f t="array" ref="AD99">AC99*(1+INDEX(BPCiObIC!$B$2:$AG$43,MATCH($A99,BPCiObIC!$A$2:$A$43,0),MATCH(AD$4,BPCiObIC!$B$1:$AG$1,0)))</f>
        <v>3152501141.1469641</v>
      </c>
      <c r="AE99" s="20">
        <f t="array" ref="AE99">AD99*(1+INDEX(BPCiObIC!$B$2:$AG$43,MATCH($A99,BPCiObIC!$A$2:$A$43,0),MATCH(AE$4,BPCiObIC!$B$1:$AG$1,0)))</f>
        <v>3217816804.6359148</v>
      </c>
      <c r="AF99" s="20">
        <f t="array" ref="AF99">AE99*(1+INDEX(BPCiObIC!$B$2:$AG$43,MATCH($A99,BPCiObIC!$A$2:$A$43,0),MATCH(AF$4,BPCiObIC!$B$1:$AG$1,0)))</f>
        <v>3283132468.1248832</v>
      </c>
      <c r="AG99" s="20">
        <f t="array" ref="AG99">AF99*(1+INDEX(BPCiObIC!$B$2:$AG$43,MATCH($A99,BPCiObIC!$A$2:$A$43,0),MATCH(AG$4,BPCiObIC!$B$1:$AG$1,0)))</f>
        <v>3348448131.6138515</v>
      </c>
      <c r="AH99" s="20">
        <f t="array" ref="AH99">AG99*(1+INDEX(BPCiObIC!$B$2:$AG$43,MATCH($A99,BPCiObIC!$A$2:$A$43,0),MATCH(AH$4,BPCiObIC!$B$1:$AG$1,0)))</f>
        <v>3413763795.1028023</v>
      </c>
    </row>
    <row r="100" spans="1:34" ht="15.75" customHeight="1" x14ac:dyDescent="0.2">
      <c r="A100" s="3" t="s">
        <v>154</v>
      </c>
      <c r="B100" s="3" t="s">
        <v>20</v>
      </c>
      <c r="C100" s="3" t="s">
        <v>123</v>
      </c>
      <c r="D100" s="61">
        <f>'Bureau of Stat KBLI'!U24*$E$1</f>
        <v>0</v>
      </c>
      <c r="E100" s="20">
        <f t="array" ref="E100">D100*(1+INDEX(BPCiObIC!$B$2:$AG$43,MATCH($A100,BPCiObIC!$A$2:$A$43,0),MATCH(E$4,BPCiObIC!$B$1:$AG$1,0)))</f>
        <v>0</v>
      </c>
      <c r="F100" s="20">
        <f t="array" ref="F100">E100*(1+INDEX(BPCiObIC!$B$2:$AG$43,MATCH($A100,BPCiObIC!$A$2:$A$43,0),MATCH(F$4,BPCiObIC!$B$1:$AG$1,0)))</f>
        <v>0</v>
      </c>
      <c r="G100" s="20">
        <f t="array" ref="G100">F100*(1+INDEX(BPCiObIC!$B$2:$AG$43,MATCH($A100,BPCiObIC!$A$2:$A$43,0),MATCH(G$4,BPCiObIC!$B$1:$AG$1,0)))</f>
        <v>0</v>
      </c>
      <c r="H100" s="20">
        <f t="array" ref="H100">G100*(1+INDEX(BPCiObIC!$B$2:$AG$43,MATCH($A100,BPCiObIC!$A$2:$A$43,0),MATCH(H$4,BPCiObIC!$B$1:$AG$1,0)))</f>
        <v>0</v>
      </c>
      <c r="I100" s="20">
        <f t="array" ref="I100">H100*(1+INDEX(BPCiObIC!$B$2:$AG$43,MATCH($A100,BPCiObIC!$A$2:$A$43,0),MATCH(I$4,BPCiObIC!$B$1:$AG$1,0)))</f>
        <v>0</v>
      </c>
      <c r="J100" s="20">
        <f t="array" ref="J100">I100*(1+INDEX(BPCiObIC!$B$2:$AG$43,MATCH($A100,BPCiObIC!$A$2:$A$43,0),MATCH(J$4,BPCiObIC!$B$1:$AG$1,0)))</f>
        <v>0</v>
      </c>
      <c r="K100" s="20">
        <f t="array" ref="K100">J100*(1+INDEX(BPCiObIC!$B$2:$AG$43,MATCH($A100,BPCiObIC!$A$2:$A$43,0),MATCH(K$4,BPCiObIC!$B$1:$AG$1,0)))</f>
        <v>0</v>
      </c>
      <c r="L100" s="20">
        <f t="array" ref="L100">K100*(1+INDEX(BPCiObIC!$B$2:$AG$43,MATCH($A100,BPCiObIC!$A$2:$A$43,0),MATCH(L$4,BPCiObIC!$B$1:$AG$1,0)))</f>
        <v>0</v>
      </c>
      <c r="M100" s="20">
        <f t="array" ref="M100">L100*(1+INDEX(BPCiObIC!$B$2:$AG$43,MATCH($A100,BPCiObIC!$A$2:$A$43,0),MATCH(M$4,BPCiObIC!$B$1:$AG$1,0)))</f>
        <v>0</v>
      </c>
      <c r="N100" s="20">
        <f t="array" ref="N100">M100*(1+INDEX(BPCiObIC!$B$2:$AG$43,MATCH($A100,BPCiObIC!$A$2:$A$43,0),MATCH(N$4,BPCiObIC!$B$1:$AG$1,0)))</f>
        <v>0</v>
      </c>
      <c r="O100" s="20">
        <f t="array" ref="O100">N100*(1+INDEX(BPCiObIC!$B$2:$AG$43,MATCH($A100,BPCiObIC!$A$2:$A$43,0),MATCH(O$4,BPCiObIC!$B$1:$AG$1,0)))</f>
        <v>0</v>
      </c>
      <c r="P100" s="20">
        <f t="array" ref="P100">O100*(1+INDEX(BPCiObIC!$B$2:$AG$43,MATCH($A100,BPCiObIC!$A$2:$A$43,0),MATCH(P$4,BPCiObIC!$B$1:$AG$1,0)))</f>
        <v>0</v>
      </c>
      <c r="Q100" s="20">
        <f t="array" ref="Q100">P100*(1+INDEX(BPCiObIC!$B$2:$AG$43,MATCH($A100,BPCiObIC!$A$2:$A$43,0),MATCH(Q$4,BPCiObIC!$B$1:$AG$1,0)))</f>
        <v>0</v>
      </c>
      <c r="R100" s="20">
        <f t="array" ref="R100">Q100*(1+INDEX(BPCiObIC!$B$2:$AG$43,MATCH($A100,BPCiObIC!$A$2:$A$43,0),MATCH(R$4,BPCiObIC!$B$1:$AG$1,0)))</f>
        <v>0</v>
      </c>
      <c r="S100" s="20">
        <f t="array" ref="S100">R100*(1+INDEX(BPCiObIC!$B$2:$AG$43,MATCH($A100,BPCiObIC!$A$2:$A$43,0),MATCH(S$4,BPCiObIC!$B$1:$AG$1,0)))</f>
        <v>0</v>
      </c>
      <c r="T100" s="20">
        <f t="array" ref="T100">S100*(1+INDEX(BPCiObIC!$B$2:$AG$43,MATCH($A100,BPCiObIC!$A$2:$A$43,0),MATCH(T$4,BPCiObIC!$B$1:$AG$1,0)))</f>
        <v>0</v>
      </c>
      <c r="U100" s="20">
        <f t="array" ref="U100">T100*(1+INDEX(BPCiObIC!$B$2:$AG$43,MATCH($A100,BPCiObIC!$A$2:$A$43,0),MATCH(U$4,BPCiObIC!$B$1:$AG$1,0)))</f>
        <v>0</v>
      </c>
      <c r="V100" s="20">
        <f t="array" ref="V100">U100*(1+INDEX(BPCiObIC!$B$2:$AG$43,MATCH($A100,BPCiObIC!$A$2:$A$43,0),MATCH(V$4,BPCiObIC!$B$1:$AG$1,0)))</f>
        <v>0</v>
      </c>
      <c r="W100" s="20">
        <f t="array" ref="W100">V100*(1+INDEX(BPCiObIC!$B$2:$AG$43,MATCH($A100,BPCiObIC!$A$2:$A$43,0),MATCH(W$4,BPCiObIC!$B$1:$AG$1,0)))</f>
        <v>0</v>
      </c>
      <c r="X100" s="20">
        <f t="array" ref="X100">W100*(1+INDEX(BPCiObIC!$B$2:$AG$43,MATCH($A100,BPCiObIC!$A$2:$A$43,0),MATCH(X$4,BPCiObIC!$B$1:$AG$1,0)))</f>
        <v>0</v>
      </c>
      <c r="Y100" s="20">
        <f t="array" ref="Y100">X100*(1+INDEX(BPCiObIC!$B$2:$AG$43,MATCH($A100,BPCiObIC!$A$2:$A$43,0),MATCH(Y$4,BPCiObIC!$B$1:$AG$1,0)))</f>
        <v>0</v>
      </c>
      <c r="Z100" s="20">
        <f t="array" ref="Z100">Y100*(1+INDEX(BPCiObIC!$B$2:$AG$43,MATCH($A100,BPCiObIC!$A$2:$A$43,0),MATCH(Z$4,BPCiObIC!$B$1:$AG$1,0)))</f>
        <v>0</v>
      </c>
      <c r="AA100" s="20">
        <f t="array" ref="AA100">Z100*(1+INDEX(BPCiObIC!$B$2:$AG$43,MATCH($A100,BPCiObIC!$A$2:$A$43,0),MATCH(AA$4,BPCiObIC!$B$1:$AG$1,0)))</f>
        <v>0</v>
      </c>
      <c r="AB100" s="20">
        <f t="array" ref="AB100">AA100*(1+INDEX(BPCiObIC!$B$2:$AG$43,MATCH($A100,BPCiObIC!$A$2:$A$43,0),MATCH(AB$4,BPCiObIC!$B$1:$AG$1,0)))</f>
        <v>0</v>
      </c>
      <c r="AC100" s="20">
        <f t="array" ref="AC100">AB100*(1+INDEX(BPCiObIC!$B$2:$AG$43,MATCH($A100,BPCiObIC!$A$2:$A$43,0),MATCH(AC$4,BPCiObIC!$B$1:$AG$1,0)))</f>
        <v>0</v>
      </c>
      <c r="AD100" s="20">
        <f t="array" ref="AD100">AC100*(1+INDEX(BPCiObIC!$B$2:$AG$43,MATCH($A100,BPCiObIC!$A$2:$A$43,0),MATCH(AD$4,BPCiObIC!$B$1:$AG$1,0)))</f>
        <v>0</v>
      </c>
      <c r="AE100" s="20">
        <f t="array" ref="AE100">AD100*(1+INDEX(BPCiObIC!$B$2:$AG$43,MATCH($A100,BPCiObIC!$A$2:$A$43,0),MATCH(AE$4,BPCiObIC!$B$1:$AG$1,0)))</f>
        <v>0</v>
      </c>
      <c r="AF100" s="20">
        <f t="array" ref="AF100">AE100*(1+INDEX(BPCiObIC!$B$2:$AG$43,MATCH($A100,BPCiObIC!$A$2:$A$43,0),MATCH(AF$4,BPCiObIC!$B$1:$AG$1,0)))</f>
        <v>0</v>
      </c>
      <c r="AG100" s="20">
        <f t="array" ref="AG100">AF100*(1+INDEX(BPCiObIC!$B$2:$AG$43,MATCH($A100,BPCiObIC!$A$2:$A$43,0),MATCH(AG$4,BPCiObIC!$B$1:$AG$1,0)))</f>
        <v>0</v>
      </c>
      <c r="AH100" s="20">
        <f t="array" ref="AH100">AG100*(1+INDEX(BPCiObIC!$B$2:$AG$43,MATCH($A100,BPCiObIC!$A$2:$A$43,0),MATCH(AH$4,BPCiObIC!$B$1:$AG$1,0)))</f>
        <v>0</v>
      </c>
    </row>
    <row r="101" spans="1:34" ht="15.75" customHeight="1" x14ac:dyDescent="0.2">
      <c r="A101" s="3" t="s">
        <v>155</v>
      </c>
      <c r="B101" s="3" t="s">
        <v>20</v>
      </c>
      <c r="C101" s="3" t="s">
        <v>124</v>
      </c>
      <c r="D101" s="61">
        <f>SUM('Bureau of Stat KBLI'!S25:U26)*$E$1</f>
        <v>527183066380.66705</v>
      </c>
      <c r="E101" s="20">
        <f t="array" ref="E101">D101*(1+INDEX(BPCiObIC!$B$2:$AG$43,MATCH($A101,BPCiObIC!$A$2:$A$43,0),MATCH(E$4,BPCiObIC!$B$1:$AG$1,0)))</f>
        <v>533983727936.9776</v>
      </c>
      <c r="F101" s="20">
        <f t="array" ref="F101">E101*(1+INDEX(BPCiObIC!$B$2:$AG$43,MATCH($A101,BPCiObIC!$A$2:$A$43,0),MATCH(F$4,BPCiObIC!$B$1:$AG$1,0)))</f>
        <v>540872118027.36456</v>
      </c>
      <c r="G101" s="20">
        <f t="array" ref="G101">F101*(1+INDEX(BPCiObIC!$B$2:$AG$43,MATCH($A101,BPCiObIC!$A$2:$A$43,0),MATCH(G$4,BPCiObIC!$B$1:$AG$1,0)))</f>
        <v>552284519717.74194</v>
      </c>
      <c r="H101" s="20">
        <f t="array" ref="H101">G101*(1+INDEX(BPCiObIC!$B$2:$AG$43,MATCH($A101,BPCiObIC!$A$2:$A$43,0),MATCH(H$4,BPCiObIC!$B$1:$AG$1,0)))</f>
        <v>556481882067.5968</v>
      </c>
      <c r="I101" s="20">
        <f t="array" ref="I101">H101*(1+INDEX(BPCiObIC!$B$2:$AG$43,MATCH($A101,BPCiObIC!$A$2:$A$43,0),MATCH(I$4,BPCiObIC!$B$1:$AG$1,0)))</f>
        <v>577954288717.56592</v>
      </c>
      <c r="J101" s="20">
        <f t="array" ref="J101">I101*(1+INDEX(BPCiObIC!$B$2:$AG$43,MATCH($A101,BPCiObIC!$A$2:$A$43,0),MATCH(J$4,BPCiObIC!$B$1:$AG$1,0)))</f>
        <v>599426695367.52734</v>
      </c>
      <c r="K101" s="20">
        <f t="array" ref="K101">J101*(1+INDEX(BPCiObIC!$B$2:$AG$43,MATCH($A101,BPCiObIC!$A$2:$A$43,0),MATCH(K$4,BPCiObIC!$B$1:$AG$1,0)))</f>
        <v>620899102017.49646</v>
      </c>
      <c r="L101" s="20">
        <f t="array" ref="L101">K101*(1+INDEX(BPCiObIC!$B$2:$AG$43,MATCH($A101,BPCiObIC!$A$2:$A$43,0),MATCH(L$4,BPCiObIC!$B$1:$AG$1,0)))</f>
        <v>642371508667.45789</v>
      </c>
      <c r="M101" s="20">
        <f t="array" ref="M101">L101*(1+INDEX(BPCiObIC!$B$2:$AG$43,MATCH($A101,BPCiObIC!$A$2:$A$43,0),MATCH(M$4,BPCiObIC!$B$1:$AG$1,0)))</f>
        <v>663843915317.41931</v>
      </c>
      <c r="N101" s="20">
        <f t="array" ref="N101">M101*(1+INDEX(BPCiObIC!$B$2:$AG$43,MATCH($A101,BPCiObIC!$A$2:$A$43,0),MATCH(N$4,BPCiObIC!$B$1:$AG$1,0)))</f>
        <v>685316321967.38843</v>
      </c>
      <c r="O101" s="20">
        <f t="array" ref="O101">N101*(1+INDEX(BPCiObIC!$B$2:$AG$43,MATCH($A101,BPCiObIC!$A$2:$A$43,0),MATCH(O$4,BPCiObIC!$B$1:$AG$1,0)))</f>
        <v>706788728617.34985</v>
      </c>
      <c r="P101" s="20">
        <f t="array" ref="P101">O101*(1+INDEX(BPCiObIC!$B$2:$AG$43,MATCH($A101,BPCiObIC!$A$2:$A$43,0),MATCH(P$4,BPCiObIC!$B$1:$AG$1,0)))</f>
        <v>728261135267.31128</v>
      </c>
      <c r="Q101" s="20">
        <f t="array" ref="Q101">P101*(1+INDEX(BPCiObIC!$B$2:$AG$43,MATCH($A101,BPCiObIC!$A$2:$A$43,0),MATCH(Q$4,BPCiObIC!$B$1:$AG$1,0)))</f>
        <v>749733541917.2804</v>
      </c>
      <c r="R101" s="20">
        <f t="array" ref="R101">Q101*(1+INDEX(BPCiObIC!$B$2:$AG$43,MATCH($A101,BPCiObIC!$A$2:$A$43,0),MATCH(R$4,BPCiObIC!$B$1:$AG$1,0)))</f>
        <v>771205948567.24194</v>
      </c>
      <c r="S101" s="20">
        <f t="array" ref="S101">R101*(1+INDEX(BPCiObIC!$B$2:$AG$43,MATCH($A101,BPCiObIC!$A$2:$A$43,0),MATCH(S$4,BPCiObIC!$B$1:$AG$1,0)))</f>
        <v>792678355217.20337</v>
      </c>
      <c r="T101" s="20">
        <f t="array" ref="T101">S101*(1+INDEX(BPCiObIC!$B$2:$AG$43,MATCH($A101,BPCiObIC!$A$2:$A$43,0),MATCH(T$4,BPCiObIC!$B$1:$AG$1,0)))</f>
        <v>814150761867.17236</v>
      </c>
      <c r="U101" s="20">
        <f t="array" ref="U101">T101*(1+INDEX(BPCiObIC!$B$2:$AG$43,MATCH($A101,BPCiObIC!$A$2:$A$43,0),MATCH(U$4,BPCiObIC!$B$1:$AG$1,0)))</f>
        <v>835623168517.13379</v>
      </c>
      <c r="V101" s="20">
        <f t="array" ref="V101">U101*(1+INDEX(BPCiObIC!$B$2:$AG$43,MATCH($A101,BPCiObIC!$A$2:$A$43,0),MATCH(V$4,BPCiObIC!$B$1:$AG$1,0)))</f>
        <v>857095575167.09521</v>
      </c>
      <c r="W101" s="20">
        <f t="array" ref="W101">V101*(1+INDEX(BPCiObIC!$B$2:$AG$43,MATCH($A101,BPCiObIC!$A$2:$A$43,0),MATCH(W$4,BPCiObIC!$B$1:$AG$1,0)))</f>
        <v>878567981817.06421</v>
      </c>
      <c r="X101" s="20">
        <f t="array" ref="X101">W101*(1+INDEX(BPCiObIC!$B$2:$AG$43,MATCH($A101,BPCiObIC!$A$2:$A$43,0),MATCH(X$4,BPCiObIC!$B$1:$AG$1,0)))</f>
        <v>900040388467.02563</v>
      </c>
      <c r="Y101" s="20">
        <f t="array" ref="Y101">X101*(1+INDEX(BPCiObIC!$B$2:$AG$43,MATCH($A101,BPCiObIC!$A$2:$A$43,0),MATCH(Y$4,BPCiObIC!$B$1:$AG$1,0)))</f>
        <v>921512795116.99475</v>
      </c>
      <c r="Z101" s="20">
        <f t="array" ref="Z101">Y101*(1+INDEX(BPCiObIC!$B$2:$AG$43,MATCH($A101,BPCiObIC!$A$2:$A$43,0),MATCH(Z$4,BPCiObIC!$B$1:$AG$1,0)))</f>
        <v>942985201766.95618</v>
      </c>
      <c r="AA101" s="20">
        <f t="array" ref="AA101">Z101*(1+INDEX(BPCiObIC!$B$2:$AG$43,MATCH($A101,BPCiObIC!$A$2:$A$43,0),MATCH(AA$4,BPCiObIC!$B$1:$AG$1,0)))</f>
        <v>964457608416.9176</v>
      </c>
      <c r="AB101" s="20">
        <f t="array" ref="AB101">AA101*(1+INDEX(BPCiObIC!$B$2:$AG$43,MATCH($A101,BPCiObIC!$A$2:$A$43,0),MATCH(AB$4,BPCiObIC!$B$1:$AG$1,0)))</f>
        <v>985930015066.8866</v>
      </c>
      <c r="AC101" s="20">
        <f t="array" ref="AC101">AB101*(1+INDEX(BPCiObIC!$B$2:$AG$43,MATCH($A101,BPCiObIC!$A$2:$A$43,0),MATCH(AC$4,BPCiObIC!$B$1:$AG$1,0)))</f>
        <v>1007402421716.848</v>
      </c>
      <c r="AD101" s="20">
        <f t="array" ref="AD101">AC101*(1+INDEX(BPCiObIC!$B$2:$AG$43,MATCH($A101,BPCiObIC!$A$2:$A$43,0),MATCH(AD$4,BPCiObIC!$B$1:$AG$1,0)))</f>
        <v>1028874828366.8094</v>
      </c>
      <c r="AE101" s="20">
        <f t="array" ref="AE101">AD101*(1+INDEX(BPCiObIC!$B$2:$AG$43,MATCH($A101,BPCiObIC!$A$2:$A$43,0),MATCH(AE$4,BPCiObIC!$B$1:$AG$1,0)))</f>
        <v>1050347235016.7786</v>
      </c>
      <c r="AF101" s="20">
        <f t="array" ref="AF101">AE101*(1+INDEX(BPCiObIC!$B$2:$AG$43,MATCH($A101,BPCiObIC!$A$2:$A$43,0),MATCH(AF$4,BPCiObIC!$B$1:$AG$1,0)))</f>
        <v>1071819641666.7401</v>
      </c>
      <c r="AG101" s="20">
        <f t="array" ref="AG101">AF101*(1+INDEX(BPCiObIC!$B$2:$AG$43,MATCH($A101,BPCiObIC!$A$2:$A$43,0),MATCH(AG$4,BPCiObIC!$B$1:$AG$1,0)))</f>
        <v>1093292048316.7015</v>
      </c>
      <c r="AH101" s="20">
        <f t="array" ref="AH101">AG101*(1+INDEX(BPCiObIC!$B$2:$AG$43,MATCH($A101,BPCiObIC!$A$2:$A$43,0),MATCH(AH$4,BPCiObIC!$B$1:$AG$1,0)))</f>
        <v>1114764454966.6707</v>
      </c>
    </row>
    <row r="102" spans="1:34" ht="15.75" customHeight="1" x14ac:dyDescent="0.2">
      <c r="A102" s="3" t="s">
        <v>156</v>
      </c>
      <c r="B102" s="3" t="s">
        <v>20</v>
      </c>
      <c r="C102" s="3" t="s">
        <v>84</v>
      </c>
      <c r="D102" s="61">
        <f>SUM(SUMIFS('BIFUBC Output_energy'!G:G,'BIFUBC Output_energy'!A:A,B102,'BIFUBC Output_energy'!B:B,C102),SUMIFS('BIFUBC Output_nonenergy'!E:E,'BIFUBC Output_nonenergy'!A:A,B102,'BIFUBC Output_nonenergy'!B:B,C102))</f>
        <v>0</v>
      </c>
      <c r="E102" s="20">
        <f t="array" ref="E102">D102*(1+INDEX(BPCiObIC!$B$2:$AG$43,MATCH($A102,BPCiObIC!$A$2:$A$43,0),MATCH(E$4,BPCiObIC!$B$1:$AG$1,0)))</f>
        <v>0</v>
      </c>
      <c r="F102" s="20">
        <f t="array" ref="F102">E102*(1+INDEX(BPCiObIC!$B$2:$AG$43,MATCH($A102,BPCiObIC!$A$2:$A$43,0),MATCH(F$4,BPCiObIC!$B$1:$AG$1,0)))</f>
        <v>0</v>
      </c>
      <c r="G102" s="20">
        <f t="array" ref="G102">F102*(1+INDEX(BPCiObIC!$B$2:$AG$43,MATCH($A102,BPCiObIC!$A$2:$A$43,0),MATCH(G$4,BPCiObIC!$B$1:$AG$1,0)))</f>
        <v>0</v>
      </c>
      <c r="H102" s="20">
        <f t="array" ref="H102">G102*(1+INDEX(BPCiObIC!$B$2:$AG$43,MATCH($A102,BPCiObIC!$A$2:$A$43,0),MATCH(H$4,BPCiObIC!$B$1:$AG$1,0)))</f>
        <v>0</v>
      </c>
      <c r="I102" s="20">
        <f t="array" ref="I102">H102*(1+INDEX(BPCiObIC!$B$2:$AG$43,MATCH($A102,BPCiObIC!$A$2:$A$43,0),MATCH(I$4,BPCiObIC!$B$1:$AG$1,0)))</f>
        <v>0</v>
      </c>
      <c r="J102" s="20">
        <f t="array" ref="J102">I102*(1+INDEX(BPCiObIC!$B$2:$AG$43,MATCH($A102,BPCiObIC!$A$2:$A$43,0),MATCH(J$4,BPCiObIC!$B$1:$AG$1,0)))</f>
        <v>0</v>
      </c>
      <c r="K102" s="20">
        <f t="array" ref="K102">J102*(1+INDEX(BPCiObIC!$B$2:$AG$43,MATCH($A102,BPCiObIC!$A$2:$A$43,0),MATCH(K$4,BPCiObIC!$B$1:$AG$1,0)))</f>
        <v>0</v>
      </c>
      <c r="L102" s="20">
        <f t="array" ref="L102">K102*(1+INDEX(BPCiObIC!$B$2:$AG$43,MATCH($A102,BPCiObIC!$A$2:$A$43,0),MATCH(L$4,BPCiObIC!$B$1:$AG$1,0)))</f>
        <v>0</v>
      </c>
      <c r="M102" s="20">
        <f t="array" ref="M102">L102*(1+INDEX(BPCiObIC!$B$2:$AG$43,MATCH($A102,BPCiObIC!$A$2:$A$43,0),MATCH(M$4,BPCiObIC!$B$1:$AG$1,0)))</f>
        <v>0</v>
      </c>
      <c r="N102" s="20">
        <f t="array" ref="N102">M102*(1+INDEX(BPCiObIC!$B$2:$AG$43,MATCH($A102,BPCiObIC!$A$2:$A$43,0),MATCH(N$4,BPCiObIC!$B$1:$AG$1,0)))</f>
        <v>0</v>
      </c>
      <c r="O102" s="20">
        <f t="array" ref="O102">N102*(1+INDEX(BPCiObIC!$B$2:$AG$43,MATCH($A102,BPCiObIC!$A$2:$A$43,0),MATCH(O$4,BPCiObIC!$B$1:$AG$1,0)))</f>
        <v>0</v>
      </c>
      <c r="P102" s="20">
        <f t="array" ref="P102">O102*(1+INDEX(BPCiObIC!$B$2:$AG$43,MATCH($A102,BPCiObIC!$A$2:$A$43,0),MATCH(P$4,BPCiObIC!$B$1:$AG$1,0)))</f>
        <v>0</v>
      </c>
      <c r="Q102" s="20">
        <f t="array" ref="Q102">P102*(1+INDEX(BPCiObIC!$B$2:$AG$43,MATCH($A102,BPCiObIC!$A$2:$A$43,0),MATCH(Q$4,BPCiObIC!$B$1:$AG$1,0)))</f>
        <v>0</v>
      </c>
      <c r="R102" s="20">
        <f t="array" ref="R102">Q102*(1+INDEX(BPCiObIC!$B$2:$AG$43,MATCH($A102,BPCiObIC!$A$2:$A$43,0),MATCH(R$4,BPCiObIC!$B$1:$AG$1,0)))</f>
        <v>0</v>
      </c>
      <c r="S102" s="20">
        <f t="array" ref="S102">R102*(1+INDEX(BPCiObIC!$B$2:$AG$43,MATCH($A102,BPCiObIC!$A$2:$A$43,0),MATCH(S$4,BPCiObIC!$B$1:$AG$1,0)))</f>
        <v>0</v>
      </c>
      <c r="T102" s="20">
        <f t="array" ref="T102">S102*(1+INDEX(BPCiObIC!$B$2:$AG$43,MATCH($A102,BPCiObIC!$A$2:$A$43,0),MATCH(T$4,BPCiObIC!$B$1:$AG$1,0)))</f>
        <v>0</v>
      </c>
      <c r="U102" s="20">
        <f t="array" ref="U102">T102*(1+INDEX(BPCiObIC!$B$2:$AG$43,MATCH($A102,BPCiObIC!$A$2:$A$43,0),MATCH(U$4,BPCiObIC!$B$1:$AG$1,0)))</f>
        <v>0</v>
      </c>
      <c r="V102" s="20">
        <f t="array" ref="V102">U102*(1+INDEX(BPCiObIC!$B$2:$AG$43,MATCH($A102,BPCiObIC!$A$2:$A$43,0),MATCH(V$4,BPCiObIC!$B$1:$AG$1,0)))</f>
        <v>0</v>
      </c>
      <c r="W102" s="20">
        <f t="array" ref="W102">V102*(1+INDEX(BPCiObIC!$B$2:$AG$43,MATCH($A102,BPCiObIC!$A$2:$A$43,0),MATCH(W$4,BPCiObIC!$B$1:$AG$1,0)))</f>
        <v>0</v>
      </c>
      <c r="X102" s="20">
        <f t="array" ref="X102">W102*(1+INDEX(BPCiObIC!$B$2:$AG$43,MATCH($A102,BPCiObIC!$A$2:$A$43,0),MATCH(X$4,BPCiObIC!$B$1:$AG$1,0)))</f>
        <v>0</v>
      </c>
      <c r="Y102" s="20">
        <f t="array" ref="Y102">X102*(1+INDEX(BPCiObIC!$B$2:$AG$43,MATCH($A102,BPCiObIC!$A$2:$A$43,0),MATCH(Y$4,BPCiObIC!$B$1:$AG$1,0)))</f>
        <v>0</v>
      </c>
      <c r="Z102" s="20">
        <f t="array" ref="Z102">Y102*(1+INDEX(BPCiObIC!$B$2:$AG$43,MATCH($A102,BPCiObIC!$A$2:$A$43,0),MATCH(Z$4,BPCiObIC!$B$1:$AG$1,0)))</f>
        <v>0</v>
      </c>
      <c r="AA102" s="20">
        <f t="array" ref="AA102">Z102*(1+INDEX(BPCiObIC!$B$2:$AG$43,MATCH($A102,BPCiObIC!$A$2:$A$43,0),MATCH(AA$4,BPCiObIC!$B$1:$AG$1,0)))</f>
        <v>0</v>
      </c>
      <c r="AB102" s="20">
        <f t="array" ref="AB102">AA102*(1+INDEX(BPCiObIC!$B$2:$AG$43,MATCH($A102,BPCiObIC!$A$2:$A$43,0),MATCH(AB$4,BPCiObIC!$B$1:$AG$1,0)))</f>
        <v>0</v>
      </c>
      <c r="AC102" s="20">
        <f t="array" ref="AC102">AB102*(1+INDEX(BPCiObIC!$B$2:$AG$43,MATCH($A102,BPCiObIC!$A$2:$A$43,0),MATCH(AC$4,BPCiObIC!$B$1:$AG$1,0)))</f>
        <v>0</v>
      </c>
      <c r="AD102" s="20">
        <f t="array" ref="AD102">AC102*(1+INDEX(BPCiObIC!$B$2:$AG$43,MATCH($A102,BPCiObIC!$A$2:$A$43,0),MATCH(AD$4,BPCiObIC!$B$1:$AG$1,0)))</f>
        <v>0</v>
      </c>
      <c r="AE102" s="20">
        <f t="array" ref="AE102">AD102*(1+INDEX(BPCiObIC!$B$2:$AG$43,MATCH($A102,BPCiObIC!$A$2:$A$43,0),MATCH(AE$4,BPCiObIC!$B$1:$AG$1,0)))</f>
        <v>0</v>
      </c>
      <c r="AF102" s="20">
        <f t="array" ref="AF102">AE102*(1+INDEX(BPCiObIC!$B$2:$AG$43,MATCH($A102,BPCiObIC!$A$2:$A$43,0),MATCH(AF$4,BPCiObIC!$B$1:$AG$1,0)))</f>
        <v>0</v>
      </c>
      <c r="AG102" s="20">
        <f t="array" ref="AG102">AF102*(1+INDEX(BPCiObIC!$B$2:$AG$43,MATCH($A102,BPCiObIC!$A$2:$A$43,0),MATCH(AG$4,BPCiObIC!$B$1:$AG$1,0)))</f>
        <v>0</v>
      </c>
      <c r="AH102" s="20">
        <f t="array" ref="AH102">AG102*(1+INDEX(BPCiObIC!$B$2:$AG$43,MATCH($A102,BPCiObIC!$A$2:$A$43,0),MATCH(AH$4,BPCiObIC!$B$1:$AG$1,0)))</f>
        <v>0</v>
      </c>
    </row>
    <row r="103" spans="1:34" ht="15.75" customHeight="1" x14ac:dyDescent="0.2">
      <c r="A103" s="3" t="s">
        <v>157</v>
      </c>
      <c r="B103" s="3" t="s">
        <v>20</v>
      </c>
      <c r="C103" s="3" t="s">
        <v>125</v>
      </c>
      <c r="D103" s="61">
        <f>'China BIFUbC'!C100*('Population comparison'!$B$2/'Population comparison'!$B$3)</f>
        <v>169433236620.47629</v>
      </c>
      <c r="E103" s="20">
        <f t="array" ref="E103">D103*(1+INDEX(BPCiObIC!$B$2:$AG$43,MATCH($A103,BPCiObIC!$A$2:$A$43,0),MATCH(E$4,BPCiObIC!$B$1:$AG$1,0)))</f>
        <v>176900846154.74716</v>
      </c>
      <c r="F103" s="20">
        <f t="array" ref="F103">E103*(1+INDEX(BPCiObIC!$B$2:$AG$43,MATCH($A103,BPCiObIC!$A$2:$A$43,0),MATCH(F$4,BPCiObIC!$B$1:$AG$1,0)))</f>
        <v>184368455689.0209</v>
      </c>
      <c r="G103" s="20">
        <f t="array" ref="G103">F103*(1+INDEX(BPCiObIC!$B$2:$AG$43,MATCH($A103,BPCiObIC!$A$2:$A$43,0),MATCH(G$4,BPCiObIC!$B$1:$AG$1,0)))</f>
        <v>191836065223.29462</v>
      </c>
      <c r="H103" s="20">
        <f t="array" ref="H103">G103*(1+INDEX(BPCiObIC!$B$2:$AG$43,MATCH($A103,BPCiObIC!$A$2:$A$43,0),MATCH(H$4,BPCiObIC!$B$1:$AG$1,0)))</f>
        <v>199303674757.56549</v>
      </c>
      <c r="I103" s="20">
        <f t="array" ref="I103">H103*(1+INDEX(BPCiObIC!$B$2:$AG$43,MATCH($A103,BPCiObIC!$A$2:$A$43,0),MATCH(I$4,BPCiObIC!$B$1:$AG$1,0)))</f>
        <v>206771284291.83923</v>
      </c>
      <c r="J103" s="20">
        <f t="array" ref="J103">I103*(1+INDEX(BPCiObIC!$B$2:$AG$43,MATCH($A103,BPCiObIC!$A$2:$A$43,0),MATCH(J$4,BPCiObIC!$B$1:$AG$1,0)))</f>
        <v>214238893826.11298</v>
      </c>
      <c r="K103" s="20">
        <f t="array" ref="K103">J103*(1+INDEX(BPCiObIC!$B$2:$AG$43,MATCH($A103,BPCiObIC!$A$2:$A$43,0),MATCH(K$4,BPCiObIC!$B$1:$AG$1,0)))</f>
        <v>221706503360.38669</v>
      </c>
      <c r="L103" s="20">
        <f t="array" ref="L103">K103*(1+INDEX(BPCiObIC!$B$2:$AG$43,MATCH($A103,BPCiObIC!$A$2:$A$43,0),MATCH(L$4,BPCiObIC!$B$1:$AG$1,0)))</f>
        <v>229174112894.65756</v>
      </c>
      <c r="M103" s="20">
        <f t="array" ref="M103">L103*(1+INDEX(BPCiObIC!$B$2:$AG$43,MATCH($A103,BPCiObIC!$A$2:$A$43,0),MATCH(M$4,BPCiObIC!$B$1:$AG$1,0)))</f>
        <v>236641722428.9313</v>
      </c>
      <c r="N103" s="20">
        <f t="array" ref="N103">M103*(1+INDEX(BPCiObIC!$B$2:$AG$43,MATCH($A103,BPCiObIC!$A$2:$A$43,0),MATCH(N$4,BPCiObIC!$B$1:$AG$1,0)))</f>
        <v>244109331963.20499</v>
      </c>
      <c r="O103" s="20">
        <f t="array" ref="O103">N103*(1+INDEX(BPCiObIC!$B$2:$AG$43,MATCH($A103,BPCiObIC!$A$2:$A$43,0),MATCH(O$4,BPCiObIC!$B$1:$AG$1,0)))</f>
        <v>251576941497.47873</v>
      </c>
      <c r="P103" s="20">
        <f t="array" ref="P103">O103*(1+INDEX(BPCiObIC!$B$2:$AG$43,MATCH($A103,BPCiObIC!$A$2:$A$43,0),MATCH(P$4,BPCiObIC!$B$1:$AG$1,0)))</f>
        <v>259044551031.74963</v>
      </c>
      <c r="Q103" s="20">
        <f t="array" ref="Q103">P103*(1+INDEX(BPCiObIC!$B$2:$AG$43,MATCH($A103,BPCiObIC!$A$2:$A$43,0),MATCH(Q$4,BPCiObIC!$B$1:$AG$1,0)))</f>
        <v>266512160566.02335</v>
      </c>
      <c r="R103" s="20">
        <f t="array" ref="R103">Q103*(1+INDEX(BPCiObIC!$B$2:$AG$43,MATCH($A103,BPCiObIC!$A$2:$A$43,0),MATCH(R$4,BPCiObIC!$B$1:$AG$1,0)))</f>
        <v>273979770100.29706</v>
      </c>
      <c r="S103" s="20">
        <f t="array" ref="S103">R103*(1+INDEX(BPCiObIC!$B$2:$AG$43,MATCH($A103,BPCiObIC!$A$2:$A$43,0),MATCH(S$4,BPCiObIC!$B$1:$AG$1,0)))</f>
        <v>281447379634.56799</v>
      </c>
      <c r="T103" s="20">
        <f t="array" ref="T103">S103*(1+INDEX(BPCiObIC!$B$2:$AG$43,MATCH($A103,BPCiObIC!$A$2:$A$43,0),MATCH(T$4,BPCiObIC!$B$1:$AG$1,0)))</f>
        <v>288914989168.84174</v>
      </c>
      <c r="U103" s="20">
        <f t="array" ref="U103">T103*(1+INDEX(BPCiObIC!$B$2:$AG$43,MATCH($A103,BPCiObIC!$A$2:$A$43,0),MATCH(U$4,BPCiObIC!$B$1:$AG$1,0)))</f>
        <v>296382598703.11542</v>
      </c>
      <c r="V103" s="20">
        <f t="array" ref="V103">U103*(1+INDEX(BPCiObIC!$B$2:$AG$43,MATCH($A103,BPCiObIC!$A$2:$A$43,0),MATCH(V$4,BPCiObIC!$B$1:$AG$1,0)))</f>
        <v>303850208237.38916</v>
      </c>
      <c r="W103" s="20">
        <f t="array" ref="W103">V103*(1+INDEX(BPCiObIC!$B$2:$AG$43,MATCH($A103,BPCiObIC!$A$2:$A$43,0),MATCH(W$4,BPCiObIC!$B$1:$AG$1,0)))</f>
        <v>311317817771.66003</v>
      </c>
      <c r="X103" s="20">
        <f t="array" ref="X103">W103*(1+INDEX(BPCiObIC!$B$2:$AG$43,MATCH($A103,BPCiObIC!$A$2:$A$43,0),MATCH(X$4,BPCiObIC!$B$1:$AG$1,0)))</f>
        <v>318785427305.93372</v>
      </c>
      <c r="Y103" s="20">
        <f t="array" ref="Y103">X103*(1+INDEX(BPCiObIC!$B$2:$AG$43,MATCH($A103,BPCiObIC!$A$2:$A$43,0),MATCH(Y$4,BPCiObIC!$B$1:$AG$1,0)))</f>
        <v>326253036840.20746</v>
      </c>
      <c r="Z103" s="20">
        <f t="array" ref="Z103">Y103*(1+INDEX(BPCiObIC!$B$2:$AG$43,MATCH($A103,BPCiObIC!$A$2:$A$43,0),MATCH(Z$4,BPCiObIC!$B$1:$AG$1,0)))</f>
        <v>333720646374.4812</v>
      </c>
      <c r="AA103" s="20">
        <f t="array" ref="AA103">Z103*(1+INDEX(BPCiObIC!$B$2:$AG$43,MATCH($A103,BPCiObIC!$A$2:$A$43,0),MATCH(AA$4,BPCiObIC!$B$1:$AG$1,0)))</f>
        <v>341188255908.75208</v>
      </c>
      <c r="AB103" s="20">
        <f t="array" ref="AB103">AA103*(1+INDEX(BPCiObIC!$B$2:$AG$43,MATCH($A103,BPCiObIC!$A$2:$A$43,0),MATCH(AB$4,BPCiObIC!$B$1:$AG$1,0)))</f>
        <v>348655865443.02576</v>
      </c>
      <c r="AC103" s="20">
        <f t="array" ref="AC103">AB103*(1+INDEX(BPCiObIC!$B$2:$AG$43,MATCH($A103,BPCiObIC!$A$2:$A$43,0),MATCH(AC$4,BPCiObIC!$B$1:$AG$1,0)))</f>
        <v>356123474977.2995</v>
      </c>
      <c r="AD103" s="20">
        <f t="array" ref="AD103">AC103*(1+INDEX(BPCiObIC!$B$2:$AG$43,MATCH($A103,BPCiObIC!$A$2:$A$43,0),MATCH(AD$4,BPCiObIC!$B$1:$AG$1,0)))</f>
        <v>363591084511.57324</v>
      </c>
      <c r="AE103" s="20">
        <f t="array" ref="AE103">AD103*(1+INDEX(BPCiObIC!$B$2:$AG$43,MATCH($A103,BPCiObIC!$A$2:$A$43,0),MATCH(AE$4,BPCiObIC!$B$1:$AG$1,0)))</f>
        <v>371058694045.84412</v>
      </c>
      <c r="AF103" s="20">
        <f t="array" ref="AF103">AE103*(1+INDEX(BPCiObIC!$B$2:$AG$43,MATCH($A103,BPCiObIC!$A$2:$A$43,0),MATCH(AF$4,BPCiObIC!$B$1:$AG$1,0)))</f>
        <v>378526303580.1178</v>
      </c>
      <c r="AG103" s="20">
        <f t="array" ref="AG103">AF103*(1+INDEX(BPCiObIC!$B$2:$AG$43,MATCH($A103,BPCiObIC!$A$2:$A$43,0),MATCH(AG$4,BPCiObIC!$B$1:$AG$1,0)))</f>
        <v>385993913114.39148</v>
      </c>
      <c r="AH103" s="20">
        <f t="array" ref="AH103">AG103*(1+INDEX(BPCiObIC!$B$2:$AG$43,MATCH($A103,BPCiObIC!$A$2:$A$43,0),MATCH(AH$4,BPCiObIC!$B$1:$AG$1,0)))</f>
        <v>393461522648.66241</v>
      </c>
    </row>
    <row r="104" spans="1:34" ht="15.75" customHeight="1" x14ac:dyDescent="0.2">
      <c r="A104" s="42" t="s">
        <v>158</v>
      </c>
      <c r="B104" s="42" t="s">
        <v>20</v>
      </c>
      <c r="C104" s="42" t="s">
        <v>83</v>
      </c>
      <c r="D104" s="62">
        <f>SUM(SUMIFS('BIFUBC Output_energy'!G:G,'BIFUBC Output_energy'!A:A,B104,'BIFUBC Output_energy'!B:B,C104),SUMIFS('BIFUBC Output_nonenergy'!E:E,'BIFUBC Output_nonenergy'!A:A,B104,'BIFUBC Output_nonenergy'!B:B,C104))</f>
        <v>0</v>
      </c>
      <c r="E104" s="63">
        <f t="array" ref="E104">D104*(1+INDEX(BPCiObIC!$B$2:$AG$43,MATCH($A104,BPCiObIC!$A$2:$A$43,0),MATCH(E$4,BPCiObIC!$B$1:$AG$1,0)))</f>
        <v>0</v>
      </c>
      <c r="F104" s="63">
        <f t="array" ref="F104">E104*(1+INDEX(BPCiObIC!$B$2:$AG$43,MATCH($A104,BPCiObIC!$A$2:$A$43,0),MATCH(F$4,BPCiObIC!$B$1:$AG$1,0)))</f>
        <v>0</v>
      </c>
      <c r="G104" s="63">
        <f t="array" ref="G104">F104*(1+INDEX(BPCiObIC!$B$2:$AG$43,MATCH($A104,BPCiObIC!$A$2:$A$43,0),MATCH(G$4,BPCiObIC!$B$1:$AG$1,0)))</f>
        <v>0</v>
      </c>
      <c r="H104" s="63">
        <f t="array" ref="H104">G104*(1+INDEX(BPCiObIC!$B$2:$AG$43,MATCH($A104,BPCiObIC!$A$2:$A$43,0),MATCH(H$4,BPCiObIC!$B$1:$AG$1,0)))</f>
        <v>0</v>
      </c>
      <c r="I104" s="63">
        <f t="array" ref="I104">H104*(1+INDEX(BPCiObIC!$B$2:$AG$43,MATCH($A104,BPCiObIC!$A$2:$A$43,0),MATCH(I$4,BPCiObIC!$B$1:$AG$1,0)))</f>
        <v>0</v>
      </c>
      <c r="J104" s="63">
        <f t="array" ref="J104">I104*(1+INDEX(BPCiObIC!$B$2:$AG$43,MATCH($A104,BPCiObIC!$A$2:$A$43,0),MATCH(J$4,BPCiObIC!$B$1:$AG$1,0)))</f>
        <v>0</v>
      </c>
      <c r="K104" s="63">
        <f t="array" ref="K104">J104*(1+INDEX(BPCiObIC!$B$2:$AG$43,MATCH($A104,BPCiObIC!$A$2:$A$43,0),MATCH(K$4,BPCiObIC!$B$1:$AG$1,0)))</f>
        <v>0</v>
      </c>
      <c r="L104" s="63">
        <f t="array" ref="L104">K104*(1+INDEX(BPCiObIC!$B$2:$AG$43,MATCH($A104,BPCiObIC!$A$2:$A$43,0),MATCH(L$4,BPCiObIC!$B$1:$AG$1,0)))</f>
        <v>0</v>
      </c>
      <c r="M104" s="63">
        <f t="array" ref="M104">L104*(1+INDEX(BPCiObIC!$B$2:$AG$43,MATCH($A104,BPCiObIC!$A$2:$A$43,0),MATCH(M$4,BPCiObIC!$B$1:$AG$1,0)))</f>
        <v>0</v>
      </c>
      <c r="N104" s="63">
        <f t="array" ref="N104">M104*(1+INDEX(BPCiObIC!$B$2:$AG$43,MATCH($A104,BPCiObIC!$A$2:$A$43,0),MATCH(N$4,BPCiObIC!$B$1:$AG$1,0)))</f>
        <v>0</v>
      </c>
      <c r="O104" s="63">
        <f t="array" ref="O104">N104*(1+INDEX(BPCiObIC!$B$2:$AG$43,MATCH($A104,BPCiObIC!$A$2:$A$43,0),MATCH(O$4,BPCiObIC!$B$1:$AG$1,0)))</f>
        <v>0</v>
      </c>
      <c r="P104" s="63">
        <f t="array" ref="P104">O104*(1+INDEX(BPCiObIC!$B$2:$AG$43,MATCH($A104,BPCiObIC!$A$2:$A$43,0),MATCH(P$4,BPCiObIC!$B$1:$AG$1,0)))</f>
        <v>0</v>
      </c>
      <c r="Q104" s="63">
        <f t="array" ref="Q104">P104*(1+INDEX(BPCiObIC!$B$2:$AG$43,MATCH($A104,BPCiObIC!$A$2:$A$43,0),MATCH(Q$4,BPCiObIC!$B$1:$AG$1,0)))</f>
        <v>0</v>
      </c>
      <c r="R104" s="63">
        <f t="array" ref="R104">Q104*(1+INDEX(BPCiObIC!$B$2:$AG$43,MATCH($A104,BPCiObIC!$A$2:$A$43,0),MATCH(R$4,BPCiObIC!$B$1:$AG$1,0)))</f>
        <v>0</v>
      </c>
      <c r="S104" s="63">
        <f t="array" ref="S104">R104*(1+INDEX(BPCiObIC!$B$2:$AG$43,MATCH($A104,BPCiObIC!$A$2:$A$43,0),MATCH(S$4,BPCiObIC!$B$1:$AG$1,0)))</f>
        <v>0</v>
      </c>
      <c r="T104" s="63">
        <f t="array" ref="T104">S104*(1+INDEX(BPCiObIC!$B$2:$AG$43,MATCH($A104,BPCiObIC!$A$2:$A$43,0),MATCH(T$4,BPCiObIC!$B$1:$AG$1,0)))</f>
        <v>0</v>
      </c>
      <c r="U104" s="63">
        <f t="array" ref="U104">T104*(1+INDEX(BPCiObIC!$B$2:$AG$43,MATCH($A104,BPCiObIC!$A$2:$A$43,0),MATCH(U$4,BPCiObIC!$B$1:$AG$1,0)))</f>
        <v>0</v>
      </c>
      <c r="V104" s="63">
        <f t="array" ref="V104">U104*(1+INDEX(BPCiObIC!$B$2:$AG$43,MATCH($A104,BPCiObIC!$A$2:$A$43,0),MATCH(V$4,BPCiObIC!$B$1:$AG$1,0)))</f>
        <v>0</v>
      </c>
      <c r="W104" s="63">
        <f t="array" ref="W104">V104*(1+INDEX(BPCiObIC!$B$2:$AG$43,MATCH($A104,BPCiObIC!$A$2:$A$43,0),MATCH(W$4,BPCiObIC!$B$1:$AG$1,0)))</f>
        <v>0</v>
      </c>
      <c r="X104" s="63">
        <f t="array" ref="X104">W104*(1+INDEX(BPCiObIC!$B$2:$AG$43,MATCH($A104,BPCiObIC!$A$2:$A$43,0),MATCH(X$4,BPCiObIC!$B$1:$AG$1,0)))</f>
        <v>0</v>
      </c>
      <c r="Y104" s="63">
        <f t="array" ref="Y104">X104*(1+INDEX(BPCiObIC!$B$2:$AG$43,MATCH($A104,BPCiObIC!$A$2:$A$43,0),MATCH(Y$4,BPCiObIC!$B$1:$AG$1,0)))</f>
        <v>0</v>
      </c>
      <c r="Z104" s="63">
        <f t="array" ref="Z104">Y104*(1+INDEX(BPCiObIC!$B$2:$AG$43,MATCH($A104,BPCiObIC!$A$2:$A$43,0),MATCH(Z$4,BPCiObIC!$B$1:$AG$1,0)))</f>
        <v>0</v>
      </c>
      <c r="AA104" s="63">
        <f t="array" ref="AA104">Z104*(1+INDEX(BPCiObIC!$B$2:$AG$43,MATCH($A104,BPCiObIC!$A$2:$A$43,0),MATCH(AA$4,BPCiObIC!$B$1:$AG$1,0)))</f>
        <v>0</v>
      </c>
      <c r="AB104" s="63">
        <f t="array" ref="AB104">AA104*(1+INDEX(BPCiObIC!$B$2:$AG$43,MATCH($A104,BPCiObIC!$A$2:$A$43,0),MATCH(AB$4,BPCiObIC!$B$1:$AG$1,0)))</f>
        <v>0</v>
      </c>
      <c r="AC104" s="63">
        <f t="array" ref="AC104">AB104*(1+INDEX(BPCiObIC!$B$2:$AG$43,MATCH($A104,BPCiObIC!$A$2:$A$43,0),MATCH(AC$4,BPCiObIC!$B$1:$AG$1,0)))</f>
        <v>0</v>
      </c>
      <c r="AD104" s="63">
        <f t="array" ref="AD104">AC104*(1+INDEX(BPCiObIC!$B$2:$AG$43,MATCH($A104,BPCiObIC!$A$2:$A$43,0),MATCH(AD$4,BPCiObIC!$B$1:$AG$1,0)))</f>
        <v>0</v>
      </c>
      <c r="AE104" s="63">
        <f t="array" ref="AE104">AD104*(1+INDEX(BPCiObIC!$B$2:$AG$43,MATCH($A104,BPCiObIC!$A$2:$A$43,0),MATCH(AE$4,BPCiObIC!$B$1:$AG$1,0)))</f>
        <v>0</v>
      </c>
      <c r="AF104" s="63">
        <f t="array" ref="AF104">AE104*(1+INDEX(BPCiObIC!$B$2:$AG$43,MATCH($A104,BPCiObIC!$A$2:$A$43,0),MATCH(AF$4,BPCiObIC!$B$1:$AG$1,0)))</f>
        <v>0</v>
      </c>
      <c r="AG104" s="63">
        <f t="array" ref="AG104">AF104*(1+INDEX(BPCiObIC!$B$2:$AG$43,MATCH($A104,BPCiObIC!$A$2:$A$43,0),MATCH(AG$4,BPCiObIC!$B$1:$AG$1,0)))</f>
        <v>0</v>
      </c>
      <c r="AH104" s="63">
        <f t="array" ref="AH104">AG104*(1+INDEX(BPCiObIC!$B$2:$AG$43,MATCH($A104,BPCiObIC!$A$2:$A$43,0),MATCH(AH$4,BPCiObIC!$B$1:$AG$1,0)))</f>
        <v>0</v>
      </c>
    </row>
    <row r="105" spans="1:34" ht="15.75" customHeight="1" x14ac:dyDescent="0.2">
      <c r="A105" s="41" t="s">
        <v>134</v>
      </c>
      <c r="B105" s="41" t="s">
        <v>91</v>
      </c>
      <c r="C105" s="41" t="s">
        <v>111</v>
      </c>
      <c r="D105" s="61">
        <f>SUM(SUMIFS('BIFUBC Output_energy'!G:G,'BIFUBC Output_energy'!A:A,B105,'BIFUBC Output_energy'!B:B,C105),SUMIFS('BIFUBC Output_nonenergy'!E:E,'BIFUBC Output_nonenergy'!A:A,B105,'BIFUBC Output_nonenergy'!B:B,C105))</f>
        <v>29405590144000</v>
      </c>
      <c r="E105" s="64">
        <f t="array" ref="E105">D105*(1+INDEX(BPCiObIC!$B$2:$AG$43,MATCH($A105,BPCiObIC!$A$2:$A$43,0),MATCH(E$4,BPCiObIC!$B$1:$AG$1,0)))</f>
        <v>30349509587622.402</v>
      </c>
      <c r="F105" s="64">
        <f t="array" ref="F105">E105*(1+INDEX(BPCiObIC!$B$2:$AG$43,MATCH($A105,BPCiObIC!$A$2:$A$43,0),MATCH(F$4,BPCiObIC!$B$1:$AG$1,0)))</f>
        <v>31754691881529.32</v>
      </c>
      <c r="G105" s="64">
        <f t="array" ref="G105">F105*(1+INDEX(BPCiObIC!$B$2:$AG$43,MATCH($A105,BPCiObIC!$A$2:$A$43,0),MATCH(G$4,BPCiObIC!$B$1:$AG$1,0)))</f>
        <v>33082038002177.246</v>
      </c>
      <c r="H105" s="64">
        <f t="array" ref="H105">G105*(1+INDEX(BPCiObIC!$B$2:$AG$43,MATCH($A105,BPCiObIC!$A$2:$A$43,0),MATCH(H$4,BPCiObIC!$B$1:$AG$1,0)))</f>
        <v>35811306137356.867</v>
      </c>
      <c r="I105" s="64">
        <f t="array" ref="I105">H105*(1+INDEX(BPCiObIC!$B$2:$AG$43,MATCH($A105,BPCiObIC!$A$2:$A$43,0),MATCH(I$4,BPCiObIC!$B$1:$AG$1,0)))</f>
        <v>37159696957716.781</v>
      </c>
      <c r="J105" s="64">
        <f t="array" ref="J105">I105*(1+INDEX(BPCiObIC!$B$2:$AG$43,MATCH($A105,BPCiObIC!$A$2:$A$43,0),MATCH(J$4,BPCiObIC!$B$1:$AG$1,0)))</f>
        <v>38508087778076.695</v>
      </c>
      <c r="K105" s="64">
        <f t="array" ref="K105">J105*(1+INDEX(BPCiObIC!$B$2:$AG$43,MATCH($A105,BPCiObIC!$A$2:$A$43,0),MATCH(K$4,BPCiObIC!$B$1:$AG$1,0)))</f>
        <v>39856478598436.609</v>
      </c>
      <c r="L105" s="64">
        <f t="array" ref="L105">K105*(1+INDEX(BPCiObIC!$B$2:$AG$43,MATCH($A105,BPCiObIC!$A$2:$A$43,0),MATCH(L$4,BPCiObIC!$B$1:$AG$1,0)))</f>
        <v>41204869418796.859</v>
      </c>
      <c r="M105" s="64">
        <f t="array" ref="M105">L105*(1+INDEX(BPCiObIC!$B$2:$AG$43,MATCH($A105,BPCiObIC!$A$2:$A$43,0),MATCH(M$4,BPCiObIC!$B$1:$AG$1,0)))</f>
        <v>42553260239156.773</v>
      </c>
      <c r="N105" s="64">
        <f t="array" ref="N105">M105*(1+INDEX(BPCiObIC!$B$2:$AG$43,MATCH($A105,BPCiObIC!$A$2:$A$43,0),MATCH(N$4,BPCiObIC!$B$1:$AG$1,0)))</f>
        <v>43901651059516.688</v>
      </c>
      <c r="O105" s="64">
        <f t="array" ref="O105">N105*(1+INDEX(BPCiObIC!$B$2:$AG$43,MATCH($A105,BPCiObIC!$A$2:$A$43,0),MATCH(O$4,BPCiObIC!$B$1:$AG$1,0)))</f>
        <v>45250041879876.602</v>
      </c>
      <c r="P105" s="64">
        <f t="array" ref="P105">O105*(1+INDEX(BPCiObIC!$B$2:$AG$43,MATCH($A105,BPCiObIC!$A$2:$A$43,0),MATCH(P$4,BPCiObIC!$B$1:$AG$1,0)))</f>
        <v>46598432700236.844</v>
      </c>
      <c r="Q105" s="64">
        <f t="array" ref="Q105">P105*(1+INDEX(BPCiObIC!$B$2:$AG$43,MATCH($A105,BPCiObIC!$A$2:$A$43,0),MATCH(Q$4,BPCiObIC!$B$1:$AG$1,0)))</f>
        <v>47946823520596.75</v>
      </c>
      <c r="R105" s="64">
        <f t="array" ref="R105">Q105*(1+INDEX(BPCiObIC!$B$2:$AG$43,MATCH($A105,BPCiObIC!$A$2:$A$43,0),MATCH(R$4,BPCiObIC!$B$1:$AG$1,0)))</f>
        <v>49295214340956.664</v>
      </c>
      <c r="S105" s="64">
        <f t="array" ref="S105">R105*(1+INDEX(BPCiObIC!$B$2:$AG$43,MATCH($A105,BPCiObIC!$A$2:$A$43,0),MATCH(S$4,BPCiObIC!$B$1:$AG$1,0)))</f>
        <v>50643605161316.906</v>
      </c>
      <c r="T105" s="64">
        <f t="array" ref="T105">S105*(1+INDEX(BPCiObIC!$B$2:$AG$43,MATCH($A105,BPCiObIC!$A$2:$A$43,0),MATCH(T$4,BPCiObIC!$B$1:$AG$1,0)))</f>
        <v>51991995981676.82</v>
      </c>
      <c r="U105" s="64">
        <f t="array" ref="U105">T105*(1+INDEX(BPCiObIC!$B$2:$AG$43,MATCH($A105,BPCiObIC!$A$2:$A$43,0),MATCH(U$4,BPCiObIC!$B$1:$AG$1,0)))</f>
        <v>53340386802036.734</v>
      </c>
      <c r="V105" s="64">
        <f t="array" ref="V105">U105*(1+INDEX(BPCiObIC!$B$2:$AG$43,MATCH($A105,BPCiObIC!$A$2:$A$43,0),MATCH(V$4,BPCiObIC!$B$1:$AG$1,0)))</f>
        <v>54688777622396.641</v>
      </c>
      <c r="W105" s="64">
        <f t="array" ref="W105">V105*(1+INDEX(BPCiObIC!$B$2:$AG$43,MATCH($A105,BPCiObIC!$A$2:$A$43,0),MATCH(W$4,BPCiObIC!$B$1:$AG$1,0)))</f>
        <v>56037168442756.891</v>
      </c>
      <c r="X105" s="64">
        <f t="array" ref="X105">W105*(1+INDEX(BPCiObIC!$B$2:$AG$43,MATCH($A105,BPCiObIC!$A$2:$A$43,0),MATCH(X$4,BPCiObIC!$B$1:$AG$1,0)))</f>
        <v>57385559263116.797</v>
      </c>
      <c r="Y105" s="64">
        <f t="array" ref="Y105">X105*(1+INDEX(BPCiObIC!$B$2:$AG$43,MATCH($A105,BPCiObIC!$A$2:$A$43,0),MATCH(Y$4,BPCiObIC!$B$1:$AG$1,0)))</f>
        <v>58733950083476.711</v>
      </c>
      <c r="Z105" s="64">
        <f t="array" ref="Z105">Y105*(1+INDEX(BPCiObIC!$B$2:$AG$43,MATCH($A105,BPCiObIC!$A$2:$A$43,0),MATCH(Z$4,BPCiObIC!$B$1:$AG$1,0)))</f>
        <v>60082340903836.617</v>
      </c>
      <c r="AA105" s="64">
        <f t="array" ref="AA105">Z105*(1+INDEX(BPCiObIC!$B$2:$AG$43,MATCH($A105,BPCiObIC!$A$2:$A$43,0),MATCH(AA$4,BPCiObIC!$B$1:$AG$1,0)))</f>
        <v>61430731724196.859</v>
      </c>
      <c r="AB105" s="64">
        <f t="array" ref="AB105">AA105*(1+INDEX(BPCiObIC!$B$2:$AG$43,MATCH($A105,BPCiObIC!$A$2:$A$43,0),MATCH(AB$4,BPCiObIC!$B$1:$AG$1,0)))</f>
        <v>62779122544556.773</v>
      </c>
      <c r="AC105" s="64">
        <f t="array" ref="AC105">AB105*(1+INDEX(BPCiObIC!$B$2:$AG$43,MATCH($A105,BPCiObIC!$A$2:$A$43,0),MATCH(AC$4,BPCiObIC!$B$1:$AG$1,0)))</f>
        <v>64127513364916.688</v>
      </c>
      <c r="AD105" s="64">
        <f t="array" ref="AD105">AC105*(1+INDEX(BPCiObIC!$B$2:$AG$43,MATCH($A105,BPCiObIC!$A$2:$A$43,0),MATCH(AD$4,BPCiObIC!$B$1:$AG$1,0)))</f>
        <v>65475904185276.594</v>
      </c>
      <c r="AE105" s="64">
        <f t="array" ref="AE105">AD105*(1+INDEX(BPCiObIC!$B$2:$AG$43,MATCH($A105,BPCiObIC!$A$2:$A$43,0),MATCH(AE$4,BPCiObIC!$B$1:$AG$1,0)))</f>
        <v>66824295005636.844</v>
      </c>
      <c r="AF105" s="64">
        <f t="array" ref="AF105">AE105*(1+INDEX(BPCiObIC!$B$2:$AG$43,MATCH($A105,BPCiObIC!$A$2:$A$43,0),MATCH(AF$4,BPCiObIC!$B$1:$AG$1,0)))</f>
        <v>68172685825996.758</v>
      </c>
      <c r="AG105" s="64">
        <f t="array" ref="AG105">AF105*(1+INDEX(BPCiObIC!$B$2:$AG$43,MATCH($A105,BPCiObIC!$A$2:$A$43,0),MATCH(AG$4,BPCiObIC!$B$1:$AG$1,0)))</f>
        <v>69521076646356.672</v>
      </c>
      <c r="AH105" s="64">
        <f t="array" ref="AH105">AG105*(1+INDEX(BPCiObIC!$B$2:$AG$43,MATCH($A105,BPCiObIC!$A$2:$A$43,0),MATCH(AH$4,BPCiObIC!$B$1:$AG$1,0)))</f>
        <v>70869467466716.906</v>
      </c>
    </row>
    <row r="106" spans="1:34" ht="15.75" customHeight="1" x14ac:dyDescent="0.2">
      <c r="A106" s="3" t="s">
        <v>135</v>
      </c>
      <c r="B106" s="3" t="s">
        <v>91</v>
      </c>
      <c r="C106" s="3" t="s">
        <v>82</v>
      </c>
      <c r="D106" s="61">
        <f>'China BIFUbC'!C103*('Indonesia BFPIaE-production'!$C$3/'China BFPIaE-production'!$E$3)</f>
        <v>1172134812188.4033</v>
      </c>
      <c r="E106" s="20">
        <f t="array" ref="E106">D106*(1+INDEX(BPCiObIC!$B$2:$AG$43,MATCH($A106,BPCiObIC!$A$2:$A$43,0),MATCH(E$4,BPCiObIC!$B$1:$AG$1,0)))</f>
        <v>1490721054141.2114</v>
      </c>
      <c r="F106" s="20">
        <f t="array" ref="F106">E106*(1+INDEX(BPCiObIC!$B$2:$AG$43,MATCH($A106,BPCiObIC!$A$2:$A$43,0),MATCH(F$4,BPCiObIC!$B$1:$AG$1,0)))</f>
        <v>1993243121492.2136</v>
      </c>
      <c r="G106" s="20">
        <f t="array" ref="G106">F106*(1+INDEX(BPCiObIC!$B$2:$AG$43,MATCH($A106,BPCiObIC!$A$2:$A$43,0),MATCH(G$4,BPCiObIC!$B$1:$AG$1,0)))</f>
        <v>2058820820189.3074</v>
      </c>
      <c r="H106" s="20">
        <f t="array" ref="H106">G106*(1+INDEX(BPCiObIC!$B$2:$AG$43,MATCH($A106,BPCiObIC!$A$2:$A$43,0),MATCH(H$4,BPCiObIC!$B$1:$AG$1,0)))</f>
        <v>2095261948706.6582</v>
      </c>
      <c r="I106" s="20">
        <f t="array" ref="I106">H106*(1+INDEX(BPCiObIC!$B$2:$AG$43,MATCH($A106,BPCiObIC!$A$2:$A$43,0),MATCH(I$4,BPCiObIC!$B$1:$AG$1,0)))</f>
        <v>2174365858856.3567</v>
      </c>
      <c r="J106" s="20">
        <f t="array" ref="J106">I106*(1+INDEX(BPCiObIC!$B$2:$AG$43,MATCH($A106,BPCiObIC!$A$2:$A$43,0),MATCH(J$4,BPCiObIC!$B$1:$AG$1,0)))</f>
        <v>2253469769006.083</v>
      </c>
      <c r="K106" s="20">
        <f t="array" ref="K106">J106*(1+INDEX(BPCiObIC!$B$2:$AG$43,MATCH($A106,BPCiObIC!$A$2:$A$43,0),MATCH(K$4,BPCiObIC!$B$1:$AG$1,0)))</f>
        <v>2332573679155.7817</v>
      </c>
      <c r="L106" s="20">
        <f t="array" ref="L106">K106*(1+INDEX(BPCiObIC!$B$2:$AG$43,MATCH($A106,BPCiObIC!$A$2:$A$43,0),MATCH(L$4,BPCiObIC!$B$1:$AG$1,0)))</f>
        <v>2411677589305.5078</v>
      </c>
      <c r="M106" s="20">
        <f t="array" ref="M106">L106*(1+INDEX(BPCiObIC!$B$2:$AG$43,MATCH($A106,BPCiObIC!$A$2:$A$43,0),MATCH(M$4,BPCiObIC!$B$1:$AG$1,0)))</f>
        <v>2490781499455.2065</v>
      </c>
      <c r="N106" s="20">
        <f t="array" ref="N106">M106*(1+INDEX(BPCiObIC!$B$2:$AG$43,MATCH($A106,BPCiObIC!$A$2:$A$43,0),MATCH(N$4,BPCiObIC!$B$1:$AG$1,0)))</f>
        <v>2569885409604.9053</v>
      </c>
      <c r="O106" s="20">
        <f t="array" ref="O106">N106*(1+INDEX(BPCiObIC!$B$2:$AG$43,MATCH($A106,BPCiObIC!$A$2:$A$43,0),MATCH(O$4,BPCiObIC!$B$1:$AG$1,0)))</f>
        <v>2648989319754.6313</v>
      </c>
      <c r="P106" s="20">
        <f t="array" ref="P106">O106*(1+INDEX(BPCiObIC!$B$2:$AG$43,MATCH($A106,BPCiObIC!$A$2:$A$43,0),MATCH(P$4,BPCiObIC!$B$1:$AG$1,0)))</f>
        <v>2728093229904.3301</v>
      </c>
      <c r="Q106" s="20">
        <f t="array" ref="Q106">P106*(1+INDEX(BPCiObIC!$B$2:$AG$43,MATCH($A106,BPCiObIC!$A$2:$A$43,0),MATCH(Q$4,BPCiObIC!$B$1:$AG$1,0)))</f>
        <v>2807197140054.0566</v>
      </c>
      <c r="R106" s="20">
        <f t="array" ref="R106">Q106*(1+INDEX(BPCiObIC!$B$2:$AG$43,MATCH($A106,BPCiObIC!$A$2:$A$43,0),MATCH(R$4,BPCiObIC!$B$1:$AG$1,0)))</f>
        <v>2886301050203.7549</v>
      </c>
      <c r="S106" s="20">
        <f t="array" ref="S106">R106*(1+INDEX(BPCiObIC!$B$2:$AG$43,MATCH($A106,BPCiObIC!$A$2:$A$43,0),MATCH(S$4,BPCiObIC!$B$1:$AG$1,0)))</f>
        <v>2965404960353.4814</v>
      </c>
      <c r="T106" s="20">
        <f t="array" ref="T106">S106*(1+INDEX(BPCiObIC!$B$2:$AG$43,MATCH($A106,BPCiObIC!$A$2:$A$43,0),MATCH(T$4,BPCiObIC!$B$1:$AG$1,0)))</f>
        <v>3044508870503.1802</v>
      </c>
      <c r="U106" s="20">
        <f t="array" ref="U106">T106*(1+INDEX(BPCiObIC!$B$2:$AG$43,MATCH($A106,BPCiObIC!$A$2:$A$43,0),MATCH(U$4,BPCiObIC!$B$1:$AG$1,0)))</f>
        <v>3123612780652.9062</v>
      </c>
      <c r="V106" s="20">
        <f t="array" ref="V106">U106*(1+INDEX(BPCiObIC!$B$2:$AG$43,MATCH($A106,BPCiObIC!$A$2:$A$43,0),MATCH(V$4,BPCiObIC!$B$1:$AG$1,0)))</f>
        <v>3202716690802.605</v>
      </c>
      <c r="W106" s="20">
        <f t="array" ref="W106">V106*(1+INDEX(BPCiObIC!$B$2:$AG$43,MATCH($A106,BPCiObIC!$A$2:$A$43,0),MATCH(W$4,BPCiObIC!$B$1:$AG$1,0)))</f>
        <v>3281820600952.3311</v>
      </c>
      <c r="X106" s="20">
        <f t="array" ref="X106">W106*(1+INDEX(BPCiObIC!$B$2:$AG$43,MATCH($A106,BPCiObIC!$A$2:$A$43,0),MATCH(X$4,BPCiObIC!$B$1:$AG$1,0)))</f>
        <v>3360924511102.0298</v>
      </c>
      <c r="Y106" s="20">
        <f t="array" ref="Y106">X106*(1+INDEX(BPCiObIC!$B$2:$AG$43,MATCH($A106,BPCiObIC!$A$2:$A$43,0),MATCH(Y$4,BPCiObIC!$B$1:$AG$1,0)))</f>
        <v>3440028421251.7559</v>
      </c>
      <c r="Z106" s="20">
        <f t="array" ref="Z106">Y106*(1+INDEX(BPCiObIC!$B$2:$AG$43,MATCH($A106,BPCiObIC!$A$2:$A$43,0),MATCH(Z$4,BPCiObIC!$B$1:$AG$1,0)))</f>
        <v>3519132331401.4546</v>
      </c>
      <c r="AA106" s="20">
        <f t="array" ref="AA106">Z106*(1+INDEX(BPCiObIC!$B$2:$AG$43,MATCH($A106,BPCiObIC!$A$2:$A$43,0),MATCH(AA$4,BPCiObIC!$B$1:$AG$1,0)))</f>
        <v>3598236241551.1812</v>
      </c>
      <c r="AB106" s="20">
        <f t="array" ref="AB106">AA106*(1+INDEX(BPCiObIC!$B$2:$AG$43,MATCH($A106,BPCiObIC!$A$2:$A$43,0),MATCH(AB$4,BPCiObIC!$B$1:$AG$1,0)))</f>
        <v>3677340151700.8799</v>
      </c>
      <c r="AC106" s="20">
        <f t="array" ref="AC106">AB106*(1+INDEX(BPCiObIC!$B$2:$AG$43,MATCH($A106,BPCiObIC!$A$2:$A$43,0),MATCH(AC$4,BPCiObIC!$B$1:$AG$1,0)))</f>
        <v>3756444061850.6064</v>
      </c>
      <c r="AD106" s="20">
        <f t="array" ref="AD106">AC106*(1+INDEX(BPCiObIC!$B$2:$AG$43,MATCH($A106,BPCiObIC!$A$2:$A$43,0),MATCH(AD$4,BPCiObIC!$B$1:$AG$1,0)))</f>
        <v>3835547972000.3052</v>
      </c>
      <c r="AE106" s="20">
        <f t="array" ref="AE106">AD106*(1+INDEX(BPCiObIC!$B$2:$AG$43,MATCH($A106,BPCiObIC!$A$2:$A$43,0),MATCH(AE$4,BPCiObIC!$B$1:$AG$1,0)))</f>
        <v>3914651882150.0312</v>
      </c>
      <c r="AF106" s="20">
        <f t="array" ref="AF106">AE106*(1+INDEX(BPCiObIC!$B$2:$AG$43,MATCH($A106,BPCiObIC!$A$2:$A$43,0),MATCH(AF$4,BPCiObIC!$B$1:$AG$1,0)))</f>
        <v>3993755792299.73</v>
      </c>
      <c r="AG106" s="20">
        <f t="array" ref="AG106">AF106*(1+INDEX(BPCiObIC!$B$2:$AG$43,MATCH($A106,BPCiObIC!$A$2:$A$43,0),MATCH(AG$4,BPCiObIC!$B$1:$AG$1,0)))</f>
        <v>4072859702449.4282</v>
      </c>
      <c r="AH106" s="20">
        <f t="array" ref="AH106">AG106*(1+INDEX(BPCiObIC!$B$2:$AG$43,MATCH($A106,BPCiObIC!$A$2:$A$43,0),MATCH(AH$4,BPCiObIC!$B$1:$AG$1,0)))</f>
        <v>4151963612599.1543</v>
      </c>
    </row>
    <row r="107" spans="1:34" ht="15.75" customHeight="1" x14ac:dyDescent="0.2">
      <c r="A107" s="3" t="s">
        <v>136</v>
      </c>
      <c r="B107" s="3" t="s">
        <v>91</v>
      </c>
      <c r="C107" s="3" t="s">
        <v>86</v>
      </c>
      <c r="D107" s="61">
        <f>'China BIFUbC'!C104*('Indonesia BFPIaE-production'!$C$4/'China BFPIaE-production'!$E$4)</f>
        <v>617529045.72380614</v>
      </c>
      <c r="E107" s="20">
        <f t="array" ref="E107">D107*(1+INDEX(BPCiObIC!$B$2:$AG$43,MATCH($A107,BPCiObIC!$A$2:$A$43,0),MATCH(E$4,BPCiObIC!$B$1:$AG$1,0)))</f>
        <v>785373440.35153663</v>
      </c>
      <c r="F107" s="20">
        <f t="array" ref="F107">E107*(1+INDEX(BPCiObIC!$B$2:$AG$43,MATCH($A107,BPCiObIC!$A$2:$A$43,0),MATCH(F$4,BPCiObIC!$B$1:$AG$1,0)))</f>
        <v>1050122827.0940396</v>
      </c>
      <c r="G107" s="20">
        <f t="array" ref="G107">F107*(1+INDEX(BPCiObIC!$B$2:$AG$43,MATCH($A107,BPCiObIC!$A$2:$A$43,0),MATCH(G$4,BPCiObIC!$B$1:$AG$1,0)))</f>
        <v>1084671868.1054335</v>
      </c>
      <c r="H107" s="20">
        <f t="array" ref="H107">G107*(1+INDEX(BPCiObIC!$B$2:$AG$43,MATCH($A107,BPCiObIC!$A$2:$A$43,0),MATCH(H$4,BPCiObIC!$B$1:$AG$1,0)))</f>
        <v>1103870560.1708996</v>
      </c>
      <c r="I107" s="20">
        <f t="array" ref="I107">H107*(1+INDEX(BPCiObIC!$B$2:$AG$43,MATCH($A107,BPCiObIC!$A$2:$A$43,0),MATCH(I$4,BPCiObIC!$B$1:$AG$1,0)))</f>
        <v>1145545768.2099502</v>
      </c>
      <c r="J107" s="20">
        <f t="array" ref="J107">I107*(1+INDEX(BPCiObIC!$B$2:$AG$43,MATCH($A107,BPCiObIC!$A$2:$A$43,0),MATCH(J$4,BPCiObIC!$B$1:$AG$1,0)))</f>
        <v>1187220976.2490153</v>
      </c>
      <c r="K107" s="20">
        <f t="array" ref="K107">J107*(1+INDEX(BPCiObIC!$B$2:$AG$43,MATCH($A107,BPCiObIC!$A$2:$A$43,0),MATCH(K$4,BPCiObIC!$B$1:$AG$1,0)))</f>
        <v>1228896184.2880659</v>
      </c>
      <c r="L107" s="20">
        <f t="array" ref="L107">K107*(1+INDEX(BPCiObIC!$B$2:$AG$43,MATCH($A107,BPCiObIC!$A$2:$A$43,0),MATCH(L$4,BPCiObIC!$B$1:$AG$1,0)))</f>
        <v>1270571392.327131</v>
      </c>
      <c r="M107" s="20">
        <f t="array" ref="M107">L107*(1+INDEX(BPCiObIC!$B$2:$AG$43,MATCH($A107,BPCiObIC!$A$2:$A$43,0),MATCH(M$4,BPCiObIC!$B$1:$AG$1,0)))</f>
        <v>1312246600.3661816</v>
      </c>
      <c r="N107" s="20">
        <f t="array" ref="N107">M107*(1+INDEX(BPCiObIC!$B$2:$AG$43,MATCH($A107,BPCiObIC!$A$2:$A$43,0),MATCH(N$4,BPCiObIC!$B$1:$AG$1,0)))</f>
        <v>1353921808.4052322</v>
      </c>
      <c r="O107" s="20">
        <f t="array" ref="O107">N107*(1+INDEX(BPCiObIC!$B$2:$AG$43,MATCH($A107,BPCiObIC!$A$2:$A$43,0),MATCH(O$4,BPCiObIC!$B$1:$AG$1,0)))</f>
        <v>1395597016.4442973</v>
      </c>
      <c r="P107" s="20">
        <f t="array" ref="P107">O107*(1+INDEX(BPCiObIC!$B$2:$AG$43,MATCH($A107,BPCiObIC!$A$2:$A$43,0),MATCH(P$4,BPCiObIC!$B$1:$AG$1,0)))</f>
        <v>1437272224.4833479</v>
      </c>
      <c r="Q107" s="20">
        <f t="array" ref="Q107">P107*(1+INDEX(BPCiObIC!$B$2:$AG$43,MATCH($A107,BPCiObIC!$A$2:$A$43,0),MATCH(Q$4,BPCiObIC!$B$1:$AG$1,0)))</f>
        <v>1478947432.522413</v>
      </c>
      <c r="R107" s="20">
        <f t="array" ref="R107">Q107*(1+INDEX(BPCiObIC!$B$2:$AG$43,MATCH($A107,BPCiObIC!$A$2:$A$43,0),MATCH(R$4,BPCiObIC!$B$1:$AG$1,0)))</f>
        <v>1520622640.5614634</v>
      </c>
      <c r="S107" s="20">
        <f t="array" ref="S107">R107*(1+INDEX(BPCiObIC!$B$2:$AG$43,MATCH($A107,BPCiObIC!$A$2:$A$43,0),MATCH(S$4,BPCiObIC!$B$1:$AG$1,0)))</f>
        <v>1562297848.6005285</v>
      </c>
      <c r="T107" s="20">
        <f t="array" ref="T107">S107*(1+INDEX(BPCiObIC!$B$2:$AG$43,MATCH($A107,BPCiObIC!$A$2:$A$43,0),MATCH(T$4,BPCiObIC!$B$1:$AG$1,0)))</f>
        <v>1603973056.6395791</v>
      </c>
      <c r="U107" s="20">
        <f t="array" ref="U107">T107*(1+INDEX(BPCiObIC!$B$2:$AG$43,MATCH($A107,BPCiObIC!$A$2:$A$43,0),MATCH(U$4,BPCiObIC!$B$1:$AG$1,0)))</f>
        <v>1645648264.6786442</v>
      </c>
      <c r="V107" s="20">
        <f t="array" ref="V107">U107*(1+INDEX(BPCiObIC!$B$2:$AG$43,MATCH($A107,BPCiObIC!$A$2:$A$43,0),MATCH(V$4,BPCiObIC!$B$1:$AG$1,0)))</f>
        <v>1687323472.7176948</v>
      </c>
      <c r="W107" s="20">
        <f t="array" ref="W107">V107*(1+INDEX(BPCiObIC!$B$2:$AG$43,MATCH($A107,BPCiObIC!$A$2:$A$43,0),MATCH(W$4,BPCiObIC!$B$1:$AG$1,0)))</f>
        <v>1728998680.7567596</v>
      </c>
      <c r="X107" s="20">
        <f t="array" ref="X107">W107*(1+INDEX(BPCiObIC!$B$2:$AG$43,MATCH($A107,BPCiObIC!$A$2:$A$43,0),MATCH(X$4,BPCiObIC!$B$1:$AG$1,0)))</f>
        <v>1770673888.7958102</v>
      </c>
      <c r="Y107" s="20">
        <f t="array" ref="Y107">X107*(1+INDEX(BPCiObIC!$B$2:$AG$43,MATCH($A107,BPCiObIC!$A$2:$A$43,0),MATCH(Y$4,BPCiObIC!$B$1:$AG$1,0)))</f>
        <v>1812349096.8348753</v>
      </c>
      <c r="Z107" s="20">
        <f t="array" ref="Z107">Y107*(1+INDEX(BPCiObIC!$B$2:$AG$43,MATCH($A107,BPCiObIC!$A$2:$A$43,0),MATCH(Z$4,BPCiObIC!$B$1:$AG$1,0)))</f>
        <v>1854024304.8739259</v>
      </c>
      <c r="AA107" s="20">
        <f t="array" ref="AA107">Z107*(1+INDEX(BPCiObIC!$B$2:$AG$43,MATCH($A107,BPCiObIC!$A$2:$A$43,0),MATCH(AA$4,BPCiObIC!$B$1:$AG$1,0)))</f>
        <v>1895699512.912991</v>
      </c>
      <c r="AB107" s="20">
        <f t="array" ref="AB107">AA107*(1+INDEX(BPCiObIC!$B$2:$AG$43,MATCH($A107,BPCiObIC!$A$2:$A$43,0),MATCH(AB$4,BPCiObIC!$B$1:$AG$1,0)))</f>
        <v>1937374720.9520416</v>
      </c>
      <c r="AC107" s="20">
        <f t="array" ref="AC107">AB107*(1+INDEX(BPCiObIC!$B$2:$AG$43,MATCH($A107,BPCiObIC!$A$2:$A$43,0),MATCH(AC$4,BPCiObIC!$B$1:$AG$1,0)))</f>
        <v>1979049928.9911067</v>
      </c>
      <c r="AD107" s="20">
        <f t="array" ref="AD107">AC107*(1+INDEX(BPCiObIC!$B$2:$AG$43,MATCH($A107,BPCiObIC!$A$2:$A$43,0),MATCH(AD$4,BPCiObIC!$B$1:$AG$1,0)))</f>
        <v>2020725137.0301573</v>
      </c>
      <c r="AE107" s="20">
        <f t="array" ref="AE107">AD107*(1+INDEX(BPCiObIC!$B$2:$AG$43,MATCH($A107,BPCiObIC!$A$2:$A$43,0),MATCH(AE$4,BPCiObIC!$B$1:$AG$1,0)))</f>
        <v>2062400345.0692222</v>
      </c>
      <c r="AF107" s="20">
        <f t="array" ref="AF107">AE107*(1+INDEX(BPCiObIC!$B$2:$AG$43,MATCH($A107,BPCiObIC!$A$2:$A$43,0),MATCH(AF$4,BPCiObIC!$B$1:$AG$1,0)))</f>
        <v>2104075553.1082728</v>
      </c>
      <c r="AG107" s="20">
        <f t="array" ref="AG107">AF107*(1+INDEX(BPCiObIC!$B$2:$AG$43,MATCH($A107,BPCiObIC!$A$2:$A$43,0),MATCH(AG$4,BPCiObIC!$B$1:$AG$1,0)))</f>
        <v>2145750761.1473231</v>
      </c>
      <c r="AH107" s="20">
        <f t="array" ref="AH107">AG107*(1+INDEX(BPCiObIC!$B$2:$AG$43,MATCH($A107,BPCiObIC!$A$2:$A$43,0),MATCH(AH$4,BPCiObIC!$B$1:$AG$1,0)))</f>
        <v>2187425969.186388</v>
      </c>
    </row>
    <row r="108" spans="1:34" ht="15.75" customHeight="1" x14ac:dyDescent="0.2">
      <c r="A108" s="3" t="s">
        <v>137</v>
      </c>
      <c r="B108" s="3" t="s">
        <v>91</v>
      </c>
      <c r="C108" s="3" t="s">
        <v>112</v>
      </c>
      <c r="D108" s="61">
        <f>SUM(SUMIFS('BIFUBC Output_energy'!G:G,'BIFUBC Output_energy'!A:A,B108,'BIFUBC Output_energy'!B:B,C108),SUMIFS('BIFUBC Output_nonenergy'!E:E,'BIFUBC Output_nonenergy'!A:A,B108,'BIFUBC Output_nonenergy'!B:B,C108))</f>
        <v>11901722368000.002</v>
      </c>
      <c r="E108" s="20">
        <f t="array" ref="E108">D108*(1+INDEX(BPCiObIC!$B$2:$AG$43,MATCH($A108,BPCiObIC!$A$2:$A$43,0),MATCH(E$4,BPCiObIC!$B$1:$AG$1,0)))</f>
        <v>15136610507622.402</v>
      </c>
      <c r="F108" s="20">
        <f t="array" ref="F108">E108*(1+INDEX(BPCiObIC!$B$2:$AG$43,MATCH($A108,BPCiObIC!$A$2:$A$43,0),MATCH(F$4,BPCiObIC!$B$1:$AG$1,0)))</f>
        <v>20239161909741.914</v>
      </c>
      <c r="G108" s="20">
        <f t="array" ref="G108">F108*(1+INDEX(BPCiObIC!$B$2:$AG$43,MATCH($A108,BPCiObIC!$A$2:$A$43,0),MATCH(G$4,BPCiObIC!$B$1:$AG$1,0)))</f>
        <v>20905030336572.422</v>
      </c>
      <c r="H108" s="20">
        <f t="array" ref="H108">G108*(1+INDEX(BPCiObIC!$B$2:$AG$43,MATCH($A108,BPCiObIC!$A$2:$A$43,0),MATCH(H$4,BPCiObIC!$B$1:$AG$1,0)))</f>
        <v>21275049373529.754</v>
      </c>
      <c r="I108" s="20">
        <f t="array" ref="I108">H108*(1+INDEX(BPCiObIC!$B$2:$AG$43,MATCH($A108,BPCiObIC!$A$2:$A$43,0),MATCH(I$4,BPCiObIC!$B$1:$AG$1,0)))</f>
        <v>22073616906860.027</v>
      </c>
      <c r="J108" s="20">
        <f t="array" ref="J108">I108*(1+INDEX(BPCiObIC!$B$2:$AG$43,MATCH($A108,BPCiObIC!$A$2:$A$43,0),MATCH(J$4,BPCiObIC!$B$1:$AG$1,0)))</f>
        <v>22872184440190.48</v>
      </c>
      <c r="K108" s="20">
        <f t="array" ref="K108">J108*(1+INDEX(BPCiObIC!$B$2:$AG$43,MATCH($A108,BPCiObIC!$A$2:$A$43,0),MATCH(K$4,BPCiObIC!$B$1:$AG$1,0)))</f>
        <v>23670751973520.754</v>
      </c>
      <c r="L108" s="20">
        <f t="array" ref="L108">K108*(1+INDEX(BPCiObIC!$B$2:$AG$43,MATCH($A108,BPCiObIC!$A$2:$A$43,0),MATCH(L$4,BPCiObIC!$B$1:$AG$1,0)))</f>
        <v>24469319506851.207</v>
      </c>
      <c r="M108" s="20">
        <f t="array" ref="M108">L108*(1+INDEX(BPCiObIC!$B$2:$AG$43,MATCH($A108,BPCiObIC!$A$2:$A$43,0),MATCH(M$4,BPCiObIC!$B$1:$AG$1,0)))</f>
        <v>25267887040181.656</v>
      </c>
      <c r="N108" s="20">
        <f t="array" ref="N108">M108*(1+INDEX(BPCiObIC!$B$2:$AG$43,MATCH($A108,BPCiObIC!$A$2:$A$43,0),MATCH(N$4,BPCiObIC!$B$1:$AG$1,0)))</f>
        <v>26066454573511.93</v>
      </c>
      <c r="O108" s="20">
        <f t="array" ref="O108">N108*(1+INDEX(BPCiObIC!$B$2:$AG$43,MATCH($A108,BPCiObIC!$A$2:$A$43,0),MATCH(O$4,BPCiObIC!$B$1:$AG$1,0)))</f>
        <v>26865022106842.383</v>
      </c>
      <c r="P108" s="20">
        <f t="array" ref="P108">O108*(1+INDEX(BPCiObIC!$B$2:$AG$43,MATCH($A108,BPCiObIC!$A$2:$A$43,0),MATCH(P$4,BPCiObIC!$B$1:$AG$1,0)))</f>
        <v>27663589640172.652</v>
      </c>
      <c r="Q108" s="20">
        <f t="array" ref="Q108">P108*(1+INDEX(BPCiObIC!$B$2:$AG$43,MATCH($A108,BPCiObIC!$A$2:$A$43,0),MATCH(Q$4,BPCiObIC!$B$1:$AG$1,0)))</f>
        <v>28462157173503.105</v>
      </c>
      <c r="R108" s="20">
        <f t="array" ref="R108">Q108*(1+INDEX(BPCiObIC!$B$2:$AG$43,MATCH($A108,BPCiObIC!$A$2:$A$43,0),MATCH(R$4,BPCiObIC!$B$1:$AG$1,0)))</f>
        <v>29260724706833.559</v>
      </c>
      <c r="S108" s="20">
        <f t="array" ref="S108">R108*(1+INDEX(BPCiObIC!$B$2:$AG$43,MATCH($A108,BPCiObIC!$A$2:$A$43,0),MATCH(S$4,BPCiObIC!$B$1:$AG$1,0)))</f>
        <v>30059292240163.828</v>
      </c>
      <c r="T108" s="20">
        <f t="array" ref="T108">S108*(1+INDEX(BPCiObIC!$B$2:$AG$43,MATCH($A108,BPCiObIC!$A$2:$A$43,0),MATCH(T$4,BPCiObIC!$B$1:$AG$1,0)))</f>
        <v>30857859773494.281</v>
      </c>
      <c r="U108" s="20">
        <f t="array" ref="U108">T108*(1+INDEX(BPCiObIC!$B$2:$AG$43,MATCH($A108,BPCiObIC!$A$2:$A$43,0),MATCH(U$4,BPCiObIC!$B$1:$AG$1,0)))</f>
        <v>31656427306824.551</v>
      </c>
      <c r="V108" s="20">
        <f t="array" ref="V108">U108*(1+INDEX(BPCiObIC!$B$2:$AG$43,MATCH($A108,BPCiObIC!$A$2:$A$43,0),MATCH(V$4,BPCiObIC!$B$1:$AG$1,0)))</f>
        <v>32454994840155.004</v>
      </c>
      <c r="W108" s="20">
        <f t="array" ref="W108">V108*(1+INDEX(BPCiObIC!$B$2:$AG$43,MATCH($A108,BPCiObIC!$A$2:$A$43,0),MATCH(W$4,BPCiObIC!$B$1:$AG$1,0)))</f>
        <v>33253562373485.461</v>
      </c>
      <c r="X108" s="20">
        <f t="array" ref="X108">W108*(1+INDEX(BPCiObIC!$B$2:$AG$43,MATCH($A108,BPCiObIC!$A$2:$A$43,0),MATCH(X$4,BPCiObIC!$B$1:$AG$1,0)))</f>
        <v>34052129906815.91</v>
      </c>
      <c r="Y108" s="20">
        <f t="array" ref="Y108">X108*(1+INDEX(BPCiObIC!$B$2:$AG$43,MATCH($A108,BPCiObIC!$A$2:$A$43,0),MATCH(Y$4,BPCiObIC!$B$1:$AG$1,0)))</f>
        <v>34850697440146</v>
      </c>
      <c r="Z108" s="20">
        <f t="array" ref="Z108">Y108*(1+INDEX(BPCiObIC!$B$2:$AG$43,MATCH($A108,BPCiObIC!$A$2:$A$43,0),MATCH(Z$4,BPCiObIC!$B$1:$AG$1,0)))</f>
        <v>35649264973476.453</v>
      </c>
      <c r="AA108" s="20">
        <f t="array" ref="AA108">Z108*(1+INDEX(BPCiObIC!$B$2:$AG$43,MATCH($A108,BPCiObIC!$A$2:$A$43,0),MATCH(AA$4,BPCiObIC!$B$1:$AG$1,0)))</f>
        <v>36447832506806.906</v>
      </c>
      <c r="AB108" s="20">
        <f t="array" ref="AB108">AA108*(1+INDEX(BPCiObIC!$B$2:$AG$43,MATCH($A108,BPCiObIC!$A$2:$A$43,0),MATCH(AB$4,BPCiObIC!$B$1:$AG$1,0)))</f>
        <v>37246400040137.359</v>
      </c>
      <c r="AC108" s="20">
        <f t="array" ref="AC108">AB108*(1+INDEX(BPCiObIC!$B$2:$AG$43,MATCH($A108,BPCiObIC!$A$2:$A$43,0),MATCH(AC$4,BPCiObIC!$B$1:$AG$1,0)))</f>
        <v>38044967573467.812</v>
      </c>
      <c r="AD108" s="20">
        <f t="array" ref="AD108">AC108*(1+INDEX(BPCiObIC!$B$2:$AG$43,MATCH($A108,BPCiObIC!$A$2:$A$43,0),MATCH(AD$4,BPCiObIC!$B$1:$AG$1,0)))</f>
        <v>38843535106797.906</v>
      </c>
      <c r="AE108" s="20">
        <f t="array" ref="AE108">AD108*(1+INDEX(BPCiObIC!$B$2:$AG$43,MATCH($A108,BPCiObIC!$A$2:$A$43,0),MATCH(AE$4,BPCiObIC!$B$1:$AG$1,0)))</f>
        <v>39642102640128.359</v>
      </c>
      <c r="AF108" s="20">
        <f t="array" ref="AF108">AE108*(1+INDEX(BPCiObIC!$B$2:$AG$43,MATCH($A108,BPCiObIC!$A$2:$A$43,0),MATCH(AF$4,BPCiObIC!$B$1:$AG$1,0)))</f>
        <v>40440670173458.812</v>
      </c>
      <c r="AG108" s="20">
        <f t="array" ref="AG108">AF108*(1+INDEX(BPCiObIC!$B$2:$AG$43,MATCH($A108,BPCiObIC!$A$2:$A$43,0),MATCH(AG$4,BPCiObIC!$B$1:$AG$1,0)))</f>
        <v>41239237706789.266</v>
      </c>
      <c r="AH108" s="20">
        <f t="array" ref="AH108">AG108*(1+INDEX(BPCiObIC!$B$2:$AG$43,MATCH($A108,BPCiObIC!$A$2:$A$43,0),MATCH(AH$4,BPCiObIC!$B$1:$AG$1,0)))</f>
        <v>42037805240119.719</v>
      </c>
    </row>
    <row r="109" spans="1:34" ht="15.75" customHeight="1" x14ac:dyDescent="0.2">
      <c r="A109" s="3" t="s">
        <v>138</v>
      </c>
      <c r="B109" s="3" t="s">
        <v>91</v>
      </c>
      <c r="C109" s="3" t="s">
        <v>113</v>
      </c>
      <c r="D109" s="61">
        <f>SUM('Bureau of Stat KBLI'!S4:S6)*$E$1</f>
        <v>16052436389622.656</v>
      </c>
      <c r="E109" s="20">
        <f t="array" ref="E109">D109*(1+INDEX(BPCiObIC!$B$2:$AG$43,MATCH($A109,BPCiObIC!$A$2:$A$43,0),MATCH(E$4,BPCiObIC!$B$1:$AG$1,0)))</f>
        <v>16259512819048.787</v>
      </c>
      <c r="F109" s="20">
        <f t="array" ref="F109">E109*(1+INDEX(BPCiObIC!$B$2:$AG$43,MATCH($A109,BPCiObIC!$A$2:$A$43,0),MATCH(F$4,BPCiObIC!$B$1:$AG$1,0)))</f>
        <v>16469260534414.516</v>
      </c>
      <c r="G109" s="20">
        <f t="array" ref="G109">F109*(1+INDEX(BPCiObIC!$B$2:$AG$43,MATCH($A109,BPCiObIC!$A$2:$A$43,0),MATCH(G$4,BPCiObIC!$B$1:$AG$1,0)))</f>
        <v>16816761931690.66</v>
      </c>
      <c r="H109" s="20">
        <f t="array" ref="H109">G109*(1+INDEX(BPCiObIC!$B$2:$AG$43,MATCH($A109,BPCiObIC!$A$2:$A$43,0),MATCH(H$4,BPCiObIC!$B$1:$AG$1,0)))</f>
        <v>16944569322371.51</v>
      </c>
      <c r="I109" s="20">
        <f t="array" ref="I109">H109*(1+INDEX(BPCiObIC!$B$2:$AG$43,MATCH($A109,BPCiObIC!$A$2:$A$43,0),MATCH(I$4,BPCiObIC!$B$1:$AG$1,0)))</f>
        <v>17589197285791.227</v>
      </c>
      <c r="J109" s="20">
        <f t="array" ref="J109">I109*(1+INDEX(BPCiObIC!$B$2:$AG$43,MATCH($A109,BPCiObIC!$A$2:$A$43,0),MATCH(J$4,BPCiObIC!$B$1:$AG$1,0)))</f>
        <v>18233825249210.941</v>
      </c>
      <c r="K109" s="20">
        <f t="array" ref="K109">J109*(1+INDEX(BPCiObIC!$B$2:$AG$43,MATCH($A109,BPCiObIC!$A$2:$A$43,0),MATCH(K$4,BPCiObIC!$B$1:$AG$1,0)))</f>
        <v>18878453212630.656</v>
      </c>
      <c r="L109" s="20">
        <f t="array" ref="L109">K109*(1+INDEX(BPCiObIC!$B$2:$AG$43,MATCH($A109,BPCiObIC!$A$2:$A$43,0),MATCH(L$4,BPCiObIC!$B$1:$AG$1,0)))</f>
        <v>19523081176050.094</v>
      </c>
      <c r="M109" s="20">
        <f t="array" ref="M109">L109*(1+INDEX(BPCiObIC!$B$2:$AG$43,MATCH($A109,BPCiObIC!$A$2:$A$43,0),MATCH(M$4,BPCiObIC!$B$1:$AG$1,0)))</f>
        <v>20167709139469.809</v>
      </c>
      <c r="N109" s="20">
        <f t="array" ref="N109">M109*(1+INDEX(BPCiObIC!$B$2:$AG$43,MATCH($A109,BPCiObIC!$A$2:$A$43,0),MATCH(N$4,BPCiObIC!$B$1:$AG$1,0)))</f>
        <v>20812337102889.523</v>
      </c>
      <c r="O109" s="20">
        <f t="array" ref="O109">N109*(1+INDEX(BPCiObIC!$B$2:$AG$43,MATCH($A109,BPCiObIC!$A$2:$A$43,0),MATCH(O$4,BPCiObIC!$B$1:$AG$1,0)))</f>
        <v>21456965066309.238</v>
      </c>
      <c r="P109" s="20">
        <f t="array" ref="P109">O109*(1+INDEX(BPCiObIC!$B$2:$AG$43,MATCH($A109,BPCiObIC!$A$2:$A$43,0),MATCH(P$4,BPCiObIC!$B$1:$AG$1,0)))</f>
        <v>22101593029728.953</v>
      </c>
      <c r="Q109" s="20">
        <f t="array" ref="Q109">P109*(1+INDEX(BPCiObIC!$B$2:$AG$43,MATCH($A109,BPCiObIC!$A$2:$A$43,0),MATCH(Q$4,BPCiObIC!$B$1:$AG$1,0)))</f>
        <v>22746220993148.668</v>
      </c>
      <c r="R109" s="20">
        <f t="array" ref="R109">Q109*(1+INDEX(BPCiObIC!$B$2:$AG$43,MATCH($A109,BPCiObIC!$A$2:$A$43,0),MATCH(R$4,BPCiObIC!$B$1:$AG$1,0)))</f>
        <v>23390848956568.105</v>
      </c>
      <c r="S109" s="20">
        <f t="array" ref="S109">R109*(1+INDEX(BPCiObIC!$B$2:$AG$43,MATCH($A109,BPCiObIC!$A$2:$A$43,0),MATCH(S$4,BPCiObIC!$B$1:$AG$1,0)))</f>
        <v>24035476919987.824</v>
      </c>
      <c r="T109" s="20">
        <f t="array" ref="T109">S109*(1+INDEX(BPCiObIC!$B$2:$AG$43,MATCH($A109,BPCiObIC!$A$2:$A$43,0),MATCH(T$4,BPCiObIC!$B$1:$AG$1,0)))</f>
        <v>24680104883407.543</v>
      </c>
      <c r="U109" s="20">
        <f t="array" ref="U109">T109*(1+INDEX(BPCiObIC!$B$2:$AG$43,MATCH($A109,BPCiObIC!$A$2:$A$43,0),MATCH(U$4,BPCiObIC!$B$1:$AG$1,0)))</f>
        <v>25324732846827.258</v>
      </c>
      <c r="V109" s="20">
        <f t="array" ref="V109">U109*(1+INDEX(BPCiObIC!$B$2:$AG$43,MATCH($A109,BPCiObIC!$A$2:$A$43,0),MATCH(V$4,BPCiObIC!$B$1:$AG$1,0)))</f>
        <v>25969360810246.977</v>
      </c>
      <c r="W109" s="20">
        <f t="array" ref="W109">V109*(1+INDEX(BPCiObIC!$B$2:$AG$43,MATCH($A109,BPCiObIC!$A$2:$A$43,0),MATCH(W$4,BPCiObIC!$B$1:$AG$1,0)))</f>
        <v>26613988773666.691</v>
      </c>
      <c r="X109" s="20">
        <f t="array" ref="X109">W109*(1+INDEX(BPCiObIC!$B$2:$AG$43,MATCH($A109,BPCiObIC!$A$2:$A$43,0),MATCH(X$4,BPCiObIC!$B$1:$AG$1,0)))</f>
        <v>27258616737086.125</v>
      </c>
      <c r="Y109" s="20">
        <f t="array" ref="Y109">X109*(1+INDEX(BPCiObIC!$B$2:$AG$43,MATCH($A109,BPCiObIC!$A$2:$A$43,0),MATCH(Y$4,BPCiObIC!$B$1:$AG$1,0)))</f>
        <v>27903244700505.84</v>
      </c>
      <c r="Z109" s="20">
        <f t="array" ref="Z109">Y109*(1+INDEX(BPCiObIC!$B$2:$AG$43,MATCH($A109,BPCiObIC!$A$2:$A$43,0),MATCH(Z$4,BPCiObIC!$B$1:$AG$1,0)))</f>
        <v>28547872663925.559</v>
      </c>
      <c r="AA109" s="20">
        <f t="array" ref="AA109">Z109*(1+INDEX(BPCiObIC!$B$2:$AG$43,MATCH($A109,BPCiObIC!$A$2:$A$43,0),MATCH(AA$4,BPCiObIC!$B$1:$AG$1,0)))</f>
        <v>29192500627345.273</v>
      </c>
      <c r="AB109" s="20">
        <f t="array" ref="AB109">AA109*(1+INDEX(BPCiObIC!$B$2:$AG$43,MATCH($A109,BPCiObIC!$A$2:$A$43,0),MATCH(AB$4,BPCiObIC!$B$1:$AG$1,0)))</f>
        <v>29837128590764.988</v>
      </c>
      <c r="AC109" s="20">
        <f t="array" ref="AC109">AB109*(1+INDEX(BPCiObIC!$B$2:$AG$43,MATCH($A109,BPCiObIC!$A$2:$A$43,0),MATCH(AC$4,BPCiObIC!$B$1:$AG$1,0)))</f>
        <v>30481756554184.707</v>
      </c>
      <c r="AD109" s="20">
        <f t="array" ref="AD109">AC109*(1+INDEX(BPCiObIC!$B$2:$AG$43,MATCH($A109,BPCiObIC!$A$2:$A$43,0),MATCH(AD$4,BPCiObIC!$B$1:$AG$1,0)))</f>
        <v>31126384517604.145</v>
      </c>
      <c r="AE109" s="20">
        <f t="array" ref="AE109">AD109*(1+INDEX(BPCiObIC!$B$2:$AG$43,MATCH($A109,BPCiObIC!$A$2:$A$43,0),MATCH(AE$4,BPCiObIC!$B$1:$AG$1,0)))</f>
        <v>31771012481023.863</v>
      </c>
      <c r="AF109" s="20">
        <f t="array" ref="AF109">AE109*(1+INDEX(BPCiObIC!$B$2:$AG$43,MATCH($A109,BPCiObIC!$A$2:$A$43,0),MATCH(AF$4,BPCiObIC!$B$1:$AG$1,0)))</f>
        <v>32415640444443.578</v>
      </c>
      <c r="AG109" s="20">
        <f t="array" ref="AG109">AF109*(1+INDEX(BPCiObIC!$B$2:$AG$43,MATCH($A109,BPCiObIC!$A$2:$A$43,0),MATCH(AG$4,BPCiObIC!$B$1:$AG$1,0)))</f>
        <v>33060268407863.297</v>
      </c>
      <c r="AH109" s="20">
        <f t="array" ref="AH109">AG109*(1+INDEX(BPCiObIC!$B$2:$AG$43,MATCH($A109,BPCiObIC!$A$2:$A$43,0),MATCH(AH$4,BPCiObIC!$B$1:$AG$1,0)))</f>
        <v>33704896371283.016</v>
      </c>
    </row>
    <row r="110" spans="1:34" ht="15.75" customHeight="1" x14ac:dyDescent="0.2">
      <c r="A110" s="3" t="s">
        <v>139</v>
      </c>
      <c r="B110" s="3" t="s">
        <v>91</v>
      </c>
      <c r="C110" s="3" t="s">
        <v>44</v>
      </c>
      <c r="D110" s="61">
        <f>SUM('Bureau of Stat KBLI'!S7:S9)*$E$1</f>
        <v>6115242277366.0967</v>
      </c>
      <c r="E110" s="20">
        <f t="array" ref="E110">D110*(1+INDEX(BPCiObIC!$B$2:$AG$43,MATCH($A110,BPCiObIC!$A$2:$A$43,0),MATCH(E$4,BPCiObIC!$B$1:$AG$1,0)))</f>
        <v>6194128902744.1191</v>
      </c>
      <c r="F110" s="20">
        <f t="array" ref="F110">E110*(1+INDEX(BPCiObIC!$B$2:$AG$43,MATCH($A110,BPCiObIC!$A$2:$A$43,0),MATCH(F$4,BPCiObIC!$B$1:$AG$1,0)))</f>
        <v>6274033165589.5176</v>
      </c>
      <c r="G110" s="20">
        <f t="array" ref="G110">F110*(1+INDEX(BPCiObIC!$B$2:$AG$43,MATCH($A110,BPCiObIC!$A$2:$A$43,0),MATCH(G$4,BPCiObIC!$B$1:$AG$1,0)))</f>
        <v>6406415265383.4561</v>
      </c>
      <c r="H110" s="20">
        <f t="array" ref="H110">G110*(1+INDEX(BPCiObIC!$B$2:$AG$43,MATCH($A110,BPCiObIC!$A$2:$A$43,0),MATCH(H$4,BPCiObIC!$B$1:$AG$1,0)))</f>
        <v>6455104021400.3711</v>
      </c>
      <c r="I110" s="20">
        <f t="array" ref="I110">H110*(1+INDEX(BPCiObIC!$B$2:$AG$43,MATCH($A110,BPCiObIC!$A$2:$A$43,0),MATCH(I$4,BPCiObIC!$B$1:$AG$1,0)))</f>
        <v>6695791381541.6631</v>
      </c>
      <c r="J110" s="20">
        <f t="array" ref="J110">I110*(1+INDEX(BPCiObIC!$B$2:$AG$43,MATCH($A110,BPCiObIC!$A$2:$A$43,0),MATCH(J$4,BPCiObIC!$B$1:$AG$1,0)))</f>
        <v>6936478741682.9561</v>
      </c>
      <c r="K110" s="20">
        <f t="array" ref="K110">J110*(1+INDEX(BPCiObIC!$B$2:$AG$43,MATCH($A110,BPCiObIC!$A$2:$A$43,0),MATCH(K$4,BPCiObIC!$B$1:$AG$1,0)))</f>
        <v>7177166101824.248</v>
      </c>
      <c r="L110" s="20">
        <f t="array" ref="L110">K110*(1+INDEX(BPCiObIC!$B$2:$AG$43,MATCH($A110,BPCiObIC!$A$2:$A$43,0),MATCH(L$4,BPCiObIC!$B$1:$AG$1,0)))</f>
        <v>7417853461965.4561</v>
      </c>
      <c r="M110" s="20">
        <f t="array" ref="M110">L110*(1+INDEX(BPCiObIC!$B$2:$AG$43,MATCH($A110,BPCiObIC!$A$2:$A$43,0),MATCH(M$4,BPCiObIC!$B$1:$AG$1,0)))</f>
        <v>7658540822106.748</v>
      </c>
      <c r="N110" s="20">
        <f t="array" ref="N110">M110*(1+INDEX(BPCiObIC!$B$2:$AG$43,MATCH($A110,BPCiObIC!$A$2:$A$43,0),MATCH(N$4,BPCiObIC!$B$1:$AG$1,0)))</f>
        <v>7899228182248.04</v>
      </c>
      <c r="O110" s="20">
        <f t="array" ref="O110">N110*(1+INDEX(BPCiObIC!$B$2:$AG$43,MATCH($A110,BPCiObIC!$A$2:$A$43,0),MATCH(O$4,BPCiObIC!$B$1:$AG$1,0)))</f>
        <v>8139915542389.333</v>
      </c>
      <c r="P110" s="20">
        <f t="array" ref="P110">O110*(1+INDEX(BPCiObIC!$B$2:$AG$43,MATCH($A110,BPCiObIC!$A$2:$A$43,0),MATCH(P$4,BPCiObIC!$B$1:$AG$1,0)))</f>
        <v>8380602902530.541</v>
      </c>
      <c r="Q110" s="20">
        <f t="array" ref="Q110">P110*(1+INDEX(BPCiObIC!$B$2:$AG$43,MATCH($A110,BPCiObIC!$A$2:$A$43,0),MATCH(Q$4,BPCiObIC!$B$1:$AG$1,0)))</f>
        <v>8621290262671.833</v>
      </c>
      <c r="R110" s="20">
        <f t="array" ref="R110">Q110*(1+INDEX(BPCiObIC!$B$2:$AG$43,MATCH($A110,BPCiObIC!$A$2:$A$43,0),MATCH(R$4,BPCiObIC!$B$1:$AG$1,0)))</f>
        <v>8861977622813.125</v>
      </c>
      <c r="S110" s="20">
        <f t="array" ref="S110">R110*(1+INDEX(BPCiObIC!$B$2:$AG$43,MATCH($A110,BPCiObIC!$A$2:$A$43,0),MATCH(S$4,BPCiObIC!$B$1:$AG$1,0)))</f>
        <v>9102664982954.334</v>
      </c>
      <c r="T110" s="20">
        <f t="array" ref="T110">S110*(1+INDEX(BPCiObIC!$B$2:$AG$43,MATCH($A110,BPCiObIC!$A$2:$A$43,0),MATCH(T$4,BPCiObIC!$B$1:$AG$1,0)))</f>
        <v>9343352343095.627</v>
      </c>
      <c r="U110" s="20">
        <f t="array" ref="U110">T110*(1+INDEX(BPCiObIC!$B$2:$AG$43,MATCH($A110,BPCiObIC!$A$2:$A$43,0),MATCH(U$4,BPCiObIC!$B$1:$AG$1,0)))</f>
        <v>9584039703236.9199</v>
      </c>
      <c r="V110" s="20">
        <f t="array" ref="V110">U110*(1+INDEX(BPCiObIC!$B$2:$AG$43,MATCH($A110,BPCiObIC!$A$2:$A$43,0),MATCH(V$4,BPCiObIC!$B$1:$AG$1,0)))</f>
        <v>9824727063378.2129</v>
      </c>
      <c r="W110" s="20">
        <f t="array" ref="W110">V110*(1+INDEX(BPCiObIC!$B$2:$AG$43,MATCH($A110,BPCiObIC!$A$2:$A$43,0),MATCH(W$4,BPCiObIC!$B$1:$AG$1,0)))</f>
        <v>10065414423519.422</v>
      </c>
      <c r="X110" s="20">
        <f t="array" ref="X110">W110*(1+INDEX(BPCiObIC!$B$2:$AG$43,MATCH($A110,BPCiObIC!$A$2:$A$43,0),MATCH(X$4,BPCiObIC!$B$1:$AG$1,0)))</f>
        <v>10306101783660.715</v>
      </c>
      <c r="Y110" s="20">
        <f t="array" ref="Y110">X110*(1+INDEX(BPCiObIC!$B$2:$AG$43,MATCH($A110,BPCiObIC!$A$2:$A$43,0),MATCH(Y$4,BPCiObIC!$B$1:$AG$1,0)))</f>
        <v>10546789143802.008</v>
      </c>
      <c r="Z110" s="20">
        <f t="array" ref="Z110">Y110*(1+INDEX(BPCiObIC!$B$2:$AG$43,MATCH($A110,BPCiObIC!$A$2:$A$43,0),MATCH(Z$4,BPCiObIC!$B$1:$AG$1,0)))</f>
        <v>10787476503943.299</v>
      </c>
      <c r="AA110" s="20">
        <f t="array" ref="AA110">Z110*(1+INDEX(BPCiObIC!$B$2:$AG$43,MATCH($A110,BPCiObIC!$A$2:$A$43,0),MATCH(AA$4,BPCiObIC!$B$1:$AG$1,0)))</f>
        <v>11028163864084.508</v>
      </c>
      <c r="AB110" s="20">
        <f t="array" ref="AB110">AA110*(1+INDEX(BPCiObIC!$B$2:$AG$43,MATCH($A110,BPCiObIC!$A$2:$A$43,0),MATCH(AB$4,BPCiObIC!$B$1:$AG$1,0)))</f>
        <v>11268851224225.801</v>
      </c>
      <c r="AC110" s="20">
        <f t="array" ref="AC110">AB110*(1+INDEX(BPCiObIC!$B$2:$AG$43,MATCH($A110,BPCiObIC!$A$2:$A$43,0),MATCH(AC$4,BPCiObIC!$B$1:$AG$1,0)))</f>
        <v>11509538584367.094</v>
      </c>
      <c r="AD110" s="20">
        <f t="array" ref="AD110">AC110*(1+INDEX(BPCiObIC!$B$2:$AG$43,MATCH($A110,BPCiObIC!$A$2:$A$43,0),MATCH(AD$4,BPCiObIC!$B$1:$AG$1,0)))</f>
        <v>11750225944508.385</v>
      </c>
      <c r="AE110" s="20">
        <f t="array" ref="AE110">AD110*(1+INDEX(BPCiObIC!$B$2:$AG$43,MATCH($A110,BPCiObIC!$A$2:$A$43,0),MATCH(AE$4,BPCiObIC!$B$1:$AG$1,0)))</f>
        <v>11990913304649.594</v>
      </c>
      <c r="AF110" s="20">
        <f t="array" ref="AF110">AE110*(1+INDEX(BPCiObIC!$B$2:$AG$43,MATCH($A110,BPCiObIC!$A$2:$A$43,0),MATCH(AF$4,BPCiObIC!$B$1:$AG$1,0)))</f>
        <v>12231600664790.887</v>
      </c>
      <c r="AG110" s="20">
        <f t="array" ref="AG110">AF110*(1+INDEX(BPCiObIC!$B$2:$AG$43,MATCH($A110,BPCiObIC!$A$2:$A$43,0),MATCH(AG$4,BPCiObIC!$B$1:$AG$1,0)))</f>
        <v>12472288024932.178</v>
      </c>
      <c r="AH110" s="20">
        <f t="array" ref="AH110">AG110*(1+INDEX(BPCiObIC!$B$2:$AG$43,MATCH($A110,BPCiObIC!$A$2:$A$43,0),MATCH(AH$4,BPCiObIC!$B$1:$AG$1,0)))</f>
        <v>12712975385073.385</v>
      </c>
    </row>
    <row r="111" spans="1:34" ht="15.75" customHeight="1" x14ac:dyDescent="0.2">
      <c r="A111" s="3" t="s">
        <v>140</v>
      </c>
      <c r="B111" s="3" t="s">
        <v>91</v>
      </c>
      <c r="C111" s="3" t="s">
        <v>48</v>
      </c>
      <c r="D111" s="61">
        <f>'Bureau of Stat KBLI'!S10*$E$1</f>
        <v>1670879613297.1375</v>
      </c>
      <c r="E111" s="20">
        <f t="array" ref="E111">D111*(1+INDEX(BPCiObIC!$B$2:$AG$43,MATCH($A111,BPCiObIC!$A$2:$A$43,0),MATCH(E$4,BPCiObIC!$B$1:$AG$1,0)))</f>
        <v>1692433960308.6704</v>
      </c>
      <c r="F111" s="20">
        <f t="array" ref="F111">E111*(1+INDEX(BPCiObIC!$B$2:$AG$43,MATCH($A111,BPCiObIC!$A$2:$A$43,0),MATCH(F$4,BPCiObIC!$B$1:$AG$1,0)))</f>
        <v>1714266358396.6521</v>
      </c>
      <c r="G111" s="20">
        <f t="array" ref="G111">F111*(1+INDEX(BPCiObIC!$B$2:$AG$43,MATCH($A111,BPCiObIC!$A$2:$A$43,0),MATCH(G$4,BPCiObIC!$B$1:$AG$1,0)))</f>
        <v>1750437378558.8213</v>
      </c>
      <c r="H111" s="20">
        <f t="array" ref="H111">G111*(1+INDEX(BPCiObIC!$B$2:$AG$43,MATCH($A111,BPCiObIC!$A$2:$A$43,0),MATCH(H$4,BPCiObIC!$B$1:$AG$1,0)))</f>
        <v>1763740702635.8684</v>
      </c>
      <c r="I111" s="20">
        <f t="array" ref="I111">H111*(1+INDEX(BPCiObIC!$B$2:$AG$43,MATCH($A111,BPCiObIC!$A$2:$A$43,0),MATCH(I$4,BPCiObIC!$B$1:$AG$1,0)))</f>
        <v>1830890849759.3291</v>
      </c>
      <c r="J111" s="20">
        <f t="array" ref="J111">I111*(1+INDEX(BPCiObIC!$B$2:$AG$43,MATCH($A111,BPCiObIC!$A$2:$A$43,0),MATCH(J$4,BPCiObIC!$B$1:$AG$1,0)))</f>
        <v>1898040996882.7717</v>
      </c>
      <c r="K111" s="20">
        <f t="array" ref="K111">J111*(1+INDEX(BPCiObIC!$B$2:$AG$43,MATCH($A111,BPCiObIC!$A$2:$A$43,0),MATCH(K$4,BPCiObIC!$B$1:$AG$1,0)))</f>
        <v>1965191144006.2324</v>
      </c>
      <c r="L111" s="20">
        <f t="array" ref="L111">K111*(1+INDEX(BPCiObIC!$B$2:$AG$43,MATCH($A111,BPCiObIC!$A$2:$A$43,0),MATCH(L$4,BPCiObIC!$B$1:$AG$1,0)))</f>
        <v>2032341291129.6748</v>
      </c>
      <c r="M111" s="20">
        <f t="array" ref="M111">L111*(1+INDEX(BPCiObIC!$B$2:$AG$43,MATCH($A111,BPCiObIC!$A$2:$A$43,0),MATCH(M$4,BPCiObIC!$B$1:$AG$1,0)))</f>
        <v>2099491438253.1357</v>
      </c>
      <c r="N111" s="20">
        <f t="array" ref="N111">M111*(1+INDEX(BPCiObIC!$B$2:$AG$43,MATCH($A111,BPCiObIC!$A$2:$A$43,0),MATCH(N$4,BPCiObIC!$B$1:$AG$1,0)))</f>
        <v>2166641585376.5784</v>
      </c>
      <c r="O111" s="20">
        <f t="array" ref="O111">N111*(1+INDEX(BPCiObIC!$B$2:$AG$43,MATCH($A111,BPCiObIC!$A$2:$A$43,0),MATCH(O$4,BPCiObIC!$B$1:$AG$1,0)))</f>
        <v>2233791732500.0391</v>
      </c>
      <c r="P111" s="20">
        <f t="array" ref="P111">O111*(1+INDEX(BPCiObIC!$B$2:$AG$43,MATCH($A111,BPCiObIC!$A$2:$A$43,0),MATCH(P$4,BPCiObIC!$B$1:$AG$1,0)))</f>
        <v>2300941879623.4814</v>
      </c>
      <c r="Q111" s="20">
        <f t="array" ref="Q111">P111*(1+INDEX(BPCiObIC!$B$2:$AG$43,MATCH($A111,BPCiObIC!$A$2:$A$43,0),MATCH(Q$4,BPCiObIC!$B$1:$AG$1,0)))</f>
        <v>2368092026746.9424</v>
      </c>
      <c r="R111" s="20">
        <f t="array" ref="R111">Q111*(1+INDEX(BPCiObIC!$B$2:$AG$43,MATCH($A111,BPCiObIC!$A$2:$A$43,0),MATCH(R$4,BPCiObIC!$B$1:$AG$1,0)))</f>
        <v>2435242173870.3853</v>
      </c>
      <c r="S111" s="20">
        <f t="array" ref="S111">R111*(1+INDEX(BPCiObIC!$B$2:$AG$43,MATCH($A111,BPCiObIC!$A$2:$A$43,0),MATCH(S$4,BPCiObIC!$B$1:$AG$1,0)))</f>
        <v>2502392320993.8457</v>
      </c>
      <c r="T111" s="20">
        <f t="array" ref="T111">S111*(1+INDEX(BPCiObIC!$B$2:$AG$43,MATCH($A111,BPCiObIC!$A$2:$A$43,0),MATCH(T$4,BPCiObIC!$B$1:$AG$1,0)))</f>
        <v>2569542468117.2881</v>
      </c>
      <c r="U111" s="20">
        <f t="array" ref="U111">T111*(1+INDEX(BPCiObIC!$B$2:$AG$43,MATCH($A111,BPCiObIC!$A$2:$A$43,0),MATCH(U$4,BPCiObIC!$B$1:$AG$1,0)))</f>
        <v>2636692615240.749</v>
      </c>
      <c r="V111" s="20">
        <f t="array" ref="V111">U111*(1+INDEX(BPCiObIC!$B$2:$AG$43,MATCH($A111,BPCiObIC!$A$2:$A$43,0),MATCH(V$4,BPCiObIC!$B$1:$AG$1,0)))</f>
        <v>2703842762364.1914</v>
      </c>
      <c r="W111" s="20">
        <f t="array" ref="W111">V111*(1+INDEX(BPCiObIC!$B$2:$AG$43,MATCH($A111,BPCiObIC!$A$2:$A$43,0),MATCH(W$4,BPCiObIC!$B$1:$AG$1,0)))</f>
        <v>2770992909487.6523</v>
      </c>
      <c r="X111" s="20">
        <f t="array" ref="X111">W111*(1+INDEX(BPCiObIC!$B$2:$AG$43,MATCH($A111,BPCiObIC!$A$2:$A$43,0),MATCH(X$4,BPCiObIC!$B$1:$AG$1,0)))</f>
        <v>2838143056611.0947</v>
      </c>
      <c r="Y111" s="20">
        <f t="array" ref="Y111">X111*(1+INDEX(BPCiObIC!$B$2:$AG$43,MATCH($A111,BPCiObIC!$A$2:$A$43,0),MATCH(Y$4,BPCiObIC!$B$1:$AG$1,0)))</f>
        <v>2905293203734.5552</v>
      </c>
      <c r="Z111" s="20">
        <f t="array" ref="Z111">Y111*(1+INDEX(BPCiObIC!$B$2:$AG$43,MATCH($A111,BPCiObIC!$A$2:$A$43,0),MATCH(Z$4,BPCiObIC!$B$1:$AG$1,0)))</f>
        <v>2972443350857.9976</v>
      </c>
      <c r="AA111" s="20">
        <f t="array" ref="AA111">Z111*(1+INDEX(BPCiObIC!$B$2:$AG$43,MATCH($A111,BPCiObIC!$A$2:$A$43,0),MATCH(AA$4,BPCiObIC!$B$1:$AG$1,0)))</f>
        <v>3039593497981.4585</v>
      </c>
      <c r="AB111" s="20">
        <f t="array" ref="AB111">AA111*(1+INDEX(BPCiObIC!$B$2:$AG$43,MATCH($A111,BPCiObIC!$A$2:$A$43,0),MATCH(AB$4,BPCiObIC!$B$1:$AG$1,0)))</f>
        <v>3106743645104.9009</v>
      </c>
      <c r="AC111" s="20">
        <f t="array" ref="AC111">AB111*(1+INDEX(BPCiObIC!$B$2:$AG$43,MATCH($A111,BPCiObIC!$A$2:$A$43,0),MATCH(AC$4,BPCiObIC!$B$1:$AG$1,0)))</f>
        <v>3173893792228.3618</v>
      </c>
      <c r="AD111" s="20">
        <f t="array" ref="AD111">AC111*(1+INDEX(BPCiObIC!$B$2:$AG$43,MATCH($A111,BPCiObIC!$A$2:$A$43,0),MATCH(AD$4,BPCiObIC!$B$1:$AG$1,0)))</f>
        <v>3241043939351.8042</v>
      </c>
      <c r="AE111" s="20">
        <f t="array" ref="AE111">AD111*(1+INDEX(BPCiObIC!$B$2:$AG$43,MATCH($A111,BPCiObIC!$A$2:$A$43,0),MATCH(AE$4,BPCiObIC!$B$1:$AG$1,0)))</f>
        <v>3308194086475.2646</v>
      </c>
      <c r="AF111" s="20">
        <f t="array" ref="AF111">AE111*(1+INDEX(BPCiObIC!$B$2:$AG$43,MATCH($A111,BPCiObIC!$A$2:$A$43,0),MATCH(AF$4,BPCiObIC!$B$1:$AG$1,0)))</f>
        <v>3375344233598.7065</v>
      </c>
      <c r="AG111" s="20">
        <f t="array" ref="AG111">AF111*(1+INDEX(BPCiObIC!$B$2:$AG$43,MATCH($A111,BPCiObIC!$A$2:$A$43,0),MATCH(AG$4,BPCiObIC!$B$1:$AG$1,0)))</f>
        <v>3442494380722.1489</v>
      </c>
      <c r="AH111" s="20">
        <f t="array" ref="AH111">AG111*(1+INDEX(BPCiObIC!$B$2:$AG$43,MATCH($A111,BPCiObIC!$A$2:$A$43,0),MATCH(AH$4,BPCiObIC!$B$1:$AG$1,0)))</f>
        <v>3509644527845.6099</v>
      </c>
    </row>
    <row r="112" spans="1:34" ht="15.75" customHeight="1" x14ac:dyDescent="0.2">
      <c r="A112" s="3" t="s">
        <v>141</v>
      </c>
      <c r="B112" s="3" t="s">
        <v>91</v>
      </c>
      <c r="C112" s="3" t="s">
        <v>50</v>
      </c>
      <c r="D112" s="61">
        <f>SUM('Bureau of Stat KBLI'!S11:S12)*$E$1</f>
        <v>1613490943005.2429</v>
      </c>
      <c r="E112" s="20">
        <f t="array" ref="E112">D112*(1+INDEX(BPCiObIC!$B$2:$AG$43,MATCH($A112,BPCiObIC!$A$2:$A$43,0),MATCH(E$4,BPCiObIC!$B$1:$AG$1,0)))</f>
        <v>1634304976170.0105</v>
      </c>
      <c r="F112" s="20">
        <f t="array" ref="F112">E112*(1+INDEX(BPCiObIC!$B$2:$AG$43,MATCH($A112,BPCiObIC!$A$2:$A$43,0),MATCH(F$4,BPCiObIC!$B$1:$AG$1,0)))</f>
        <v>1655387510362.6035</v>
      </c>
      <c r="G112" s="20">
        <f t="array" ref="G112">F112*(1+INDEX(BPCiObIC!$B$2:$AG$43,MATCH($A112,BPCiObIC!$A$2:$A$43,0),MATCH(G$4,BPCiObIC!$B$1:$AG$1,0)))</f>
        <v>1690316186831.2544</v>
      </c>
      <c r="H112" s="20">
        <f t="array" ref="H112">G112*(1+INDEX(BPCiObIC!$B$2:$AG$43,MATCH($A112,BPCiObIC!$A$2:$A$43,0),MATCH(H$4,BPCiObIC!$B$1:$AG$1,0)))</f>
        <v>1703162589851.1721</v>
      </c>
      <c r="I112" s="20">
        <f t="array" ref="I112">H112*(1+INDEX(BPCiObIC!$B$2:$AG$43,MATCH($A112,BPCiObIC!$A$2:$A$43,0),MATCH(I$4,BPCiObIC!$B$1:$AG$1,0)))</f>
        <v>1768618110351.3113</v>
      </c>
      <c r="J112" s="20">
        <f t="array" ref="J112">I112*(1+INDEX(BPCiObIC!$B$2:$AG$43,MATCH($A112,BPCiObIC!$A$2:$A$43,0),MATCH(J$4,BPCiObIC!$B$1:$AG$1,0)))</f>
        <v>1834073630851.4287</v>
      </c>
      <c r="K112" s="20">
        <f t="array" ref="K112">J112*(1+INDEX(BPCiObIC!$B$2:$AG$43,MATCH($A112,BPCiObIC!$A$2:$A$43,0),MATCH(K$4,BPCiObIC!$B$1:$AG$1,0)))</f>
        <v>1899529151351.5461</v>
      </c>
      <c r="L112" s="20">
        <f t="array" ref="L112">K112*(1+INDEX(BPCiObIC!$B$2:$AG$43,MATCH($A112,BPCiObIC!$A$2:$A$43,0),MATCH(L$4,BPCiObIC!$B$1:$AG$1,0)))</f>
        <v>1964984671851.6633</v>
      </c>
      <c r="M112" s="20">
        <f t="array" ref="M112">L112*(1+INDEX(BPCiObIC!$B$2:$AG$43,MATCH($A112,BPCiObIC!$A$2:$A$43,0),MATCH(M$4,BPCiObIC!$B$1:$AG$1,0)))</f>
        <v>2030440192351.8025</v>
      </c>
      <c r="N112" s="20">
        <f t="array" ref="N112">M112*(1+INDEX(BPCiObIC!$B$2:$AG$43,MATCH($A112,BPCiObIC!$A$2:$A$43,0),MATCH(N$4,BPCiObIC!$B$1:$AG$1,0)))</f>
        <v>2095895712851.9199</v>
      </c>
      <c r="O112" s="20">
        <f t="array" ref="O112">N112*(1+INDEX(BPCiObIC!$B$2:$AG$43,MATCH($A112,BPCiObIC!$A$2:$A$43,0),MATCH(O$4,BPCiObIC!$B$1:$AG$1,0)))</f>
        <v>2161351233352.0374</v>
      </c>
      <c r="P112" s="20">
        <f t="array" ref="P112">O112*(1+INDEX(BPCiObIC!$B$2:$AG$43,MATCH($A112,BPCiObIC!$A$2:$A$43,0),MATCH(P$4,BPCiObIC!$B$1:$AG$1,0)))</f>
        <v>2226806753852.1768</v>
      </c>
      <c r="Q112" s="20">
        <f t="array" ref="Q112">P112*(1+INDEX(BPCiObIC!$B$2:$AG$43,MATCH($A112,BPCiObIC!$A$2:$A$43,0),MATCH(Q$4,BPCiObIC!$B$1:$AG$1,0)))</f>
        <v>2292262274352.2939</v>
      </c>
      <c r="R112" s="20">
        <f t="array" ref="R112">Q112*(1+INDEX(BPCiObIC!$B$2:$AG$43,MATCH($A112,BPCiObIC!$A$2:$A$43,0),MATCH(R$4,BPCiObIC!$B$1:$AG$1,0)))</f>
        <v>2357717794852.4116</v>
      </c>
      <c r="S112" s="20">
        <f t="array" ref="S112">R112*(1+INDEX(BPCiObIC!$B$2:$AG$43,MATCH($A112,BPCiObIC!$A$2:$A$43,0),MATCH(S$4,BPCiObIC!$B$1:$AG$1,0)))</f>
        <v>2423173315352.5508</v>
      </c>
      <c r="T112" s="20">
        <f t="array" ref="T112">S112*(1+INDEX(BPCiObIC!$B$2:$AG$43,MATCH($A112,BPCiObIC!$A$2:$A$43,0),MATCH(T$4,BPCiObIC!$B$1:$AG$1,0)))</f>
        <v>2488628835852.6685</v>
      </c>
      <c r="U112" s="20">
        <f t="array" ref="U112">T112*(1+INDEX(BPCiObIC!$B$2:$AG$43,MATCH($A112,BPCiObIC!$A$2:$A$43,0),MATCH(U$4,BPCiObIC!$B$1:$AG$1,0)))</f>
        <v>2554084356352.7856</v>
      </c>
      <c r="V112" s="20">
        <f t="array" ref="V112">U112*(1+INDEX(BPCiObIC!$B$2:$AG$43,MATCH($A112,BPCiObIC!$A$2:$A$43,0),MATCH(V$4,BPCiObIC!$B$1:$AG$1,0)))</f>
        <v>2619539876852.9248</v>
      </c>
      <c r="W112" s="20">
        <f t="array" ref="W112">V112*(1+INDEX(BPCiObIC!$B$2:$AG$43,MATCH($A112,BPCiObIC!$A$2:$A$43,0),MATCH(W$4,BPCiObIC!$B$1:$AG$1,0)))</f>
        <v>2684995397353.042</v>
      </c>
      <c r="X112" s="20">
        <f t="array" ref="X112">W112*(1+INDEX(BPCiObIC!$B$2:$AG$43,MATCH($A112,BPCiObIC!$A$2:$A$43,0),MATCH(X$4,BPCiObIC!$B$1:$AG$1,0)))</f>
        <v>2750450917853.1592</v>
      </c>
      <c r="Y112" s="20">
        <f t="array" ref="Y112">X112*(1+INDEX(BPCiObIC!$B$2:$AG$43,MATCH($A112,BPCiObIC!$A$2:$A$43,0),MATCH(Y$4,BPCiObIC!$B$1:$AG$1,0)))</f>
        <v>2815906438353.2983</v>
      </c>
      <c r="Z112" s="20">
        <f t="array" ref="Z112">Y112*(1+INDEX(BPCiObIC!$B$2:$AG$43,MATCH($A112,BPCiObIC!$A$2:$A$43,0),MATCH(Z$4,BPCiObIC!$B$1:$AG$1,0)))</f>
        <v>2881361958853.4155</v>
      </c>
      <c r="AA112" s="20">
        <f t="array" ref="AA112">Z112*(1+INDEX(BPCiObIC!$B$2:$AG$43,MATCH($A112,BPCiObIC!$A$2:$A$43,0),MATCH(AA$4,BPCiObIC!$B$1:$AG$1,0)))</f>
        <v>2946817479353.5327</v>
      </c>
      <c r="AB112" s="20">
        <f t="array" ref="AB112">AA112*(1+INDEX(BPCiObIC!$B$2:$AG$43,MATCH($A112,BPCiObIC!$A$2:$A$43,0),MATCH(AB$4,BPCiObIC!$B$1:$AG$1,0)))</f>
        <v>3012272999853.6719</v>
      </c>
      <c r="AC112" s="20">
        <f t="array" ref="AC112">AB112*(1+INDEX(BPCiObIC!$B$2:$AG$43,MATCH($A112,BPCiObIC!$A$2:$A$43,0),MATCH(AC$4,BPCiObIC!$B$1:$AG$1,0)))</f>
        <v>3077728520353.7891</v>
      </c>
      <c r="AD112" s="20">
        <f t="array" ref="AD112">AC112*(1+INDEX(BPCiObIC!$B$2:$AG$43,MATCH($A112,BPCiObIC!$A$2:$A$43,0),MATCH(AD$4,BPCiObIC!$B$1:$AG$1,0)))</f>
        <v>3143184040853.9067</v>
      </c>
      <c r="AE112" s="20">
        <f t="array" ref="AE112">AD112*(1+INDEX(BPCiObIC!$B$2:$AG$43,MATCH($A112,BPCiObIC!$A$2:$A$43,0),MATCH(AE$4,BPCiObIC!$B$1:$AG$1,0)))</f>
        <v>3208639561354.0454</v>
      </c>
      <c r="AF112" s="20">
        <f t="array" ref="AF112">AE112*(1+INDEX(BPCiObIC!$B$2:$AG$43,MATCH($A112,BPCiObIC!$A$2:$A$43,0),MATCH(AF$4,BPCiObIC!$B$1:$AG$1,0)))</f>
        <v>3274095081854.1631</v>
      </c>
      <c r="AG112" s="20">
        <f t="array" ref="AG112">AF112*(1+INDEX(BPCiObIC!$B$2:$AG$43,MATCH($A112,BPCiObIC!$A$2:$A$43,0),MATCH(AG$4,BPCiObIC!$B$1:$AG$1,0)))</f>
        <v>3339550602354.2803</v>
      </c>
      <c r="AH112" s="20">
        <f t="array" ref="AH112">AG112*(1+INDEX(BPCiObIC!$B$2:$AG$43,MATCH($A112,BPCiObIC!$A$2:$A$43,0),MATCH(AH$4,BPCiObIC!$B$1:$AG$1,0)))</f>
        <v>3405006122854.4199</v>
      </c>
    </row>
    <row r="113" spans="1:34" ht="15.75" customHeight="1" x14ac:dyDescent="0.2">
      <c r="A113" s="3" t="s">
        <v>142</v>
      </c>
      <c r="B113" s="3" t="s">
        <v>91</v>
      </c>
      <c r="C113" s="3" t="s">
        <v>53</v>
      </c>
      <c r="D113" s="61">
        <f>'Bureau of Stat KBLI'!S13*$E$1</f>
        <v>694632286750.01062</v>
      </c>
      <c r="E113" s="20">
        <f t="array" ref="E113">D113*(1+INDEX(BPCiObIC!$B$2:$AG$43,MATCH($A113,BPCiObIC!$A$2:$A$43,0),MATCH(E$4,BPCiObIC!$B$1:$AG$1,0)))</f>
        <v>703593043249.08569</v>
      </c>
      <c r="F113" s="20">
        <f t="array" ref="F113">E113*(1+INDEX(BPCiObIC!$B$2:$AG$43,MATCH($A113,BPCiObIC!$A$2:$A$43,0),MATCH(F$4,BPCiObIC!$B$1:$AG$1,0)))</f>
        <v>712669393506.99878</v>
      </c>
      <c r="G113" s="20">
        <f t="array" ref="G113">F113*(1+INDEX(BPCiObIC!$B$2:$AG$43,MATCH($A113,BPCiObIC!$A$2:$A$43,0),MATCH(G$4,BPCiObIC!$B$1:$AG$1,0)))</f>
        <v>727706717709.99634</v>
      </c>
      <c r="H113" s="20">
        <f t="array" ref="H113">G113*(1+INDEX(BPCiObIC!$B$2:$AG$43,MATCH($A113,BPCiObIC!$A$2:$A$43,0),MATCH(H$4,BPCiObIC!$B$1:$AG$1,0)))</f>
        <v>733237288764.59241</v>
      </c>
      <c r="I113" s="20">
        <f t="array" ref="I113">H113*(1+INDEX(BPCiObIC!$B$2:$AG$43,MATCH($A113,BPCiObIC!$A$2:$A$43,0),MATCH(I$4,BPCiObIC!$B$1:$AG$1,0)))</f>
        <v>761225398300.05823</v>
      </c>
      <c r="J113" s="20">
        <f t="array" ref="J113">I113*(1+INDEX(BPCiObIC!$B$2:$AG$43,MATCH($A113,BPCiObIC!$A$2:$A$43,0),MATCH(J$4,BPCiObIC!$B$1:$AG$1,0)))</f>
        <v>789213507835.51318</v>
      </c>
      <c r="K113" s="20">
        <f t="array" ref="K113">J113*(1+INDEX(BPCiObIC!$B$2:$AG$43,MATCH($A113,BPCiObIC!$A$2:$A$43,0),MATCH(K$4,BPCiObIC!$B$1:$AG$1,0)))</f>
        <v>817201617370.979</v>
      </c>
      <c r="L113" s="20">
        <f t="array" ref="L113">K113*(1+INDEX(BPCiObIC!$B$2:$AG$43,MATCH($A113,BPCiObIC!$A$2:$A$43,0),MATCH(L$4,BPCiObIC!$B$1:$AG$1,0)))</f>
        <v>845189726906.43384</v>
      </c>
      <c r="M113" s="20">
        <f t="array" ref="M113">L113*(1+INDEX(BPCiObIC!$B$2:$AG$43,MATCH($A113,BPCiObIC!$A$2:$A$43,0),MATCH(M$4,BPCiObIC!$B$1:$AG$1,0)))</f>
        <v>873177836441.89966</v>
      </c>
      <c r="N113" s="20">
        <f t="array" ref="N113">M113*(1+INDEX(BPCiObIC!$B$2:$AG$43,MATCH($A113,BPCiObIC!$A$2:$A$43,0),MATCH(N$4,BPCiObIC!$B$1:$AG$1,0)))</f>
        <v>901165945977.35461</v>
      </c>
      <c r="O113" s="20">
        <f t="array" ref="O113">N113*(1+INDEX(BPCiObIC!$B$2:$AG$43,MATCH($A113,BPCiObIC!$A$2:$A$43,0),MATCH(O$4,BPCiObIC!$B$1:$AG$1,0)))</f>
        <v>929154055512.82043</v>
      </c>
      <c r="P113" s="20">
        <f t="array" ref="P113">O113*(1+INDEX(BPCiObIC!$B$2:$AG$43,MATCH($A113,BPCiObIC!$A$2:$A$43,0),MATCH(P$4,BPCiObIC!$B$1:$AG$1,0)))</f>
        <v>957142165048.27527</v>
      </c>
      <c r="Q113" s="20">
        <f t="array" ref="Q113">P113*(1+INDEX(BPCiObIC!$B$2:$AG$43,MATCH($A113,BPCiObIC!$A$2:$A$43,0),MATCH(Q$4,BPCiObIC!$B$1:$AG$1,0)))</f>
        <v>985130274583.74109</v>
      </c>
      <c r="R113" s="20">
        <f t="array" ref="R113">Q113*(1+INDEX(BPCiObIC!$B$2:$AG$43,MATCH($A113,BPCiObIC!$A$2:$A$43,0),MATCH(R$4,BPCiObIC!$B$1:$AG$1,0)))</f>
        <v>1013118384119.1959</v>
      </c>
      <c r="S113" s="20">
        <f t="array" ref="S113">R113*(1+INDEX(BPCiObIC!$B$2:$AG$43,MATCH($A113,BPCiObIC!$A$2:$A$43,0),MATCH(S$4,BPCiObIC!$B$1:$AG$1,0)))</f>
        <v>1041106493654.6617</v>
      </c>
      <c r="T113" s="20">
        <f t="array" ref="T113">S113*(1+INDEX(BPCiObIC!$B$2:$AG$43,MATCH($A113,BPCiObIC!$A$2:$A$43,0),MATCH(T$4,BPCiObIC!$B$1:$AG$1,0)))</f>
        <v>1069094603190.1167</v>
      </c>
      <c r="U113" s="20">
        <f t="array" ref="U113">T113*(1+INDEX(BPCiObIC!$B$2:$AG$43,MATCH($A113,BPCiObIC!$A$2:$A$43,0),MATCH(U$4,BPCiObIC!$B$1:$AG$1,0)))</f>
        <v>1097082712725.5824</v>
      </c>
      <c r="V113" s="20">
        <f t="array" ref="V113">U113*(1+INDEX(BPCiObIC!$B$2:$AG$43,MATCH($A113,BPCiObIC!$A$2:$A$43,0),MATCH(V$4,BPCiObIC!$B$1:$AG$1,0)))</f>
        <v>1125070822261.0481</v>
      </c>
      <c r="W113" s="20">
        <f t="array" ref="W113">V113*(1+INDEX(BPCiObIC!$B$2:$AG$43,MATCH($A113,BPCiObIC!$A$2:$A$43,0),MATCH(W$4,BPCiObIC!$B$1:$AG$1,0)))</f>
        <v>1153058931796.5032</v>
      </c>
      <c r="X113" s="20">
        <f t="array" ref="X113">W113*(1+INDEX(BPCiObIC!$B$2:$AG$43,MATCH($A113,BPCiObIC!$A$2:$A$43,0),MATCH(X$4,BPCiObIC!$B$1:$AG$1,0)))</f>
        <v>1181047041331.969</v>
      </c>
      <c r="Y113" s="20">
        <f t="array" ref="Y113">X113*(1+INDEX(BPCiObIC!$B$2:$AG$43,MATCH($A113,BPCiObIC!$A$2:$A$43,0),MATCH(Y$4,BPCiObIC!$B$1:$AG$1,0)))</f>
        <v>1209035150867.4241</v>
      </c>
      <c r="Z113" s="20">
        <f t="array" ref="Z113">Y113*(1+INDEX(BPCiObIC!$B$2:$AG$43,MATCH($A113,BPCiObIC!$A$2:$A$43,0),MATCH(Z$4,BPCiObIC!$B$1:$AG$1,0)))</f>
        <v>1237023260402.8899</v>
      </c>
      <c r="AA113" s="20">
        <f t="array" ref="AA113">Z113*(1+INDEX(BPCiObIC!$B$2:$AG$43,MATCH($A113,BPCiObIC!$A$2:$A$43,0),MATCH(AA$4,BPCiObIC!$B$1:$AG$1,0)))</f>
        <v>1265011369938.3447</v>
      </c>
      <c r="AB113" s="20">
        <f t="array" ref="AB113">AA113*(1+INDEX(BPCiObIC!$B$2:$AG$43,MATCH($A113,BPCiObIC!$A$2:$A$43,0),MATCH(AB$4,BPCiObIC!$B$1:$AG$1,0)))</f>
        <v>1292999479473.8103</v>
      </c>
      <c r="AC113" s="20">
        <f t="array" ref="AC113">AB113*(1+INDEX(BPCiObIC!$B$2:$AG$43,MATCH($A113,BPCiObIC!$A$2:$A$43,0),MATCH(AC$4,BPCiObIC!$B$1:$AG$1,0)))</f>
        <v>1320987589009.2651</v>
      </c>
      <c r="AD113" s="20">
        <f t="array" ref="AD113">AC113*(1+INDEX(BPCiObIC!$B$2:$AG$43,MATCH($A113,BPCiObIC!$A$2:$A$43,0),MATCH(AD$4,BPCiObIC!$B$1:$AG$1,0)))</f>
        <v>1348975698544.731</v>
      </c>
      <c r="AE113" s="20">
        <f t="array" ref="AE113">AD113*(1+INDEX(BPCiObIC!$B$2:$AG$43,MATCH($A113,BPCiObIC!$A$2:$A$43,0),MATCH(AE$4,BPCiObIC!$B$1:$AG$1,0)))</f>
        <v>1376963808080.186</v>
      </c>
      <c r="AF113" s="20">
        <f t="array" ref="AF113">AE113*(1+INDEX(BPCiObIC!$B$2:$AG$43,MATCH($A113,BPCiObIC!$A$2:$A$43,0),MATCH(AF$4,BPCiObIC!$B$1:$AG$1,0)))</f>
        <v>1404951917615.6516</v>
      </c>
      <c r="AG113" s="20">
        <f t="array" ref="AG113">AF113*(1+INDEX(BPCiObIC!$B$2:$AG$43,MATCH($A113,BPCiObIC!$A$2:$A$43,0),MATCH(AG$4,BPCiObIC!$B$1:$AG$1,0)))</f>
        <v>1432940027151.1174</v>
      </c>
      <c r="AH113" s="20">
        <f t="array" ref="AH113">AG113*(1+INDEX(BPCiObIC!$B$2:$AG$43,MATCH($A113,BPCiObIC!$A$2:$A$43,0),MATCH(AH$4,BPCiObIC!$B$1:$AG$1,0)))</f>
        <v>1460928136686.5723</v>
      </c>
    </row>
    <row r="114" spans="1:34" ht="15.75" customHeight="1" x14ac:dyDescent="0.2">
      <c r="A114" s="3" t="s">
        <v>143</v>
      </c>
      <c r="B114" s="3" t="s">
        <v>91</v>
      </c>
      <c r="C114" s="3" t="s">
        <v>114</v>
      </c>
      <c r="D114" s="61">
        <f>SUM('Bureau of Stat KBLI'!S14:S15)*$E$1</f>
        <v>2453195279918.3413</v>
      </c>
      <c r="E114" s="20">
        <f t="array" ref="E114">D114*(1+INDEX(BPCiObIC!$B$2:$AG$43,MATCH($A114,BPCiObIC!$A$2:$A$43,0),MATCH(E$4,BPCiObIC!$B$1:$AG$1,0)))</f>
        <v>2484841499029.2876</v>
      </c>
      <c r="F114" s="20">
        <f t="array" ref="F114">E114*(1+INDEX(BPCiObIC!$B$2:$AG$43,MATCH($A114,BPCiObIC!$A$2:$A$43,0),MATCH(F$4,BPCiObIC!$B$1:$AG$1,0)))</f>
        <v>2516895954366.7651</v>
      </c>
      <c r="G114" s="20">
        <f t="array" ref="G114">F114*(1+INDEX(BPCiObIC!$B$2:$AG$43,MATCH($A114,BPCiObIC!$A$2:$A$43,0),MATCH(G$4,BPCiObIC!$B$1:$AG$1,0)))</f>
        <v>2570002459003.9038</v>
      </c>
      <c r="H114" s="20">
        <f t="array" ref="H114">G114*(1+INDEX(BPCiObIC!$B$2:$AG$43,MATCH($A114,BPCiObIC!$A$2:$A$43,0),MATCH(H$4,BPCiObIC!$B$1:$AG$1,0)))</f>
        <v>2589534477692.3335</v>
      </c>
      <c r="I114" s="20">
        <f t="array" ref="I114">H114*(1+INDEX(BPCiObIC!$B$2:$AG$43,MATCH($A114,BPCiObIC!$A$2:$A$43,0),MATCH(I$4,BPCiObIC!$B$1:$AG$1,0)))</f>
        <v>2688124715983.4614</v>
      </c>
      <c r="J114" s="20">
        <f t="array" ref="J114">I114*(1+INDEX(BPCiObIC!$B$2:$AG$43,MATCH($A114,BPCiObIC!$A$2:$A$43,0),MATCH(J$4,BPCiObIC!$B$1:$AG$1,0)))</f>
        <v>2786714954274.5894</v>
      </c>
      <c r="K114" s="20">
        <f t="array" ref="K114">J114*(1+INDEX(BPCiObIC!$B$2:$AG$43,MATCH($A114,BPCiObIC!$A$2:$A$43,0),MATCH(K$4,BPCiObIC!$B$1:$AG$1,0)))</f>
        <v>2885305192565.6743</v>
      </c>
      <c r="L114" s="20">
        <f t="array" ref="L114">K114*(1+INDEX(BPCiObIC!$B$2:$AG$43,MATCH($A114,BPCiObIC!$A$2:$A$43,0),MATCH(L$4,BPCiObIC!$B$1:$AG$1,0)))</f>
        <v>2983895430856.8027</v>
      </c>
      <c r="M114" s="20">
        <f t="array" ref="M114">L114*(1+INDEX(BPCiObIC!$B$2:$AG$43,MATCH($A114,BPCiObIC!$A$2:$A$43,0),MATCH(M$4,BPCiObIC!$B$1:$AG$1,0)))</f>
        <v>3082485669147.9307</v>
      </c>
      <c r="N114" s="20">
        <f t="array" ref="N114">M114*(1+INDEX(BPCiObIC!$B$2:$AG$43,MATCH($A114,BPCiObIC!$A$2:$A$43,0),MATCH(N$4,BPCiObIC!$B$1:$AG$1,0)))</f>
        <v>3181075907439.0156</v>
      </c>
      <c r="O114" s="20">
        <f t="array" ref="O114">N114*(1+INDEX(BPCiObIC!$B$2:$AG$43,MATCH($A114,BPCiObIC!$A$2:$A$43,0),MATCH(O$4,BPCiObIC!$B$1:$AG$1,0)))</f>
        <v>3279666145730.1436</v>
      </c>
      <c r="P114" s="20">
        <f t="array" ref="P114">O114*(1+INDEX(BPCiObIC!$B$2:$AG$43,MATCH($A114,BPCiObIC!$A$2:$A$43,0),MATCH(P$4,BPCiObIC!$B$1:$AG$1,0)))</f>
        <v>3378256384021.229</v>
      </c>
      <c r="Q114" s="20">
        <f t="array" ref="Q114">P114*(1+INDEX(BPCiObIC!$B$2:$AG$43,MATCH($A114,BPCiObIC!$A$2:$A$43,0),MATCH(Q$4,BPCiObIC!$B$1:$AG$1,0)))</f>
        <v>3476846622312.3569</v>
      </c>
      <c r="R114" s="20">
        <f t="array" ref="R114">Q114*(1+INDEX(BPCiObIC!$B$2:$AG$43,MATCH($A114,BPCiObIC!$A$2:$A$43,0),MATCH(R$4,BPCiObIC!$B$1:$AG$1,0)))</f>
        <v>3575436860603.4849</v>
      </c>
      <c r="S114" s="20">
        <f t="array" ref="S114">R114*(1+INDEX(BPCiObIC!$B$2:$AG$43,MATCH($A114,BPCiObIC!$A$2:$A$43,0),MATCH(S$4,BPCiObIC!$B$1:$AG$1,0)))</f>
        <v>3674027098894.5698</v>
      </c>
      <c r="T114" s="20">
        <f t="array" ref="T114">S114*(1+INDEX(BPCiObIC!$B$2:$AG$43,MATCH($A114,BPCiObIC!$A$2:$A$43,0),MATCH(T$4,BPCiObIC!$B$1:$AG$1,0)))</f>
        <v>3772617337185.6973</v>
      </c>
      <c r="U114" s="20">
        <f t="array" ref="U114">T114*(1+INDEX(BPCiObIC!$B$2:$AG$43,MATCH($A114,BPCiObIC!$A$2:$A$43,0),MATCH(U$4,BPCiObIC!$B$1:$AG$1,0)))</f>
        <v>3871207575476.8252</v>
      </c>
      <c r="V114" s="20">
        <f t="array" ref="V114">U114*(1+INDEX(BPCiObIC!$B$2:$AG$43,MATCH($A114,BPCiObIC!$A$2:$A$43,0),MATCH(V$4,BPCiObIC!$B$1:$AG$1,0)))</f>
        <v>3969797813767.9102</v>
      </c>
      <c r="W114" s="20">
        <f t="array" ref="W114">V114*(1+INDEX(BPCiObIC!$B$2:$AG$43,MATCH($A114,BPCiObIC!$A$2:$A$43,0),MATCH(W$4,BPCiObIC!$B$1:$AG$1,0)))</f>
        <v>4068388052059.0381</v>
      </c>
      <c r="X114" s="20">
        <f t="array" ref="X114">W114*(1+INDEX(BPCiObIC!$B$2:$AG$43,MATCH($A114,BPCiObIC!$A$2:$A$43,0),MATCH(X$4,BPCiObIC!$B$1:$AG$1,0)))</f>
        <v>4166978290350.1665</v>
      </c>
      <c r="Y114" s="20">
        <f t="array" ref="Y114">X114*(1+INDEX(BPCiObIC!$B$2:$AG$43,MATCH($A114,BPCiObIC!$A$2:$A$43,0),MATCH(Y$4,BPCiObIC!$B$1:$AG$1,0)))</f>
        <v>4265568528641.2515</v>
      </c>
      <c r="Z114" s="20">
        <f t="array" ref="Z114">Y114*(1+INDEX(BPCiObIC!$B$2:$AG$43,MATCH($A114,BPCiObIC!$A$2:$A$43,0),MATCH(Z$4,BPCiObIC!$B$1:$AG$1,0)))</f>
        <v>4364158766932.3794</v>
      </c>
      <c r="AA114" s="20">
        <f t="array" ref="AA114">Z114*(1+INDEX(BPCiObIC!$B$2:$AG$43,MATCH($A114,BPCiObIC!$A$2:$A$43,0),MATCH(AA$4,BPCiObIC!$B$1:$AG$1,0)))</f>
        <v>4462749005223.5068</v>
      </c>
      <c r="AB114" s="20">
        <f t="array" ref="AB114">AA114*(1+INDEX(BPCiObIC!$B$2:$AG$43,MATCH($A114,BPCiObIC!$A$2:$A$43,0),MATCH(AB$4,BPCiObIC!$B$1:$AG$1,0)))</f>
        <v>4561339243514.5928</v>
      </c>
      <c r="AC114" s="20">
        <f t="array" ref="AC114">AB114*(1+INDEX(BPCiObIC!$B$2:$AG$43,MATCH($A114,BPCiObIC!$A$2:$A$43,0),MATCH(AC$4,BPCiObIC!$B$1:$AG$1,0)))</f>
        <v>4659929481805.7207</v>
      </c>
      <c r="AD114" s="20">
        <f t="array" ref="AD114">AC114*(1+INDEX(BPCiObIC!$B$2:$AG$43,MATCH($A114,BPCiObIC!$A$2:$A$43,0),MATCH(AD$4,BPCiObIC!$B$1:$AG$1,0)))</f>
        <v>4758519720096.8486</v>
      </c>
      <c r="AE114" s="20">
        <f t="array" ref="AE114">AD114*(1+INDEX(BPCiObIC!$B$2:$AG$43,MATCH($A114,BPCiObIC!$A$2:$A$43,0),MATCH(AE$4,BPCiObIC!$B$1:$AG$1,0)))</f>
        <v>4857109958387.9336</v>
      </c>
      <c r="AF114" s="20">
        <f t="array" ref="AF114">AE114*(1+INDEX(BPCiObIC!$B$2:$AG$43,MATCH($A114,BPCiObIC!$A$2:$A$43,0),MATCH(AF$4,BPCiObIC!$B$1:$AG$1,0)))</f>
        <v>4955700196679.0615</v>
      </c>
      <c r="AG114" s="20">
        <f t="array" ref="AG114">AF114*(1+INDEX(BPCiObIC!$B$2:$AG$43,MATCH($A114,BPCiObIC!$A$2:$A$43,0),MATCH(AG$4,BPCiObIC!$B$1:$AG$1,0)))</f>
        <v>5054290434970.1895</v>
      </c>
      <c r="AH114" s="20">
        <f t="array" ref="AH114">AG114*(1+INDEX(BPCiObIC!$B$2:$AG$43,MATCH($A114,BPCiObIC!$A$2:$A$43,0),MATCH(AH$4,BPCiObIC!$B$1:$AG$1,0)))</f>
        <v>5152880673261.2744</v>
      </c>
    </row>
    <row r="115" spans="1:34" ht="15.75" customHeight="1" x14ac:dyDescent="0.2">
      <c r="A115" s="3" t="s">
        <v>144</v>
      </c>
      <c r="B115" s="3" t="s">
        <v>91</v>
      </c>
      <c r="C115" s="3" t="s">
        <v>115</v>
      </c>
      <c r="D115" s="61">
        <f>'Bureau of Stat KBLI'!S16*$E$1</f>
        <v>2206935491506.8184</v>
      </c>
      <c r="E115" s="20">
        <f t="array" ref="E115">D115*(1+INDEX(BPCiObIC!$B$2:$AG$43,MATCH($A115,BPCiObIC!$A$2:$A$43,0),MATCH(E$4,BPCiObIC!$B$1:$AG$1,0)))</f>
        <v>2235404959347.2563</v>
      </c>
      <c r="F115" s="20">
        <f t="array" ref="F115">E115*(1+INDEX(BPCiObIC!$B$2:$AG$43,MATCH($A115,BPCiObIC!$A$2:$A$43,0),MATCH(F$4,BPCiObIC!$B$1:$AG$1,0)))</f>
        <v>2264241683322.8359</v>
      </c>
      <c r="G115" s="20">
        <f t="array" ref="G115">F115*(1+INDEX(BPCiObIC!$B$2:$AG$43,MATCH($A115,BPCiObIC!$A$2:$A$43,0),MATCH(G$4,BPCiObIC!$B$1:$AG$1,0)))</f>
        <v>2312017182840.9478</v>
      </c>
      <c r="H115" s="20">
        <f t="array" ref="H115">G115*(1+INDEX(BPCiObIC!$B$2:$AG$43,MATCH($A115,BPCiObIC!$A$2:$A$43,0),MATCH(H$4,BPCiObIC!$B$1:$AG$1,0)))</f>
        <v>2329588513430.5391</v>
      </c>
      <c r="I115" s="20">
        <f t="array" ref="I115">H115*(1+INDEX(BPCiObIC!$B$2:$AG$43,MATCH($A115,BPCiObIC!$A$2:$A$43,0),MATCH(I$4,BPCiObIC!$B$1:$AG$1,0)))</f>
        <v>2418282056670.8354</v>
      </c>
      <c r="J115" s="20">
        <f t="array" ref="J115">I115*(1+INDEX(BPCiObIC!$B$2:$AG$43,MATCH($A115,BPCiObIC!$A$2:$A$43,0),MATCH(J$4,BPCiObIC!$B$1:$AG$1,0)))</f>
        <v>2506975599911.1313</v>
      </c>
      <c r="K115" s="20">
        <f t="array" ref="K115">J115*(1+INDEX(BPCiObIC!$B$2:$AG$43,MATCH($A115,BPCiObIC!$A$2:$A$43,0),MATCH(K$4,BPCiObIC!$B$1:$AG$1,0)))</f>
        <v>2595669143151.4541</v>
      </c>
      <c r="L115" s="20">
        <f t="array" ref="L115">K115*(1+INDEX(BPCiObIC!$B$2:$AG$43,MATCH($A115,BPCiObIC!$A$2:$A$43,0),MATCH(L$4,BPCiObIC!$B$1:$AG$1,0)))</f>
        <v>2684362686391.75</v>
      </c>
      <c r="M115" s="20">
        <f t="array" ref="M115">L115*(1+INDEX(BPCiObIC!$B$2:$AG$43,MATCH($A115,BPCiObIC!$A$2:$A$43,0),MATCH(M$4,BPCiObIC!$B$1:$AG$1,0)))</f>
        <v>2773056229632.0464</v>
      </c>
      <c r="N115" s="20">
        <f t="array" ref="N115">M115*(1+INDEX(BPCiObIC!$B$2:$AG$43,MATCH($A115,BPCiObIC!$A$2:$A$43,0),MATCH(N$4,BPCiObIC!$B$1:$AG$1,0)))</f>
        <v>2861749772872.3428</v>
      </c>
      <c r="O115" s="20">
        <f t="array" ref="O115">N115*(1+INDEX(BPCiObIC!$B$2:$AG$43,MATCH($A115,BPCiObIC!$A$2:$A$43,0),MATCH(O$4,BPCiObIC!$B$1:$AG$1,0)))</f>
        <v>2950443316112.6392</v>
      </c>
      <c r="P115" s="20">
        <f t="array" ref="P115">O115*(1+INDEX(BPCiObIC!$B$2:$AG$43,MATCH($A115,BPCiObIC!$A$2:$A$43,0),MATCH(P$4,BPCiObIC!$B$1:$AG$1,0)))</f>
        <v>3039136859352.9619</v>
      </c>
      <c r="Q115" s="20">
        <f t="array" ref="Q115">P115*(1+INDEX(BPCiObIC!$B$2:$AG$43,MATCH($A115,BPCiObIC!$A$2:$A$43,0),MATCH(Q$4,BPCiObIC!$B$1:$AG$1,0)))</f>
        <v>3127830402593.2578</v>
      </c>
      <c r="R115" s="20">
        <f t="array" ref="R115">Q115*(1+INDEX(BPCiObIC!$B$2:$AG$43,MATCH($A115,BPCiObIC!$A$2:$A$43,0),MATCH(R$4,BPCiObIC!$B$1:$AG$1,0)))</f>
        <v>3216523945833.5537</v>
      </c>
      <c r="S115" s="20">
        <f t="array" ref="S115">R115*(1+INDEX(BPCiObIC!$B$2:$AG$43,MATCH($A115,BPCiObIC!$A$2:$A$43,0),MATCH(S$4,BPCiObIC!$B$1:$AG$1,0)))</f>
        <v>3305217489073.8496</v>
      </c>
      <c r="T115" s="20">
        <f t="array" ref="T115">S115*(1+INDEX(BPCiObIC!$B$2:$AG$43,MATCH($A115,BPCiObIC!$A$2:$A$43,0),MATCH(T$4,BPCiObIC!$B$1:$AG$1,0)))</f>
        <v>3393911032314.146</v>
      </c>
      <c r="U115" s="20">
        <f t="array" ref="U115">T115*(1+INDEX(BPCiObIC!$B$2:$AG$43,MATCH($A115,BPCiObIC!$A$2:$A$43,0),MATCH(U$4,BPCiObIC!$B$1:$AG$1,0)))</f>
        <v>3482604575554.4683</v>
      </c>
      <c r="V115" s="20">
        <f t="array" ref="V115">U115*(1+INDEX(BPCiObIC!$B$2:$AG$43,MATCH($A115,BPCiObIC!$A$2:$A$43,0),MATCH(V$4,BPCiObIC!$B$1:$AG$1,0)))</f>
        <v>3571298118794.7646</v>
      </c>
      <c r="W115" s="20">
        <f t="array" ref="W115">V115*(1+INDEX(BPCiObIC!$B$2:$AG$43,MATCH($A115,BPCiObIC!$A$2:$A$43,0),MATCH(W$4,BPCiObIC!$B$1:$AG$1,0)))</f>
        <v>3659991662035.061</v>
      </c>
      <c r="X115" s="20">
        <f t="array" ref="X115">W115*(1+INDEX(BPCiObIC!$B$2:$AG$43,MATCH($A115,BPCiObIC!$A$2:$A$43,0),MATCH(X$4,BPCiObIC!$B$1:$AG$1,0)))</f>
        <v>3748685205275.3579</v>
      </c>
      <c r="Y115" s="20">
        <f t="array" ref="Y115">X115*(1+INDEX(BPCiObIC!$B$2:$AG$43,MATCH($A115,BPCiObIC!$A$2:$A$43,0),MATCH(Y$4,BPCiObIC!$B$1:$AG$1,0)))</f>
        <v>3837378748515.6807</v>
      </c>
      <c r="Z115" s="20">
        <f t="array" ref="Z115">Y115*(1+INDEX(BPCiObIC!$B$2:$AG$43,MATCH($A115,BPCiObIC!$A$2:$A$43,0),MATCH(Z$4,BPCiObIC!$B$1:$AG$1,0)))</f>
        <v>3926072291755.9775</v>
      </c>
      <c r="AA115" s="20">
        <f t="array" ref="AA115">Z115*(1+INDEX(BPCiObIC!$B$2:$AG$43,MATCH($A115,BPCiObIC!$A$2:$A$43,0),MATCH(AA$4,BPCiObIC!$B$1:$AG$1,0)))</f>
        <v>4014765834996.2739</v>
      </c>
      <c r="AB115" s="20">
        <f t="array" ref="AB115">AA115*(1+INDEX(BPCiObIC!$B$2:$AG$43,MATCH($A115,BPCiObIC!$A$2:$A$43,0),MATCH(AB$4,BPCiObIC!$B$1:$AG$1,0)))</f>
        <v>4103459378236.5708</v>
      </c>
      <c r="AC115" s="20">
        <f t="array" ref="AC115">AB115*(1+INDEX(BPCiObIC!$B$2:$AG$43,MATCH($A115,BPCiObIC!$A$2:$A$43,0),MATCH(AC$4,BPCiObIC!$B$1:$AG$1,0)))</f>
        <v>4192152921476.8677</v>
      </c>
      <c r="AD115" s="20">
        <f t="array" ref="AD115">AC115*(1+INDEX(BPCiObIC!$B$2:$AG$43,MATCH($A115,BPCiObIC!$A$2:$A$43,0),MATCH(AD$4,BPCiObIC!$B$1:$AG$1,0)))</f>
        <v>4280846464717.1899</v>
      </c>
      <c r="AE115" s="20">
        <f t="array" ref="AE115">AD115*(1+INDEX(BPCiObIC!$B$2:$AG$43,MATCH($A115,BPCiObIC!$A$2:$A$43,0),MATCH(AE$4,BPCiObIC!$B$1:$AG$1,0)))</f>
        <v>4369540007957.4868</v>
      </c>
      <c r="AF115" s="20">
        <f t="array" ref="AF115">AE115*(1+INDEX(BPCiObIC!$B$2:$AG$43,MATCH($A115,BPCiObIC!$A$2:$A$43,0),MATCH(AF$4,BPCiObIC!$B$1:$AG$1,0)))</f>
        <v>4458233551197.7832</v>
      </c>
      <c r="AG115" s="20">
        <f t="array" ref="AG115">AF115*(1+INDEX(BPCiObIC!$B$2:$AG$43,MATCH($A115,BPCiObIC!$A$2:$A$43,0),MATCH(AG$4,BPCiObIC!$B$1:$AG$1,0)))</f>
        <v>4546927094438.0801</v>
      </c>
      <c r="AH115" s="20">
        <f t="array" ref="AH115">AG115*(1+INDEX(BPCiObIC!$B$2:$AG$43,MATCH($A115,BPCiObIC!$A$2:$A$43,0),MATCH(AH$4,BPCiObIC!$B$1:$AG$1,0)))</f>
        <v>4635620637678.377</v>
      </c>
    </row>
    <row r="116" spans="1:34" ht="15.75" customHeight="1" x14ac:dyDescent="0.2">
      <c r="A116" s="3" t="s">
        <v>145</v>
      </c>
      <c r="B116" s="3" t="s">
        <v>91</v>
      </c>
      <c r="C116" s="3" t="s">
        <v>116</v>
      </c>
      <c r="D116" s="61">
        <f>SUM(SUMIFS('BIFUBC Output_energy'!G:G,'BIFUBC Output_energy'!A:A,B116,'BIFUBC Output_energy'!B:B,C116),SUMIFS('BIFUBC Output_nonenergy'!E:E,'BIFUBC Output_nonenergy'!A:A,B116,'BIFUBC Output_nonenergy'!B:B,C116))</f>
        <v>0</v>
      </c>
      <c r="E116" s="20">
        <f t="array" ref="E116">D116*(1+INDEX(BPCiObIC!$B$2:$AG$43,MATCH($A116,BPCiObIC!$A$2:$A$43,0),MATCH(E$4,BPCiObIC!$B$1:$AG$1,0)))</f>
        <v>0</v>
      </c>
      <c r="F116" s="20">
        <f t="array" ref="F116">E116*(1+INDEX(BPCiObIC!$B$2:$AG$43,MATCH($A116,BPCiObIC!$A$2:$A$43,0),MATCH(F$4,BPCiObIC!$B$1:$AG$1,0)))</f>
        <v>0</v>
      </c>
      <c r="G116" s="20">
        <f t="array" ref="G116">F116*(1+INDEX(BPCiObIC!$B$2:$AG$43,MATCH($A116,BPCiObIC!$A$2:$A$43,0),MATCH(G$4,BPCiObIC!$B$1:$AG$1,0)))</f>
        <v>0</v>
      </c>
      <c r="H116" s="20">
        <f t="array" ref="H116">G116*(1+INDEX(BPCiObIC!$B$2:$AG$43,MATCH($A116,BPCiObIC!$A$2:$A$43,0),MATCH(H$4,BPCiObIC!$B$1:$AG$1,0)))</f>
        <v>0</v>
      </c>
      <c r="I116" s="20">
        <f t="array" ref="I116">H116*(1+INDEX(BPCiObIC!$B$2:$AG$43,MATCH($A116,BPCiObIC!$A$2:$A$43,0),MATCH(I$4,BPCiObIC!$B$1:$AG$1,0)))</f>
        <v>0</v>
      </c>
      <c r="J116" s="20">
        <f t="array" ref="J116">I116*(1+INDEX(BPCiObIC!$B$2:$AG$43,MATCH($A116,BPCiObIC!$A$2:$A$43,0),MATCH(J$4,BPCiObIC!$B$1:$AG$1,0)))</f>
        <v>0</v>
      </c>
      <c r="K116" s="20">
        <f t="array" ref="K116">J116*(1+INDEX(BPCiObIC!$B$2:$AG$43,MATCH($A116,BPCiObIC!$A$2:$A$43,0),MATCH(K$4,BPCiObIC!$B$1:$AG$1,0)))</f>
        <v>0</v>
      </c>
      <c r="L116" s="20">
        <f t="array" ref="L116">K116*(1+INDEX(BPCiObIC!$B$2:$AG$43,MATCH($A116,BPCiObIC!$A$2:$A$43,0),MATCH(L$4,BPCiObIC!$B$1:$AG$1,0)))</f>
        <v>0</v>
      </c>
      <c r="M116" s="20">
        <f t="array" ref="M116">L116*(1+INDEX(BPCiObIC!$B$2:$AG$43,MATCH($A116,BPCiObIC!$A$2:$A$43,0),MATCH(M$4,BPCiObIC!$B$1:$AG$1,0)))</f>
        <v>0</v>
      </c>
      <c r="N116" s="20">
        <f t="array" ref="N116">M116*(1+INDEX(BPCiObIC!$B$2:$AG$43,MATCH($A116,BPCiObIC!$A$2:$A$43,0),MATCH(N$4,BPCiObIC!$B$1:$AG$1,0)))</f>
        <v>0</v>
      </c>
      <c r="O116" s="20">
        <f t="array" ref="O116">N116*(1+INDEX(BPCiObIC!$B$2:$AG$43,MATCH($A116,BPCiObIC!$A$2:$A$43,0),MATCH(O$4,BPCiObIC!$B$1:$AG$1,0)))</f>
        <v>0</v>
      </c>
      <c r="P116" s="20">
        <f t="array" ref="P116">O116*(1+INDEX(BPCiObIC!$B$2:$AG$43,MATCH($A116,BPCiObIC!$A$2:$A$43,0),MATCH(P$4,BPCiObIC!$B$1:$AG$1,0)))</f>
        <v>0</v>
      </c>
      <c r="Q116" s="20">
        <f t="array" ref="Q116">P116*(1+INDEX(BPCiObIC!$B$2:$AG$43,MATCH($A116,BPCiObIC!$A$2:$A$43,0),MATCH(Q$4,BPCiObIC!$B$1:$AG$1,0)))</f>
        <v>0</v>
      </c>
      <c r="R116" s="20">
        <f t="array" ref="R116">Q116*(1+INDEX(BPCiObIC!$B$2:$AG$43,MATCH($A116,BPCiObIC!$A$2:$A$43,0),MATCH(R$4,BPCiObIC!$B$1:$AG$1,0)))</f>
        <v>0</v>
      </c>
      <c r="S116" s="20">
        <f t="array" ref="S116">R116*(1+INDEX(BPCiObIC!$B$2:$AG$43,MATCH($A116,BPCiObIC!$A$2:$A$43,0),MATCH(S$4,BPCiObIC!$B$1:$AG$1,0)))</f>
        <v>0</v>
      </c>
      <c r="T116" s="20">
        <f t="array" ref="T116">S116*(1+INDEX(BPCiObIC!$B$2:$AG$43,MATCH($A116,BPCiObIC!$A$2:$A$43,0),MATCH(T$4,BPCiObIC!$B$1:$AG$1,0)))</f>
        <v>0</v>
      </c>
      <c r="U116" s="20">
        <f t="array" ref="U116">T116*(1+INDEX(BPCiObIC!$B$2:$AG$43,MATCH($A116,BPCiObIC!$A$2:$A$43,0),MATCH(U$4,BPCiObIC!$B$1:$AG$1,0)))</f>
        <v>0</v>
      </c>
      <c r="V116" s="20">
        <f t="array" ref="V116">U116*(1+INDEX(BPCiObIC!$B$2:$AG$43,MATCH($A116,BPCiObIC!$A$2:$A$43,0),MATCH(V$4,BPCiObIC!$B$1:$AG$1,0)))</f>
        <v>0</v>
      </c>
      <c r="W116" s="20">
        <f t="array" ref="W116">V116*(1+INDEX(BPCiObIC!$B$2:$AG$43,MATCH($A116,BPCiObIC!$A$2:$A$43,0),MATCH(W$4,BPCiObIC!$B$1:$AG$1,0)))</f>
        <v>0</v>
      </c>
      <c r="X116" s="20">
        <f t="array" ref="X116">W116*(1+INDEX(BPCiObIC!$B$2:$AG$43,MATCH($A116,BPCiObIC!$A$2:$A$43,0),MATCH(X$4,BPCiObIC!$B$1:$AG$1,0)))</f>
        <v>0</v>
      </c>
      <c r="Y116" s="20">
        <f t="array" ref="Y116">X116*(1+INDEX(BPCiObIC!$B$2:$AG$43,MATCH($A116,BPCiObIC!$A$2:$A$43,0),MATCH(Y$4,BPCiObIC!$B$1:$AG$1,0)))</f>
        <v>0</v>
      </c>
      <c r="Z116" s="20">
        <f t="array" ref="Z116">Y116*(1+INDEX(BPCiObIC!$B$2:$AG$43,MATCH($A116,BPCiObIC!$A$2:$A$43,0),MATCH(Z$4,BPCiObIC!$B$1:$AG$1,0)))</f>
        <v>0</v>
      </c>
      <c r="AA116" s="20">
        <f t="array" ref="AA116">Z116*(1+INDEX(BPCiObIC!$B$2:$AG$43,MATCH($A116,BPCiObIC!$A$2:$A$43,0),MATCH(AA$4,BPCiObIC!$B$1:$AG$1,0)))</f>
        <v>0</v>
      </c>
      <c r="AB116" s="20">
        <f t="array" ref="AB116">AA116*(1+INDEX(BPCiObIC!$B$2:$AG$43,MATCH($A116,BPCiObIC!$A$2:$A$43,0),MATCH(AB$4,BPCiObIC!$B$1:$AG$1,0)))</f>
        <v>0</v>
      </c>
      <c r="AC116" s="20">
        <f t="array" ref="AC116">AB116*(1+INDEX(BPCiObIC!$B$2:$AG$43,MATCH($A116,BPCiObIC!$A$2:$A$43,0),MATCH(AC$4,BPCiObIC!$B$1:$AG$1,0)))</f>
        <v>0</v>
      </c>
      <c r="AD116" s="20">
        <f t="array" ref="AD116">AC116*(1+INDEX(BPCiObIC!$B$2:$AG$43,MATCH($A116,BPCiObIC!$A$2:$A$43,0),MATCH(AD$4,BPCiObIC!$B$1:$AG$1,0)))</f>
        <v>0</v>
      </c>
      <c r="AE116" s="20">
        <f t="array" ref="AE116">AD116*(1+INDEX(BPCiObIC!$B$2:$AG$43,MATCH($A116,BPCiObIC!$A$2:$A$43,0),MATCH(AE$4,BPCiObIC!$B$1:$AG$1,0)))</f>
        <v>0</v>
      </c>
      <c r="AF116" s="20">
        <f t="array" ref="AF116">AE116*(1+INDEX(BPCiObIC!$B$2:$AG$43,MATCH($A116,BPCiObIC!$A$2:$A$43,0),MATCH(AF$4,BPCiObIC!$B$1:$AG$1,0)))</f>
        <v>0</v>
      </c>
      <c r="AG116" s="20">
        <f t="array" ref="AG116">AF116*(1+INDEX(BPCiObIC!$B$2:$AG$43,MATCH($A116,BPCiObIC!$A$2:$A$43,0),MATCH(AG$4,BPCiObIC!$B$1:$AG$1,0)))</f>
        <v>0</v>
      </c>
      <c r="AH116" s="20">
        <f t="array" ref="AH116">AG116*(1+INDEX(BPCiObIC!$B$2:$AG$43,MATCH($A116,BPCiObIC!$A$2:$A$43,0),MATCH(AH$4,BPCiObIC!$B$1:$AG$1,0)))</f>
        <v>0</v>
      </c>
    </row>
    <row r="117" spans="1:34" ht="15.75" customHeight="1" x14ac:dyDescent="0.2">
      <c r="A117" s="3" t="s">
        <v>146</v>
      </c>
      <c r="B117" s="3" t="s">
        <v>91</v>
      </c>
      <c r="C117" s="3" t="s">
        <v>117</v>
      </c>
      <c r="D117" s="61">
        <f>SUM(SUMIFS('BIFUBC Output_energy'!G:G,'BIFUBC Output_energy'!A:A,B117,'BIFUBC Output_energy'!B:B,C117),SUMIFS('BIFUBC Output_nonenergy'!E:E,'BIFUBC Output_nonenergy'!A:A,B117,'BIFUBC Output_nonenergy'!B:B,C117))</f>
        <v>7939868800000</v>
      </c>
      <c r="E117" s="20">
        <f t="array" ref="E117">D117*(1+INDEX(BPCiObIC!$B$2:$AG$43,MATCH($A117,BPCiObIC!$A$2:$A$43,0),MATCH(E$4,BPCiObIC!$B$1:$AG$1,0)))</f>
        <v>8042293107519.999</v>
      </c>
      <c r="F117" s="20">
        <f t="array" ref="F117">E117*(1+INDEX(BPCiObIC!$B$2:$AG$43,MATCH($A117,BPCiObIC!$A$2:$A$43,0),MATCH(F$4,BPCiObIC!$B$1:$AG$1,0)))</f>
        <v>8146038688607.0059</v>
      </c>
      <c r="G117" s="20">
        <f t="array" ref="G117">F117*(1+INDEX(BPCiObIC!$B$2:$AG$43,MATCH($A117,BPCiObIC!$A$2:$A$43,0),MATCH(G$4,BPCiObIC!$B$1:$AG$1,0)))</f>
        <v>8317920104936.6133</v>
      </c>
      <c r="H117" s="20">
        <f t="array" ref="H117">G117*(1+INDEX(BPCiObIC!$B$2:$AG$43,MATCH($A117,BPCiObIC!$A$2:$A$43,0),MATCH(H$4,BPCiObIC!$B$1:$AG$1,0)))</f>
        <v>8381136297734.1318</v>
      </c>
      <c r="I117" s="20">
        <f t="array" ref="I117">H117*(1+INDEX(BPCiObIC!$B$2:$AG$43,MATCH($A117,BPCiObIC!$A$2:$A$43,0),MATCH(I$4,BPCiObIC!$B$1:$AG$1,0)))</f>
        <v>8700228614587.0938</v>
      </c>
      <c r="J117" s="20">
        <f t="array" ref="J117">I117*(1+INDEX(BPCiObIC!$B$2:$AG$43,MATCH($A117,BPCiObIC!$A$2:$A$43,0),MATCH(J$4,BPCiObIC!$B$1:$AG$1,0)))</f>
        <v>9019320931440.0547</v>
      </c>
      <c r="K117" s="20">
        <f t="array" ref="K117">J117*(1+INDEX(BPCiObIC!$B$2:$AG$43,MATCH($A117,BPCiObIC!$A$2:$A$43,0),MATCH(K$4,BPCiObIC!$B$1:$AG$1,0)))</f>
        <v>9338413248293.0996</v>
      </c>
      <c r="L117" s="20">
        <f t="array" ref="L117">K117*(1+INDEX(BPCiObIC!$B$2:$AG$43,MATCH($A117,BPCiObIC!$A$2:$A$43,0),MATCH(L$4,BPCiObIC!$B$1:$AG$1,0)))</f>
        <v>9657505565146.0625</v>
      </c>
      <c r="M117" s="20">
        <f t="array" ref="M117">L117*(1+INDEX(BPCiObIC!$B$2:$AG$43,MATCH($A117,BPCiObIC!$A$2:$A$43,0),MATCH(M$4,BPCiObIC!$B$1:$AG$1,0)))</f>
        <v>9976597881999.0234</v>
      </c>
      <c r="N117" s="20">
        <f t="array" ref="N117">M117*(1+INDEX(BPCiObIC!$B$2:$AG$43,MATCH($A117,BPCiObIC!$A$2:$A$43,0),MATCH(N$4,BPCiObIC!$B$1:$AG$1,0)))</f>
        <v>10295690198852.068</v>
      </c>
      <c r="O117" s="20">
        <f t="array" ref="O117">N117*(1+INDEX(BPCiObIC!$B$2:$AG$43,MATCH($A117,BPCiObIC!$A$2:$A$43,0),MATCH(O$4,BPCiObIC!$B$1:$AG$1,0)))</f>
        <v>10614782515705.029</v>
      </c>
      <c r="P117" s="20">
        <f t="array" ref="P117">O117*(1+INDEX(BPCiObIC!$B$2:$AG$43,MATCH($A117,BPCiObIC!$A$2:$A$43,0),MATCH(P$4,BPCiObIC!$B$1:$AG$1,0)))</f>
        <v>10933874832557.992</v>
      </c>
      <c r="Q117" s="20">
        <f t="array" ref="Q117">P117*(1+INDEX(BPCiObIC!$B$2:$AG$43,MATCH($A117,BPCiObIC!$A$2:$A$43,0),MATCH(Q$4,BPCiObIC!$B$1:$AG$1,0)))</f>
        <v>11252967149411.037</v>
      </c>
      <c r="R117" s="20">
        <f t="array" ref="R117">Q117*(1+INDEX(BPCiObIC!$B$2:$AG$43,MATCH($A117,BPCiObIC!$A$2:$A$43,0),MATCH(R$4,BPCiObIC!$B$1:$AG$1,0)))</f>
        <v>11572059466263.998</v>
      </c>
      <c r="S117" s="20">
        <f t="array" ref="S117">R117*(1+INDEX(BPCiObIC!$B$2:$AG$43,MATCH($A117,BPCiObIC!$A$2:$A$43,0),MATCH(S$4,BPCiObIC!$B$1:$AG$1,0)))</f>
        <v>11891151783116.959</v>
      </c>
      <c r="T117" s="20">
        <f t="array" ref="T117">S117*(1+INDEX(BPCiObIC!$B$2:$AG$43,MATCH($A117,BPCiObIC!$A$2:$A$43,0),MATCH(T$4,BPCiObIC!$B$1:$AG$1,0)))</f>
        <v>12210244099969.92</v>
      </c>
      <c r="U117" s="20">
        <f t="array" ref="U117">T117*(1+INDEX(BPCiObIC!$B$2:$AG$43,MATCH($A117,BPCiObIC!$A$2:$A$43,0),MATCH(U$4,BPCiObIC!$B$1:$AG$1,0)))</f>
        <v>12529336416822.965</v>
      </c>
      <c r="V117" s="20">
        <f t="array" ref="V117">U117*(1+INDEX(BPCiObIC!$B$2:$AG$43,MATCH($A117,BPCiObIC!$A$2:$A$43,0),MATCH(V$4,BPCiObIC!$B$1:$AG$1,0)))</f>
        <v>12848428733675.926</v>
      </c>
      <c r="W117" s="20">
        <f t="array" ref="W117">V117*(1+INDEX(BPCiObIC!$B$2:$AG$43,MATCH($A117,BPCiObIC!$A$2:$A$43,0),MATCH(W$4,BPCiObIC!$B$1:$AG$1,0)))</f>
        <v>13167521050528.887</v>
      </c>
      <c r="X117" s="20">
        <f t="array" ref="X117">W117*(1+INDEX(BPCiObIC!$B$2:$AG$43,MATCH($A117,BPCiObIC!$A$2:$A$43,0),MATCH(X$4,BPCiObIC!$B$1:$AG$1,0)))</f>
        <v>13486613367381.934</v>
      </c>
      <c r="Y117" s="20">
        <f t="array" ref="Y117">X117*(1+INDEX(BPCiObIC!$B$2:$AG$43,MATCH($A117,BPCiObIC!$A$2:$A$43,0),MATCH(Y$4,BPCiObIC!$B$1:$AG$1,0)))</f>
        <v>13805705684234.895</v>
      </c>
      <c r="Z117" s="20">
        <f t="array" ref="Z117">Y117*(1+INDEX(BPCiObIC!$B$2:$AG$43,MATCH($A117,BPCiObIC!$A$2:$A$43,0),MATCH(Z$4,BPCiObIC!$B$1:$AG$1,0)))</f>
        <v>14124798001087.857</v>
      </c>
      <c r="AA117" s="20">
        <f t="array" ref="AA117">Z117*(1+INDEX(BPCiObIC!$B$2:$AG$43,MATCH($A117,BPCiObIC!$A$2:$A$43,0),MATCH(AA$4,BPCiObIC!$B$1:$AG$1,0)))</f>
        <v>14443890317940.904</v>
      </c>
      <c r="AB117" s="20">
        <f t="array" ref="AB117">AA117*(1+INDEX(BPCiObIC!$B$2:$AG$43,MATCH($A117,BPCiObIC!$A$2:$A$43,0),MATCH(AB$4,BPCiObIC!$B$1:$AG$1,0)))</f>
        <v>14762982634793.865</v>
      </c>
      <c r="AC117" s="20">
        <f t="array" ref="AC117">AB117*(1+INDEX(BPCiObIC!$B$2:$AG$43,MATCH($A117,BPCiObIC!$A$2:$A$43,0),MATCH(AC$4,BPCiObIC!$B$1:$AG$1,0)))</f>
        <v>15082074951646.826</v>
      </c>
      <c r="AD117" s="20">
        <f t="array" ref="AD117">AC117*(1+INDEX(BPCiObIC!$B$2:$AG$43,MATCH($A117,BPCiObIC!$A$2:$A$43,0),MATCH(AD$4,BPCiObIC!$B$1:$AG$1,0)))</f>
        <v>15401167268499.787</v>
      </c>
      <c r="AE117" s="20">
        <f t="array" ref="AE117">AD117*(1+INDEX(BPCiObIC!$B$2:$AG$43,MATCH($A117,BPCiObIC!$A$2:$A$43,0),MATCH(AE$4,BPCiObIC!$B$1:$AG$1,0)))</f>
        <v>15720259585352.832</v>
      </c>
      <c r="AF117" s="20">
        <f t="array" ref="AF117">AE117*(1+INDEX(BPCiObIC!$B$2:$AG$43,MATCH($A117,BPCiObIC!$A$2:$A$43,0),MATCH(AF$4,BPCiObIC!$B$1:$AG$1,0)))</f>
        <v>16039351902205.793</v>
      </c>
      <c r="AG117" s="20">
        <f t="array" ref="AG117">AF117*(1+INDEX(BPCiObIC!$B$2:$AG$43,MATCH($A117,BPCiObIC!$A$2:$A$43,0),MATCH(AG$4,BPCiObIC!$B$1:$AG$1,0)))</f>
        <v>16358444219058.756</v>
      </c>
      <c r="AH117" s="20">
        <f t="array" ref="AH117">AG117*(1+INDEX(BPCiObIC!$B$2:$AG$43,MATCH($A117,BPCiObIC!$A$2:$A$43,0),MATCH(AH$4,BPCiObIC!$B$1:$AG$1,0)))</f>
        <v>16677536535911.801</v>
      </c>
    </row>
    <row r="118" spans="1:34" ht="15.75" customHeight="1" x14ac:dyDescent="0.2">
      <c r="A118" s="3" t="s">
        <v>147</v>
      </c>
      <c r="B118" s="3" t="s">
        <v>91</v>
      </c>
      <c r="C118" s="3" t="s">
        <v>62</v>
      </c>
      <c r="D118" s="61">
        <f>SUM(SUMIFS('BIFUBC Output_energy'!G:G,'BIFUBC Output_energy'!A:A,B118,'BIFUBC Output_energy'!B:B,C118),SUMIFS('BIFUBC Output_nonenergy'!E:E,'BIFUBC Output_nonenergy'!A:A,B118,'BIFUBC Output_nonenergy'!B:B,C118))</f>
        <v>2597897216000</v>
      </c>
      <c r="E118" s="20">
        <f t="array" ref="E118">D118*(1+INDEX(BPCiObIC!$B$2:$AG$43,MATCH($A118,BPCiObIC!$A$2:$A$43,0),MATCH(E$4,BPCiObIC!$B$1:$AG$1,0)))</f>
        <v>2631410090086.3999</v>
      </c>
      <c r="F118" s="20">
        <f t="array" ref="F118">E118*(1+INDEX(BPCiObIC!$B$2:$AG$43,MATCH($A118,BPCiObIC!$A$2:$A$43,0),MATCH(F$4,BPCiObIC!$B$1:$AG$1,0)))</f>
        <v>2665355280248.5142</v>
      </c>
      <c r="G118" s="20">
        <f t="array" ref="G118">F118*(1+INDEX(BPCiObIC!$B$2:$AG$43,MATCH($A118,BPCiObIC!$A$2:$A$43,0),MATCH(G$4,BPCiObIC!$B$1:$AG$1,0)))</f>
        <v>2721594276661.7573</v>
      </c>
      <c r="H118" s="20">
        <f t="array" ref="H118">G118*(1+INDEX(BPCiObIC!$B$2:$AG$43,MATCH($A118,BPCiObIC!$A$2:$A$43,0),MATCH(H$4,BPCiObIC!$B$1:$AG$1,0)))</f>
        <v>2742278393164.3867</v>
      </c>
      <c r="I118" s="20">
        <f t="array" ref="I118">H118*(1+INDEX(BPCiObIC!$B$2:$AG$43,MATCH($A118,BPCiObIC!$A$2:$A$43,0),MATCH(I$4,BPCiObIC!$B$1:$AG$1,0)))</f>
        <v>2846603417644.6323</v>
      </c>
      <c r="J118" s="20">
        <f t="array" ref="J118">I118*(1+INDEX(BPCiObIC!$B$2:$AG$43,MATCH($A118,BPCiObIC!$A$2:$A$43,0),MATCH(J$4,BPCiObIC!$B$1:$AG$1,0)))</f>
        <v>2950928442124.8779</v>
      </c>
      <c r="K118" s="20">
        <f t="array" ref="K118">J118*(1+INDEX(BPCiObIC!$B$2:$AG$43,MATCH($A118,BPCiObIC!$A$2:$A$43,0),MATCH(K$4,BPCiObIC!$B$1:$AG$1,0)))</f>
        <v>3055253466605.0869</v>
      </c>
      <c r="L118" s="20">
        <f t="array" ref="L118">K118*(1+INDEX(BPCiObIC!$B$2:$AG$43,MATCH($A118,BPCiObIC!$A$2:$A$43,0),MATCH(L$4,BPCiObIC!$B$1:$AG$1,0)))</f>
        <v>3159578491085.333</v>
      </c>
      <c r="M118" s="20">
        <f t="array" ref="M118">L118*(1+INDEX(BPCiObIC!$B$2:$AG$43,MATCH($A118,BPCiObIC!$A$2:$A$43,0),MATCH(M$4,BPCiObIC!$B$1:$AG$1,0)))</f>
        <v>3263903515565.5786</v>
      </c>
      <c r="N118" s="20">
        <f t="array" ref="N118">M118*(1+INDEX(BPCiObIC!$B$2:$AG$43,MATCH($A118,BPCiObIC!$A$2:$A$43,0),MATCH(N$4,BPCiObIC!$B$1:$AG$1,0)))</f>
        <v>3368228540045.8247</v>
      </c>
      <c r="O118" s="20">
        <f t="array" ref="O118">N118*(1+INDEX(BPCiObIC!$B$2:$AG$43,MATCH($A118,BPCiObIC!$A$2:$A$43,0),MATCH(O$4,BPCiObIC!$B$1:$AG$1,0)))</f>
        <v>3472553564526.0703</v>
      </c>
      <c r="P118" s="20">
        <f t="array" ref="P118">O118*(1+INDEX(BPCiObIC!$B$2:$AG$43,MATCH($A118,BPCiObIC!$A$2:$A$43,0),MATCH(P$4,BPCiObIC!$B$1:$AG$1,0)))</f>
        <v>3576878589006.3159</v>
      </c>
      <c r="Q118" s="20">
        <f t="array" ref="Q118">P118*(1+INDEX(BPCiObIC!$B$2:$AG$43,MATCH($A118,BPCiObIC!$A$2:$A$43,0),MATCH(Q$4,BPCiObIC!$B$1:$AG$1,0)))</f>
        <v>3681203613486.5615</v>
      </c>
      <c r="R118" s="20">
        <f t="array" ref="R118">Q118*(1+INDEX(BPCiObIC!$B$2:$AG$43,MATCH($A118,BPCiObIC!$A$2:$A$43,0),MATCH(R$4,BPCiObIC!$B$1:$AG$1,0)))</f>
        <v>3785528637966.8071</v>
      </c>
      <c r="S118" s="20">
        <f t="array" ref="S118">R118*(1+INDEX(BPCiObIC!$B$2:$AG$43,MATCH($A118,BPCiObIC!$A$2:$A$43,0),MATCH(S$4,BPCiObIC!$B$1:$AG$1,0)))</f>
        <v>3889853662447.0161</v>
      </c>
      <c r="T118" s="20">
        <f t="array" ref="T118">S118*(1+INDEX(BPCiObIC!$B$2:$AG$43,MATCH($A118,BPCiObIC!$A$2:$A$43,0),MATCH(T$4,BPCiObIC!$B$1:$AG$1,0)))</f>
        <v>3994178686927.2617</v>
      </c>
      <c r="U118" s="20">
        <f t="array" ref="U118">T118*(1+INDEX(BPCiObIC!$B$2:$AG$43,MATCH($A118,BPCiObIC!$A$2:$A$43,0),MATCH(U$4,BPCiObIC!$B$1:$AG$1,0)))</f>
        <v>4098503711407.5073</v>
      </c>
      <c r="V118" s="20">
        <f t="array" ref="V118">U118*(1+INDEX(BPCiObIC!$B$2:$AG$43,MATCH($A118,BPCiObIC!$A$2:$A$43,0),MATCH(V$4,BPCiObIC!$B$1:$AG$1,0)))</f>
        <v>4202828735887.7529</v>
      </c>
      <c r="W118" s="20">
        <f t="array" ref="W118">V118*(1+INDEX(BPCiObIC!$B$2:$AG$43,MATCH($A118,BPCiObIC!$A$2:$A$43,0),MATCH(W$4,BPCiObIC!$B$1:$AG$1,0)))</f>
        <v>4307153760367.9985</v>
      </c>
      <c r="X118" s="20">
        <f t="array" ref="X118">W118*(1+INDEX(BPCiObIC!$B$2:$AG$43,MATCH($A118,BPCiObIC!$A$2:$A$43,0),MATCH(X$4,BPCiObIC!$B$1:$AG$1,0)))</f>
        <v>4411478784848.2441</v>
      </c>
      <c r="Y118" s="20">
        <f t="array" ref="Y118">X118*(1+INDEX(BPCiObIC!$B$2:$AG$43,MATCH($A118,BPCiObIC!$A$2:$A$43,0),MATCH(Y$4,BPCiObIC!$B$1:$AG$1,0)))</f>
        <v>4515803809328.4902</v>
      </c>
      <c r="Z118" s="20">
        <f t="array" ref="Z118">Y118*(1+INDEX(BPCiObIC!$B$2:$AG$43,MATCH($A118,BPCiObIC!$A$2:$A$43,0),MATCH(Z$4,BPCiObIC!$B$1:$AG$1,0)))</f>
        <v>4620128833808.7354</v>
      </c>
      <c r="AA118" s="20">
        <f t="array" ref="AA118">Z118*(1+INDEX(BPCiObIC!$B$2:$AG$43,MATCH($A118,BPCiObIC!$A$2:$A$43,0),MATCH(AA$4,BPCiObIC!$B$1:$AG$1,0)))</f>
        <v>4724453858288.9814</v>
      </c>
      <c r="AB118" s="20">
        <f t="array" ref="AB118">AA118*(1+INDEX(BPCiObIC!$B$2:$AG$43,MATCH($A118,BPCiObIC!$A$2:$A$43,0),MATCH(AB$4,BPCiObIC!$B$1:$AG$1,0)))</f>
        <v>4828778882769.1904</v>
      </c>
      <c r="AC118" s="20">
        <f t="array" ref="AC118">AB118*(1+INDEX(BPCiObIC!$B$2:$AG$43,MATCH($A118,BPCiObIC!$A$2:$A$43,0),MATCH(AC$4,BPCiObIC!$B$1:$AG$1,0)))</f>
        <v>4933103907249.4365</v>
      </c>
      <c r="AD118" s="20">
        <f t="array" ref="AD118">AC118*(1+INDEX(BPCiObIC!$B$2:$AG$43,MATCH($A118,BPCiObIC!$A$2:$A$43,0),MATCH(AD$4,BPCiObIC!$B$1:$AG$1,0)))</f>
        <v>5037428931729.6826</v>
      </c>
      <c r="AE118" s="20">
        <f t="array" ref="AE118">AD118*(1+INDEX(BPCiObIC!$B$2:$AG$43,MATCH($A118,BPCiObIC!$A$2:$A$43,0),MATCH(AE$4,BPCiObIC!$B$1:$AG$1,0)))</f>
        <v>5141753956209.9287</v>
      </c>
      <c r="AF118" s="20">
        <f t="array" ref="AF118">AE118*(1+INDEX(BPCiObIC!$B$2:$AG$43,MATCH($A118,BPCiObIC!$A$2:$A$43,0),MATCH(AF$4,BPCiObIC!$B$1:$AG$1,0)))</f>
        <v>5246078980690.1738</v>
      </c>
      <c r="AG118" s="20">
        <f t="array" ref="AG118">AF118*(1+INDEX(BPCiObIC!$B$2:$AG$43,MATCH($A118,BPCiObIC!$A$2:$A$43,0),MATCH(AG$4,BPCiObIC!$B$1:$AG$1,0)))</f>
        <v>5350404005170.4199</v>
      </c>
      <c r="AH118" s="20">
        <f t="array" ref="AH118">AG118*(1+INDEX(BPCiObIC!$B$2:$AG$43,MATCH($A118,BPCiObIC!$A$2:$A$43,0),MATCH(AH$4,BPCiObIC!$B$1:$AG$1,0)))</f>
        <v>5454729029650.666</v>
      </c>
    </row>
    <row r="119" spans="1:34" ht="15.75" customHeight="1" x14ac:dyDescent="0.2">
      <c r="A119" s="3" t="s">
        <v>148</v>
      </c>
      <c r="B119" s="3" t="s">
        <v>91</v>
      </c>
      <c r="C119" s="3" t="s">
        <v>87</v>
      </c>
      <c r="D119" s="61">
        <f>SUM(SUMIFS('BIFUBC Output_energy'!G:G,'BIFUBC Output_energy'!A:A,B119,'BIFUBC Output_energy'!B:B,C119),SUMIFS('BIFUBC Output_nonenergy'!E:E,'BIFUBC Output_nonenergy'!A:A,B119,'BIFUBC Output_nonenergy'!B:B,C119))</f>
        <v>0</v>
      </c>
      <c r="E119" s="20">
        <f t="array" ref="E119">D119*(1+INDEX(BPCiObIC!$B$2:$AG$43,MATCH($A119,BPCiObIC!$A$2:$A$43,0),MATCH(E$4,BPCiObIC!$B$1:$AG$1,0)))</f>
        <v>0</v>
      </c>
      <c r="F119" s="20">
        <f t="array" ref="F119">E119*(1+INDEX(BPCiObIC!$B$2:$AG$43,MATCH($A119,BPCiObIC!$A$2:$A$43,0),MATCH(F$4,BPCiObIC!$B$1:$AG$1,0)))</f>
        <v>0</v>
      </c>
      <c r="G119" s="20">
        <f t="array" ref="G119">F119*(1+INDEX(BPCiObIC!$B$2:$AG$43,MATCH($A119,BPCiObIC!$A$2:$A$43,0),MATCH(G$4,BPCiObIC!$B$1:$AG$1,0)))</f>
        <v>0</v>
      </c>
      <c r="H119" s="20">
        <f t="array" ref="H119">G119*(1+INDEX(BPCiObIC!$B$2:$AG$43,MATCH($A119,BPCiObIC!$A$2:$A$43,0),MATCH(H$4,BPCiObIC!$B$1:$AG$1,0)))</f>
        <v>0</v>
      </c>
      <c r="I119" s="20">
        <f t="array" ref="I119">H119*(1+INDEX(BPCiObIC!$B$2:$AG$43,MATCH($A119,BPCiObIC!$A$2:$A$43,0),MATCH(I$4,BPCiObIC!$B$1:$AG$1,0)))</f>
        <v>0</v>
      </c>
      <c r="J119" s="20">
        <f t="array" ref="J119">I119*(1+INDEX(BPCiObIC!$B$2:$AG$43,MATCH($A119,BPCiObIC!$A$2:$A$43,0),MATCH(J$4,BPCiObIC!$B$1:$AG$1,0)))</f>
        <v>0</v>
      </c>
      <c r="K119" s="20">
        <f t="array" ref="K119">J119*(1+INDEX(BPCiObIC!$B$2:$AG$43,MATCH($A119,BPCiObIC!$A$2:$A$43,0),MATCH(K$4,BPCiObIC!$B$1:$AG$1,0)))</f>
        <v>0</v>
      </c>
      <c r="L119" s="20">
        <f t="array" ref="L119">K119*(1+INDEX(BPCiObIC!$B$2:$AG$43,MATCH($A119,BPCiObIC!$A$2:$A$43,0),MATCH(L$4,BPCiObIC!$B$1:$AG$1,0)))</f>
        <v>0</v>
      </c>
      <c r="M119" s="20">
        <f t="array" ref="M119">L119*(1+INDEX(BPCiObIC!$B$2:$AG$43,MATCH($A119,BPCiObIC!$A$2:$A$43,0),MATCH(M$4,BPCiObIC!$B$1:$AG$1,0)))</f>
        <v>0</v>
      </c>
      <c r="N119" s="20">
        <f t="array" ref="N119">M119*(1+INDEX(BPCiObIC!$B$2:$AG$43,MATCH($A119,BPCiObIC!$A$2:$A$43,0),MATCH(N$4,BPCiObIC!$B$1:$AG$1,0)))</f>
        <v>0</v>
      </c>
      <c r="O119" s="20">
        <f t="array" ref="O119">N119*(1+INDEX(BPCiObIC!$B$2:$AG$43,MATCH($A119,BPCiObIC!$A$2:$A$43,0),MATCH(O$4,BPCiObIC!$B$1:$AG$1,0)))</f>
        <v>0</v>
      </c>
      <c r="P119" s="20">
        <f t="array" ref="P119">O119*(1+INDEX(BPCiObIC!$B$2:$AG$43,MATCH($A119,BPCiObIC!$A$2:$A$43,0),MATCH(P$4,BPCiObIC!$B$1:$AG$1,0)))</f>
        <v>0</v>
      </c>
      <c r="Q119" s="20">
        <f t="array" ref="Q119">P119*(1+INDEX(BPCiObIC!$B$2:$AG$43,MATCH($A119,BPCiObIC!$A$2:$A$43,0),MATCH(Q$4,BPCiObIC!$B$1:$AG$1,0)))</f>
        <v>0</v>
      </c>
      <c r="R119" s="20">
        <f t="array" ref="R119">Q119*(1+INDEX(BPCiObIC!$B$2:$AG$43,MATCH($A119,BPCiObIC!$A$2:$A$43,0),MATCH(R$4,BPCiObIC!$B$1:$AG$1,0)))</f>
        <v>0</v>
      </c>
      <c r="S119" s="20">
        <f t="array" ref="S119">R119*(1+INDEX(BPCiObIC!$B$2:$AG$43,MATCH($A119,BPCiObIC!$A$2:$A$43,0),MATCH(S$4,BPCiObIC!$B$1:$AG$1,0)))</f>
        <v>0</v>
      </c>
      <c r="T119" s="20">
        <f t="array" ref="T119">S119*(1+INDEX(BPCiObIC!$B$2:$AG$43,MATCH($A119,BPCiObIC!$A$2:$A$43,0),MATCH(T$4,BPCiObIC!$B$1:$AG$1,0)))</f>
        <v>0</v>
      </c>
      <c r="U119" s="20">
        <f t="array" ref="U119">T119*(1+INDEX(BPCiObIC!$B$2:$AG$43,MATCH($A119,BPCiObIC!$A$2:$A$43,0),MATCH(U$4,BPCiObIC!$B$1:$AG$1,0)))</f>
        <v>0</v>
      </c>
      <c r="V119" s="20">
        <f t="array" ref="V119">U119*(1+INDEX(BPCiObIC!$B$2:$AG$43,MATCH($A119,BPCiObIC!$A$2:$A$43,0),MATCH(V$4,BPCiObIC!$B$1:$AG$1,0)))</f>
        <v>0</v>
      </c>
      <c r="W119" s="20">
        <f t="array" ref="W119">V119*(1+INDEX(BPCiObIC!$B$2:$AG$43,MATCH($A119,BPCiObIC!$A$2:$A$43,0),MATCH(W$4,BPCiObIC!$B$1:$AG$1,0)))</f>
        <v>0</v>
      </c>
      <c r="X119" s="20">
        <f t="array" ref="X119">W119*(1+INDEX(BPCiObIC!$B$2:$AG$43,MATCH($A119,BPCiObIC!$A$2:$A$43,0),MATCH(X$4,BPCiObIC!$B$1:$AG$1,0)))</f>
        <v>0</v>
      </c>
      <c r="Y119" s="20">
        <f t="array" ref="Y119">X119*(1+INDEX(BPCiObIC!$B$2:$AG$43,MATCH($A119,BPCiObIC!$A$2:$A$43,0),MATCH(Y$4,BPCiObIC!$B$1:$AG$1,0)))</f>
        <v>0</v>
      </c>
      <c r="Z119" s="20">
        <f t="array" ref="Z119">Y119*(1+INDEX(BPCiObIC!$B$2:$AG$43,MATCH($A119,BPCiObIC!$A$2:$A$43,0),MATCH(Z$4,BPCiObIC!$B$1:$AG$1,0)))</f>
        <v>0</v>
      </c>
      <c r="AA119" s="20">
        <f t="array" ref="AA119">Z119*(1+INDEX(BPCiObIC!$B$2:$AG$43,MATCH($A119,BPCiObIC!$A$2:$A$43,0),MATCH(AA$4,BPCiObIC!$B$1:$AG$1,0)))</f>
        <v>0</v>
      </c>
      <c r="AB119" s="20">
        <f t="array" ref="AB119">AA119*(1+INDEX(BPCiObIC!$B$2:$AG$43,MATCH($A119,BPCiObIC!$A$2:$A$43,0),MATCH(AB$4,BPCiObIC!$B$1:$AG$1,0)))</f>
        <v>0</v>
      </c>
      <c r="AC119" s="20">
        <f t="array" ref="AC119">AB119*(1+INDEX(BPCiObIC!$B$2:$AG$43,MATCH($A119,BPCiObIC!$A$2:$A$43,0),MATCH(AC$4,BPCiObIC!$B$1:$AG$1,0)))</f>
        <v>0</v>
      </c>
      <c r="AD119" s="20">
        <f t="array" ref="AD119">AC119*(1+INDEX(BPCiObIC!$B$2:$AG$43,MATCH($A119,BPCiObIC!$A$2:$A$43,0),MATCH(AD$4,BPCiObIC!$B$1:$AG$1,0)))</f>
        <v>0</v>
      </c>
      <c r="AE119" s="20">
        <f t="array" ref="AE119">AD119*(1+INDEX(BPCiObIC!$B$2:$AG$43,MATCH($A119,BPCiObIC!$A$2:$A$43,0),MATCH(AE$4,BPCiObIC!$B$1:$AG$1,0)))</f>
        <v>0</v>
      </c>
      <c r="AF119" s="20">
        <f t="array" ref="AF119">AE119*(1+INDEX(BPCiObIC!$B$2:$AG$43,MATCH($A119,BPCiObIC!$A$2:$A$43,0),MATCH(AF$4,BPCiObIC!$B$1:$AG$1,0)))</f>
        <v>0</v>
      </c>
      <c r="AG119" s="20">
        <f t="array" ref="AG119">AF119*(1+INDEX(BPCiObIC!$B$2:$AG$43,MATCH($A119,BPCiObIC!$A$2:$A$43,0),MATCH(AG$4,BPCiObIC!$B$1:$AG$1,0)))</f>
        <v>0</v>
      </c>
      <c r="AH119" s="20">
        <f t="array" ref="AH119">AG119*(1+INDEX(BPCiObIC!$B$2:$AG$43,MATCH($A119,BPCiObIC!$A$2:$A$43,0),MATCH(AH$4,BPCiObIC!$B$1:$AG$1,0)))</f>
        <v>0</v>
      </c>
    </row>
    <row r="120" spans="1:34" ht="15.75" customHeight="1" x14ac:dyDescent="0.2">
      <c r="A120" s="3" t="s">
        <v>149</v>
      </c>
      <c r="B120" s="3" t="s">
        <v>91</v>
      </c>
      <c r="C120" s="3" t="s">
        <v>118</v>
      </c>
      <c r="D120" s="61">
        <f>'Bureau of Stat KBLI'!S19*$E$1</f>
        <v>672041923095.32458</v>
      </c>
      <c r="E120" s="20">
        <f t="array" ref="E120">D120*(1+INDEX(BPCiObIC!$B$2:$AG$43,MATCH($A120,BPCiObIC!$A$2:$A$43,0),MATCH(E$4,BPCiObIC!$B$1:$AG$1,0)))</f>
        <v>680711263903.25427</v>
      </c>
      <c r="F120" s="20">
        <f t="array" ref="F120">E120*(1+INDEX(BPCiObIC!$B$2:$AG$43,MATCH($A120,BPCiObIC!$A$2:$A$43,0),MATCH(F$4,BPCiObIC!$B$1:$AG$1,0)))</f>
        <v>689492439207.6062</v>
      </c>
      <c r="G120" s="20">
        <f t="array" ref="G120">F120*(1+INDEX(BPCiObIC!$B$2:$AG$43,MATCH($A120,BPCiObIC!$A$2:$A$43,0),MATCH(G$4,BPCiObIC!$B$1:$AG$1,0)))</f>
        <v>704040729674.8866</v>
      </c>
      <c r="H120" s="20">
        <f t="array" ref="H120">G120*(1+INDEX(BPCiObIC!$B$2:$AG$43,MATCH($A120,BPCiObIC!$A$2:$A$43,0),MATCH(H$4,BPCiObIC!$B$1:$AG$1,0)))</f>
        <v>709391439220.41577</v>
      </c>
      <c r="I120" s="20">
        <f t="array" ref="I120">H120*(1+INDEX(BPCiObIC!$B$2:$AG$43,MATCH($A120,BPCiObIC!$A$2:$A$43,0),MATCH(I$4,BPCiObIC!$B$1:$AG$1,0)))</f>
        <v>736399821907.99768</v>
      </c>
      <c r="J120" s="20">
        <f t="array" ref="J120">I120*(1+INDEX(BPCiObIC!$B$2:$AG$43,MATCH($A120,BPCiObIC!$A$2:$A$43,0),MATCH(J$4,BPCiObIC!$B$1:$AG$1,0)))</f>
        <v>763408204595.58862</v>
      </c>
      <c r="K120" s="20">
        <f t="array" ref="K120">J120*(1+INDEX(BPCiObIC!$B$2:$AG$43,MATCH($A120,BPCiObIC!$A$2:$A$43,0),MATCH(K$4,BPCiObIC!$B$1:$AG$1,0)))</f>
        <v>790416587283.17041</v>
      </c>
      <c r="L120" s="20">
        <f t="array" ref="L120">K120*(1+INDEX(BPCiObIC!$B$2:$AG$43,MATCH($A120,BPCiObIC!$A$2:$A$43,0),MATCH(L$4,BPCiObIC!$B$1:$AG$1,0)))</f>
        <v>817424969970.76135</v>
      </c>
      <c r="M120" s="20">
        <f t="array" ref="M120">L120*(1+INDEX(BPCiObIC!$B$2:$AG$43,MATCH($A120,BPCiObIC!$A$2:$A$43,0),MATCH(M$4,BPCiObIC!$B$1:$AG$1,0)))</f>
        <v>844433352658.34326</v>
      </c>
      <c r="N120" s="20">
        <f t="array" ref="N120">M120*(1+INDEX(BPCiObIC!$B$2:$AG$43,MATCH($A120,BPCiObIC!$A$2:$A$43,0),MATCH(N$4,BPCiObIC!$B$1:$AG$1,0)))</f>
        <v>871441735345.92505</v>
      </c>
      <c r="O120" s="20">
        <f t="array" ref="O120">N120*(1+INDEX(BPCiObIC!$B$2:$AG$43,MATCH($A120,BPCiObIC!$A$2:$A$43,0),MATCH(O$4,BPCiObIC!$B$1:$AG$1,0)))</f>
        <v>898450118033.51587</v>
      </c>
      <c r="P120" s="20">
        <f t="array" ref="P120">O120*(1+INDEX(BPCiObIC!$B$2:$AG$43,MATCH($A120,BPCiObIC!$A$2:$A$43,0),MATCH(P$4,BPCiObIC!$B$1:$AG$1,0)))</f>
        <v>925458500721.09766</v>
      </c>
      <c r="Q120" s="20">
        <f t="array" ref="Q120">P120*(1+INDEX(BPCiObIC!$B$2:$AG$43,MATCH($A120,BPCiObIC!$A$2:$A$43,0),MATCH(Q$4,BPCiObIC!$B$1:$AG$1,0)))</f>
        <v>952466883408.67944</v>
      </c>
      <c r="R120" s="20">
        <f t="array" ref="R120">Q120*(1+INDEX(BPCiObIC!$B$2:$AG$43,MATCH($A120,BPCiObIC!$A$2:$A$43,0),MATCH(R$4,BPCiObIC!$B$1:$AG$1,0)))</f>
        <v>979475266096.27026</v>
      </c>
      <c r="S120" s="20">
        <f t="array" ref="S120">R120*(1+INDEX(BPCiObIC!$B$2:$AG$43,MATCH($A120,BPCiObIC!$A$2:$A$43,0),MATCH(S$4,BPCiObIC!$B$1:$AG$1,0)))</f>
        <v>1006483648783.8521</v>
      </c>
      <c r="T120" s="20">
        <f t="array" ref="T120">S120*(1+INDEX(BPCiObIC!$B$2:$AG$43,MATCH($A120,BPCiObIC!$A$2:$A$43,0),MATCH(T$4,BPCiObIC!$B$1:$AG$1,0)))</f>
        <v>1033492031471.443</v>
      </c>
      <c r="U120" s="20">
        <f t="array" ref="U120">T120*(1+INDEX(BPCiObIC!$B$2:$AG$43,MATCH($A120,BPCiObIC!$A$2:$A$43,0),MATCH(U$4,BPCiObIC!$B$1:$AG$1,0)))</f>
        <v>1060500414159.0248</v>
      </c>
      <c r="V120" s="20">
        <f t="array" ref="V120">U120*(1+INDEX(BPCiObIC!$B$2:$AG$43,MATCH($A120,BPCiObIC!$A$2:$A$43,0),MATCH(V$4,BPCiObIC!$B$1:$AG$1,0)))</f>
        <v>1087508796846.6067</v>
      </c>
      <c r="W120" s="20">
        <f t="array" ref="W120">V120*(1+INDEX(BPCiObIC!$B$2:$AG$43,MATCH($A120,BPCiObIC!$A$2:$A$43,0),MATCH(W$4,BPCiObIC!$B$1:$AG$1,0)))</f>
        <v>1114517179534.1975</v>
      </c>
      <c r="X120" s="20">
        <f t="array" ref="X120">W120*(1+INDEX(BPCiObIC!$B$2:$AG$43,MATCH($A120,BPCiObIC!$A$2:$A$43,0),MATCH(X$4,BPCiObIC!$B$1:$AG$1,0)))</f>
        <v>1141525562221.7793</v>
      </c>
      <c r="Y120" s="20">
        <f t="array" ref="Y120">X120*(1+INDEX(BPCiObIC!$B$2:$AG$43,MATCH($A120,BPCiObIC!$A$2:$A$43,0),MATCH(Y$4,BPCiObIC!$B$1:$AG$1,0)))</f>
        <v>1168533944909.3611</v>
      </c>
      <c r="Z120" s="20">
        <f t="array" ref="Z120">Y120*(1+INDEX(BPCiObIC!$B$2:$AG$43,MATCH($A120,BPCiObIC!$A$2:$A$43,0),MATCH(Z$4,BPCiObIC!$B$1:$AG$1,0)))</f>
        <v>1195542327596.9519</v>
      </c>
      <c r="AA120" s="20">
        <f t="array" ref="AA120">Z120*(1+INDEX(BPCiObIC!$B$2:$AG$43,MATCH($A120,BPCiObIC!$A$2:$A$43,0),MATCH(AA$4,BPCiObIC!$B$1:$AG$1,0)))</f>
        <v>1222550710284.5337</v>
      </c>
      <c r="AB120" s="20">
        <f t="array" ref="AB120">AA120*(1+INDEX(BPCiObIC!$B$2:$AG$43,MATCH($A120,BPCiObIC!$A$2:$A$43,0),MATCH(AB$4,BPCiObIC!$B$1:$AG$1,0)))</f>
        <v>1249559092972.1248</v>
      </c>
      <c r="AC120" s="20">
        <f t="array" ref="AC120">AB120*(1+INDEX(BPCiObIC!$B$2:$AG$43,MATCH($A120,BPCiObIC!$A$2:$A$43,0),MATCH(AC$4,BPCiObIC!$B$1:$AG$1,0)))</f>
        <v>1276567475659.7065</v>
      </c>
      <c r="AD120" s="20">
        <f t="array" ref="AD120">AC120*(1+INDEX(BPCiObIC!$B$2:$AG$43,MATCH($A120,BPCiObIC!$A$2:$A$43,0),MATCH(AD$4,BPCiObIC!$B$1:$AG$1,0)))</f>
        <v>1303575858347.2886</v>
      </c>
      <c r="AE120" s="20">
        <f t="array" ref="AE120">AD120*(1+INDEX(BPCiObIC!$B$2:$AG$43,MATCH($A120,BPCiObIC!$A$2:$A$43,0),MATCH(AE$4,BPCiObIC!$B$1:$AG$1,0)))</f>
        <v>1330584241034.8794</v>
      </c>
      <c r="AF120" s="20">
        <f t="array" ref="AF120">AE120*(1+INDEX(BPCiObIC!$B$2:$AG$43,MATCH($A120,BPCiObIC!$A$2:$A$43,0),MATCH(AF$4,BPCiObIC!$B$1:$AG$1,0)))</f>
        <v>1357592623722.4614</v>
      </c>
      <c r="AG120" s="20">
        <f t="array" ref="AG120">AF120*(1+INDEX(BPCiObIC!$B$2:$AG$43,MATCH($A120,BPCiObIC!$A$2:$A$43,0),MATCH(AG$4,BPCiObIC!$B$1:$AG$1,0)))</f>
        <v>1384601006410.0432</v>
      </c>
      <c r="AH120" s="20">
        <f t="array" ref="AH120">AG120*(1+INDEX(BPCiObIC!$B$2:$AG$43,MATCH($A120,BPCiObIC!$A$2:$A$43,0),MATCH(AH$4,BPCiObIC!$B$1:$AG$1,0)))</f>
        <v>1411609389097.634</v>
      </c>
    </row>
    <row r="121" spans="1:34" ht="15.75" customHeight="1" x14ac:dyDescent="0.2">
      <c r="A121" s="3" t="s">
        <v>150</v>
      </c>
      <c r="B121" s="3" t="s">
        <v>91</v>
      </c>
      <c r="C121" s="3" t="s">
        <v>119</v>
      </c>
      <c r="D121" s="61">
        <f>'Bureau of Stat KBLI'!S20*$E$1</f>
        <v>194979566235.345</v>
      </c>
      <c r="E121" s="20">
        <f t="array" ref="E121">D121*(1+INDEX(BPCiObIC!$B$2:$AG$43,MATCH($A121,BPCiObIC!$A$2:$A$43,0),MATCH(E$4,BPCiObIC!$B$1:$AG$1,0)))</f>
        <v>197494802639.78094</v>
      </c>
      <c r="F121" s="20">
        <f t="array" ref="F121">E121*(1+INDEX(BPCiObIC!$B$2:$AG$43,MATCH($A121,BPCiObIC!$A$2:$A$43,0),MATCH(F$4,BPCiObIC!$B$1:$AG$1,0)))</f>
        <v>200042485593.83411</v>
      </c>
      <c r="G121" s="20">
        <f t="array" ref="G121">F121*(1+INDEX(BPCiObIC!$B$2:$AG$43,MATCH($A121,BPCiObIC!$A$2:$A$43,0),MATCH(G$4,BPCiObIC!$B$1:$AG$1,0)))</f>
        <v>204263382039.86398</v>
      </c>
      <c r="H121" s="20">
        <f t="array" ref="H121">G121*(1+INDEX(BPCiObIC!$B$2:$AG$43,MATCH($A121,BPCiObIC!$A$2:$A$43,0),MATCH(H$4,BPCiObIC!$B$1:$AG$1,0)))</f>
        <v>205815783743.36697</v>
      </c>
      <c r="I121" s="20">
        <f t="array" ref="I121">H121*(1+INDEX(BPCiObIC!$B$2:$AG$43,MATCH($A121,BPCiObIC!$A$2:$A$43,0),MATCH(I$4,BPCiObIC!$B$1:$AG$1,0)))</f>
        <v>213108751299.82135</v>
      </c>
      <c r="J121" s="20">
        <f t="array" ref="J121">I121*(1+INDEX(BPCiObIC!$B$2:$AG$43,MATCH($A121,BPCiObIC!$A$2:$A$43,0),MATCH(J$4,BPCiObIC!$B$1:$AG$1,0)))</f>
        <v>220401718856.2739</v>
      </c>
      <c r="K121" s="20">
        <f t="array" ref="K121">J121*(1+INDEX(BPCiObIC!$B$2:$AG$43,MATCH($A121,BPCiObIC!$A$2:$A$43,0),MATCH(K$4,BPCiObIC!$B$1:$AG$1,0)))</f>
        <v>227694686412.7283</v>
      </c>
      <c r="L121" s="20">
        <f t="array" ref="L121">K121*(1+INDEX(BPCiObIC!$B$2:$AG$43,MATCH($A121,BPCiObIC!$A$2:$A$43,0),MATCH(L$4,BPCiObIC!$B$1:$AG$1,0)))</f>
        <v>234987653969.18271</v>
      </c>
      <c r="M121" s="20">
        <f t="array" ref="M121">L121*(1+INDEX(BPCiObIC!$B$2:$AG$43,MATCH($A121,BPCiObIC!$A$2:$A$43,0),MATCH(M$4,BPCiObIC!$B$1:$AG$1,0)))</f>
        <v>242280621525.63522</v>
      </c>
      <c r="N121" s="20">
        <f t="array" ref="N121">M121*(1+INDEX(BPCiObIC!$B$2:$AG$43,MATCH($A121,BPCiObIC!$A$2:$A$43,0),MATCH(N$4,BPCiObIC!$B$1:$AG$1,0)))</f>
        <v>249573589082.0896</v>
      </c>
      <c r="O121" s="20">
        <f t="array" ref="O121">N121*(1+INDEX(BPCiObIC!$B$2:$AG$43,MATCH($A121,BPCiObIC!$A$2:$A$43,0),MATCH(O$4,BPCiObIC!$B$1:$AG$1,0)))</f>
        <v>256866556638.54401</v>
      </c>
      <c r="P121" s="20">
        <f t="array" ref="P121">O121*(1+INDEX(BPCiObIC!$B$2:$AG$43,MATCH($A121,BPCiObIC!$A$2:$A$43,0),MATCH(P$4,BPCiObIC!$B$1:$AG$1,0)))</f>
        <v>264159524194.99655</v>
      </c>
      <c r="Q121" s="20">
        <f t="array" ref="Q121">P121*(1+INDEX(BPCiObIC!$B$2:$AG$43,MATCH($A121,BPCiObIC!$A$2:$A$43,0),MATCH(Q$4,BPCiObIC!$B$1:$AG$1,0)))</f>
        <v>271452491751.45093</v>
      </c>
      <c r="R121" s="20">
        <f t="array" ref="R121">Q121*(1+INDEX(BPCiObIC!$B$2:$AG$43,MATCH($A121,BPCiObIC!$A$2:$A$43,0),MATCH(R$4,BPCiObIC!$B$1:$AG$1,0)))</f>
        <v>278745459307.90527</v>
      </c>
      <c r="S121" s="20">
        <f t="array" ref="S121">R121*(1+INDEX(BPCiObIC!$B$2:$AG$43,MATCH($A121,BPCiObIC!$A$2:$A$43,0),MATCH(S$4,BPCiObIC!$B$1:$AG$1,0)))</f>
        <v>286038426864.35785</v>
      </c>
      <c r="T121" s="20">
        <f t="array" ref="T121">S121*(1+INDEX(BPCiObIC!$B$2:$AG$43,MATCH($A121,BPCiObIC!$A$2:$A$43,0),MATCH(T$4,BPCiObIC!$B$1:$AG$1,0)))</f>
        <v>293331394420.81226</v>
      </c>
      <c r="U121" s="20">
        <f t="array" ref="U121">T121*(1+INDEX(BPCiObIC!$B$2:$AG$43,MATCH($A121,BPCiObIC!$A$2:$A$43,0),MATCH(U$4,BPCiObIC!$B$1:$AG$1,0)))</f>
        <v>300624361977.26666</v>
      </c>
      <c r="V121" s="20">
        <f t="array" ref="V121">U121*(1+INDEX(BPCiObIC!$B$2:$AG$43,MATCH($A121,BPCiObIC!$A$2:$A$43,0),MATCH(V$4,BPCiObIC!$B$1:$AG$1,0)))</f>
        <v>307917329533.71918</v>
      </c>
      <c r="W121" s="20">
        <f t="array" ref="W121">V121*(1+INDEX(BPCiObIC!$B$2:$AG$43,MATCH($A121,BPCiObIC!$A$2:$A$43,0),MATCH(W$4,BPCiObIC!$B$1:$AG$1,0)))</f>
        <v>315210297090.17358</v>
      </c>
      <c r="X121" s="20">
        <f t="array" ref="X121">W121*(1+INDEX(BPCiObIC!$B$2:$AG$43,MATCH($A121,BPCiObIC!$A$2:$A$43,0),MATCH(X$4,BPCiObIC!$B$1:$AG$1,0)))</f>
        <v>322503264646.62799</v>
      </c>
      <c r="Y121" s="20">
        <f t="array" ref="Y121">X121*(1+INDEX(BPCiObIC!$B$2:$AG$43,MATCH($A121,BPCiObIC!$A$2:$A$43,0),MATCH(Y$4,BPCiObIC!$B$1:$AG$1,0)))</f>
        <v>329796232203.08051</v>
      </c>
      <c r="Z121" s="20">
        <f t="array" ref="Z121">Y121*(1+INDEX(BPCiObIC!$B$2:$AG$43,MATCH($A121,BPCiObIC!$A$2:$A$43,0),MATCH(Z$4,BPCiObIC!$B$1:$AG$1,0)))</f>
        <v>337089199759.53491</v>
      </c>
      <c r="AA121" s="20">
        <f t="array" ref="AA121">Z121*(1+INDEX(BPCiObIC!$B$2:$AG$43,MATCH($A121,BPCiObIC!$A$2:$A$43,0),MATCH(AA$4,BPCiObIC!$B$1:$AG$1,0)))</f>
        <v>344382167315.98926</v>
      </c>
      <c r="AB121" s="20">
        <f t="array" ref="AB121">AA121*(1+INDEX(BPCiObIC!$B$2:$AG$43,MATCH($A121,BPCiObIC!$A$2:$A$43,0),MATCH(AB$4,BPCiObIC!$B$1:$AG$1,0)))</f>
        <v>351675134872.44177</v>
      </c>
      <c r="AC121" s="20">
        <f t="array" ref="AC121">AB121*(1+INDEX(BPCiObIC!$B$2:$AG$43,MATCH($A121,BPCiObIC!$A$2:$A$43,0),MATCH(AC$4,BPCiObIC!$B$1:$AG$1,0)))</f>
        <v>358968102428.89618</v>
      </c>
      <c r="AD121" s="20">
        <f t="array" ref="AD121">AC121*(1+INDEX(BPCiObIC!$B$2:$AG$43,MATCH($A121,BPCiObIC!$A$2:$A$43,0),MATCH(AD$4,BPCiObIC!$B$1:$AG$1,0)))</f>
        <v>366261069985.35052</v>
      </c>
      <c r="AE121" s="20">
        <f t="array" ref="AE121">AD121*(1+INDEX(BPCiObIC!$B$2:$AG$43,MATCH($A121,BPCiObIC!$A$2:$A$43,0),MATCH(AE$4,BPCiObIC!$B$1:$AG$1,0)))</f>
        <v>373554037541.80304</v>
      </c>
      <c r="AF121" s="20">
        <f t="array" ref="AF121">AE121*(1+INDEX(BPCiObIC!$B$2:$AG$43,MATCH($A121,BPCiObIC!$A$2:$A$43,0),MATCH(AF$4,BPCiObIC!$B$1:$AG$1,0)))</f>
        <v>380847005098.25745</v>
      </c>
      <c r="AG121" s="20">
        <f t="array" ref="AG121">AF121*(1+INDEX(BPCiObIC!$B$2:$AG$43,MATCH($A121,BPCiObIC!$A$2:$A$43,0),MATCH(AG$4,BPCiObIC!$B$1:$AG$1,0)))</f>
        <v>388139972654.71179</v>
      </c>
      <c r="AH121" s="20">
        <f t="array" ref="AH121">AG121*(1+INDEX(BPCiObIC!$B$2:$AG$43,MATCH($A121,BPCiObIC!$A$2:$A$43,0),MATCH(AH$4,BPCiObIC!$B$1:$AG$1,0)))</f>
        <v>395432940211.16431</v>
      </c>
    </row>
    <row r="122" spans="1:34" ht="15.75" customHeight="1" x14ac:dyDescent="0.2">
      <c r="A122" s="3" t="s">
        <v>151</v>
      </c>
      <c r="B122" s="3" t="s">
        <v>91</v>
      </c>
      <c r="C122" s="3" t="s">
        <v>120</v>
      </c>
      <c r="D122" s="61">
        <f>'Bureau of Stat KBLI'!S21*$E$1</f>
        <v>413831277848.5578</v>
      </c>
      <c r="E122" s="20">
        <f t="array" ref="E122">D122*(1+INDEX(BPCiObIC!$B$2:$AG$43,MATCH($A122,BPCiObIC!$A$2:$A$43,0),MATCH(E$4,BPCiObIC!$B$1:$AG$1,0)))</f>
        <v>419169701332.80414</v>
      </c>
      <c r="F122" s="20">
        <f t="array" ref="F122">E122*(1+INDEX(BPCiObIC!$B$2:$AG$43,MATCH($A122,BPCiObIC!$A$2:$A$43,0),MATCH(F$4,BPCiObIC!$B$1:$AG$1,0)))</f>
        <v>424576990479.99725</v>
      </c>
      <c r="G122" s="20">
        <f t="array" ref="G122">F122*(1+INDEX(BPCiObIC!$B$2:$AG$43,MATCH($A122,BPCiObIC!$A$2:$A$43,0),MATCH(G$4,BPCiObIC!$B$1:$AG$1,0)))</f>
        <v>433535564979.12512</v>
      </c>
      <c r="H122" s="20">
        <f t="array" ref="H122">G122*(1+INDEX(BPCiObIC!$B$2:$AG$43,MATCH($A122,BPCiObIC!$A$2:$A$43,0),MATCH(H$4,BPCiObIC!$B$1:$AG$1,0)))</f>
        <v>436830435272.96649</v>
      </c>
      <c r="I122" s="20">
        <f t="array" ref="I122">H122*(1+INDEX(BPCiObIC!$B$2:$AG$43,MATCH($A122,BPCiObIC!$A$2:$A$43,0),MATCH(I$4,BPCiObIC!$B$1:$AG$1,0)))</f>
        <v>453599113034.78656</v>
      </c>
      <c r="J122" s="20">
        <f t="array" ref="J122">I122*(1+INDEX(BPCiObIC!$B$2:$AG$43,MATCH($A122,BPCiObIC!$A$2:$A$43,0),MATCH(J$4,BPCiObIC!$B$1:$AG$1,0)))</f>
        <v>470367790796.60663</v>
      </c>
      <c r="K122" s="20">
        <f t="array" ref="K122">J122*(1+INDEX(BPCiObIC!$B$2:$AG$43,MATCH($A122,BPCiObIC!$A$2:$A$43,0),MATCH(K$4,BPCiObIC!$B$1:$AG$1,0)))</f>
        <v>487136468558.42169</v>
      </c>
      <c r="L122" s="20">
        <f t="array" ref="L122">K122*(1+INDEX(BPCiObIC!$B$2:$AG$43,MATCH($A122,BPCiObIC!$A$2:$A$43,0),MATCH(L$4,BPCiObIC!$B$1:$AG$1,0)))</f>
        <v>503905146320.24176</v>
      </c>
      <c r="M122" s="20">
        <f t="array" ref="M122">L122*(1+INDEX(BPCiObIC!$B$2:$AG$43,MATCH($A122,BPCiObIC!$A$2:$A$43,0),MATCH(M$4,BPCiObIC!$B$1:$AG$1,0)))</f>
        <v>520673824082.06183</v>
      </c>
      <c r="N122" s="20">
        <f t="array" ref="N122">M122*(1+INDEX(BPCiObIC!$B$2:$AG$43,MATCH($A122,BPCiObIC!$A$2:$A$43,0),MATCH(N$4,BPCiObIC!$B$1:$AG$1,0)))</f>
        <v>537442501843.88184</v>
      </c>
      <c r="O122" s="20">
        <f t="array" ref="O122">N122*(1+INDEX(BPCiObIC!$B$2:$AG$43,MATCH($A122,BPCiObIC!$A$2:$A$43,0),MATCH(O$4,BPCiObIC!$B$1:$AG$1,0)))</f>
        <v>554211179605.6969</v>
      </c>
      <c r="P122" s="20">
        <f t="array" ref="P122">O122*(1+INDEX(BPCiObIC!$B$2:$AG$43,MATCH($A122,BPCiObIC!$A$2:$A$43,0),MATCH(P$4,BPCiObIC!$B$1:$AG$1,0)))</f>
        <v>570979857367.51697</v>
      </c>
      <c r="Q122" s="20">
        <f t="array" ref="Q122">P122*(1+INDEX(BPCiObIC!$B$2:$AG$43,MATCH($A122,BPCiObIC!$A$2:$A$43,0),MATCH(Q$4,BPCiObIC!$B$1:$AG$1,0)))</f>
        <v>587748535129.33704</v>
      </c>
      <c r="R122" s="20">
        <f t="array" ref="R122">Q122*(1+INDEX(BPCiObIC!$B$2:$AG$43,MATCH($A122,BPCiObIC!$A$2:$A$43,0),MATCH(R$4,BPCiObIC!$B$1:$AG$1,0)))</f>
        <v>604517212891.1571</v>
      </c>
      <c r="S122" s="20">
        <f t="array" ref="S122">R122*(1+INDEX(BPCiObIC!$B$2:$AG$43,MATCH($A122,BPCiObIC!$A$2:$A$43,0),MATCH(S$4,BPCiObIC!$B$1:$AG$1,0)))</f>
        <v>621285890652.97217</v>
      </c>
      <c r="T122" s="20">
        <f t="array" ref="T122">S122*(1+INDEX(BPCiObIC!$B$2:$AG$43,MATCH($A122,BPCiObIC!$A$2:$A$43,0),MATCH(T$4,BPCiObIC!$B$1:$AG$1,0)))</f>
        <v>638054568414.79224</v>
      </c>
      <c r="U122" s="20">
        <f t="array" ref="U122">T122*(1+INDEX(BPCiObIC!$B$2:$AG$43,MATCH($A122,BPCiObIC!$A$2:$A$43,0),MATCH(U$4,BPCiObIC!$B$1:$AG$1,0)))</f>
        <v>654823246176.6123</v>
      </c>
      <c r="V122" s="20">
        <f t="array" ref="V122">U122*(1+INDEX(BPCiObIC!$B$2:$AG$43,MATCH($A122,BPCiObIC!$A$2:$A$43,0),MATCH(V$4,BPCiObIC!$B$1:$AG$1,0)))</f>
        <v>671591923938.43237</v>
      </c>
      <c r="W122" s="20">
        <f t="array" ref="W122">V122*(1+INDEX(BPCiObIC!$B$2:$AG$43,MATCH($A122,BPCiObIC!$A$2:$A$43,0),MATCH(W$4,BPCiObIC!$B$1:$AG$1,0)))</f>
        <v>688360601700.24756</v>
      </c>
      <c r="X122" s="20">
        <f t="array" ref="X122">W122*(1+INDEX(BPCiObIC!$B$2:$AG$43,MATCH($A122,BPCiObIC!$A$2:$A$43,0),MATCH(X$4,BPCiObIC!$B$1:$AG$1,0)))</f>
        <v>705129279462.06763</v>
      </c>
      <c r="Y122" s="20">
        <f t="array" ref="Y122">X122*(1+INDEX(BPCiObIC!$B$2:$AG$43,MATCH($A122,BPCiObIC!$A$2:$A$43,0),MATCH(Y$4,BPCiObIC!$B$1:$AG$1,0)))</f>
        <v>721897957223.8877</v>
      </c>
      <c r="Z122" s="20">
        <f t="array" ref="Z122">Y122*(1+INDEX(BPCiObIC!$B$2:$AG$43,MATCH($A122,BPCiObIC!$A$2:$A$43,0),MATCH(Z$4,BPCiObIC!$B$1:$AG$1,0)))</f>
        <v>738666634985.70789</v>
      </c>
      <c r="AA122" s="20">
        <f t="array" ref="AA122">Z122*(1+INDEX(BPCiObIC!$B$2:$AG$43,MATCH($A122,BPCiObIC!$A$2:$A$43,0),MATCH(AA$4,BPCiObIC!$B$1:$AG$1,0)))</f>
        <v>755435312747.52295</v>
      </c>
      <c r="AB122" s="20">
        <f t="array" ref="AB122">AA122*(1+INDEX(BPCiObIC!$B$2:$AG$43,MATCH($A122,BPCiObIC!$A$2:$A$43,0),MATCH(AB$4,BPCiObIC!$B$1:$AG$1,0)))</f>
        <v>772203990509.34302</v>
      </c>
      <c r="AC122" s="20">
        <f t="array" ref="AC122">AB122*(1+INDEX(BPCiObIC!$B$2:$AG$43,MATCH($A122,BPCiObIC!$A$2:$A$43,0),MATCH(AC$4,BPCiObIC!$B$1:$AG$1,0)))</f>
        <v>788972668271.16309</v>
      </c>
      <c r="AD122" s="20">
        <f t="array" ref="AD122">AC122*(1+INDEX(BPCiObIC!$B$2:$AG$43,MATCH($A122,BPCiObIC!$A$2:$A$43,0),MATCH(AD$4,BPCiObIC!$B$1:$AG$1,0)))</f>
        <v>805741346032.98328</v>
      </c>
      <c r="AE122" s="20">
        <f t="array" ref="AE122">AD122*(1+INDEX(BPCiObIC!$B$2:$AG$43,MATCH($A122,BPCiObIC!$A$2:$A$43,0),MATCH(AE$4,BPCiObIC!$B$1:$AG$1,0)))</f>
        <v>822510023794.79846</v>
      </c>
      <c r="AF122" s="20">
        <f t="array" ref="AF122">AE122*(1+INDEX(BPCiObIC!$B$2:$AG$43,MATCH($A122,BPCiObIC!$A$2:$A$43,0),MATCH(AF$4,BPCiObIC!$B$1:$AG$1,0)))</f>
        <v>839278701556.61853</v>
      </c>
      <c r="AG122" s="20">
        <f t="array" ref="AG122">AF122*(1+INDEX(BPCiObIC!$B$2:$AG$43,MATCH($A122,BPCiObIC!$A$2:$A$43,0),MATCH(AG$4,BPCiObIC!$B$1:$AG$1,0)))</f>
        <v>856047379318.4386</v>
      </c>
      <c r="AH122" s="20">
        <f t="array" ref="AH122">AG122*(1+INDEX(BPCiObIC!$B$2:$AG$43,MATCH($A122,BPCiObIC!$A$2:$A$43,0),MATCH(AH$4,BPCiObIC!$B$1:$AG$1,0)))</f>
        <v>872816057080.25378</v>
      </c>
    </row>
    <row r="123" spans="1:34" ht="15.75" customHeight="1" x14ac:dyDescent="0.2">
      <c r="A123" s="3" t="s">
        <v>152</v>
      </c>
      <c r="B123" s="3" t="s">
        <v>91</v>
      </c>
      <c r="C123" s="3" t="s">
        <v>121</v>
      </c>
      <c r="D123" s="61">
        <f>'Bureau of Stat KBLI'!S22*$E$1</f>
        <v>660521010301.23511</v>
      </c>
      <c r="E123" s="20">
        <f t="array" ref="E123">D123*(1+INDEX(BPCiObIC!$B$2:$AG$43,MATCH($A123,BPCiObIC!$A$2:$A$43,0),MATCH(E$4,BPCiObIC!$B$1:$AG$1,0)))</f>
        <v>669041731334.12097</v>
      </c>
      <c r="F123" s="20">
        <f t="array" ref="F123">E123*(1+INDEX(BPCiObIC!$B$2:$AG$43,MATCH($A123,BPCiObIC!$A$2:$A$43,0),MATCH(F$4,BPCiObIC!$B$1:$AG$1,0)))</f>
        <v>677672369668.33105</v>
      </c>
      <c r="G123" s="20">
        <f t="array" ref="G123">F123*(1+INDEX(BPCiObIC!$B$2:$AG$43,MATCH($A123,BPCiObIC!$A$2:$A$43,0),MATCH(G$4,BPCiObIC!$B$1:$AG$1,0)))</f>
        <v>691971256668.33276</v>
      </c>
      <c r="H123" s="20">
        <f t="array" ref="H123">G123*(1+INDEX(BPCiObIC!$B$2:$AG$43,MATCH($A123,BPCiObIC!$A$2:$A$43,0),MATCH(H$4,BPCiObIC!$B$1:$AG$1,0)))</f>
        <v>697230238219.01208</v>
      </c>
      <c r="I123" s="20">
        <f t="array" ref="I123">H123*(1+INDEX(BPCiObIC!$B$2:$AG$43,MATCH($A123,BPCiObIC!$A$2:$A$43,0),MATCH(I$4,BPCiObIC!$B$1:$AG$1,0)))</f>
        <v>723775653765.49866</v>
      </c>
      <c r="J123" s="20">
        <f t="array" ref="J123">I123*(1+INDEX(BPCiObIC!$B$2:$AG$43,MATCH($A123,BPCiObIC!$A$2:$A$43,0),MATCH(J$4,BPCiObIC!$B$1:$AG$1,0)))</f>
        <v>750321069311.98523</v>
      </c>
      <c r="K123" s="20">
        <f t="array" ref="K123">J123*(1+INDEX(BPCiObIC!$B$2:$AG$43,MATCH($A123,BPCiObIC!$A$2:$A$43,0),MATCH(K$4,BPCiObIC!$B$1:$AG$1,0)))</f>
        <v>776866484858.4718</v>
      </c>
      <c r="L123" s="20">
        <f t="array" ref="L123">K123*(1+INDEX(BPCiObIC!$B$2:$AG$43,MATCH($A123,BPCiObIC!$A$2:$A$43,0),MATCH(L$4,BPCiObIC!$B$1:$AG$1,0)))</f>
        <v>803411900404.9585</v>
      </c>
      <c r="M123" s="20">
        <f t="array" ref="M123">L123*(1+INDEX(BPCiObIC!$B$2:$AG$43,MATCH($A123,BPCiObIC!$A$2:$A$43,0),MATCH(M$4,BPCiObIC!$B$1:$AG$1,0)))</f>
        <v>829957315951.45508</v>
      </c>
      <c r="N123" s="20">
        <f t="array" ref="N123">M123*(1+INDEX(BPCiObIC!$B$2:$AG$43,MATCH($A123,BPCiObIC!$A$2:$A$43,0),MATCH(N$4,BPCiObIC!$B$1:$AG$1,0)))</f>
        <v>856502731497.94165</v>
      </c>
      <c r="O123" s="20">
        <f t="array" ref="O123">N123*(1+INDEX(BPCiObIC!$B$2:$AG$43,MATCH($A123,BPCiObIC!$A$2:$A$43,0),MATCH(O$4,BPCiObIC!$B$1:$AG$1,0)))</f>
        <v>883048147044.42822</v>
      </c>
      <c r="P123" s="20">
        <f t="array" ref="P123">O123*(1+INDEX(BPCiObIC!$B$2:$AG$43,MATCH($A123,BPCiObIC!$A$2:$A$43,0),MATCH(P$4,BPCiObIC!$B$1:$AG$1,0)))</f>
        <v>909593562590.91479</v>
      </c>
      <c r="Q123" s="20">
        <f t="array" ref="Q123">P123*(1+INDEX(BPCiObIC!$B$2:$AG$43,MATCH($A123,BPCiObIC!$A$2:$A$43,0),MATCH(Q$4,BPCiObIC!$B$1:$AG$1,0)))</f>
        <v>936138978137.40149</v>
      </c>
      <c r="R123" s="20">
        <f t="array" ref="R123">Q123*(1+INDEX(BPCiObIC!$B$2:$AG$43,MATCH($A123,BPCiObIC!$A$2:$A$43,0),MATCH(R$4,BPCiObIC!$B$1:$AG$1,0)))</f>
        <v>962684393683.89807</v>
      </c>
      <c r="S123" s="20">
        <f t="array" ref="S123">R123*(1+INDEX(BPCiObIC!$B$2:$AG$43,MATCH($A123,BPCiObIC!$A$2:$A$43,0),MATCH(S$4,BPCiObIC!$B$1:$AG$1,0)))</f>
        <v>989229809230.38477</v>
      </c>
      <c r="T123" s="20">
        <f t="array" ref="T123">S123*(1+INDEX(BPCiObIC!$B$2:$AG$43,MATCH($A123,BPCiObIC!$A$2:$A$43,0),MATCH(T$4,BPCiObIC!$B$1:$AG$1,0)))</f>
        <v>1015775224776.8713</v>
      </c>
      <c r="U123" s="20">
        <f t="array" ref="U123">T123*(1+INDEX(BPCiObIC!$B$2:$AG$43,MATCH($A123,BPCiObIC!$A$2:$A$43,0),MATCH(U$4,BPCiObIC!$B$1:$AG$1,0)))</f>
        <v>1042320640323.3579</v>
      </c>
      <c r="V123" s="20">
        <f t="array" ref="V123">U123*(1+INDEX(BPCiObIC!$B$2:$AG$43,MATCH($A123,BPCiObIC!$A$2:$A$43,0),MATCH(V$4,BPCiObIC!$B$1:$AG$1,0)))</f>
        <v>1068866055869.8445</v>
      </c>
      <c r="W123" s="20">
        <f t="array" ref="W123">V123*(1+INDEX(BPCiObIC!$B$2:$AG$43,MATCH($A123,BPCiObIC!$A$2:$A$43,0),MATCH(W$4,BPCiObIC!$B$1:$AG$1,0)))</f>
        <v>1095411471416.3311</v>
      </c>
      <c r="X123" s="20">
        <f t="array" ref="X123">W123*(1+INDEX(BPCiObIC!$B$2:$AG$43,MATCH($A123,BPCiObIC!$A$2:$A$43,0),MATCH(X$4,BPCiObIC!$B$1:$AG$1,0)))</f>
        <v>1121956886962.8276</v>
      </c>
      <c r="Y123" s="20">
        <f t="array" ref="Y123">X123*(1+INDEX(BPCiObIC!$B$2:$AG$43,MATCH($A123,BPCiObIC!$A$2:$A$43,0),MATCH(Y$4,BPCiObIC!$B$1:$AG$1,0)))</f>
        <v>1148502302509.3142</v>
      </c>
      <c r="Z123" s="20">
        <f t="array" ref="Z123">Y123*(1+INDEX(BPCiObIC!$B$2:$AG$43,MATCH($A123,BPCiObIC!$A$2:$A$43,0),MATCH(Z$4,BPCiObIC!$B$1:$AG$1,0)))</f>
        <v>1175047718055.8008</v>
      </c>
      <c r="AA123" s="20">
        <f t="array" ref="AA123">Z123*(1+INDEX(BPCiObIC!$B$2:$AG$43,MATCH($A123,BPCiObIC!$A$2:$A$43,0),MATCH(AA$4,BPCiObIC!$B$1:$AG$1,0)))</f>
        <v>1201593133602.2874</v>
      </c>
      <c r="AB123" s="20">
        <f t="array" ref="AB123">AA123*(1+INDEX(BPCiObIC!$B$2:$AG$43,MATCH($A123,BPCiObIC!$A$2:$A$43,0),MATCH(AB$4,BPCiObIC!$B$1:$AG$1,0)))</f>
        <v>1228138549148.7742</v>
      </c>
      <c r="AC123" s="20">
        <f t="array" ref="AC123">AB123*(1+INDEX(BPCiObIC!$B$2:$AG$43,MATCH($A123,BPCiObIC!$A$2:$A$43,0),MATCH(AC$4,BPCiObIC!$B$1:$AG$1,0)))</f>
        <v>1254683964695.261</v>
      </c>
      <c r="AD123" s="20">
        <f t="array" ref="AD123">AC123*(1+INDEX(BPCiObIC!$B$2:$AG$43,MATCH($A123,BPCiObIC!$A$2:$A$43,0),MATCH(AD$4,BPCiObIC!$B$1:$AG$1,0)))</f>
        <v>1281229380241.7576</v>
      </c>
      <c r="AE123" s="20">
        <f t="array" ref="AE123">AD123*(1+INDEX(BPCiObIC!$B$2:$AG$43,MATCH($A123,BPCiObIC!$A$2:$A$43,0),MATCH(AE$4,BPCiObIC!$B$1:$AG$1,0)))</f>
        <v>1307774795788.2441</v>
      </c>
      <c r="AF123" s="20">
        <f t="array" ref="AF123">AE123*(1+INDEX(BPCiObIC!$B$2:$AG$43,MATCH($A123,BPCiObIC!$A$2:$A$43,0),MATCH(AF$4,BPCiObIC!$B$1:$AG$1,0)))</f>
        <v>1334320211334.7307</v>
      </c>
      <c r="AG123" s="20">
        <f t="array" ref="AG123">AF123*(1+INDEX(BPCiObIC!$B$2:$AG$43,MATCH($A123,BPCiObIC!$A$2:$A$43,0),MATCH(AG$4,BPCiObIC!$B$1:$AG$1,0)))</f>
        <v>1360865626881.2173</v>
      </c>
      <c r="AH123" s="20">
        <f t="array" ref="AH123">AG123*(1+INDEX(BPCiObIC!$B$2:$AG$43,MATCH($A123,BPCiObIC!$A$2:$A$43,0),MATCH(AH$4,BPCiObIC!$B$1:$AG$1,0)))</f>
        <v>1387411042427.7039</v>
      </c>
    </row>
    <row r="124" spans="1:34" ht="15.75" customHeight="1" x14ac:dyDescent="0.2">
      <c r="A124" s="3" t="s">
        <v>153</v>
      </c>
      <c r="B124" s="3" t="s">
        <v>91</v>
      </c>
      <c r="C124" s="3" t="s">
        <v>122</v>
      </c>
      <c r="D124" s="61">
        <f>'Bureau of Stat KBLI'!S23*$E$1</f>
        <v>10704632300590.98</v>
      </c>
      <c r="E124" s="20">
        <f t="array" ref="E124">D124*(1+INDEX(BPCiObIC!$B$2:$AG$43,MATCH($A124,BPCiObIC!$A$2:$A$43,0),MATCH(E$4,BPCiObIC!$B$1:$AG$1,0)))</f>
        <v>10842722057268.604</v>
      </c>
      <c r="F124" s="20">
        <f t="array" ref="F124">E124*(1+INDEX(BPCiObIC!$B$2:$AG$43,MATCH($A124,BPCiObIC!$A$2:$A$43,0),MATCH(F$4,BPCiObIC!$B$1:$AG$1,0)))</f>
        <v>10982593171807.367</v>
      </c>
      <c r="G124" s="20">
        <f t="array" ref="G124">F124*(1+INDEX(BPCiObIC!$B$2:$AG$43,MATCH($A124,BPCiObIC!$A$2:$A$43,0),MATCH(G$4,BPCiObIC!$B$1:$AG$1,0)))</f>
        <v>11214325887732.502</v>
      </c>
      <c r="H124" s="20">
        <f t="array" ref="H124">G124*(1+INDEX(BPCiObIC!$B$2:$AG$43,MATCH($A124,BPCiObIC!$A$2:$A$43,0),MATCH(H$4,BPCiObIC!$B$1:$AG$1,0)))</f>
        <v>11299554764479.27</v>
      </c>
      <c r="I124" s="20">
        <f t="array" ref="I124">H124*(1+INDEX(BPCiObIC!$B$2:$AG$43,MATCH($A124,BPCiObIC!$A$2:$A$43,0),MATCH(I$4,BPCiObIC!$B$1:$AG$1,0)))</f>
        <v>11729757965292.096</v>
      </c>
      <c r="J124" s="20">
        <f t="array" ref="J124">I124*(1+INDEX(BPCiObIC!$B$2:$AG$43,MATCH($A124,BPCiObIC!$A$2:$A$43,0),MATCH(J$4,BPCiObIC!$B$1:$AG$1,0)))</f>
        <v>12159961166104.807</v>
      </c>
      <c r="K124" s="20">
        <f t="array" ref="K124">J124*(1+INDEX(BPCiObIC!$B$2:$AG$43,MATCH($A124,BPCiObIC!$A$2:$A$43,0),MATCH(K$4,BPCiObIC!$B$1:$AG$1,0)))</f>
        <v>12590164366917.633</v>
      </c>
      <c r="L124" s="20">
        <f t="array" ref="L124">K124*(1+INDEX(BPCiObIC!$B$2:$AG$43,MATCH($A124,BPCiObIC!$A$2:$A$43,0),MATCH(L$4,BPCiObIC!$B$1:$AG$1,0)))</f>
        <v>13020367567730.344</v>
      </c>
      <c r="M124" s="20">
        <f t="array" ref="M124">L124*(1+INDEX(BPCiObIC!$B$2:$AG$43,MATCH($A124,BPCiObIC!$A$2:$A$43,0),MATCH(M$4,BPCiObIC!$B$1:$AG$1,0)))</f>
        <v>13450570768543.17</v>
      </c>
      <c r="N124" s="20">
        <f t="array" ref="N124">M124*(1+INDEX(BPCiObIC!$B$2:$AG$43,MATCH($A124,BPCiObIC!$A$2:$A$43,0),MATCH(N$4,BPCiObIC!$B$1:$AG$1,0)))</f>
        <v>13880773969355.994</v>
      </c>
      <c r="O124" s="20">
        <f t="array" ref="O124">N124*(1+INDEX(BPCiObIC!$B$2:$AG$43,MATCH($A124,BPCiObIC!$A$2:$A$43,0),MATCH(O$4,BPCiObIC!$B$1:$AG$1,0)))</f>
        <v>14310977170168.707</v>
      </c>
      <c r="P124" s="20">
        <f t="array" ref="P124">O124*(1+INDEX(BPCiObIC!$B$2:$AG$43,MATCH($A124,BPCiObIC!$A$2:$A$43,0),MATCH(P$4,BPCiObIC!$B$1:$AG$1,0)))</f>
        <v>14741180370981.533</v>
      </c>
      <c r="Q124" s="20">
        <f t="array" ref="Q124">P124*(1+INDEX(BPCiObIC!$B$2:$AG$43,MATCH($A124,BPCiObIC!$A$2:$A$43,0),MATCH(Q$4,BPCiObIC!$B$1:$AG$1,0)))</f>
        <v>15171383571794.246</v>
      </c>
      <c r="R124" s="20">
        <f t="array" ref="R124">Q124*(1+INDEX(BPCiObIC!$B$2:$AG$43,MATCH($A124,BPCiObIC!$A$2:$A$43,0),MATCH(R$4,BPCiObIC!$B$1:$AG$1,0)))</f>
        <v>15601586772607.072</v>
      </c>
      <c r="S124" s="20">
        <f t="array" ref="S124">R124*(1+INDEX(BPCiObIC!$B$2:$AG$43,MATCH($A124,BPCiObIC!$A$2:$A$43,0),MATCH(S$4,BPCiObIC!$B$1:$AG$1,0)))</f>
        <v>16031789973419.783</v>
      </c>
      <c r="T124" s="20">
        <f t="array" ref="T124">S124*(1+INDEX(BPCiObIC!$B$2:$AG$43,MATCH($A124,BPCiObIC!$A$2:$A$43,0),MATCH(T$4,BPCiObIC!$B$1:$AG$1,0)))</f>
        <v>16461993174232.609</v>
      </c>
      <c r="U124" s="20">
        <f t="array" ref="U124">T124*(1+INDEX(BPCiObIC!$B$2:$AG$43,MATCH($A124,BPCiObIC!$A$2:$A$43,0),MATCH(U$4,BPCiObIC!$B$1:$AG$1,0)))</f>
        <v>16892196375045.322</v>
      </c>
      <c r="V124" s="20">
        <f t="array" ref="V124">U124*(1+INDEX(BPCiObIC!$B$2:$AG$43,MATCH($A124,BPCiObIC!$A$2:$A$43,0),MATCH(V$4,BPCiObIC!$B$1:$AG$1,0)))</f>
        <v>17322399575858.148</v>
      </c>
      <c r="W124" s="20">
        <f t="array" ref="W124">V124*(1+INDEX(BPCiObIC!$B$2:$AG$43,MATCH($A124,BPCiObIC!$A$2:$A$43,0),MATCH(W$4,BPCiObIC!$B$1:$AG$1,0)))</f>
        <v>17752602776670.863</v>
      </c>
      <c r="X124" s="20">
        <f t="array" ref="X124">W124*(1+INDEX(BPCiObIC!$B$2:$AG$43,MATCH($A124,BPCiObIC!$A$2:$A$43,0),MATCH(X$4,BPCiObIC!$B$1:$AG$1,0)))</f>
        <v>18182805977483.691</v>
      </c>
      <c r="Y124" s="20">
        <f t="array" ref="Y124">X124*(1+INDEX(BPCiObIC!$B$2:$AG$43,MATCH($A124,BPCiObIC!$A$2:$A$43,0),MATCH(Y$4,BPCiObIC!$B$1:$AG$1,0)))</f>
        <v>18613009178296.402</v>
      </c>
      <c r="Z124" s="20">
        <f t="array" ref="Z124">Y124*(1+INDEX(BPCiObIC!$B$2:$AG$43,MATCH($A124,BPCiObIC!$A$2:$A$43,0),MATCH(Z$4,BPCiObIC!$B$1:$AG$1,0)))</f>
        <v>19043212379109.227</v>
      </c>
      <c r="AA124" s="20">
        <f t="array" ref="AA124">Z124*(1+INDEX(BPCiObIC!$B$2:$AG$43,MATCH($A124,BPCiObIC!$A$2:$A$43,0),MATCH(AA$4,BPCiObIC!$B$1:$AG$1,0)))</f>
        <v>19473415579921.938</v>
      </c>
      <c r="AB124" s="20">
        <f t="array" ref="AB124">AA124*(1+INDEX(BPCiObIC!$B$2:$AG$43,MATCH($A124,BPCiObIC!$A$2:$A$43,0),MATCH(AB$4,BPCiObIC!$B$1:$AG$1,0)))</f>
        <v>19903618780734.766</v>
      </c>
      <c r="AC124" s="20">
        <f t="array" ref="AC124">AB124*(1+INDEX(BPCiObIC!$B$2:$AG$43,MATCH($A124,BPCiObIC!$A$2:$A$43,0),MATCH(AC$4,BPCiObIC!$B$1:$AG$1,0)))</f>
        <v>20333821981547.477</v>
      </c>
      <c r="AD124" s="20">
        <f t="array" ref="AD124">AC124*(1+INDEX(BPCiObIC!$B$2:$AG$43,MATCH($A124,BPCiObIC!$A$2:$A$43,0),MATCH(AD$4,BPCiObIC!$B$1:$AG$1,0)))</f>
        <v>20764025182360.305</v>
      </c>
      <c r="AE124" s="20">
        <f t="array" ref="AE124">AD124*(1+INDEX(BPCiObIC!$B$2:$AG$43,MATCH($A124,BPCiObIC!$A$2:$A$43,0),MATCH(AE$4,BPCiObIC!$B$1:$AG$1,0)))</f>
        <v>21194228383173.016</v>
      </c>
      <c r="AF124" s="20">
        <f t="array" ref="AF124">AE124*(1+INDEX(BPCiObIC!$B$2:$AG$43,MATCH($A124,BPCiObIC!$A$2:$A$43,0),MATCH(AF$4,BPCiObIC!$B$1:$AG$1,0)))</f>
        <v>21624431583985.84</v>
      </c>
      <c r="AG124" s="20">
        <f t="array" ref="AG124">AF124*(1+INDEX(BPCiObIC!$B$2:$AG$43,MATCH($A124,BPCiObIC!$A$2:$A$43,0),MATCH(AG$4,BPCiObIC!$B$1:$AG$1,0)))</f>
        <v>22054634784798.664</v>
      </c>
      <c r="AH124" s="20">
        <f t="array" ref="AH124">AG124*(1+INDEX(BPCiObIC!$B$2:$AG$43,MATCH($A124,BPCiObIC!$A$2:$A$43,0),MATCH(AH$4,BPCiObIC!$B$1:$AG$1,0)))</f>
        <v>22484837985611.375</v>
      </c>
    </row>
    <row r="125" spans="1:34" ht="15.75" customHeight="1" x14ac:dyDescent="0.2">
      <c r="A125" s="3" t="s">
        <v>154</v>
      </c>
      <c r="B125" s="3" t="s">
        <v>91</v>
      </c>
      <c r="C125" s="3" t="s">
        <v>123</v>
      </c>
      <c r="D125" s="61">
        <f>'Bureau of Stat KBLI'!S24*$E$1</f>
        <v>940805364074.39941</v>
      </c>
      <c r="E125" s="20">
        <f t="array" ref="E125">D125*(1+INDEX(BPCiObIC!$B$2:$AG$43,MATCH($A125,BPCiObIC!$A$2:$A$43,0),MATCH(E$4,BPCiObIC!$B$1:$AG$1,0)))</f>
        <v>952941753270.95911</v>
      </c>
      <c r="F125" s="20">
        <f t="array" ref="F125">E125*(1+INDEX(BPCiObIC!$B$2:$AG$43,MATCH($A125,BPCiObIC!$A$2:$A$43,0),MATCH(F$4,BPCiObIC!$B$1:$AG$1,0)))</f>
        <v>965234701888.15442</v>
      </c>
      <c r="G125" s="20">
        <f t="array" ref="G125">F125*(1+INDEX(BPCiObIC!$B$2:$AG$43,MATCH($A125,BPCiObIC!$A$2:$A$43,0),MATCH(G$4,BPCiObIC!$B$1:$AG$1,0)))</f>
        <v>985601154097.99438</v>
      </c>
      <c r="H125" s="20">
        <f t="array" ref="H125">G125*(1+INDEX(BPCiObIC!$B$2:$AG$43,MATCH($A125,BPCiObIC!$A$2:$A$43,0),MATCH(H$4,BPCiObIC!$B$1:$AG$1,0)))</f>
        <v>993091722869.13916</v>
      </c>
      <c r="I125" s="20">
        <f t="array" ref="I125">H125*(1+INDEX(BPCiObIC!$B$2:$AG$43,MATCH($A125,BPCiObIC!$A$2:$A$43,0),MATCH(I$4,BPCiObIC!$B$1:$AG$1,0)))</f>
        <v>1029263193852.927</v>
      </c>
      <c r="J125" s="20">
        <f t="array" ref="J125">I125*(1+INDEX(BPCiObIC!$B$2:$AG$43,MATCH($A125,BPCiObIC!$A$2:$A$43,0),MATCH(J$4,BPCiObIC!$B$1:$AG$1,0)))</f>
        <v>1065434664836.7148</v>
      </c>
      <c r="K125" s="20">
        <f t="array" ref="K125">J125*(1+INDEX(BPCiObIC!$B$2:$AG$43,MATCH($A125,BPCiObIC!$A$2:$A$43,0),MATCH(K$4,BPCiObIC!$B$1:$AG$1,0)))</f>
        <v>1101606135820.5027</v>
      </c>
      <c r="L125" s="20">
        <f t="array" ref="L125">K125*(1+INDEX(BPCiObIC!$B$2:$AG$43,MATCH($A125,BPCiObIC!$A$2:$A$43,0),MATCH(L$4,BPCiObIC!$B$1:$AG$1,0)))</f>
        <v>1137777606804.3022</v>
      </c>
      <c r="M125" s="20">
        <f t="array" ref="M125">L125*(1+INDEX(BPCiObIC!$B$2:$AG$43,MATCH($A125,BPCiObIC!$A$2:$A$43,0),MATCH(M$4,BPCiObIC!$B$1:$AG$1,0)))</f>
        <v>1173949077788.0901</v>
      </c>
      <c r="N125" s="20">
        <f t="array" ref="N125">M125*(1+INDEX(BPCiObIC!$B$2:$AG$43,MATCH($A125,BPCiObIC!$A$2:$A$43,0),MATCH(N$4,BPCiObIC!$B$1:$AG$1,0)))</f>
        <v>1210120548771.8779</v>
      </c>
      <c r="O125" s="20">
        <f t="array" ref="O125">N125*(1+INDEX(BPCiObIC!$B$2:$AG$43,MATCH($A125,BPCiObIC!$A$2:$A$43,0),MATCH(O$4,BPCiObIC!$B$1:$AG$1,0)))</f>
        <v>1246292019755.6658</v>
      </c>
      <c r="P125" s="20">
        <f t="array" ref="P125">O125*(1+INDEX(BPCiObIC!$B$2:$AG$43,MATCH($A125,BPCiObIC!$A$2:$A$43,0),MATCH(P$4,BPCiObIC!$B$1:$AG$1,0)))</f>
        <v>1282463490739.4536</v>
      </c>
      <c r="Q125" s="20">
        <f t="array" ref="Q125">P125*(1+INDEX(BPCiObIC!$B$2:$AG$43,MATCH($A125,BPCiObIC!$A$2:$A$43,0),MATCH(Q$4,BPCiObIC!$B$1:$AG$1,0)))</f>
        <v>1318634961723.2415</v>
      </c>
      <c r="R125" s="20">
        <f t="array" ref="R125">Q125*(1+INDEX(BPCiObIC!$B$2:$AG$43,MATCH($A125,BPCiObIC!$A$2:$A$43,0),MATCH(R$4,BPCiObIC!$B$1:$AG$1,0)))</f>
        <v>1354806432707.041</v>
      </c>
      <c r="S125" s="20">
        <f t="array" ref="S125">R125*(1+INDEX(BPCiObIC!$B$2:$AG$43,MATCH($A125,BPCiObIC!$A$2:$A$43,0),MATCH(S$4,BPCiObIC!$B$1:$AG$1,0)))</f>
        <v>1390977903690.8289</v>
      </c>
      <c r="T125" s="20">
        <f t="array" ref="T125">S125*(1+INDEX(BPCiObIC!$B$2:$AG$43,MATCH($A125,BPCiObIC!$A$2:$A$43,0),MATCH(T$4,BPCiObIC!$B$1:$AG$1,0)))</f>
        <v>1427149374674.6167</v>
      </c>
      <c r="U125" s="20">
        <f t="array" ref="U125">T125*(1+INDEX(BPCiObIC!$B$2:$AG$43,MATCH($A125,BPCiObIC!$A$2:$A$43,0),MATCH(U$4,BPCiObIC!$B$1:$AG$1,0)))</f>
        <v>1463320845658.4045</v>
      </c>
      <c r="V125" s="20">
        <f t="array" ref="V125">U125*(1+INDEX(BPCiObIC!$B$2:$AG$43,MATCH($A125,BPCiObIC!$A$2:$A$43,0),MATCH(V$4,BPCiObIC!$B$1:$AG$1,0)))</f>
        <v>1499492316642.1924</v>
      </c>
      <c r="W125" s="20">
        <f t="array" ref="W125">V125*(1+INDEX(BPCiObIC!$B$2:$AG$43,MATCH($A125,BPCiObIC!$A$2:$A$43,0),MATCH(W$4,BPCiObIC!$B$1:$AG$1,0)))</f>
        <v>1535663787625.9802</v>
      </c>
      <c r="X125" s="20">
        <f t="array" ref="X125">W125*(1+INDEX(BPCiObIC!$B$2:$AG$43,MATCH($A125,BPCiObIC!$A$2:$A$43,0),MATCH(X$4,BPCiObIC!$B$1:$AG$1,0)))</f>
        <v>1571835258609.7798</v>
      </c>
      <c r="Y125" s="20">
        <f t="array" ref="Y125">X125*(1+INDEX(BPCiObIC!$B$2:$AG$43,MATCH($A125,BPCiObIC!$A$2:$A$43,0),MATCH(Y$4,BPCiObIC!$B$1:$AG$1,0)))</f>
        <v>1608006729593.5676</v>
      </c>
      <c r="Z125" s="20">
        <f t="array" ref="Z125">Y125*(1+INDEX(BPCiObIC!$B$2:$AG$43,MATCH($A125,BPCiObIC!$A$2:$A$43,0),MATCH(Z$4,BPCiObIC!$B$1:$AG$1,0)))</f>
        <v>1644178200577.3555</v>
      </c>
      <c r="AA125" s="20">
        <f t="array" ref="AA125">Z125*(1+INDEX(BPCiObIC!$B$2:$AG$43,MATCH($A125,BPCiObIC!$A$2:$A$43,0),MATCH(AA$4,BPCiObIC!$B$1:$AG$1,0)))</f>
        <v>1680349671561.1436</v>
      </c>
      <c r="AB125" s="20">
        <f t="array" ref="AB125">AA125*(1+INDEX(BPCiObIC!$B$2:$AG$43,MATCH($A125,BPCiObIC!$A$2:$A$43,0),MATCH(AB$4,BPCiObIC!$B$1:$AG$1,0)))</f>
        <v>1716521142544.9316</v>
      </c>
      <c r="AC125" s="20">
        <f t="array" ref="AC125">AB125*(1+INDEX(BPCiObIC!$B$2:$AG$43,MATCH($A125,BPCiObIC!$A$2:$A$43,0),MATCH(AC$4,BPCiObIC!$B$1:$AG$1,0)))</f>
        <v>1752692613528.7195</v>
      </c>
      <c r="AD125" s="20">
        <f t="array" ref="AD125">AC125*(1+INDEX(BPCiObIC!$B$2:$AG$43,MATCH($A125,BPCiObIC!$A$2:$A$43,0),MATCH(AD$4,BPCiObIC!$B$1:$AG$1,0)))</f>
        <v>1788864084512.519</v>
      </c>
      <c r="AE125" s="20">
        <f t="array" ref="AE125">AD125*(1+INDEX(BPCiObIC!$B$2:$AG$43,MATCH($A125,BPCiObIC!$A$2:$A$43,0),MATCH(AE$4,BPCiObIC!$B$1:$AG$1,0)))</f>
        <v>1825035555496.3069</v>
      </c>
      <c r="AF125" s="20">
        <f t="array" ref="AF125">AE125*(1+INDEX(BPCiObIC!$B$2:$AG$43,MATCH($A125,BPCiObIC!$A$2:$A$43,0),MATCH(AF$4,BPCiObIC!$B$1:$AG$1,0)))</f>
        <v>1861207026480.0947</v>
      </c>
      <c r="AG125" s="20">
        <f t="array" ref="AG125">AF125*(1+INDEX(BPCiObIC!$B$2:$AG$43,MATCH($A125,BPCiObIC!$A$2:$A$43,0),MATCH(AG$4,BPCiObIC!$B$1:$AG$1,0)))</f>
        <v>1897378497463.8828</v>
      </c>
      <c r="AH125" s="20">
        <f t="array" ref="AH125">AG125*(1+INDEX(BPCiObIC!$B$2:$AG$43,MATCH($A125,BPCiObIC!$A$2:$A$43,0),MATCH(AH$4,BPCiObIC!$B$1:$AG$1,0)))</f>
        <v>1933549968447.6707</v>
      </c>
    </row>
    <row r="126" spans="1:34" ht="15.75" customHeight="1" x14ac:dyDescent="0.2">
      <c r="A126" s="3" t="s">
        <v>155</v>
      </c>
      <c r="B126" s="3" t="s">
        <v>91</v>
      </c>
      <c r="C126" s="3" t="s">
        <v>124</v>
      </c>
      <c r="D126" s="61">
        <f>SUM('Bureau of Stat KBLI'!S25:S26)*$E$1</f>
        <v>519482474009.57812</v>
      </c>
      <c r="E126" s="20">
        <f t="array" ref="E126">D126*(1+INDEX(BPCiObIC!$B$2:$AG$43,MATCH($A126,BPCiObIC!$A$2:$A$43,0),MATCH(E$4,BPCiObIC!$B$1:$AG$1,0)))</f>
        <v>526183797924.30164</v>
      </c>
      <c r="F126" s="20">
        <f t="array" ref="F126">E126*(1+INDEX(BPCiObIC!$B$2:$AG$43,MATCH($A126,BPCiObIC!$A$2:$A$43,0),MATCH(F$4,BPCiObIC!$B$1:$AG$1,0)))</f>
        <v>532971568917.52509</v>
      </c>
      <c r="G126" s="20">
        <f t="array" ref="G126">F126*(1+INDEX(BPCiObIC!$B$2:$AG$43,MATCH($A126,BPCiObIC!$A$2:$A$43,0),MATCH(G$4,BPCiObIC!$B$1:$AG$1,0)))</f>
        <v>544217269021.68481</v>
      </c>
      <c r="H126" s="20">
        <f t="array" ref="H126">G126*(1+INDEX(BPCiObIC!$B$2:$AG$43,MATCH($A126,BPCiObIC!$A$2:$A$43,0),MATCH(H$4,BPCiObIC!$B$1:$AG$1,0)))</f>
        <v>548353320266.24963</v>
      </c>
      <c r="I126" s="20">
        <f t="array" ref="I126">H126*(1+INDEX(BPCiObIC!$B$2:$AG$43,MATCH($A126,BPCiObIC!$A$2:$A$43,0),MATCH(I$4,BPCiObIC!$B$1:$AG$1,0)))</f>
        <v>569512078278.04663</v>
      </c>
      <c r="J126" s="20">
        <f t="array" ref="J126">I126*(1+INDEX(BPCiObIC!$B$2:$AG$43,MATCH($A126,BPCiObIC!$A$2:$A$43,0),MATCH(J$4,BPCiObIC!$B$1:$AG$1,0)))</f>
        <v>590670836289.83618</v>
      </c>
      <c r="K126" s="20">
        <f t="array" ref="K126">J126*(1+INDEX(BPCiObIC!$B$2:$AG$43,MATCH($A126,BPCiObIC!$A$2:$A$43,0),MATCH(K$4,BPCiObIC!$B$1:$AG$1,0)))</f>
        <v>611829594301.63318</v>
      </c>
      <c r="L126" s="20">
        <f t="array" ref="L126">K126*(1+INDEX(BPCiObIC!$B$2:$AG$43,MATCH($A126,BPCiObIC!$A$2:$A$43,0),MATCH(L$4,BPCiObIC!$B$1:$AG$1,0)))</f>
        <v>632988352313.42273</v>
      </c>
      <c r="M126" s="20">
        <f t="array" ref="M126">L126*(1+INDEX(BPCiObIC!$B$2:$AG$43,MATCH($A126,BPCiObIC!$A$2:$A$43,0),MATCH(M$4,BPCiObIC!$B$1:$AG$1,0)))</f>
        <v>654147110325.21216</v>
      </c>
      <c r="N126" s="20">
        <f t="array" ref="N126">M126*(1+INDEX(BPCiObIC!$B$2:$AG$43,MATCH($A126,BPCiObIC!$A$2:$A$43,0),MATCH(N$4,BPCiObIC!$B$1:$AG$1,0)))</f>
        <v>675305868337.00916</v>
      </c>
      <c r="O126" s="20">
        <f t="array" ref="O126">N126*(1+INDEX(BPCiObIC!$B$2:$AG$43,MATCH($A126,BPCiObIC!$A$2:$A$43,0),MATCH(O$4,BPCiObIC!$B$1:$AG$1,0)))</f>
        <v>696464626348.79871</v>
      </c>
      <c r="P126" s="20">
        <f t="array" ref="P126">O126*(1+INDEX(BPCiObIC!$B$2:$AG$43,MATCH($A126,BPCiObIC!$A$2:$A$43,0),MATCH(P$4,BPCiObIC!$B$1:$AG$1,0)))</f>
        <v>717623384360.58826</v>
      </c>
      <c r="Q126" s="20">
        <f t="array" ref="Q126">P126*(1+INDEX(BPCiObIC!$B$2:$AG$43,MATCH($A126,BPCiObIC!$A$2:$A$43,0),MATCH(Q$4,BPCiObIC!$B$1:$AG$1,0)))</f>
        <v>738782142372.38525</v>
      </c>
      <c r="R126" s="20">
        <f t="array" ref="R126">Q126*(1+INDEX(BPCiObIC!$B$2:$AG$43,MATCH($A126,BPCiObIC!$A$2:$A$43,0),MATCH(R$4,BPCiObIC!$B$1:$AG$1,0)))</f>
        <v>759940900384.1748</v>
      </c>
      <c r="S126" s="20">
        <f t="array" ref="S126">R126*(1+INDEX(BPCiObIC!$B$2:$AG$43,MATCH($A126,BPCiObIC!$A$2:$A$43,0),MATCH(S$4,BPCiObIC!$B$1:$AG$1,0)))</f>
        <v>781099658395.96423</v>
      </c>
      <c r="T126" s="20">
        <f t="array" ref="T126">S126*(1+INDEX(BPCiObIC!$B$2:$AG$43,MATCH($A126,BPCiObIC!$A$2:$A$43,0),MATCH(T$4,BPCiObIC!$B$1:$AG$1,0)))</f>
        <v>802258416407.76111</v>
      </c>
      <c r="U126" s="20">
        <f t="array" ref="U126">T126*(1+INDEX(BPCiObIC!$B$2:$AG$43,MATCH($A126,BPCiObIC!$A$2:$A$43,0),MATCH(U$4,BPCiObIC!$B$1:$AG$1,0)))</f>
        <v>823417174419.55054</v>
      </c>
      <c r="V126" s="20">
        <f t="array" ref="V126">U126*(1+INDEX(BPCiObIC!$B$2:$AG$43,MATCH($A126,BPCiObIC!$A$2:$A$43,0),MATCH(V$4,BPCiObIC!$B$1:$AG$1,0)))</f>
        <v>844575932431.33997</v>
      </c>
      <c r="W126" s="20">
        <f t="array" ref="W126">V126*(1+INDEX(BPCiObIC!$B$2:$AG$43,MATCH($A126,BPCiObIC!$A$2:$A$43,0),MATCH(W$4,BPCiObIC!$B$1:$AG$1,0)))</f>
        <v>865734690443.13696</v>
      </c>
      <c r="X126" s="20">
        <f t="array" ref="X126">W126*(1+INDEX(BPCiObIC!$B$2:$AG$43,MATCH($A126,BPCiObIC!$A$2:$A$43,0),MATCH(X$4,BPCiObIC!$B$1:$AG$1,0)))</f>
        <v>886893448454.92651</v>
      </c>
      <c r="Y126" s="20">
        <f t="array" ref="Y126">X126*(1+INDEX(BPCiObIC!$B$2:$AG$43,MATCH($A126,BPCiObIC!$A$2:$A$43,0),MATCH(Y$4,BPCiObIC!$B$1:$AG$1,0)))</f>
        <v>908052206466.72363</v>
      </c>
      <c r="Z126" s="20">
        <f t="array" ref="Z126">Y126*(1+INDEX(BPCiObIC!$B$2:$AG$43,MATCH($A126,BPCiObIC!$A$2:$A$43,0),MATCH(Z$4,BPCiObIC!$B$1:$AG$1,0)))</f>
        <v>929210964478.51318</v>
      </c>
      <c r="AA126" s="20">
        <f t="array" ref="AA126">Z126*(1+INDEX(BPCiObIC!$B$2:$AG$43,MATCH($A126,BPCiObIC!$A$2:$A$43,0),MATCH(AA$4,BPCiObIC!$B$1:$AG$1,0)))</f>
        <v>950369722490.30273</v>
      </c>
      <c r="AB126" s="20">
        <f t="array" ref="AB126">AA126*(1+INDEX(BPCiObIC!$B$2:$AG$43,MATCH($A126,BPCiObIC!$A$2:$A$43,0),MATCH(AB$4,BPCiObIC!$B$1:$AG$1,0)))</f>
        <v>971528480502.09973</v>
      </c>
      <c r="AC126" s="20">
        <f t="array" ref="AC126">AB126*(1+INDEX(BPCiObIC!$B$2:$AG$43,MATCH($A126,BPCiObIC!$A$2:$A$43,0),MATCH(AC$4,BPCiObIC!$B$1:$AG$1,0)))</f>
        <v>992687238513.88916</v>
      </c>
      <c r="AD126" s="20">
        <f t="array" ref="AD126">AC126*(1+INDEX(BPCiObIC!$B$2:$AG$43,MATCH($A126,BPCiObIC!$A$2:$A$43,0),MATCH(AD$4,BPCiObIC!$B$1:$AG$1,0)))</f>
        <v>1013845996525.6786</v>
      </c>
      <c r="AE126" s="20">
        <f t="array" ref="AE126">AD126*(1+INDEX(BPCiObIC!$B$2:$AG$43,MATCH($A126,BPCiObIC!$A$2:$A$43,0),MATCH(AE$4,BPCiObIC!$B$1:$AG$1,0)))</f>
        <v>1035004754537.4756</v>
      </c>
      <c r="AF126" s="20">
        <f t="array" ref="AF126">AE126*(1+INDEX(BPCiObIC!$B$2:$AG$43,MATCH($A126,BPCiObIC!$A$2:$A$43,0),MATCH(AF$4,BPCiObIC!$B$1:$AG$1,0)))</f>
        <v>1056163512549.2651</v>
      </c>
      <c r="AG126" s="20">
        <f t="array" ref="AG126">AF126*(1+INDEX(BPCiObIC!$B$2:$AG$43,MATCH($A126,BPCiObIC!$A$2:$A$43,0),MATCH(AG$4,BPCiObIC!$B$1:$AG$1,0)))</f>
        <v>1077322270561.0546</v>
      </c>
      <c r="AH126" s="20">
        <f t="array" ref="AH126">AG126*(1+INDEX(BPCiObIC!$B$2:$AG$43,MATCH($A126,BPCiObIC!$A$2:$A$43,0),MATCH(AH$4,BPCiObIC!$B$1:$AG$1,0)))</f>
        <v>1098481028572.8516</v>
      </c>
    </row>
    <row r="127" spans="1:34" ht="15.75" customHeight="1" x14ac:dyDescent="0.2">
      <c r="A127" s="3" t="s">
        <v>156</v>
      </c>
      <c r="B127" s="3" t="s">
        <v>91</v>
      </c>
      <c r="C127" s="3" t="s">
        <v>84</v>
      </c>
      <c r="D127" s="61">
        <f>SUM(SUMIFS('BIFUBC Output_energy'!G:G,'BIFUBC Output_energy'!A:A,B127,'BIFUBC Output_energy'!B:B,C127),SUMIFS('BIFUBC Output_nonenergy'!E:E,'BIFUBC Output_nonenergy'!A:A,B127,'BIFUBC Output_nonenergy'!B:B,C127))</f>
        <v>0</v>
      </c>
      <c r="E127" s="20">
        <f t="array" ref="E127">D127*(1+INDEX(BPCiObIC!$B$2:$AG$43,MATCH($A127,BPCiObIC!$A$2:$A$43,0),MATCH(E$4,BPCiObIC!$B$1:$AG$1,0)))</f>
        <v>0</v>
      </c>
      <c r="F127" s="20">
        <f t="array" ref="F127">E127*(1+INDEX(BPCiObIC!$B$2:$AG$43,MATCH($A127,BPCiObIC!$A$2:$A$43,0),MATCH(F$4,BPCiObIC!$B$1:$AG$1,0)))</f>
        <v>0</v>
      </c>
      <c r="G127" s="20">
        <f t="array" ref="G127">F127*(1+INDEX(BPCiObIC!$B$2:$AG$43,MATCH($A127,BPCiObIC!$A$2:$A$43,0),MATCH(G$4,BPCiObIC!$B$1:$AG$1,0)))</f>
        <v>0</v>
      </c>
      <c r="H127" s="20">
        <f t="array" ref="H127">G127*(1+INDEX(BPCiObIC!$B$2:$AG$43,MATCH($A127,BPCiObIC!$A$2:$A$43,0),MATCH(H$4,BPCiObIC!$B$1:$AG$1,0)))</f>
        <v>0</v>
      </c>
      <c r="I127" s="20">
        <f t="array" ref="I127">H127*(1+INDEX(BPCiObIC!$B$2:$AG$43,MATCH($A127,BPCiObIC!$A$2:$A$43,0),MATCH(I$4,BPCiObIC!$B$1:$AG$1,0)))</f>
        <v>0</v>
      </c>
      <c r="J127" s="20">
        <f t="array" ref="J127">I127*(1+INDEX(BPCiObIC!$B$2:$AG$43,MATCH($A127,BPCiObIC!$A$2:$A$43,0),MATCH(J$4,BPCiObIC!$B$1:$AG$1,0)))</f>
        <v>0</v>
      </c>
      <c r="K127" s="20">
        <f t="array" ref="K127">J127*(1+INDEX(BPCiObIC!$B$2:$AG$43,MATCH($A127,BPCiObIC!$A$2:$A$43,0),MATCH(K$4,BPCiObIC!$B$1:$AG$1,0)))</f>
        <v>0</v>
      </c>
      <c r="L127" s="20">
        <f t="array" ref="L127">K127*(1+INDEX(BPCiObIC!$B$2:$AG$43,MATCH($A127,BPCiObIC!$A$2:$A$43,0),MATCH(L$4,BPCiObIC!$B$1:$AG$1,0)))</f>
        <v>0</v>
      </c>
      <c r="M127" s="20">
        <f t="array" ref="M127">L127*(1+INDEX(BPCiObIC!$B$2:$AG$43,MATCH($A127,BPCiObIC!$A$2:$A$43,0),MATCH(M$4,BPCiObIC!$B$1:$AG$1,0)))</f>
        <v>0</v>
      </c>
      <c r="N127" s="20">
        <f t="array" ref="N127">M127*(1+INDEX(BPCiObIC!$B$2:$AG$43,MATCH($A127,BPCiObIC!$A$2:$A$43,0),MATCH(N$4,BPCiObIC!$B$1:$AG$1,0)))</f>
        <v>0</v>
      </c>
      <c r="O127" s="20">
        <f t="array" ref="O127">N127*(1+INDEX(BPCiObIC!$B$2:$AG$43,MATCH($A127,BPCiObIC!$A$2:$A$43,0),MATCH(O$4,BPCiObIC!$B$1:$AG$1,0)))</f>
        <v>0</v>
      </c>
      <c r="P127" s="20">
        <f t="array" ref="P127">O127*(1+INDEX(BPCiObIC!$B$2:$AG$43,MATCH($A127,BPCiObIC!$A$2:$A$43,0),MATCH(P$4,BPCiObIC!$B$1:$AG$1,0)))</f>
        <v>0</v>
      </c>
      <c r="Q127" s="20">
        <f t="array" ref="Q127">P127*(1+INDEX(BPCiObIC!$B$2:$AG$43,MATCH($A127,BPCiObIC!$A$2:$A$43,0),MATCH(Q$4,BPCiObIC!$B$1:$AG$1,0)))</f>
        <v>0</v>
      </c>
      <c r="R127" s="20">
        <f t="array" ref="R127">Q127*(1+INDEX(BPCiObIC!$B$2:$AG$43,MATCH($A127,BPCiObIC!$A$2:$A$43,0),MATCH(R$4,BPCiObIC!$B$1:$AG$1,0)))</f>
        <v>0</v>
      </c>
      <c r="S127" s="20">
        <f t="array" ref="S127">R127*(1+INDEX(BPCiObIC!$B$2:$AG$43,MATCH($A127,BPCiObIC!$A$2:$A$43,0),MATCH(S$4,BPCiObIC!$B$1:$AG$1,0)))</f>
        <v>0</v>
      </c>
      <c r="T127" s="20">
        <f t="array" ref="T127">S127*(1+INDEX(BPCiObIC!$B$2:$AG$43,MATCH($A127,BPCiObIC!$A$2:$A$43,0),MATCH(T$4,BPCiObIC!$B$1:$AG$1,0)))</f>
        <v>0</v>
      </c>
      <c r="U127" s="20">
        <f t="array" ref="U127">T127*(1+INDEX(BPCiObIC!$B$2:$AG$43,MATCH($A127,BPCiObIC!$A$2:$A$43,0),MATCH(U$4,BPCiObIC!$B$1:$AG$1,0)))</f>
        <v>0</v>
      </c>
      <c r="V127" s="20">
        <f t="array" ref="V127">U127*(1+INDEX(BPCiObIC!$B$2:$AG$43,MATCH($A127,BPCiObIC!$A$2:$A$43,0),MATCH(V$4,BPCiObIC!$B$1:$AG$1,0)))</f>
        <v>0</v>
      </c>
      <c r="W127" s="20">
        <f t="array" ref="W127">V127*(1+INDEX(BPCiObIC!$B$2:$AG$43,MATCH($A127,BPCiObIC!$A$2:$A$43,0),MATCH(W$4,BPCiObIC!$B$1:$AG$1,0)))</f>
        <v>0</v>
      </c>
      <c r="X127" s="20">
        <f t="array" ref="X127">W127*(1+INDEX(BPCiObIC!$B$2:$AG$43,MATCH($A127,BPCiObIC!$A$2:$A$43,0),MATCH(X$4,BPCiObIC!$B$1:$AG$1,0)))</f>
        <v>0</v>
      </c>
      <c r="Y127" s="20">
        <f t="array" ref="Y127">X127*(1+INDEX(BPCiObIC!$B$2:$AG$43,MATCH($A127,BPCiObIC!$A$2:$A$43,0),MATCH(Y$4,BPCiObIC!$B$1:$AG$1,0)))</f>
        <v>0</v>
      </c>
      <c r="Z127" s="20">
        <f t="array" ref="Z127">Y127*(1+INDEX(BPCiObIC!$B$2:$AG$43,MATCH($A127,BPCiObIC!$A$2:$A$43,0),MATCH(Z$4,BPCiObIC!$B$1:$AG$1,0)))</f>
        <v>0</v>
      </c>
      <c r="AA127" s="20">
        <f t="array" ref="AA127">Z127*(1+INDEX(BPCiObIC!$B$2:$AG$43,MATCH($A127,BPCiObIC!$A$2:$A$43,0),MATCH(AA$4,BPCiObIC!$B$1:$AG$1,0)))</f>
        <v>0</v>
      </c>
      <c r="AB127" s="20">
        <f t="array" ref="AB127">AA127*(1+INDEX(BPCiObIC!$B$2:$AG$43,MATCH($A127,BPCiObIC!$A$2:$A$43,0),MATCH(AB$4,BPCiObIC!$B$1:$AG$1,0)))</f>
        <v>0</v>
      </c>
      <c r="AC127" s="20">
        <f t="array" ref="AC127">AB127*(1+INDEX(BPCiObIC!$B$2:$AG$43,MATCH($A127,BPCiObIC!$A$2:$A$43,0),MATCH(AC$4,BPCiObIC!$B$1:$AG$1,0)))</f>
        <v>0</v>
      </c>
      <c r="AD127" s="20">
        <f t="array" ref="AD127">AC127*(1+INDEX(BPCiObIC!$B$2:$AG$43,MATCH($A127,BPCiObIC!$A$2:$A$43,0),MATCH(AD$4,BPCiObIC!$B$1:$AG$1,0)))</f>
        <v>0</v>
      </c>
      <c r="AE127" s="20">
        <f t="array" ref="AE127">AD127*(1+INDEX(BPCiObIC!$B$2:$AG$43,MATCH($A127,BPCiObIC!$A$2:$A$43,0),MATCH(AE$4,BPCiObIC!$B$1:$AG$1,0)))</f>
        <v>0</v>
      </c>
      <c r="AF127" s="20">
        <f t="array" ref="AF127">AE127*(1+INDEX(BPCiObIC!$B$2:$AG$43,MATCH($A127,BPCiObIC!$A$2:$A$43,0),MATCH(AF$4,BPCiObIC!$B$1:$AG$1,0)))</f>
        <v>0</v>
      </c>
      <c r="AG127" s="20">
        <f t="array" ref="AG127">AF127*(1+INDEX(BPCiObIC!$B$2:$AG$43,MATCH($A127,BPCiObIC!$A$2:$A$43,0),MATCH(AG$4,BPCiObIC!$B$1:$AG$1,0)))</f>
        <v>0</v>
      </c>
      <c r="AH127" s="20">
        <f t="array" ref="AH127">AG127*(1+INDEX(BPCiObIC!$B$2:$AG$43,MATCH($A127,BPCiObIC!$A$2:$A$43,0),MATCH(AH$4,BPCiObIC!$B$1:$AG$1,0)))</f>
        <v>0</v>
      </c>
    </row>
    <row r="128" spans="1:34" ht="15.75" customHeight="1" x14ac:dyDescent="0.2">
      <c r="A128" s="3" t="s">
        <v>157</v>
      </c>
      <c r="B128" s="3" t="s">
        <v>91</v>
      </c>
      <c r="C128" s="3" t="s">
        <v>125</v>
      </c>
      <c r="D128" s="61">
        <f>'China BIFUbC'!C125*('Population comparison'!$B$2/'Population comparison'!$B$3)</f>
        <v>299600993008.27075</v>
      </c>
      <c r="E128" s="20">
        <f t="array" ref="E128">D128*(1+INDEX(BPCiObIC!$B$2:$AG$43,MATCH($A128,BPCiObIC!$A$2:$A$43,0),MATCH(E$4,BPCiObIC!$B$1:$AG$1,0)))</f>
        <v>312805623200.61639</v>
      </c>
      <c r="F128" s="20">
        <f t="array" ref="F128">E128*(1+INDEX(BPCiObIC!$B$2:$AG$43,MATCH($A128,BPCiObIC!$A$2:$A$43,0),MATCH(F$4,BPCiObIC!$B$1:$AG$1,0)))</f>
        <v>326010253392.9671</v>
      </c>
      <c r="G128" s="20">
        <f t="array" ref="G128">F128*(1+INDEX(BPCiObIC!$B$2:$AG$43,MATCH($A128,BPCiObIC!$A$2:$A$43,0),MATCH(G$4,BPCiObIC!$B$1:$AG$1,0)))</f>
        <v>339214883585.31781</v>
      </c>
      <c r="H128" s="20">
        <f t="array" ref="H128">G128*(1+INDEX(BPCiObIC!$B$2:$AG$43,MATCH($A128,BPCiObIC!$A$2:$A$43,0),MATCH(H$4,BPCiObIC!$B$1:$AG$1,0)))</f>
        <v>352419513777.66345</v>
      </c>
      <c r="I128" s="20">
        <f t="array" ref="I128">H128*(1+INDEX(BPCiObIC!$B$2:$AG$43,MATCH($A128,BPCiObIC!$A$2:$A$43,0),MATCH(I$4,BPCiObIC!$B$1:$AG$1,0)))</f>
        <v>365624143970.01416</v>
      </c>
      <c r="J128" s="20">
        <f t="array" ref="J128">I128*(1+INDEX(BPCiObIC!$B$2:$AG$43,MATCH($A128,BPCiObIC!$A$2:$A$43,0),MATCH(J$4,BPCiObIC!$B$1:$AG$1,0)))</f>
        <v>378828774162.36487</v>
      </c>
      <c r="K128" s="20">
        <f t="array" ref="K128">J128*(1+INDEX(BPCiObIC!$B$2:$AG$43,MATCH($A128,BPCiObIC!$A$2:$A$43,0),MATCH(K$4,BPCiObIC!$B$1:$AG$1,0)))</f>
        <v>392033404354.71558</v>
      </c>
      <c r="L128" s="20">
        <f t="array" ref="L128">K128*(1+INDEX(BPCiObIC!$B$2:$AG$43,MATCH($A128,BPCiObIC!$A$2:$A$43,0),MATCH(L$4,BPCiObIC!$B$1:$AG$1,0)))</f>
        <v>405238034547.06122</v>
      </c>
      <c r="M128" s="20">
        <f t="array" ref="M128">L128*(1+INDEX(BPCiObIC!$B$2:$AG$43,MATCH($A128,BPCiObIC!$A$2:$A$43,0),MATCH(M$4,BPCiObIC!$B$1:$AG$1,0)))</f>
        <v>418442664739.41193</v>
      </c>
      <c r="N128" s="20">
        <f t="array" ref="N128">M128*(1+INDEX(BPCiObIC!$B$2:$AG$43,MATCH($A128,BPCiObIC!$A$2:$A$43,0),MATCH(N$4,BPCiObIC!$B$1:$AG$1,0)))</f>
        <v>431647294931.76257</v>
      </c>
      <c r="O128" s="20">
        <f t="array" ref="O128">N128*(1+INDEX(BPCiObIC!$B$2:$AG$43,MATCH($A128,BPCiObIC!$A$2:$A$43,0),MATCH(O$4,BPCiObIC!$B$1:$AG$1,0)))</f>
        <v>444851925124.11328</v>
      </c>
      <c r="P128" s="20">
        <f t="array" ref="P128">O128*(1+INDEX(BPCiObIC!$B$2:$AG$43,MATCH($A128,BPCiObIC!$A$2:$A$43,0),MATCH(P$4,BPCiObIC!$B$1:$AG$1,0)))</f>
        <v>458056555316.45898</v>
      </c>
      <c r="Q128" s="20">
        <f t="array" ref="Q128">P128*(1+INDEX(BPCiObIC!$B$2:$AG$43,MATCH($A128,BPCiObIC!$A$2:$A$43,0),MATCH(Q$4,BPCiObIC!$B$1:$AG$1,0)))</f>
        <v>471261185508.80969</v>
      </c>
      <c r="R128" s="20">
        <f t="array" ref="R128">Q128*(1+INDEX(BPCiObIC!$B$2:$AG$43,MATCH($A128,BPCiObIC!$A$2:$A$43,0),MATCH(R$4,BPCiObIC!$B$1:$AG$1,0)))</f>
        <v>484465815701.16034</v>
      </c>
      <c r="S128" s="20">
        <f t="array" ref="S128">R128*(1+INDEX(BPCiObIC!$B$2:$AG$43,MATCH($A128,BPCiObIC!$A$2:$A$43,0),MATCH(S$4,BPCiObIC!$B$1:$AG$1,0)))</f>
        <v>497670445893.50604</v>
      </c>
      <c r="T128" s="20">
        <f t="array" ref="T128">S128*(1+INDEX(BPCiObIC!$B$2:$AG$43,MATCH($A128,BPCiObIC!$A$2:$A$43,0),MATCH(T$4,BPCiObIC!$B$1:$AG$1,0)))</f>
        <v>510875076085.85675</v>
      </c>
      <c r="U128" s="20">
        <f t="array" ref="U128">T128*(1+INDEX(BPCiObIC!$B$2:$AG$43,MATCH($A128,BPCiObIC!$A$2:$A$43,0),MATCH(U$4,BPCiObIC!$B$1:$AG$1,0)))</f>
        <v>524079706278.2074</v>
      </c>
      <c r="V128" s="20">
        <f t="array" ref="V128">U128*(1+INDEX(BPCiObIC!$B$2:$AG$43,MATCH($A128,BPCiObIC!$A$2:$A$43,0),MATCH(V$4,BPCiObIC!$B$1:$AG$1,0)))</f>
        <v>537284336470.55811</v>
      </c>
      <c r="W128" s="20">
        <f t="array" ref="W128">V128*(1+INDEX(BPCiObIC!$B$2:$AG$43,MATCH($A128,BPCiObIC!$A$2:$A$43,0),MATCH(W$4,BPCiObIC!$B$1:$AG$1,0)))</f>
        <v>550488966662.90381</v>
      </c>
      <c r="X128" s="20">
        <f t="array" ref="X128">W128*(1+INDEX(BPCiObIC!$B$2:$AG$43,MATCH($A128,BPCiObIC!$A$2:$A$43,0),MATCH(X$4,BPCiObIC!$B$1:$AG$1,0)))</f>
        <v>563693596855.25439</v>
      </c>
      <c r="Y128" s="20">
        <f t="array" ref="Y128">X128*(1+INDEX(BPCiObIC!$B$2:$AG$43,MATCH($A128,BPCiObIC!$A$2:$A$43,0),MATCH(Y$4,BPCiObIC!$B$1:$AG$1,0)))</f>
        <v>576898227047.6051</v>
      </c>
      <c r="Z128" s="20">
        <f t="array" ref="Z128">Y128*(1+INDEX(BPCiObIC!$B$2:$AG$43,MATCH($A128,BPCiObIC!$A$2:$A$43,0),MATCH(Z$4,BPCiObIC!$B$1:$AG$1,0)))</f>
        <v>590102857239.95581</v>
      </c>
      <c r="AA128" s="20">
        <f t="array" ref="AA128">Z128*(1+INDEX(BPCiObIC!$B$2:$AG$43,MATCH($A128,BPCiObIC!$A$2:$A$43,0),MATCH(AA$4,BPCiObIC!$B$1:$AG$1,0)))</f>
        <v>603307487432.30151</v>
      </c>
      <c r="AB128" s="20">
        <f t="array" ref="AB128">AA128*(1+INDEX(BPCiObIC!$B$2:$AG$43,MATCH($A128,BPCiObIC!$A$2:$A$43,0),MATCH(AB$4,BPCiObIC!$B$1:$AG$1,0)))</f>
        <v>616512117624.6521</v>
      </c>
      <c r="AC128" s="20">
        <f t="array" ref="AC128">AB128*(1+INDEX(BPCiObIC!$B$2:$AG$43,MATCH($A128,BPCiObIC!$A$2:$A$43,0),MATCH(AC$4,BPCiObIC!$B$1:$AG$1,0)))</f>
        <v>629716747817.00281</v>
      </c>
      <c r="AD128" s="20">
        <f t="array" ref="AD128">AC128*(1+INDEX(BPCiObIC!$B$2:$AG$43,MATCH($A128,BPCiObIC!$A$2:$A$43,0),MATCH(AD$4,BPCiObIC!$B$1:$AG$1,0)))</f>
        <v>642921378009.35352</v>
      </c>
      <c r="AE128" s="20">
        <f t="array" ref="AE128">AD128*(1+INDEX(BPCiObIC!$B$2:$AG$43,MATCH($A128,BPCiObIC!$A$2:$A$43,0),MATCH(AE$4,BPCiObIC!$B$1:$AG$1,0)))</f>
        <v>656126008201.69922</v>
      </c>
      <c r="AF128" s="20">
        <f t="array" ref="AF128">AE128*(1+INDEX(BPCiObIC!$B$2:$AG$43,MATCH($A128,BPCiObIC!$A$2:$A$43,0),MATCH(AF$4,BPCiObIC!$B$1:$AG$1,0)))</f>
        <v>669330638394.04993</v>
      </c>
      <c r="AG128" s="20">
        <f t="array" ref="AG128">AF128*(1+INDEX(BPCiObIC!$B$2:$AG$43,MATCH($A128,BPCiObIC!$A$2:$A$43,0),MATCH(AG$4,BPCiObIC!$B$1:$AG$1,0)))</f>
        <v>682535268586.40051</v>
      </c>
      <c r="AH128" s="20">
        <f t="array" ref="AH128">AG128*(1+INDEX(BPCiObIC!$B$2:$AG$43,MATCH($A128,BPCiObIC!$A$2:$A$43,0),MATCH(AH$4,BPCiObIC!$B$1:$AG$1,0)))</f>
        <v>695739898778.74622</v>
      </c>
    </row>
    <row r="129" spans="1:34" ht="15.75" customHeight="1" x14ac:dyDescent="0.2">
      <c r="A129" s="42" t="s">
        <v>158</v>
      </c>
      <c r="B129" s="42" t="s">
        <v>91</v>
      </c>
      <c r="C129" s="42" t="s">
        <v>83</v>
      </c>
      <c r="D129" s="62">
        <f>SUM(SUMIFS('BIFUBC Output_energy'!G:G,'BIFUBC Output_energy'!A:A,B129,'BIFUBC Output_energy'!B:B,C129),SUMIFS('BIFUBC Output_nonenergy'!E:E,'BIFUBC Output_nonenergy'!A:A,B129,'BIFUBC Output_nonenergy'!B:B,C129))</f>
        <v>4254076928000</v>
      </c>
      <c r="E129" s="63">
        <f t="array" ref="E129">D129*(1+INDEX(BPCiObIC!$B$2:$AG$43,MATCH($A129,BPCiObIC!$A$2:$A$43,0),MATCH(E$4,BPCiObIC!$B$1:$AG$1,0)))</f>
        <v>4435726012825.5996</v>
      </c>
      <c r="F129" s="63">
        <f t="array" ref="F129">E129*(1+INDEX(BPCiObIC!$B$2:$AG$43,MATCH($A129,BPCiObIC!$A$2:$A$43,0),MATCH(F$4,BPCiObIC!$B$1:$AG$1,0)))</f>
        <v>4694772411974.6143</v>
      </c>
      <c r="G129" s="63">
        <f t="array" ref="G129">F129*(1+INDEX(BPCiObIC!$B$2:$AG$43,MATCH($A129,BPCiObIC!$A$2:$A$43,0),MATCH(G$4,BPCiObIC!$B$1:$AG$1,0)))</f>
        <v>4847821992604.9863</v>
      </c>
      <c r="H129" s="63">
        <f t="array" ref="H129">G129*(1+INDEX(BPCiObIC!$B$2:$AG$43,MATCH($A129,BPCiObIC!$A$2:$A$43,0),MATCH(H$4,BPCiObIC!$B$1:$AG$1,0)))</f>
        <v>4882241528752.4824</v>
      </c>
      <c r="I129" s="63">
        <f t="array" ref="I129">H129*(1+INDEX(BPCiObIC!$B$2:$AG$43,MATCH($A129,BPCiObIC!$A$2:$A$43,0),MATCH(I$4,BPCiObIC!$B$1:$AG$1,0)))</f>
        <v>5067281208448.7871</v>
      </c>
      <c r="J129" s="63">
        <f t="array" ref="J129">I129*(1+INDEX(BPCiObIC!$B$2:$AG$43,MATCH($A129,BPCiObIC!$A$2:$A$43,0),MATCH(J$4,BPCiObIC!$B$1:$AG$1,0)))</f>
        <v>5252320888145.0918</v>
      </c>
      <c r="K129" s="63">
        <f t="array" ref="K129">J129*(1+INDEX(BPCiObIC!$B$2:$AG$43,MATCH($A129,BPCiObIC!$A$2:$A$43,0),MATCH(K$4,BPCiObIC!$B$1:$AG$1,0)))</f>
        <v>5437360567841.3965</v>
      </c>
      <c r="L129" s="63">
        <f t="array" ref="L129">K129*(1+INDEX(BPCiObIC!$B$2:$AG$43,MATCH($A129,BPCiObIC!$A$2:$A$43,0),MATCH(L$4,BPCiObIC!$B$1:$AG$1,0)))</f>
        <v>5622400247537.75</v>
      </c>
      <c r="M129" s="63">
        <f t="array" ref="M129">L129*(1+INDEX(BPCiObIC!$B$2:$AG$43,MATCH($A129,BPCiObIC!$A$2:$A$43,0),MATCH(M$4,BPCiObIC!$B$1:$AG$1,0)))</f>
        <v>5807439927234.0547</v>
      </c>
      <c r="N129" s="63">
        <f t="array" ref="N129">M129*(1+INDEX(BPCiObIC!$B$2:$AG$43,MATCH($A129,BPCiObIC!$A$2:$A$43,0),MATCH(N$4,BPCiObIC!$B$1:$AG$1,0)))</f>
        <v>5992479606930.3584</v>
      </c>
      <c r="O129" s="63">
        <f t="array" ref="O129">N129*(1+INDEX(BPCiObIC!$B$2:$AG$43,MATCH($A129,BPCiObIC!$A$2:$A$43,0),MATCH(O$4,BPCiObIC!$B$1:$AG$1,0)))</f>
        <v>6177519286626.6631</v>
      </c>
      <c r="P129" s="63">
        <f t="array" ref="P129">O129*(1+INDEX(BPCiObIC!$B$2:$AG$43,MATCH($A129,BPCiObIC!$A$2:$A$43,0),MATCH(P$4,BPCiObIC!$B$1:$AG$1,0)))</f>
        <v>6362558966323.0176</v>
      </c>
      <c r="Q129" s="63">
        <f t="array" ref="Q129">P129*(1+INDEX(BPCiObIC!$B$2:$AG$43,MATCH($A129,BPCiObIC!$A$2:$A$43,0),MATCH(Q$4,BPCiObIC!$B$1:$AG$1,0)))</f>
        <v>6547598646019.3213</v>
      </c>
      <c r="R129" s="63">
        <f t="array" ref="R129">Q129*(1+INDEX(BPCiObIC!$B$2:$AG$43,MATCH($A129,BPCiObIC!$A$2:$A$43,0),MATCH(R$4,BPCiObIC!$B$1:$AG$1,0)))</f>
        <v>6732638325715.626</v>
      </c>
      <c r="S129" s="63">
        <f t="array" ref="S129">R129*(1+INDEX(BPCiObIC!$B$2:$AG$43,MATCH($A129,BPCiObIC!$A$2:$A$43,0),MATCH(S$4,BPCiObIC!$B$1:$AG$1,0)))</f>
        <v>6917678005411.9297</v>
      </c>
      <c r="T129" s="63">
        <f t="array" ref="T129">S129*(1+INDEX(BPCiObIC!$B$2:$AG$43,MATCH($A129,BPCiObIC!$A$2:$A$43,0),MATCH(T$4,BPCiObIC!$B$1:$AG$1,0)))</f>
        <v>7102717685108.2334</v>
      </c>
      <c r="U129" s="63">
        <f t="array" ref="U129">T129*(1+INDEX(BPCiObIC!$B$2:$AG$43,MATCH($A129,BPCiObIC!$A$2:$A$43,0),MATCH(U$4,BPCiObIC!$B$1:$AG$1,0)))</f>
        <v>7287757364804.5879</v>
      </c>
      <c r="V129" s="63">
        <f t="array" ref="V129">U129*(1+INDEX(BPCiObIC!$B$2:$AG$43,MATCH($A129,BPCiObIC!$A$2:$A$43,0),MATCH(V$4,BPCiObIC!$B$1:$AG$1,0)))</f>
        <v>7472797044500.8926</v>
      </c>
      <c r="W129" s="63">
        <f t="array" ref="W129">V129*(1+INDEX(BPCiObIC!$B$2:$AG$43,MATCH($A129,BPCiObIC!$A$2:$A$43,0),MATCH(W$4,BPCiObIC!$B$1:$AG$1,0)))</f>
        <v>7657836724197.1963</v>
      </c>
      <c r="X129" s="63">
        <f t="array" ref="X129">W129*(1+INDEX(BPCiObIC!$B$2:$AG$43,MATCH($A129,BPCiObIC!$A$2:$A$43,0),MATCH(X$4,BPCiObIC!$B$1:$AG$1,0)))</f>
        <v>7842876403893.5</v>
      </c>
      <c r="Y129" s="63">
        <f t="array" ref="Y129">X129*(1+INDEX(BPCiObIC!$B$2:$AG$43,MATCH($A129,BPCiObIC!$A$2:$A$43,0),MATCH(Y$4,BPCiObIC!$B$1:$AG$1,0)))</f>
        <v>8027916083589.8037</v>
      </c>
      <c r="Z129" s="63">
        <f t="array" ref="Z129">Y129*(1+INDEX(BPCiObIC!$B$2:$AG$43,MATCH($A129,BPCiObIC!$A$2:$A$43,0),MATCH(Z$4,BPCiObIC!$B$1:$AG$1,0)))</f>
        <v>8212955763286.1572</v>
      </c>
      <c r="AA129" s="63">
        <f t="array" ref="AA129">Z129*(1+INDEX(BPCiObIC!$B$2:$AG$43,MATCH($A129,BPCiObIC!$A$2:$A$43,0),MATCH(AA$4,BPCiObIC!$B$1:$AG$1,0)))</f>
        <v>8397995442982.4619</v>
      </c>
      <c r="AB129" s="63">
        <f t="array" ref="AB129">AA129*(1+INDEX(BPCiObIC!$B$2:$AG$43,MATCH($A129,BPCiObIC!$A$2:$A$43,0),MATCH(AB$4,BPCiObIC!$B$1:$AG$1,0)))</f>
        <v>8583035122678.7666</v>
      </c>
      <c r="AC129" s="63">
        <f t="array" ref="AC129">AB129*(1+INDEX(BPCiObIC!$B$2:$AG$43,MATCH($A129,BPCiObIC!$A$2:$A$43,0),MATCH(AC$4,BPCiObIC!$B$1:$AG$1,0)))</f>
        <v>8768074802375.0703</v>
      </c>
      <c r="AD129" s="63">
        <f t="array" ref="AD129">AC129*(1+INDEX(BPCiObIC!$B$2:$AG$43,MATCH($A129,BPCiObIC!$A$2:$A$43,0),MATCH(AD$4,BPCiObIC!$B$1:$AG$1,0)))</f>
        <v>8953114482071.4238</v>
      </c>
      <c r="AE129" s="63">
        <f t="array" ref="AE129">AD129*(1+INDEX(BPCiObIC!$B$2:$AG$43,MATCH($A129,BPCiObIC!$A$2:$A$43,0),MATCH(AE$4,BPCiObIC!$B$1:$AG$1,0)))</f>
        <v>9138154161767.7285</v>
      </c>
      <c r="AF129" s="63">
        <f t="array" ref="AF129">AE129*(1+INDEX(BPCiObIC!$B$2:$AG$43,MATCH($A129,BPCiObIC!$A$2:$A$43,0),MATCH(AF$4,BPCiObIC!$B$1:$AG$1,0)))</f>
        <v>9323193841464.0312</v>
      </c>
      <c r="AG129" s="63">
        <f t="array" ref="AG129">AF129*(1+INDEX(BPCiObIC!$B$2:$AG$43,MATCH($A129,BPCiObIC!$A$2:$A$43,0),MATCH(AG$4,BPCiObIC!$B$1:$AG$1,0)))</f>
        <v>9508233521160.334</v>
      </c>
      <c r="AH129" s="63">
        <f t="array" ref="AH129">AG129*(1+INDEX(BPCiObIC!$B$2:$AG$43,MATCH($A129,BPCiObIC!$A$2:$A$43,0),MATCH(AH$4,BPCiObIC!$B$1:$AG$1,0)))</f>
        <v>9693273200856.6367</v>
      </c>
    </row>
    <row r="130" spans="1:34" ht="15.75" customHeight="1" x14ac:dyDescent="0.2">
      <c r="A130" s="41" t="s">
        <v>134</v>
      </c>
      <c r="B130" s="41" t="s">
        <v>90</v>
      </c>
      <c r="C130" s="41" t="s">
        <v>111</v>
      </c>
      <c r="D130" s="61">
        <f>SUM(SUMIFS('BIFUBC Output_energy'!G:G,'BIFUBC Output_energy'!A:A,B130,'BIFUBC Output_energy'!B:B,C130),SUMIFS('BIFUBC Output_nonenergy'!E:E,'BIFUBC Output_nonenergy'!A:A,B130,'BIFUBC Output_nonenergy'!B:B,C130))</f>
        <v>0</v>
      </c>
      <c r="E130" s="64">
        <f t="array" ref="E130">D130*(1+INDEX(BPCiObIC!$B$2:$AG$43,MATCH($A130,BPCiObIC!$A$2:$A$43,0),MATCH(E$4,BPCiObIC!$B$1:$AG$1,0)))</f>
        <v>0</v>
      </c>
      <c r="F130" s="64">
        <f t="array" ref="F130">E130*(1+INDEX(BPCiObIC!$B$2:$AG$43,MATCH($A130,BPCiObIC!$A$2:$A$43,0),MATCH(F$4,BPCiObIC!$B$1:$AG$1,0)))</f>
        <v>0</v>
      </c>
      <c r="G130" s="64">
        <f t="array" ref="G130">F130*(1+INDEX(BPCiObIC!$B$2:$AG$43,MATCH($A130,BPCiObIC!$A$2:$A$43,0),MATCH(G$4,BPCiObIC!$B$1:$AG$1,0)))</f>
        <v>0</v>
      </c>
      <c r="H130" s="64">
        <f t="array" ref="H130">G130*(1+INDEX(BPCiObIC!$B$2:$AG$43,MATCH($A130,BPCiObIC!$A$2:$A$43,0),MATCH(H$4,BPCiObIC!$B$1:$AG$1,0)))</f>
        <v>0</v>
      </c>
      <c r="I130" s="64">
        <f t="array" ref="I130">H130*(1+INDEX(BPCiObIC!$B$2:$AG$43,MATCH($A130,BPCiObIC!$A$2:$A$43,0),MATCH(I$4,BPCiObIC!$B$1:$AG$1,0)))</f>
        <v>0</v>
      </c>
      <c r="J130" s="64">
        <f t="array" ref="J130">I130*(1+INDEX(BPCiObIC!$B$2:$AG$43,MATCH($A130,BPCiObIC!$A$2:$A$43,0),MATCH(J$4,BPCiObIC!$B$1:$AG$1,0)))</f>
        <v>0</v>
      </c>
      <c r="K130" s="64">
        <f t="array" ref="K130">J130*(1+INDEX(BPCiObIC!$B$2:$AG$43,MATCH($A130,BPCiObIC!$A$2:$A$43,0),MATCH(K$4,BPCiObIC!$B$1:$AG$1,0)))</f>
        <v>0</v>
      </c>
      <c r="L130" s="64">
        <f t="array" ref="L130">K130*(1+INDEX(BPCiObIC!$B$2:$AG$43,MATCH($A130,BPCiObIC!$A$2:$A$43,0),MATCH(L$4,BPCiObIC!$B$1:$AG$1,0)))</f>
        <v>0</v>
      </c>
      <c r="M130" s="64">
        <f t="array" ref="M130">L130*(1+INDEX(BPCiObIC!$B$2:$AG$43,MATCH($A130,BPCiObIC!$A$2:$A$43,0),MATCH(M$4,BPCiObIC!$B$1:$AG$1,0)))</f>
        <v>0</v>
      </c>
      <c r="N130" s="64">
        <f t="array" ref="N130">M130*(1+INDEX(BPCiObIC!$B$2:$AG$43,MATCH($A130,BPCiObIC!$A$2:$A$43,0),MATCH(N$4,BPCiObIC!$B$1:$AG$1,0)))</f>
        <v>0</v>
      </c>
      <c r="O130" s="64">
        <f t="array" ref="O130">N130*(1+INDEX(BPCiObIC!$B$2:$AG$43,MATCH($A130,BPCiObIC!$A$2:$A$43,0),MATCH(O$4,BPCiObIC!$B$1:$AG$1,0)))</f>
        <v>0</v>
      </c>
      <c r="P130" s="64">
        <f t="array" ref="P130">O130*(1+INDEX(BPCiObIC!$B$2:$AG$43,MATCH($A130,BPCiObIC!$A$2:$A$43,0),MATCH(P$4,BPCiObIC!$B$1:$AG$1,0)))</f>
        <v>0</v>
      </c>
      <c r="Q130" s="64">
        <f t="array" ref="Q130">P130*(1+INDEX(BPCiObIC!$B$2:$AG$43,MATCH($A130,BPCiObIC!$A$2:$A$43,0),MATCH(Q$4,BPCiObIC!$B$1:$AG$1,0)))</f>
        <v>0</v>
      </c>
      <c r="R130" s="64">
        <f t="array" ref="R130">Q130*(1+INDEX(BPCiObIC!$B$2:$AG$43,MATCH($A130,BPCiObIC!$A$2:$A$43,0),MATCH(R$4,BPCiObIC!$B$1:$AG$1,0)))</f>
        <v>0</v>
      </c>
      <c r="S130" s="64">
        <f t="array" ref="S130">R130*(1+INDEX(BPCiObIC!$B$2:$AG$43,MATCH($A130,BPCiObIC!$A$2:$A$43,0),MATCH(S$4,BPCiObIC!$B$1:$AG$1,0)))</f>
        <v>0</v>
      </c>
      <c r="T130" s="64">
        <f t="array" ref="T130">S130*(1+INDEX(BPCiObIC!$B$2:$AG$43,MATCH($A130,BPCiObIC!$A$2:$A$43,0),MATCH(T$4,BPCiObIC!$B$1:$AG$1,0)))</f>
        <v>0</v>
      </c>
      <c r="U130" s="64">
        <f t="array" ref="U130">T130*(1+INDEX(BPCiObIC!$B$2:$AG$43,MATCH($A130,BPCiObIC!$A$2:$A$43,0),MATCH(U$4,BPCiObIC!$B$1:$AG$1,0)))</f>
        <v>0</v>
      </c>
      <c r="V130" s="64">
        <f t="array" ref="V130">U130*(1+INDEX(BPCiObIC!$B$2:$AG$43,MATCH($A130,BPCiObIC!$A$2:$A$43,0),MATCH(V$4,BPCiObIC!$B$1:$AG$1,0)))</f>
        <v>0</v>
      </c>
      <c r="W130" s="64">
        <f t="array" ref="W130">V130*(1+INDEX(BPCiObIC!$B$2:$AG$43,MATCH($A130,BPCiObIC!$A$2:$A$43,0),MATCH(W$4,BPCiObIC!$B$1:$AG$1,0)))</f>
        <v>0</v>
      </c>
      <c r="X130" s="64">
        <f t="array" ref="X130">W130*(1+INDEX(BPCiObIC!$B$2:$AG$43,MATCH($A130,BPCiObIC!$A$2:$A$43,0),MATCH(X$4,BPCiObIC!$B$1:$AG$1,0)))</f>
        <v>0</v>
      </c>
      <c r="Y130" s="64">
        <f t="array" ref="Y130">X130*(1+INDEX(BPCiObIC!$B$2:$AG$43,MATCH($A130,BPCiObIC!$A$2:$A$43,0),MATCH(Y$4,BPCiObIC!$B$1:$AG$1,0)))</f>
        <v>0</v>
      </c>
      <c r="Z130" s="64">
        <f t="array" ref="Z130">Y130*(1+INDEX(BPCiObIC!$B$2:$AG$43,MATCH($A130,BPCiObIC!$A$2:$A$43,0),MATCH(Z$4,BPCiObIC!$B$1:$AG$1,0)))</f>
        <v>0</v>
      </c>
      <c r="AA130" s="64">
        <f t="array" ref="AA130">Z130*(1+INDEX(BPCiObIC!$B$2:$AG$43,MATCH($A130,BPCiObIC!$A$2:$A$43,0),MATCH(AA$4,BPCiObIC!$B$1:$AG$1,0)))</f>
        <v>0</v>
      </c>
      <c r="AB130" s="64">
        <f t="array" ref="AB130">AA130*(1+INDEX(BPCiObIC!$B$2:$AG$43,MATCH($A130,BPCiObIC!$A$2:$A$43,0),MATCH(AB$4,BPCiObIC!$B$1:$AG$1,0)))</f>
        <v>0</v>
      </c>
      <c r="AC130" s="64">
        <f t="array" ref="AC130">AB130*(1+INDEX(BPCiObIC!$B$2:$AG$43,MATCH($A130,BPCiObIC!$A$2:$A$43,0),MATCH(AC$4,BPCiObIC!$B$1:$AG$1,0)))</f>
        <v>0</v>
      </c>
      <c r="AD130" s="64">
        <f t="array" ref="AD130">AC130*(1+INDEX(BPCiObIC!$B$2:$AG$43,MATCH($A130,BPCiObIC!$A$2:$A$43,0),MATCH(AD$4,BPCiObIC!$B$1:$AG$1,0)))</f>
        <v>0</v>
      </c>
      <c r="AE130" s="64">
        <f t="array" ref="AE130">AD130*(1+INDEX(BPCiObIC!$B$2:$AG$43,MATCH($A130,BPCiObIC!$A$2:$A$43,0),MATCH(AE$4,BPCiObIC!$B$1:$AG$1,0)))</f>
        <v>0</v>
      </c>
      <c r="AF130" s="64">
        <f t="array" ref="AF130">AE130*(1+INDEX(BPCiObIC!$B$2:$AG$43,MATCH($A130,BPCiObIC!$A$2:$A$43,0),MATCH(AF$4,BPCiObIC!$B$1:$AG$1,0)))</f>
        <v>0</v>
      </c>
      <c r="AG130" s="64">
        <f t="array" ref="AG130">AF130*(1+INDEX(BPCiObIC!$B$2:$AG$43,MATCH($A130,BPCiObIC!$A$2:$A$43,0),MATCH(AG$4,BPCiObIC!$B$1:$AG$1,0)))</f>
        <v>0</v>
      </c>
      <c r="AH130" s="64">
        <f t="array" ref="AH130">AG130*(1+INDEX(BPCiObIC!$B$2:$AG$43,MATCH($A130,BPCiObIC!$A$2:$A$43,0),MATCH(AH$4,BPCiObIC!$B$1:$AG$1,0)))</f>
        <v>0</v>
      </c>
    </row>
    <row r="131" spans="1:34" ht="15.75" customHeight="1" x14ac:dyDescent="0.2">
      <c r="A131" s="3" t="s">
        <v>135</v>
      </c>
      <c r="B131" s="3" t="s">
        <v>90</v>
      </c>
      <c r="C131" s="3" t="s">
        <v>82</v>
      </c>
      <c r="D131" s="61">
        <f>'China BIFUbC'!C128*('Indonesia BFPIaE-production'!$C$3/'China BFPIaE-production'!$E$3)</f>
        <v>12639388660.056675</v>
      </c>
      <c r="E131" s="20">
        <f t="array" ref="E131">D131*(1+INDEX(BPCiObIC!$B$2:$AG$43,MATCH($A131,BPCiObIC!$A$2:$A$43,0),MATCH(E$4,BPCiObIC!$B$1:$AG$1,0)))</f>
        <v>16074774497.860079</v>
      </c>
      <c r="F131" s="20">
        <f t="array" ref="F131">E131*(1+INDEX(BPCiObIC!$B$2:$AG$43,MATCH($A131,BPCiObIC!$A$2:$A$43,0),MATCH(F$4,BPCiObIC!$B$1:$AG$1,0)))</f>
        <v>21493580981.088711</v>
      </c>
      <c r="G131" s="20">
        <f t="array" ref="G131">F131*(1+INDEX(BPCiObIC!$B$2:$AG$43,MATCH($A131,BPCiObIC!$A$2:$A$43,0),MATCH(G$4,BPCiObIC!$B$1:$AG$1,0)))</f>
        <v>22200719795.366528</v>
      </c>
      <c r="H131" s="20">
        <f t="array" ref="H131">G131*(1+INDEX(BPCiObIC!$B$2:$AG$43,MATCH($A131,BPCiObIC!$A$2:$A$43,0),MATCH(H$4,BPCiObIC!$B$1:$AG$1,0)))</f>
        <v>22593672535.744514</v>
      </c>
      <c r="I131" s="20">
        <f t="array" ref="I131">H131*(1+INDEX(BPCiObIC!$B$2:$AG$43,MATCH($A131,BPCiObIC!$A$2:$A$43,0),MATCH(I$4,BPCiObIC!$B$1:$AG$1,0)))</f>
        <v>23446667476.698059</v>
      </c>
      <c r="J131" s="20">
        <f t="array" ref="J131">I131*(1+INDEX(BPCiObIC!$B$2:$AG$43,MATCH($A131,BPCiObIC!$A$2:$A$43,0),MATCH(J$4,BPCiObIC!$B$1:$AG$1,0)))</f>
        <v>24299662417.651905</v>
      </c>
      <c r="K131" s="20">
        <f t="array" ref="K131">J131*(1+INDEX(BPCiObIC!$B$2:$AG$43,MATCH($A131,BPCiObIC!$A$2:$A$43,0),MATCH(K$4,BPCiObIC!$B$1:$AG$1,0)))</f>
        <v>25152657358.605453</v>
      </c>
      <c r="L131" s="20">
        <f t="array" ref="L131">K131*(1+INDEX(BPCiObIC!$B$2:$AG$43,MATCH($A131,BPCiObIC!$A$2:$A$43,0),MATCH(L$4,BPCiObIC!$B$1:$AG$1,0)))</f>
        <v>26005652299.559296</v>
      </c>
      <c r="M131" s="20">
        <f t="array" ref="M131">L131*(1+INDEX(BPCiObIC!$B$2:$AG$43,MATCH($A131,BPCiObIC!$A$2:$A$43,0),MATCH(M$4,BPCiObIC!$B$1:$AG$1,0)))</f>
        <v>26858647240.512844</v>
      </c>
      <c r="N131" s="20">
        <f t="array" ref="N131">M131*(1+INDEX(BPCiObIC!$B$2:$AG$43,MATCH($A131,BPCiObIC!$A$2:$A$43,0),MATCH(N$4,BPCiObIC!$B$1:$AG$1,0)))</f>
        <v>27711642181.466393</v>
      </c>
      <c r="O131" s="20">
        <f t="array" ref="O131">N131*(1+INDEX(BPCiObIC!$B$2:$AG$43,MATCH($A131,BPCiObIC!$A$2:$A$43,0),MATCH(O$4,BPCiObIC!$B$1:$AG$1,0)))</f>
        <v>28564637122.420235</v>
      </c>
      <c r="P131" s="20">
        <f t="array" ref="P131">O131*(1+INDEX(BPCiObIC!$B$2:$AG$43,MATCH($A131,BPCiObIC!$A$2:$A$43,0),MATCH(P$4,BPCiObIC!$B$1:$AG$1,0)))</f>
        <v>29417632063.373779</v>
      </c>
      <c r="Q131" s="20">
        <f t="array" ref="Q131">P131*(1+INDEX(BPCiObIC!$B$2:$AG$43,MATCH($A131,BPCiObIC!$A$2:$A$43,0),MATCH(Q$4,BPCiObIC!$B$1:$AG$1,0)))</f>
        <v>30270627004.327625</v>
      </c>
      <c r="R131" s="20">
        <f t="array" ref="R131">Q131*(1+INDEX(BPCiObIC!$B$2:$AG$43,MATCH($A131,BPCiObIC!$A$2:$A$43,0),MATCH(R$4,BPCiObIC!$B$1:$AG$1,0)))</f>
        <v>31123621945.28117</v>
      </c>
      <c r="S131" s="20">
        <f t="array" ref="S131">R131*(1+INDEX(BPCiObIC!$B$2:$AG$43,MATCH($A131,BPCiObIC!$A$2:$A$43,0),MATCH(S$4,BPCiObIC!$B$1:$AG$1,0)))</f>
        <v>31976616886.235016</v>
      </c>
      <c r="T131" s="20">
        <f t="array" ref="T131">S131*(1+INDEX(BPCiObIC!$B$2:$AG$43,MATCH($A131,BPCiObIC!$A$2:$A$43,0),MATCH(T$4,BPCiObIC!$B$1:$AG$1,0)))</f>
        <v>32829611827.18856</v>
      </c>
      <c r="U131" s="20">
        <f t="array" ref="U131">T131*(1+INDEX(BPCiObIC!$B$2:$AG$43,MATCH($A131,BPCiObIC!$A$2:$A$43,0),MATCH(U$4,BPCiObIC!$B$1:$AG$1,0)))</f>
        <v>33682606768.142403</v>
      </c>
      <c r="V131" s="20">
        <f t="array" ref="V131">U131*(1+INDEX(BPCiObIC!$B$2:$AG$43,MATCH($A131,BPCiObIC!$A$2:$A$43,0),MATCH(V$4,BPCiObIC!$B$1:$AG$1,0)))</f>
        <v>34535601709.095955</v>
      </c>
      <c r="W131" s="20">
        <f t="array" ref="W131">V131*(1+INDEX(BPCiObIC!$B$2:$AG$43,MATCH($A131,BPCiObIC!$A$2:$A$43,0),MATCH(W$4,BPCiObIC!$B$1:$AG$1,0)))</f>
        <v>35388596650.049797</v>
      </c>
      <c r="X131" s="20">
        <f t="array" ref="X131">W131*(1+INDEX(BPCiObIC!$B$2:$AG$43,MATCH($A131,BPCiObIC!$A$2:$A$43,0),MATCH(X$4,BPCiObIC!$B$1:$AG$1,0)))</f>
        <v>36241591591.003342</v>
      </c>
      <c r="Y131" s="20">
        <f t="array" ref="Y131">X131*(1+INDEX(BPCiObIC!$B$2:$AG$43,MATCH($A131,BPCiObIC!$A$2:$A$43,0),MATCH(Y$4,BPCiObIC!$B$1:$AG$1,0)))</f>
        <v>37094586531.957184</v>
      </c>
      <c r="Z131" s="20">
        <f t="array" ref="Z131">Y131*(1+INDEX(BPCiObIC!$B$2:$AG$43,MATCH($A131,BPCiObIC!$A$2:$A$43,0),MATCH(Z$4,BPCiObIC!$B$1:$AG$1,0)))</f>
        <v>37947581472.910736</v>
      </c>
      <c r="AA131" s="20">
        <f t="array" ref="AA131">Z131*(1+INDEX(BPCiObIC!$B$2:$AG$43,MATCH($A131,BPCiObIC!$A$2:$A$43,0),MATCH(AA$4,BPCiObIC!$B$1:$AG$1,0)))</f>
        <v>38800576413.864586</v>
      </c>
      <c r="AB131" s="20">
        <f t="array" ref="AB131">AA131*(1+INDEX(BPCiObIC!$B$2:$AG$43,MATCH($A131,BPCiObIC!$A$2:$A$43,0),MATCH(AB$4,BPCiObIC!$B$1:$AG$1,0)))</f>
        <v>39653571354.81813</v>
      </c>
      <c r="AC131" s="20">
        <f t="array" ref="AC131">AB131*(1+INDEX(BPCiObIC!$B$2:$AG$43,MATCH($A131,BPCiObIC!$A$2:$A$43,0),MATCH(AC$4,BPCiObIC!$B$1:$AG$1,0)))</f>
        <v>40506566295.771973</v>
      </c>
      <c r="AD131" s="20">
        <f t="array" ref="AD131">AC131*(1+INDEX(BPCiObIC!$B$2:$AG$43,MATCH($A131,BPCiObIC!$A$2:$A$43,0),MATCH(AD$4,BPCiObIC!$B$1:$AG$1,0)))</f>
        <v>41359561236.725517</v>
      </c>
      <c r="AE131" s="20">
        <f t="array" ref="AE131">AD131*(1+INDEX(BPCiObIC!$B$2:$AG$43,MATCH($A131,BPCiObIC!$A$2:$A$43,0),MATCH(AE$4,BPCiObIC!$B$1:$AG$1,0)))</f>
        <v>42212556177.679359</v>
      </c>
      <c r="AF131" s="20">
        <f t="array" ref="AF131">AE131*(1+INDEX(BPCiObIC!$B$2:$AG$43,MATCH($A131,BPCiObIC!$A$2:$A$43,0),MATCH(AF$4,BPCiObIC!$B$1:$AG$1,0)))</f>
        <v>43065551118.632912</v>
      </c>
      <c r="AG131" s="20">
        <f t="array" ref="AG131">AF131*(1+INDEX(BPCiObIC!$B$2:$AG$43,MATCH($A131,BPCiObIC!$A$2:$A$43,0),MATCH(AG$4,BPCiObIC!$B$1:$AG$1,0)))</f>
        <v>43918546059.586456</v>
      </c>
      <c r="AH131" s="20">
        <f t="array" ref="AH131">AG131*(1+INDEX(BPCiObIC!$B$2:$AG$43,MATCH($A131,BPCiObIC!$A$2:$A$43,0),MATCH(AH$4,BPCiObIC!$B$1:$AG$1,0)))</f>
        <v>44771541000.540298</v>
      </c>
    </row>
    <row r="132" spans="1:34" ht="15.75" customHeight="1" x14ac:dyDescent="0.2">
      <c r="A132" s="3" t="s">
        <v>136</v>
      </c>
      <c r="B132" s="3" t="s">
        <v>90</v>
      </c>
      <c r="C132" s="3" t="s">
        <v>86</v>
      </c>
      <c r="D132" s="61">
        <f>'China BIFUbC'!C129*('Indonesia BFPIaE-production'!$C$4/'China BFPIaE-production'!$E$4)</f>
        <v>2653254851.9596066</v>
      </c>
      <c r="E132" s="20">
        <f t="array" ref="E132">D132*(1+INDEX(BPCiObIC!$B$2:$AG$43,MATCH($A132,BPCiObIC!$A$2:$A$43,0),MATCH(E$4,BPCiObIC!$B$1:$AG$1,0)))</f>
        <v>3374409520.7222281</v>
      </c>
      <c r="F132" s="20">
        <f t="array" ref="F132">E132*(1+INDEX(BPCiObIC!$B$2:$AG$43,MATCH($A132,BPCiObIC!$A$2:$A$43,0),MATCH(F$4,BPCiObIC!$B$1:$AG$1,0)))</f>
        <v>4511922970.157691</v>
      </c>
      <c r="G132" s="20">
        <f t="array" ref="G132">F132*(1+INDEX(BPCiObIC!$B$2:$AG$43,MATCH($A132,BPCiObIC!$A$2:$A$43,0),MATCH(G$4,BPCiObIC!$B$1:$AG$1,0)))</f>
        <v>4660365235.8758783</v>
      </c>
      <c r="H132" s="20">
        <f t="array" ref="H132">G132*(1+INDEX(BPCiObIC!$B$2:$AG$43,MATCH($A132,BPCiObIC!$A$2:$A$43,0),MATCH(H$4,BPCiObIC!$B$1:$AG$1,0)))</f>
        <v>4742853700.5508814</v>
      </c>
      <c r="I132" s="20">
        <f t="array" ref="I132">H132*(1+INDEX(BPCiObIC!$B$2:$AG$43,MATCH($A132,BPCiObIC!$A$2:$A$43,0),MATCH(I$4,BPCiObIC!$B$1:$AG$1,0)))</f>
        <v>4921914019.5783558</v>
      </c>
      <c r="J132" s="20">
        <f t="array" ref="J132">I132*(1+INDEX(BPCiObIC!$B$2:$AG$43,MATCH($A132,BPCiObIC!$A$2:$A$43,0),MATCH(J$4,BPCiObIC!$B$1:$AG$1,0)))</f>
        <v>5100974338.6058931</v>
      </c>
      <c r="K132" s="20">
        <f t="array" ref="K132">J132*(1+INDEX(BPCiObIC!$B$2:$AG$43,MATCH($A132,BPCiObIC!$A$2:$A$43,0),MATCH(K$4,BPCiObIC!$B$1:$AG$1,0)))</f>
        <v>5280034657.6333685</v>
      </c>
      <c r="L132" s="20">
        <f t="array" ref="L132">K132*(1+INDEX(BPCiObIC!$B$2:$AG$43,MATCH($A132,BPCiObIC!$A$2:$A$43,0),MATCH(L$4,BPCiObIC!$B$1:$AG$1,0)))</f>
        <v>5459094976.6609058</v>
      </c>
      <c r="M132" s="20">
        <f t="array" ref="M132">L132*(1+INDEX(BPCiObIC!$B$2:$AG$43,MATCH($A132,BPCiObIC!$A$2:$A$43,0),MATCH(M$4,BPCiObIC!$B$1:$AG$1,0)))</f>
        <v>5638155295.6883802</v>
      </c>
      <c r="N132" s="20">
        <f t="array" ref="N132">M132*(1+INDEX(BPCiObIC!$B$2:$AG$43,MATCH($A132,BPCiObIC!$A$2:$A$43,0),MATCH(N$4,BPCiObIC!$B$1:$AG$1,0)))</f>
        <v>5817215614.7158556</v>
      </c>
      <c r="O132" s="20">
        <f t="array" ref="O132">N132*(1+INDEX(BPCiObIC!$B$2:$AG$43,MATCH($A132,BPCiObIC!$A$2:$A$43,0),MATCH(O$4,BPCiObIC!$B$1:$AG$1,0)))</f>
        <v>5996275933.7433929</v>
      </c>
      <c r="P132" s="20">
        <f t="array" ref="P132">O132*(1+INDEX(BPCiObIC!$B$2:$AG$43,MATCH($A132,BPCiObIC!$A$2:$A$43,0),MATCH(P$4,BPCiObIC!$B$1:$AG$1,0)))</f>
        <v>6175336252.7708673</v>
      </c>
      <c r="Q132" s="20">
        <f t="array" ref="Q132">P132*(1+INDEX(BPCiObIC!$B$2:$AG$43,MATCH($A132,BPCiObIC!$A$2:$A$43,0),MATCH(Q$4,BPCiObIC!$B$1:$AG$1,0)))</f>
        <v>6354396571.7984056</v>
      </c>
      <c r="R132" s="20">
        <f t="array" ref="R132">Q132*(1+INDEX(BPCiObIC!$B$2:$AG$43,MATCH($A132,BPCiObIC!$A$2:$A$43,0),MATCH(R$4,BPCiObIC!$B$1:$AG$1,0)))</f>
        <v>6533456890.8258801</v>
      </c>
      <c r="S132" s="20">
        <f t="array" ref="S132">R132*(1+INDEX(BPCiObIC!$B$2:$AG$43,MATCH($A132,BPCiObIC!$A$2:$A$43,0),MATCH(S$4,BPCiObIC!$B$1:$AG$1,0)))</f>
        <v>6712517209.8534184</v>
      </c>
      <c r="T132" s="20">
        <f t="array" ref="T132">S132*(1+INDEX(BPCiObIC!$B$2:$AG$43,MATCH($A132,BPCiObIC!$A$2:$A$43,0),MATCH(T$4,BPCiObIC!$B$1:$AG$1,0)))</f>
        <v>6891577528.8808928</v>
      </c>
      <c r="U132" s="20">
        <f t="array" ref="U132">T132*(1+INDEX(BPCiObIC!$B$2:$AG$43,MATCH($A132,BPCiObIC!$A$2:$A$43,0),MATCH(U$4,BPCiObIC!$B$1:$AG$1,0)))</f>
        <v>7070637847.9084301</v>
      </c>
      <c r="V132" s="20">
        <f t="array" ref="V132">U132*(1+INDEX(BPCiObIC!$B$2:$AG$43,MATCH($A132,BPCiObIC!$A$2:$A$43,0),MATCH(V$4,BPCiObIC!$B$1:$AG$1,0)))</f>
        <v>7249698166.9359055</v>
      </c>
      <c r="W132" s="20">
        <f t="array" ref="W132">V132*(1+INDEX(BPCiObIC!$B$2:$AG$43,MATCH($A132,BPCiObIC!$A$2:$A$43,0),MATCH(W$4,BPCiObIC!$B$1:$AG$1,0)))</f>
        <v>7428758485.9634418</v>
      </c>
      <c r="X132" s="20">
        <f t="array" ref="X132">W132*(1+INDEX(BPCiObIC!$B$2:$AG$43,MATCH($A132,BPCiObIC!$A$2:$A$43,0),MATCH(X$4,BPCiObIC!$B$1:$AG$1,0)))</f>
        <v>7607818804.9909163</v>
      </c>
      <c r="Y132" s="20">
        <f t="array" ref="Y132">X132*(1+INDEX(BPCiObIC!$B$2:$AG$43,MATCH($A132,BPCiObIC!$A$2:$A$43,0),MATCH(Y$4,BPCiObIC!$B$1:$AG$1,0)))</f>
        <v>7786879124.0184536</v>
      </c>
      <c r="Z132" s="20">
        <f t="array" ref="Z132">Y132*(1+INDEX(BPCiObIC!$B$2:$AG$43,MATCH($A132,BPCiObIC!$A$2:$A$43,0),MATCH(Z$4,BPCiObIC!$B$1:$AG$1,0)))</f>
        <v>7965939443.045929</v>
      </c>
      <c r="AA132" s="20">
        <f t="array" ref="AA132">Z132*(1+INDEX(BPCiObIC!$B$2:$AG$43,MATCH($A132,BPCiObIC!$A$2:$A$43,0),MATCH(AA$4,BPCiObIC!$B$1:$AG$1,0)))</f>
        <v>8144999762.0734673</v>
      </c>
      <c r="AB132" s="20">
        <f t="array" ref="AB132">AA132*(1+INDEX(BPCiObIC!$B$2:$AG$43,MATCH($A132,BPCiObIC!$A$2:$A$43,0),MATCH(AB$4,BPCiObIC!$B$1:$AG$1,0)))</f>
        <v>8324060081.1009426</v>
      </c>
      <c r="AC132" s="20">
        <f t="array" ref="AC132">AB132*(1+INDEX(BPCiObIC!$B$2:$AG$43,MATCH($A132,BPCiObIC!$A$2:$A$43,0),MATCH(AC$4,BPCiObIC!$B$1:$AG$1,0)))</f>
        <v>8503120400.12848</v>
      </c>
      <c r="AD132" s="20">
        <f t="array" ref="AD132">AC132*(1+INDEX(BPCiObIC!$B$2:$AG$43,MATCH($A132,BPCiObIC!$A$2:$A$43,0),MATCH(AD$4,BPCiObIC!$B$1:$AG$1,0)))</f>
        <v>8682180719.1559544</v>
      </c>
      <c r="AE132" s="20">
        <f t="array" ref="AE132">AD132*(1+INDEX(BPCiObIC!$B$2:$AG$43,MATCH($A132,BPCiObIC!$A$2:$A$43,0),MATCH(AE$4,BPCiObIC!$B$1:$AG$1,0)))</f>
        <v>8861241038.1834908</v>
      </c>
      <c r="AF132" s="20">
        <f t="array" ref="AF132">AE132*(1+INDEX(BPCiObIC!$B$2:$AG$43,MATCH($A132,BPCiObIC!$A$2:$A$43,0),MATCH(AF$4,BPCiObIC!$B$1:$AG$1,0)))</f>
        <v>9040301357.2109661</v>
      </c>
      <c r="AG132" s="20">
        <f t="array" ref="AG132">AF132*(1+INDEX(BPCiObIC!$B$2:$AG$43,MATCH($A132,BPCiObIC!$A$2:$A$43,0),MATCH(AG$4,BPCiObIC!$B$1:$AG$1,0)))</f>
        <v>9219361676.2384396</v>
      </c>
      <c r="AH132" s="20">
        <f t="array" ref="AH132">AG132*(1+INDEX(BPCiObIC!$B$2:$AG$43,MATCH($A132,BPCiObIC!$A$2:$A$43,0),MATCH(AH$4,BPCiObIC!$B$1:$AG$1,0)))</f>
        <v>9398421995.265976</v>
      </c>
    </row>
    <row r="133" spans="1:34" ht="15.75" customHeight="1" x14ac:dyDescent="0.2">
      <c r="A133" s="3" t="s">
        <v>137</v>
      </c>
      <c r="B133" s="3" t="s">
        <v>90</v>
      </c>
      <c r="C133" s="3" t="s">
        <v>112</v>
      </c>
      <c r="D133" s="61">
        <f>SUM(SUMIFS('BIFUBC Output_energy'!G:G,'BIFUBC Output_energy'!A:A,B133,'BIFUBC Output_energy'!B:B,C133),SUMIFS('BIFUBC Output_nonenergy'!E:E,'BIFUBC Output_nonenergy'!A:A,B133,'BIFUBC Output_nonenergy'!B:B,C133))</f>
        <v>0</v>
      </c>
      <c r="E133" s="20">
        <f t="array" ref="E133">D133*(1+INDEX(BPCiObIC!$B$2:$AG$43,MATCH($A133,BPCiObIC!$A$2:$A$43,0),MATCH(E$4,BPCiObIC!$B$1:$AG$1,0)))</f>
        <v>0</v>
      </c>
      <c r="F133" s="20">
        <f t="array" ref="F133">E133*(1+INDEX(BPCiObIC!$B$2:$AG$43,MATCH($A133,BPCiObIC!$A$2:$A$43,0),MATCH(F$4,BPCiObIC!$B$1:$AG$1,0)))</f>
        <v>0</v>
      </c>
      <c r="G133" s="20">
        <f t="array" ref="G133">F133*(1+INDEX(BPCiObIC!$B$2:$AG$43,MATCH($A133,BPCiObIC!$A$2:$A$43,0),MATCH(G$4,BPCiObIC!$B$1:$AG$1,0)))</f>
        <v>0</v>
      </c>
      <c r="H133" s="20">
        <f t="array" ref="H133">G133*(1+INDEX(BPCiObIC!$B$2:$AG$43,MATCH($A133,BPCiObIC!$A$2:$A$43,0),MATCH(H$4,BPCiObIC!$B$1:$AG$1,0)))</f>
        <v>0</v>
      </c>
      <c r="I133" s="20">
        <f t="array" ref="I133">H133*(1+INDEX(BPCiObIC!$B$2:$AG$43,MATCH($A133,BPCiObIC!$A$2:$A$43,0),MATCH(I$4,BPCiObIC!$B$1:$AG$1,0)))</f>
        <v>0</v>
      </c>
      <c r="J133" s="20">
        <f t="array" ref="J133">I133*(1+INDEX(BPCiObIC!$B$2:$AG$43,MATCH($A133,BPCiObIC!$A$2:$A$43,0),MATCH(J$4,BPCiObIC!$B$1:$AG$1,0)))</f>
        <v>0</v>
      </c>
      <c r="K133" s="20">
        <f t="array" ref="K133">J133*(1+INDEX(BPCiObIC!$B$2:$AG$43,MATCH($A133,BPCiObIC!$A$2:$A$43,0),MATCH(K$4,BPCiObIC!$B$1:$AG$1,0)))</f>
        <v>0</v>
      </c>
      <c r="L133" s="20">
        <f t="array" ref="L133">K133*(1+INDEX(BPCiObIC!$B$2:$AG$43,MATCH($A133,BPCiObIC!$A$2:$A$43,0),MATCH(L$4,BPCiObIC!$B$1:$AG$1,0)))</f>
        <v>0</v>
      </c>
      <c r="M133" s="20">
        <f t="array" ref="M133">L133*(1+INDEX(BPCiObIC!$B$2:$AG$43,MATCH($A133,BPCiObIC!$A$2:$A$43,0),MATCH(M$4,BPCiObIC!$B$1:$AG$1,0)))</f>
        <v>0</v>
      </c>
      <c r="N133" s="20">
        <f t="array" ref="N133">M133*(1+INDEX(BPCiObIC!$B$2:$AG$43,MATCH($A133,BPCiObIC!$A$2:$A$43,0),MATCH(N$4,BPCiObIC!$B$1:$AG$1,0)))</f>
        <v>0</v>
      </c>
      <c r="O133" s="20">
        <f t="array" ref="O133">N133*(1+INDEX(BPCiObIC!$B$2:$AG$43,MATCH($A133,BPCiObIC!$A$2:$A$43,0),MATCH(O$4,BPCiObIC!$B$1:$AG$1,0)))</f>
        <v>0</v>
      </c>
      <c r="P133" s="20">
        <f t="array" ref="P133">O133*(1+INDEX(BPCiObIC!$B$2:$AG$43,MATCH($A133,BPCiObIC!$A$2:$A$43,0),MATCH(P$4,BPCiObIC!$B$1:$AG$1,0)))</f>
        <v>0</v>
      </c>
      <c r="Q133" s="20">
        <f t="array" ref="Q133">P133*(1+INDEX(BPCiObIC!$B$2:$AG$43,MATCH($A133,BPCiObIC!$A$2:$A$43,0),MATCH(Q$4,BPCiObIC!$B$1:$AG$1,0)))</f>
        <v>0</v>
      </c>
      <c r="R133" s="20">
        <f t="array" ref="R133">Q133*(1+INDEX(BPCiObIC!$B$2:$AG$43,MATCH($A133,BPCiObIC!$A$2:$A$43,0),MATCH(R$4,BPCiObIC!$B$1:$AG$1,0)))</f>
        <v>0</v>
      </c>
      <c r="S133" s="20">
        <f t="array" ref="S133">R133*(1+INDEX(BPCiObIC!$B$2:$AG$43,MATCH($A133,BPCiObIC!$A$2:$A$43,0),MATCH(S$4,BPCiObIC!$B$1:$AG$1,0)))</f>
        <v>0</v>
      </c>
      <c r="T133" s="20">
        <f t="array" ref="T133">S133*(1+INDEX(BPCiObIC!$B$2:$AG$43,MATCH($A133,BPCiObIC!$A$2:$A$43,0),MATCH(T$4,BPCiObIC!$B$1:$AG$1,0)))</f>
        <v>0</v>
      </c>
      <c r="U133" s="20">
        <f t="array" ref="U133">T133*(1+INDEX(BPCiObIC!$B$2:$AG$43,MATCH($A133,BPCiObIC!$A$2:$A$43,0),MATCH(U$4,BPCiObIC!$B$1:$AG$1,0)))</f>
        <v>0</v>
      </c>
      <c r="V133" s="20">
        <f t="array" ref="V133">U133*(1+INDEX(BPCiObIC!$B$2:$AG$43,MATCH($A133,BPCiObIC!$A$2:$A$43,0),MATCH(V$4,BPCiObIC!$B$1:$AG$1,0)))</f>
        <v>0</v>
      </c>
      <c r="W133" s="20">
        <f t="array" ref="W133">V133*(1+INDEX(BPCiObIC!$B$2:$AG$43,MATCH($A133,BPCiObIC!$A$2:$A$43,0),MATCH(W$4,BPCiObIC!$B$1:$AG$1,0)))</f>
        <v>0</v>
      </c>
      <c r="X133" s="20">
        <f t="array" ref="X133">W133*(1+INDEX(BPCiObIC!$B$2:$AG$43,MATCH($A133,BPCiObIC!$A$2:$A$43,0),MATCH(X$4,BPCiObIC!$B$1:$AG$1,0)))</f>
        <v>0</v>
      </c>
      <c r="Y133" s="20">
        <f t="array" ref="Y133">X133*(1+INDEX(BPCiObIC!$B$2:$AG$43,MATCH($A133,BPCiObIC!$A$2:$A$43,0),MATCH(Y$4,BPCiObIC!$B$1:$AG$1,0)))</f>
        <v>0</v>
      </c>
      <c r="Z133" s="20">
        <f t="array" ref="Z133">Y133*(1+INDEX(BPCiObIC!$B$2:$AG$43,MATCH($A133,BPCiObIC!$A$2:$A$43,0),MATCH(Z$4,BPCiObIC!$B$1:$AG$1,0)))</f>
        <v>0</v>
      </c>
      <c r="AA133" s="20">
        <f t="array" ref="AA133">Z133*(1+INDEX(BPCiObIC!$B$2:$AG$43,MATCH($A133,BPCiObIC!$A$2:$A$43,0),MATCH(AA$4,BPCiObIC!$B$1:$AG$1,0)))</f>
        <v>0</v>
      </c>
      <c r="AB133" s="20">
        <f t="array" ref="AB133">AA133*(1+INDEX(BPCiObIC!$B$2:$AG$43,MATCH($A133,BPCiObIC!$A$2:$A$43,0),MATCH(AB$4,BPCiObIC!$B$1:$AG$1,0)))</f>
        <v>0</v>
      </c>
      <c r="AC133" s="20">
        <f t="array" ref="AC133">AB133*(1+INDEX(BPCiObIC!$B$2:$AG$43,MATCH($A133,BPCiObIC!$A$2:$A$43,0),MATCH(AC$4,BPCiObIC!$B$1:$AG$1,0)))</f>
        <v>0</v>
      </c>
      <c r="AD133" s="20">
        <f t="array" ref="AD133">AC133*(1+INDEX(BPCiObIC!$B$2:$AG$43,MATCH($A133,BPCiObIC!$A$2:$A$43,0),MATCH(AD$4,BPCiObIC!$B$1:$AG$1,0)))</f>
        <v>0</v>
      </c>
      <c r="AE133" s="20">
        <f t="array" ref="AE133">AD133*(1+INDEX(BPCiObIC!$B$2:$AG$43,MATCH($A133,BPCiObIC!$A$2:$A$43,0),MATCH(AE$4,BPCiObIC!$B$1:$AG$1,0)))</f>
        <v>0</v>
      </c>
      <c r="AF133" s="20">
        <f t="array" ref="AF133">AE133*(1+INDEX(BPCiObIC!$B$2:$AG$43,MATCH($A133,BPCiObIC!$A$2:$A$43,0),MATCH(AF$4,BPCiObIC!$B$1:$AG$1,0)))</f>
        <v>0</v>
      </c>
      <c r="AG133" s="20">
        <f t="array" ref="AG133">AF133*(1+INDEX(BPCiObIC!$B$2:$AG$43,MATCH($A133,BPCiObIC!$A$2:$A$43,0),MATCH(AG$4,BPCiObIC!$B$1:$AG$1,0)))</f>
        <v>0</v>
      </c>
      <c r="AH133" s="20">
        <f t="array" ref="AH133">AG133*(1+INDEX(BPCiObIC!$B$2:$AG$43,MATCH($A133,BPCiObIC!$A$2:$A$43,0),MATCH(AH$4,BPCiObIC!$B$1:$AG$1,0)))</f>
        <v>0</v>
      </c>
    </row>
    <row r="134" spans="1:34" ht="15.75" customHeight="1" x14ac:dyDescent="0.2">
      <c r="A134" s="3" t="s">
        <v>138</v>
      </c>
      <c r="B134" s="3" t="s">
        <v>90</v>
      </c>
      <c r="C134" s="3" t="s">
        <v>113</v>
      </c>
      <c r="D134" s="61">
        <f>SUM(SUMIFS('BIFUBC Output_energy'!G:G,'BIFUBC Output_energy'!A:A,B134,'BIFUBC Output_energy'!B:B,C134),SUMIFS('BIFUBC Output_nonenergy'!E:E,'BIFUBC Output_nonenergy'!A:A,B134,'BIFUBC Output_nonenergy'!B:B,C134))</f>
        <v>0</v>
      </c>
      <c r="E134" s="20">
        <f t="array" ref="E134">D134*(1+INDEX(BPCiObIC!$B$2:$AG$43,MATCH($A134,BPCiObIC!$A$2:$A$43,0),MATCH(E$4,BPCiObIC!$B$1:$AG$1,0)))</f>
        <v>0</v>
      </c>
      <c r="F134" s="20">
        <f t="array" ref="F134">E134*(1+INDEX(BPCiObIC!$B$2:$AG$43,MATCH($A134,BPCiObIC!$A$2:$A$43,0),MATCH(F$4,BPCiObIC!$B$1:$AG$1,0)))</f>
        <v>0</v>
      </c>
      <c r="G134" s="20">
        <f t="array" ref="G134">F134*(1+INDEX(BPCiObIC!$B$2:$AG$43,MATCH($A134,BPCiObIC!$A$2:$A$43,0),MATCH(G$4,BPCiObIC!$B$1:$AG$1,0)))</f>
        <v>0</v>
      </c>
      <c r="H134" s="20">
        <f t="array" ref="H134">G134*(1+INDEX(BPCiObIC!$B$2:$AG$43,MATCH($A134,BPCiObIC!$A$2:$A$43,0),MATCH(H$4,BPCiObIC!$B$1:$AG$1,0)))</f>
        <v>0</v>
      </c>
      <c r="I134" s="20">
        <f t="array" ref="I134">H134*(1+INDEX(BPCiObIC!$B$2:$AG$43,MATCH($A134,BPCiObIC!$A$2:$A$43,0),MATCH(I$4,BPCiObIC!$B$1:$AG$1,0)))</f>
        <v>0</v>
      </c>
      <c r="J134" s="20">
        <f t="array" ref="J134">I134*(1+INDEX(BPCiObIC!$B$2:$AG$43,MATCH($A134,BPCiObIC!$A$2:$A$43,0),MATCH(J$4,BPCiObIC!$B$1:$AG$1,0)))</f>
        <v>0</v>
      </c>
      <c r="K134" s="20">
        <f t="array" ref="K134">J134*(1+INDEX(BPCiObIC!$B$2:$AG$43,MATCH($A134,BPCiObIC!$A$2:$A$43,0),MATCH(K$4,BPCiObIC!$B$1:$AG$1,0)))</f>
        <v>0</v>
      </c>
      <c r="L134" s="20">
        <f t="array" ref="L134">K134*(1+INDEX(BPCiObIC!$B$2:$AG$43,MATCH($A134,BPCiObIC!$A$2:$A$43,0),MATCH(L$4,BPCiObIC!$B$1:$AG$1,0)))</f>
        <v>0</v>
      </c>
      <c r="M134" s="20">
        <f t="array" ref="M134">L134*(1+INDEX(BPCiObIC!$B$2:$AG$43,MATCH($A134,BPCiObIC!$A$2:$A$43,0),MATCH(M$4,BPCiObIC!$B$1:$AG$1,0)))</f>
        <v>0</v>
      </c>
      <c r="N134" s="20">
        <f t="array" ref="N134">M134*(1+INDEX(BPCiObIC!$B$2:$AG$43,MATCH($A134,BPCiObIC!$A$2:$A$43,0),MATCH(N$4,BPCiObIC!$B$1:$AG$1,0)))</f>
        <v>0</v>
      </c>
      <c r="O134" s="20">
        <f t="array" ref="O134">N134*(1+INDEX(BPCiObIC!$B$2:$AG$43,MATCH($A134,BPCiObIC!$A$2:$A$43,0),MATCH(O$4,BPCiObIC!$B$1:$AG$1,0)))</f>
        <v>0</v>
      </c>
      <c r="P134" s="20">
        <f t="array" ref="P134">O134*(1+INDEX(BPCiObIC!$B$2:$AG$43,MATCH($A134,BPCiObIC!$A$2:$A$43,0),MATCH(P$4,BPCiObIC!$B$1:$AG$1,0)))</f>
        <v>0</v>
      </c>
      <c r="Q134" s="20">
        <f t="array" ref="Q134">P134*(1+INDEX(BPCiObIC!$B$2:$AG$43,MATCH($A134,BPCiObIC!$A$2:$A$43,0),MATCH(Q$4,BPCiObIC!$B$1:$AG$1,0)))</f>
        <v>0</v>
      </c>
      <c r="R134" s="20">
        <f t="array" ref="R134">Q134*(1+INDEX(BPCiObIC!$B$2:$AG$43,MATCH($A134,BPCiObIC!$A$2:$A$43,0),MATCH(R$4,BPCiObIC!$B$1:$AG$1,0)))</f>
        <v>0</v>
      </c>
      <c r="S134" s="20">
        <f t="array" ref="S134">R134*(1+INDEX(BPCiObIC!$B$2:$AG$43,MATCH($A134,BPCiObIC!$A$2:$A$43,0),MATCH(S$4,BPCiObIC!$B$1:$AG$1,0)))</f>
        <v>0</v>
      </c>
      <c r="T134" s="20">
        <f t="array" ref="T134">S134*(1+INDEX(BPCiObIC!$B$2:$AG$43,MATCH($A134,BPCiObIC!$A$2:$A$43,0),MATCH(T$4,BPCiObIC!$B$1:$AG$1,0)))</f>
        <v>0</v>
      </c>
      <c r="U134" s="20">
        <f t="array" ref="U134">T134*(1+INDEX(BPCiObIC!$B$2:$AG$43,MATCH($A134,BPCiObIC!$A$2:$A$43,0),MATCH(U$4,BPCiObIC!$B$1:$AG$1,0)))</f>
        <v>0</v>
      </c>
      <c r="V134" s="20">
        <f t="array" ref="V134">U134*(1+INDEX(BPCiObIC!$B$2:$AG$43,MATCH($A134,BPCiObIC!$A$2:$A$43,0),MATCH(V$4,BPCiObIC!$B$1:$AG$1,0)))</f>
        <v>0</v>
      </c>
      <c r="W134" s="20">
        <f t="array" ref="W134">V134*(1+INDEX(BPCiObIC!$B$2:$AG$43,MATCH($A134,BPCiObIC!$A$2:$A$43,0),MATCH(W$4,BPCiObIC!$B$1:$AG$1,0)))</f>
        <v>0</v>
      </c>
      <c r="X134" s="20">
        <f t="array" ref="X134">W134*(1+INDEX(BPCiObIC!$B$2:$AG$43,MATCH($A134,BPCiObIC!$A$2:$A$43,0),MATCH(X$4,BPCiObIC!$B$1:$AG$1,0)))</f>
        <v>0</v>
      </c>
      <c r="Y134" s="20">
        <f t="array" ref="Y134">X134*(1+INDEX(BPCiObIC!$B$2:$AG$43,MATCH($A134,BPCiObIC!$A$2:$A$43,0),MATCH(Y$4,BPCiObIC!$B$1:$AG$1,0)))</f>
        <v>0</v>
      </c>
      <c r="Z134" s="20">
        <f t="array" ref="Z134">Y134*(1+INDEX(BPCiObIC!$B$2:$AG$43,MATCH($A134,BPCiObIC!$A$2:$A$43,0),MATCH(Z$4,BPCiObIC!$B$1:$AG$1,0)))</f>
        <v>0</v>
      </c>
      <c r="AA134" s="20">
        <f t="array" ref="AA134">Z134*(1+INDEX(BPCiObIC!$B$2:$AG$43,MATCH($A134,BPCiObIC!$A$2:$A$43,0),MATCH(AA$4,BPCiObIC!$B$1:$AG$1,0)))</f>
        <v>0</v>
      </c>
      <c r="AB134" s="20">
        <f t="array" ref="AB134">AA134*(1+INDEX(BPCiObIC!$B$2:$AG$43,MATCH($A134,BPCiObIC!$A$2:$A$43,0),MATCH(AB$4,BPCiObIC!$B$1:$AG$1,0)))</f>
        <v>0</v>
      </c>
      <c r="AC134" s="20">
        <f t="array" ref="AC134">AB134*(1+INDEX(BPCiObIC!$B$2:$AG$43,MATCH($A134,BPCiObIC!$A$2:$A$43,0),MATCH(AC$4,BPCiObIC!$B$1:$AG$1,0)))</f>
        <v>0</v>
      </c>
      <c r="AD134" s="20">
        <f t="array" ref="AD134">AC134*(1+INDEX(BPCiObIC!$B$2:$AG$43,MATCH($A134,BPCiObIC!$A$2:$A$43,0),MATCH(AD$4,BPCiObIC!$B$1:$AG$1,0)))</f>
        <v>0</v>
      </c>
      <c r="AE134" s="20">
        <f t="array" ref="AE134">AD134*(1+INDEX(BPCiObIC!$B$2:$AG$43,MATCH($A134,BPCiObIC!$A$2:$A$43,0),MATCH(AE$4,BPCiObIC!$B$1:$AG$1,0)))</f>
        <v>0</v>
      </c>
      <c r="AF134" s="20">
        <f t="array" ref="AF134">AE134*(1+INDEX(BPCiObIC!$B$2:$AG$43,MATCH($A134,BPCiObIC!$A$2:$A$43,0),MATCH(AF$4,BPCiObIC!$B$1:$AG$1,0)))</f>
        <v>0</v>
      </c>
      <c r="AG134" s="20">
        <f t="array" ref="AG134">AF134*(1+INDEX(BPCiObIC!$B$2:$AG$43,MATCH($A134,BPCiObIC!$A$2:$A$43,0),MATCH(AG$4,BPCiObIC!$B$1:$AG$1,0)))</f>
        <v>0</v>
      </c>
      <c r="AH134" s="20">
        <f t="array" ref="AH134">AG134*(1+INDEX(BPCiObIC!$B$2:$AG$43,MATCH($A134,BPCiObIC!$A$2:$A$43,0),MATCH(AH$4,BPCiObIC!$B$1:$AG$1,0)))</f>
        <v>0</v>
      </c>
    </row>
    <row r="135" spans="1:34" ht="15.75" customHeight="1" x14ac:dyDescent="0.2">
      <c r="A135" s="3" t="s">
        <v>139</v>
      </c>
      <c r="B135" s="3" t="s">
        <v>90</v>
      </c>
      <c r="C135" s="3" t="s">
        <v>44</v>
      </c>
      <c r="D135" s="61">
        <f>SUM(SUMIFS('BIFUBC Output_energy'!G:G,'BIFUBC Output_energy'!A:A,B135,'BIFUBC Output_energy'!B:B,C135),SUMIFS('BIFUBC Output_nonenergy'!E:E,'BIFUBC Output_nonenergy'!A:A,B135,'BIFUBC Output_nonenergy'!B:B,C135))</f>
        <v>0</v>
      </c>
      <c r="E135" s="20">
        <f t="array" ref="E135">D135*(1+INDEX(BPCiObIC!$B$2:$AG$43,MATCH($A135,BPCiObIC!$A$2:$A$43,0),MATCH(E$4,BPCiObIC!$B$1:$AG$1,0)))</f>
        <v>0</v>
      </c>
      <c r="F135" s="20">
        <f t="array" ref="F135">E135*(1+INDEX(BPCiObIC!$B$2:$AG$43,MATCH($A135,BPCiObIC!$A$2:$A$43,0),MATCH(F$4,BPCiObIC!$B$1:$AG$1,0)))</f>
        <v>0</v>
      </c>
      <c r="G135" s="20">
        <f t="array" ref="G135">F135*(1+INDEX(BPCiObIC!$B$2:$AG$43,MATCH($A135,BPCiObIC!$A$2:$A$43,0),MATCH(G$4,BPCiObIC!$B$1:$AG$1,0)))</f>
        <v>0</v>
      </c>
      <c r="H135" s="20">
        <f t="array" ref="H135">G135*(1+INDEX(BPCiObIC!$B$2:$AG$43,MATCH($A135,BPCiObIC!$A$2:$A$43,0),MATCH(H$4,BPCiObIC!$B$1:$AG$1,0)))</f>
        <v>0</v>
      </c>
      <c r="I135" s="20">
        <f t="array" ref="I135">H135*(1+INDEX(BPCiObIC!$B$2:$AG$43,MATCH($A135,BPCiObIC!$A$2:$A$43,0),MATCH(I$4,BPCiObIC!$B$1:$AG$1,0)))</f>
        <v>0</v>
      </c>
      <c r="J135" s="20">
        <f t="array" ref="J135">I135*(1+INDEX(BPCiObIC!$B$2:$AG$43,MATCH($A135,BPCiObIC!$A$2:$A$43,0),MATCH(J$4,BPCiObIC!$B$1:$AG$1,0)))</f>
        <v>0</v>
      </c>
      <c r="K135" s="20">
        <f t="array" ref="K135">J135*(1+INDEX(BPCiObIC!$B$2:$AG$43,MATCH($A135,BPCiObIC!$A$2:$A$43,0),MATCH(K$4,BPCiObIC!$B$1:$AG$1,0)))</f>
        <v>0</v>
      </c>
      <c r="L135" s="20">
        <f t="array" ref="L135">K135*(1+INDEX(BPCiObIC!$B$2:$AG$43,MATCH($A135,BPCiObIC!$A$2:$A$43,0),MATCH(L$4,BPCiObIC!$B$1:$AG$1,0)))</f>
        <v>0</v>
      </c>
      <c r="M135" s="20">
        <f t="array" ref="M135">L135*(1+INDEX(BPCiObIC!$B$2:$AG$43,MATCH($A135,BPCiObIC!$A$2:$A$43,0),MATCH(M$4,BPCiObIC!$B$1:$AG$1,0)))</f>
        <v>0</v>
      </c>
      <c r="N135" s="20">
        <f t="array" ref="N135">M135*(1+INDEX(BPCiObIC!$B$2:$AG$43,MATCH($A135,BPCiObIC!$A$2:$A$43,0),MATCH(N$4,BPCiObIC!$B$1:$AG$1,0)))</f>
        <v>0</v>
      </c>
      <c r="O135" s="20">
        <f t="array" ref="O135">N135*(1+INDEX(BPCiObIC!$B$2:$AG$43,MATCH($A135,BPCiObIC!$A$2:$A$43,0),MATCH(O$4,BPCiObIC!$B$1:$AG$1,0)))</f>
        <v>0</v>
      </c>
      <c r="P135" s="20">
        <f t="array" ref="P135">O135*(1+INDEX(BPCiObIC!$B$2:$AG$43,MATCH($A135,BPCiObIC!$A$2:$A$43,0),MATCH(P$4,BPCiObIC!$B$1:$AG$1,0)))</f>
        <v>0</v>
      </c>
      <c r="Q135" s="20">
        <f t="array" ref="Q135">P135*(1+INDEX(BPCiObIC!$B$2:$AG$43,MATCH($A135,BPCiObIC!$A$2:$A$43,0),MATCH(Q$4,BPCiObIC!$B$1:$AG$1,0)))</f>
        <v>0</v>
      </c>
      <c r="R135" s="20">
        <f t="array" ref="R135">Q135*(1+INDEX(BPCiObIC!$B$2:$AG$43,MATCH($A135,BPCiObIC!$A$2:$A$43,0),MATCH(R$4,BPCiObIC!$B$1:$AG$1,0)))</f>
        <v>0</v>
      </c>
      <c r="S135" s="20">
        <f t="array" ref="S135">R135*(1+INDEX(BPCiObIC!$B$2:$AG$43,MATCH($A135,BPCiObIC!$A$2:$A$43,0),MATCH(S$4,BPCiObIC!$B$1:$AG$1,0)))</f>
        <v>0</v>
      </c>
      <c r="T135" s="20">
        <f t="array" ref="T135">S135*(1+INDEX(BPCiObIC!$B$2:$AG$43,MATCH($A135,BPCiObIC!$A$2:$A$43,0),MATCH(T$4,BPCiObIC!$B$1:$AG$1,0)))</f>
        <v>0</v>
      </c>
      <c r="U135" s="20">
        <f t="array" ref="U135">T135*(1+INDEX(BPCiObIC!$B$2:$AG$43,MATCH($A135,BPCiObIC!$A$2:$A$43,0),MATCH(U$4,BPCiObIC!$B$1:$AG$1,0)))</f>
        <v>0</v>
      </c>
      <c r="V135" s="20">
        <f t="array" ref="V135">U135*(1+INDEX(BPCiObIC!$B$2:$AG$43,MATCH($A135,BPCiObIC!$A$2:$A$43,0),MATCH(V$4,BPCiObIC!$B$1:$AG$1,0)))</f>
        <v>0</v>
      </c>
      <c r="W135" s="20">
        <f t="array" ref="W135">V135*(1+INDEX(BPCiObIC!$B$2:$AG$43,MATCH($A135,BPCiObIC!$A$2:$A$43,0),MATCH(W$4,BPCiObIC!$B$1:$AG$1,0)))</f>
        <v>0</v>
      </c>
      <c r="X135" s="20">
        <f t="array" ref="X135">W135*(1+INDEX(BPCiObIC!$B$2:$AG$43,MATCH($A135,BPCiObIC!$A$2:$A$43,0),MATCH(X$4,BPCiObIC!$B$1:$AG$1,0)))</f>
        <v>0</v>
      </c>
      <c r="Y135" s="20">
        <f t="array" ref="Y135">X135*(1+INDEX(BPCiObIC!$B$2:$AG$43,MATCH($A135,BPCiObIC!$A$2:$A$43,0),MATCH(Y$4,BPCiObIC!$B$1:$AG$1,0)))</f>
        <v>0</v>
      </c>
      <c r="Z135" s="20">
        <f t="array" ref="Z135">Y135*(1+INDEX(BPCiObIC!$B$2:$AG$43,MATCH($A135,BPCiObIC!$A$2:$A$43,0),MATCH(Z$4,BPCiObIC!$B$1:$AG$1,0)))</f>
        <v>0</v>
      </c>
      <c r="AA135" s="20">
        <f t="array" ref="AA135">Z135*(1+INDEX(BPCiObIC!$B$2:$AG$43,MATCH($A135,BPCiObIC!$A$2:$A$43,0),MATCH(AA$4,BPCiObIC!$B$1:$AG$1,0)))</f>
        <v>0</v>
      </c>
      <c r="AB135" s="20">
        <f t="array" ref="AB135">AA135*(1+INDEX(BPCiObIC!$B$2:$AG$43,MATCH($A135,BPCiObIC!$A$2:$A$43,0),MATCH(AB$4,BPCiObIC!$B$1:$AG$1,0)))</f>
        <v>0</v>
      </c>
      <c r="AC135" s="20">
        <f t="array" ref="AC135">AB135*(1+INDEX(BPCiObIC!$B$2:$AG$43,MATCH($A135,BPCiObIC!$A$2:$A$43,0),MATCH(AC$4,BPCiObIC!$B$1:$AG$1,0)))</f>
        <v>0</v>
      </c>
      <c r="AD135" s="20">
        <f t="array" ref="AD135">AC135*(1+INDEX(BPCiObIC!$B$2:$AG$43,MATCH($A135,BPCiObIC!$A$2:$A$43,0),MATCH(AD$4,BPCiObIC!$B$1:$AG$1,0)))</f>
        <v>0</v>
      </c>
      <c r="AE135" s="20">
        <f t="array" ref="AE135">AD135*(1+INDEX(BPCiObIC!$B$2:$AG$43,MATCH($A135,BPCiObIC!$A$2:$A$43,0),MATCH(AE$4,BPCiObIC!$B$1:$AG$1,0)))</f>
        <v>0</v>
      </c>
      <c r="AF135" s="20">
        <f t="array" ref="AF135">AE135*(1+INDEX(BPCiObIC!$B$2:$AG$43,MATCH($A135,BPCiObIC!$A$2:$A$43,0),MATCH(AF$4,BPCiObIC!$B$1:$AG$1,0)))</f>
        <v>0</v>
      </c>
      <c r="AG135" s="20">
        <f t="array" ref="AG135">AF135*(1+INDEX(BPCiObIC!$B$2:$AG$43,MATCH($A135,BPCiObIC!$A$2:$A$43,0),MATCH(AG$4,BPCiObIC!$B$1:$AG$1,0)))</f>
        <v>0</v>
      </c>
      <c r="AH135" s="20">
        <f t="array" ref="AH135">AG135*(1+INDEX(BPCiObIC!$B$2:$AG$43,MATCH($A135,BPCiObIC!$A$2:$A$43,0),MATCH(AH$4,BPCiObIC!$B$1:$AG$1,0)))</f>
        <v>0</v>
      </c>
    </row>
    <row r="136" spans="1:34" ht="15.75" customHeight="1" x14ac:dyDescent="0.2">
      <c r="A136" s="3" t="s">
        <v>140</v>
      </c>
      <c r="B136" s="3" t="s">
        <v>90</v>
      </c>
      <c r="C136" s="3" t="s">
        <v>48</v>
      </c>
      <c r="D136" s="61">
        <f>SUM(SUMIFS('BIFUBC Output_energy'!G:G,'BIFUBC Output_energy'!A:A,B136,'BIFUBC Output_energy'!B:B,C136),SUMIFS('BIFUBC Output_nonenergy'!E:E,'BIFUBC Output_nonenergy'!A:A,B136,'BIFUBC Output_nonenergy'!B:B,C136))</f>
        <v>0</v>
      </c>
      <c r="E136" s="20">
        <f t="array" ref="E136">D136*(1+INDEX(BPCiObIC!$B$2:$AG$43,MATCH($A136,BPCiObIC!$A$2:$A$43,0),MATCH(E$4,BPCiObIC!$B$1:$AG$1,0)))</f>
        <v>0</v>
      </c>
      <c r="F136" s="20">
        <f t="array" ref="F136">E136*(1+INDEX(BPCiObIC!$B$2:$AG$43,MATCH($A136,BPCiObIC!$A$2:$A$43,0),MATCH(F$4,BPCiObIC!$B$1:$AG$1,0)))</f>
        <v>0</v>
      </c>
      <c r="G136" s="20">
        <f t="array" ref="G136">F136*(1+INDEX(BPCiObIC!$B$2:$AG$43,MATCH($A136,BPCiObIC!$A$2:$A$43,0),MATCH(G$4,BPCiObIC!$B$1:$AG$1,0)))</f>
        <v>0</v>
      </c>
      <c r="H136" s="20">
        <f t="array" ref="H136">G136*(1+INDEX(BPCiObIC!$B$2:$AG$43,MATCH($A136,BPCiObIC!$A$2:$A$43,0),MATCH(H$4,BPCiObIC!$B$1:$AG$1,0)))</f>
        <v>0</v>
      </c>
      <c r="I136" s="20">
        <f t="array" ref="I136">H136*(1+INDEX(BPCiObIC!$B$2:$AG$43,MATCH($A136,BPCiObIC!$A$2:$A$43,0),MATCH(I$4,BPCiObIC!$B$1:$AG$1,0)))</f>
        <v>0</v>
      </c>
      <c r="J136" s="20">
        <f t="array" ref="J136">I136*(1+INDEX(BPCiObIC!$B$2:$AG$43,MATCH($A136,BPCiObIC!$A$2:$A$43,0),MATCH(J$4,BPCiObIC!$B$1:$AG$1,0)))</f>
        <v>0</v>
      </c>
      <c r="K136" s="20">
        <f t="array" ref="K136">J136*(1+INDEX(BPCiObIC!$B$2:$AG$43,MATCH($A136,BPCiObIC!$A$2:$A$43,0),MATCH(K$4,BPCiObIC!$B$1:$AG$1,0)))</f>
        <v>0</v>
      </c>
      <c r="L136" s="20">
        <f t="array" ref="L136">K136*(1+INDEX(BPCiObIC!$B$2:$AG$43,MATCH($A136,BPCiObIC!$A$2:$A$43,0),MATCH(L$4,BPCiObIC!$B$1:$AG$1,0)))</f>
        <v>0</v>
      </c>
      <c r="M136" s="20">
        <f t="array" ref="M136">L136*(1+INDEX(BPCiObIC!$B$2:$AG$43,MATCH($A136,BPCiObIC!$A$2:$A$43,0),MATCH(M$4,BPCiObIC!$B$1:$AG$1,0)))</f>
        <v>0</v>
      </c>
      <c r="N136" s="20">
        <f t="array" ref="N136">M136*(1+INDEX(BPCiObIC!$B$2:$AG$43,MATCH($A136,BPCiObIC!$A$2:$A$43,0),MATCH(N$4,BPCiObIC!$B$1:$AG$1,0)))</f>
        <v>0</v>
      </c>
      <c r="O136" s="20">
        <f t="array" ref="O136">N136*(1+INDEX(BPCiObIC!$B$2:$AG$43,MATCH($A136,BPCiObIC!$A$2:$A$43,0),MATCH(O$4,BPCiObIC!$B$1:$AG$1,0)))</f>
        <v>0</v>
      </c>
      <c r="P136" s="20">
        <f t="array" ref="P136">O136*(1+INDEX(BPCiObIC!$B$2:$AG$43,MATCH($A136,BPCiObIC!$A$2:$A$43,0),MATCH(P$4,BPCiObIC!$B$1:$AG$1,0)))</f>
        <v>0</v>
      </c>
      <c r="Q136" s="20">
        <f t="array" ref="Q136">P136*(1+INDEX(BPCiObIC!$B$2:$AG$43,MATCH($A136,BPCiObIC!$A$2:$A$43,0),MATCH(Q$4,BPCiObIC!$B$1:$AG$1,0)))</f>
        <v>0</v>
      </c>
      <c r="R136" s="20">
        <f t="array" ref="R136">Q136*(1+INDEX(BPCiObIC!$B$2:$AG$43,MATCH($A136,BPCiObIC!$A$2:$A$43,0),MATCH(R$4,BPCiObIC!$B$1:$AG$1,0)))</f>
        <v>0</v>
      </c>
      <c r="S136" s="20">
        <f t="array" ref="S136">R136*(1+INDEX(BPCiObIC!$B$2:$AG$43,MATCH($A136,BPCiObIC!$A$2:$A$43,0),MATCH(S$4,BPCiObIC!$B$1:$AG$1,0)))</f>
        <v>0</v>
      </c>
      <c r="T136" s="20">
        <f t="array" ref="T136">S136*(1+INDEX(BPCiObIC!$B$2:$AG$43,MATCH($A136,BPCiObIC!$A$2:$A$43,0),MATCH(T$4,BPCiObIC!$B$1:$AG$1,0)))</f>
        <v>0</v>
      </c>
      <c r="U136" s="20">
        <f t="array" ref="U136">T136*(1+INDEX(BPCiObIC!$B$2:$AG$43,MATCH($A136,BPCiObIC!$A$2:$A$43,0),MATCH(U$4,BPCiObIC!$B$1:$AG$1,0)))</f>
        <v>0</v>
      </c>
      <c r="V136" s="20">
        <f t="array" ref="V136">U136*(1+INDEX(BPCiObIC!$B$2:$AG$43,MATCH($A136,BPCiObIC!$A$2:$A$43,0),MATCH(V$4,BPCiObIC!$B$1:$AG$1,0)))</f>
        <v>0</v>
      </c>
      <c r="W136" s="20">
        <f t="array" ref="W136">V136*(1+INDEX(BPCiObIC!$B$2:$AG$43,MATCH($A136,BPCiObIC!$A$2:$A$43,0),MATCH(W$4,BPCiObIC!$B$1:$AG$1,0)))</f>
        <v>0</v>
      </c>
      <c r="X136" s="20">
        <f t="array" ref="X136">W136*(1+INDEX(BPCiObIC!$B$2:$AG$43,MATCH($A136,BPCiObIC!$A$2:$A$43,0),MATCH(X$4,BPCiObIC!$B$1:$AG$1,0)))</f>
        <v>0</v>
      </c>
      <c r="Y136" s="20">
        <f t="array" ref="Y136">X136*(1+INDEX(BPCiObIC!$B$2:$AG$43,MATCH($A136,BPCiObIC!$A$2:$A$43,0),MATCH(Y$4,BPCiObIC!$B$1:$AG$1,0)))</f>
        <v>0</v>
      </c>
      <c r="Z136" s="20">
        <f t="array" ref="Z136">Y136*(1+INDEX(BPCiObIC!$B$2:$AG$43,MATCH($A136,BPCiObIC!$A$2:$A$43,0),MATCH(Z$4,BPCiObIC!$B$1:$AG$1,0)))</f>
        <v>0</v>
      </c>
      <c r="AA136" s="20">
        <f t="array" ref="AA136">Z136*(1+INDEX(BPCiObIC!$B$2:$AG$43,MATCH($A136,BPCiObIC!$A$2:$A$43,0),MATCH(AA$4,BPCiObIC!$B$1:$AG$1,0)))</f>
        <v>0</v>
      </c>
      <c r="AB136" s="20">
        <f t="array" ref="AB136">AA136*(1+INDEX(BPCiObIC!$B$2:$AG$43,MATCH($A136,BPCiObIC!$A$2:$A$43,0),MATCH(AB$4,BPCiObIC!$B$1:$AG$1,0)))</f>
        <v>0</v>
      </c>
      <c r="AC136" s="20">
        <f t="array" ref="AC136">AB136*(1+INDEX(BPCiObIC!$B$2:$AG$43,MATCH($A136,BPCiObIC!$A$2:$A$43,0),MATCH(AC$4,BPCiObIC!$B$1:$AG$1,0)))</f>
        <v>0</v>
      </c>
      <c r="AD136" s="20">
        <f t="array" ref="AD136">AC136*(1+INDEX(BPCiObIC!$B$2:$AG$43,MATCH($A136,BPCiObIC!$A$2:$A$43,0),MATCH(AD$4,BPCiObIC!$B$1:$AG$1,0)))</f>
        <v>0</v>
      </c>
      <c r="AE136" s="20">
        <f t="array" ref="AE136">AD136*(1+INDEX(BPCiObIC!$B$2:$AG$43,MATCH($A136,BPCiObIC!$A$2:$A$43,0),MATCH(AE$4,BPCiObIC!$B$1:$AG$1,0)))</f>
        <v>0</v>
      </c>
      <c r="AF136" s="20">
        <f t="array" ref="AF136">AE136*(1+INDEX(BPCiObIC!$B$2:$AG$43,MATCH($A136,BPCiObIC!$A$2:$A$43,0),MATCH(AF$4,BPCiObIC!$B$1:$AG$1,0)))</f>
        <v>0</v>
      </c>
      <c r="AG136" s="20">
        <f t="array" ref="AG136">AF136*(1+INDEX(BPCiObIC!$B$2:$AG$43,MATCH($A136,BPCiObIC!$A$2:$A$43,0),MATCH(AG$4,BPCiObIC!$B$1:$AG$1,0)))</f>
        <v>0</v>
      </c>
      <c r="AH136" s="20">
        <f t="array" ref="AH136">AG136*(1+INDEX(BPCiObIC!$B$2:$AG$43,MATCH($A136,BPCiObIC!$A$2:$A$43,0),MATCH(AH$4,BPCiObIC!$B$1:$AG$1,0)))</f>
        <v>0</v>
      </c>
    </row>
    <row r="137" spans="1:34" ht="15.75" customHeight="1" x14ac:dyDescent="0.2">
      <c r="A137" s="3" t="s">
        <v>141</v>
      </c>
      <c r="B137" s="3" t="s">
        <v>90</v>
      </c>
      <c r="C137" s="3" t="s">
        <v>50</v>
      </c>
      <c r="D137" s="61">
        <f>SUM(SUMIFS('BIFUBC Output_energy'!G:G,'BIFUBC Output_energy'!A:A,B137,'BIFUBC Output_energy'!B:B,C137),SUMIFS('BIFUBC Output_nonenergy'!E:E,'BIFUBC Output_nonenergy'!A:A,B137,'BIFUBC Output_nonenergy'!B:B,C137))</f>
        <v>0</v>
      </c>
      <c r="E137" s="20">
        <f t="array" ref="E137">D137*(1+INDEX(BPCiObIC!$B$2:$AG$43,MATCH($A137,BPCiObIC!$A$2:$A$43,0),MATCH(E$4,BPCiObIC!$B$1:$AG$1,0)))</f>
        <v>0</v>
      </c>
      <c r="F137" s="20">
        <f t="array" ref="F137">E137*(1+INDEX(BPCiObIC!$B$2:$AG$43,MATCH($A137,BPCiObIC!$A$2:$A$43,0),MATCH(F$4,BPCiObIC!$B$1:$AG$1,0)))</f>
        <v>0</v>
      </c>
      <c r="G137" s="20">
        <f t="array" ref="G137">F137*(1+INDEX(BPCiObIC!$B$2:$AG$43,MATCH($A137,BPCiObIC!$A$2:$A$43,0),MATCH(G$4,BPCiObIC!$B$1:$AG$1,0)))</f>
        <v>0</v>
      </c>
      <c r="H137" s="20">
        <f t="array" ref="H137">G137*(1+INDEX(BPCiObIC!$B$2:$AG$43,MATCH($A137,BPCiObIC!$A$2:$A$43,0),MATCH(H$4,BPCiObIC!$B$1:$AG$1,0)))</f>
        <v>0</v>
      </c>
      <c r="I137" s="20">
        <f t="array" ref="I137">H137*(1+INDEX(BPCiObIC!$B$2:$AG$43,MATCH($A137,BPCiObIC!$A$2:$A$43,0),MATCH(I$4,BPCiObIC!$B$1:$AG$1,0)))</f>
        <v>0</v>
      </c>
      <c r="J137" s="20">
        <f t="array" ref="J137">I137*(1+INDEX(BPCiObIC!$B$2:$AG$43,MATCH($A137,BPCiObIC!$A$2:$A$43,0),MATCH(J$4,BPCiObIC!$B$1:$AG$1,0)))</f>
        <v>0</v>
      </c>
      <c r="K137" s="20">
        <f t="array" ref="K137">J137*(1+INDEX(BPCiObIC!$B$2:$AG$43,MATCH($A137,BPCiObIC!$A$2:$A$43,0),MATCH(K$4,BPCiObIC!$B$1:$AG$1,0)))</f>
        <v>0</v>
      </c>
      <c r="L137" s="20">
        <f t="array" ref="L137">K137*(1+INDEX(BPCiObIC!$B$2:$AG$43,MATCH($A137,BPCiObIC!$A$2:$A$43,0),MATCH(L$4,BPCiObIC!$B$1:$AG$1,0)))</f>
        <v>0</v>
      </c>
      <c r="M137" s="20">
        <f t="array" ref="M137">L137*(1+INDEX(BPCiObIC!$B$2:$AG$43,MATCH($A137,BPCiObIC!$A$2:$A$43,0),MATCH(M$4,BPCiObIC!$B$1:$AG$1,0)))</f>
        <v>0</v>
      </c>
      <c r="N137" s="20">
        <f t="array" ref="N137">M137*(1+INDEX(BPCiObIC!$B$2:$AG$43,MATCH($A137,BPCiObIC!$A$2:$A$43,0),MATCH(N$4,BPCiObIC!$B$1:$AG$1,0)))</f>
        <v>0</v>
      </c>
      <c r="O137" s="20">
        <f t="array" ref="O137">N137*(1+INDEX(BPCiObIC!$B$2:$AG$43,MATCH($A137,BPCiObIC!$A$2:$A$43,0),MATCH(O$4,BPCiObIC!$B$1:$AG$1,0)))</f>
        <v>0</v>
      </c>
      <c r="P137" s="20">
        <f t="array" ref="P137">O137*(1+INDEX(BPCiObIC!$B$2:$AG$43,MATCH($A137,BPCiObIC!$A$2:$A$43,0),MATCH(P$4,BPCiObIC!$B$1:$AG$1,0)))</f>
        <v>0</v>
      </c>
      <c r="Q137" s="20">
        <f t="array" ref="Q137">P137*(1+INDEX(BPCiObIC!$B$2:$AG$43,MATCH($A137,BPCiObIC!$A$2:$A$43,0),MATCH(Q$4,BPCiObIC!$B$1:$AG$1,0)))</f>
        <v>0</v>
      </c>
      <c r="R137" s="20">
        <f t="array" ref="R137">Q137*(1+INDEX(BPCiObIC!$B$2:$AG$43,MATCH($A137,BPCiObIC!$A$2:$A$43,0),MATCH(R$4,BPCiObIC!$B$1:$AG$1,0)))</f>
        <v>0</v>
      </c>
      <c r="S137" s="20">
        <f t="array" ref="S137">R137*(1+INDEX(BPCiObIC!$B$2:$AG$43,MATCH($A137,BPCiObIC!$A$2:$A$43,0),MATCH(S$4,BPCiObIC!$B$1:$AG$1,0)))</f>
        <v>0</v>
      </c>
      <c r="T137" s="20">
        <f t="array" ref="T137">S137*(1+INDEX(BPCiObIC!$B$2:$AG$43,MATCH($A137,BPCiObIC!$A$2:$A$43,0),MATCH(T$4,BPCiObIC!$B$1:$AG$1,0)))</f>
        <v>0</v>
      </c>
      <c r="U137" s="20">
        <f t="array" ref="U137">T137*(1+INDEX(BPCiObIC!$B$2:$AG$43,MATCH($A137,BPCiObIC!$A$2:$A$43,0),MATCH(U$4,BPCiObIC!$B$1:$AG$1,0)))</f>
        <v>0</v>
      </c>
      <c r="V137" s="20">
        <f t="array" ref="V137">U137*(1+INDEX(BPCiObIC!$B$2:$AG$43,MATCH($A137,BPCiObIC!$A$2:$A$43,0),MATCH(V$4,BPCiObIC!$B$1:$AG$1,0)))</f>
        <v>0</v>
      </c>
      <c r="W137" s="20">
        <f t="array" ref="W137">V137*(1+INDEX(BPCiObIC!$B$2:$AG$43,MATCH($A137,BPCiObIC!$A$2:$A$43,0),MATCH(W$4,BPCiObIC!$B$1:$AG$1,0)))</f>
        <v>0</v>
      </c>
      <c r="X137" s="20">
        <f t="array" ref="X137">W137*(1+INDEX(BPCiObIC!$B$2:$AG$43,MATCH($A137,BPCiObIC!$A$2:$A$43,0),MATCH(X$4,BPCiObIC!$B$1:$AG$1,0)))</f>
        <v>0</v>
      </c>
      <c r="Y137" s="20">
        <f t="array" ref="Y137">X137*(1+INDEX(BPCiObIC!$B$2:$AG$43,MATCH($A137,BPCiObIC!$A$2:$A$43,0),MATCH(Y$4,BPCiObIC!$B$1:$AG$1,0)))</f>
        <v>0</v>
      </c>
      <c r="Z137" s="20">
        <f t="array" ref="Z137">Y137*(1+INDEX(BPCiObIC!$B$2:$AG$43,MATCH($A137,BPCiObIC!$A$2:$A$43,0),MATCH(Z$4,BPCiObIC!$B$1:$AG$1,0)))</f>
        <v>0</v>
      </c>
      <c r="AA137" s="20">
        <f t="array" ref="AA137">Z137*(1+INDEX(BPCiObIC!$B$2:$AG$43,MATCH($A137,BPCiObIC!$A$2:$A$43,0),MATCH(AA$4,BPCiObIC!$B$1:$AG$1,0)))</f>
        <v>0</v>
      </c>
      <c r="AB137" s="20">
        <f t="array" ref="AB137">AA137*(1+INDEX(BPCiObIC!$B$2:$AG$43,MATCH($A137,BPCiObIC!$A$2:$A$43,0),MATCH(AB$4,BPCiObIC!$B$1:$AG$1,0)))</f>
        <v>0</v>
      </c>
      <c r="AC137" s="20">
        <f t="array" ref="AC137">AB137*(1+INDEX(BPCiObIC!$B$2:$AG$43,MATCH($A137,BPCiObIC!$A$2:$A$43,0),MATCH(AC$4,BPCiObIC!$B$1:$AG$1,0)))</f>
        <v>0</v>
      </c>
      <c r="AD137" s="20">
        <f t="array" ref="AD137">AC137*(1+INDEX(BPCiObIC!$B$2:$AG$43,MATCH($A137,BPCiObIC!$A$2:$A$43,0),MATCH(AD$4,BPCiObIC!$B$1:$AG$1,0)))</f>
        <v>0</v>
      </c>
      <c r="AE137" s="20">
        <f t="array" ref="AE137">AD137*(1+INDEX(BPCiObIC!$B$2:$AG$43,MATCH($A137,BPCiObIC!$A$2:$A$43,0),MATCH(AE$4,BPCiObIC!$B$1:$AG$1,0)))</f>
        <v>0</v>
      </c>
      <c r="AF137" s="20">
        <f t="array" ref="AF137">AE137*(1+INDEX(BPCiObIC!$B$2:$AG$43,MATCH($A137,BPCiObIC!$A$2:$A$43,0),MATCH(AF$4,BPCiObIC!$B$1:$AG$1,0)))</f>
        <v>0</v>
      </c>
      <c r="AG137" s="20">
        <f t="array" ref="AG137">AF137*(1+INDEX(BPCiObIC!$B$2:$AG$43,MATCH($A137,BPCiObIC!$A$2:$A$43,0),MATCH(AG$4,BPCiObIC!$B$1:$AG$1,0)))</f>
        <v>0</v>
      </c>
      <c r="AH137" s="20">
        <f t="array" ref="AH137">AG137*(1+INDEX(BPCiObIC!$B$2:$AG$43,MATCH($A137,BPCiObIC!$A$2:$A$43,0),MATCH(AH$4,BPCiObIC!$B$1:$AG$1,0)))</f>
        <v>0</v>
      </c>
    </row>
    <row r="138" spans="1:34" ht="15.75" customHeight="1" x14ac:dyDescent="0.2">
      <c r="A138" s="3" t="s">
        <v>142</v>
      </c>
      <c r="B138" s="3" t="s">
        <v>90</v>
      </c>
      <c r="C138" s="3" t="s">
        <v>53</v>
      </c>
      <c r="D138" s="61">
        <f>SUM(SUMIFS('BIFUBC Output_energy'!G:G,'BIFUBC Output_energy'!A:A,B138,'BIFUBC Output_energy'!B:B,C138),SUMIFS('BIFUBC Output_nonenergy'!E:E,'BIFUBC Output_nonenergy'!A:A,B138,'BIFUBC Output_nonenergy'!B:B,C138))</f>
        <v>0</v>
      </c>
      <c r="E138" s="20">
        <f t="array" ref="E138">D138*(1+INDEX(BPCiObIC!$B$2:$AG$43,MATCH($A138,BPCiObIC!$A$2:$A$43,0),MATCH(E$4,BPCiObIC!$B$1:$AG$1,0)))</f>
        <v>0</v>
      </c>
      <c r="F138" s="20">
        <f t="array" ref="F138">E138*(1+INDEX(BPCiObIC!$B$2:$AG$43,MATCH($A138,BPCiObIC!$A$2:$A$43,0),MATCH(F$4,BPCiObIC!$B$1:$AG$1,0)))</f>
        <v>0</v>
      </c>
      <c r="G138" s="20">
        <f t="array" ref="G138">F138*(1+INDEX(BPCiObIC!$B$2:$AG$43,MATCH($A138,BPCiObIC!$A$2:$A$43,0),MATCH(G$4,BPCiObIC!$B$1:$AG$1,0)))</f>
        <v>0</v>
      </c>
      <c r="H138" s="20">
        <f t="array" ref="H138">G138*(1+INDEX(BPCiObIC!$B$2:$AG$43,MATCH($A138,BPCiObIC!$A$2:$A$43,0),MATCH(H$4,BPCiObIC!$B$1:$AG$1,0)))</f>
        <v>0</v>
      </c>
      <c r="I138" s="20">
        <f t="array" ref="I138">H138*(1+INDEX(BPCiObIC!$B$2:$AG$43,MATCH($A138,BPCiObIC!$A$2:$A$43,0),MATCH(I$4,BPCiObIC!$B$1:$AG$1,0)))</f>
        <v>0</v>
      </c>
      <c r="J138" s="20">
        <f t="array" ref="J138">I138*(1+INDEX(BPCiObIC!$B$2:$AG$43,MATCH($A138,BPCiObIC!$A$2:$A$43,0),MATCH(J$4,BPCiObIC!$B$1:$AG$1,0)))</f>
        <v>0</v>
      </c>
      <c r="K138" s="20">
        <f t="array" ref="K138">J138*(1+INDEX(BPCiObIC!$B$2:$AG$43,MATCH($A138,BPCiObIC!$A$2:$A$43,0),MATCH(K$4,BPCiObIC!$B$1:$AG$1,0)))</f>
        <v>0</v>
      </c>
      <c r="L138" s="20">
        <f t="array" ref="L138">K138*(1+INDEX(BPCiObIC!$B$2:$AG$43,MATCH($A138,BPCiObIC!$A$2:$A$43,0),MATCH(L$4,BPCiObIC!$B$1:$AG$1,0)))</f>
        <v>0</v>
      </c>
      <c r="M138" s="20">
        <f t="array" ref="M138">L138*(1+INDEX(BPCiObIC!$B$2:$AG$43,MATCH($A138,BPCiObIC!$A$2:$A$43,0),MATCH(M$4,BPCiObIC!$B$1:$AG$1,0)))</f>
        <v>0</v>
      </c>
      <c r="N138" s="20">
        <f t="array" ref="N138">M138*(1+INDEX(BPCiObIC!$B$2:$AG$43,MATCH($A138,BPCiObIC!$A$2:$A$43,0),MATCH(N$4,BPCiObIC!$B$1:$AG$1,0)))</f>
        <v>0</v>
      </c>
      <c r="O138" s="20">
        <f t="array" ref="O138">N138*(1+INDEX(BPCiObIC!$B$2:$AG$43,MATCH($A138,BPCiObIC!$A$2:$A$43,0),MATCH(O$4,BPCiObIC!$B$1:$AG$1,0)))</f>
        <v>0</v>
      </c>
      <c r="P138" s="20">
        <f t="array" ref="P138">O138*(1+INDEX(BPCiObIC!$B$2:$AG$43,MATCH($A138,BPCiObIC!$A$2:$A$43,0),MATCH(P$4,BPCiObIC!$B$1:$AG$1,0)))</f>
        <v>0</v>
      </c>
      <c r="Q138" s="20">
        <f t="array" ref="Q138">P138*(1+INDEX(BPCiObIC!$B$2:$AG$43,MATCH($A138,BPCiObIC!$A$2:$A$43,0),MATCH(Q$4,BPCiObIC!$B$1:$AG$1,0)))</f>
        <v>0</v>
      </c>
      <c r="R138" s="20">
        <f t="array" ref="R138">Q138*(1+INDEX(BPCiObIC!$B$2:$AG$43,MATCH($A138,BPCiObIC!$A$2:$A$43,0),MATCH(R$4,BPCiObIC!$B$1:$AG$1,0)))</f>
        <v>0</v>
      </c>
      <c r="S138" s="20">
        <f t="array" ref="S138">R138*(1+INDEX(BPCiObIC!$B$2:$AG$43,MATCH($A138,BPCiObIC!$A$2:$A$43,0),MATCH(S$4,BPCiObIC!$B$1:$AG$1,0)))</f>
        <v>0</v>
      </c>
      <c r="T138" s="20">
        <f t="array" ref="T138">S138*(1+INDEX(BPCiObIC!$B$2:$AG$43,MATCH($A138,BPCiObIC!$A$2:$A$43,0),MATCH(T$4,BPCiObIC!$B$1:$AG$1,0)))</f>
        <v>0</v>
      </c>
      <c r="U138" s="20">
        <f t="array" ref="U138">T138*(1+INDEX(BPCiObIC!$B$2:$AG$43,MATCH($A138,BPCiObIC!$A$2:$A$43,0),MATCH(U$4,BPCiObIC!$B$1:$AG$1,0)))</f>
        <v>0</v>
      </c>
      <c r="V138" s="20">
        <f t="array" ref="V138">U138*(1+INDEX(BPCiObIC!$B$2:$AG$43,MATCH($A138,BPCiObIC!$A$2:$A$43,0),MATCH(V$4,BPCiObIC!$B$1:$AG$1,0)))</f>
        <v>0</v>
      </c>
      <c r="W138" s="20">
        <f t="array" ref="W138">V138*(1+INDEX(BPCiObIC!$B$2:$AG$43,MATCH($A138,BPCiObIC!$A$2:$A$43,0),MATCH(W$4,BPCiObIC!$B$1:$AG$1,0)))</f>
        <v>0</v>
      </c>
      <c r="X138" s="20">
        <f t="array" ref="X138">W138*(1+INDEX(BPCiObIC!$B$2:$AG$43,MATCH($A138,BPCiObIC!$A$2:$A$43,0),MATCH(X$4,BPCiObIC!$B$1:$AG$1,0)))</f>
        <v>0</v>
      </c>
      <c r="Y138" s="20">
        <f t="array" ref="Y138">X138*(1+INDEX(BPCiObIC!$B$2:$AG$43,MATCH($A138,BPCiObIC!$A$2:$A$43,0),MATCH(Y$4,BPCiObIC!$B$1:$AG$1,0)))</f>
        <v>0</v>
      </c>
      <c r="Z138" s="20">
        <f t="array" ref="Z138">Y138*(1+INDEX(BPCiObIC!$B$2:$AG$43,MATCH($A138,BPCiObIC!$A$2:$A$43,0),MATCH(Z$4,BPCiObIC!$B$1:$AG$1,0)))</f>
        <v>0</v>
      </c>
      <c r="AA138" s="20">
        <f t="array" ref="AA138">Z138*(1+INDEX(BPCiObIC!$B$2:$AG$43,MATCH($A138,BPCiObIC!$A$2:$A$43,0),MATCH(AA$4,BPCiObIC!$B$1:$AG$1,0)))</f>
        <v>0</v>
      </c>
      <c r="AB138" s="20">
        <f t="array" ref="AB138">AA138*(1+INDEX(BPCiObIC!$B$2:$AG$43,MATCH($A138,BPCiObIC!$A$2:$A$43,0),MATCH(AB$4,BPCiObIC!$B$1:$AG$1,0)))</f>
        <v>0</v>
      </c>
      <c r="AC138" s="20">
        <f t="array" ref="AC138">AB138*(1+INDEX(BPCiObIC!$B$2:$AG$43,MATCH($A138,BPCiObIC!$A$2:$A$43,0),MATCH(AC$4,BPCiObIC!$B$1:$AG$1,0)))</f>
        <v>0</v>
      </c>
      <c r="AD138" s="20">
        <f t="array" ref="AD138">AC138*(1+INDEX(BPCiObIC!$B$2:$AG$43,MATCH($A138,BPCiObIC!$A$2:$A$43,0),MATCH(AD$4,BPCiObIC!$B$1:$AG$1,0)))</f>
        <v>0</v>
      </c>
      <c r="AE138" s="20">
        <f t="array" ref="AE138">AD138*(1+INDEX(BPCiObIC!$B$2:$AG$43,MATCH($A138,BPCiObIC!$A$2:$A$43,0),MATCH(AE$4,BPCiObIC!$B$1:$AG$1,0)))</f>
        <v>0</v>
      </c>
      <c r="AF138" s="20">
        <f t="array" ref="AF138">AE138*(1+INDEX(BPCiObIC!$B$2:$AG$43,MATCH($A138,BPCiObIC!$A$2:$A$43,0),MATCH(AF$4,BPCiObIC!$B$1:$AG$1,0)))</f>
        <v>0</v>
      </c>
      <c r="AG138" s="20">
        <f t="array" ref="AG138">AF138*(1+INDEX(BPCiObIC!$B$2:$AG$43,MATCH($A138,BPCiObIC!$A$2:$A$43,0),MATCH(AG$4,BPCiObIC!$B$1:$AG$1,0)))</f>
        <v>0</v>
      </c>
      <c r="AH138" s="20">
        <f t="array" ref="AH138">AG138*(1+INDEX(BPCiObIC!$B$2:$AG$43,MATCH($A138,BPCiObIC!$A$2:$A$43,0),MATCH(AH$4,BPCiObIC!$B$1:$AG$1,0)))</f>
        <v>0</v>
      </c>
    </row>
    <row r="139" spans="1:34" ht="15.75" customHeight="1" x14ac:dyDescent="0.2">
      <c r="A139" s="3" t="s">
        <v>143</v>
      </c>
      <c r="B139" s="3" t="s">
        <v>90</v>
      </c>
      <c r="C139" s="3" t="s">
        <v>114</v>
      </c>
      <c r="D139" s="61">
        <f>SUM(SUMIFS('BIFUBC Output_energy'!G:G,'BIFUBC Output_energy'!A:A,B139,'BIFUBC Output_energy'!B:B,C139),SUMIFS('BIFUBC Output_nonenergy'!E:E,'BIFUBC Output_nonenergy'!A:A,B139,'BIFUBC Output_nonenergy'!B:B,C139))</f>
        <v>86482790144000</v>
      </c>
      <c r="E139" s="20">
        <f t="array" ref="E139">D139*(1+INDEX(BPCiObIC!$B$2:$AG$43,MATCH($A139,BPCiObIC!$A$2:$A$43,0),MATCH(E$4,BPCiObIC!$B$1:$AG$1,0)))</f>
        <v>87598418136857.594</v>
      </c>
      <c r="F139" s="20">
        <f t="array" ref="F139">E139*(1+INDEX(BPCiObIC!$B$2:$AG$43,MATCH($A139,BPCiObIC!$A$2:$A$43,0),MATCH(F$4,BPCiObIC!$B$1:$AG$1,0)))</f>
        <v>88728437730823.047</v>
      </c>
      <c r="G139" s="20">
        <f t="array" ref="G139">F139*(1+INDEX(BPCiObIC!$B$2:$AG$43,MATCH($A139,BPCiObIC!$A$2:$A$43,0),MATCH(G$4,BPCiObIC!$B$1:$AG$1,0)))</f>
        <v>90600607766943.406</v>
      </c>
      <c r="H139" s="20">
        <f t="array" ref="H139">G139*(1+INDEX(BPCiObIC!$B$2:$AG$43,MATCH($A139,BPCiObIC!$A$2:$A$43,0),MATCH(H$4,BPCiObIC!$B$1:$AG$1,0)))</f>
        <v>91289172385972.188</v>
      </c>
      <c r="I139" s="20">
        <f t="array" ref="I139">H139*(1+INDEX(BPCiObIC!$B$2:$AG$43,MATCH($A139,BPCiObIC!$A$2:$A$43,0),MATCH(I$4,BPCiObIC!$B$1:$AG$1,0)))</f>
        <v>94764785990064.219</v>
      </c>
      <c r="J139" s="20">
        <f t="array" ref="J139">I139*(1+INDEX(BPCiObIC!$B$2:$AG$43,MATCH($A139,BPCiObIC!$A$2:$A$43,0),MATCH(J$4,BPCiObIC!$B$1:$AG$1,0)))</f>
        <v>98240399594156.25</v>
      </c>
      <c r="K139" s="20">
        <f t="array" ref="K139">J139*(1+INDEX(BPCiObIC!$B$2:$AG$43,MATCH($A139,BPCiObIC!$A$2:$A$43,0),MATCH(K$4,BPCiObIC!$B$1:$AG$1,0)))</f>
        <v>101716013198246.78</v>
      </c>
      <c r="L139" s="20">
        <f t="array" ref="L139">K139*(1+INDEX(BPCiObIC!$B$2:$AG$43,MATCH($A139,BPCiObIC!$A$2:$A$43,0),MATCH(L$4,BPCiObIC!$B$1:$AG$1,0)))</f>
        <v>105191626802338.83</v>
      </c>
      <c r="M139" s="20">
        <f t="array" ref="M139">L139*(1+INDEX(BPCiObIC!$B$2:$AG$43,MATCH($A139,BPCiObIC!$A$2:$A$43,0),MATCH(M$4,BPCiObIC!$B$1:$AG$1,0)))</f>
        <v>108667240406430.86</v>
      </c>
      <c r="N139" s="20">
        <f t="array" ref="N139">M139*(1+INDEX(BPCiObIC!$B$2:$AG$43,MATCH($A139,BPCiObIC!$A$2:$A$43,0),MATCH(N$4,BPCiObIC!$B$1:$AG$1,0)))</f>
        <v>112142854010521.39</v>
      </c>
      <c r="O139" s="20">
        <f t="array" ref="O139">N139*(1+INDEX(BPCiObIC!$B$2:$AG$43,MATCH($A139,BPCiObIC!$A$2:$A$43,0),MATCH(O$4,BPCiObIC!$B$1:$AG$1,0)))</f>
        <v>115618467614613.42</v>
      </c>
      <c r="P139" s="20">
        <f t="array" ref="P139">O139*(1+INDEX(BPCiObIC!$B$2:$AG$43,MATCH($A139,BPCiObIC!$A$2:$A$43,0),MATCH(P$4,BPCiObIC!$B$1:$AG$1,0)))</f>
        <v>119094081218703.97</v>
      </c>
      <c r="Q139" s="20">
        <f t="array" ref="Q139">P139*(1+INDEX(BPCiObIC!$B$2:$AG$43,MATCH($A139,BPCiObIC!$A$2:$A$43,0),MATCH(Q$4,BPCiObIC!$B$1:$AG$1,0)))</f>
        <v>122569694822796.02</v>
      </c>
      <c r="R139" s="20">
        <f t="array" ref="R139">Q139*(1+INDEX(BPCiObIC!$B$2:$AG$43,MATCH($A139,BPCiObIC!$A$2:$A$43,0),MATCH(R$4,BPCiObIC!$B$1:$AG$1,0)))</f>
        <v>126045308426888.05</v>
      </c>
      <c r="S139" s="20">
        <f t="array" ref="S139">R139*(1+INDEX(BPCiObIC!$B$2:$AG$43,MATCH($A139,BPCiObIC!$A$2:$A$43,0),MATCH(S$4,BPCiObIC!$B$1:$AG$1,0)))</f>
        <v>129520922030978.56</v>
      </c>
      <c r="T139" s="20">
        <f t="array" ref="T139">S139*(1+INDEX(BPCiObIC!$B$2:$AG$43,MATCH($A139,BPCiObIC!$A$2:$A$43,0),MATCH(T$4,BPCiObIC!$B$1:$AG$1,0)))</f>
        <v>132996535635070.59</v>
      </c>
      <c r="U139" s="20">
        <f t="array" ref="U139">T139*(1+INDEX(BPCiObIC!$B$2:$AG$43,MATCH($A139,BPCiObIC!$A$2:$A$43,0),MATCH(U$4,BPCiObIC!$B$1:$AG$1,0)))</f>
        <v>136472149239162.64</v>
      </c>
      <c r="V139" s="20">
        <f t="array" ref="V139">U139*(1+INDEX(BPCiObIC!$B$2:$AG$43,MATCH($A139,BPCiObIC!$A$2:$A$43,0),MATCH(V$4,BPCiObIC!$B$1:$AG$1,0)))</f>
        <v>139947762843253.16</v>
      </c>
      <c r="W139" s="20">
        <f t="array" ref="W139">V139*(1+INDEX(BPCiObIC!$B$2:$AG$43,MATCH($A139,BPCiObIC!$A$2:$A$43,0),MATCH(W$4,BPCiObIC!$B$1:$AG$1,0)))</f>
        <v>143423376447345.19</v>
      </c>
      <c r="X139" s="20">
        <f t="array" ref="X139">W139*(1+INDEX(BPCiObIC!$B$2:$AG$43,MATCH($A139,BPCiObIC!$A$2:$A$43,0),MATCH(X$4,BPCiObIC!$B$1:$AG$1,0)))</f>
        <v>146898990051437.25</v>
      </c>
      <c r="Y139" s="20">
        <f t="array" ref="Y139">X139*(1+INDEX(BPCiObIC!$B$2:$AG$43,MATCH($A139,BPCiObIC!$A$2:$A$43,0),MATCH(Y$4,BPCiObIC!$B$1:$AG$1,0)))</f>
        <v>150374603655527.78</v>
      </c>
      <c r="Z139" s="20">
        <f t="array" ref="Z139">Y139*(1+INDEX(BPCiObIC!$B$2:$AG$43,MATCH($A139,BPCiObIC!$A$2:$A$43,0),MATCH(Z$4,BPCiObIC!$B$1:$AG$1,0)))</f>
        <v>153850217259619.84</v>
      </c>
      <c r="AA139" s="20">
        <f t="array" ref="AA139">Z139*(1+INDEX(BPCiObIC!$B$2:$AG$43,MATCH($A139,BPCiObIC!$A$2:$A$43,0),MATCH(AA$4,BPCiObIC!$B$1:$AG$1,0)))</f>
        <v>157325830863711.88</v>
      </c>
      <c r="AB139" s="20">
        <f t="array" ref="AB139">AA139*(1+INDEX(BPCiObIC!$B$2:$AG$43,MATCH($A139,BPCiObIC!$A$2:$A$43,0),MATCH(AB$4,BPCiObIC!$B$1:$AG$1,0)))</f>
        <v>160801444467802.44</v>
      </c>
      <c r="AC139" s="20">
        <f t="array" ref="AC139">AB139*(1+INDEX(BPCiObIC!$B$2:$AG$43,MATCH($A139,BPCiObIC!$A$2:$A$43,0),MATCH(AC$4,BPCiObIC!$B$1:$AG$1,0)))</f>
        <v>164277058071894.47</v>
      </c>
      <c r="AD139" s="20">
        <f t="array" ref="AD139">AC139*(1+INDEX(BPCiObIC!$B$2:$AG$43,MATCH($A139,BPCiObIC!$A$2:$A$43,0),MATCH(AD$4,BPCiObIC!$B$1:$AG$1,0)))</f>
        <v>167752671675986.53</v>
      </c>
      <c r="AE139" s="20">
        <f t="array" ref="AE139">AD139*(1+INDEX(BPCiObIC!$B$2:$AG$43,MATCH($A139,BPCiObIC!$A$2:$A$43,0),MATCH(AE$4,BPCiObIC!$B$1:$AG$1,0)))</f>
        <v>171228285280077.06</v>
      </c>
      <c r="AF139" s="20">
        <f t="array" ref="AF139">AE139*(1+INDEX(BPCiObIC!$B$2:$AG$43,MATCH($A139,BPCiObIC!$A$2:$A$43,0),MATCH(AF$4,BPCiObIC!$B$1:$AG$1,0)))</f>
        <v>174703898884169.12</v>
      </c>
      <c r="AG139" s="20">
        <f t="array" ref="AG139">AF139*(1+INDEX(BPCiObIC!$B$2:$AG$43,MATCH($A139,BPCiObIC!$A$2:$A$43,0),MATCH(AG$4,BPCiObIC!$B$1:$AG$1,0)))</f>
        <v>178179512488261.19</v>
      </c>
      <c r="AH139" s="20">
        <f t="array" ref="AH139">AG139*(1+INDEX(BPCiObIC!$B$2:$AG$43,MATCH($A139,BPCiObIC!$A$2:$A$43,0),MATCH(AH$4,BPCiObIC!$B$1:$AG$1,0)))</f>
        <v>181655126092351.72</v>
      </c>
    </row>
    <row r="140" spans="1:34" ht="15.75" customHeight="1" x14ac:dyDescent="0.2">
      <c r="A140" s="3" t="s">
        <v>144</v>
      </c>
      <c r="B140" s="3" t="s">
        <v>90</v>
      </c>
      <c r="C140" s="3" t="s">
        <v>115</v>
      </c>
      <c r="D140" s="61">
        <f>SUM(SUMIFS('BIFUBC Output_energy'!G:G,'BIFUBC Output_energy'!A:A,B140,'BIFUBC Output_energy'!B:B,C140),SUMIFS('BIFUBC Output_nonenergy'!E:E,'BIFUBC Output_nonenergy'!A:A,B140,'BIFUBC Output_nonenergy'!B:B,C140))</f>
        <v>0</v>
      </c>
      <c r="E140" s="20">
        <f t="array" ref="E140">D140*(1+INDEX(BPCiObIC!$B$2:$AG$43,MATCH($A140,BPCiObIC!$A$2:$A$43,0),MATCH(E$4,BPCiObIC!$B$1:$AG$1,0)))</f>
        <v>0</v>
      </c>
      <c r="F140" s="20">
        <f t="array" ref="F140">E140*(1+INDEX(BPCiObIC!$B$2:$AG$43,MATCH($A140,BPCiObIC!$A$2:$A$43,0),MATCH(F$4,BPCiObIC!$B$1:$AG$1,0)))</f>
        <v>0</v>
      </c>
      <c r="G140" s="20">
        <f t="array" ref="G140">F140*(1+INDEX(BPCiObIC!$B$2:$AG$43,MATCH($A140,BPCiObIC!$A$2:$A$43,0),MATCH(G$4,BPCiObIC!$B$1:$AG$1,0)))</f>
        <v>0</v>
      </c>
      <c r="H140" s="20">
        <f t="array" ref="H140">G140*(1+INDEX(BPCiObIC!$B$2:$AG$43,MATCH($A140,BPCiObIC!$A$2:$A$43,0),MATCH(H$4,BPCiObIC!$B$1:$AG$1,0)))</f>
        <v>0</v>
      </c>
      <c r="I140" s="20">
        <f t="array" ref="I140">H140*(1+INDEX(BPCiObIC!$B$2:$AG$43,MATCH($A140,BPCiObIC!$A$2:$A$43,0),MATCH(I$4,BPCiObIC!$B$1:$AG$1,0)))</f>
        <v>0</v>
      </c>
      <c r="J140" s="20">
        <f t="array" ref="J140">I140*(1+INDEX(BPCiObIC!$B$2:$AG$43,MATCH($A140,BPCiObIC!$A$2:$A$43,0),MATCH(J$4,BPCiObIC!$B$1:$AG$1,0)))</f>
        <v>0</v>
      </c>
      <c r="K140" s="20">
        <f t="array" ref="K140">J140*(1+INDEX(BPCiObIC!$B$2:$AG$43,MATCH($A140,BPCiObIC!$A$2:$A$43,0),MATCH(K$4,BPCiObIC!$B$1:$AG$1,0)))</f>
        <v>0</v>
      </c>
      <c r="L140" s="20">
        <f t="array" ref="L140">K140*(1+INDEX(BPCiObIC!$B$2:$AG$43,MATCH($A140,BPCiObIC!$A$2:$A$43,0),MATCH(L$4,BPCiObIC!$B$1:$AG$1,0)))</f>
        <v>0</v>
      </c>
      <c r="M140" s="20">
        <f t="array" ref="M140">L140*(1+INDEX(BPCiObIC!$B$2:$AG$43,MATCH($A140,BPCiObIC!$A$2:$A$43,0),MATCH(M$4,BPCiObIC!$B$1:$AG$1,0)))</f>
        <v>0</v>
      </c>
      <c r="N140" s="20">
        <f t="array" ref="N140">M140*(1+INDEX(BPCiObIC!$B$2:$AG$43,MATCH($A140,BPCiObIC!$A$2:$A$43,0),MATCH(N$4,BPCiObIC!$B$1:$AG$1,0)))</f>
        <v>0</v>
      </c>
      <c r="O140" s="20">
        <f t="array" ref="O140">N140*(1+INDEX(BPCiObIC!$B$2:$AG$43,MATCH($A140,BPCiObIC!$A$2:$A$43,0),MATCH(O$4,BPCiObIC!$B$1:$AG$1,0)))</f>
        <v>0</v>
      </c>
      <c r="P140" s="20">
        <f t="array" ref="P140">O140*(1+INDEX(BPCiObIC!$B$2:$AG$43,MATCH($A140,BPCiObIC!$A$2:$A$43,0),MATCH(P$4,BPCiObIC!$B$1:$AG$1,0)))</f>
        <v>0</v>
      </c>
      <c r="Q140" s="20">
        <f t="array" ref="Q140">P140*(1+INDEX(BPCiObIC!$B$2:$AG$43,MATCH($A140,BPCiObIC!$A$2:$A$43,0),MATCH(Q$4,BPCiObIC!$B$1:$AG$1,0)))</f>
        <v>0</v>
      </c>
      <c r="R140" s="20">
        <f t="array" ref="R140">Q140*(1+INDEX(BPCiObIC!$B$2:$AG$43,MATCH($A140,BPCiObIC!$A$2:$A$43,0),MATCH(R$4,BPCiObIC!$B$1:$AG$1,0)))</f>
        <v>0</v>
      </c>
      <c r="S140" s="20">
        <f t="array" ref="S140">R140*(1+INDEX(BPCiObIC!$B$2:$AG$43,MATCH($A140,BPCiObIC!$A$2:$A$43,0),MATCH(S$4,BPCiObIC!$B$1:$AG$1,0)))</f>
        <v>0</v>
      </c>
      <c r="T140" s="20">
        <f t="array" ref="T140">S140*(1+INDEX(BPCiObIC!$B$2:$AG$43,MATCH($A140,BPCiObIC!$A$2:$A$43,0),MATCH(T$4,BPCiObIC!$B$1:$AG$1,0)))</f>
        <v>0</v>
      </c>
      <c r="U140" s="20">
        <f t="array" ref="U140">T140*(1+INDEX(BPCiObIC!$B$2:$AG$43,MATCH($A140,BPCiObIC!$A$2:$A$43,0),MATCH(U$4,BPCiObIC!$B$1:$AG$1,0)))</f>
        <v>0</v>
      </c>
      <c r="V140" s="20">
        <f t="array" ref="V140">U140*(1+INDEX(BPCiObIC!$B$2:$AG$43,MATCH($A140,BPCiObIC!$A$2:$A$43,0),MATCH(V$4,BPCiObIC!$B$1:$AG$1,0)))</f>
        <v>0</v>
      </c>
      <c r="W140" s="20">
        <f t="array" ref="W140">V140*(1+INDEX(BPCiObIC!$B$2:$AG$43,MATCH($A140,BPCiObIC!$A$2:$A$43,0),MATCH(W$4,BPCiObIC!$B$1:$AG$1,0)))</f>
        <v>0</v>
      </c>
      <c r="X140" s="20">
        <f t="array" ref="X140">W140*(1+INDEX(BPCiObIC!$B$2:$AG$43,MATCH($A140,BPCiObIC!$A$2:$A$43,0),MATCH(X$4,BPCiObIC!$B$1:$AG$1,0)))</f>
        <v>0</v>
      </c>
      <c r="Y140" s="20">
        <f t="array" ref="Y140">X140*(1+INDEX(BPCiObIC!$B$2:$AG$43,MATCH($A140,BPCiObIC!$A$2:$A$43,0),MATCH(Y$4,BPCiObIC!$B$1:$AG$1,0)))</f>
        <v>0</v>
      </c>
      <c r="Z140" s="20">
        <f t="array" ref="Z140">Y140*(1+INDEX(BPCiObIC!$B$2:$AG$43,MATCH($A140,BPCiObIC!$A$2:$A$43,0),MATCH(Z$4,BPCiObIC!$B$1:$AG$1,0)))</f>
        <v>0</v>
      </c>
      <c r="AA140" s="20">
        <f t="array" ref="AA140">Z140*(1+INDEX(BPCiObIC!$B$2:$AG$43,MATCH($A140,BPCiObIC!$A$2:$A$43,0),MATCH(AA$4,BPCiObIC!$B$1:$AG$1,0)))</f>
        <v>0</v>
      </c>
      <c r="AB140" s="20">
        <f t="array" ref="AB140">AA140*(1+INDEX(BPCiObIC!$B$2:$AG$43,MATCH($A140,BPCiObIC!$A$2:$A$43,0),MATCH(AB$4,BPCiObIC!$B$1:$AG$1,0)))</f>
        <v>0</v>
      </c>
      <c r="AC140" s="20">
        <f t="array" ref="AC140">AB140*(1+INDEX(BPCiObIC!$B$2:$AG$43,MATCH($A140,BPCiObIC!$A$2:$A$43,0),MATCH(AC$4,BPCiObIC!$B$1:$AG$1,0)))</f>
        <v>0</v>
      </c>
      <c r="AD140" s="20">
        <f t="array" ref="AD140">AC140*(1+INDEX(BPCiObIC!$B$2:$AG$43,MATCH($A140,BPCiObIC!$A$2:$A$43,0),MATCH(AD$4,BPCiObIC!$B$1:$AG$1,0)))</f>
        <v>0</v>
      </c>
      <c r="AE140" s="20">
        <f t="array" ref="AE140">AD140*(1+INDEX(BPCiObIC!$B$2:$AG$43,MATCH($A140,BPCiObIC!$A$2:$A$43,0),MATCH(AE$4,BPCiObIC!$B$1:$AG$1,0)))</f>
        <v>0</v>
      </c>
      <c r="AF140" s="20">
        <f t="array" ref="AF140">AE140*(1+INDEX(BPCiObIC!$B$2:$AG$43,MATCH($A140,BPCiObIC!$A$2:$A$43,0),MATCH(AF$4,BPCiObIC!$B$1:$AG$1,0)))</f>
        <v>0</v>
      </c>
      <c r="AG140" s="20">
        <f t="array" ref="AG140">AF140*(1+INDEX(BPCiObIC!$B$2:$AG$43,MATCH($A140,BPCiObIC!$A$2:$A$43,0),MATCH(AG$4,BPCiObIC!$B$1:$AG$1,0)))</f>
        <v>0</v>
      </c>
      <c r="AH140" s="20">
        <f t="array" ref="AH140">AG140*(1+INDEX(BPCiObIC!$B$2:$AG$43,MATCH($A140,BPCiObIC!$A$2:$A$43,0),MATCH(AH$4,BPCiObIC!$B$1:$AG$1,0)))</f>
        <v>0</v>
      </c>
    </row>
    <row r="141" spans="1:34" ht="15.75" customHeight="1" x14ac:dyDescent="0.2">
      <c r="A141" s="3" t="s">
        <v>145</v>
      </c>
      <c r="B141" s="3" t="s">
        <v>90</v>
      </c>
      <c r="C141" s="3" t="s">
        <v>116</v>
      </c>
      <c r="D141" s="61">
        <f>SUM(SUMIFS('BIFUBC Output_energy'!G:G,'BIFUBC Output_energy'!A:A,B141,'BIFUBC Output_energy'!B:B,C141),SUMIFS('BIFUBC Output_nonenergy'!E:E,'BIFUBC Output_nonenergy'!A:A,B141,'BIFUBC Output_nonenergy'!B:B,C141))</f>
        <v>0</v>
      </c>
      <c r="E141" s="20">
        <f t="array" ref="E141">D141*(1+INDEX(BPCiObIC!$B$2:$AG$43,MATCH($A141,BPCiObIC!$A$2:$A$43,0),MATCH(E$4,BPCiObIC!$B$1:$AG$1,0)))</f>
        <v>0</v>
      </c>
      <c r="F141" s="20">
        <f t="array" ref="F141">E141*(1+INDEX(BPCiObIC!$B$2:$AG$43,MATCH($A141,BPCiObIC!$A$2:$A$43,0),MATCH(F$4,BPCiObIC!$B$1:$AG$1,0)))</f>
        <v>0</v>
      </c>
      <c r="G141" s="20">
        <f t="array" ref="G141">F141*(1+INDEX(BPCiObIC!$B$2:$AG$43,MATCH($A141,BPCiObIC!$A$2:$A$43,0),MATCH(G$4,BPCiObIC!$B$1:$AG$1,0)))</f>
        <v>0</v>
      </c>
      <c r="H141" s="20">
        <f t="array" ref="H141">G141*(1+INDEX(BPCiObIC!$B$2:$AG$43,MATCH($A141,BPCiObIC!$A$2:$A$43,0),MATCH(H$4,BPCiObIC!$B$1:$AG$1,0)))</f>
        <v>0</v>
      </c>
      <c r="I141" s="20">
        <f t="array" ref="I141">H141*(1+INDEX(BPCiObIC!$B$2:$AG$43,MATCH($A141,BPCiObIC!$A$2:$A$43,0),MATCH(I$4,BPCiObIC!$B$1:$AG$1,0)))</f>
        <v>0</v>
      </c>
      <c r="J141" s="20">
        <f t="array" ref="J141">I141*(1+INDEX(BPCiObIC!$B$2:$AG$43,MATCH($A141,BPCiObIC!$A$2:$A$43,0),MATCH(J$4,BPCiObIC!$B$1:$AG$1,0)))</f>
        <v>0</v>
      </c>
      <c r="K141" s="20">
        <f t="array" ref="K141">J141*(1+INDEX(BPCiObIC!$B$2:$AG$43,MATCH($A141,BPCiObIC!$A$2:$A$43,0),MATCH(K$4,BPCiObIC!$B$1:$AG$1,0)))</f>
        <v>0</v>
      </c>
      <c r="L141" s="20">
        <f t="array" ref="L141">K141*(1+INDEX(BPCiObIC!$B$2:$AG$43,MATCH($A141,BPCiObIC!$A$2:$A$43,0),MATCH(L$4,BPCiObIC!$B$1:$AG$1,0)))</f>
        <v>0</v>
      </c>
      <c r="M141" s="20">
        <f t="array" ref="M141">L141*(1+INDEX(BPCiObIC!$B$2:$AG$43,MATCH($A141,BPCiObIC!$A$2:$A$43,0),MATCH(M$4,BPCiObIC!$B$1:$AG$1,0)))</f>
        <v>0</v>
      </c>
      <c r="N141" s="20">
        <f t="array" ref="N141">M141*(1+INDEX(BPCiObIC!$B$2:$AG$43,MATCH($A141,BPCiObIC!$A$2:$A$43,0),MATCH(N$4,BPCiObIC!$B$1:$AG$1,0)))</f>
        <v>0</v>
      </c>
      <c r="O141" s="20">
        <f t="array" ref="O141">N141*(1+INDEX(BPCiObIC!$B$2:$AG$43,MATCH($A141,BPCiObIC!$A$2:$A$43,0),MATCH(O$4,BPCiObIC!$B$1:$AG$1,0)))</f>
        <v>0</v>
      </c>
      <c r="P141" s="20">
        <f t="array" ref="P141">O141*(1+INDEX(BPCiObIC!$B$2:$AG$43,MATCH($A141,BPCiObIC!$A$2:$A$43,0),MATCH(P$4,BPCiObIC!$B$1:$AG$1,0)))</f>
        <v>0</v>
      </c>
      <c r="Q141" s="20">
        <f t="array" ref="Q141">P141*(1+INDEX(BPCiObIC!$B$2:$AG$43,MATCH($A141,BPCiObIC!$A$2:$A$43,0),MATCH(Q$4,BPCiObIC!$B$1:$AG$1,0)))</f>
        <v>0</v>
      </c>
      <c r="R141" s="20">
        <f t="array" ref="R141">Q141*(1+INDEX(BPCiObIC!$B$2:$AG$43,MATCH($A141,BPCiObIC!$A$2:$A$43,0),MATCH(R$4,BPCiObIC!$B$1:$AG$1,0)))</f>
        <v>0</v>
      </c>
      <c r="S141" s="20">
        <f t="array" ref="S141">R141*(1+INDEX(BPCiObIC!$B$2:$AG$43,MATCH($A141,BPCiObIC!$A$2:$A$43,0),MATCH(S$4,BPCiObIC!$B$1:$AG$1,0)))</f>
        <v>0</v>
      </c>
      <c r="T141" s="20">
        <f t="array" ref="T141">S141*(1+INDEX(BPCiObIC!$B$2:$AG$43,MATCH($A141,BPCiObIC!$A$2:$A$43,0),MATCH(T$4,BPCiObIC!$B$1:$AG$1,0)))</f>
        <v>0</v>
      </c>
      <c r="U141" s="20">
        <f t="array" ref="U141">T141*(1+INDEX(BPCiObIC!$B$2:$AG$43,MATCH($A141,BPCiObIC!$A$2:$A$43,0),MATCH(U$4,BPCiObIC!$B$1:$AG$1,0)))</f>
        <v>0</v>
      </c>
      <c r="V141" s="20">
        <f t="array" ref="V141">U141*(1+INDEX(BPCiObIC!$B$2:$AG$43,MATCH($A141,BPCiObIC!$A$2:$A$43,0),MATCH(V$4,BPCiObIC!$B$1:$AG$1,0)))</f>
        <v>0</v>
      </c>
      <c r="W141" s="20">
        <f t="array" ref="W141">V141*(1+INDEX(BPCiObIC!$B$2:$AG$43,MATCH($A141,BPCiObIC!$A$2:$A$43,0),MATCH(W$4,BPCiObIC!$B$1:$AG$1,0)))</f>
        <v>0</v>
      </c>
      <c r="X141" s="20">
        <f t="array" ref="X141">W141*(1+INDEX(BPCiObIC!$B$2:$AG$43,MATCH($A141,BPCiObIC!$A$2:$A$43,0),MATCH(X$4,BPCiObIC!$B$1:$AG$1,0)))</f>
        <v>0</v>
      </c>
      <c r="Y141" s="20">
        <f t="array" ref="Y141">X141*(1+INDEX(BPCiObIC!$B$2:$AG$43,MATCH($A141,BPCiObIC!$A$2:$A$43,0),MATCH(Y$4,BPCiObIC!$B$1:$AG$1,0)))</f>
        <v>0</v>
      </c>
      <c r="Z141" s="20">
        <f t="array" ref="Z141">Y141*(1+INDEX(BPCiObIC!$B$2:$AG$43,MATCH($A141,BPCiObIC!$A$2:$A$43,0),MATCH(Z$4,BPCiObIC!$B$1:$AG$1,0)))</f>
        <v>0</v>
      </c>
      <c r="AA141" s="20">
        <f t="array" ref="AA141">Z141*(1+INDEX(BPCiObIC!$B$2:$AG$43,MATCH($A141,BPCiObIC!$A$2:$A$43,0),MATCH(AA$4,BPCiObIC!$B$1:$AG$1,0)))</f>
        <v>0</v>
      </c>
      <c r="AB141" s="20">
        <f t="array" ref="AB141">AA141*(1+INDEX(BPCiObIC!$B$2:$AG$43,MATCH($A141,BPCiObIC!$A$2:$A$43,0),MATCH(AB$4,BPCiObIC!$B$1:$AG$1,0)))</f>
        <v>0</v>
      </c>
      <c r="AC141" s="20">
        <f t="array" ref="AC141">AB141*(1+INDEX(BPCiObIC!$B$2:$AG$43,MATCH($A141,BPCiObIC!$A$2:$A$43,0),MATCH(AC$4,BPCiObIC!$B$1:$AG$1,0)))</f>
        <v>0</v>
      </c>
      <c r="AD141" s="20">
        <f t="array" ref="AD141">AC141*(1+INDEX(BPCiObIC!$B$2:$AG$43,MATCH($A141,BPCiObIC!$A$2:$A$43,0),MATCH(AD$4,BPCiObIC!$B$1:$AG$1,0)))</f>
        <v>0</v>
      </c>
      <c r="AE141" s="20">
        <f t="array" ref="AE141">AD141*(1+INDEX(BPCiObIC!$B$2:$AG$43,MATCH($A141,BPCiObIC!$A$2:$A$43,0),MATCH(AE$4,BPCiObIC!$B$1:$AG$1,0)))</f>
        <v>0</v>
      </c>
      <c r="AF141" s="20">
        <f t="array" ref="AF141">AE141*(1+INDEX(BPCiObIC!$B$2:$AG$43,MATCH($A141,BPCiObIC!$A$2:$A$43,0),MATCH(AF$4,BPCiObIC!$B$1:$AG$1,0)))</f>
        <v>0</v>
      </c>
      <c r="AG141" s="20">
        <f t="array" ref="AG141">AF141*(1+INDEX(BPCiObIC!$B$2:$AG$43,MATCH($A141,BPCiObIC!$A$2:$A$43,0),MATCH(AG$4,BPCiObIC!$B$1:$AG$1,0)))</f>
        <v>0</v>
      </c>
      <c r="AH141" s="20">
        <f t="array" ref="AH141">AG141*(1+INDEX(BPCiObIC!$B$2:$AG$43,MATCH($A141,BPCiObIC!$A$2:$A$43,0),MATCH(AH$4,BPCiObIC!$B$1:$AG$1,0)))</f>
        <v>0</v>
      </c>
    </row>
    <row r="142" spans="1:34" ht="15.75" customHeight="1" x14ac:dyDescent="0.2">
      <c r="A142" s="3" t="s">
        <v>146</v>
      </c>
      <c r="B142" s="3" t="s">
        <v>90</v>
      </c>
      <c r="C142" s="3" t="s">
        <v>117</v>
      </c>
      <c r="D142" s="61">
        <f>SUM(SUMIFS('BIFUBC Output_energy'!G:G,'BIFUBC Output_energy'!A:A,B142,'BIFUBC Output_energy'!B:B,C142),SUMIFS('BIFUBC Output_nonenergy'!E:E,'BIFUBC Output_nonenergy'!A:A,B142,'BIFUBC Output_nonenergy'!B:B,C142))</f>
        <v>0</v>
      </c>
      <c r="E142" s="20">
        <f t="array" ref="E142">D142*(1+INDEX(BPCiObIC!$B$2:$AG$43,MATCH($A142,BPCiObIC!$A$2:$A$43,0),MATCH(E$4,BPCiObIC!$B$1:$AG$1,0)))</f>
        <v>0</v>
      </c>
      <c r="F142" s="20">
        <f t="array" ref="F142">E142*(1+INDEX(BPCiObIC!$B$2:$AG$43,MATCH($A142,BPCiObIC!$A$2:$A$43,0),MATCH(F$4,BPCiObIC!$B$1:$AG$1,0)))</f>
        <v>0</v>
      </c>
      <c r="G142" s="20">
        <f t="array" ref="G142">F142*(1+INDEX(BPCiObIC!$B$2:$AG$43,MATCH($A142,BPCiObIC!$A$2:$A$43,0),MATCH(G$4,BPCiObIC!$B$1:$AG$1,0)))</f>
        <v>0</v>
      </c>
      <c r="H142" s="20">
        <f t="array" ref="H142">G142*(1+INDEX(BPCiObIC!$B$2:$AG$43,MATCH($A142,BPCiObIC!$A$2:$A$43,0),MATCH(H$4,BPCiObIC!$B$1:$AG$1,0)))</f>
        <v>0</v>
      </c>
      <c r="I142" s="20">
        <f t="array" ref="I142">H142*(1+INDEX(BPCiObIC!$B$2:$AG$43,MATCH($A142,BPCiObIC!$A$2:$A$43,0),MATCH(I$4,BPCiObIC!$B$1:$AG$1,0)))</f>
        <v>0</v>
      </c>
      <c r="J142" s="20">
        <f t="array" ref="J142">I142*(1+INDEX(BPCiObIC!$B$2:$AG$43,MATCH($A142,BPCiObIC!$A$2:$A$43,0),MATCH(J$4,BPCiObIC!$B$1:$AG$1,0)))</f>
        <v>0</v>
      </c>
      <c r="K142" s="20">
        <f t="array" ref="K142">J142*(1+INDEX(BPCiObIC!$B$2:$AG$43,MATCH($A142,BPCiObIC!$A$2:$A$43,0),MATCH(K$4,BPCiObIC!$B$1:$AG$1,0)))</f>
        <v>0</v>
      </c>
      <c r="L142" s="20">
        <f t="array" ref="L142">K142*(1+INDEX(BPCiObIC!$B$2:$AG$43,MATCH($A142,BPCiObIC!$A$2:$A$43,0),MATCH(L$4,BPCiObIC!$B$1:$AG$1,0)))</f>
        <v>0</v>
      </c>
      <c r="M142" s="20">
        <f t="array" ref="M142">L142*(1+INDEX(BPCiObIC!$B$2:$AG$43,MATCH($A142,BPCiObIC!$A$2:$A$43,0),MATCH(M$4,BPCiObIC!$B$1:$AG$1,0)))</f>
        <v>0</v>
      </c>
      <c r="N142" s="20">
        <f t="array" ref="N142">M142*(1+INDEX(BPCiObIC!$B$2:$AG$43,MATCH($A142,BPCiObIC!$A$2:$A$43,0),MATCH(N$4,BPCiObIC!$B$1:$AG$1,0)))</f>
        <v>0</v>
      </c>
      <c r="O142" s="20">
        <f t="array" ref="O142">N142*(1+INDEX(BPCiObIC!$B$2:$AG$43,MATCH($A142,BPCiObIC!$A$2:$A$43,0),MATCH(O$4,BPCiObIC!$B$1:$AG$1,0)))</f>
        <v>0</v>
      </c>
      <c r="P142" s="20">
        <f t="array" ref="P142">O142*(1+INDEX(BPCiObIC!$B$2:$AG$43,MATCH($A142,BPCiObIC!$A$2:$A$43,0),MATCH(P$4,BPCiObIC!$B$1:$AG$1,0)))</f>
        <v>0</v>
      </c>
      <c r="Q142" s="20">
        <f t="array" ref="Q142">P142*(1+INDEX(BPCiObIC!$B$2:$AG$43,MATCH($A142,BPCiObIC!$A$2:$A$43,0),MATCH(Q$4,BPCiObIC!$B$1:$AG$1,0)))</f>
        <v>0</v>
      </c>
      <c r="R142" s="20">
        <f t="array" ref="R142">Q142*(1+INDEX(BPCiObIC!$B$2:$AG$43,MATCH($A142,BPCiObIC!$A$2:$A$43,0),MATCH(R$4,BPCiObIC!$B$1:$AG$1,0)))</f>
        <v>0</v>
      </c>
      <c r="S142" s="20">
        <f t="array" ref="S142">R142*(1+INDEX(BPCiObIC!$B$2:$AG$43,MATCH($A142,BPCiObIC!$A$2:$A$43,0),MATCH(S$4,BPCiObIC!$B$1:$AG$1,0)))</f>
        <v>0</v>
      </c>
      <c r="T142" s="20">
        <f t="array" ref="T142">S142*(1+INDEX(BPCiObIC!$B$2:$AG$43,MATCH($A142,BPCiObIC!$A$2:$A$43,0),MATCH(T$4,BPCiObIC!$B$1:$AG$1,0)))</f>
        <v>0</v>
      </c>
      <c r="U142" s="20">
        <f t="array" ref="U142">T142*(1+INDEX(BPCiObIC!$B$2:$AG$43,MATCH($A142,BPCiObIC!$A$2:$A$43,0),MATCH(U$4,BPCiObIC!$B$1:$AG$1,0)))</f>
        <v>0</v>
      </c>
      <c r="V142" s="20">
        <f t="array" ref="V142">U142*(1+INDEX(BPCiObIC!$B$2:$AG$43,MATCH($A142,BPCiObIC!$A$2:$A$43,0),MATCH(V$4,BPCiObIC!$B$1:$AG$1,0)))</f>
        <v>0</v>
      </c>
      <c r="W142" s="20">
        <f t="array" ref="W142">V142*(1+INDEX(BPCiObIC!$B$2:$AG$43,MATCH($A142,BPCiObIC!$A$2:$A$43,0),MATCH(W$4,BPCiObIC!$B$1:$AG$1,0)))</f>
        <v>0</v>
      </c>
      <c r="X142" s="20">
        <f t="array" ref="X142">W142*(1+INDEX(BPCiObIC!$B$2:$AG$43,MATCH($A142,BPCiObIC!$A$2:$A$43,0),MATCH(X$4,BPCiObIC!$B$1:$AG$1,0)))</f>
        <v>0</v>
      </c>
      <c r="Y142" s="20">
        <f t="array" ref="Y142">X142*(1+INDEX(BPCiObIC!$B$2:$AG$43,MATCH($A142,BPCiObIC!$A$2:$A$43,0),MATCH(Y$4,BPCiObIC!$B$1:$AG$1,0)))</f>
        <v>0</v>
      </c>
      <c r="Z142" s="20">
        <f t="array" ref="Z142">Y142*(1+INDEX(BPCiObIC!$B$2:$AG$43,MATCH($A142,BPCiObIC!$A$2:$A$43,0),MATCH(Z$4,BPCiObIC!$B$1:$AG$1,0)))</f>
        <v>0</v>
      </c>
      <c r="AA142" s="20">
        <f t="array" ref="AA142">Z142*(1+INDEX(BPCiObIC!$B$2:$AG$43,MATCH($A142,BPCiObIC!$A$2:$A$43,0),MATCH(AA$4,BPCiObIC!$B$1:$AG$1,0)))</f>
        <v>0</v>
      </c>
      <c r="AB142" s="20">
        <f t="array" ref="AB142">AA142*(1+INDEX(BPCiObIC!$B$2:$AG$43,MATCH($A142,BPCiObIC!$A$2:$A$43,0),MATCH(AB$4,BPCiObIC!$B$1:$AG$1,0)))</f>
        <v>0</v>
      </c>
      <c r="AC142" s="20">
        <f t="array" ref="AC142">AB142*(1+INDEX(BPCiObIC!$B$2:$AG$43,MATCH($A142,BPCiObIC!$A$2:$A$43,0),MATCH(AC$4,BPCiObIC!$B$1:$AG$1,0)))</f>
        <v>0</v>
      </c>
      <c r="AD142" s="20">
        <f t="array" ref="AD142">AC142*(1+INDEX(BPCiObIC!$B$2:$AG$43,MATCH($A142,BPCiObIC!$A$2:$A$43,0),MATCH(AD$4,BPCiObIC!$B$1:$AG$1,0)))</f>
        <v>0</v>
      </c>
      <c r="AE142" s="20">
        <f t="array" ref="AE142">AD142*(1+INDEX(BPCiObIC!$B$2:$AG$43,MATCH($A142,BPCiObIC!$A$2:$A$43,0),MATCH(AE$4,BPCiObIC!$B$1:$AG$1,0)))</f>
        <v>0</v>
      </c>
      <c r="AF142" s="20">
        <f t="array" ref="AF142">AE142*(1+INDEX(BPCiObIC!$B$2:$AG$43,MATCH($A142,BPCiObIC!$A$2:$A$43,0),MATCH(AF$4,BPCiObIC!$B$1:$AG$1,0)))</f>
        <v>0</v>
      </c>
      <c r="AG142" s="20">
        <f t="array" ref="AG142">AF142*(1+INDEX(BPCiObIC!$B$2:$AG$43,MATCH($A142,BPCiObIC!$A$2:$A$43,0),MATCH(AG$4,BPCiObIC!$B$1:$AG$1,0)))</f>
        <v>0</v>
      </c>
      <c r="AH142" s="20">
        <f t="array" ref="AH142">AG142*(1+INDEX(BPCiObIC!$B$2:$AG$43,MATCH($A142,BPCiObIC!$A$2:$A$43,0),MATCH(AH$4,BPCiObIC!$B$1:$AG$1,0)))</f>
        <v>0</v>
      </c>
    </row>
    <row r="143" spans="1:34" ht="15.75" customHeight="1" x14ac:dyDescent="0.2">
      <c r="A143" s="3" t="s">
        <v>147</v>
      </c>
      <c r="B143" s="3" t="s">
        <v>90</v>
      </c>
      <c r="C143" s="3" t="s">
        <v>62</v>
      </c>
      <c r="D143" s="61">
        <f>SUM(SUMIFS('BIFUBC Output_energy'!G:G,'BIFUBC Output_energy'!A:A,B143,'BIFUBC Output_energy'!B:B,C143),SUMIFS('BIFUBC Output_nonenergy'!E:E,'BIFUBC Output_nonenergy'!A:A,B143,'BIFUBC Output_nonenergy'!B:B,C143))</f>
        <v>0</v>
      </c>
      <c r="E143" s="20">
        <f t="array" ref="E143">D143*(1+INDEX(BPCiObIC!$B$2:$AG$43,MATCH($A143,BPCiObIC!$A$2:$A$43,0),MATCH(E$4,BPCiObIC!$B$1:$AG$1,0)))</f>
        <v>0</v>
      </c>
      <c r="F143" s="20">
        <f t="array" ref="F143">E143*(1+INDEX(BPCiObIC!$B$2:$AG$43,MATCH($A143,BPCiObIC!$A$2:$A$43,0),MATCH(F$4,BPCiObIC!$B$1:$AG$1,0)))</f>
        <v>0</v>
      </c>
      <c r="G143" s="20">
        <f t="array" ref="G143">F143*(1+INDEX(BPCiObIC!$B$2:$AG$43,MATCH($A143,BPCiObIC!$A$2:$A$43,0),MATCH(G$4,BPCiObIC!$B$1:$AG$1,0)))</f>
        <v>0</v>
      </c>
      <c r="H143" s="20">
        <f t="array" ref="H143">G143*(1+INDEX(BPCiObIC!$B$2:$AG$43,MATCH($A143,BPCiObIC!$A$2:$A$43,0),MATCH(H$4,BPCiObIC!$B$1:$AG$1,0)))</f>
        <v>0</v>
      </c>
      <c r="I143" s="20">
        <f t="array" ref="I143">H143*(1+INDEX(BPCiObIC!$B$2:$AG$43,MATCH($A143,BPCiObIC!$A$2:$A$43,0),MATCH(I$4,BPCiObIC!$B$1:$AG$1,0)))</f>
        <v>0</v>
      </c>
      <c r="J143" s="20">
        <f t="array" ref="J143">I143*(1+INDEX(BPCiObIC!$B$2:$AG$43,MATCH($A143,BPCiObIC!$A$2:$A$43,0),MATCH(J$4,BPCiObIC!$B$1:$AG$1,0)))</f>
        <v>0</v>
      </c>
      <c r="K143" s="20">
        <f t="array" ref="K143">J143*(1+INDEX(BPCiObIC!$B$2:$AG$43,MATCH($A143,BPCiObIC!$A$2:$A$43,0),MATCH(K$4,BPCiObIC!$B$1:$AG$1,0)))</f>
        <v>0</v>
      </c>
      <c r="L143" s="20">
        <f t="array" ref="L143">K143*(1+INDEX(BPCiObIC!$B$2:$AG$43,MATCH($A143,BPCiObIC!$A$2:$A$43,0),MATCH(L$4,BPCiObIC!$B$1:$AG$1,0)))</f>
        <v>0</v>
      </c>
      <c r="M143" s="20">
        <f t="array" ref="M143">L143*(1+INDEX(BPCiObIC!$B$2:$AG$43,MATCH($A143,BPCiObIC!$A$2:$A$43,0),MATCH(M$4,BPCiObIC!$B$1:$AG$1,0)))</f>
        <v>0</v>
      </c>
      <c r="N143" s="20">
        <f t="array" ref="N143">M143*(1+INDEX(BPCiObIC!$B$2:$AG$43,MATCH($A143,BPCiObIC!$A$2:$A$43,0),MATCH(N$4,BPCiObIC!$B$1:$AG$1,0)))</f>
        <v>0</v>
      </c>
      <c r="O143" s="20">
        <f t="array" ref="O143">N143*(1+INDEX(BPCiObIC!$B$2:$AG$43,MATCH($A143,BPCiObIC!$A$2:$A$43,0),MATCH(O$4,BPCiObIC!$B$1:$AG$1,0)))</f>
        <v>0</v>
      </c>
      <c r="P143" s="20">
        <f t="array" ref="P143">O143*(1+INDEX(BPCiObIC!$B$2:$AG$43,MATCH($A143,BPCiObIC!$A$2:$A$43,0),MATCH(P$4,BPCiObIC!$B$1:$AG$1,0)))</f>
        <v>0</v>
      </c>
      <c r="Q143" s="20">
        <f t="array" ref="Q143">P143*(1+INDEX(BPCiObIC!$B$2:$AG$43,MATCH($A143,BPCiObIC!$A$2:$A$43,0),MATCH(Q$4,BPCiObIC!$B$1:$AG$1,0)))</f>
        <v>0</v>
      </c>
      <c r="R143" s="20">
        <f t="array" ref="R143">Q143*(1+INDEX(BPCiObIC!$B$2:$AG$43,MATCH($A143,BPCiObIC!$A$2:$A$43,0),MATCH(R$4,BPCiObIC!$B$1:$AG$1,0)))</f>
        <v>0</v>
      </c>
      <c r="S143" s="20">
        <f t="array" ref="S143">R143*(1+INDEX(BPCiObIC!$B$2:$AG$43,MATCH($A143,BPCiObIC!$A$2:$A$43,0),MATCH(S$4,BPCiObIC!$B$1:$AG$1,0)))</f>
        <v>0</v>
      </c>
      <c r="T143" s="20">
        <f t="array" ref="T143">S143*(1+INDEX(BPCiObIC!$B$2:$AG$43,MATCH($A143,BPCiObIC!$A$2:$A$43,0),MATCH(T$4,BPCiObIC!$B$1:$AG$1,0)))</f>
        <v>0</v>
      </c>
      <c r="U143" s="20">
        <f t="array" ref="U143">T143*(1+INDEX(BPCiObIC!$B$2:$AG$43,MATCH($A143,BPCiObIC!$A$2:$A$43,0),MATCH(U$4,BPCiObIC!$B$1:$AG$1,0)))</f>
        <v>0</v>
      </c>
      <c r="V143" s="20">
        <f t="array" ref="V143">U143*(1+INDEX(BPCiObIC!$B$2:$AG$43,MATCH($A143,BPCiObIC!$A$2:$A$43,0),MATCH(V$4,BPCiObIC!$B$1:$AG$1,0)))</f>
        <v>0</v>
      </c>
      <c r="W143" s="20">
        <f t="array" ref="W143">V143*(1+INDEX(BPCiObIC!$B$2:$AG$43,MATCH($A143,BPCiObIC!$A$2:$A$43,0),MATCH(W$4,BPCiObIC!$B$1:$AG$1,0)))</f>
        <v>0</v>
      </c>
      <c r="X143" s="20">
        <f t="array" ref="X143">W143*(1+INDEX(BPCiObIC!$B$2:$AG$43,MATCH($A143,BPCiObIC!$A$2:$A$43,0),MATCH(X$4,BPCiObIC!$B$1:$AG$1,0)))</f>
        <v>0</v>
      </c>
      <c r="Y143" s="20">
        <f t="array" ref="Y143">X143*(1+INDEX(BPCiObIC!$B$2:$AG$43,MATCH($A143,BPCiObIC!$A$2:$A$43,0),MATCH(Y$4,BPCiObIC!$B$1:$AG$1,0)))</f>
        <v>0</v>
      </c>
      <c r="Z143" s="20">
        <f t="array" ref="Z143">Y143*(1+INDEX(BPCiObIC!$B$2:$AG$43,MATCH($A143,BPCiObIC!$A$2:$A$43,0),MATCH(Z$4,BPCiObIC!$B$1:$AG$1,0)))</f>
        <v>0</v>
      </c>
      <c r="AA143" s="20">
        <f t="array" ref="AA143">Z143*(1+INDEX(BPCiObIC!$B$2:$AG$43,MATCH($A143,BPCiObIC!$A$2:$A$43,0),MATCH(AA$4,BPCiObIC!$B$1:$AG$1,0)))</f>
        <v>0</v>
      </c>
      <c r="AB143" s="20">
        <f t="array" ref="AB143">AA143*(1+INDEX(BPCiObIC!$B$2:$AG$43,MATCH($A143,BPCiObIC!$A$2:$A$43,0),MATCH(AB$4,BPCiObIC!$B$1:$AG$1,0)))</f>
        <v>0</v>
      </c>
      <c r="AC143" s="20">
        <f t="array" ref="AC143">AB143*(1+INDEX(BPCiObIC!$B$2:$AG$43,MATCH($A143,BPCiObIC!$A$2:$A$43,0),MATCH(AC$4,BPCiObIC!$B$1:$AG$1,0)))</f>
        <v>0</v>
      </c>
      <c r="AD143" s="20">
        <f t="array" ref="AD143">AC143*(1+INDEX(BPCiObIC!$B$2:$AG$43,MATCH($A143,BPCiObIC!$A$2:$A$43,0),MATCH(AD$4,BPCiObIC!$B$1:$AG$1,0)))</f>
        <v>0</v>
      </c>
      <c r="AE143" s="20">
        <f t="array" ref="AE143">AD143*(1+INDEX(BPCiObIC!$B$2:$AG$43,MATCH($A143,BPCiObIC!$A$2:$A$43,0),MATCH(AE$4,BPCiObIC!$B$1:$AG$1,0)))</f>
        <v>0</v>
      </c>
      <c r="AF143" s="20">
        <f t="array" ref="AF143">AE143*(1+INDEX(BPCiObIC!$B$2:$AG$43,MATCH($A143,BPCiObIC!$A$2:$A$43,0),MATCH(AF$4,BPCiObIC!$B$1:$AG$1,0)))</f>
        <v>0</v>
      </c>
      <c r="AG143" s="20">
        <f t="array" ref="AG143">AF143*(1+INDEX(BPCiObIC!$B$2:$AG$43,MATCH($A143,BPCiObIC!$A$2:$A$43,0),MATCH(AG$4,BPCiObIC!$B$1:$AG$1,0)))</f>
        <v>0</v>
      </c>
      <c r="AH143" s="20">
        <f t="array" ref="AH143">AG143*(1+INDEX(BPCiObIC!$B$2:$AG$43,MATCH($A143,BPCiObIC!$A$2:$A$43,0),MATCH(AH$4,BPCiObIC!$B$1:$AG$1,0)))</f>
        <v>0</v>
      </c>
    </row>
    <row r="144" spans="1:34" ht="15.75" customHeight="1" x14ac:dyDescent="0.2">
      <c r="A144" s="3" t="s">
        <v>148</v>
      </c>
      <c r="B144" s="3" t="s">
        <v>90</v>
      </c>
      <c r="C144" s="3" t="s">
        <v>87</v>
      </c>
      <c r="D144" s="61">
        <f>SUM(SUMIFS('BIFUBC Output_energy'!G:G,'BIFUBC Output_energy'!A:A,B144,'BIFUBC Output_energy'!B:B,C144),SUMIFS('BIFUBC Output_nonenergy'!E:E,'BIFUBC Output_nonenergy'!A:A,B144,'BIFUBC Output_nonenergy'!B:B,C144))</f>
        <v>0</v>
      </c>
      <c r="E144" s="20">
        <f t="array" ref="E144">D144*(1+INDEX(BPCiObIC!$B$2:$AG$43,MATCH($A144,BPCiObIC!$A$2:$A$43,0),MATCH(E$4,BPCiObIC!$B$1:$AG$1,0)))</f>
        <v>0</v>
      </c>
      <c r="F144" s="20">
        <f t="array" ref="F144">E144*(1+INDEX(BPCiObIC!$B$2:$AG$43,MATCH($A144,BPCiObIC!$A$2:$A$43,0),MATCH(F$4,BPCiObIC!$B$1:$AG$1,0)))</f>
        <v>0</v>
      </c>
      <c r="G144" s="20">
        <f t="array" ref="G144">F144*(1+INDEX(BPCiObIC!$B$2:$AG$43,MATCH($A144,BPCiObIC!$A$2:$A$43,0),MATCH(G$4,BPCiObIC!$B$1:$AG$1,0)))</f>
        <v>0</v>
      </c>
      <c r="H144" s="20">
        <f t="array" ref="H144">G144*(1+INDEX(BPCiObIC!$B$2:$AG$43,MATCH($A144,BPCiObIC!$A$2:$A$43,0),MATCH(H$4,BPCiObIC!$B$1:$AG$1,0)))</f>
        <v>0</v>
      </c>
      <c r="I144" s="20">
        <f t="array" ref="I144">H144*(1+INDEX(BPCiObIC!$B$2:$AG$43,MATCH($A144,BPCiObIC!$A$2:$A$43,0),MATCH(I$4,BPCiObIC!$B$1:$AG$1,0)))</f>
        <v>0</v>
      </c>
      <c r="J144" s="20">
        <f t="array" ref="J144">I144*(1+INDEX(BPCiObIC!$B$2:$AG$43,MATCH($A144,BPCiObIC!$A$2:$A$43,0),MATCH(J$4,BPCiObIC!$B$1:$AG$1,0)))</f>
        <v>0</v>
      </c>
      <c r="K144" s="20">
        <f t="array" ref="K144">J144*(1+INDEX(BPCiObIC!$B$2:$AG$43,MATCH($A144,BPCiObIC!$A$2:$A$43,0),MATCH(K$4,BPCiObIC!$B$1:$AG$1,0)))</f>
        <v>0</v>
      </c>
      <c r="L144" s="20">
        <f t="array" ref="L144">K144*(1+INDEX(BPCiObIC!$B$2:$AG$43,MATCH($A144,BPCiObIC!$A$2:$A$43,0),MATCH(L$4,BPCiObIC!$B$1:$AG$1,0)))</f>
        <v>0</v>
      </c>
      <c r="M144" s="20">
        <f t="array" ref="M144">L144*(1+INDEX(BPCiObIC!$B$2:$AG$43,MATCH($A144,BPCiObIC!$A$2:$A$43,0),MATCH(M$4,BPCiObIC!$B$1:$AG$1,0)))</f>
        <v>0</v>
      </c>
      <c r="N144" s="20">
        <f t="array" ref="N144">M144*(1+INDEX(BPCiObIC!$B$2:$AG$43,MATCH($A144,BPCiObIC!$A$2:$A$43,0),MATCH(N$4,BPCiObIC!$B$1:$AG$1,0)))</f>
        <v>0</v>
      </c>
      <c r="O144" s="20">
        <f t="array" ref="O144">N144*(1+INDEX(BPCiObIC!$B$2:$AG$43,MATCH($A144,BPCiObIC!$A$2:$A$43,0),MATCH(O$4,BPCiObIC!$B$1:$AG$1,0)))</f>
        <v>0</v>
      </c>
      <c r="P144" s="20">
        <f t="array" ref="P144">O144*(1+INDEX(BPCiObIC!$B$2:$AG$43,MATCH($A144,BPCiObIC!$A$2:$A$43,0),MATCH(P$4,BPCiObIC!$B$1:$AG$1,0)))</f>
        <v>0</v>
      </c>
      <c r="Q144" s="20">
        <f t="array" ref="Q144">P144*(1+INDEX(BPCiObIC!$B$2:$AG$43,MATCH($A144,BPCiObIC!$A$2:$A$43,0),MATCH(Q$4,BPCiObIC!$B$1:$AG$1,0)))</f>
        <v>0</v>
      </c>
      <c r="R144" s="20">
        <f t="array" ref="R144">Q144*(1+INDEX(BPCiObIC!$B$2:$AG$43,MATCH($A144,BPCiObIC!$A$2:$A$43,0),MATCH(R$4,BPCiObIC!$B$1:$AG$1,0)))</f>
        <v>0</v>
      </c>
      <c r="S144" s="20">
        <f t="array" ref="S144">R144*(1+INDEX(BPCiObIC!$B$2:$AG$43,MATCH($A144,BPCiObIC!$A$2:$A$43,0),MATCH(S$4,BPCiObIC!$B$1:$AG$1,0)))</f>
        <v>0</v>
      </c>
      <c r="T144" s="20">
        <f t="array" ref="T144">S144*(1+INDEX(BPCiObIC!$B$2:$AG$43,MATCH($A144,BPCiObIC!$A$2:$A$43,0),MATCH(T$4,BPCiObIC!$B$1:$AG$1,0)))</f>
        <v>0</v>
      </c>
      <c r="U144" s="20">
        <f t="array" ref="U144">T144*(1+INDEX(BPCiObIC!$B$2:$AG$43,MATCH($A144,BPCiObIC!$A$2:$A$43,0),MATCH(U$4,BPCiObIC!$B$1:$AG$1,0)))</f>
        <v>0</v>
      </c>
      <c r="V144" s="20">
        <f t="array" ref="V144">U144*(1+INDEX(BPCiObIC!$B$2:$AG$43,MATCH($A144,BPCiObIC!$A$2:$A$43,0),MATCH(V$4,BPCiObIC!$B$1:$AG$1,0)))</f>
        <v>0</v>
      </c>
      <c r="W144" s="20">
        <f t="array" ref="W144">V144*(1+INDEX(BPCiObIC!$B$2:$AG$43,MATCH($A144,BPCiObIC!$A$2:$A$43,0),MATCH(W$4,BPCiObIC!$B$1:$AG$1,0)))</f>
        <v>0</v>
      </c>
      <c r="X144" s="20">
        <f t="array" ref="X144">W144*(1+INDEX(BPCiObIC!$B$2:$AG$43,MATCH($A144,BPCiObIC!$A$2:$A$43,0),MATCH(X$4,BPCiObIC!$B$1:$AG$1,0)))</f>
        <v>0</v>
      </c>
      <c r="Y144" s="20">
        <f t="array" ref="Y144">X144*(1+INDEX(BPCiObIC!$B$2:$AG$43,MATCH($A144,BPCiObIC!$A$2:$A$43,0),MATCH(Y$4,BPCiObIC!$B$1:$AG$1,0)))</f>
        <v>0</v>
      </c>
      <c r="Z144" s="20">
        <f t="array" ref="Z144">Y144*(1+INDEX(BPCiObIC!$B$2:$AG$43,MATCH($A144,BPCiObIC!$A$2:$A$43,0),MATCH(Z$4,BPCiObIC!$B$1:$AG$1,0)))</f>
        <v>0</v>
      </c>
      <c r="AA144" s="20">
        <f t="array" ref="AA144">Z144*(1+INDEX(BPCiObIC!$B$2:$AG$43,MATCH($A144,BPCiObIC!$A$2:$A$43,0),MATCH(AA$4,BPCiObIC!$B$1:$AG$1,0)))</f>
        <v>0</v>
      </c>
      <c r="AB144" s="20">
        <f t="array" ref="AB144">AA144*(1+INDEX(BPCiObIC!$B$2:$AG$43,MATCH($A144,BPCiObIC!$A$2:$A$43,0),MATCH(AB$4,BPCiObIC!$B$1:$AG$1,0)))</f>
        <v>0</v>
      </c>
      <c r="AC144" s="20">
        <f t="array" ref="AC144">AB144*(1+INDEX(BPCiObIC!$B$2:$AG$43,MATCH($A144,BPCiObIC!$A$2:$A$43,0),MATCH(AC$4,BPCiObIC!$B$1:$AG$1,0)))</f>
        <v>0</v>
      </c>
      <c r="AD144" s="20">
        <f t="array" ref="AD144">AC144*(1+INDEX(BPCiObIC!$B$2:$AG$43,MATCH($A144,BPCiObIC!$A$2:$A$43,0),MATCH(AD$4,BPCiObIC!$B$1:$AG$1,0)))</f>
        <v>0</v>
      </c>
      <c r="AE144" s="20">
        <f t="array" ref="AE144">AD144*(1+INDEX(BPCiObIC!$B$2:$AG$43,MATCH($A144,BPCiObIC!$A$2:$A$43,0),MATCH(AE$4,BPCiObIC!$B$1:$AG$1,0)))</f>
        <v>0</v>
      </c>
      <c r="AF144" s="20">
        <f t="array" ref="AF144">AE144*(1+INDEX(BPCiObIC!$B$2:$AG$43,MATCH($A144,BPCiObIC!$A$2:$A$43,0),MATCH(AF$4,BPCiObIC!$B$1:$AG$1,0)))</f>
        <v>0</v>
      </c>
      <c r="AG144" s="20">
        <f t="array" ref="AG144">AF144*(1+INDEX(BPCiObIC!$B$2:$AG$43,MATCH($A144,BPCiObIC!$A$2:$A$43,0),MATCH(AG$4,BPCiObIC!$B$1:$AG$1,0)))</f>
        <v>0</v>
      </c>
      <c r="AH144" s="20">
        <f t="array" ref="AH144">AG144*(1+INDEX(BPCiObIC!$B$2:$AG$43,MATCH($A144,BPCiObIC!$A$2:$A$43,0),MATCH(AH$4,BPCiObIC!$B$1:$AG$1,0)))</f>
        <v>0</v>
      </c>
    </row>
    <row r="145" spans="1:34" ht="15.75" customHeight="1" x14ac:dyDescent="0.2">
      <c r="A145" s="3" t="s">
        <v>149</v>
      </c>
      <c r="B145" s="3" t="s">
        <v>90</v>
      </c>
      <c r="C145" s="3" t="s">
        <v>118</v>
      </c>
      <c r="D145" s="61">
        <f>SUM(SUMIFS('BIFUBC Output_energy'!G:G,'BIFUBC Output_energy'!A:A,B145,'BIFUBC Output_energy'!B:B,C145),SUMIFS('BIFUBC Output_nonenergy'!E:E,'BIFUBC Output_nonenergy'!A:A,B145,'BIFUBC Output_nonenergy'!B:B,C145))</f>
        <v>0</v>
      </c>
      <c r="E145" s="20">
        <f t="array" ref="E145">D145*(1+INDEX(BPCiObIC!$B$2:$AG$43,MATCH($A145,BPCiObIC!$A$2:$A$43,0),MATCH(E$4,BPCiObIC!$B$1:$AG$1,0)))</f>
        <v>0</v>
      </c>
      <c r="F145" s="20">
        <f t="array" ref="F145">E145*(1+INDEX(BPCiObIC!$B$2:$AG$43,MATCH($A145,BPCiObIC!$A$2:$A$43,0),MATCH(F$4,BPCiObIC!$B$1:$AG$1,0)))</f>
        <v>0</v>
      </c>
      <c r="G145" s="20">
        <f t="array" ref="G145">F145*(1+INDEX(BPCiObIC!$B$2:$AG$43,MATCH($A145,BPCiObIC!$A$2:$A$43,0),MATCH(G$4,BPCiObIC!$B$1:$AG$1,0)))</f>
        <v>0</v>
      </c>
      <c r="H145" s="20">
        <f t="array" ref="H145">G145*(1+INDEX(BPCiObIC!$B$2:$AG$43,MATCH($A145,BPCiObIC!$A$2:$A$43,0),MATCH(H$4,BPCiObIC!$B$1:$AG$1,0)))</f>
        <v>0</v>
      </c>
      <c r="I145" s="20">
        <f t="array" ref="I145">H145*(1+INDEX(BPCiObIC!$B$2:$AG$43,MATCH($A145,BPCiObIC!$A$2:$A$43,0),MATCH(I$4,BPCiObIC!$B$1:$AG$1,0)))</f>
        <v>0</v>
      </c>
      <c r="J145" s="20">
        <f t="array" ref="J145">I145*(1+INDEX(BPCiObIC!$B$2:$AG$43,MATCH($A145,BPCiObIC!$A$2:$A$43,0),MATCH(J$4,BPCiObIC!$B$1:$AG$1,0)))</f>
        <v>0</v>
      </c>
      <c r="K145" s="20">
        <f t="array" ref="K145">J145*(1+INDEX(BPCiObIC!$B$2:$AG$43,MATCH($A145,BPCiObIC!$A$2:$A$43,0),MATCH(K$4,BPCiObIC!$B$1:$AG$1,0)))</f>
        <v>0</v>
      </c>
      <c r="L145" s="20">
        <f t="array" ref="L145">K145*(1+INDEX(BPCiObIC!$B$2:$AG$43,MATCH($A145,BPCiObIC!$A$2:$A$43,0),MATCH(L$4,BPCiObIC!$B$1:$AG$1,0)))</f>
        <v>0</v>
      </c>
      <c r="M145" s="20">
        <f t="array" ref="M145">L145*(1+INDEX(BPCiObIC!$B$2:$AG$43,MATCH($A145,BPCiObIC!$A$2:$A$43,0),MATCH(M$4,BPCiObIC!$B$1:$AG$1,0)))</f>
        <v>0</v>
      </c>
      <c r="N145" s="20">
        <f t="array" ref="N145">M145*(1+INDEX(BPCiObIC!$B$2:$AG$43,MATCH($A145,BPCiObIC!$A$2:$A$43,0),MATCH(N$4,BPCiObIC!$B$1:$AG$1,0)))</f>
        <v>0</v>
      </c>
      <c r="O145" s="20">
        <f t="array" ref="O145">N145*(1+INDEX(BPCiObIC!$B$2:$AG$43,MATCH($A145,BPCiObIC!$A$2:$A$43,0),MATCH(O$4,BPCiObIC!$B$1:$AG$1,0)))</f>
        <v>0</v>
      </c>
      <c r="P145" s="20">
        <f t="array" ref="P145">O145*(1+INDEX(BPCiObIC!$B$2:$AG$43,MATCH($A145,BPCiObIC!$A$2:$A$43,0),MATCH(P$4,BPCiObIC!$B$1:$AG$1,0)))</f>
        <v>0</v>
      </c>
      <c r="Q145" s="20">
        <f t="array" ref="Q145">P145*(1+INDEX(BPCiObIC!$B$2:$AG$43,MATCH($A145,BPCiObIC!$A$2:$A$43,0),MATCH(Q$4,BPCiObIC!$B$1:$AG$1,0)))</f>
        <v>0</v>
      </c>
      <c r="R145" s="20">
        <f t="array" ref="R145">Q145*(1+INDEX(BPCiObIC!$B$2:$AG$43,MATCH($A145,BPCiObIC!$A$2:$A$43,0),MATCH(R$4,BPCiObIC!$B$1:$AG$1,0)))</f>
        <v>0</v>
      </c>
      <c r="S145" s="20">
        <f t="array" ref="S145">R145*(1+INDEX(BPCiObIC!$B$2:$AG$43,MATCH($A145,BPCiObIC!$A$2:$A$43,0),MATCH(S$4,BPCiObIC!$B$1:$AG$1,0)))</f>
        <v>0</v>
      </c>
      <c r="T145" s="20">
        <f t="array" ref="T145">S145*(1+INDEX(BPCiObIC!$B$2:$AG$43,MATCH($A145,BPCiObIC!$A$2:$A$43,0),MATCH(T$4,BPCiObIC!$B$1:$AG$1,0)))</f>
        <v>0</v>
      </c>
      <c r="U145" s="20">
        <f t="array" ref="U145">T145*(1+INDEX(BPCiObIC!$B$2:$AG$43,MATCH($A145,BPCiObIC!$A$2:$A$43,0),MATCH(U$4,BPCiObIC!$B$1:$AG$1,0)))</f>
        <v>0</v>
      </c>
      <c r="V145" s="20">
        <f t="array" ref="V145">U145*(1+INDEX(BPCiObIC!$B$2:$AG$43,MATCH($A145,BPCiObIC!$A$2:$A$43,0),MATCH(V$4,BPCiObIC!$B$1:$AG$1,0)))</f>
        <v>0</v>
      </c>
      <c r="W145" s="20">
        <f t="array" ref="W145">V145*(1+INDEX(BPCiObIC!$B$2:$AG$43,MATCH($A145,BPCiObIC!$A$2:$A$43,0),MATCH(W$4,BPCiObIC!$B$1:$AG$1,0)))</f>
        <v>0</v>
      </c>
      <c r="X145" s="20">
        <f t="array" ref="X145">W145*(1+INDEX(BPCiObIC!$B$2:$AG$43,MATCH($A145,BPCiObIC!$A$2:$A$43,0),MATCH(X$4,BPCiObIC!$B$1:$AG$1,0)))</f>
        <v>0</v>
      </c>
      <c r="Y145" s="20">
        <f t="array" ref="Y145">X145*(1+INDEX(BPCiObIC!$B$2:$AG$43,MATCH($A145,BPCiObIC!$A$2:$A$43,0),MATCH(Y$4,BPCiObIC!$B$1:$AG$1,0)))</f>
        <v>0</v>
      </c>
      <c r="Z145" s="20">
        <f t="array" ref="Z145">Y145*(1+INDEX(BPCiObIC!$B$2:$AG$43,MATCH($A145,BPCiObIC!$A$2:$A$43,0),MATCH(Z$4,BPCiObIC!$B$1:$AG$1,0)))</f>
        <v>0</v>
      </c>
      <c r="AA145" s="20">
        <f t="array" ref="AA145">Z145*(1+INDEX(BPCiObIC!$B$2:$AG$43,MATCH($A145,BPCiObIC!$A$2:$A$43,0),MATCH(AA$4,BPCiObIC!$B$1:$AG$1,0)))</f>
        <v>0</v>
      </c>
      <c r="AB145" s="20">
        <f t="array" ref="AB145">AA145*(1+INDEX(BPCiObIC!$B$2:$AG$43,MATCH($A145,BPCiObIC!$A$2:$A$43,0),MATCH(AB$4,BPCiObIC!$B$1:$AG$1,0)))</f>
        <v>0</v>
      </c>
      <c r="AC145" s="20">
        <f t="array" ref="AC145">AB145*(1+INDEX(BPCiObIC!$B$2:$AG$43,MATCH($A145,BPCiObIC!$A$2:$A$43,0),MATCH(AC$4,BPCiObIC!$B$1:$AG$1,0)))</f>
        <v>0</v>
      </c>
      <c r="AD145" s="20">
        <f t="array" ref="AD145">AC145*(1+INDEX(BPCiObIC!$B$2:$AG$43,MATCH($A145,BPCiObIC!$A$2:$A$43,0),MATCH(AD$4,BPCiObIC!$B$1:$AG$1,0)))</f>
        <v>0</v>
      </c>
      <c r="AE145" s="20">
        <f t="array" ref="AE145">AD145*(1+INDEX(BPCiObIC!$B$2:$AG$43,MATCH($A145,BPCiObIC!$A$2:$A$43,0),MATCH(AE$4,BPCiObIC!$B$1:$AG$1,0)))</f>
        <v>0</v>
      </c>
      <c r="AF145" s="20">
        <f t="array" ref="AF145">AE145*(1+INDEX(BPCiObIC!$B$2:$AG$43,MATCH($A145,BPCiObIC!$A$2:$A$43,0),MATCH(AF$4,BPCiObIC!$B$1:$AG$1,0)))</f>
        <v>0</v>
      </c>
      <c r="AG145" s="20">
        <f t="array" ref="AG145">AF145*(1+INDEX(BPCiObIC!$B$2:$AG$43,MATCH($A145,BPCiObIC!$A$2:$A$43,0),MATCH(AG$4,BPCiObIC!$B$1:$AG$1,0)))</f>
        <v>0</v>
      </c>
      <c r="AH145" s="20">
        <f t="array" ref="AH145">AG145*(1+INDEX(BPCiObIC!$B$2:$AG$43,MATCH($A145,BPCiObIC!$A$2:$A$43,0),MATCH(AH$4,BPCiObIC!$B$1:$AG$1,0)))</f>
        <v>0</v>
      </c>
    </row>
    <row r="146" spans="1:34" ht="15.75" customHeight="1" x14ac:dyDescent="0.2">
      <c r="A146" s="3" t="s">
        <v>150</v>
      </c>
      <c r="B146" s="3" t="s">
        <v>90</v>
      </c>
      <c r="C146" s="3" t="s">
        <v>119</v>
      </c>
      <c r="D146" s="61">
        <f>SUM(SUMIFS('BIFUBC Output_energy'!G:G,'BIFUBC Output_energy'!A:A,B146,'BIFUBC Output_energy'!B:B,C146),SUMIFS('BIFUBC Output_nonenergy'!E:E,'BIFUBC Output_nonenergy'!A:A,B146,'BIFUBC Output_nonenergy'!B:B,C146))</f>
        <v>0</v>
      </c>
      <c r="E146" s="20">
        <f t="array" ref="E146">D146*(1+INDEX(BPCiObIC!$B$2:$AG$43,MATCH($A146,BPCiObIC!$A$2:$A$43,0),MATCH(E$4,BPCiObIC!$B$1:$AG$1,0)))</f>
        <v>0</v>
      </c>
      <c r="F146" s="20">
        <f t="array" ref="F146">E146*(1+INDEX(BPCiObIC!$B$2:$AG$43,MATCH($A146,BPCiObIC!$A$2:$A$43,0),MATCH(F$4,BPCiObIC!$B$1:$AG$1,0)))</f>
        <v>0</v>
      </c>
      <c r="G146" s="20">
        <f t="array" ref="G146">F146*(1+INDEX(BPCiObIC!$B$2:$AG$43,MATCH($A146,BPCiObIC!$A$2:$A$43,0),MATCH(G$4,BPCiObIC!$B$1:$AG$1,0)))</f>
        <v>0</v>
      </c>
      <c r="H146" s="20">
        <f t="array" ref="H146">G146*(1+INDEX(BPCiObIC!$B$2:$AG$43,MATCH($A146,BPCiObIC!$A$2:$A$43,0),MATCH(H$4,BPCiObIC!$B$1:$AG$1,0)))</f>
        <v>0</v>
      </c>
      <c r="I146" s="20">
        <f t="array" ref="I146">H146*(1+INDEX(BPCiObIC!$B$2:$AG$43,MATCH($A146,BPCiObIC!$A$2:$A$43,0),MATCH(I$4,BPCiObIC!$B$1:$AG$1,0)))</f>
        <v>0</v>
      </c>
      <c r="J146" s="20">
        <f t="array" ref="J146">I146*(1+INDEX(BPCiObIC!$B$2:$AG$43,MATCH($A146,BPCiObIC!$A$2:$A$43,0),MATCH(J$4,BPCiObIC!$B$1:$AG$1,0)))</f>
        <v>0</v>
      </c>
      <c r="K146" s="20">
        <f t="array" ref="K146">J146*(1+INDEX(BPCiObIC!$B$2:$AG$43,MATCH($A146,BPCiObIC!$A$2:$A$43,0),MATCH(K$4,BPCiObIC!$B$1:$AG$1,0)))</f>
        <v>0</v>
      </c>
      <c r="L146" s="20">
        <f t="array" ref="L146">K146*(1+INDEX(BPCiObIC!$B$2:$AG$43,MATCH($A146,BPCiObIC!$A$2:$A$43,0),MATCH(L$4,BPCiObIC!$B$1:$AG$1,0)))</f>
        <v>0</v>
      </c>
      <c r="M146" s="20">
        <f t="array" ref="M146">L146*(1+INDEX(BPCiObIC!$B$2:$AG$43,MATCH($A146,BPCiObIC!$A$2:$A$43,0),MATCH(M$4,BPCiObIC!$B$1:$AG$1,0)))</f>
        <v>0</v>
      </c>
      <c r="N146" s="20">
        <f t="array" ref="N146">M146*(1+INDEX(BPCiObIC!$B$2:$AG$43,MATCH($A146,BPCiObIC!$A$2:$A$43,0),MATCH(N$4,BPCiObIC!$B$1:$AG$1,0)))</f>
        <v>0</v>
      </c>
      <c r="O146" s="20">
        <f t="array" ref="O146">N146*(1+INDEX(BPCiObIC!$B$2:$AG$43,MATCH($A146,BPCiObIC!$A$2:$A$43,0),MATCH(O$4,BPCiObIC!$B$1:$AG$1,0)))</f>
        <v>0</v>
      </c>
      <c r="P146" s="20">
        <f t="array" ref="P146">O146*(1+INDEX(BPCiObIC!$B$2:$AG$43,MATCH($A146,BPCiObIC!$A$2:$A$43,0),MATCH(P$4,BPCiObIC!$B$1:$AG$1,0)))</f>
        <v>0</v>
      </c>
      <c r="Q146" s="20">
        <f t="array" ref="Q146">P146*(1+INDEX(BPCiObIC!$B$2:$AG$43,MATCH($A146,BPCiObIC!$A$2:$A$43,0),MATCH(Q$4,BPCiObIC!$B$1:$AG$1,0)))</f>
        <v>0</v>
      </c>
      <c r="R146" s="20">
        <f t="array" ref="R146">Q146*(1+INDEX(BPCiObIC!$B$2:$AG$43,MATCH($A146,BPCiObIC!$A$2:$A$43,0),MATCH(R$4,BPCiObIC!$B$1:$AG$1,0)))</f>
        <v>0</v>
      </c>
      <c r="S146" s="20">
        <f t="array" ref="S146">R146*(1+INDEX(BPCiObIC!$B$2:$AG$43,MATCH($A146,BPCiObIC!$A$2:$A$43,0),MATCH(S$4,BPCiObIC!$B$1:$AG$1,0)))</f>
        <v>0</v>
      </c>
      <c r="T146" s="20">
        <f t="array" ref="T146">S146*(1+INDEX(BPCiObIC!$B$2:$AG$43,MATCH($A146,BPCiObIC!$A$2:$A$43,0),MATCH(T$4,BPCiObIC!$B$1:$AG$1,0)))</f>
        <v>0</v>
      </c>
      <c r="U146" s="20">
        <f t="array" ref="U146">T146*(1+INDEX(BPCiObIC!$B$2:$AG$43,MATCH($A146,BPCiObIC!$A$2:$A$43,0),MATCH(U$4,BPCiObIC!$B$1:$AG$1,0)))</f>
        <v>0</v>
      </c>
      <c r="V146" s="20">
        <f t="array" ref="V146">U146*(1+INDEX(BPCiObIC!$B$2:$AG$43,MATCH($A146,BPCiObIC!$A$2:$A$43,0),MATCH(V$4,BPCiObIC!$B$1:$AG$1,0)))</f>
        <v>0</v>
      </c>
      <c r="W146" s="20">
        <f t="array" ref="W146">V146*(1+INDEX(BPCiObIC!$B$2:$AG$43,MATCH($A146,BPCiObIC!$A$2:$A$43,0),MATCH(W$4,BPCiObIC!$B$1:$AG$1,0)))</f>
        <v>0</v>
      </c>
      <c r="X146" s="20">
        <f t="array" ref="X146">W146*(1+INDEX(BPCiObIC!$B$2:$AG$43,MATCH($A146,BPCiObIC!$A$2:$A$43,0),MATCH(X$4,BPCiObIC!$B$1:$AG$1,0)))</f>
        <v>0</v>
      </c>
      <c r="Y146" s="20">
        <f t="array" ref="Y146">X146*(1+INDEX(BPCiObIC!$B$2:$AG$43,MATCH($A146,BPCiObIC!$A$2:$A$43,0),MATCH(Y$4,BPCiObIC!$B$1:$AG$1,0)))</f>
        <v>0</v>
      </c>
      <c r="Z146" s="20">
        <f t="array" ref="Z146">Y146*(1+INDEX(BPCiObIC!$B$2:$AG$43,MATCH($A146,BPCiObIC!$A$2:$A$43,0),MATCH(Z$4,BPCiObIC!$B$1:$AG$1,0)))</f>
        <v>0</v>
      </c>
      <c r="AA146" s="20">
        <f t="array" ref="AA146">Z146*(1+INDEX(BPCiObIC!$B$2:$AG$43,MATCH($A146,BPCiObIC!$A$2:$A$43,0),MATCH(AA$4,BPCiObIC!$B$1:$AG$1,0)))</f>
        <v>0</v>
      </c>
      <c r="AB146" s="20">
        <f t="array" ref="AB146">AA146*(1+INDEX(BPCiObIC!$B$2:$AG$43,MATCH($A146,BPCiObIC!$A$2:$A$43,0),MATCH(AB$4,BPCiObIC!$B$1:$AG$1,0)))</f>
        <v>0</v>
      </c>
      <c r="AC146" s="20">
        <f t="array" ref="AC146">AB146*(1+INDEX(BPCiObIC!$B$2:$AG$43,MATCH($A146,BPCiObIC!$A$2:$A$43,0),MATCH(AC$4,BPCiObIC!$B$1:$AG$1,0)))</f>
        <v>0</v>
      </c>
      <c r="AD146" s="20">
        <f t="array" ref="AD146">AC146*(1+INDEX(BPCiObIC!$B$2:$AG$43,MATCH($A146,BPCiObIC!$A$2:$A$43,0),MATCH(AD$4,BPCiObIC!$B$1:$AG$1,0)))</f>
        <v>0</v>
      </c>
      <c r="AE146" s="20">
        <f t="array" ref="AE146">AD146*(1+INDEX(BPCiObIC!$B$2:$AG$43,MATCH($A146,BPCiObIC!$A$2:$A$43,0),MATCH(AE$4,BPCiObIC!$B$1:$AG$1,0)))</f>
        <v>0</v>
      </c>
      <c r="AF146" s="20">
        <f t="array" ref="AF146">AE146*(1+INDEX(BPCiObIC!$B$2:$AG$43,MATCH($A146,BPCiObIC!$A$2:$A$43,0),MATCH(AF$4,BPCiObIC!$B$1:$AG$1,0)))</f>
        <v>0</v>
      </c>
      <c r="AG146" s="20">
        <f t="array" ref="AG146">AF146*(1+INDEX(BPCiObIC!$B$2:$AG$43,MATCH($A146,BPCiObIC!$A$2:$A$43,0),MATCH(AG$4,BPCiObIC!$B$1:$AG$1,0)))</f>
        <v>0</v>
      </c>
      <c r="AH146" s="20">
        <f t="array" ref="AH146">AG146*(1+INDEX(BPCiObIC!$B$2:$AG$43,MATCH($A146,BPCiObIC!$A$2:$A$43,0),MATCH(AH$4,BPCiObIC!$B$1:$AG$1,0)))</f>
        <v>0</v>
      </c>
    </row>
    <row r="147" spans="1:34" ht="15.75" customHeight="1" x14ac:dyDescent="0.2">
      <c r="A147" s="3" t="s">
        <v>151</v>
      </c>
      <c r="B147" s="3" t="s">
        <v>90</v>
      </c>
      <c r="C147" s="3" t="s">
        <v>120</v>
      </c>
      <c r="D147" s="61">
        <f>SUM(SUMIFS('BIFUBC Output_energy'!G:G,'BIFUBC Output_energy'!A:A,B147,'BIFUBC Output_energy'!B:B,C147),SUMIFS('BIFUBC Output_nonenergy'!E:E,'BIFUBC Output_nonenergy'!A:A,B147,'BIFUBC Output_nonenergy'!B:B,C147))</f>
        <v>0</v>
      </c>
      <c r="E147" s="20">
        <f t="array" ref="E147">D147*(1+INDEX(BPCiObIC!$B$2:$AG$43,MATCH($A147,BPCiObIC!$A$2:$A$43,0),MATCH(E$4,BPCiObIC!$B$1:$AG$1,0)))</f>
        <v>0</v>
      </c>
      <c r="F147" s="20">
        <f t="array" ref="F147">E147*(1+INDEX(BPCiObIC!$B$2:$AG$43,MATCH($A147,BPCiObIC!$A$2:$A$43,0),MATCH(F$4,BPCiObIC!$B$1:$AG$1,0)))</f>
        <v>0</v>
      </c>
      <c r="G147" s="20">
        <f t="array" ref="G147">F147*(1+INDEX(BPCiObIC!$B$2:$AG$43,MATCH($A147,BPCiObIC!$A$2:$A$43,0),MATCH(G$4,BPCiObIC!$B$1:$AG$1,0)))</f>
        <v>0</v>
      </c>
      <c r="H147" s="20">
        <f t="array" ref="H147">G147*(1+INDEX(BPCiObIC!$B$2:$AG$43,MATCH($A147,BPCiObIC!$A$2:$A$43,0),MATCH(H$4,BPCiObIC!$B$1:$AG$1,0)))</f>
        <v>0</v>
      </c>
      <c r="I147" s="20">
        <f t="array" ref="I147">H147*(1+INDEX(BPCiObIC!$B$2:$AG$43,MATCH($A147,BPCiObIC!$A$2:$A$43,0),MATCH(I$4,BPCiObIC!$B$1:$AG$1,0)))</f>
        <v>0</v>
      </c>
      <c r="J147" s="20">
        <f t="array" ref="J147">I147*(1+INDEX(BPCiObIC!$B$2:$AG$43,MATCH($A147,BPCiObIC!$A$2:$A$43,0),MATCH(J$4,BPCiObIC!$B$1:$AG$1,0)))</f>
        <v>0</v>
      </c>
      <c r="K147" s="20">
        <f t="array" ref="K147">J147*(1+INDEX(BPCiObIC!$B$2:$AG$43,MATCH($A147,BPCiObIC!$A$2:$A$43,0),MATCH(K$4,BPCiObIC!$B$1:$AG$1,0)))</f>
        <v>0</v>
      </c>
      <c r="L147" s="20">
        <f t="array" ref="L147">K147*(1+INDEX(BPCiObIC!$B$2:$AG$43,MATCH($A147,BPCiObIC!$A$2:$A$43,0),MATCH(L$4,BPCiObIC!$B$1:$AG$1,0)))</f>
        <v>0</v>
      </c>
      <c r="M147" s="20">
        <f t="array" ref="M147">L147*(1+INDEX(BPCiObIC!$B$2:$AG$43,MATCH($A147,BPCiObIC!$A$2:$A$43,0),MATCH(M$4,BPCiObIC!$B$1:$AG$1,0)))</f>
        <v>0</v>
      </c>
      <c r="N147" s="20">
        <f t="array" ref="N147">M147*(1+INDEX(BPCiObIC!$B$2:$AG$43,MATCH($A147,BPCiObIC!$A$2:$A$43,0),MATCH(N$4,BPCiObIC!$B$1:$AG$1,0)))</f>
        <v>0</v>
      </c>
      <c r="O147" s="20">
        <f t="array" ref="O147">N147*(1+INDEX(BPCiObIC!$B$2:$AG$43,MATCH($A147,BPCiObIC!$A$2:$A$43,0),MATCH(O$4,BPCiObIC!$B$1:$AG$1,0)))</f>
        <v>0</v>
      </c>
      <c r="P147" s="20">
        <f t="array" ref="P147">O147*(1+INDEX(BPCiObIC!$B$2:$AG$43,MATCH($A147,BPCiObIC!$A$2:$A$43,0),MATCH(P$4,BPCiObIC!$B$1:$AG$1,0)))</f>
        <v>0</v>
      </c>
      <c r="Q147" s="20">
        <f t="array" ref="Q147">P147*(1+INDEX(BPCiObIC!$B$2:$AG$43,MATCH($A147,BPCiObIC!$A$2:$A$43,0),MATCH(Q$4,BPCiObIC!$B$1:$AG$1,0)))</f>
        <v>0</v>
      </c>
      <c r="R147" s="20">
        <f t="array" ref="R147">Q147*(1+INDEX(BPCiObIC!$B$2:$AG$43,MATCH($A147,BPCiObIC!$A$2:$A$43,0),MATCH(R$4,BPCiObIC!$B$1:$AG$1,0)))</f>
        <v>0</v>
      </c>
      <c r="S147" s="20">
        <f t="array" ref="S147">R147*(1+INDEX(BPCiObIC!$B$2:$AG$43,MATCH($A147,BPCiObIC!$A$2:$A$43,0),MATCH(S$4,BPCiObIC!$B$1:$AG$1,0)))</f>
        <v>0</v>
      </c>
      <c r="T147" s="20">
        <f t="array" ref="T147">S147*(1+INDEX(BPCiObIC!$B$2:$AG$43,MATCH($A147,BPCiObIC!$A$2:$A$43,0),MATCH(T$4,BPCiObIC!$B$1:$AG$1,0)))</f>
        <v>0</v>
      </c>
      <c r="U147" s="20">
        <f t="array" ref="U147">T147*(1+INDEX(BPCiObIC!$B$2:$AG$43,MATCH($A147,BPCiObIC!$A$2:$A$43,0),MATCH(U$4,BPCiObIC!$B$1:$AG$1,0)))</f>
        <v>0</v>
      </c>
      <c r="V147" s="20">
        <f t="array" ref="V147">U147*(1+INDEX(BPCiObIC!$B$2:$AG$43,MATCH($A147,BPCiObIC!$A$2:$A$43,0),MATCH(V$4,BPCiObIC!$B$1:$AG$1,0)))</f>
        <v>0</v>
      </c>
      <c r="W147" s="20">
        <f t="array" ref="W147">V147*(1+INDEX(BPCiObIC!$B$2:$AG$43,MATCH($A147,BPCiObIC!$A$2:$A$43,0),MATCH(W$4,BPCiObIC!$B$1:$AG$1,0)))</f>
        <v>0</v>
      </c>
      <c r="X147" s="20">
        <f t="array" ref="X147">W147*(1+INDEX(BPCiObIC!$B$2:$AG$43,MATCH($A147,BPCiObIC!$A$2:$A$43,0),MATCH(X$4,BPCiObIC!$B$1:$AG$1,0)))</f>
        <v>0</v>
      </c>
      <c r="Y147" s="20">
        <f t="array" ref="Y147">X147*(1+INDEX(BPCiObIC!$B$2:$AG$43,MATCH($A147,BPCiObIC!$A$2:$A$43,0),MATCH(Y$4,BPCiObIC!$B$1:$AG$1,0)))</f>
        <v>0</v>
      </c>
      <c r="Z147" s="20">
        <f t="array" ref="Z147">Y147*(1+INDEX(BPCiObIC!$B$2:$AG$43,MATCH($A147,BPCiObIC!$A$2:$A$43,0),MATCH(Z$4,BPCiObIC!$B$1:$AG$1,0)))</f>
        <v>0</v>
      </c>
      <c r="AA147" s="20">
        <f t="array" ref="AA147">Z147*(1+INDEX(BPCiObIC!$B$2:$AG$43,MATCH($A147,BPCiObIC!$A$2:$A$43,0),MATCH(AA$4,BPCiObIC!$B$1:$AG$1,0)))</f>
        <v>0</v>
      </c>
      <c r="AB147" s="20">
        <f t="array" ref="AB147">AA147*(1+INDEX(BPCiObIC!$B$2:$AG$43,MATCH($A147,BPCiObIC!$A$2:$A$43,0),MATCH(AB$4,BPCiObIC!$B$1:$AG$1,0)))</f>
        <v>0</v>
      </c>
      <c r="AC147" s="20">
        <f t="array" ref="AC147">AB147*(1+INDEX(BPCiObIC!$B$2:$AG$43,MATCH($A147,BPCiObIC!$A$2:$A$43,0),MATCH(AC$4,BPCiObIC!$B$1:$AG$1,0)))</f>
        <v>0</v>
      </c>
      <c r="AD147" s="20">
        <f t="array" ref="AD147">AC147*(1+INDEX(BPCiObIC!$B$2:$AG$43,MATCH($A147,BPCiObIC!$A$2:$A$43,0),MATCH(AD$4,BPCiObIC!$B$1:$AG$1,0)))</f>
        <v>0</v>
      </c>
      <c r="AE147" s="20">
        <f t="array" ref="AE147">AD147*(1+INDEX(BPCiObIC!$B$2:$AG$43,MATCH($A147,BPCiObIC!$A$2:$A$43,0),MATCH(AE$4,BPCiObIC!$B$1:$AG$1,0)))</f>
        <v>0</v>
      </c>
      <c r="AF147" s="20">
        <f t="array" ref="AF147">AE147*(1+INDEX(BPCiObIC!$B$2:$AG$43,MATCH($A147,BPCiObIC!$A$2:$A$43,0),MATCH(AF$4,BPCiObIC!$B$1:$AG$1,0)))</f>
        <v>0</v>
      </c>
      <c r="AG147" s="20">
        <f t="array" ref="AG147">AF147*(1+INDEX(BPCiObIC!$B$2:$AG$43,MATCH($A147,BPCiObIC!$A$2:$A$43,0),MATCH(AG$4,BPCiObIC!$B$1:$AG$1,0)))</f>
        <v>0</v>
      </c>
      <c r="AH147" s="20">
        <f t="array" ref="AH147">AG147*(1+INDEX(BPCiObIC!$B$2:$AG$43,MATCH($A147,BPCiObIC!$A$2:$A$43,0),MATCH(AH$4,BPCiObIC!$B$1:$AG$1,0)))</f>
        <v>0</v>
      </c>
    </row>
    <row r="148" spans="1:34" ht="15.75" customHeight="1" x14ac:dyDescent="0.2">
      <c r="A148" s="3" t="s">
        <v>152</v>
      </c>
      <c r="B148" s="3" t="s">
        <v>90</v>
      </c>
      <c r="C148" s="3" t="s">
        <v>121</v>
      </c>
      <c r="D148" s="61">
        <f>SUM(SUMIFS('BIFUBC Output_energy'!G:G,'BIFUBC Output_energy'!A:A,B148,'BIFUBC Output_energy'!B:B,C148),SUMIFS('BIFUBC Output_nonenergy'!E:E,'BIFUBC Output_nonenergy'!A:A,B148,'BIFUBC Output_nonenergy'!B:B,C148))</f>
        <v>0</v>
      </c>
      <c r="E148" s="20">
        <f t="array" ref="E148">D148*(1+INDEX(BPCiObIC!$B$2:$AG$43,MATCH($A148,BPCiObIC!$A$2:$A$43,0),MATCH(E$4,BPCiObIC!$B$1:$AG$1,0)))</f>
        <v>0</v>
      </c>
      <c r="F148" s="20">
        <f t="array" ref="F148">E148*(1+INDEX(BPCiObIC!$B$2:$AG$43,MATCH($A148,BPCiObIC!$A$2:$A$43,0),MATCH(F$4,BPCiObIC!$B$1:$AG$1,0)))</f>
        <v>0</v>
      </c>
      <c r="G148" s="20">
        <f t="array" ref="G148">F148*(1+INDEX(BPCiObIC!$B$2:$AG$43,MATCH($A148,BPCiObIC!$A$2:$A$43,0),MATCH(G$4,BPCiObIC!$B$1:$AG$1,0)))</f>
        <v>0</v>
      </c>
      <c r="H148" s="20">
        <f t="array" ref="H148">G148*(1+INDEX(BPCiObIC!$B$2:$AG$43,MATCH($A148,BPCiObIC!$A$2:$A$43,0),MATCH(H$4,BPCiObIC!$B$1:$AG$1,0)))</f>
        <v>0</v>
      </c>
      <c r="I148" s="20">
        <f t="array" ref="I148">H148*(1+INDEX(BPCiObIC!$B$2:$AG$43,MATCH($A148,BPCiObIC!$A$2:$A$43,0),MATCH(I$4,BPCiObIC!$B$1:$AG$1,0)))</f>
        <v>0</v>
      </c>
      <c r="J148" s="20">
        <f t="array" ref="J148">I148*(1+INDEX(BPCiObIC!$B$2:$AG$43,MATCH($A148,BPCiObIC!$A$2:$A$43,0),MATCH(J$4,BPCiObIC!$B$1:$AG$1,0)))</f>
        <v>0</v>
      </c>
      <c r="K148" s="20">
        <f t="array" ref="K148">J148*(1+INDEX(BPCiObIC!$B$2:$AG$43,MATCH($A148,BPCiObIC!$A$2:$A$43,0),MATCH(K$4,BPCiObIC!$B$1:$AG$1,0)))</f>
        <v>0</v>
      </c>
      <c r="L148" s="20">
        <f t="array" ref="L148">K148*(1+INDEX(BPCiObIC!$B$2:$AG$43,MATCH($A148,BPCiObIC!$A$2:$A$43,0),MATCH(L$4,BPCiObIC!$B$1:$AG$1,0)))</f>
        <v>0</v>
      </c>
      <c r="M148" s="20">
        <f t="array" ref="M148">L148*(1+INDEX(BPCiObIC!$B$2:$AG$43,MATCH($A148,BPCiObIC!$A$2:$A$43,0),MATCH(M$4,BPCiObIC!$B$1:$AG$1,0)))</f>
        <v>0</v>
      </c>
      <c r="N148" s="20">
        <f t="array" ref="N148">M148*(1+INDEX(BPCiObIC!$B$2:$AG$43,MATCH($A148,BPCiObIC!$A$2:$A$43,0),MATCH(N$4,BPCiObIC!$B$1:$AG$1,0)))</f>
        <v>0</v>
      </c>
      <c r="O148" s="20">
        <f t="array" ref="O148">N148*(1+INDEX(BPCiObIC!$B$2:$AG$43,MATCH($A148,BPCiObIC!$A$2:$A$43,0),MATCH(O$4,BPCiObIC!$B$1:$AG$1,0)))</f>
        <v>0</v>
      </c>
      <c r="P148" s="20">
        <f t="array" ref="P148">O148*(1+INDEX(BPCiObIC!$B$2:$AG$43,MATCH($A148,BPCiObIC!$A$2:$A$43,0),MATCH(P$4,BPCiObIC!$B$1:$AG$1,0)))</f>
        <v>0</v>
      </c>
      <c r="Q148" s="20">
        <f t="array" ref="Q148">P148*(1+INDEX(BPCiObIC!$B$2:$AG$43,MATCH($A148,BPCiObIC!$A$2:$A$43,0),MATCH(Q$4,BPCiObIC!$B$1:$AG$1,0)))</f>
        <v>0</v>
      </c>
      <c r="R148" s="20">
        <f t="array" ref="R148">Q148*(1+INDEX(BPCiObIC!$B$2:$AG$43,MATCH($A148,BPCiObIC!$A$2:$A$43,0),MATCH(R$4,BPCiObIC!$B$1:$AG$1,0)))</f>
        <v>0</v>
      </c>
      <c r="S148" s="20">
        <f t="array" ref="S148">R148*(1+INDEX(BPCiObIC!$B$2:$AG$43,MATCH($A148,BPCiObIC!$A$2:$A$43,0),MATCH(S$4,BPCiObIC!$B$1:$AG$1,0)))</f>
        <v>0</v>
      </c>
      <c r="T148" s="20">
        <f t="array" ref="T148">S148*(1+INDEX(BPCiObIC!$B$2:$AG$43,MATCH($A148,BPCiObIC!$A$2:$A$43,0),MATCH(T$4,BPCiObIC!$B$1:$AG$1,0)))</f>
        <v>0</v>
      </c>
      <c r="U148" s="20">
        <f t="array" ref="U148">T148*(1+INDEX(BPCiObIC!$B$2:$AG$43,MATCH($A148,BPCiObIC!$A$2:$A$43,0),MATCH(U$4,BPCiObIC!$B$1:$AG$1,0)))</f>
        <v>0</v>
      </c>
      <c r="V148" s="20">
        <f t="array" ref="V148">U148*(1+INDEX(BPCiObIC!$B$2:$AG$43,MATCH($A148,BPCiObIC!$A$2:$A$43,0),MATCH(V$4,BPCiObIC!$B$1:$AG$1,0)))</f>
        <v>0</v>
      </c>
      <c r="W148" s="20">
        <f t="array" ref="W148">V148*(1+INDEX(BPCiObIC!$B$2:$AG$43,MATCH($A148,BPCiObIC!$A$2:$A$43,0),MATCH(W$4,BPCiObIC!$B$1:$AG$1,0)))</f>
        <v>0</v>
      </c>
      <c r="X148" s="20">
        <f t="array" ref="X148">W148*(1+INDEX(BPCiObIC!$B$2:$AG$43,MATCH($A148,BPCiObIC!$A$2:$A$43,0),MATCH(X$4,BPCiObIC!$B$1:$AG$1,0)))</f>
        <v>0</v>
      </c>
      <c r="Y148" s="20">
        <f t="array" ref="Y148">X148*(1+INDEX(BPCiObIC!$B$2:$AG$43,MATCH($A148,BPCiObIC!$A$2:$A$43,0),MATCH(Y$4,BPCiObIC!$B$1:$AG$1,0)))</f>
        <v>0</v>
      </c>
      <c r="Z148" s="20">
        <f t="array" ref="Z148">Y148*(1+INDEX(BPCiObIC!$B$2:$AG$43,MATCH($A148,BPCiObIC!$A$2:$A$43,0),MATCH(Z$4,BPCiObIC!$B$1:$AG$1,0)))</f>
        <v>0</v>
      </c>
      <c r="AA148" s="20">
        <f t="array" ref="AA148">Z148*(1+INDEX(BPCiObIC!$B$2:$AG$43,MATCH($A148,BPCiObIC!$A$2:$A$43,0),MATCH(AA$4,BPCiObIC!$B$1:$AG$1,0)))</f>
        <v>0</v>
      </c>
      <c r="AB148" s="20">
        <f t="array" ref="AB148">AA148*(1+INDEX(BPCiObIC!$B$2:$AG$43,MATCH($A148,BPCiObIC!$A$2:$A$43,0),MATCH(AB$4,BPCiObIC!$B$1:$AG$1,0)))</f>
        <v>0</v>
      </c>
      <c r="AC148" s="20">
        <f t="array" ref="AC148">AB148*(1+INDEX(BPCiObIC!$B$2:$AG$43,MATCH($A148,BPCiObIC!$A$2:$A$43,0),MATCH(AC$4,BPCiObIC!$B$1:$AG$1,0)))</f>
        <v>0</v>
      </c>
      <c r="AD148" s="20">
        <f t="array" ref="AD148">AC148*(1+INDEX(BPCiObIC!$B$2:$AG$43,MATCH($A148,BPCiObIC!$A$2:$A$43,0),MATCH(AD$4,BPCiObIC!$B$1:$AG$1,0)))</f>
        <v>0</v>
      </c>
      <c r="AE148" s="20">
        <f t="array" ref="AE148">AD148*(1+INDEX(BPCiObIC!$B$2:$AG$43,MATCH($A148,BPCiObIC!$A$2:$A$43,0),MATCH(AE$4,BPCiObIC!$B$1:$AG$1,0)))</f>
        <v>0</v>
      </c>
      <c r="AF148" s="20">
        <f t="array" ref="AF148">AE148*(1+INDEX(BPCiObIC!$B$2:$AG$43,MATCH($A148,BPCiObIC!$A$2:$A$43,0),MATCH(AF$4,BPCiObIC!$B$1:$AG$1,0)))</f>
        <v>0</v>
      </c>
      <c r="AG148" s="20">
        <f t="array" ref="AG148">AF148*(1+INDEX(BPCiObIC!$B$2:$AG$43,MATCH($A148,BPCiObIC!$A$2:$A$43,0),MATCH(AG$4,BPCiObIC!$B$1:$AG$1,0)))</f>
        <v>0</v>
      </c>
      <c r="AH148" s="20">
        <f t="array" ref="AH148">AG148*(1+INDEX(BPCiObIC!$B$2:$AG$43,MATCH($A148,BPCiObIC!$A$2:$A$43,0),MATCH(AH$4,BPCiObIC!$B$1:$AG$1,0)))</f>
        <v>0</v>
      </c>
    </row>
    <row r="149" spans="1:34" ht="15.75" customHeight="1" x14ac:dyDescent="0.2">
      <c r="A149" s="3" t="s">
        <v>153</v>
      </c>
      <c r="B149" s="3" t="s">
        <v>90</v>
      </c>
      <c r="C149" s="3" t="s">
        <v>122</v>
      </c>
      <c r="D149" s="61">
        <f>SUM(SUMIFS('BIFUBC Output_energy'!G:G,'BIFUBC Output_energy'!A:A,B149,'BIFUBC Output_energy'!B:B,C149),SUMIFS('BIFUBC Output_nonenergy'!E:E,'BIFUBC Output_nonenergy'!A:A,B149,'BIFUBC Output_nonenergy'!B:B,C149))</f>
        <v>0</v>
      </c>
      <c r="E149" s="20">
        <f t="array" ref="E149">D149*(1+INDEX(BPCiObIC!$B$2:$AG$43,MATCH($A149,BPCiObIC!$A$2:$A$43,0),MATCH(E$4,BPCiObIC!$B$1:$AG$1,0)))</f>
        <v>0</v>
      </c>
      <c r="F149" s="20">
        <f t="array" ref="F149">E149*(1+INDEX(BPCiObIC!$B$2:$AG$43,MATCH($A149,BPCiObIC!$A$2:$A$43,0),MATCH(F$4,BPCiObIC!$B$1:$AG$1,0)))</f>
        <v>0</v>
      </c>
      <c r="G149" s="20">
        <f t="array" ref="G149">F149*(1+INDEX(BPCiObIC!$B$2:$AG$43,MATCH($A149,BPCiObIC!$A$2:$A$43,0),MATCH(G$4,BPCiObIC!$B$1:$AG$1,0)))</f>
        <v>0</v>
      </c>
      <c r="H149" s="20">
        <f t="array" ref="H149">G149*(1+INDEX(BPCiObIC!$B$2:$AG$43,MATCH($A149,BPCiObIC!$A$2:$A$43,0),MATCH(H$4,BPCiObIC!$B$1:$AG$1,0)))</f>
        <v>0</v>
      </c>
      <c r="I149" s="20">
        <f t="array" ref="I149">H149*(1+INDEX(BPCiObIC!$B$2:$AG$43,MATCH($A149,BPCiObIC!$A$2:$A$43,0),MATCH(I$4,BPCiObIC!$B$1:$AG$1,0)))</f>
        <v>0</v>
      </c>
      <c r="J149" s="20">
        <f t="array" ref="J149">I149*(1+INDEX(BPCiObIC!$B$2:$AG$43,MATCH($A149,BPCiObIC!$A$2:$A$43,0),MATCH(J$4,BPCiObIC!$B$1:$AG$1,0)))</f>
        <v>0</v>
      </c>
      <c r="K149" s="20">
        <f t="array" ref="K149">J149*(1+INDEX(BPCiObIC!$B$2:$AG$43,MATCH($A149,BPCiObIC!$A$2:$A$43,0),MATCH(K$4,BPCiObIC!$B$1:$AG$1,0)))</f>
        <v>0</v>
      </c>
      <c r="L149" s="20">
        <f t="array" ref="L149">K149*(1+INDEX(BPCiObIC!$B$2:$AG$43,MATCH($A149,BPCiObIC!$A$2:$A$43,0),MATCH(L$4,BPCiObIC!$B$1:$AG$1,0)))</f>
        <v>0</v>
      </c>
      <c r="M149" s="20">
        <f t="array" ref="M149">L149*(1+INDEX(BPCiObIC!$B$2:$AG$43,MATCH($A149,BPCiObIC!$A$2:$A$43,0),MATCH(M$4,BPCiObIC!$B$1:$AG$1,0)))</f>
        <v>0</v>
      </c>
      <c r="N149" s="20">
        <f t="array" ref="N149">M149*(1+INDEX(BPCiObIC!$B$2:$AG$43,MATCH($A149,BPCiObIC!$A$2:$A$43,0),MATCH(N$4,BPCiObIC!$B$1:$AG$1,0)))</f>
        <v>0</v>
      </c>
      <c r="O149" s="20">
        <f t="array" ref="O149">N149*(1+INDEX(BPCiObIC!$B$2:$AG$43,MATCH($A149,BPCiObIC!$A$2:$A$43,0),MATCH(O$4,BPCiObIC!$B$1:$AG$1,0)))</f>
        <v>0</v>
      </c>
      <c r="P149" s="20">
        <f t="array" ref="P149">O149*(1+INDEX(BPCiObIC!$B$2:$AG$43,MATCH($A149,BPCiObIC!$A$2:$A$43,0),MATCH(P$4,BPCiObIC!$B$1:$AG$1,0)))</f>
        <v>0</v>
      </c>
      <c r="Q149" s="20">
        <f t="array" ref="Q149">P149*(1+INDEX(BPCiObIC!$B$2:$AG$43,MATCH($A149,BPCiObIC!$A$2:$A$43,0),MATCH(Q$4,BPCiObIC!$B$1:$AG$1,0)))</f>
        <v>0</v>
      </c>
      <c r="R149" s="20">
        <f t="array" ref="R149">Q149*(1+INDEX(BPCiObIC!$B$2:$AG$43,MATCH($A149,BPCiObIC!$A$2:$A$43,0),MATCH(R$4,BPCiObIC!$B$1:$AG$1,0)))</f>
        <v>0</v>
      </c>
      <c r="S149" s="20">
        <f t="array" ref="S149">R149*(1+INDEX(BPCiObIC!$B$2:$AG$43,MATCH($A149,BPCiObIC!$A$2:$A$43,0),MATCH(S$4,BPCiObIC!$B$1:$AG$1,0)))</f>
        <v>0</v>
      </c>
      <c r="T149" s="20">
        <f t="array" ref="T149">S149*(1+INDEX(BPCiObIC!$B$2:$AG$43,MATCH($A149,BPCiObIC!$A$2:$A$43,0),MATCH(T$4,BPCiObIC!$B$1:$AG$1,0)))</f>
        <v>0</v>
      </c>
      <c r="U149" s="20">
        <f t="array" ref="U149">T149*(1+INDEX(BPCiObIC!$B$2:$AG$43,MATCH($A149,BPCiObIC!$A$2:$A$43,0),MATCH(U$4,BPCiObIC!$B$1:$AG$1,0)))</f>
        <v>0</v>
      </c>
      <c r="V149" s="20">
        <f t="array" ref="V149">U149*(1+INDEX(BPCiObIC!$B$2:$AG$43,MATCH($A149,BPCiObIC!$A$2:$A$43,0),MATCH(V$4,BPCiObIC!$B$1:$AG$1,0)))</f>
        <v>0</v>
      </c>
      <c r="W149" s="20">
        <f t="array" ref="W149">V149*(1+INDEX(BPCiObIC!$B$2:$AG$43,MATCH($A149,BPCiObIC!$A$2:$A$43,0),MATCH(W$4,BPCiObIC!$B$1:$AG$1,0)))</f>
        <v>0</v>
      </c>
      <c r="X149" s="20">
        <f t="array" ref="X149">W149*(1+INDEX(BPCiObIC!$B$2:$AG$43,MATCH($A149,BPCiObIC!$A$2:$A$43,0),MATCH(X$4,BPCiObIC!$B$1:$AG$1,0)))</f>
        <v>0</v>
      </c>
      <c r="Y149" s="20">
        <f t="array" ref="Y149">X149*(1+INDEX(BPCiObIC!$B$2:$AG$43,MATCH($A149,BPCiObIC!$A$2:$A$43,0),MATCH(Y$4,BPCiObIC!$B$1:$AG$1,0)))</f>
        <v>0</v>
      </c>
      <c r="Z149" s="20">
        <f t="array" ref="Z149">Y149*(1+INDEX(BPCiObIC!$B$2:$AG$43,MATCH($A149,BPCiObIC!$A$2:$A$43,0),MATCH(Z$4,BPCiObIC!$B$1:$AG$1,0)))</f>
        <v>0</v>
      </c>
      <c r="AA149" s="20">
        <f t="array" ref="AA149">Z149*(1+INDEX(BPCiObIC!$B$2:$AG$43,MATCH($A149,BPCiObIC!$A$2:$A$43,0),MATCH(AA$4,BPCiObIC!$B$1:$AG$1,0)))</f>
        <v>0</v>
      </c>
      <c r="AB149" s="20">
        <f t="array" ref="AB149">AA149*(1+INDEX(BPCiObIC!$B$2:$AG$43,MATCH($A149,BPCiObIC!$A$2:$A$43,0),MATCH(AB$4,BPCiObIC!$B$1:$AG$1,0)))</f>
        <v>0</v>
      </c>
      <c r="AC149" s="20">
        <f t="array" ref="AC149">AB149*(1+INDEX(BPCiObIC!$B$2:$AG$43,MATCH($A149,BPCiObIC!$A$2:$A$43,0),MATCH(AC$4,BPCiObIC!$B$1:$AG$1,0)))</f>
        <v>0</v>
      </c>
      <c r="AD149" s="20">
        <f t="array" ref="AD149">AC149*(1+INDEX(BPCiObIC!$B$2:$AG$43,MATCH($A149,BPCiObIC!$A$2:$A$43,0),MATCH(AD$4,BPCiObIC!$B$1:$AG$1,0)))</f>
        <v>0</v>
      </c>
      <c r="AE149" s="20">
        <f t="array" ref="AE149">AD149*(1+INDEX(BPCiObIC!$B$2:$AG$43,MATCH($A149,BPCiObIC!$A$2:$A$43,0),MATCH(AE$4,BPCiObIC!$B$1:$AG$1,0)))</f>
        <v>0</v>
      </c>
      <c r="AF149" s="20">
        <f t="array" ref="AF149">AE149*(1+INDEX(BPCiObIC!$B$2:$AG$43,MATCH($A149,BPCiObIC!$A$2:$A$43,0),MATCH(AF$4,BPCiObIC!$B$1:$AG$1,0)))</f>
        <v>0</v>
      </c>
      <c r="AG149" s="20">
        <f t="array" ref="AG149">AF149*(1+INDEX(BPCiObIC!$B$2:$AG$43,MATCH($A149,BPCiObIC!$A$2:$A$43,0),MATCH(AG$4,BPCiObIC!$B$1:$AG$1,0)))</f>
        <v>0</v>
      </c>
      <c r="AH149" s="20">
        <f t="array" ref="AH149">AG149*(1+INDEX(BPCiObIC!$B$2:$AG$43,MATCH($A149,BPCiObIC!$A$2:$A$43,0),MATCH(AH$4,BPCiObIC!$B$1:$AG$1,0)))</f>
        <v>0</v>
      </c>
    </row>
    <row r="150" spans="1:34" ht="15.75" customHeight="1" x14ac:dyDescent="0.2">
      <c r="A150" s="3" t="s">
        <v>154</v>
      </c>
      <c r="B150" s="3" t="s">
        <v>90</v>
      </c>
      <c r="C150" s="3" t="s">
        <v>123</v>
      </c>
      <c r="D150" s="61">
        <f>SUM(SUMIFS('BIFUBC Output_energy'!G:G,'BIFUBC Output_energy'!A:A,B150,'BIFUBC Output_energy'!B:B,C150),SUMIFS('BIFUBC Output_nonenergy'!E:E,'BIFUBC Output_nonenergy'!A:A,B150,'BIFUBC Output_nonenergy'!B:B,C150))</f>
        <v>0</v>
      </c>
      <c r="E150" s="20">
        <f t="array" ref="E150">D150*(1+INDEX(BPCiObIC!$B$2:$AG$43,MATCH($A150,BPCiObIC!$A$2:$A$43,0),MATCH(E$4,BPCiObIC!$B$1:$AG$1,0)))</f>
        <v>0</v>
      </c>
      <c r="F150" s="20">
        <f t="array" ref="F150">E150*(1+INDEX(BPCiObIC!$B$2:$AG$43,MATCH($A150,BPCiObIC!$A$2:$A$43,0),MATCH(F$4,BPCiObIC!$B$1:$AG$1,0)))</f>
        <v>0</v>
      </c>
      <c r="G150" s="20">
        <f t="array" ref="G150">F150*(1+INDEX(BPCiObIC!$B$2:$AG$43,MATCH($A150,BPCiObIC!$A$2:$A$43,0),MATCH(G$4,BPCiObIC!$B$1:$AG$1,0)))</f>
        <v>0</v>
      </c>
      <c r="H150" s="20">
        <f t="array" ref="H150">G150*(1+INDEX(BPCiObIC!$B$2:$AG$43,MATCH($A150,BPCiObIC!$A$2:$A$43,0),MATCH(H$4,BPCiObIC!$B$1:$AG$1,0)))</f>
        <v>0</v>
      </c>
      <c r="I150" s="20">
        <f t="array" ref="I150">H150*(1+INDEX(BPCiObIC!$B$2:$AG$43,MATCH($A150,BPCiObIC!$A$2:$A$43,0),MATCH(I$4,BPCiObIC!$B$1:$AG$1,0)))</f>
        <v>0</v>
      </c>
      <c r="J150" s="20">
        <f t="array" ref="J150">I150*(1+INDEX(BPCiObIC!$B$2:$AG$43,MATCH($A150,BPCiObIC!$A$2:$A$43,0),MATCH(J$4,BPCiObIC!$B$1:$AG$1,0)))</f>
        <v>0</v>
      </c>
      <c r="K150" s="20">
        <f t="array" ref="K150">J150*(1+INDEX(BPCiObIC!$B$2:$AG$43,MATCH($A150,BPCiObIC!$A$2:$A$43,0),MATCH(K$4,BPCiObIC!$B$1:$AG$1,0)))</f>
        <v>0</v>
      </c>
      <c r="L150" s="20">
        <f t="array" ref="L150">K150*(1+INDEX(BPCiObIC!$B$2:$AG$43,MATCH($A150,BPCiObIC!$A$2:$A$43,0),MATCH(L$4,BPCiObIC!$B$1:$AG$1,0)))</f>
        <v>0</v>
      </c>
      <c r="M150" s="20">
        <f t="array" ref="M150">L150*(1+INDEX(BPCiObIC!$B$2:$AG$43,MATCH($A150,BPCiObIC!$A$2:$A$43,0),MATCH(M$4,BPCiObIC!$B$1:$AG$1,0)))</f>
        <v>0</v>
      </c>
      <c r="N150" s="20">
        <f t="array" ref="N150">M150*(1+INDEX(BPCiObIC!$B$2:$AG$43,MATCH($A150,BPCiObIC!$A$2:$A$43,0),MATCH(N$4,BPCiObIC!$B$1:$AG$1,0)))</f>
        <v>0</v>
      </c>
      <c r="O150" s="20">
        <f t="array" ref="O150">N150*(1+INDEX(BPCiObIC!$B$2:$AG$43,MATCH($A150,BPCiObIC!$A$2:$A$43,0),MATCH(O$4,BPCiObIC!$B$1:$AG$1,0)))</f>
        <v>0</v>
      </c>
      <c r="P150" s="20">
        <f t="array" ref="P150">O150*(1+INDEX(BPCiObIC!$B$2:$AG$43,MATCH($A150,BPCiObIC!$A$2:$A$43,0),MATCH(P$4,BPCiObIC!$B$1:$AG$1,0)))</f>
        <v>0</v>
      </c>
      <c r="Q150" s="20">
        <f t="array" ref="Q150">P150*(1+INDEX(BPCiObIC!$B$2:$AG$43,MATCH($A150,BPCiObIC!$A$2:$A$43,0),MATCH(Q$4,BPCiObIC!$B$1:$AG$1,0)))</f>
        <v>0</v>
      </c>
      <c r="R150" s="20">
        <f t="array" ref="R150">Q150*(1+INDEX(BPCiObIC!$B$2:$AG$43,MATCH($A150,BPCiObIC!$A$2:$A$43,0),MATCH(R$4,BPCiObIC!$B$1:$AG$1,0)))</f>
        <v>0</v>
      </c>
      <c r="S150" s="20">
        <f t="array" ref="S150">R150*(1+INDEX(BPCiObIC!$B$2:$AG$43,MATCH($A150,BPCiObIC!$A$2:$A$43,0),MATCH(S$4,BPCiObIC!$B$1:$AG$1,0)))</f>
        <v>0</v>
      </c>
      <c r="T150" s="20">
        <f t="array" ref="T150">S150*(1+INDEX(BPCiObIC!$B$2:$AG$43,MATCH($A150,BPCiObIC!$A$2:$A$43,0),MATCH(T$4,BPCiObIC!$B$1:$AG$1,0)))</f>
        <v>0</v>
      </c>
      <c r="U150" s="20">
        <f t="array" ref="U150">T150*(1+INDEX(BPCiObIC!$B$2:$AG$43,MATCH($A150,BPCiObIC!$A$2:$A$43,0),MATCH(U$4,BPCiObIC!$B$1:$AG$1,0)))</f>
        <v>0</v>
      </c>
      <c r="V150" s="20">
        <f t="array" ref="V150">U150*(1+INDEX(BPCiObIC!$B$2:$AG$43,MATCH($A150,BPCiObIC!$A$2:$A$43,0),MATCH(V$4,BPCiObIC!$B$1:$AG$1,0)))</f>
        <v>0</v>
      </c>
      <c r="W150" s="20">
        <f t="array" ref="W150">V150*(1+INDEX(BPCiObIC!$B$2:$AG$43,MATCH($A150,BPCiObIC!$A$2:$A$43,0),MATCH(W$4,BPCiObIC!$B$1:$AG$1,0)))</f>
        <v>0</v>
      </c>
      <c r="X150" s="20">
        <f t="array" ref="X150">W150*(1+INDEX(BPCiObIC!$B$2:$AG$43,MATCH($A150,BPCiObIC!$A$2:$A$43,0),MATCH(X$4,BPCiObIC!$B$1:$AG$1,0)))</f>
        <v>0</v>
      </c>
      <c r="Y150" s="20">
        <f t="array" ref="Y150">X150*(1+INDEX(BPCiObIC!$B$2:$AG$43,MATCH($A150,BPCiObIC!$A$2:$A$43,0),MATCH(Y$4,BPCiObIC!$B$1:$AG$1,0)))</f>
        <v>0</v>
      </c>
      <c r="Z150" s="20">
        <f t="array" ref="Z150">Y150*(1+INDEX(BPCiObIC!$B$2:$AG$43,MATCH($A150,BPCiObIC!$A$2:$A$43,0),MATCH(Z$4,BPCiObIC!$B$1:$AG$1,0)))</f>
        <v>0</v>
      </c>
      <c r="AA150" s="20">
        <f t="array" ref="AA150">Z150*(1+INDEX(BPCiObIC!$B$2:$AG$43,MATCH($A150,BPCiObIC!$A$2:$A$43,0),MATCH(AA$4,BPCiObIC!$B$1:$AG$1,0)))</f>
        <v>0</v>
      </c>
      <c r="AB150" s="20">
        <f t="array" ref="AB150">AA150*(1+INDEX(BPCiObIC!$B$2:$AG$43,MATCH($A150,BPCiObIC!$A$2:$A$43,0),MATCH(AB$4,BPCiObIC!$B$1:$AG$1,0)))</f>
        <v>0</v>
      </c>
      <c r="AC150" s="20">
        <f t="array" ref="AC150">AB150*(1+INDEX(BPCiObIC!$B$2:$AG$43,MATCH($A150,BPCiObIC!$A$2:$A$43,0),MATCH(AC$4,BPCiObIC!$B$1:$AG$1,0)))</f>
        <v>0</v>
      </c>
      <c r="AD150" s="20">
        <f t="array" ref="AD150">AC150*(1+INDEX(BPCiObIC!$B$2:$AG$43,MATCH($A150,BPCiObIC!$A$2:$A$43,0),MATCH(AD$4,BPCiObIC!$B$1:$AG$1,0)))</f>
        <v>0</v>
      </c>
      <c r="AE150" s="20">
        <f t="array" ref="AE150">AD150*(1+INDEX(BPCiObIC!$B$2:$AG$43,MATCH($A150,BPCiObIC!$A$2:$A$43,0),MATCH(AE$4,BPCiObIC!$B$1:$AG$1,0)))</f>
        <v>0</v>
      </c>
      <c r="AF150" s="20">
        <f t="array" ref="AF150">AE150*(1+INDEX(BPCiObIC!$B$2:$AG$43,MATCH($A150,BPCiObIC!$A$2:$A$43,0),MATCH(AF$4,BPCiObIC!$B$1:$AG$1,0)))</f>
        <v>0</v>
      </c>
      <c r="AG150" s="20">
        <f t="array" ref="AG150">AF150*(1+INDEX(BPCiObIC!$B$2:$AG$43,MATCH($A150,BPCiObIC!$A$2:$A$43,0),MATCH(AG$4,BPCiObIC!$B$1:$AG$1,0)))</f>
        <v>0</v>
      </c>
      <c r="AH150" s="20">
        <f t="array" ref="AH150">AG150*(1+INDEX(BPCiObIC!$B$2:$AG$43,MATCH($A150,BPCiObIC!$A$2:$A$43,0),MATCH(AH$4,BPCiObIC!$B$1:$AG$1,0)))</f>
        <v>0</v>
      </c>
    </row>
    <row r="151" spans="1:34" ht="15.75" customHeight="1" x14ac:dyDescent="0.2">
      <c r="A151" s="3" t="s">
        <v>155</v>
      </c>
      <c r="B151" s="3" t="s">
        <v>90</v>
      </c>
      <c r="C151" s="3" t="s">
        <v>124</v>
      </c>
      <c r="D151" s="61">
        <f>SUM(SUMIFS('BIFUBC Output_energy'!G:G,'BIFUBC Output_energy'!A:A,B151,'BIFUBC Output_energy'!B:B,C151),SUMIFS('BIFUBC Output_nonenergy'!E:E,'BIFUBC Output_nonenergy'!A:A,B151,'BIFUBC Output_nonenergy'!B:B,C151))</f>
        <v>142666904448000</v>
      </c>
      <c r="E151" s="20">
        <f t="array" ref="E151">D151*(1+INDEX(BPCiObIC!$B$2:$AG$43,MATCH($A151,BPCiObIC!$A$2:$A$43,0),MATCH(E$4,BPCiObIC!$B$1:$AG$1,0)))</f>
        <v>144507307515379.19</v>
      </c>
      <c r="F151" s="20">
        <f t="array" ref="F151">E151*(1+INDEX(BPCiObIC!$B$2:$AG$43,MATCH($A151,BPCiObIC!$A$2:$A$43,0),MATCH(F$4,BPCiObIC!$B$1:$AG$1,0)))</f>
        <v>146371451782327.56</v>
      </c>
      <c r="G151" s="20">
        <f t="array" ref="G151">F151*(1+INDEX(BPCiObIC!$B$2:$AG$43,MATCH($A151,BPCiObIC!$A$2:$A$43,0),MATCH(G$4,BPCiObIC!$B$1:$AG$1,0)))</f>
        <v>149459889414934.66</v>
      </c>
      <c r="H151" s="20">
        <f t="array" ref="H151">G151*(1+INDEX(BPCiObIC!$B$2:$AG$43,MATCH($A151,BPCiObIC!$A$2:$A$43,0),MATCH(H$4,BPCiObIC!$B$1:$AG$1,0)))</f>
        <v>150595784574488.16</v>
      </c>
      <c r="I151" s="20">
        <f t="array" ref="I151">H151*(1+INDEX(BPCiObIC!$B$2:$AG$43,MATCH($A151,BPCiObIC!$A$2:$A$43,0),MATCH(I$4,BPCiObIC!$B$1:$AG$1,0)))</f>
        <v>156406672638156.97</v>
      </c>
      <c r="J151" s="20">
        <f t="array" ref="J151">I151*(1+INDEX(BPCiObIC!$B$2:$AG$43,MATCH($A151,BPCiObIC!$A$2:$A$43,0),MATCH(J$4,BPCiObIC!$B$1:$AG$1,0)))</f>
        <v>162217560701823.72</v>
      </c>
      <c r="K151" s="20">
        <f t="array" ref="K151">J151*(1+INDEX(BPCiObIC!$B$2:$AG$43,MATCH($A151,BPCiObIC!$A$2:$A$43,0),MATCH(K$4,BPCiObIC!$B$1:$AG$1,0)))</f>
        <v>168028448765492.53</v>
      </c>
      <c r="L151" s="20">
        <f t="array" ref="L151">K151*(1+INDEX(BPCiObIC!$B$2:$AG$43,MATCH($A151,BPCiObIC!$A$2:$A$43,0),MATCH(L$4,BPCiObIC!$B$1:$AG$1,0)))</f>
        <v>173839336829159.28</v>
      </c>
      <c r="M151" s="20">
        <f t="array" ref="M151">L151*(1+INDEX(BPCiObIC!$B$2:$AG$43,MATCH($A151,BPCiObIC!$A$2:$A$43,0),MATCH(M$4,BPCiObIC!$B$1:$AG$1,0)))</f>
        <v>179650224892826</v>
      </c>
      <c r="N151" s="20">
        <f t="array" ref="N151">M151*(1+INDEX(BPCiObIC!$B$2:$AG$43,MATCH($A151,BPCiObIC!$A$2:$A$43,0),MATCH(N$4,BPCiObIC!$B$1:$AG$1,0)))</f>
        <v>185461112956494.81</v>
      </c>
      <c r="O151" s="20">
        <f t="array" ref="O151">N151*(1+INDEX(BPCiObIC!$B$2:$AG$43,MATCH($A151,BPCiObIC!$A$2:$A$43,0),MATCH(O$4,BPCiObIC!$B$1:$AG$1,0)))</f>
        <v>191272001020161.56</v>
      </c>
      <c r="P151" s="20">
        <f t="array" ref="P151">O151*(1+INDEX(BPCiObIC!$B$2:$AG$43,MATCH($A151,BPCiObIC!$A$2:$A$43,0),MATCH(P$4,BPCiObIC!$B$1:$AG$1,0)))</f>
        <v>197082889083828.31</v>
      </c>
      <c r="Q151" s="20">
        <f t="array" ref="Q151">P151*(1+INDEX(BPCiObIC!$B$2:$AG$43,MATCH($A151,BPCiObIC!$A$2:$A$43,0),MATCH(Q$4,BPCiObIC!$B$1:$AG$1,0)))</f>
        <v>202893777147497.12</v>
      </c>
      <c r="R151" s="20">
        <f t="array" ref="R151">Q151*(1+INDEX(BPCiObIC!$B$2:$AG$43,MATCH($A151,BPCiObIC!$A$2:$A$43,0),MATCH(R$4,BPCiObIC!$B$1:$AG$1,0)))</f>
        <v>208704665211163.88</v>
      </c>
      <c r="S151" s="20">
        <f t="array" ref="S151">R151*(1+INDEX(BPCiObIC!$B$2:$AG$43,MATCH($A151,BPCiObIC!$A$2:$A$43,0),MATCH(S$4,BPCiObIC!$B$1:$AG$1,0)))</f>
        <v>214515553274830.59</v>
      </c>
      <c r="T151" s="20">
        <f t="array" ref="T151">S151*(1+INDEX(BPCiObIC!$B$2:$AG$43,MATCH($A151,BPCiObIC!$A$2:$A$43,0),MATCH(T$4,BPCiObIC!$B$1:$AG$1,0)))</f>
        <v>220326441338499.38</v>
      </c>
      <c r="U151" s="20">
        <f t="array" ref="U151">T151*(1+INDEX(BPCiObIC!$B$2:$AG$43,MATCH($A151,BPCiObIC!$A$2:$A$43,0),MATCH(U$4,BPCiObIC!$B$1:$AG$1,0)))</f>
        <v>226137329402166.12</v>
      </c>
      <c r="V151" s="20">
        <f t="array" ref="V151">U151*(1+INDEX(BPCiObIC!$B$2:$AG$43,MATCH($A151,BPCiObIC!$A$2:$A$43,0),MATCH(V$4,BPCiObIC!$B$1:$AG$1,0)))</f>
        <v>231948217465832.84</v>
      </c>
      <c r="W151" s="20">
        <f t="array" ref="W151">V151*(1+INDEX(BPCiObIC!$B$2:$AG$43,MATCH($A151,BPCiObIC!$A$2:$A$43,0),MATCH(W$4,BPCiObIC!$B$1:$AG$1,0)))</f>
        <v>237759105529501.62</v>
      </c>
      <c r="X151" s="20">
        <f t="array" ref="X151">W151*(1+INDEX(BPCiObIC!$B$2:$AG$43,MATCH($A151,BPCiObIC!$A$2:$A$43,0),MATCH(X$4,BPCiObIC!$B$1:$AG$1,0)))</f>
        <v>243569993593168.38</v>
      </c>
      <c r="Y151" s="20">
        <f t="array" ref="Y151">X151*(1+INDEX(BPCiObIC!$B$2:$AG$43,MATCH($A151,BPCiObIC!$A$2:$A$43,0),MATCH(Y$4,BPCiObIC!$B$1:$AG$1,0)))</f>
        <v>249380881656837.22</v>
      </c>
      <c r="Z151" s="20">
        <f t="array" ref="Z151">Y151*(1+INDEX(BPCiObIC!$B$2:$AG$43,MATCH($A151,BPCiObIC!$A$2:$A$43,0),MATCH(Z$4,BPCiObIC!$B$1:$AG$1,0)))</f>
        <v>255191769720503.97</v>
      </c>
      <c r="AA151" s="20">
        <f t="array" ref="AA151">Z151*(1+INDEX(BPCiObIC!$B$2:$AG$43,MATCH($A151,BPCiObIC!$A$2:$A$43,0),MATCH(AA$4,BPCiObIC!$B$1:$AG$1,0)))</f>
        <v>261002657784170.72</v>
      </c>
      <c r="AB151" s="20">
        <f t="array" ref="AB151">AA151*(1+INDEX(BPCiObIC!$B$2:$AG$43,MATCH($A151,BPCiObIC!$A$2:$A$43,0),MATCH(AB$4,BPCiObIC!$B$1:$AG$1,0)))</f>
        <v>266813545847839.5</v>
      </c>
      <c r="AC151" s="20">
        <f t="array" ref="AC151">AB151*(1+INDEX(BPCiObIC!$B$2:$AG$43,MATCH($A151,BPCiObIC!$A$2:$A$43,0),MATCH(AC$4,BPCiObIC!$B$1:$AG$1,0)))</f>
        <v>272624433911506.22</v>
      </c>
      <c r="AD151" s="20">
        <f t="array" ref="AD151">AC151*(1+INDEX(BPCiObIC!$B$2:$AG$43,MATCH($A151,BPCiObIC!$A$2:$A$43,0),MATCH(AD$4,BPCiObIC!$B$1:$AG$1,0)))</f>
        <v>278435321975172.94</v>
      </c>
      <c r="AE151" s="20">
        <f t="array" ref="AE151">AD151*(1+INDEX(BPCiObIC!$B$2:$AG$43,MATCH($A151,BPCiObIC!$A$2:$A$43,0),MATCH(AE$4,BPCiObIC!$B$1:$AG$1,0)))</f>
        <v>284246210038841.75</v>
      </c>
      <c r="AF151" s="20">
        <f t="array" ref="AF151">AE151*(1+INDEX(BPCiObIC!$B$2:$AG$43,MATCH($A151,BPCiObIC!$A$2:$A$43,0),MATCH(AF$4,BPCiObIC!$B$1:$AG$1,0)))</f>
        <v>290057098102508.5</v>
      </c>
      <c r="AG151" s="20">
        <f t="array" ref="AG151">AF151*(1+INDEX(BPCiObIC!$B$2:$AG$43,MATCH($A151,BPCiObIC!$A$2:$A$43,0),MATCH(AG$4,BPCiObIC!$B$1:$AG$1,0)))</f>
        <v>295867986166175.25</v>
      </c>
      <c r="AH151" s="20">
        <f t="array" ref="AH151">AG151*(1+INDEX(BPCiObIC!$B$2:$AG$43,MATCH($A151,BPCiObIC!$A$2:$A$43,0),MATCH(AH$4,BPCiObIC!$B$1:$AG$1,0)))</f>
        <v>301678874229844.06</v>
      </c>
    </row>
    <row r="152" spans="1:34" ht="15.75" customHeight="1" x14ac:dyDescent="0.2">
      <c r="A152" s="3" t="s">
        <v>156</v>
      </c>
      <c r="B152" s="3" t="s">
        <v>90</v>
      </c>
      <c r="C152" s="3" t="s">
        <v>84</v>
      </c>
      <c r="D152" s="61">
        <f>SUM(SUMIFS('BIFUBC Output_energy'!G:G,'BIFUBC Output_energy'!A:A,B152,'BIFUBC Output_energy'!B:B,C152),SUMIFS('BIFUBC Output_nonenergy'!E:E,'BIFUBC Output_nonenergy'!A:A,B152,'BIFUBC Output_nonenergy'!B:B,C152))</f>
        <v>0</v>
      </c>
      <c r="E152" s="20">
        <f t="array" ref="E152">D152*(1+INDEX(BPCiObIC!$B$2:$AG$43,MATCH($A152,BPCiObIC!$A$2:$A$43,0),MATCH(E$4,BPCiObIC!$B$1:$AG$1,0)))</f>
        <v>0</v>
      </c>
      <c r="F152" s="20">
        <f t="array" ref="F152">E152*(1+INDEX(BPCiObIC!$B$2:$AG$43,MATCH($A152,BPCiObIC!$A$2:$A$43,0),MATCH(F$4,BPCiObIC!$B$1:$AG$1,0)))</f>
        <v>0</v>
      </c>
      <c r="G152" s="20">
        <f t="array" ref="G152">F152*(1+INDEX(BPCiObIC!$B$2:$AG$43,MATCH($A152,BPCiObIC!$A$2:$A$43,0),MATCH(G$4,BPCiObIC!$B$1:$AG$1,0)))</f>
        <v>0</v>
      </c>
      <c r="H152" s="20">
        <f t="array" ref="H152">G152*(1+INDEX(BPCiObIC!$B$2:$AG$43,MATCH($A152,BPCiObIC!$A$2:$A$43,0),MATCH(H$4,BPCiObIC!$B$1:$AG$1,0)))</f>
        <v>0</v>
      </c>
      <c r="I152" s="20">
        <f t="array" ref="I152">H152*(1+INDEX(BPCiObIC!$B$2:$AG$43,MATCH($A152,BPCiObIC!$A$2:$A$43,0),MATCH(I$4,BPCiObIC!$B$1:$AG$1,0)))</f>
        <v>0</v>
      </c>
      <c r="J152" s="20">
        <f t="array" ref="J152">I152*(1+INDEX(BPCiObIC!$B$2:$AG$43,MATCH($A152,BPCiObIC!$A$2:$A$43,0),MATCH(J$4,BPCiObIC!$B$1:$AG$1,0)))</f>
        <v>0</v>
      </c>
      <c r="K152" s="20">
        <f t="array" ref="K152">J152*(1+INDEX(BPCiObIC!$B$2:$AG$43,MATCH($A152,BPCiObIC!$A$2:$A$43,0),MATCH(K$4,BPCiObIC!$B$1:$AG$1,0)))</f>
        <v>0</v>
      </c>
      <c r="L152" s="20">
        <f t="array" ref="L152">K152*(1+INDEX(BPCiObIC!$B$2:$AG$43,MATCH($A152,BPCiObIC!$A$2:$A$43,0),MATCH(L$4,BPCiObIC!$B$1:$AG$1,0)))</f>
        <v>0</v>
      </c>
      <c r="M152" s="20">
        <f t="array" ref="M152">L152*(1+INDEX(BPCiObIC!$B$2:$AG$43,MATCH($A152,BPCiObIC!$A$2:$A$43,0),MATCH(M$4,BPCiObIC!$B$1:$AG$1,0)))</f>
        <v>0</v>
      </c>
      <c r="N152" s="20">
        <f t="array" ref="N152">M152*(1+INDEX(BPCiObIC!$B$2:$AG$43,MATCH($A152,BPCiObIC!$A$2:$A$43,0),MATCH(N$4,BPCiObIC!$B$1:$AG$1,0)))</f>
        <v>0</v>
      </c>
      <c r="O152" s="20">
        <f t="array" ref="O152">N152*(1+INDEX(BPCiObIC!$B$2:$AG$43,MATCH($A152,BPCiObIC!$A$2:$A$43,0),MATCH(O$4,BPCiObIC!$B$1:$AG$1,0)))</f>
        <v>0</v>
      </c>
      <c r="P152" s="20">
        <f t="array" ref="P152">O152*(1+INDEX(BPCiObIC!$B$2:$AG$43,MATCH($A152,BPCiObIC!$A$2:$A$43,0),MATCH(P$4,BPCiObIC!$B$1:$AG$1,0)))</f>
        <v>0</v>
      </c>
      <c r="Q152" s="20">
        <f t="array" ref="Q152">P152*(1+INDEX(BPCiObIC!$B$2:$AG$43,MATCH($A152,BPCiObIC!$A$2:$A$43,0),MATCH(Q$4,BPCiObIC!$B$1:$AG$1,0)))</f>
        <v>0</v>
      </c>
      <c r="R152" s="20">
        <f t="array" ref="R152">Q152*(1+INDEX(BPCiObIC!$B$2:$AG$43,MATCH($A152,BPCiObIC!$A$2:$A$43,0),MATCH(R$4,BPCiObIC!$B$1:$AG$1,0)))</f>
        <v>0</v>
      </c>
      <c r="S152" s="20">
        <f t="array" ref="S152">R152*(1+INDEX(BPCiObIC!$B$2:$AG$43,MATCH($A152,BPCiObIC!$A$2:$A$43,0),MATCH(S$4,BPCiObIC!$B$1:$AG$1,0)))</f>
        <v>0</v>
      </c>
      <c r="T152" s="20">
        <f t="array" ref="T152">S152*(1+INDEX(BPCiObIC!$B$2:$AG$43,MATCH($A152,BPCiObIC!$A$2:$A$43,0),MATCH(T$4,BPCiObIC!$B$1:$AG$1,0)))</f>
        <v>0</v>
      </c>
      <c r="U152" s="20">
        <f t="array" ref="U152">T152*(1+INDEX(BPCiObIC!$B$2:$AG$43,MATCH($A152,BPCiObIC!$A$2:$A$43,0),MATCH(U$4,BPCiObIC!$B$1:$AG$1,0)))</f>
        <v>0</v>
      </c>
      <c r="V152" s="20">
        <f t="array" ref="V152">U152*(1+INDEX(BPCiObIC!$B$2:$AG$43,MATCH($A152,BPCiObIC!$A$2:$A$43,0),MATCH(V$4,BPCiObIC!$B$1:$AG$1,0)))</f>
        <v>0</v>
      </c>
      <c r="W152" s="20">
        <f t="array" ref="W152">V152*(1+INDEX(BPCiObIC!$B$2:$AG$43,MATCH($A152,BPCiObIC!$A$2:$A$43,0),MATCH(W$4,BPCiObIC!$B$1:$AG$1,0)))</f>
        <v>0</v>
      </c>
      <c r="X152" s="20">
        <f t="array" ref="X152">W152*(1+INDEX(BPCiObIC!$B$2:$AG$43,MATCH($A152,BPCiObIC!$A$2:$A$43,0),MATCH(X$4,BPCiObIC!$B$1:$AG$1,0)))</f>
        <v>0</v>
      </c>
      <c r="Y152" s="20">
        <f t="array" ref="Y152">X152*(1+INDEX(BPCiObIC!$B$2:$AG$43,MATCH($A152,BPCiObIC!$A$2:$A$43,0),MATCH(Y$4,BPCiObIC!$B$1:$AG$1,0)))</f>
        <v>0</v>
      </c>
      <c r="Z152" s="20">
        <f t="array" ref="Z152">Y152*(1+INDEX(BPCiObIC!$B$2:$AG$43,MATCH($A152,BPCiObIC!$A$2:$A$43,0),MATCH(Z$4,BPCiObIC!$B$1:$AG$1,0)))</f>
        <v>0</v>
      </c>
      <c r="AA152" s="20">
        <f t="array" ref="AA152">Z152*(1+INDEX(BPCiObIC!$B$2:$AG$43,MATCH($A152,BPCiObIC!$A$2:$A$43,0),MATCH(AA$4,BPCiObIC!$B$1:$AG$1,0)))</f>
        <v>0</v>
      </c>
      <c r="AB152" s="20">
        <f t="array" ref="AB152">AA152*(1+INDEX(BPCiObIC!$B$2:$AG$43,MATCH($A152,BPCiObIC!$A$2:$A$43,0),MATCH(AB$4,BPCiObIC!$B$1:$AG$1,0)))</f>
        <v>0</v>
      </c>
      <c r="AC152" s="20">
        <f t="array" ref="AC152">AB152*(1+INDEX(BPCiObIC!$B$2:$AG$43,MATCH($A152,BPCiObIC!$A$2:$A$43,0),MATCH(AC$4,BPCiObIC!$B$1:$AG$1,0)))</f>
        <v>0</v>
      </c>
      <c r="AD152" s="20">
        <f t="array" ref="AD152">AC152*(1+INDEX(BPCiObIC!$B$2:$AG$43,MATCH($A152,BPCiObIC!$A$2:$A$43,0),MATCH(AD$4,BPCiObIC!$B$1:$AG$1,0)))</f>
        <v>0</v>
      </c>
      <c r="AE152" s="20">
        <f t="array" ref="AE152">AD152*(1+INDEX(BPCiObIC!$B$2:$AG$43,MATCH($A152,BPCiObIC!$A$2:$A$43,0),MATCH(AE$4,BPCiObIC!$B$1:$AG$1,0)))</f>
        <v>0</v>
      </c>
      <c r="AF152" s="20">
        <f t="array" ref="AF152">AE152*(1+INDEX(BPCiObIC!$B$2:$AG$43,MATCH($A152,BPCiObIC!$A$2:$A$43,0),MATCH(AF$4,BPCiObIC!$B$1:$AG$1,0)))</f>
        <v>0</v>
      </c>
      <c r="AG152" s="20">
        <f t="array" ref="AG152">AF152*(1+INDEX(BPCiObIC!$B$2:$AG$43,MATCH($A152,BPCiObIC!$A$2:$A$43,0),MATCH(AG$4,BPCiObIC!$B$1:$AG$1,0)))</f>
        <v>0</v>
      </c>
      <c r="AH152" s="20">
        <f t="array" ref="AH152">AG152*(1+INDEX(BPCiObIC!$B$2:$AG$43,MATCH($A152,BPCiObIC!$A$2:$A$43,0),MATCH(AH$4,BPCiObIC!$B$1:$AG$1,0)))</f>
        <v>0</v>
      </c>
    </row>
    <row r="153" spans="1:34" ht="15.75" customHeight="1" x14ac:dyDescent="0.2">
      <c r="A153" s="3" t="s">
        <v>157</v>
      </c>
      <c r="B153" s="3" t="s">
        <v>90</v>
      </c>
      <c r="C153" s="3" t="s">
        <v>125</v>
      </c>
      <c r="D153" s="61">
        <f>'China BIFUbC'!C150*('Population comparison'!$B$2/'Population comparison'!$B$3)</f>
        <v>0</v>
      </c>
      <c r="E153" s="20">
        <f t="array" ref="E153">D153*(1+INDEX(BPCiObIC!$B$2:$AG$43,MATCH($A153,BPCiObIC!$A$2:$A$43,0),MATCH(E$4,BPCiObIC!$B$1:$AG$1,0)))</f>
        <v>0</v>
      </c>
      <c r="F153" s="20">
        <f t="array" ref="F153">E153*(1+INDEX(BPCiObIC!$B$2:$AG$43,MATCH($A153,BPCiObIC!$A$2:$A$43,0),MATCH(F$4,BPCiObIC!$B$1:$AG$1,0)))</f>
        <v>0</v>
      </c>
      <c r="G153" s="20">
        <f t="array" ref="G153">F153*(1+INDEX(BPCiObIC!$B$2:$AG$43,MATCH($A153,BPCiObIC!$A$2:$A$43,0),MATCH(G$4,BPCiObIC!$B$1:$AG$1,0)))</f>
        <v>0</v>
      </c>
      <c r="H153" s="20">
        <f t="array" ref="H153">G153*(1+INDEX(BPCiObIC!$B$2:$AG$43,MATCH($A153,BPCiObIC!$A$2:$A$43,0),MATCH(H$4,BPCiObIC!$B$1:$AG$1,0)))</f>
        <v>0</v>
      </c>
      <c r="I153" s="20">
        <f t="array" ref="I153">H153*(1+INDEX(BPCiObIC!$B$2:$AG$43,MATCH($A153,BPCiObIC!$A$2:$A$43,0),MATCH(I$4,BPCiObIC!$B$1:$AG$1,0)))</f>
        <v>0</v>
      </c>
      <c r="J153" s="20">
        <f t="array" ref="J153">I153*(1+INDEX(BPCiObIC!$B$2:$AG$43,MATCH($A153,BPCiObIC!$A$2:$A$43,0),MATCH(J$4,BPCiObIC!$B$1:$AG$1,0)))</f>
        <v>0</v>
      </c>
      <c r="K153" s="20">
        <f t="array" ref="K153">J153*(1+INDEX(BPCiObIC!$B$2:$AG$43,MATCH($A153,BPCiObIC!$A$2:$A$43,0),MATCH(K$4,BPCiObIC!$B$1:$AG$1,0)))</f>
        <v>0</v>
      </c>
      <c r="L153" s="20">
        <f t="array" ref="L153">K153*(1+INDEX(BPCiObIC!$B$2:$AG$43,MATCH($A153,BPCiObIC!$A$2:$A$43,0),MATCH(L$4,BPCiObIC!$B$1:$AG$1,0)))</f>
        <v>0</v>
      </c>
      <c r="M153" s="20">
        <f t="array" ref="M153">L153*(1+INDEX(BPCiObIC!$B$2:$AG$43,MATCH($A153,BPCiObIC!$A$2:$A$43,0),MATCH(M$4,BPCiObIC!$B$1:$AG$1,0)))</f>
        <v>0</v>
      </c>
      <c r="N153" s="20">
        <f t="array" ref="N153">M153*(1+INDEX(BPCiObIC!$B$2:$AG$43,MATCH($A153,BPCiObIC!$A$2:$A$43,0),MATCH(N$4,BPCiObIC!$B$1:$AG$1,0)))</f>
        <v>0</v>
      </c>
      <c r="O153" s="20">
        <f t="array" ref="O153">N153*(1+INDEX(BPCiObIC!$B$2:$AG$43,MATCH($A153,BPCiObIC!$A$2:$A$43,0),MATCH(O$4,BPCiObIC!$B$1:$AG$1,0)))</f>
        <v>0</v>
      </c>
      <c r="P153" s="20">
        <f t="array" ref="P153">O153*(1+INDEX(BPCiObIC!$B$2:$AG$43,MATCH($A153,BPCiObIC!$A$2:$A$43,0),MATCH(P$4,BPCiObIC!$B$1:$AG$1,0)))</f>
        <v>0</v>
      </c>
      <c r="Q153" s="20">
        <f t="array" ref="Q153">P153*(1+INDEX(BPCiObIC!$B$2:$AG$43,MATCH($A153,BPCiObIC!$A$2:$A$43,0),MATCH(Q$4,BPCiObIC!$B$1:$AG$1,0)))</f>
        <v>0</v>
      </c>
      <c r="R153" s="20">
        <f t="array" ref="R153">Q153*(1+INDEX(BPCiObIC!$B$2:$AG$43,MATCH($A153,BPCiObIC!$A$2:$A$43,0),MATCH(R$4,BPCiObIC!$B$1:$AG$1,0)))</f>
        <v>0</v>
      </c>
      <c r="S153" s="20">
        <f t="array" ref="S153">R153*(1+INDEX(BPCiObIC!$B$2:$AG$43,MATCH($A153,BPCiObIC!$A$2:$A$43,0),MATCH(S$4,BPCiObIC!$B$1:$AG$1,0)))</f>
        <v>0</v>
      </c>
      <c r="T153" s="20">
        <f t="array" ref="T153">S153*(1+INDEX(BPCiObIC!$B$2:$AG$43,MATCH($A153,BPCiObIC!$A$2:$A$43,0),MATCH(T$4,BPCiObIC!$B$1:$AG$1,0)))</f>
        <v>0</v>
      </c>
      <c r="U153" s="20">
        <f t="array" ref="U153">T153*(1+INDEX(BPCiObIC!$B$2:$AG$43,MATCH($A153,BPCiObIC!$A$2:$A$43,0),MATCH(U$4,BPCiObIC!$B$1:$AG$1,0)))</f>
        <v>0</v>
      </c>
      <c r="V153" s="20">
        <f t="array" ref="V153">U153*(1+INDEX(BPCiObIC!$B$2:$AG$43,MATCH($A153,BPCiObIC!$A$2:$A$43,0),MATCH(V$4,BPCiObIC!$B$1:$AG$1,0)))</f>
        <v>0</v>
      </c>
      <c r="W153" s="20">
        <f t="array" ref="W153">V153*(1+INDEX(BPCiObIC!$B$2:$AG$43,MATCH($A153,BPCiObIC!$A$2:$A$43,0),MATCH(W$4,BPCiObIC!$B$1:$AG$1,0)))</f>
        <v>0</v>
      </c>
      <c r="X153" s="20">
        <f t="array" ref="X153">W153*(1+INDEX(BPCiObIC!$B$2:$AG$43,MATCH($A153,BPCiObIC!$A$2:$A$43,0),MATCH(X$4,BPCiObIC!$B$1:$AG$1,0)))</f>
        <v>0</v>
      </c>
      <c r="Y153" s="20">
        <f t="array" ref="Y153">X153*(1+INDEX(BPCiObIC!$B$2:$AG$43,MATCH($A153,BPCiObIC!$A$2:$A$43,0),MATCH(Y$4,BPCiObIC!$B$1:$AG$1,0)))</f>
        <v>0</v>
      </c>
      <c r="Z153" s="20">
        <f t="array" ref="Z153">Y153*(1+INDEX(BPCiObIC!$B$2:$AG$43,MATCH($A153,BPCiObIC!$A$2:$A$43,0),MATCH(Z$4,BPCiObIC!$B$1:$AG$1,0)))</f>
        <v>0</v>
      </c>
      <c r="AA153" s="20">
        <f t="array" ref="AA153">Z153*(1+INDEX(BPCiObIC!$B$2:$AG$43,MATCH($A153,BPCiObIC!$A$2:$A$43,0),MATCH(AA$4,BPCiObIC!$B$1:$AG$1,0)))</f>
        <v>0</v>
      </c>
      <c r="AB153" s="20">
        <f t="array" ref="AB153">AA153*(1+INDEX(BPCiObIC!$B$2:$AG$43,MATCH($A153,BPCiObIC!$A$2:$A$43,0),MATCH(AB$4,BPCiObIC!$B$1:$AG$1,0)))</f>
        <v>0</v>
      </c>
      <c r="AC153" s="20">
        <f t="array" ref="AC153">AB153*(1+INDEX(BPCiObIC!$B$2:$AG$43,MATCH($A153,BPCiObIC!$A$2:$A$43,0),MATCH(AC$4,BPCiObIC!$B$1:$AG$1,0)))</f>
        <v>0</v>
      </c>
      <c r="AD153" s="20">
        <f t="array" ref="AD153">AC153*(1+INDEX(BPCiObIC!$B$2:$AG$43,MATCH($A153,BPCiObIC!$A$2:$A$43,0),MATCH(AD$4,BPCiObIC!$B$1:$AG$1,0)))</f>
        <v>0</v>
      </c>
      <c r="AE153" s="20">
        <f t="array" ref="AE153">AD153*(1+INDEX(BPCiObIC!$B$2:$AG$43,MATCH($A153,BPCiObIC!$A$2:$A$43,0),MATCH(AE$4,BPCiObIC!$B$1:$AG$1,0)))</f>
        <v>0</v>
      </c>
      <c r="AF153" s="20">
        <f t="array" ref="AF153">AE153*(1+INDEX(BPCiObIC!$B$2:$AG$43,MATCH($A153,BPCiObIC!$A$2:$A$43,0),MATCH(AF$4,BPCiObIC!$B$1:$AG$1,0)))</f>
        <v>0</v>
      </c>
      <c r="AG153" s="20">
        <f t="array" ref="AG153">AF153*(1+INDEX(BPCiObIC!$B$2:$AG$43,MATCH($A153,BPCiObIC!$A$2:$A$43,0),MATCH(AG$4,BPCiObIC!$B$1:$AG$1,0)))</f>
        <v>0</v>
      </c>
      <c r="AH153" s="20">
        <f t="array" ref="AH153">AG153*(1+INDEX(BPCiObIC!$B$2:$AG$43,MATCH($A153,BPCiObIC!$A$2:$A$43,0),MATCH(AH$4,BPCiObIC!$B$1:$AG$1,0)))</f>
        <v>0</v>
      </c>
    </row>
    <row r="154" spans="1:34" ht="15.75" customHeight="1" x14ac:dyDescent="0.2">
      <c r="A154" s="42" t="s">
        <v>158</v>
      </c>
      <c r="B154" s="42" t="s">
        <v>90</v>
      </c>
      <c r="C154" s="42" t="s">
        <v>83</v>
      </c>
      <c r="D154" s="62">
        <f>SUM(SUMIFS('BIFUBC Output_energy'!G:G,'BIFUBC Output_energy'!A:A,B154,'BIFUBC Output_energy'!B:B,C154),SUMIFS('BIFUBC Output_nonenergy'!E:E,'BIFUBC Output_nonenergy'!A:A,B154,'BIFUBC Output_nonenergy'!B:B,C154))</f>
        <v>0</v>
      </c>
      <c r="E154" s="63">
        <f t="array" ref="E154">D154*(1+INDEX(BPCiObIC!$B$2:$AG$43,MATCH($A154,BPCiObIC!$A$2:$A$43,0),MATCH(E$4,BPCiObIC!$B$1:$AG$1,0)))</f>
        <v>0</v>
      </c>
      <c r="F154" s="63">
        <f t="array" ref="F154">E154*(1+INDEX(BPCiObIC!$B$2:$AG$43,MATCH($A154,BPCiObIC!$A$2:$A$43,0),MATCH(F$4,BPCiObIC!$B$1:$AG$1,0)))</f>
        <v>0</v>
      </c>
      <c r="G154" s="63">
        <f t="array" ref="G154">F154*(1+INDEX(BPCiObIC!$B$2:$AG$43,MATCH($A154,BPCiObIC!$A$2:$A$43,0),MATCH(G$4,BPCiObIC!$B$1:$AG$1,0)))</f>
        <v>0</v>
      </c>
      <c r="H154" s="63">
        <f t="array" ref="H154">G154*(1+INDEX(BPCiObIC!$B$2:$AG$43,MATCH($A154,BPCiObIC!$A$2:$A$43,0),MATCH(H$4,BPCiObIC!$B$1:$AG$1,0)))</f>
        <v>0</v>
      </c>
      <c r="I154" s="63">
        <f t="array" ref="I154">H154*(1+INDEX(BPCiObIC!$B$2:$AG$43,MATCH($A154,BPCiObIC!$A$2:$A$43,0),MATCH(I$4,BPCiObIC!$B$1:$AG$1,0)))</f>
        <v>0</v>
      </c>
      <c r="J154" s="63">
        <f t="array" ref="J154">I154*(1+INDEX(BPCiObIC!$B$2:$AG$43,MATCH($A154,BPCiObIC!$A$2:$A$43,0),MATCH(J$4,BPCiObIC!$B$1:$AG$1,0)))</f>
        <v>0</v>
      </c>
      <c r="K154" s="63">
        <f t="array" ref="K154">J154*(1+INDEX(BPCiObIC!$B$2:$AG$43,MATCH($A154,BPCiObIC!$A$2:$A$43,0),MATCH(K$4,BPCiObIC!$B$1:$AG$1,0)))</f>
        <v>0</v>
      </c>
      <c r="L154" s="63">
        <f t="array" ref="L154">K154*(1+INDEX(BPCiObIC!$B$2:$AG$43,MATCH($A154,BPCiObIC!$A$2:$A$43,0),MATCH(L$4,BPCiObIC!$B$1:$AG$1,0)))</f>
        <v>0</v>
      </c>
      <c r="M154" s="63">
        <f t="array" ref="M154">L154*(1+INDEX(BPCiObIC!$B$2:$AG$43,MATCH($A154,BPCiObIC!$A$2:$A$43,0),MATCH(M$4,BPCiObIC!$B$1:$AG$1,0)))</f>
        <v>0</v>
      </c>
      <c r="N154" s="63">
        <f t="array" ref="N154">M154*(1+INDEX(BPCiObIC!$B$2:$AG$43,MATCH($A154,BPCiObIC!$A$2:$A$43,0),MATCH(N$4,BPCiObIC!$B$1:$AG$1,0)))</f>
        <v>0</v>
      </c>
      <c r="O154" s="63">
        <f t="array" ref="O154">N154*(1+INDEX(BPCiObIC!$B$2:$AG$43,MATCH($A154,BPCiObIC!$A$2:$A$43,0),MATCH(O$4,BPCiObIC!$B$1:$AG$1,0)))</f>
        <v>0</v>
      </c>
      <c r="P154" s="63">
        <f t="array" ref="P154">O154*(1+INDEX(BPCiObIC!$B$2:$AG$43,MATCH($A154,BPCiObIC!$A$2:$A$43,0),MATCH(P$4,BPCiObIC!$B$1:$AG$1,0)))</f>
        <v>0</v>
      </c>
      <c r="Q154" s="63">
        <f t="array" ref="Q154">P154*(1+INDEX(BPCiObIC!$B$2:$AG$43,MATCH($A154,BPCiObIC!$A$2:$A$43,0),MATCH(Q$4,BPCiObIC!$B$1:$AG$1,0)))</f>
        <v>0</v>
      </c>
      <c r="R154" s="63">
        <f t="array" ref="R154">Q154*(1+INDEX(BPCiObIC!$B$2:$AG$43,MATCH($A154,BPCiObIC!$A$2:$A$43,0),MATCH(R$4,BPCiObIC!$B$1:$AG$1,0)))</f>
        <v>0</v>
      </c>
      <c r="S154" s="63">
        <f t="array" ref="S154">R154*(1+INDEX(BPCiObIC!$B$2:$AG$43,MATCH($A154,BPCiObIC!$A$2:$A$43,0),MATCH(S$4,BPCiObIC!$B$1:$AG$1,0)))</f>
        <v>0</v>
      </c>
      <c r="T154" s="63">
        <f t="array" ref="T154">S154*(1+INDEX(BPCiObIC!$B$2:$AG$43,MATCH($A154,BPCiObIC!$A$2:$A$43,0),MATCH(T$4,BPCiObIC!$B$1:$AG$1,0)))</f>
        <v>0</v>
      </c>
      <c r="U154" s="63">
        <f t="array" ref="U154">T154*(1+INDEX(BPCiObIC!$B$2:$AG$43,MATCH($A154,BPCiObIC!$A$2:$A$43,0),MATCH(U$4,BPCiObIC!$B$1:$AG$1,0)))</f>
        <v>0</v>
      </c>
      <c r="V154" s="63">
        <f t="array" ref="V154">U154*(1+INDEX(BPCiObIC!$B$2:$AG$43,MATCH($A154,BPCiObIC!$A$2:$A$43,0),MATCH(V$4,BPCiObIC!$B$1:$AG$1,0)))</f>
        <v>0</v>
      </c>
      <c r="W154" s="63">
        <f t="array" ref="W154">V154*(1+INDEX(BPCiObIC!$B$2:$AG$43,MATCH($A154,BPCiObIC!$A$2:$A$43,0),MATCH(W$4,BPCiObIC!$B$1:$AG$1,0)))</f>
        <v>0</v>
      </c>
      <c r="X154" s="63">
        <f t="array" ref="X154">W154*(1+INDEX(BPCiObIC!$B$2:$AG$43,MATCH($A154,BPCiObIC!$A$2:$A$43,0),MATCH(X$4,BPCiObIC!$B$1:$AG$1,0)))</f>
        <v>0</v>
      </c>
      <c r="Y154" s="63">
        <f t="array" ref="Y154">X154*(1+INDEX(BPCiObIC!$B$2:$AG$43,MATCH($A154,BPCiObIC!$A$2:$A$43,0),MATCH(Y$4,BPCiObIC!$B$1:$AG$1,0)))</f>
        <v>0</v>
      </c>
      <c r="Z154" s="63">
        <f t="array" ref="Z154">Y154*(1+INDEX(BPCiObIC!$B$2:$AG$43,MATCH($A154,BPCiObIC!$A$2:$A$43,0),MATCH(Z$4,BPCiObIC!$B$1:$AG$1,0)))</f>
        <v>0</v>
      </c>
      <c r="AA154" s="63">
        <f t="array" ref="AA154">Z154*(1+INDEX(BPCiObIC!$B$2:$AG$43,MATCH($A154,BPCiObIC!$A$2:$A$43,0),MATCH(AA$4,BPCiObIC!$B$1:$AG$1,0)))</f>
        <v>0</v>
      </c>
      <c r="AB154" s="63">
        <f t="array" ref="AB154">AA154*(1+INDEX(BPCiObIC!$B$2:$AG$43,MATCH($A154,BPCiObIC!$A$2:$A$43,0),MATCH(AB$4,BPCiObIC!$B$1:$AG$1,0)))</f>
        <v>0</v>
      </c>
      <c r="AC154" s="63">
        <f t="array" ref="AC154">AB154*(1+INDEX(BPCiObIC!$B$2:$AG$43,MATCH($A154,BPCiObIC!$A$2:$A$43,0),MATCH(AC$4,BPCiObIC!$B$1:$AG$1,0)))</f>
        <v>0</v>
      </c>
      <c r="AD154" s="63">
        <f t="array" ref="AD154">AC154*(1+INDEX(BPCiObIC!$B$2:$AG$43,MATCH($A154,BPCiObIC!$A$2:$A$43,0),MATCH(AD$4,BPCiObIC!$B$1:$AG$1,0)))</f>
        <v>0</v>
      </c>
      <c r="AE154" s="63">
        <f t="array" ref="AE154">AD154*(1+INDEX(BPCiObIC!$B$2:$AG$43,MATCH($A154,BPCiObIC!$A$2:$A$43,0),MATCH(AE$4,BPCiObIC!$B$1:$AG$1,0)))</f>
        <v>0</v>
      </c>
      <c r="AF154" s="63">
        <f t="array" ref="AF154">AE154*(1+INDEX(BPCiObIC!$B$2:$AG$43,MATCH($A154,BPCiObIC!$A$2:$A$43,0),MATCH(AF$4,BPCiObIC!$B$1:$AG$1,0)))</f>
        <v>0</v>
      </c>
      <c r="AG154" s="63">
        <f t="array" ref="AG154">AF154*(1+INDEX(BPCiObIC!$B$2:$AG$43,MATCH($A154,BPCiObIC!$A$2:$A$43,0),MATCH(AG$4,BPCiObIC!$B$1:$AG$1,0)))</f>
        <v>0</v>
      </c>
      <c r="AH154" s="63">
        <f t="array" ref="AH154">AG154*(1+INDEX(BPCiObIC!$B$2:$AG$43,MATCH($A154,BPCiObIC!$A$2:$A$43,0),MATCH(AH$4,BPCiObIC!$B$1:$AG$1,0)))</f>
        <v>0</v>
      </c>
    </row>
    <row r="155" spans="1:34" ht="15.75" customHeight="1" x14ac:dyDescent="0.2">
      <c r="A155" s="41" t="s">
        <v>134</v>
      </c>
      <c r="B155" s="41" t="s">
        <v>30</v>
      </c>
      <c r="C155" s="41" t="s">
        <v>111</v>
      </c>
      <c r="D155" s="61">
        <f>SUM(SUMIFS('BIFUBC Output_energy'!G:G,'BIFUBC Output_energy'!A:A,B155,'BIFUBC Output_energy'!B:B,C155),SUMIFS('BIFUBC Output_nonenergy'!E:E,'BIFUBC Output_nonenergy'!A:A,B155,'BIFUBC Output_nonenergy'!B:B,C155))</f>
        <v>0</v>
      </c>
      <c r="E155" s="64">
        <f t="array" ref="E155">D155*(1+INDEX(BPCiObIC!$B$2:$AG$43,MATCH($A155,BPCiObIC!$A$2:$A$43,0),MATCH(E$4,BPCiObIC!$B$1:$AG$1,0)))</f>
        <v>0</v>
      </c>
      <c r="F155" s="64">
        <f t="array" ref="F155">E155*(1+INDEX(BPCiObIC!$B$2:$AG$43,MATCH($A155,BPCiObIC!$A$2:$A$43,0),MATCH(F$4,BPCiObIC!$B$1:$AG$1,0)))</f>
        <v>0</v>
      </c>
      <c r="G155" s="64">
        <f t="array" ref="G155">F155*(1+INDEX(BPCiObIC!$B$2:$AG$43,MATCH($A155,BPCiObIC!$A$2:$A$43,0),MATCH(G$4,BPCiObIC!$B$1:$AG$1,0)))</f>
        <v>0</v>
      </c>
      <c r="H155" s="64">
        <f t="array" ref="H155">G155*(1+INDEX(BPCiObIC!$B$2:$AG$43,MATCH($A155,BPCiObIC!$A$2:$A$43,0),MATCH(H$4,BPCiObIC!$B$1:$AG$1,0)))</f>
        <v>0</v>
      </c>
      <c r="I155" s="64">
        <f t="array" ref="I155">H155*(1+INDEX(BPCiObIC!$B$2:$AG$43,MATCH($A155,BPCiObIC!$A$2:$A$43,0),MATCH(I$4,BPCiObIC!$B$1:$AG$1,0)))</f>
        <v>0</v>
      </c>
      <c r="J155" s="64">
        <f t="array" ref="J155">I155*(1+INDEX(BPCiObIC!$B$2:$AG$43,MATCH($A155,BPCiObIC!$A$2:$A$43,0),MATCH(J$4,BPCiObIC!$B$1:$AG$1,0)))</f>
        <v>0</v>
      </c>
      <c r="K155" s="64">
        <f t="array" ref="K155">J155*(1+INDEX(BPCiObIC!$B$2:$AG$43,MATCH($A155,BPCiObIC!$A$2:$A$43,0),MATCH(K$4,BPCiObIC!$B$1:$AG$1,0)))</f>
        <v>0</v>
      </c>
      <c r="L155" s="64">
        <f t="array" ref="L155">K155*(1+INDEX(BPCiObIC!$B$2:$AG$43,MATCH($A155,BPCiObIC!$A$2:$A$43,0),MATCH(L$4,BPCiObIC!$B$1:$AG$1,0)))</f>
        <v>0</v>
      </c>
      <c r="M155" s="64">
        <f t="array" ref="M155">L155*(1+INDEX(BPCiObIC!$B$2:$AG$43,MATCH($A155,BPCiObIC!$A$2:$A$43,0),MATCH(M$4,BPCiObIC!$B$1:$AG$1,0)))</f>
        <v>0</v>
      </c>
      <c r="N155" s="64">
        <f t="array" ref="N155">M155*(1+INDEX(BPCiObIC!$B$2:$AG$43,MATCH($A155,BPCiObIC!$A$2:$A$43,0),MATCH(N$4,BPCiObIC!$B$1:$AG$1,0)))</f>
        <v>0</v>
      </c>
      <c r="O155" s="64">
        <f t="array" ref="O155">N155*(1+INDEX(BPCiObIC!$B$2:$AG$43,MATCH($A155,BPCiObIC!$A$2:$A$43,0),MATCH(O$4,BPCiObIC!$B$1:$AG$1,0)))</f>
        <v>0</v>
      </c>
      <c r="P155" s="64">
        <f t="array" ref="P155">O155*(1+INDEX(BPCiObIC!$B$2:$AG$43,MATCH($A155,BPCiObIC!$A$2:$A$43,0),MATCH(P$4,BPCiObIC!$B$1:$AG$1,0)))</f>
        <v>0</v>
      </c>
      <c r="Q155" s="64">
        <f t="array" ref="Q155">P155*(1+INDEX(BPCiObIC!$B$2:$AG$43,MATCH($A155,BPCiObIC!$A$2:$A$43,0),MATCH(Q$4,BPCiObIC!$B$1:$AG$1,0)))</f>
        <v>0</v>
      </c>
      <c r="R155" s="64">
        <f t="array" ref="R155">Q155*(1+INDEX(BPCiObIC!$B$2:$AG$43,MATCH($A155,BPCiObIC!$A$2:$A$43,0),MATCH(R$4,BPCiObIC!$B$1:$AG$1,0)))</f>
        <v>0</v>
      </c>
      <c r="S155" s="64">
        <f t="array" ref="S155">R155*(1+INDEX(BPCiObIC!$B$2:$AG$43,MATCH($A155,BPCiObIC!$A$2:$A$43,0),MATCH(S$4,BPCiObIC!$B$1:$AG$1,0)))</f>
        <v>0</v>
      </c>
      <c r="T155" s="64">
        <f t="array" ref="T155">S155*(1+INDEX(BPCiObIC!$B$2:$AG$43,MATCH($A155,BPCiObIC!$A$2:$A$43,0),MATCH(T$4,BPCiObIC!$B$1:$AG$1,0)))</f>
        <v>0</v>
      </c>
      <c r="U155" s="64">
        <f t="array" ref="U155">T155*(1+INDEX(BPCiObIC!$B$2:$AG$43,MATCH($A155,BPCiObIC!$A$2:$A$43,0),MATCH(U$4,BPCiObIC!$B$1:$AG$1,0)))</f>
        <v>0</v>
      </c>
      <c r="V155" s="64">
        <f t="array" ref="V155">U155*(1+INDEX(BPCiObIC!$B$2:$AG$43,MATCH($A155,BPCiObIC!$A$2:$A$43,0),MATCH(V$4,BPCiObIC!$B$1:$AG$1,0)))</f>
        <v>0</v>
      </c>
      <c r="W155" s="64">
        <f t="array" ref="W155">V155*(1+INDEX(BPCiObIC!$B$2:$AG$43,MATCH($A155,BPCiObIC!$A$2:$A$43,0),MATCH(W$4,BPCiObIC!$B$1:$AG$1,0)))</f>
        <v>0</v>
      </c>
      <c r="X155" s="64">
        <f t="array" ref="X155">W155*(1+INDEX(BPCiObIC!$B$2:$AG$43,MATCH($A155,BPCiObIC!$A$2:$A$43,0),MATCH(X$4,BPCiObIC!$B$1:$AG$1,0)))</f>
        <v>0</v>
      </c>
      <c r="Y155" s="64">
        <f t="array" ref="Y155">X155*(1+INDEX(BPCiObIC!$B$2:$AG$43,MATCH($A155,BPCiObIC!$A$2:$A$43,0),MATCH(Y$4,BPCiObIC!$B$1:$AG$1,0)))</f>
        <v>0</v>
      </c>
      <c r="Z155" s="64">
        <f t="array" ref="Z155">Y155*(1+INDEX(BPCiObIC!$B$2:$AG$43,MATCH($A155,BPCiObIC!$A$2:$A$43,0),MATCH(Z$4,BPCiObIC!$B$1:$AG$1,0)))</f>
        <v>0</v>
      </c>
      <c r="AA155" s="64">
        <f t="array" ref="AA155">Z155*(1+INDEX(BPCiObIC!$B$2:$AG$43,MATCH($A155,BPCiObIC!$A$2:$A$43,0),MATCH(AA$4,BPCiObIC!$B$1:$AG$1,0)))</f>
        <v>0</v>
      </c>
      <c r="AB155" s="64">
        <f t="array" ref="AB155">AA155*(1+INDEX(BPCiObIC!$B$2:$AG$43,MATCH($A155,BPCiObIC!$A$2:$A$43,0),MATCH(AB$4,BPCiObIC!$B$1:$AG$1,0)))</f>
        <v>0</v>
      </c>
      <c r="AC155" s="64">
        <f t="array" ref="AC155">AB155*(1+INDEX(BPCiObIC!$B$2:$AG$43,MATCH($A155,BPCiObIC!$A$2:$A$43,0),MATCH(AC$4,BPCiObIC!$B$1:$AG$1,0)))</f>
        <v>0</v>
      </c>
      <c r="AD155" s="64">
        <f t="array" ref="AD155">AC155*(1+INDEX(BPCiObIC!$B$2:$AG$43,MATCH($A155,BPCiObIC!$A$2:$A$43,0),MATCH(AD$4,BPCiObIC!$B$1:$AG$1,0)))</f>
        <v>0</v>
      </c>
      <c r="AE155" s="64">
        <f t="array" ref="AE155">AD155*(1+INDEX(BPCiObIC!$B$2:$AG$43,MATCH($A155,BPCiObIC!$A$2:$A$43,0),MATCH(AE$4,BPCiObIC!$B$1:$AG$1,0)))</f>
        <v>0</v>
      </c>
      <c r="AF155" s="64">
        <f t="array" ref="AF155">AE155*(1+INDEX(BPCiObIC!$B$2:$AG$43,MATCH($A155,BPCiObIC!$A$2:$A$43,0),MATCH(AF$4,BPCiObIC!$B$1:$AG$1,0)))</f>
        <v>0</v>
      </c>
      <c r="AG155" s="64">
        <f t="array" ref="AG155">AF155*(1+INDEX(BPCiObIC!$B$2:$AG$43,MATCH($A155,BPCiObIC!$A$2:$A$43,0),MATCH(AG$4,BPCiObIC!$B$1:$AG$1,0)))</f>
        <v>0</v>
      </c>
      <c r="AH155" s="64">
        <f t="array" ref="AH155">AG155*(1+INDEX(BPCiObIC!$B$2:$AG$43,MATCH($A155,BPCiObIC!$A$2:$A$43,0),MATCH(AH$4,BPCiObIC!$B$1:$AG$1,0)))</f>
        <v>0</v>
      </c>
    </row>
    <row r="156" spans="1:34" ht="15.75" customHeight="1" x14ac:dyDescent="0.2">
      <c r="A156" s="3" t="s">
        <v>135</v>
      </c>
      <c r="B156" s="3" t="s">
        <v>30</v>
      </c>
      <c r="C156" s="3" t="s">
        <v>82</v>
      </c>
      <c r="D156" s="61">
        <f>'China BIFUbC'!C153*('Indonesia BFPIaE-production'!$C$3/'China BFPIaE-production'!$E$3)</f>
        <v>7387575891805.7832</v>
      </c>
      <c r="E156" s="20">
        <f t="array" ref="E156">D156*(1+INDEX(BPCiObIC!$B$2:$AG$43,MATCH($A156,BPCiObIC!$A$2:$A$43,0),MATCH(E$4,BPCiObIC!$B$1:$AG$1,0)))</f>
        <v>9395519019198.5957</v>
      </c>
      <c r="F156" s="20">
        <f t="array" ref="F156">E156*(1+INDEX(BPCiObIC!$B$2:$AG$43,MATCH($A156,BPCiObIC!$A$2:$A$43,0),MATCH(F$4,BPCiObIC!$B$1:$AG$1,0)))</f>
        <v>12562748480570.441</v>
      </c>
      <c r="G156" s="20">
        <f t="array" ref="G156">F156*(1+INDEX(BPCiObIC!$B$2:$AG$43,MATCH($A156,BPCiObIC!$A$2:$A$43,0),MATCH(G$4,BPCiObIC!$B$1:$AG$1,0)))</f>
        <v>12976062905581.209</v>
      </c>
      <c r="H156" s="20">
        <f t="array" ref="H156">G156*(1+INDEX(BPCiObIC!$B$2:$AG$43,MATCH($A156,BPCiObIC!$A$2:$A$43,0),MATCH(H$4,BPCiObIC!$B$1:$AG$1,0)))</f>
        <v>13205739219009.996</v>
      </c>
      <c r="I156" s="20">
        <f t="array" ref="I156">H156*(1+INDEX(BPCiObIC!$B$2:$AG$43,MATCH($A156,BPCiObIC!$A$2:$A$43,0),MATCH(I$4,BPCiObIC!$B$1:$AG$1,0)))</f>
        <v>13704304856249.643</v>
      </c>
      <c r="J156" s="20">
        <f t="array" ref="J156">I156*(1+INDEX(BPCiObIC!$B$2:$AG$43,MATCH($A156,BPCiObIC!$A$2:$A$43,0),MATCH(J$4,BPCiObIC!$B$1:$AG$1,0)))</f>
        <v>14202870493489.465</v>
      </c>
      <c r="K156" s="20">
        <f t="array" ref="K156">J156*(1+INDEX(BPCiObIC!$B$2:$AG$43,MATCH($A156,BPCiObIC!$A$2:$A$43,0),MATCH(K$4,BPCiObIC!$B$1:$AG$1,0)))</f>
        <v>14701436130729.113</v>
      </c>
      <c r="L156" s="20">
        <f t="array" ref="L156">K156*(1+INDEX(BPCiObIC!$B$2:$AG$43,MATCH($A156,BPCiObIC!$A$2:$A$43,0),MATCH(L$4,BPCiObIC!$B$1:$AG$1,0)))</f>
        <v>15200001767968.934</v>
      </c>
      <c r="M156" s="20">
        <f t="array" ref="M156">L156*(1+INDEX(BPCiObIC!$B$2:$AG$43,MATCH($A156,BPCiObIC!$A$2:$A$43,0),MATCH(M$4,BPCiObIC!$B$1:$AG$1,0)))</f>
        <v>15698567405208.58</v>
      </c>
      <c r="N156" s="20">
        <f t="array" ref="N156">M156*(1+INDEX(BPCiObIC!$B$2:$AG$43,MATCH($A156,BPCiObIC!$A$2:$A$43,0),MATCH(N$4,BPCiObIC!$B$1:$AG$1,0)))</f>
        <v>16197133042448.227</v>
      </c>
      <c r="O156" s="20">
        <f t="array" ref="O156">N156*(1+INDEX(BPCiObIC!$B$2:$AG$43,MATCH($A156,BPCiObIC!$A$2:$A$43,0),MATCH(O$4,BPCiObIC!$B$1:$AG$1,0)))</f>
        <v>16695698679688.047</v>
      </c>
      <c r="P156" s="20">
        <f t="array" ref="P156">O156*(1+INDEX(BPCiObIC!$B$2:$AG$43,MATCH($A156,BPCiObIC!$A$2:$A$43,0),MATCH(P$4,BPCiObIC!$B$1:$AG$1,0)))</f>
        <v>17194264316927.693</v>
      </c>
      <c r="Q156" s="20">
        <f t="array" ref="Q156">P156*(1+INDEX(BPCiObIC!$B$2:$AG$43,MATCH($A156,BPCiObIC!$A$2:$A$43,0),MATCH(Q$4,BPCiObIC!$B$1:$AG$1,0)))</f>
        <v>17692829954167.516</v>
      </c>
      <c r="R156" s="20">
        <f t="array" ref="R156">Q156*(1+INDEX(BPCiObIC!$B$2:$AG$43,MATCH($A156,BPCiObIC!$A$2:$A$43,0),MATCH(R$4,BPCiObIC!$B$1:$AG$1,0)))</f>
        <v>18191395591407.16</v>
      </c>
      <c r="S156" s="20">
        <f t="array" ref="S156">R156*(1+INDEX(BPCiObIC!$B$2:$AG$43,MATCH($A156,BPCiObIC!$A$2:$A$43,0),MATCH(S$4,BPCiObIC!$B$1:$AG$1,0)))</f>
        <v>18689961228646.98</v>
      </c>
      <c r="T156" s="20">
        <f t="array" ref="T156">S156*(1+INDEX(BPCiObIC!$B$2:$AG$43,MATCH($A156,BPCiObIC!$A$2:$A$43,0),MATCH(T$4,BPCiObIC!$B$1:$AG$1,0)))</f>
        <v>19188526865886.625</v>
      </c>
      <c r="U156" s="20">
        <f t="array" ref="U156">T156*(1+INDEX(BPCiObIC!$B$2:$AG$43,MATCH($A156,BPCiObIC!$A$2:$A$43,0),MATCH(U$4,BPCiObIC!$B$1:$AG$1,0)))</f>
        <v>19687092503126.445</v>
      </c>
      <c r="V156" s="20">
        <f t="array" ref="V156">U156*(1+INDEX(BPCiObIC!$B$2:$AG$43,MATCH($A156,BPCiObIC!$A$2:$A$43,0),MATCH(V$4,BPCiObIC!$B$1:$AG$1,0)))</f>
        <v>20185658140366.094</v>
      </c>
      <c r="W156" s="20">
        <f t="array" ref="W156">V156*(1+INDEX(BPCiObIC!$B$2:$AG$43,MATCH($A156,BPCiObIC!$A$2:$A$43,0),MATCH(W$4,BPCiObIC!$B$1:$AG$1,0)))</f>
        <v>20684223777605.914</v>
      </c>
      <c r="X156" s="20">
        <f t="array" ref="X156">W156*(1+INDEX(BPCiObIC!$B$2:$AG$43,MATCH($A156,BPCiObIC!$A$2:$A$43,0),MATCH(X$4,BPCiObIC!$B$1:$AG$1,0)))</f>
        <v>21182789414845.559</v>
      </c>
      <c r="Y156" s="20">
        <f t="array" ref="Y156">X156*(1+INDEX(BPCiObIC!$B$2:$AG$43,MATCH($A156,BPCiObIC!$A$2:$A$43,0),MATCH(Y$4,BPCiObIC!$B$1:$AG$1,0)))</f>
        <v>21681355052085.379</v>
      </c>
      <c r="Z156" s="20">
        <f t="array" ref="Z156">Y156*(1+INDEX(BPCiObIC!$B$2:$AG$43,MATCH($A156,BPCiObIC!$A$2:$A$43,0),MATCH(Z$4,BPCiObIC!$B$1:$AG$1,0)))</f>
        <v>22179920689325.027</v>
      </c>
      <c r="AA156" s="20">
        <f t="array" ref="AA156">Z156*(1+INDEX(BPCiObIC!$B$2:$AG$43,MATCH($A156,BPCiObIC!$A$2:$A$43,0),MATCH(AA$4,BPCiObIC!$B$1:$AG$1,0)))</f>
        <v>22678486326564.852</v>
      </c>
      <c r="AB156" s="20">
        <f t="array" ref="AB156">AA156*(1+INDEX(BPCiObIC!$B$2:$AG$43,MATCH($A156,BPCiObIC!$A$2:$A$43,0),MATCH(AB$4,BPCiObIC!$B$1:$AG$1,0)))</f>
        <v>23177051963804.5</v>
      </c>
      <c r="AC156" s="20">
        <f t="array" ref="AC156">AB156*(1+INDEX(BPCiObIC!$B$2:$AG$43,MATCH($A156,BPCiObIC!$A$2:$A$43,0),MATCH(AC$4,BPCiObIC!$B$1:$AG$1,0)))</f>
        <v>23675617601044.32</v>
      </c>
      <c r="AD156" s="20">
        <f t="array" ref="AD156">AC156*(1+INDEX(BPCiObIC!$B$2:$AG$43,MATCH($A156,BPCiObIC!$A$2:$A$43,0),MATCH(AD$4,BPCiObIC!$B$1:$AG$1,0)))</f>
        <v>24174183238283.965</v>
      </c>
      <c r="AE156" s="20">
        <f t="array" ref="AE156">AD156*(1+INDEX(BPCiObIC!$B$2:$AG$43,MATCH($A156,BPCiObIC!$A$2:$A$43,0),MATCH(AE$4,BPCiObIC!$B$1:$AG$1,0)))</f>
        <v>24672748875523.781</v>
      </c>
      <c r="AF156" s="20">
        <f t="array" ref="AF156">AE156*(1+INDEX(BPCiObIC!$B$2:$AG$43,MATCH($A156,BPCiObIC!$A$2:$A$43,0),MATCH(AF$4,BPCiObIC!$B$1:$AG$1,0)))</f>
        <v>25171314512763.43</v>
      </c>
      <c r="AG156" s="20">
        <f t="array" ref="AG156">AF156*(1+INDEX(BPCiObIC!$B$2:$AG$43,MATCH($A156,BPCiObIC!$A$2:$A$43,0),MATCH(AG$4,BPCiObIC!$B$1:$AG$1,0)))</f>
        <v>25669880150003.074</v>
      </c>
      <c r="AH156" s="20">
        <f t="array" ref="AH156">AG156*(1+INDEX(BPCiObIC!$B$2:$AG$43,MATCH($A156,BPCiObIC!$A$2:$A$43,0),MATCH(AH$4,BPCiObIC!$B$1:$AG$1,0)))</f>
        <v>26168445787242.895</v>
      </c>
    </row>
    <row r="157" spans="1:34" ht="15.75" customHeight="1" x14ac:dyDescent="0.2">
      <c r="A157" s="3" t="s">
        <v>136</v>
      </c>
      <c r="B157" s="3" t="s">
        <v>30</v>
      </c>
      <c r="C157" s="3" t="s">
        <v>86</v>
      </c>
      <c r="D157" s="61">
        <f>'China BIFUbC'!C154*('Indonesia BFPIaE-production'!$C$4/'China BFPIaE-production'!$E$4)</f>
        <v>309025525.10843432</v>
      </c>
      <c r="E157" s="20">
        <f t="array" ref="E157">D157*(1+INDEX(BPCiObIC!$B$2:$AG$43,MATCH($A157,BPCiObIC!$A$2:$A$43,0),MATCH(E$4,BPCiObIC!$B$1:$AG$1,0)))</f>
        <v>393018662.83290678</v>
      </c>
      <c r="F157" s="20">
        <f t="array" ref="F157">E157*(1+INDEX(BPCiObIC!$B$2:$AG$43,MATCH($A157,BPCiObIC!$A$2:$A$43,0),MATCH(F$4,BPCiObIC!$B$1:$AG$1,0)))</f>
        <v>525505254.07387966</v>
      </c>
      <c r="G157" s="20">
        <f t="array" ref="G157">F157*(1+INDEX(BPCiObIC!$B$2:$AG$43,MATCH($A157,BPCiObIC!$A$2:$A$43,0),MATCH(G$4,BPCiObIC!$B$1:$AG$1,0)))</f>
        <v>542794376.9329102</v>
      </c>
      <c r="H157" s="20">
        <f t="array" ref="H157">G157*(1+INDEX(BPCiObIC!$B$2:$AG$43,MATCH($A157,BPCiObIC!$A$2:$A$43,0),MATCH(H$4,BPCiObIC!$B$1:$AG$1,0)))</f>
        <v>552401837.40462279</v>
      </c>
      <c r="I157" s="20">
        <f t="array" ref="I157">H157*(1+INDEX(BPCiObIC!$B$2:$AG$43,MATCH($A157,BPCiObIC!$A$2:$A$43,0),MATCH(I$4,BPCiObIC!$B$1:$AG$1,0)))</f>
        <v>573257055.69346571</v>
      </c>
      <c r="J157" s="20">
        <f t="array" ref="J157">I157*(1+INDEX(BPCiObIC!$B$2:$AG$43,MATCH($A157,BPCiObIC!$A$2:$A$43,0),MATCH(J$4,BPCiObIC!$B$1:$AG$1,0)))</f>
        <v>594112273.9823159</v>
      </c>
      <c r="K157" s="20">
        <f t="array" ref="K157">J157*(1+INDEX(BPCiObIC!$B$2:$AG$43,MATCH($A157,BPCiObIC!$A$2:$A$43,0),MATCH(K$4,BPCiObIC!$B$1:$AG$1,0)))</f>
        <v>614967492.27115881</v>
      </c>
      <c r="L157" s="20">
        <f t="array" ref="L157">K157*(1+INDEX(BPCiObIC!$B$2:$AG$43,MATCH($A157,BPCiObIC!$A$2:$A$43,0),MATCH(L$4,BPCiObIC!$B$1:$AG$1,0)))</f>
        <v>635822710.560009</v>
      </c>
      <c r="M157" s="20">
        <f t="array" ref="M157">L157*(1+INDEX(BPCiObIC!$B$2:$AG$43,MATCH($A157,BPCiObIC!$A$2:$A$43,0),MATCH(M$4,BPCiObIC!$B$1:$AG$1,0)))</f>
        <v>656677928.84885192</v>
      </c>
      <c r="N157" s="20">
        <f t="array" ref="N157">M157*(1+INDEX(BPCiObIC!$B$2:$AG$43,MATCH($A157,BPCiObIC!$A$2:$A$43,0),MATCH(N$4,BPCiObIC!$B$1:$AG$1,0)))</f>
        <v>677533147.13769484</v>
      </c>
      <c r="O157" s="20">
        <f t="array" ref="O157">N157*(1+INDEX(BPCiObIC!$B$2:$AG$43,MATCH($A157,BPCiObIC!$A$2:$A$43,0),MATCH(O$4,BPCiObIC!$B$1:$AG$1,0)))</f>
        <v>698388365.42654502</v>
      </c>
      <c r="P157" s="20">
        <f t="array" ref="P157">O157*(1+INDEX(BPCiObIC!$B$2:$AG$43,MATCH($A157,BPCiObIC!$A$2:$A$43,0),MATCH(P$4,BPCiObIC!$B$1:$AG$1,0)))</f>
        <v>719243583.71538794</v>
      </c>
      <c r="Q157" s="20">
        <f t="array" ref="Q157">P157*(1+INDEX(BPCiObIC!$B$2:$AG$43,MATCH($A157,BPCiObIC!$A$2:$A$43,0),MATCH(Q$4,BPCiObIC!$B$1:$AG$1,0)))</f>
        <v>740098802.00423825</v>
      </c>
      <c r="R157" s="20">
        <f t="array" ref="R157">Q157*(1+INDEX(BPCiObIC!$B$2:$AG$43,MATCH($A157,BPCiObIC!$A$2:$A$43,0),MATCH(R$4,BPCiObIC!$B$1:$AG$1,0)))</f>
        <v>760954020.29308116</v>
      </c>
      <c r="S157" s="20">
        <f t="array" ref="S157">R157*(1+INDEX(BPCiObIC!$B$2:$AG$43,MATCH($A157,BPCiObIC!$A$2:$A$43,0),MATCH(S$4,BPCiObIC!$B$1:$AG$1,0)))</f>
        <v>781809238.58193147</v>
      </c>
      <c r="T157" s="20">
        <f t="array" ref="T157">S157*(1+INDEX(BPCiObIC!$B$2:$AG$43,MATCH($A157,BPCiObIC!$A$2:$A$43,0),MATCH(T$4,BPCiObIC!$B$1:$AG$1,0)))</f>
        <v>802664456.87077439</v>
      </c>
      <c r="U157" s="20">
        <f t="array" ref="U157">T157*(1+INDEX(BPCiObIC!$B$2:$AG$43,MATCH($A157,BPCiObIC!$A$2:$A$43,0),MATCH(U$4,BPCiObIC!$B$1:$AG$1,0)))</f>
        <v>823519675.15962458</v>
      </c>
      <c r="V157" s="20">
        <f t="array" ref="V157">U157*(1+INDEX(BPCiObIC!$B$2:$AG$43,MATCH($A157,BPCiObIC!$A$2:$A$43,0),MATCH(V$4,BPCiObIC!$B$1:$AG$1,0)))</f>
        <v>844374893.44846749</v>
      </c>
      <c r="W157" s="20">
        <f t="array" ref="W157">V157*(1+INDEX(BPCiObIC!$B$2:$AG$43,MATCH($A157,BPCiObIC!$A$2:$A$43,0),MATCH(W$4,BPCiObIC!$B$1:$AG$1,0)))</f>
        <v>865230111.73731756</v>
      </c>
      <c r="X157" s="20">
        <f t="array" ref="X157">W157*(1+INDEX(BPCiObIC!$B$2:$AG$43,MATCH($A157,BPCiObIC!$A$2:$A$43,0),MATCH(X$4,BPCiObIC!$B$1:$AG$1,0)))</f>
        <v>886085330.02616048</v>
      </c>
      <c r="Y157" s="20">
        <f t="array" ref="Y157">X157*(1+INDEX(BPCiObIC!$B$2:$AG$43,MATCH($A157,BPCiObIC!$A$2:$A$43,0),MATCH(Y$4,BPCiObIC!$B$1:$AG$1,0)))</f>
        <v>906940548.31501067</v>
      </c>
      <c r="Z157" s="20">
        <f t="array" ref="Z157">Y157*(1+INDEX(BPCiObIC!$B$2:$AG$43,MATCH($A157,BPCiObIC!$A$2:$A$43,0),MATCH(Z$4,BPCiObIC!$B$1:$AG$1,0)))</f>
        <v>927795766.60385358</v>
      </c>
      <c r="AA157" s="20">
        <f t="array" ref="AA157">Z157*(1+INDEX(BPCiObIC!$B$2:$AG$43,MATCH($A157,BPCiObIC!$A$2:$A$43,0),MATCH(AA$4,BPCiObIC!$B$1:$AG$1,0)))</f>
        <v>948650984.89270389</v>
      </c>
      <c r="AB157" s="20">
        <f t="array" ref="AB157">AA157*(1+INDEX(BPCiObIC!$B$2:$AG$43,MATCH($A157,BPCiObIC!$A$2:$A$43,0),MATCH(AB$4,BPCiObIC!$B$1:$AG$1,0)))</f>
        <v>969506203.18154681</v>
      </c>
      <c r="AC157" s="20">
        <f t="array" ref="AC157">AB157*(1+INDEX(BPCiObIC!$B$2:$AG$43,MATCH($A157,BPCiObIC!$A$2:$A$43,0),MATCH(AC$4,BPCiObIC!$B$1:$AG$1,0)))</f>
        <v>990361421.470397</v>
      </c>
      <c r="AD157" s="20">
        <f t="array" ref="AD157">AC157*(1+INDEX(BPCiObIC!$B$2:$AG$43,MATCH($A157,BPCiObIC!$A$2:$A$43,0),MATCH(AD$4,BPCiObIC!$B$1:$AG$1,0)))</f>
        <v>1011216639.7592399</v>
      </c>
      <c r="AE157" s="20">
        <f t="array" ref="AE157">AD157*(1+INDEX(BPCiObIC!$B$2:$AG$43,MATCH($A157,BPCiObIC!$A$2:$A$43,0),MATCH(AE$4,BPCiObIC!$B$1:$AG$1,0)))</f>
        <v>1032071858.04809</v>
      </c>
      <c r="AF157" s="20">
        <f t="array" ref="AF157">AE157*(1+INDEX(BPCiObIC!$B$2:$AG$43,MATCH($A157,BPCiObIC!$A$2:$A$43,0),MATCH(AF$4,BPCiObIC!$B$1:$AG$1,0)))</f>
        <v>1052927076.336933</v>
      </c>
      <c r="AG157" s="20">
        <f t="array" ref="AG157">AF157*(1+INDEX(BPCiObIC!$B$2:$AG$43,MATCH($A157,BPCiObIC!$A$2:$A$43,0),MATCH(AG$4,BPCiObIC!$B$1:$AG$1,0)))</f>
        <v>1073782294.6257758</v>
      </c>
      <c r="AH157" s="20">
        <f t="array" ref="AH157">AG157*(1+INDEX(BPCiObIC!$B$2:$AG$43,MATCH($A157,BPCiObIC!$A$2:$A$43,0),MATCH(AH$4,BPCiObIC!$B$1:$AG$1,0)))</f>
        <v>1094637512.9146259</v>
      </c>
    </row>
    <row r="158" spans="1:34" ht="15.75" customHeight="1" x14ac:dyDescent="0.2">
      <c r="A158" s="3" t="s">
        <v>137</v>
      </c>
      <c r="B158" s="3" t="s">
        <v>30</v>
      </c>
      <c r="C158" s="3" t="s">
        <v>112</v>
      </c>
      <c r="D158" s="61">
        <f>SUM(SUMIFS('BIFUBC Output_energy'!G:G,'BIFUBC Output_energy'!A:A,B158,'BIFUBC Output_energy'!B:B,C158),SUMIFS('BIFUBC Output_nonenergy'!E:E,'BIFUBC Output_nonenergy'!A:A,B158,'BIFUBC Output_nonenergy'!B:B,C158))</f>
        <v>0</v>
      </c>
      <c r="E158" s="20">
        <f t="array" ref="E158">D158*(1+INDEX(BPCiObIC!$B$2:$AG$43,MATCH($A158,BPCiObIC!$A$2:$A$43,0),MATCH(E$4,BPCiObIC!$B$1:$AG$1,0)))</f>
        <v>0</v>
      </c>
      <c r="F158" s="20">
        <f t="array" ref="F158">E158*(1+INDEX(BPCiObIC!$B$2:$AG$43,MATCH($A158,BPCiObIC!$A$2:$A$43,0),MATCH(F$4,BPCiObIC!$B$1:$AG$1,0)))</f>
        <v>0</v>
      </c>
      <c r="G158" s="20">
        <f t="array" ref="G158">F158*(1+INDEX(BPCiObIC!$B$2:$AG$43,MATCH($A158,BPCiObIC!$A$2:$A$43,0),MATCH(G$4,BPCiObIC!$B$1:$AG$1,0)))</f>
        <v>0</v>
      </c>
      <c r="H158" s="20">
        <f t="array" ref="H158">G158*(1+INDEX(BPCiObIC!$B$2:$AG$43,MATCH($A158,BPCiObIC!$A$2:$A$43,0),MATCH(H$4,BPCiObIC!$B$1:$AG$1,0)))</f>
        <v>0</v>
      </c>
      <c r="I158" s="20">
        <f t="array" ref="I158">H158*(1+INDEX(BPCiObIC!$B$2:$AG$43,MATCH($A158,BPCiObIC!$A$2:$A$43,0),MATCH(I$4,BPCiObIC!$B$1:$AG$1,0)))</f>
        <v>0</v>
      </c>
      <c r="J158" s="20">
        <f t="array" ref="J158">I158*(1+INDEX(BPCiObIC!$B$2:$AG$43,MATCH($A158,BPCiObIC!$A$2:$A$43,0),MATCH(J$4,BPCiObIC!$B$1:$AG$1,0)))</f>
        <v>0</v>
      </c>
      <c r="K158" s="20">
        <f t="array" ref="K158">J158*(1+INDEX(BPCiObIC!$B$2:$AG$43,MATCH($A158,BPCiObIC!$A$2:$A$43,0),MATCH(K$4,BPCiObIC!$B$1:$AG$1,0)))</f>
        <v>0</v>
      </c>
      <c r="L158" s="20">
        <f t="array" ref="L158">K158*(1+INDEX(BPCiObIC!$B$2:$AG$43,MATCH($A158,BPCiObIC!$A$2:$A$43,0),MATCH(L$4,BPCiObIC!$B$1:$AG$1,0)))</f>
        <v>0</v>
      </c>
      <c r="M158" s="20">
        <f t="array" ref="M158">L158*(1+INDEX(BPCiObIC!$B$2:$AG$43,MATCH($A158,BPCiObIC!$A$2:$A$43,0),MATCH(M$4,BPCiObIC!$B$1:$AG$1,0)))</f>
        <v>0</v>
      </c>
      <c r="N158" s="20">
        <f t="array" ref="N158">M158*(1+INDEX(BPCiObIC!$B$2:$AG$43,MATCH($A158,BPCiObIC!$A$2:$A$43,0),MATCH(N$4,BPCiObIC!$B$1:$AG$1,0)))</f>
        <v>0</v>
      </c>
      <c r="O158" s="20">
        <f t="array" ref="O158">N158*(1+INDEX(BPCiObIC!$B$2:$AG$43,MATCH($A158,BPCiObIC!$A$2:$A$43,0),MATCH(O$4,BPCiObIC!$B$1:$AG$1,0)))</f>
        <v>0</v>
      </c>
      <c r="P158" s="20">
        <f t="array" ref="P158">O158*(1+INDEX(BPCiObIC!$B$2:$AG$43,MATCH($A158,BPCiObIC!$A$2:$A$43,0),MATCH(P$4,BPCiObIC!$B$1:$AG$1,0)))</f>
        <v>0</v>
      </c>
      <c r="Q158" s="20">
        <f t="array" ref="Q158">P158*(1+INDEX(BPCiObIC!$B$2:$AG$43,MATCH($A158,BPCiObIC!$A$2:$A$43,0),MATCH(Q$4,BPCiObIC!$B$1:$AG$1,0)))</f>
        <v>0</v>
      </c>
      <c r="R158" s="20">
        <f t="array" ref="R158">Q158*(1+INDEX(BPCiObIC!$B$2:$AG$43,MATCH($A158,BPCiObIC!$A$2:$A$43,0),MATCH(R$4,BPCiObIC!$B$1:$AG$1,0)))</f>
        <v>0</v>
      </c>
      <c r="S158" s="20">
        <f t="array" ref="S158">R158*(1+INDEX(BPCiObIC!$B$2:$AG$43,MATCH($A158,BPCiObIC!$A$2:$A$43,0),MATCH(S$4,BPCiObIC!$B$1:$AG$1,0)))</f>
        <v>0</v>
      </c>
      <c r="T158" s="20">
        <f t="array" ref="T158">S158*(1+INDEX(BPCiObIC!$B$2:$AG$43,MATCH($A158,BPCiObIC!$A$2:$A$43,0),MATCH(T$4,BPCiObIC!$B$1:$AG$1,0)))</f>
        <v>0</v>
      </c>
      <c r="U158" s="20">
        <f t="array" ref="U158">T158*(1+INDEX(BPCiObIC!$B$2:$AG$43,MATCH($A158,BPCiObIC!$A$2:$A$43,0),MATCH(U$4,BPCiObIC!$B$1:$AG$1,0)))</f>
        <v>0</v>
      </c>
      <c r="V158" s="20">
        <f t="array" ref="V158">U158*(1+INDEX(BPCiObIC!$B$2:$AG$43,MATCH($A158,BPCiObIC!$A$2:$A$43,0),MATCH(V$4,BPCiObIC!$B$1:$AG$1,0)))</f>
        <v>0</v>
      </c>
      <c r="W158" s="20">
        <f t="array" ref="W158">V158*(1+INDEX(BPCiObIC!$B$2:$AG$43,MATCH($A158,BPCiObIC!$A$2:$A$43,0),MATCH(W$4,BPCiObIC!$B$1:$AG$1,0)))</f>
        <v>0</v>
      </c>
      <c r="X158" s="20">
        <f t="array" ref="X158">W158*(1+INDEX(BPCiObIC!$B$2:$AG$43,MATCH($A158,BPCiObIC!$A$2:$A$43,0),MATCH(X$4,BPCiObIC!$B$1:$AG$1,0)))</f>
        <v>0</v>
      </c>
      <c r="Y158" s="20">
        <f t="array" ref="Y158">X158*(1+INDEX(BPCiObIC!$B$2:$AG$43,MATCH($A158,BPCiObIC!$A$2:$A$43,0),MATCH(Y$4,BPCiObIC!$B$1:$AG$1,0)))</f>
        <v>0</v>
      </c>
      <c r="Z158" s="20">
        <f t="array" ref="Z158">Y158*(1+INDEX(BPCiObIC!$B$2:$AG$43,MATCH($A158,BPCiObIC!$A$2:$A$43,0),MATCH(Z$4,BPCiObIC!$B$1:$AG$1,0)))</f>
        <v>0</v>
      </c>
      <c r="AA158" s="20">
        <f t="array" ref="AA158">Z158*(1+INDEX(BPCiObIC!$B$2:$AG$43,MATCH($A158,BPCiObIC!$A$2:$A$43,0),MATCH(AA$4,BPCiObIC!$B$1:$AG$1,0)))</f>
        <v>0</v>
      </c>
      <c r="AB158" s="20">
        <f t="array" ref="AB158">AA158*(1+INDEX(BPCiObIC!$B$2:$AG$43,MATCH($A158,BPCiObIC!$A$2:$A$43,0),MATCH(AB$4,BPCiObIC!$B$1:$AG$1,0)))</f>
        <v>0</v>
      </c>
      <c r="AC158" s="20">
        <f t="array" ref="AC158">AB158*(1+INDEX(BPCiObIC!$B$2:$AG$43,MATCH($A158,BPCiObIC!$A$2:$A$43,0),MATCH(AC$4,BPCiObIC!$B$1:$AG$1,0)))</f>
        <v>0</v>
      </c>
      <c r="AD158" s="20">
        <f t="array" ref="AD158">AC158*(1+INDEX(BPCiObIC!$B$2:$AG$43,MATCH($A158,BPCiObIC!$A$2:$A$43,0),MATCH(AD$4,BPCiObIC!$B$1:$AG$1,0)))</f>
        <v>0</v>
      </c>
      <c r="AE158" s="20">
        <f t="array" ref="AE158">AD158*(1+INDEX(BPCiObIC!$B$2:$AG$43,MATCH($A158,BPCiObIC!$A$2:$A$43,0),MATCH(AE$4,BPCiObIC!$B$1:$AG$1,0)))</f>
        <v>0</v>
      </c>
      <c r="AF158" s="20">
        <f t="array" ref="AF158">AE158*(1+INDEX(BPCiObIC!$B$2:$AG$43,MATCH($A158,BPCiObIC!$A$2:$A$43,0),MATCH(AF$4,BPCiObIC!$B$1:$AG$1,0)))</f>
        <v>0</v>
      </c>
      <c r="AG158" s="20">
        <f t="array" ref="AG158">AF158*(1+INDEX(BPCiObIC!$B$2:$AG$43,MATCH($A158,BPCiObIC!$A$2:$A$43,0),MATCH(AG$4,BPCiObIC!$B$1:$AG$1,0)))</f>
        <v>0</v>
      </c>
      <c r="AH158" s="20">
        <f t="array" ref="AH158">AG158*(1+INDEX(BPCiObIC!$B$2:$AG$43,MATCH($A158,BPCiObIC!$A$2:$A$43,0),MATCH(AH$4,BPCiObIC!$B$1:$AG$1,0)))</f>
        <v>0</v>
      </c>
    </row>
    <row r="159" spans="1:34" ht="15.75" customHeight="1" x14ac:dyDescent="0.2">
      <c r="A159" s="3" t="s">
        <v>138</v>
      </c>
      <c r="B159" s="3" t="s">
        <v>30</v>
      </c>
      <c r="C159" s="3" t="s">
        <v>113</v>
      </c>
      <c r="D159" s="61">
        <f>SUM('Bureau of Stat KBLI'!X4:X6)*$E$1</f>
        <v>1507646974424.0981</v>
      </c>
      <c r="E159" s="20">
        <f t="array" ref="E159">D159*(1+INDEX(BPCiObIC!$B$2:$AG$43,MATCH($A159,BPCiObIC!$A$2:$A$43,0),MATCH(E$4,BPCiObIC!$B$1:$AG$1,0)))</f>
        <v>1527095620394.1689</v>
      </c>
      <c r="F159" s="20">
        <f t="array" ref="F159">E159*(1+INDEX(BPCiObIC!$B$2:$AG$43,MATCH($A159,BPCiObIC!$A$2:$A$43,0),MATCH(F$4,BPCiObIC!$B$1:$AG$1,0)))</f>
        <v>1546795153897.2537</v>
      </c>
      <c r="G159" s="20">
        <f t="array" ref="G159">F159*(1+INDEX(BPCiObIC!$B$2:$AG$43,MATCH($A159,BPCiObIC!$A$2:$A$43,0),MATCH(G$4,BPCiObIC!$B$1:$AG$1,0)))</f>
        <v>1579432531644.4856</v>
      </c>
      <c r="H159" s="20">
        <f t="array" ref="H159">G159*(1+INDEX(BPCiObIC!$B$2:$AG$43,MATCH($A159,BPCiObIC!$A$2:$A$43,0),MATCH(H$4,BPCiObIC!$B$1:$AG$1,0)))</f>
        <v>1591436218884.9839</v>
      </c>
      <c r="I159" s="20">
        <f t="array" ref="I159">H159*(1+INDEX(BPCiObIC!$B$2:$AG$43,MATCH($A159,BPCiObIC!$A$2:$A$43,0),MATCH(I$4,BPCiObIC!$B$1:$AG$1,0)))</f>
        <v>1651979763496.5161</v>
      </c>
      <c r="J159" s="20">
        <f t="array" ref="J159">I159*(1+INDEX(BPCiObIC!$B$2:$AG$43,MATCH($A159,BPCiObIC!$A$2:$A$43,0),MATCH(J$4,BPCiObIC!$B$1:$AG$1,0)))</f>
        <v>1712523308108.0481</v>
      </c>
      <c r="K159" s="20">
        <f t="array" ref="K159">J159*(1+INDEX(BPCiObIC!$B$2:$AG$43,MATCH($A159,BPCiObIC!$A$2:$A$43,0),MATCH(K$4,BPCiObIC!$B$1:$AG$1,0)))</f>
        <v>1773066852719.5803</v>
      </c>
      <c r="L159" s="20">
        <f t="array" ref="L159">K159*(1+INDEX(BPCiObIC!$B$2:$AG$43,MATCH($A159,BPCiObIC!$A$2:$A$43,0),MATCH(L$4,BPCiObIC!$B$1:$AG$1,0)))</f>
        <v>1833610397331.0864</v>
      </c>
      <c r="M159" s="20">
        <f t="array" ref="M159">L159*(1+INDEX(BPCiObIC!$B$2:$AG$43,MATCH($A159,BPCiObIC!$A$2:$A$43,0),MATCH(M$4,BPCiObIC!$B$1:$AG$1,0)))</f>
        <v>1894153941942.6184</v>
      </c>
      <c r="N159" s="20">
        <f t="array" ref="N159">M159*(1+INDEX(BPCiObIC!$B$2:$AG$43,MATCH($A159,BPCiObIC!$A$2:$A$43,0),MATCH(N$4,BPCiObIC!$B$1:$AG$1,0)))</f>
        <v>1954697486554.1506</v>
      </c>
      <c r="O159" s="20">
        <f t="array" ref="O159">N159*(1+INDEX(BPCiObIC!$B$2:$AG$43,MATCH($A159,BPCiObIC!$A$2:$A$43,0),MATCH(O$4,BPCiObIC!$B$1:$AG$1,0)))</f>
        <v>2015241031165.6829</v>
      </c>
      <c r="P159" s="20">
        <f t="array" ref="P159">O159*(1+INDEX(BPCiObIC!$B$2:$AG$43,MATCH($A159,BPCiObIC!$A$2:$A$43,0),MATCH(P$4,BPCiObIC!$B$1:$AG$1,0)))</f>
        <v>2075784575777.2151</v>
      </c>
      <c r="Q159" s="20">
        <f t="array" ref="Q159">P159*(1+INDEX(BPCiObIC!$B$2:$AG$43,MATCH($A159,BPCiObIC!$A$2:$A$43,0),MATCH(Q$4,BPCiObIC!$B$1:$AG$1,0)))</f>
        <v>2136328120388.7473</v>
      </c>
      <c r="R159" s="20">
        <f t="array" ref="R159">Q159*(1+INDEX(BPCiObIC!$B$2:$AG$43,MATCH($A159,BPCiObIC!$A$2:$A$43,0),MATCH(R$4,BPCiObIC!$B$1:$AG$1,0)))</f>
        <v>2196871665000.2534</v>
      </c>
      <c r="S159" s="20">
        <f t="array" ref="S159">R159*(1+INDEX(BPCiObIC!$B$2:$AG$43,MATCH($A159,BPCiObIC!$A$2:$A$43,0),MATCH(S$4,BPCiObIC!$B$1:$AG$1,0)))</f>
        <v>2257415209611.7856</v>
      </c>
      <c r="T159" s="20">
        <f t="array" ref="T159">S159*(1+INDEX(BPCiObIC!$B$2:$AG$43,MATCH($A159,BPCiObIC!$A$2:$A$43,0),MATCH(T$4,BPCiObIC!$B$1:$AG$1,0)))</f>
        <v>2317958754223.3179</v>
      </c>
      <c r="U159" s="20">
        <f t="array" ref="U159">T159*(1+INDEX(BPCiObIC!$B$2:$AG$43,MATCH($A159,BPCiObIC!$A$2:$A$43,0),MATCH(U$4,BPCiObIC!$B$1:$AG$1,0)))</f>
        <v>2378502298834.8501</v>
      </c>
      <c r="V159" s="20">
        <f t="array" ref="V159">U159*(1+INDEX(BPCiObIC!$B$2:$AG$43,MATCH($A159,BPCiObIC!$A$2:$A$43,0),MATCH(V$4,BPCiObIC!$B$1:$AG$1,0)))</f>
        <v>2439045843446.3823</v>
      </c>
      <c r="W159" s="20">
        <f t="array" ref="W159">V159*(1+INDEX(BPCiObIC!$B$2:$AG$43,MATCH($A159,BPCiObIC!$A$2:$A$43,0),MATCH(W$4,BPCiObIC!$B$1:$AG$1,0)))</f>
        <v>2499589388057.9146</v>
      </c>
      <c r="X159" s="20">
        <f t="array" ref="X159">W159*(1+INDEX(BPCiObIC!$B$2:$AG$43,MATCH($A159,BPCiObIC!$A$2:$A$43,0),MATCH(X$4,BPCiObIC!$B$1:$AG$1,0)))</f>
        <v>2560132932669.4204</v>
      </c>
      <c r="Y159" s="20">
        <f t="array" ref="Y159">X159*(1+INDEX(BPCiObIC!$B$2:$AG$43,MATCH($A159,BPCiObIC!$A$2:$A$43,0),MATCH(Y$4,BPCiObIC!$B$1:$AG$1,0)))</f>
        <v>2620676477280.9526</v>
      </c>
      <c r="Z159" s="20">
        <f t="array" ref="Z159">Y159*(1+INDEX(BPCiObIC!$B$2:$AG$43,MATCH($A159,BPCiObIC!$A$2:$A$43,0),MATCH(Z$4,BPCiObIC!$B$1:$AG$1,0)))</f>
        <v>2681220021892.4849</v>
      </c>
      <c r="AA159" s="20">
        <f t="array" ref="AA159">Z159*(1+INDEX(BPCiObIC!$B$2:$AG$43,MATCH($A159,BPCiObIC!$A$2:$A$43,0),MATCH(AA$4,BPCiObIC!$B$1:$AG$1,0)))</f>
        <v>2741763566504.0171</v>
      </c>
      <c r="AB159" s="20">
        <f t="array" ref="AB159">AA159*(1+INDEX(BPCiObIC!$B$2:$AG$43,MATCH($A159,BPCiObIC!$A$2:$A$43,0),MATCH(AB$4,BPCiObIC!$B$1:$AG$1,0)))</f>
        <v>2802307111115.5493</v>
      </c>
      <c r="AC159" s="20">
        <f t="array" ref="AC159">AB159*(1+INDEX(BPCiObIC!$B$2:$AG$43,MATCH($A159,BPCiObIC!$A$2:$A$43,0),MATCH(AC$4,BPCiObIC!$B$1:$AG$1,0)))</f>
        <v>2862850655727.0815</v>
      </c>
      <c r="AD159" s="20">
        <f t="array" ref="AD159">AC159*(1+INDEX(BPCiObIC!$B$2:$AG$43,MATCH($A159,BPCiObIC!$A$2:$A$43,0),MATCH(AD$4,BPCiObIC!$B$1:$AG$1,0)))</f>
        <v>2923394200338.5879</v>
      </c>
      <c r="AE159" s="20">
        <f t="array" ref="AE159">AD159*(1+INDEX(BPCiObIC!$B$2:$AG$43,MATCH($A159,BPCiObIC!$A$2:$A$43,0),MATCH(AE$4,BPCiObIC!$B$1:$AG$1,0)))</f>
        <v>2983937744950.1201</v>
      </c>
      <c r="AF159" s="20">
        <f t="array" ref="AF159">AE159*(1+INDEX(BPCiObIC!$B$2:$AG$43,MATCH($A159,BPCiObIC!$A$2:$A$43,0),MATCH(AF$4,BPCiObIC!$B$1:$AG$1,0)))</f>
        <v>3044481289561.6523</v>
      </c>
      <c r="AG159" s="20">
        <f t="array" ref="AG159">AF159*(1+INDEX(BPCiObIC!$B$2:$AG$43,MATCH($A159,BPCiObIC!$A$2:$A$43,0),MATCH(AG$4,BPCiObIC!$B$1:$AG$1,0)))</f>
        <v>3105024834173.1851</v>
      </c>
      <c r="AH159" s="20">
        <f t="array" ref="AH159">AG159*(1+INDEX(BPCiObIC!$B$2:$AG$43,MATCH($A159,BPCiObIC!$A$2:$A$43,0),MATCH(AH$4,BPCiObIC!$B$1:$AG$1,0)))</f>
        <v>3165568378784.7178</v>
      </c>
    </row>
    <row r="160" spans="1:34" ht="15.75" customHeight="1" x14ac:dyDescent="0.2">
      <c r="A160" s="3" t="s">
        <v>139</v>
      </c>
      <c r="B160" s="3" t="s">
        <v>30</v>
      </c>
      <c r="C160" s="3" t="s">
        <v>44</v>
      </c>
      <c r="D160" s="61">
        <f>SUM('Bureau of Stat KBLI'!X7:X9)*$E$1</f>
        <v>346722366695.93878</v>
      </c>
      <c r="E160" s="20">
        <f t="array" ref="E160">D160*(1+INDEX(BPCiObIC!$B$2:$AG$43,MATCH($A160,BPCiObIC!$A$2:$A$43,0),MATCH(E$4,BPCiObIC!$B$1:$AG$1,0)))</f>
        <v>351195085226.31635</v>
      </c>
      <c r="F160" s="20">
        <f t="array" ref="F160">E160*(1+INDEX(BPCiObIC!$B$2:$AG$43,MATCH($A160,BPCiObIC!$A$2:$A$43,0),MATCH(F$4,BPCiObIC!$B$1:$AG$1,0)))</f>
        <v>355725501825.73578</v>
      </c>
      <c r="G160" s="20">
        <f t="array" ref="G160">F160*(1+INDEX(BPCiObIC!$B$2:$AG$43,MATCH($A160,BPCiObIC!$A$2:$A$43,0),MATCH(G$4,BPCiObIC!$B$1:$AG$1,0)))</f>
        <v>363231309914.25879</v>
      </c>
      <c r="H160" s="20">
        <f t="array" ref="H160">G160*(1+INDEX(BPCiObIC!$B$2:$AG$43,MATCH($A160,BPCiObIC!$A$2:$A$43,0),MATCH(H$4,BPCiObIC!$B$1:$AG$1,0)))</f>
        <v>365991867869.60718</v>
      </c>
      <c r="I160" s="20">
        <f t="array" ref="I160">H160*(1+INDEX(BPCiObIC!$B$2:$AG$43,MATCH($A160,BPCiObIC!$A$2:$A$43,0),MATCH(I$4,BPCiObIC!$B$1:$AG$1,0)))</f>
        <v>379638373986.11218</v>
      </c>
      <c r="J160" s="20">
        <f t="array" ref="J160">I160*(1+INDEX(BPCiObIC!$B$2:$AG$43,MATCH($A160,BPCiObIC!$A$2:$A$43,0),MATCH(J$4,BPCiObIC!$B$1:$AG$1,0)))</f>
        <v>393284880102.61725</v>
      </c>
      <c r="K160" s="20">
        <f t="array" ref="K160">J160*(1+INDEX(BPCiObIC!$B$2:$AG$43,MATCH($A160,BPCiObIC!$A$2:$A$43,0),MATCH(K$4,BPCiObIC!$B$1:$AG$1,0)))</f>
        <v>406931386219.12225</v>
      </c>
      <c r="L160" s="20">
        <f t="array" ref="L160">K160*(1+INDEX(BPCiObIC!$B$2:$AG$43,MATCH($A160,BPCiObIC!$A$2:$A$43,0),MATCH(L$4,BPCiObIC!$B$1:$AG$1,0)))</f>
        <v>420577892335.6225</v>
      </c>
      <c r="M160" s="20">
        <f t="array" ref="M160">L160*(1+INDEX(BPCiObIC!$B$2:$AG$43,MATCH($A160,BPCiObIC!$A$2:$A$43,0),MATCH(M$4,BPCiObIC!$B$1:$AG$1,0)))</f>
        <v>434224398452.12756</v>
      </c>
      <c r="N160" s="20">
        <f t="array" ref="N160">M160*(1+INDEX(BPCiObIC!$B$2:$AG$43,MATCH($A160,BPCiObIC!$A$2:$A$43,0),MATCH(N$4,BPCiObIC!$B$1:$AG$1,0)))</f>
        <v>447870904568.63257</v>
      </c>
      <c r="O160" s="20">
        <f t="array" ref="O160">N160*(1+INDEX(BPCiObIC!$B$2:$AG$43,MATCH($A160,BPCiObIC!$A$2:$A$43,0),MATCH(O$4,BPCiObIC!$B$1:$AG$1,0)))</f>
        <v>461517410685.13763</v>
      </c>
      <c r="P160" s="20">
        <f t="array" ref="P160">O160*(1+INDEX(BPCiObIC!$B$2:$AG$43,MATCH($A160,BPCiObIC!$A$2:$A$43,0),MATCH(P$4,BPCiObIC!$B$1:$AG$1,0)))</f>
        <v>475163916801.63788</v>
      </c>
      <c r="Q160" s="20">
        <f t="array" ref="Q160">P160*(1+INDEX(BPCiObIC!$B$2:$AG$43,MATCH($A160,BPCiObIC!$A$2:$A$43,0),MATCH(Q$4,BPCiObIC!$B$1:$AG$1,0)))</f>
        <v>488810422918.14288</v>
      </c>
      <c r="R160" s="20">
        <f t="array" ref="R160">Q160*(1+INDEX(BPCiObIC!$B$2:$AG$43,MATCH($A160,BPCiObIC!$A$2:$A$43,0),MATCH(R$4,BPCiObIC!$B$1:$AG$1,0)))</f>
        <v>502456929034.64789</v>
      </c>
      <c r="S160" s="20">
        <f t="array" ref="S160">R160*(1+INDEX(BPCiObIC!$B$2:$AG$43,MATCH($A160,BPCiObIC!$A$2:$A$43,0),MATCH(S$4,BPCiObIC!$B$1:$AG$1,0)))</f>
        <v>516103435151.14819</v>
      </c>
      <c r="T160" s="20">
        <f t="array" ref="T160">S160*(1+INDEX(BPCiObIC!$B$2:$AG$43,MATCH($A160,BPCiObIC!$A$2:$A$43,0),MATCH(T$4,BPCiObIC!$B$1:$AG$1,0)))</f>
        <v>529749941267.65326</v>
      </c>
      <c r="U160" s="20">
        <f t="array" ref="U160">T160*(1+INDEX(BPCiObIC!$B$2:$AG$43,MATCH($A160,BPCiObIC!$A$2:$A$43,0),MATCH(U$4,BPCiObIC!$B$1:$AG$1,0)))</f>
        <v>543396447384.15833</v>
      </c>
      <c r="V160" s="20">
        <f t="array" ref="V160">U160*(1+INDEX(BPCiObIC!$B$2:$AG$43,MATCH($A160,BPCiObIC!$A$2:$A$43,0),MATCH(V$4,BPCiObIC!$B$1:$AG$1,0)))</f>
        <v>557042953500.66345</v>
      </c>
      <c r="W160" s="20">
        <f t="array" ref="W160">V160*(1+INDEX(BPCiObIC!$B$2:$AG$43,MATCH($A160,BPCiObIC!$A$2:$A$43,0),MATCH(W$4,BPCiObIC!$B$1:$AG$1,0)))</f>
        <v>570689459617.1637</v>
      </c>
      <c r="X160" s="20">
        <f t="array" ref="X160">W160*(1+INDEX(BPCiObIC!$B$2:$AG$43,MATCH($A160,BPCiObIC!$A$2:$A$43,0),MATCH(X$4,BPCiObIC!$B$1:$AG$1,0)))</f>
        <v>584335965733.6687</v>
      </c>
      <c r="Y160" s="20">
        <f t="array" ref="Y160">X160*(1+INDEX(BPCiObIC!$B$2:$AG$43,MATCH($A160,BPCiObIC!$A$2:$A$43,0),MATCH(Y$4,BPCiObIC!$B$1:$AG$1,0)))</f>
        <v>597982471850.17383</v>
      </c>
      <c r="Z160" s="20">
        <f t="array" ref="Z160">Y160*(1+INDEX(BPCiObIC!$B$2:$AG$43,MATCH($A160,BPCiObIC!$A$2:$A$43,0),MATCH(Z$4,BPCiObIC!$B$1:$AG$1,0)))</f>
        <v>611628977966.67883</v>
      </c>
      <c r="AA160" s="20">
        <f t="array" ref="AA160">Z160*(1+INDEX(BPCiObIC!$B$2:$AG$43,MATCH($A160,BPCiObIC!$A$2:$A$43,0),MATCH(AA$4,BPCiObIC!$B$1:$AG$1,0)))</f>
        <v>625275484083.1792</v>
      </c>
      <c r="AB160" s="20">
        <f t="array" ref="AB160">AA160*(1+INDEX(BPCiObIC!$B$2:$AG$43,MATCH($A160,BPCiObIC!$A$2:$A$43,0),MATCH(AB$4,BPCiObIC!$B$1:$AG$1,0)))</f>
        <v>638921990199.6842</v>
      </c>
      <c r="AC160" s="20">
        <f t="array" ref="AC160">AB160*(1+INDEX(BPCiObIC!$B$2:$AG$43,MATCH($A160,BPCiObIC!$A$2:$A$43,0),MATCH(AC$4,BPCiObIC!$B$1:$AG$1,0)))</f>
        <v>652568496316.18933</v>
      </c>
      <c r="AD160" s="20">
        <f t="array" ref="AD160">AC160*(1+INDEX(BPCiObIC!$B$2:$AG$43,MATCH($A160,BPCiObIC!$A$2:$A$43,0),MATCH(AD$4,BPCiObIC!$B$1:$AG$1,0)))</f>
        <v>666215002432.69434</v>
      </c>
      <c r="AE160" s="20">
        <f t="array" ref="AE160">AD160*(1+INDEX(BPCiObIC!$B$2:$AG$43,MATCH($A160,BPCiObIC!$A$2:$A$43,0),MATCH(AE$4,BPCiObIC!$B$1:$AG$1,0)))</f>
        <v>679861508549.19458</v>
      </c>
      <c r="AF160" s="20">
        <f t="array" ref="AF160">AE160*(1+INDEX(BPCiObIC!$B$2:$AG$43,MATCH($A160,BPCiObIC!$A$2:$A$43,0),MATCH(AF$4,BPCiObIC!$B$1:$AG$1,0)))</f>
        <v>693508014665.69958</v>
      </c>
      <c r="AG160" s="20">
        <f t="array" ref="AG160">AF160*(1+INDEX(BPCiObIC!$B$2:$AG$43,MATCH($A160,BPCiObIC!$A$2:$A$43,0),MATCH(AG$4,BPCiObIC!$B$1:$AG$1,0)))</f>
        <v>707154520782.20459</v>
      </c>
      <c r="AH160" s="20">
        <f t="array" ref="AH160">AG160*(1+INDEX(BPCiObIC!$B$2:$AG$43,MATCH($A160,BPCiObIC!$A$2:$A$43,0),MATCH(AH$4,BPCiObIC!$B$1:$AG$1,0)))</f>
        <v>720801026898.70483</v>
      </c>
    </row>
    <row r="161" spans="1:34" ht="15.75" customHeight="1" x14ac:dyDescent="0.2">
      <c r="A161" s="3" t="s">
        <v>140</v>
      </c>
      <c r="B161" s="3" t="s">
        <v>30</v>
      </c>
      <c r="C161" s="3" t="s">
        <v>48</v>
      </c>
      <c r="D161" s="61">
        <f>'Bureau of Stat KBLI'!X10*$E$1</f>
        <v>4966924941283.5771</v>
      </c>
      <c r="E161" s="20">
        <f t="array" ref="E161">D161*(1+INDEX(BPCiObIC!$B$2:$AG$43,MATCH($A161,BPCiObIC!$A$2:$A$43,0),MATCH(E$4,BPCiObIC!$B$1:$AG$1,0)))</f>
        <v>5030998273026.1348</v>
      </c>
      <c r="F161" s="20">
        <f t="array" ref="F161">E161*(1+INDEX(BPCiObIC!$B$2:$AG$43,MATCH($A161,BPCiObIC!$A$2:$A$43,0),MATCH(F$4,BPCiObIC!$B$1:$AG$1,0)))</f>
        <v>5095898150748.1719</v>
      </c>
      <c r="G161" s="20">
        <f t="array" ref="G161">F161*(1+INDEX(BPCiObIC!$B$2:$AG$43,MATCH($A161,BPCiObIC!$A$2:$A$43,0),MATCH(G$4,BPCiObIC!$B$1:$AG$1,0)))</f>
        <v>5203421601728.958</v>
      </c>
      <c r="H161" s="20">
        <f t="array" ref="H161">G161*(1+INDEX(BPCiObIC!$B$2:$AG$43,MATCH($A161,BPCiObIC!$A$2:$A$43,0),MATCH(H$4,BPCiObIC!$B$1:$AG$1,0)))</f>
        <v>5242967605902.0986</v>
      </c>
      <c r="I161" s="20">
        <f t="array" ref="I161">H161*(1+INDEX(BPCiObIC!$B$2:$AG$43,MATCH($A161,BPCiObIC!$A$2:$A$43,0),MATCH(I$4,BPCiObIC!$B$1:$AG$1,0)))</f>
        <v>5442580874209.458</v>
      </c>
      <c r="J161" s="20">
        <f t="array" ref="J161">I161*(1+INDEX(BPCiObIC!$B$2:$AG$43,MATCH($A161,BPCiObIC!$A$2:$A$43,0),MATCH(J$4,BPCiObIC!$B$1:$AG$1,0)))</f>
        <v>5642194142516.7637</v>
      </c>
      <c r="K161" s="20">
        <f t="array" ref="K161">J161*(1+INDEX(BPCiObIC!$B$2:$AG$43,MATCH($A161,BPCiObIC!$A$2:$A$43,0),MATCH(K$4,BPCiObIC!$B$1:$AG$1,0)))</f>
        <v>5841807410824.123</v>
      </c>
      <c r="L161" s="20">
        <f t="array" ref="L161">K161*(1+INDEX(BPCiObIC!$B$2:$AG$43,MATCH($A161,BPCiObIC!$A$2:$A$43,0),MATCH(L$4,BPCiObIC!$B$1:$AG$1,0)))</f>
        <v>6041420679131.4287</v>
      </c>
      <c r="M161" s="20">
        <f t="array" ref="M161">L161*(1+INDEX(BPCiObIC!$B$2:$AG$43,MATCH($A161,BPCiObIC!$A$2:$A$43,0),MATCH(M$4,BPCiObIC!$B$1:$AG$1,0)))</f>
        <v>6241033947438.7891</v>
      </c>
      <c r="N161" s="20">
        <f t="array" ref="N161">M161*(1+INDEX(BPCiObIC!$B$2:$AG$43,MATCH($A161,BPCiObIC!$A$2:$A$43,0),MATCH(N$4,BPCiObIC!$B$1:$AG$1,0)))</f>
        <v>6440647215746.0947</v>
      </c>
      <c r="O161" s="20">
        <f t="array" ref="O161">N161*(1+INDEX(BPCiObIC!$B$2:$AG$43,MATCH($A161,BPCiObIC!$A$2:$A$43,0),MATCH(O$4,BPCiObIC!$B$1:$AG$1,0)))</f>
        <v>6640260484053.4541</v>
      </c>
      <c r="P161" s="20">
        <f t="array" ref="P161">O161*(1+INDEX(BPCiObIC!$B$2:$AG$43,MATCH($A161,BPCiObIC!$A$2:$A$43,0),MATCH(P$4,BPCiObIC!$B$1:$AG$1,0)))</f>
        <v>6839873752360.7588</v>
      </c>
      <c r="Q161" s="20">
        <f t="array" ref="Q161">P161*(1+INDEX(BPCiObIC!$B$2:$AG$43,MATCH($A161,BPCiObIC!$A$2:$A$43,0),MATCH(Q$4,BPCiObIC!$B$1:$AG$1,0)))</f>
        <v>7039487020668.1191</v>
      </c>
      <c r="R161" s="20">
        <f t="array" ref="R161">Q161*(1+INDEX(BPCiObIC!$B$2:$AG$43,MATCH($A161,BPCiObIC!$A$2:$A$43,0),MATCH(R$4,BPCiObIC!$B$1:$AG$1,0)))</f>
        <v>7239100288975.4248</v>
      </c>
      <c r="S161" s="20">
        <f t="array" ref="S161">R161*(1+INDEX(BPCiObIC!$B$2:$AG$43,MATCH($A161,BPCiObIC!$A$2:$A$43,0),MATCH(S$4,BPCiObIC!$B$1:$AG$1,0)))</f>
        <v>7438713557282.7842</v>
      </c>
      <c r="T161" s="20">
        <f t="array" ref="T161">S161*(1+INDEX(BPCiObIC!$B$2:$AG$43,MATCH($A161,BPCiObIC!$A$2:$A$43,0),MATCH(T$4,BPCiObIC!$B$1:$AG$1,0)))</f>
        <v>7638326825590.0889</v>
      </c>
      <c r="U161" s="20">
        <f t="array" ref="U161">T161*(1+INDEX(BPCiObIC!$B$2:$AG$43,MATCH($A161,BPCiObIC!$A$2:$A$43,0),MATCH(U$4,BPCiObIC!$B$1:$AG$1,0)))</f>
        <v>7837940093897.4482</v>
      </c>
      <c r="V161" s="20">
        <f t="array" ref="V161">U161*(1+INDEX(BPCiObIC!$B$2:$AG$43,MATCH($A161,BPCiObIC!$A$2:$A$43,0),MATCH(V$4,BPCiObIC!$B$1:$AG$1,0)))</f>
        <v>8037553362204.7539</v>
      </c>
      <c r="W161" s="20">
        <f t="array" ref="W161">V161*(1+INDEX(BPCiObIC!$B$2:$AG$43,MATCH($A161,BPCiObIC!$A$2:$A$43,0),MATCH(W$4,BPCiObIC!$B$1:$AG$1,0)))</f>
        <v>8237166630512.1143</v>
      </c>
      <c r="X161" s="20">
        <f t="array" ref="X161">W161*(1+INDEX(BPCiObIC!$B$2:$AG$43,MATCH($A161,BPCiObIC!$A$2:$A$43,0),MATCH(X$4,BPCiObIC!$B$1:$AG$1,0)))</f>
        <v>8436779898819.4189</v>
      </c>
      <c r="Y161" s="20">
        <f t="array" ref="Y161">X161*(1+INDEX(BPCiObIC!$B$2:$AG$43,MATCH($A161,BPCiObIC!$A$2:$A$43,0),MATCH(Y$4,BPCiObIC!$B$1:$AG$1,0)))</f>
        <v>8636393167126.7783</v>
      </c>
      <c r="Z161" s="20">
        <f t="array" ref="Z161">Y161*(1+INDEX(BPCiObIC!$B$2:$AG$43,MATCH($A161,BPCiObIC!$A$2:$A$43,0),MATCH(Z$4,BPCiObIC!$B$1:$AG$1,0)))</f>
        <v>8836006435434.084</v>
      </c>
      <c r="AA161" s="20">
        <f t="array" ref="AA161">Z161*(1+INDEX(BPCiObIC!$B$2:$AG$43,MATCH($A161,BPCiObIC!$A$2:$A$43,0),MATCH(AA$4,BPCiObIC!$B$1:$AG$1,0)))</f>
        <v>9035619703741.4434</v>
      </c>
      <c r="AB161" s="20">
        <f t="array" ref="AB161">AA161*(1+INDEX(BPCiObIC!$B$2:$AG$43,MATCH($A161,BPCiObIC!$A$2:$A$43,0),MATCH(AB$4,BPCiObIC!$B$1:$AG$1,0)))</f>
        <v>9235232972048.748</v>
      </c>
      <c r="AC161" s="20">
        <f t="array" ref="AC161">AB161*(1+INDEX(BPCiObIC!$B$2:$AG$43,MATCH($A161,BPCiObIC!$A$2:$A$43,0),MATCH(AC$4,BPCiObIC!$B$1:$AG$1,0)))</f>
        <v>9434846240356.1074</v>
      </c>
      <c r="AD161" s="20">
        <f t="array" ref="AD161">AC161*(1+INDEX(BPCiObIC!$B$2:$AG$43,MATCH($A161,BPCiObIC!$A$2:$A$43,0),MATCH(AD$4,BPCiObIC!$B$1:$AG$1,0)))</f>
        <v>9634459508663.4121</v>
      </c>
      <c r="AE161" s="20">
        <f t="array" ref="AE161">AD161*(1+INDEX(BPCiObIC!$B$2:$AG$43,MATCH($A161,BPCiObIC!$A$2:$A$43,0),MATCH(AE$4,BPCiObIC!$B$1:$AG$1,0)))</f>
        <v>9834072776970.7715</v>
      </c>
      <c r="AF161" s="20">
        <f t="array" ref="AF161">AE161*(1+INDEX(BPCiObIC!$B$2:$AG$43,MATCH($A161,BPCiObIC!$A$2:$A$43,0),MATCH(AF$4,BPCiObIC!$B$1:$AG$1,0)))</f>
        <v>10033686045278.076</v>
      </c>
      <c r="AG161" s="20">
        <f t="array" ref="AG161">AF161*(1+INDEX(BPCiObIC!$B$2:$AG$43,MATCH($A161,BPCiObIC!$A$2:$A$43,0),MATCH(AG$4,BPCiObIC!$B$1:$AG$1,0)))</f>
        <v>10233299313585.381</v>
      </c>
      <c r="AH161" s="20">
        <f t="array" ref="AH161">AG161*(1+INDEX(BPCiObIC!$B$2:$AG$43,MATCH($A161,BPCiObIC!$A$2:$A$43,0),MATCH(AH$4,BPCiObIC!$B$1:$AG$1,0)))</f>
        <v>10432912581892.74</v>
      </c>
    </row>
    <row r="162" spans="1:34" ht="15.75" customHeight="1" x14ac:dyDescent="0.2">
      <c r="A162" s="3" t="s">
        <v>141</v>
      </c>
      <c r="B162" s="3" t="s">
        <v>30</v>
      </c>
      <c r="C162" s="3" t="s">
        <v>50</v>
      </c>
      <c r="D162" s="61">
        <f>SUM('Bureau of Stat KBLI'!X11:X12)*$E$1</f>
        <v>30115386337.990799</v>
      </c>
      <c r="E162" s="20">
        <f t="array" ref="E162">D162*(1+INDEX(BPCiObIC!$B$2:$AG$43,MATCH($A162,BPCiObIC!$A$2:$A$43,0),MATCH(E$4,BPCiObIC!$B$1:$AG$1,0)))</f>
        <v>30503874821.750877</v>
      </c>
      <c r="F162" s="20">
        <f t="array" ref="F162">E162*(1+INDEX(BPCiObIC!$B$2:$AG$43,MATCH($A162,BPCiObIC!$A$2:$A$43,0),MATCH(F$4,BPCiObIC!$B$1:$AG$1,0)))</f>
        <v>30897374806.951462</v>
      </c>
      <c r="G162" s="20">
        <f t="array" ref="G162">F162*(1+INDEX(BPCiObIC!$B$2:$AG$43,MATCH($A162,BPCiObIC!$A$2:$A$43,0),MATCH(G$4,BPCiObIC!$B$1:$AG$1,0)))</f>
        <v>31549309415.378136</v>
      </c>
      <c r="H162" s="20">
        <f t="array" ref="H162">G162*(1+INDEX(BPCiObIC!$B$2:$AG$43,MATCH($A162,BPCiObIC!$A$2:$A$43,0),MATCH(H$4,BPCiObIC!$B$1:$AG$1,0)))</f>
        <v>31789084166.935013</v>
      </c>
      <c r="I162" s="20">
        <f t="array" ref="I162">H162*(1+INDEX(BPCiObIC!$B$2:$AG$43,MATCH($A162,BPCiObIC!$A$2:$A$43,0),MATCH(I$4,BPCiObIC!$B$1:$AG$1,0)))</f>
        <v>33010794332.933483</v>
      </c>
      <c r="J162" s="20">
        <f t="array" ref="J162">I162*(1+INDEX(BPCiObIC!$B$2:$AG$43,MATCH($A162,BPCiObIC!$A$2:$A$43,0),MATCH(J$4,BPCiObIC!$B$1:$AG$1,0)))</f>
        <v>34232504498.931549</v>
      </c>
      <c r="K162" s="20">
        <f t="array" ref="K162">J162*(1+INDEX(BPCiObIC!$B$2:$AG$43,MATCH($A162,BPCiObIC!$A$2:$A$43,0),MATCH(K$4,BPCiObIC!$B$1:$AG$1,0)))</f>
        <v>35454214664.929619</v>
      </c>
      <c r="L162" s="20">
        <f t="array" ref="L162">K162*(1+INDEX(BPCiObIC!$B$2:$AG$43,MATCH($A162,BPCiObIC!$A$2:$A$43,0),MATCH(L$4,BPCiObIC!$B$1:$AG$1,0)))</f>
        <v>36675924830.927681</v>
      </c>
      <c r="M162" s="20">
        <f t="array" ref="M162">L162*(1+INDEX(BPCiObIC!$B$2:$AG$43,MATCH($A162,BPCiObIC!$A$2:$A$43,0),MATCH(M$4,BPCiObIC!$B$1:$AG$1,0)))</f>
        <v>37897634996.926155</v>
      </c>
      <c r="N162" s="20">
        <f t="array" ref="N162">M162*(1+INDEX(BPCiObIC!$B$2:$AG$43,MATCH($A162,BPCiObIC!$A$2:$A$43,0),MATCH(N$4,BPCiObIC!$B$1:$AG$1,0)))</f>
        <v>39119345162.924217</v>
      </c>
      <c r="O162" s="20">
        <f t="array" ref="O162">N162*(1+INDEX(BPCiObIC!$B$2:$AG$43,MATCH($A162,BPCiObIC!$A$2:$A$43,0),MATCH(O$4,BPCiObIC!$B$1:$AG$1,0)))</f>
        <v>40341055328.922279</v>
      </c>
      <c r="P162" s="20">
        <f t="array" ref="P162">O162*(1+INDEX(BPCiObIC!$B$2:$AG$43,MATCH($A162,BPCiObIC!$A$2:$A$43,0),MATCH(P$4,BPCiObIC!$B$1:$AG$1,0)))</f>
        <v>41562765494.920753</v>
      </c>
      <c r="Q162" s="20">
        <f t="array" ref="Q162">P162*(1+INDEX(BPCiObIC!$B$2:$AG$43,MATCH($A162,BPCiObIC!$A$2:$A$43,0),MATCH(Q$4,BPCiObIC!$B$1:$AG$1,0)))</f>
        <v>42784475660.918823</v>
      </c>
      <c r="R162" s="20">
        <f t="array" ref="R162">Q162*(1+INDEX(BPCiObIC!$B$2:$AG$43,MATCH($A162,BPCiObIC!$A$2:$A$43,0),MATCH(R$4,BPCiObIC!$B$1:$AG$1,0)))</f>
        <v>44006185826.916893</v>
      </c>
      <c r="S162" s="20">
        <f t="array" ref="S162">R162*(1+INDEX(BPCiObIC!$B$2:$AG$43,MATCH($A162,BPCiObIC!$A$2:$A$43,0),MATCH(S$4,BPCiObIC!$B$1:$AG$1,0)))</f>
        <v>45227895992.915367</v>
      </c>
      <c r="T162" s="20">
        <f t="array" ref="T162">S162*(1+INDEX(BPCiObIC!$B$2:$AG$43,MATCH($A162,BPCiObIC!$A$2:$A$43,0),MATCH(T$4,BPCiObIC!$B$1:$AG$1,0)))</f>
        <v>46449606158.913437</v>
      </c>
      <c r="U162" s="20">
        <f t="array" ref="U162">T162*(1+INDEX(BPCiObIC!$B$2:$AG$43,MATCH($A162,BPCiObIC!$A$2:$A$43,0),MATCH(U$4,BPCiObIC!$B$1:$AG$1,0)))</f>
        <v>47671316324.911499</v>
      </c>
      <c r="V162" s="20">
        <f t="array" ref="V162">U162*(1+INDEX(BPCiObIC!$B$2:$AG$43,MATCH($A162,BPCiObIC!$A$2:$A$43,0),MATCH(V$4,BPCiObIC!$B$1:$AG$1,0)))</f>
        <v>48893026490.909966</v>
      </c>
      <c r="W162" s="20">
        <f t="array" ref="W162">V162*(1+INDEX(BPCiObIC!$B$2:$AG$43,MATCH($A162,BPCiObIC!$A$2:$A$43,0),MATCH(W$4,BPCiObIC!$B$1:$AG$1,0)))</f>
        <v>50114736656.908028</v>
      </c>
      <c r="X162" s="20">
        <f t="array" ref="X162">W162*(1+INDEX(BPCiObIC!$B$2:$AG$43,MATCH($A162,BPCiObIC!$A$2:$A$43,0),MATCH(X$4,BPCiObIC!$B$1:$AG$1,0)))</f>
        <v>51336446822.906097</v>
      </c>
      <c r="Y162" s="20">
        <f t="array" ref="Y162">X162*(1+INDEX(BPCiObIC!$B$2:$AG$43,MATCH($A162,BPCiObIC!$A$2:$A$43,0),MATCH(Y$4,BPCiObIC!$B$1:$AG$1,0)))</f>
        <v>52558156988.904572</v>
      </c>
      <c r="Z162" s="20">
        <f t="array" ref="Z162">Y162*(1+INDEX(BPCiObIC!$B$2:$AG$43,MATCH($A162,BPCiObIC!$A$2:$A$43,0),MATCH(Z$4,BPCiObIC!$B$1:$AG$1,0)))</f>
        <v>53779867154.902634</v>
      </c>
      <c r="AA162" s="20">
        <f t="array" ref="AA162">Z162*(1+INDEX(BPCiObIC!$B$2:$AG$43,MATCH($A162,BPCiObIC!$A$2:$A$43,0),MATCH(AA$4,BPCiObIC!$B$1:$AG$1,0)))</f>
        <v>55001577320.900696</v>
      </c>
      <c r="AB162" s="20">
        <f t="array" ref="AB162">AA162*(1+INDEX(BPCiObIC!$B$2:$AG$43,MATCH($A162,BPCiObIC!$A$2:$A$43,0),MATCH(AB$4,BPCiObIC!$B$1:$AG$1,0)))</f>
        <v>56223287486.89917</v>
      </c>
      <c r="AC162" s="20">
        <f t="array" ref="AC162">AB162*(1+INDEX(BPCiObIC!$B$2:$AG$43,MATCH($A162,BPCiObIC!$A$2:$A$43,0),MATCH(AC$4,BPCiObIC!$B$1:$AG$1,0)))</f>
        <v>57444997652.897232</v>
      </c>
      <c r="AD162" s="20">
        <f t="array" ref="AD162">AC162*(1+INDEX(BPCiObIC!$B$2:$AG$43,MATCH($A162,BPCiObIC!$A$2:$A$43,0),MATCH(AD$4,BPCiObIC!$B$1:$AG$1,0)))</f>
        <v>58666707818.895302</v>
      </c>
      <c r="AE162" s="20">
        <f t="array" ref="AE162">AD162*(1+INDEX(BPCiObIC!$B$2:$AG$43,MATCH($A162,BPCiObIC!$A$2:$A$43,0),MATCH(AE$4,BPCiObIC!$B$1:$AG$1,0)))</f>
        <v>59888417984.893768</v>
      </c>
      <c r="AF162" s="20">
        <f t="array" ref="AF162">AE162*(1+INDEX(BPCiObIC!$B$2:$AG$43,MATCH($A162,BPCiObIC!$A$2:$A$43,0),MATCH(AF$4,BPCiObIC!$B$1:$AG$1,0)))</f>
        <v>61110128150.891838</v>
      </c>
      <c r="AG162" s="20">
        <f t="array" ref="AG162">AF162*(1+INDEX(BPCiObIC!$B$2:$AG$43,MATCH($A162,BPCiObIC!$A$2:$A$43,0),MATCH(AG$4,BPCiObIC!$B$1:$AG$1,0)))</f>
        <v>62331838316.8899</v>
      </c>
      <c r="AH162" s="20">
        <f t="array" ref="AH162">AG162*(1+INDEX(BPCiObIC!$B$2:$AG$43,MATCH($A162,BPCiObIC!$A$2:$A$43,0),MATCH(AH$4,BPCiObIC!$B$1:$AG$1,0)))</f>
        <v>63553548482.888374</v>
      </c>
    </row>
    <row r="163" spans="1:34" ht="15.75" customHeight="1" x14ac:dyDescent="0.2">
      <c r="A163" s="3" t="s">
        <v>142</v>
      </c>
      <c r="B163" s="3" t="s">
        <v>30</v>
      </c>
      <c r="C163" s="3" t="s">
        <v>53</v>
      </c>
      <c r="D163" s="61">
        <f>'Bureau of Stat KBLI'!X13*$E$1</f>
        <v>3583234754.1689997</v>
      </c>
      <c r="E163" s="20">
        <f t="array" ref="E163">D163*(1+INDEX(BPCiObIC!$B$2:$AG$43,MATCH($A163,BPCiObIC!$A$2:$A$43,0),MATCH(E$4,BPCiObIC!$B$1:$AG$1,0)))</f>
        <v>3629458482.4977794</v>
      </c>
      <c r="F163" s="20">
        <f t="array" ref="F163">E163*(1+INDEX(BPCiObIC!$B$2:$AG$43,MATCH($A163,BPCiObIC!$A$2:$A$43,0),MATCH(F$4,BPCiObIC!$B$1:$AG$1,0)))</f>
        <v>3676278496.9220004</v>
      </c>
      <c r="G163" s="20">
        <f t="array" ref="G163">F163*(1+INDEX(BPCiObIC!$B$2:$AG$43,MATCH($A163,BPCiObIC!$A$2:$A$43,0),MATCH(G$4,BPCiObIC!$B$1:$AG$1,0)))</f>
        <v>3753847973.2070541</v>
      </c>
      <c r="H163" s="20">
        <f t="array" ref="H163">G163*(1+INDEX(BPCiObIC!$B$2:$AG$43,MATCH($A163,BPCiObIC!$A$2:$A$43,0),MATCH(H$4,BPCiObIC!$B$1:$AG$1,0)))</f>
        <v>3782377217.8034282</v>
      </c>
      <c r="I163" s="20">
        <f t="array" ref="I163">H163*(1+INDEX(BPCiObIC!$B$2:$AG$43,MATCH($A163,BPCiObIC!$A$2:$A$43,0),MATCH(I$4,BPCiObIC!$B$1:$AG$1,0)))</f>
        <v>3926752837.3995013</v>
      </c>
      <c r="J163" s="20">
        <f t="array" ref="J163">I163*(1+INDEX(BPCiObIC!$B$2:$AG$43,MATCH($A163,BPCiObIC!$A$2:$A$43,0),MATCH(J$4,BPCiObIC!$B$1:$AG$1,0)))</f>
        <v>4071128456.9955182</v>
      </c>
      <c r="K163" s="20">
        <f t="array" ref="K163">J163*(1+INDEX(BPCiObIC!$B$2:$AG$43,MATCH($A163,BPCiObIC!$A$2:$A$43,0),MATCH(K$4,BPCiObIC!$B$1:$AG$1,0)))</f>
        <v>4215504076.5915914</v>
      </c>
      <c r="L163" s="20">
        <f t="array" ref="L163">K163*(1+INDEX(BPCiObIC!$B$2:$AG$43,MATCH($A163,BPCiObIC!$A$2:$A$43,0),MATCH(L$4,BPCiObIC!$B$1:$AG$1,0)))</f>
        <v>4359879696.1876078</v>
      </c>
      <c r="M163" s="20">
        <f t="array" ref="M163">L163*(1+INDEX(BPCiObIC!$B$2:$AG$43,MATCH($A163,BPCiObIC!$A$2:$A$43,0),MATCH(M$4,BPCiObIC!$B$1:$AG$1,0)))</f>
        <v>4504255315.7836809</v>
      </c>
      <c r="N163" s="20">
        <f t="array" ref="N163">M163*(1+INDEX(BPCiObIC!$B$2:$AG$43,MATCH($A163,BPCiObIC!$A$2:$A$43,0),MATCH(N$4,BPCiObIC!$B$1:$AG$1,0)))</f>
        <v>4648630935.3796978</v>
      </c>
      <c r="O163" s="20">
        <f t="array" ref="O163">N163*(1+INDEX(BPCiObIC!$B$2:$AG$43,MATCH($A163,BPCiObIC!$A$2:$A$43,0),MATCH(O$4,BPCiObIC!$B$1:$AG$1,0)))</f>
        <v>4793006554.975771</v>
      </c>
      <c r="P163" s="20">
        <f t="array" ref="P163">O163*(1+INDEX(BPCiObIC!$B$2:$AG$43,MATCH($A163,BPCiObIC!$A$2:$A$43,0),MATCH(P$4,BPCiObIC!$B$1:$AG$1,0)))</f>
        <v>4937382174.5717878</v>
      </c>
      <c r="Q163" s="20">
        <f t="array" ref="Q163">P163*(1+INDEX(BPCiObIC!$B$2:$AG$43,MATCH($A163,BPCiObIC!$A$2:$A$43,0),MATCH(Q$4,BPCiObIC!$B$1:$AG$1,0)))</f>
        <v>5081757794.167861</v>
      </c>
      <c r="R163" s="20">
        <f t="array" ref="R163">Q163*(1+INDEX(BPCiObIC!$B$2:$AG$43,MATCH($A163,BPCiObIC!$A$2:$A$43,0),MATCH(R$4,BPCiObIC!$B$1:$AG$1,0)))</f>
        <v>5226133413.7638779</v>
      </c>
      <c r="S163" s="20">
        <f t="array" ref="S163">R163*(1+INDEX(BPCiObIC!$B$2:$AG$43,MATCH($A163,BPCiObIC!$A$2:$A$43,0),MATCH(S$4,BPCiObIC!$B$1:$AG$1,0)))</f>
        <v>5370509033.359951</v>
      </c>
      <c r="T163" s="20">
        <f t="array" ref="T163">S163*(1+INDEX(BPCiObIC!$B$2:$AG$43,MATCH($A163,BPCiObIC!$A$2:$A$43,0),MATCH(T$4,BPCiObIC!$B$1:$AG$1,0)))</f>
        <v>5514884652.9559679</v>
      </c>
      <c r="U163" s="20">
        <f t="array" ref="U163">T163*(1+INDEX(BPCiObIC!$B$2:$AG$43,MATCH($A163,BPCiObIC!$A$2:$A$43,0),MATCH(U$4,BPCiObIC!$B$1:$AG$1,0)))</f>
        <v>5659260272.5520411</v>
      </c>
      <c r="V163" s="20">
        <f t="array" ref="V163">U163*(1+INDEX(BPCiObIC!$B$2:$AG$43,MATCH($A163,BPCiObIC!$A$2:$A$43,0),MATCH(V$4,BPCiObIC!$B$1:$AG$1,0)))</f>
        <v>5803635892.1481133</v>
      </c>
      <c r="W163" s="20">
        <f t="array" ref="W163">V163*(1+INDEX(BPCiObIC!$B$2:$AG$43,MATCH($A163,BPCiObIC!$A$2:$A$43,0),MATCH(W$4,BPCiObIC!$B$1:$AG$1,0)))</f>
        <v>5948011511.7441301</v>
      </c>
      <c r="X163" s="20">
        <f t="array" ref="X163">W163*(1+INDEX(BPCiObIC!$B$2:$AG$43,MATCH($A163,BPCiObIC!$A$2:$A$43,0),MATCH(X$4,BPCiObIC!$B$1:$AG$1,0)))</f>
        <v>6092387131.3402033</v>
      </c>
      <c r="Y163" s="20">
        <f t="array" ref="Y163">X163*(1+INDEX(BPCiObIC!$B$2:$AG$43,MATCH($A163,BPCiObIC!$A$2:$A$43,0),MATCH(Y$4,BPCiObIC!$B$1:$AG$1,0)))</f>
        <v>6236762750.9362211</v>
      </c>
      <c r="Z163" s="20">
        <f t="array" ref="Z163">Y163*(1+INDEX(BPCiObIC!$B$2:$AG$43,MATCH($A163,BPCiObIC!$A$2:$A$43,0),MATCH(Z$4,BPCiObIC!$B$1:$AG$1,0)))</f>
        <v>6381138370.5322943</v>
      </c>
      <c r="AA163" s="20">
        <f t="array" ref="AA163">Z163*(1+INDEX(BPCiObIC!$B$2:$AG$43,MATCH($A163,BPCiObIC!$A$2:$A$43,0),MATCH(AA$4,BPCiObIC!$B$1:$AG$1,0)))</f>
        <v>6525513990.1283112</v>
      </c>
      <c r="AB163" s="20">
        <f t="array" ref="AB163">AA163*(1+INDEX(BPCiObIC!$B$2:$AG$43,MATCH($A163,BPCiObIC!$A$2:$A$43,0),MATCH(AB$4,BPCiObIC!$B$1:$AG$1,0)))</f>
        <v>6669889609.7243834</v>
      </c>
      <c r="AC163" s="20">
        <f t="array" ref="AC163">AB163*(1+INDEX(BPCiObIC!$B$2:$AG$43,MATCH($A163,BPCiObIC!$A$2:$A$43,0),MATCH(AC$4,BPCiObIC!$B$1:$AG$1,0)))</f>
        <v>6814265229.3204002</v>
      </c>
      <c r="AD163" s="20">
        <f t="array" ref="AD163">AC163*(1+INDEX(BPCiObIC!$B$2:$AG$43,MATCH($A163,BPCiObIC!$A$2:$A$43,0),MATCH(AD$4,BPCiObIC!$B$1:$AG$1,0)))</f>
        <v>6958640848.9164734</v>
      </c>
      <c r="AE163" s="20">
        <f t="array" ref="AE163">AD163*(1+INDEX(BPCiObIC!$B$2:$AG$43,MATCH($A163,BPCiObIC!$A$2:$A$43,0),MATCH(AE$4,BPCiObIC!$B$1:$AG$1,0)))</f>
        <v>7103016468.5124912</v>
      </c>
      <c r="AF163" s="20">
        <f t="array" ref="AF163">AE163*(1+INDEX(BPCiObIC!$B$2:$AG$43,MATCH($A163,BPCiObIC!$A$2:$A$43,0),MATCH(AF$4,BPCiObIC!$B$1:$AG$1,0)))</f>
        <v>7247392088.1085634</v>
      </c>
      <c r="AG163" s="20">
        <f t="array" ref="AG163">AF163*(1+INDEX(BPCiObIC!$B$2:$AG$43,MATCH($A163,BPCiObIC!$A$2:$A$43,0),MATCH(AG$4,BPCiObIC!$B$1:$AG$1,0)))</f>
        <v>7391767707.7046366</v>
      </c>
      <c r="AH163" s="20">
        <f t="array" ref="AH163">AG163*(1+INDEX(BPCiObIC!$B$2:$AG$43,MATCH($A163,BPCiObIC!$A$2:$A$43,0),MATCH(AH$4,BPCiObIC!$B$1:$AG$1,0)))</f>
        <v>7536143327.3006535</v>
      </c>
    </row>
    <row r="164" spans="1:34" ht="15.75" customHeight="1" x14ac:dyDescent="0.2">
      <c r="A164" s="3" t="s">
        <v>143</v>
      </c>
      <c r="B164" s="3" t="s">
        <v>30</v>
      </c>
      <c r="C164" s="3" t="s">
        <v>114</v>
      </c>
      <c r="D164" s="61">
        <f>SUM('Bureau of Stat KBLI'!X14:X15)*$E$1</f>
        <v>96233025409.781403</v>
      </c>
      <c r="E164" s="20">
        <f t="array" ref="E164">D164*(1+INDEX(BPCiObIC!$B$2:$AG$43,MATCH($A164,BPCiObIC!$A$2:$A$43,0),MATCH(E$4,BPCiObIC!$B$1:$AG$1,0)))</f>
        <v>97474431437.567581</v>
      </c>
      <c r="F164" s="20">
        <f t="array" ref="F164">E164*(1+INDEX(BPCiObIC!$B$2:$AG$43,MATCH($A164,BPCiObIC!$A$2:$A$43,0),MATCH(F$4,BPCiObIC!$B$1:$AG$1,0)))</f>
        <v>98731851603.112198</v>
      </c>
      <c r="G164" s="20">
        <f t="array" ref="G164">F164*(1+INDEX(BPCiObIC!$B$2:$AG$43,MATCH($A164,BPCiObIC!$A$2:$A$43,0),MATCH(G$4,BPCiObIC!$B$1:$AG$1,0)))</f>
        <v>100815093671.93785</v>
      </c>
      <c r="H164" s="20">
        <f t="array" ref="H164">G164*(1+INDEX(BPCiObIC!$B$2:$AG$43,MATCH($A164,BPCiObIC!$A$2:$A$43,0),MATCH(H$4,BPCiObIC!$B$1:$AG$1,0)))</f>
        <v>101581288383.84459</v>
      </c>
      <c r="I164" s="20">
        <f t="array" ref="I164">H164*(1+INDEX(BPCiObIC!$B$2:$AG$43,MATCH($A164,BPCiObIC!$A$2:$A$43,0),MATCH(I$4,BPCiObIC!$B$1:$AG$1,0)))</f>
        <v>105448749317.05751</v>
      </c>
      <c r="J164" s="20">
        <f t="array" ref="J164">I164*(1+INDEX(BPCiObIC!$B$2:$AG$43,MATCH($A164,BPCiObIC!$A$2:$A$43,0),MATCH(J$4,BPCiObIC!$B$1:$AG$1,0)))</f>
        <v>109316210250.27042</v>
      </c>
      <c r="K164" s="20">
        <f t="array" ref="K164">J164*(1+INDEX(BPCiObIC!$B$2:$AG$43,MATCH($A164,BPCiObIC!$A$2:$A$43,0),MATCH(K$4,BPCiObIC!$B$1:$AG$1,0)))</f>
        <v>113183671183.48164</v>
      </c>
      <c r="L164" s="20">
        <f t="array" ref="L164">K164*(1+INDEX(BPCiObIC!$B$2:$AG$43,MATCH($A164,BPCiObIC!$A$2:$A$43,0),MATCH(L$4,BPCiObIC!$B$1:$AG$1,0)))</f>
        <v>117051132116.69458</v>
      </c>
      <c r="M164" s="20">
        <f t="array" ref="M164">L164*(1+INDEX(BPCiObIC!$B$2:$AG$43,MATCH($A164,BPCiObIC!$A$2:$A$43,0),MATCH(M$4,BPCiObIC!$B$1:$AG$1,0)))</f>
        <v>120918593049.9075</v>
      </c>
      <c r="N164" s="20">
        <f t="array" ref="N164">M164*(1+INDEX(BPCiObIC!$B$2:$AG$43,MATCH($A164,BPCiObIC!$A$2:$A$43,0),MATCH(N$4,BPCiObIC!$B$1:$AG$1,0)))</f>
        <v>124786053983.11874</v>
      </c>
      <c r="O164" s="20">
        <f t="array" ref="O164">N164*(1+INDEX(BPCiObIC!$B$2:$AG$43,MATCH($A164,BPCiObIC!$A$2:$A$43,0),MATCH(O$4,BPCiObIC!$B$1:$AG$1,0)))</f>
        <v>128653514916.33167</v>
      </c>
      <c r="P164" s="20">
        <f t="array" ref="P164">O164*(1+INDEX(BPCiObIC!$B$2:$AG$43,MATCH($A164,BPCiObIC!$A$2:$A$43,0),MATCH(P$4,BPCiObIC!$B$1:$AG$1,0)))</f>
        <v>132520975849.54291</v>
      </c>
      <c r="Q164" s="20">
        <f t="array" ref="Q164">P164*(1+INDEX(BPCiObIC!$B$2:$AG$43,MATCH($A164,BPCiObIC!$A$2:$A$43,0),MATCH(Q$4,BPCiObIC!$B$1:$AG$1,0)))</f>
        <v>136388436782.75583</v>
      </c>
      <c r="R164" s="20">
        <f t="array" ref="R164">Q164*(1+INDEX(BPCiObIC!$B$2:$AG$43,MATCH($A164,BPCiObIC!$A$2:$A$43,0),MATCH(R$4,BPCiObIC!$B$1:$AG$1,0)))</f>
        <v>140255897715.96875</v>
      </c>
      <c r="S164" s="20">
        <f t="array" ref="S164">R164*(1+INDEX(BPCiObIC!$B$2:$AG$43,MATCH($A164,BPCiObIC!$A$2:$A$43,0),MATCH(S$4,BPCiObIC!$B$1:$AG$1,0)))</f>
        <v>144123358649.17999</v>
      </c>
      <c r="T164" s="20">
        <f t="array" ref="T164">S164*(1+INDEX(BPCiObIC!$B$2:$AG$43,MATCH($A164,BPCiObIC!$A$2:$A$43,0),MATCH(T$4,BPCiObIC!$B$1:$AG$1,0)))</f>
        <v>147990819582.39291</v>
      </c>
      <c r="U164" s="20">
        <f t="array" ref="U164">T164*(1+INDEX(BPCiObIC!$B$2:$AG$43,MATCH($A164,BPCiObIC!$A$2:$A$43,0),MATCH(U$4,BPCiObIC!$B$1:$AG$1,0)))</f>
        <v>151858280515.60583</v>
      </c>
      <c r="V164" s="20">
        <f t="array" ref="V164">U164*(1+INDEX(BPCiObIC!$B$2:$AG$43,MATCH($A164,BPCiObIC!$A$2:$A$43,0),MATCH(V$4,BPCiObIC!$B$1:$AG$1,0)))</f>
        <v>155725741448.81708</v>
      </c>
      <c r="W164" s="20">
        <f t="array" ref="W164">V164*(1+INDEX(BPCiObIC!$B$2:$AG$43,MATCH($A164,BPCiObIC!$A$2:$A$43,0),MATCH(W$4,BPCiObIC!$B$1:$AG$1,0)))</f>
        <v>159593202382.03</v>
      </c>
      <c r="X164" s="20">
        <f t="array" ref="X164">W164*(1+INDEX(BPCiObIC!$B$2:$AG$43,MATCH($A164,BPCiObIC!$A$2:$A$43,0),MATCH(X$4,BPCiObIC!$B$1:$AG$1,0)))</f>
        <v>163460663315.24295</v>
      </c>
      <c r="Y164" s="20">
        <f t="array" ref="Y164">X164*(1+INDEX(BPCiObIC!$B$2:$AG$43,MATCH($A164,BPCiObIC!$A$2:$A$43,0),MATCH(Y$4,BPCiObIC!$B$1:$AG$1,0)))</f>
        <v>167328124248.45419</v>
      </c>
      <c r="Z164" s="20">
        <f t="array" ref="Z164">Y164*(1+INDEX(BPCiObIC!$B$2:$AG$43,MATCH($A164,BPCiObIC!$A$2:$A$43,0),MATCH(Z$4,BPCiObIC!$B$1:$AG$1,0)))</f>
        <v>171195585181.66711</v>
      </c>
      <c r="AA164" s="20">
        <f t="array" ref="AA164">Z164*(1+INDEX(BPCiObIC!$B$2:$AG$43,MATCH($A164,BPCiObIC!$A$2:$A$43,0),MATCH(AA$4,BPCiObIC!$B$1:$AG$1,0)))</f>
        <v>175063046114.88004</v>
      </c>
      <c r="AB164" s="20">
        <f t="array" ref="AB164">AA164*(1+INDEX(BPCiObIC!$B$2:$AG$43,MATCH($A164,BPCiObIC!$A$2:$A$43,0),MATCH(AB$4,BPCiObIC!$B$1:$AG$1,0)))</f>
        <v>178930507048.09131</v>
      </c>
      <c r="AC164" s="20">
        <f t="array" ref="AC164">AB164*(1+INDEX(BPCiObIC!$B$2:$AG$43,MATCH($A164,BPCiObIC!$A$2:$A$43,0),MATCH(AC$4,BPCiObIC!$B$1:$AG$1,0)))</f>
        <v>182797967981.30423</v>
      </c>
      <c r="AD164" s="20">
        <f t="array" ref="AD164">AC164*(1+INDEX(BPCiObIC!$B$2:$AG$43,MATCH($A164,BPCiObIC!$A$2:$A$43,0),MATCH(AD$4,BPCiObIC!$B$1:$AG$1,0)))</f>
        <v>186665428914.51715</v>
      </c>
      <c r="AE164" s="20">
        <f t="array" ref="AE164">AD164*(1+INDEX(BPCiObIC!$B$2:$AG$43,MATCH($A164,BPCiObIC!$A$2:$A$43,0),MATCH(AE$4,BPCiObIC!$B$1:$AG$1,0)))</f>
        <v>190532889847.72839</v>
      </c>
      <c r="AF164" s="20">
        <f t="array" ref="AF164">AE164*(1+INDEX(BPCiObIC!$B$2:$AG$43,MATCH($A164,BPCiObIC!$A$2:$A$43,0),MATCH(AF$4,BPCiObIC!$B$1:$AG$1,0)))</f>
        <v>194400350780.94131</v>
      </c>
      <c r="AG164" s="20">
        <f t="array" ref="AG164">AF164*(1+INDEX(BPCiObIC!$B$2:$AG$43,MATCH($A164,BPCiObIC!$A$2:$A$43,0),MATCH(AG$4,BPCiObIC!$B$1:$AG$1,0)))</f>
        <v>198267811714.15427</v>
      </c>
      <c r="AH164" s="20">
        <f t="array" ref="AH164">AG164*(1+INDEX(BPCiObIC!$B$2:$AG$43,MATCH($A164,BPCiObIC!$A$2:$A$43,0),MATCH(AH$4,BPCiObIC!$B$1:$AG$1,0)))</f>
        <v>202135272647.36551</v>
      </c>
    </row>
    <row r="165" spans="1:34" ht="15.75" customHeight="1" x14ac:dyDescent="0.2">
      <c r="A165" s="3" t="s">
        <v>144</v>
      </c>
      <c r="B165" s="3" t="s">
        <v>30</v>
      </c>
      <c r="C165" s="3" t="s">
        <v>115</v>
      </c>
      <c r="D165" s="61">
        <f>'Bureau of Stat KBLI'!X16*$E$1</f>
        <v>72089235609.9552</v>
      </c>
      <c r="E165" s="20">
        <f t="array" ref="E165">D165*(1+INDEX(BPCiObIC!$B$2:$AG$43,MATCH($A165,BPCiObIC!$A$2:$A$43,0),MATCH(E$4,BPCiObIC!$B$1:$AG$1,0)))</f>
        <v>73019186749.323608</v>
      </c>
      <c r="F165" s="20">
        <f t="array" ref="F165">E165*(1+INDEX(BPCiObIC!$B$2:$AG$43,MATCH($A165,BPCiObIC!$A$2:$A$43,0),MATCH(F$4,BPCiObIC!$B$1:$AG$1,0)))</f>
        <v>73961134258.389877</v>
      </c>
      <c r="G165" s="20">
        <f t="array" ref="G165">F165*(1+INDEX(BPCiObIC!$B$2:$AG$43,MATCH($A165,BPCiObIC!$A$2:$A$43,0),MATCH(G$4,BPCiObIC!$B$1:$AG$1,0)))</f>
        <v>75521714191.241898</v>
      </c>
      <c r="H165" s="20">
        <f t="array" ref="H165">G165*(1+INDEX(BPCiObIC!$B$2:$AG$43,MATCH($A165,BPCiObIC!$A$2:$A$43,0),MATCH(H$4,BPCiObIC!$B$1:$AG$1,0)))</f>
        <v>76095679219.095337</v>
      </c>
      <c r="I165" s="20">
        <f t="array" ref="I165">H165*(1+INDEX(BPCiObIC!$B$2:$AG$43,MATCH($A165,BPCiObIC!$A$2:$A$43,0),MATCH(I$4,BPCiObIC!$B$1:$AG$1,0)))</f>
        <v>78992841261.365082</v>
      </c>
      <c r="J165" s="20">
        <f t="array" ref="J165">I165*(1+INDEX(BPCiObIC!$B$2:$AG$43,MATCH($A165,BPCiObIC!$A$2:$A$43,0),MATCH(J$4,BPCiObIC!$B$1:$AG$1,0)))</f>
        <v>81890003303.634811</v>
      </c>
      <c r="K165" s="20">
        <f t="array" ref="K165">J165*(1+INDEX(BPCiObIC!$B$2:$AG$43,MATCH($A165,BPCiObIC!$A$2:$A$43,0),MATCH(K$4,BPCiObIC!$B$1:$AG$1,0)))</f>
        <v>84787165345.905411</v>
      </c>
      <c r="L165" s="20">
        <f t="array" ref="L165">K165*(1+INDEX(BPCiObIC!$B$2:$AG$43,MATCH($A165,BPCiObIC!$A$2:$A$43,0),MATCH(L$4,BPCiObIC!$B$1:$AG$1,0)))</f>
        <v>87684327388.17514</v>
      </c>
      <c r="M165" s="20">
        <f t="array" ref="M165">L165*(1+INDEX(BPCiObIC!$B$2:$AG$43,MATCH($A165,BPCiObIC!$A$2:$A$43,0),MATCH(M$4,BPCiObIC!$B$1:$AG$1,0)))</f>
        <v>90581489430.444885</v>
      </c>
      <c r="N165" s="20">
        <f t="array" ref="N165">M165*(1+INDEX(BPCiObIC!$B$2:$AG$43,MATCH($A165,BPCiObIC!$A$2:$A$43,0),MATCH(N$4,BPCiObIC!$B$1:$AG$1,0)))</f>
        <v>93478651472.71463</v>
      </c>
      <c r="O165" s="20">
        <f t="array" ref="O165">N165*(1+INDEX(BPCiObIC!$B$2:$AG$43,MATCH($A165,BPCiObIC!$A$2:$A$43,0),MATCH(O$4,BPCiObIC!$B$1:$AG$1,0)))</f>
        <v>96375813514.984375</v>
      </c>
      <c r="P165" s="20">
        <f t="array" ref="P165">O165*(1+INDEX(BPCiObIC!$B$2:$AG$43,MATCH($A165,BPCiObIC!$A$2:$A$43,0),MATCH(P$4,BPCiObIC!$B$1:$AG$1,0)))</f>
        <v>99272975557.254974</v>
      </c>
      <c r="Q165" s="20">
        <f t="array" ref="Q165">P165*(1+INDEX(BPCiObIC!$B$2:$AG$43,MATCH($A165,BPCiObIC!$A$2:$A$43,0),MATCH(Q$4,BPCiObIC!$B$1:$AG$1,0)))</f>
        <v>102170137599.5247</v>
      </c>
      <c r="R165" s="20">
        <f t="array" ref="R165">Q165*(1+INDEX(BPCiObIC!$B$2:$AG$43,MATCH($A165,BPCiObIC!$A$2:$A$43,0),MATCH(R$4,BPCiObIC!$B$1:$AG$1,0)))</f>
        <v>105067299641.79443</v>
      </c>
      <c r="S165" s="20">
        <f t="array" ref="S165">R165*(1+INDEX(BPCiObIC!$B$2:$AG$43,MATCH($A165,BPCiObIC!$A$2:$A$43,0),MATCH(S$4,BPCiObIC!$B$1:$AG$1,0)))</f>
        <v>107964461684.06416</v>
      </c>
      <c r="T165" s="20">
        <f t="array" ref="T165">S165*(1+INDEX(BPCiObIC!$B$2:$AG$43,MATCH($A165,BPCiObIC!$A$2:$A$43,0),MATCH(T$4,BPCiObIC!$B$1:$AG$1,0)))</f>
        <v>110861623726.33391</v>
      </c>
      <c r="U165" s="20">
        <f t="array" ref="U165">T165*(1+INDEX(BPCiObIC!$B$2:$AG$43,MATCH($A165,BPCiObIC!$A$2:$A$43,0),MATCH(U$4,BPCiObIC!$B$1:$AG$1,0)))</f>
        <v>113758785768.60449</v>
      </c>
      <c r="V165" s="20">
        <f t="array" ref="V165">U165*(1+INDEX(BPCiObIC!$B$2:$AG$43,MATCH($A165,BPCiObIC!$A$2:$A$43,0),MATCH(V$4,BPCiObIC!$B$1:$AG$1,0)))</f>
        <v>116655947810.87424</v>
      </c>
      <c r="W165" s="20">
        <f t="array" ref="W165">V165*(1+INDEX(BPCiObIC!$B$2:$AG$43,MATCH($A165,BPCiObIC!$A$2:$A$43,0),MATCH(W$4,BPCiObIC!$B$1:$AG$1,0)))</f>
        <v>119553109853.14398</v>
      </c>
      <c r="X165" s="20">
        <f t="array" ref="X165">W165*(1+INDEX(BPCiObIC!$B$2:$AG$43,MATCH($A165,BPCiObIC!$A$2:$A$43,0),MATCH(X$4,BPCiObIC!$B$1:$AG$1,0)))</f>
        <v>122450271895.41373</v>
      </c>
      <c r="Y165" s="20">
        <f t="array" ref="Y165">X165*(1+INDEX(BPCiObIC!$B$2:$AG$43,MATCH($A165,BPCiObIC!$A$2:$A$43,0),MATCH(Y$4,BPCiObIC!$B$1:$AG$1,0)))</f>
        <v>125347433937.68433</v>
      </c>
      <c r="Z165" s="20">
        <f t="array" ref="Z165">Y165*(1+INDEX(BPCiObIC!$B$2:$AG$43,MATCH($A165,BPCiObIC!$A$2:$A$43,0),MATCH(Z$4,BPCiObIC!$B$1:$AG$1,0)))</f>
        <v>128244595979.95409</v>
      </c>
      <c r="AA165" s="20">
        <f t="array" ref="AA165">Z165*(1+INDEX(BPCiObIC!$B$2:$AG$43,MATCH($A165,BPCiObIC!$A$2:$A$43,0),MATCH(AA$4,BPCiObIC!$B$1:$AG$1,0)))</f>
        <v>131141758022.22383</v>
      </c>
      <c r="AB165" s="20">
        <f t="array" ref="AB165">AA165*(1+INDEX(BPCiObIC!$B$2:$AG$43,MATCH($A165,BPCiObIC!$A$2:$A$43,0),MATCH(AB$4,BPCiObIC!$B$1:$AG$1,0)))</f>
        <v>134038920064.49359</v>
      </c>
      <c r="AC165" s="20">
        <f t="array" ref="AC165">AB165*(1+INDEX(BPCiObIC!$B$2:$AG$43,MATCH($A165,BPCiObIC!$A$2:$A$43,0),MATCH(AC$4,BPCiObIC!$B$1:$AG$1,0)))</f>
        <v>136936082106.76334</v>
      </c>
      <c r="AD165" s="20">
        <f t="array" ref="AD165">AC165*(1+INDEX(BPCiObIC!$B$2:$AG$43,MATCH($A165,BPCiObIC!$A$2:$A$43,0),MATCH(AD$4,BPCiObIC!$B$1:$AG$1,0)))</f>
        <v>139833244149.03391</v>
      </c>
      <c r="AE165" s="20">
        <f t="array" ref="AE165">AD165*(1+INDEX(BPCiObIC!$B$2:$AG$43,MATCH($A165,BPCiObIC!$A$2:$A$43,0),MATCH(AE$4,BPCiObIC!$B$1:$AG$1,0)))</f>
        <v>142730406191.30365</v>
      </c>
      <c r="AF165" s="20">
        <f t="array" ref="AF165">AE165*(1+INDEX(BPCiObIC!$B$2:$AG$43,MATCH($A165,BPCiObIC!$A$2:$A$43,0),MATCH(AF$4,BPCiObIC!$B$1:$AG$1,0)))</f>
        <v>145627568233.57336</v>
      </c>
      <c r="AG165" s="20">
        <f t="array" ref="AG165">AF165*(1+INDEX(BPCiObIC!$B$2:$AG$43,MATCH($A165,BPCiObIC!$A$2:$A$43,0),MATCH(AG$4,BPCiObIC!$B$1:$AG$1,0)))</f>
        <v>148524730275.84311</v>
      </c>
      <c r="AH165" s="20">
        <f t="array" ref="AH165">AG165*(1+INDEX(BPCiObIC!$B$2:$AG$43,MATCH($A165,BPCiObIC!$A$2:$A$43,0),MATCH(AH$4,BPCiObIC!$B$1:$AG$1,0)))</f>
        <v>151421892318.11285</v>
      </c>
    </row>
    <row r="166" spans="1:34" ht="15.75" customHeight="1" x14ac:dyDescent="0.2">
      <c r="A166" s="3" t="s">
        <v>145</v>
      </c>
      <c r="B166" s="3" t="s">
        <v>30</v>
      </c>
      <c r="C166" s="3" t="s">
        <v>116</v>
      </c>
      <c r="D166" s="61">
        <f>SUM(SUMIFS('BIFUBC Output_energy'!G:G,'BIFUBC Output_energy'!A:A,B166,'BIFUBC Output_energy'!B:B,C166),SUMIFS('BIFUBC Output_nonenergy'!E:E,'BIFUBC Output_nonenergy'!A:A,B166,'BIFUBC Output_nonenergy'!B:B,C166))</f>
        <v>0</v>
      </c>
      <c r="E166" s="20">
        <f t="array" ref="E166">D166*(1+INDEX(BPCiObIC!$B$2:$AG$43,MATCH($A166,BPCiObIC!$A$2:$A$43,0),MATCH(E$4,BPCiObIC!$B$1:$AG$1,0)))</f>
        <v>0</v>
      </c>
      <c r="F166" s="20">
        <f t="array" ref="F166">E166*(1+INDEX(BPCiObIC!$B$2:$AG$43,MATCH($A166,BPCiObIC!$A$2:$A$43,0),MATCH(F$4,BPCiObIC!$B$1:$AG$1,0)))</f>
        <v>0</v>
      </c>
      <c r="G166" s="20">
        <f t="array" ref="G166">F166*(1+INDEX(BPCiObIC!$B$2:$AG$43,MATCH($A166,BPCiObIC!$A$2:$A$43,0),MATCH(G$4,BPCiObIC!$B$1:$AG$1,0)))</f>
        <v>0</v>
      </c>
      <c r="H166" s="20">
        <f t="array" ref="H166">G166*(1+INDEX(BPCiObIC!$B$2:$AG$43,MATCH($A166,BPCiObIC!$A$2:$A$43,0),MATCH(H$4,BPCiObIC!$B$1:$AG$1,0)))</f>
        <v>0</v>
      </c>
      <c r="I166" s="20">
        <f t="array" ref="I166">H166*(1+INDEX(BPCiObIC!$B$2:$AG$43,MATCH($A166,BPCiObIC!$A$2:$A$43,0),MATCH(I$4,BPCiObIC!$B$1:$AG$1,0)))</f>
        <v>0</v>
      </c>
      <c r="J166" s="20">
        <f t="array" ref="J166">I166*(1+INDEX(BPCiObIC!$B$2:$AG$43,MATCH($A166,BPCiObIC!$A$2:$A$43,0),MATCH(J$4,BPCiObIC!$B$1:$AG$1,0)))</f>
        <v>0</v>
      </c>
      <c r="K166" s="20">
        <f t="array" ref="K166">J166*(1+INDEX(BPCiObIC!$B$2:$AG$43,MATCH($A166,BPCiObIC!$A$2:$A$43,0),MATCH(K$4,BPCiObIC!$B$1:$AG$1,0)))</f>
        <v>0</v>
      </c>
      <c r="L166" s="20">
        <f t="array" ref="L166">K166*(1+INDEX(BPCiObIC!$B$2:$AG$43,MATCH($A166,BPCiObIC!$A$2:$A$43,0),MATCH(L$4,BPCiObIC!$B$1:$AG$1,0)))</f>
        <v>0</v>
      </c>
      <c r="M166" s="20">
        <f t="array" ref="M166">L166*(1+INDEX(BPCiObIC!$B$2:$AG$43,MATCH($A166,BPCiObIC!$A$2:$A$43,0),MATCH(M$4,BPCiObIC!$B$1:$AG$1,0)))</f>
        <v>0</v>
      </c>
      <c r="N166" s="20">
        <f t="array" ref="N166">M166*(1+INDEX(BPCiObIC!$B$2:$AG$43,MATCH($A166,BPCiObIC!$A$2:$A$43,0),MATCH(N$4,BPCiObIC!$B$1:$AG$1,0)))</f>
        <v>0</v>
      </c>
      <c r="O166" s="20">
        <f t="array" ref="O166">N166*(1+INDEX(BPCiObIC!$B$2:$AG$43,MATCH($A166,BPCiObIC!$A$2:$A$43,0),MATCH(O$4,BPCiObIC!$B$1:$AG$1,0)))</f>
        <v>0</v>
      </c>
      <c r="P166" s="20">
        <f t="array" ref="P166">O166*(1+INDEX(BPCiObIC!$B$2:$AG$43,MATCH($A166,BPCiObIC!$A$2:$A$43,0),MATCH(P$4,BPCiObIC!$B$1:$AG$1,0)))</f>
        <v>0</v>
      </c>
      <c r="Q166" s="20">
        <f t="array" ref="Q166">P166*(1+INDEX(BPCiObIC!$B$2:$AG$43,MATCH($A166,BPCiObIC!$A$2:$A$43,0),MATCH(Q$4,BPCiObIC!$B$1:$AG$1,0)))</f>
        <v>0</v>
      </c>
      <c r="R166" s="20">
        <f t="array" ref="R166">Q166*(1+INDEX(BPCiObIC!$B$2:$AG$43,MATCH($A166,BPCiObIC!$A$2:$A$43,0),MATCH(R$4,BPCiObIC!$B$1:$AG$1,0)))</f>
        <v>0</v>
      </c>
      <c r="S166" s="20">
        <f t="array" ref="S166">R166*(1+INDEX(BPCiObIC!$B$2:$AG$43,MATCH($A166,BPCiObIC!$A$2:$A$43,0),MATCH(S$4,BPCiObIC!$B$1:$AG$1,0)))</f>
        <v>0</v>
      </c>
      <c r="T166" s="20">
        <f t="array" ref="T166">S166*(1+INDEX(BPCiObIC!$B$2:$AG$43,MATCH($A166,BPCiObIC!$A$2:$A$43,0),MATCH(T$4,BPCiObIC!$B$1:$AG$1,0)))</f>
        <v>0</v>
      </c>
      <c r="U166" s="20">
        <f t="array" ref="U166">T166*(1+INDEX(BPCiObIC!$B$2:$AG$43,MATCH($A166,BPCiObIC!$A$2:$A$43,0),MATCH(U$4,BPCiObIC!$B$1:$AG$1,0)))</f>
        <v>0</v>
      </c>
      <c r="V166" s="20">
        <f t="array" ref="V166">U166*(1+INDEX(BPCiObIC!$B$2:$AG$43,MATCH($A166,BPCiObIC!$A$2:$A$43,0),MATCH(V$4,BPCiObIC!$B$1:$AG$1,0)))</f>
        <v>0</v>
      </c>
      <c r="W166" s="20">
        <f t="array" ref="W166">V166*(1+INDEX(BPCiObIC!$B$2:$AG$43,MATCH($A166,BPCiObIC!$A$2:$A$43,0),MATCH(W$4,BPCiObIC!$B$1:$AG$1,0)))</f>
        <v>0</v>
      </c>
      <c r="X166" s="20">
        <f t="array" ref="X166">W166*(1+INDEX(BPCiObIC!$B$2:$AG$43,MATCH($A166,BPCiObIC!$A$2:$A$43,0),MATCH(X$4,BPCiObIC!$B$1:$AG$1,0)))</f>
        <v>0</v>
      </c>
      <c r="Y166" s="20">
        <f t="array" ref="Y166">X166*(1+INDEX(BPCiObIC!$B$2:$AG$43,MATCH($A166,BPCiObIC!$A$2:$A$43,0),MATCH(Y$4,BPCiObIC!$B$1:$AG$1,0)))</f>
        <v>0</v>
      </c>
      <c r="Z166" s="20">
        <f t="array" ref="Z166">Y166*(1+INDEX(BPCiObIC!$B$2:$AG$43,MATCH($A166,BPCiObIC!$A$2:$A$43,0),MATCH(Z$4,BPCiObIC!$B$1:$AG$1,0)))</f>
        <v>0</v>
      </c>
      <c r="AA166" s="20">
        <f t="array" ref="AA166">Z166*(1+INDEX(BPCiObIC!$B$2:$AG$43,MATCH($A166,BPCiObIC!$A$2:$A$43,0),MATCH(AA$4,BPCiObIC!$B$1:$AG$1,0)))</f>
        <v>0</v>
      </c>
      <c r="AB166" s="20">
        <f t="array" ref="AB166">AA166*(1+INDEX(BPCiObIC!$B$2:$AG$43,MATCH($A166,BPCiObIC!$A$2:$A$43,0),MATCH(AB$4,BPCiObIC!$B$1:$AG$1,0)))</f>
        <v>0</v>
      </c>
      <c r="AC166" s="20">
        <f t="array" ref="AC166">AB166*(1+INDEX(BPCiObIC!$B$2:$AG$43,MATCH($A166,BPCiObIC!$A$2:$A$43,0),MATCH(AC$4,BPCiObIC!$B$1:$AG$1,0)))</f>
        <v>0</v>
      </c>
      <c r="AD166" s="20">
        <f t="array" ref="AD166">AC166*(1+INDEX(BPCiObIC!$B$2:$AG$43,MATCH($A166,BPCiObIC!$A$2:$A$43,0),MATCH(AD$4,BPCiObIC!$B$1:$AG$1,0)))</f>
        <v>0</v>
      </c>
      <c r="AE166" s="20">
        <f t="array" ref="AE166">AD166*(1+INDEX(BPCiObIC!$B$2:$AG$43,MATCH($A166,BPCiObIC!$A$2:$A$43,0),MATCH(AE$4,BPCiObIC!$B$1:$AG$1,0)))</f>
        <v>0</v>
      </c>
      <c r="AF166" s="20">
        <f t="array" ref="AF166">AE166*(1+INDEX(BPCiObIC!$B$2:$AG$43,MATCH($A166,BPCiObIC!$A$2:$A$43,0),MATCH(AF$4,BPCiObIC!$B$1:$AG$1,0)))</f>
        <v>0</v>
      </c>
      <c r="AG166" s="20">
        <f t="array" ref="AG166">AF166*(1+INDEX(BPCiObIC!$B$2:$AG$43,MATCH($A166,BPCiObIC!$A$2:$A$43,0),MATCH(AG$4,BPCiObIC!$B$1:$AG$1,0)))</f>
        <v>0</v>
      </c>
      <c r="AH166" s="20">
        <f t="array" ref="AH166">AG166*(1+INDEX(BPCiObIC!$B$2:$AG$43,MATCH($A166,BPCiObIC!$A$2:$A$43,0),MATCH(AH$4,BPCiObIC!$B$1:$AG$1,0)))</f>
        <v>0</v>
      </c>
    </row>
    <row r="167" spans="1:34" ht="15.75" customHeight="1" x14ac:dyDescent="0.2">
      <c r="A167" s="3" t="s">
        <v>146</v>
      </c>
      <c r="B167" s="3" t="s">
        <v>30</v>
      </c>
      <c r="C167" s="3" t="s">
        <v>117</v>
      </c>
      <c r="D167" s="61">
        <f>SUM(SUMIFS('BIFUBC Output_energy'!G:G,'BIFUBC Output_energy'!A:A,B167,'BIFUBC Output_energy'!B:B,C167),SUMIFS('BIFUBC Output_nonenergy'!E:E,'BIFUBC Output_nonenergy'!A:A,B167,'BIFUBC Output_nonenergy'!B:B,C167))</f>
        <v>0</v>
      </c>
      <c r="E167" s="20">
        <f t="array" ref="E167">D167*(1+INDEX(BPCiObIC!$B$2:$AG$43,MATCH($A167,BPCiObIC!$A$2:$A$43,0),MATCH(E$4,BPCiObIC!$B$1:$AG$1,0)))</f>
        <v>0</v>
      </c>
      <c r="F167" s="20">
        <f t="array" ref="F167">E167*(1+INDEX(BPCiObIC!$B$2:$AG$43,MATCH($A167,BPCiObIC!$A$2:$A$43,0),MATCH(F$4,BPCiObIC!$B$1:$AG$1,0)))</f>
        <v>0</v>
      </c>
      <c r="G167" s="20">
        <f t="array" ref="G167">F167*(1+INDEX(BPCiObIC!$B$2:$AG$43,MATCH($A167,BPCiObIC!$A$2:$A$43,0),MATCH(G$4,BPCiObIC!$B$1:$AG$1,0)))</f>
        <v>0</v>
      </c>
      <c r="H167" s="20">
        <f t="array" ref="H167">G167*(1+INDEX(BPCiObIC!$B$2:$AG$43,MATCH($A167,BPCiObIC!$A$2:$A$43,0),MATCH(H$4,BPCiObIC!$B$1:$AG$1,0)))</f>
        <v>0</v>
      </c>
      <c r="I167" s="20">
        <f t="array" ref="I167">H167*(1+INDEX(BPCiObIC!$B$2:$AG$43,MATCH($A167,BPCiObIC!$A$2:$A$43,0),MATCH(I$4,BPCiObIC!$B$1:$AG$1,0)))</f>
        <v>0</v>
      </c>
      <c r="J167" s="20">
        <f t="array" ref="J167">I167*(1+INDEX(BPCiObIC!$B$2:$AG$43,MATCH($A167,BPCiObIC!$A$2:$A$43,0),MATCH(J$4,BPCiObIC!$B$1:$AG$1,0)))</f>
        <v>0</v>
      </c>
      <c r="K167" s="20">
        <f t="array" ref="K167">J167*(1+INDEX(BPCiObIC!$B$2:$AG$43,MATCH($A167,BPCiObIC!$A$2:$A$43,0),MATCH(K$4,BPCiObIC!$B$1:$AG$1,0)))</f>
        <v>0</v>
      </c>
      <c r="L167" s="20">
        <f t="array" ref="L167">K167*(1+INDEX(BPCiObIC!$B$2:$AG$43,MATCH($A167,BPCiObIC!$A$2:$A$43,0),MATCH(L$4,BPCiObIC!$B$1:$AG$1,0)))</f>
        <v>0</v>
      </c>
      <c r="M167" s="20">
        <f t="array" ref="M167">L167*(1+INDEX(BPCiObIC!$B$2:$AG$43,MATCH($A167,BPCiObIC!$A$2:$A$43,0),MATCH(M$4,BPCiObIC!$B$1:$AG$1,0)))</f>
        <v>0</v>
      </c>
      <c r="N167" s="20">
        <f t="array" ref="N167">M167*(1+INDEX(BPCiObIC!$B$2:$AG$43,MATCH($A167,BPCiObIC!$A$2:$A$43,0),MATCH(N$4,BPCiObIC!$B$1:$AG$1,0)))</f>
        <v>0</v>
      </c>
      <c r="O167" s="20">
        <f t="array" ref="O167">N167*(1+INDEX(BPCiObIC!$B$2:$AG$43,MATCH($A167,BPCiObIC!$A$2:$A$43,0),MATCH(O$4,BPCiObIC!$B$1:$AG$1,0)))</f>
        <v>0</v>
      </c>
      <c r="P167" s="20">
        <f t="array" ref="P167">O167*(1+INDEX(BPCiObIC!$B$2:$AG$43,MATCH($A167,BPCiObIC!$A$2:$A$43,0),MATCH(P$4,BPCiObIC!$B$1:$AG$1,0)))</f>
        <v>0</v>
      </c>
      <c r="Q167" s="20">
        <f t="array" ref="Q167">P167*(1+INDEX(BPCiObIC!$B$2:$AG$43,MATCH($A167,BPCiObIC!$A$2:$A$43,0),MATCH(Q$4,BPCiObIC!$B$1:$AG$1,0)))</f>
        <v>0</v>
      </c>
      <c r="R167" s="20">
        <f t="array" ref="R167">Q167*(1+INDEX(BPCiObIC!$B$2:$AG$43,MATCH($A167,BPCiObIC!$A$2:$A$43,0),MATCH(R$4,BPCiObIC!$B$1:$AG$1,0)))</f>
        <v>0</v>
      </c>
      <c r="S167" s="20">
        <f t="array" ref="S167">R167*(1+INDEX(BPCiObIC!$B$2:$AG$43,MATCH($A167,BPCiObIC!$A$2:$A$43,0),MATCH(S$4,BPCiObIC!$B$1:$AG$1,0)))</f>
        <v>0</v>
      </c>
      <c r="T167" s="20">
        <f t="array" ref="T167">S167*(1+INDEX(BPCiObIC!$B$2:$AG$43,MATCH($A167,BPCiObIC!$A$2:$A$43,0),MATCH(T$4,BPCiObIC!$B$1:$AG$1,0)))</f>
        <v>0</v>
      </c>
      <c r="U167" s="20">
        <f t="array" ref="U167">T167*(1+INDEX(BPCiObIC!$B$2:$AG$43,MATCH($A167,BPCiObIC!$A$2:$A$43,0),MATCH(U$4,BPCiObIC!$B$1:$AG$1,0)))</f>
        <v>0</v>
      </c>
      <c r="V167" s="20">
        <f t="array" ref="V167">U167*(1+INDEX(BPCiObIC!$B$2:$AG$43,MATCH($A167,BPCiObIC!$A$2:$A$43,0),MATCH(V$4,BPCiObIC!$B$1:$AG$1,0)))</f>
        <v>0</v>
      </c>
      <c r="W167" s="20">
        <f t="array" ref="W167">V167*(1+INDEX(BPCiObIC!$B$2:$AG$43,MATCH($A167,BPCiObIC!$A$2:$A$43,0),MATCH(W$4,BPCiObIC!$B$1:$AG$1,0)))</f>
        <v>0</v>
      </c>
      <c r="X167" s="20">
        <f t="array" ref="X167">W167*(1+INDEX(BPCiObIC!$B$2:$AG$43,MATCH($A167,BPCiObIC!$A$2:$A$43,0),MATCH(X$4,BPCiObIC!$B$1:$AG$1,0)))</f>
        <v>0</v>
      </c>
      <c r="Y167" s="20">
        <f t="array" ref="Y167">X167*(1+INDEX(BPCiObIC!$B$2:$AG$43,MATCH($A167,BPCiObIC!$A$2:$A$43,0),MATCH(Y$4,BPCiObIC!$B$1:$AG$1,0)))</f>
        <v>0</v>
      </c>
      <c r="Z167" s="20">
        <f t="array" ref="Z167">Y167*(1+INDEX(BPCiObIC!$B$2:$AG$43,MATCH($A167,BPCiObIC!$A$2:$A$43,0),MATCH(Z$4,BPCiObIC!$B$1:$AG$1,0)))</f>
        <v>0</v>
      </c>
      <c r="AA167" s="20">
        <f t="array" ref="AA167">Z167*(1+INDEX(BPCiObIC!$B$2:$AG$43,MATCH($A167,BPCiObIC!$A$2:$A$43,0),MATCH(AA$4,BPCiObIC!$B$1:$AG$1,0)))</f>
        <v>0</v>
      </c>
      <c r="AB167" s="20">
        <f t="array" ref="AB167">AA167*(1+INDEX(BPCiObIC!$B$2:$AG$43,MATCH($A167,BPCiObIC!$A$2:$A$43,0),MATCH(AB$4,BPCiObIC!$B$1:$AG$1,0)))</f>
        <v>0</v>
      </c>
      <c r="AC167" s="20">
        <f t="array" ref="AC167">AB167*(1+INDEX(BPCiObIC!$B$2:$AG$43,MATCH($A167,BPCiObIC!$A$2:$A$43,0),MATCH(AC$4,BPCiObIC!$B$1:$AG$1,0)))</f>
        <v>0</v>
      </c>
      <c r="AD167" s="20">
        <f t="array" ref="AD167">AC167*(1+INDEX(BPCiObIC!$B$2:$AG$43,MATCH($A167,BPCiObIC!$A$2:$A$43,0),MATCH(AD$4,BPCiObIC!$B$1:$AG$1,0)))</f>
        <v>0</v>
      </c>
      <c r="AE167" s="20">
        <f t="array" ref="AE167">AD167*(1+INDEX(BPCiObIC!$B$2:$AG$43,MATCH($A167,BPCiObIC!$A$2:$A$43,0),MATCH(AE$4,BPCiObIC!$B$1:$AG$1,0)))</f>
        <v>0</v>
      </c>
      <c r="AF167" s="20">
        <f t="array" ref="AF167">AE167*(1+INDEX(BPCiObIC!$B$2:$AG$43,MATCH($A167,BPCiObIC!$A$2:$A$43,0),MATCH(AF$4,BPCiObIC!$B$1:$AG$1,0)))</f>
        <v>0</v>
      </c>
      <c r="AG167" s="20">
        <f t="array" ref="AG167">AF167*(1+INDEX(BPCiObIC!$B$2:$AG$43,MATCH($A167,BPCiObIC!$A$2:$A$43,0),MATCH(AG$4,BPCiObIC!$B$1:$AG$1,0)))</f>
        <v>0</v>
      </c>
      <c r="AH167" s="20">
        <f t="array" ref="AH167">AG167*(1+INDEX(BPCiObIC!$B$2:$AG$43,MATCH($A167,BPCiObIC!$A$2:$A$43,0),MATCH(AH$4,BPCiObIC!$B$1:$AG$1,0)))</f>
        <v>0</v>
      </c>
    </row>
    <row r="168" spans="1:34" ht="15.75" customHeight="1" x14ac:dyDescent="0.2">
      <c r="A168" s="3" t="s">
        <v>147</v>
      </c>
      <c r="B168" s="3" t="s">
        <v>30</v>
      </c>
      <c r="C168" s="3" t="s">
        <v>62</v>
      </c>
      <c r="D168" s="61">
        <f>SUM(SUMIFS('BIFUBC Output_energy'!G:G,'BIFUBC Output_energy'!A:A,B168,'BIFUBC Output_energy'!B:B,C168),SUMIFS('BIFUBC Output_nonenergy'!E:E,'BIFUBC Output_nonenergy'!A:A,B168,'BIFUBC Output_nonenergy'!B:B,C168))</f>
        <v>0</v>
      </c>
      <c r="E168" s="20">
        <f t="array" ref="E168">D168*(1+INDEX(BPCiObIC!$B$2:$AG$43,MATCH($A168,BPCiObIC!$A$2:$A$43,0),MATCH(E$4,BPCiObIC!$B$1:$AG$1,0)))</f>
        <v>0</v>
      </c>
      <c r="F168" s="20">
        <f t="array" ref="F168">E168*(1+INDEX(BPCiObIC!$B$2:$AG$43,MATCH($A168,BPCiObIC!$A$2:$A$43,0),MATCH(F$4,BPCiObIC!$B$1:$AG$1,0)))</f>
        <v>0</v>
      </c>
      <c r="G168" s="20">
        <f t="array" ref="G168">F168*(1+INDEX(BPCiObIC!$B$2:$AG$43,MATCH($A168,BPCiObIC!$A$2:$A$43,0),MATCH(G$4,BPCiObIC!$B$1:$AG$1,0)))</f>
        <v>0</v>
      </c>
      <c r="H168" s="20">
        <f t="array" ref="H168">G168*(1+INDEX(BPCiObIC!$B$2:$AG$43,MATCH($A168,BPCiObIC!$A$2:$A$43,0),MATCH(H$4,BPCiObIC!$B$1:$AG$1,0)))</f>
        <v>0</v>
      </c>
      <c r="I168" s="20">
        <f t="array" ref="I168">H168*(1+INDEX(BPCiObIC!$B$2:$AG$43,MATCH($A168,BPCiObIC!$A$2:$A$43,0),MATCH(I$4,BPCiObIC!$B$1:$AG$1,0)))</f>
        <v>0</v>
      </c>
      <c r="J168" s="20">
        <f t="array" ref="J168">I168*(1+INDEX(BPCiObIC!$B$2:$AG$43,MATCH($A168,BPCiObIC!$A$2:$A$43,0),MATCH(J$4,BPCiObIC!$B$1:$AG$1,0)))</f>
        <v>0</v>
      </c>
      <c r="K168" s="20">
        <f t="array" ref="K168">J168*(1+INDEX(BPCiObIC!$B$2:$AG$43,MATCH($A168,BPCiObIC!$A$2:$A$43,0),MATCH(K$4,BPCiObIC!$B$1:$AG$1,0)))</f>
        <v>0</v>
      </c>
      <c r="L168" s="20">
        <f t="array" ref="L168">K168*(1+INDEX(BPCiObIC!$B$2:$AG$43,MATCH($A168,BPCiObIC!$A$2:$A$43,0),MATCH(L$4,BPCiObIC!$B$1:$AG$1,0)))</f>
        <v>0</v>
      </c>
      <c r="M168" s="20">
        <f t="array" ref="M168">L168*(1+INDEX(BPCiObIC!$B$2:$AG$43,MATCH($A168,BPCiObIC!$A$2:$A$43,0),MATCH(M$4,BPCiObIC!$B$1:$AG$1,0)))</f>
        <v>0</v>
      </c>
      <c r="N168" s="20">
        <f t="array" ref="N168">M168*(1+INDEX(BPCiObIC!$B$2:$AG$43,MATCH($A168,BPCiObIC!$A$2:$A$43,0),MATCH(N$4,BPCiObIC!$B$1:$AG$1,0)))</f>
        <v>0</v>
      </c>
      <c r="O168" s="20">
        <f t="array" ref="O168">N168*(1+INDEX(BPCiObIC!$B$2:$AG$43,MATCH($A168,BPCiObIC!$A$2:$A$43,0),MATCH(O$4,BPCiObIC!$B$1:$AG$1,0)))</f>
        <v>0</v>
      </c>
      <c r="P168" s="20">
        <f t="array" ref="P168">O168*(1+INDEX(BPCiObIC!$B$2:$AG$43,MATCH($A168,BPCiObIC!$A$2:$A$43,0),MATCH(P$4,BPCiObIC!$B$1:$AG$1,0)))</f>
        <v>0</v>
      </c>
      <c r="Q168" s="20">
        <f t="array" ref="Q168">P168*(1+INDEX(BPCiObIC!$B$2:$AG$43,MATCH($A168,BPCiObIC!$A$2:$A$43,0),MATCH(Q$4,BPCiObIC!$B$1:$AG$1,0)))</f>
        <v>0</v>
      </c>
      <c r="R168" s="20">
        <f t="array" ref="R168">Q168*(1+INDEX(BPCiObIC!$B$2:$AG$43,MATCH($A168,BPCiObIC!$A$2:$A$43,0),MATCH(R$4,BPCiObIC!$B$1:$AG$1,0)))</f>
        <v>0</v>
      </c>
      <c r="S168" s="20">
        <f t="array" ref="S168">R168*(1+INDEX(BPCiObIC!$B$2:$AG$43,MATCH($A168,BPCiObIC!$A$2:$A$43,0),MATCH(S$4,BPCiObIC!$B$1:$AG$1,0)))</f>
        <v>0</v>
      </c>
      <c r="T168" s="20">
        <f t="array" ref="T168">S168*(1+INDEX(BPCiObIC!$B$2:$AG$43,MATCH($A168,BPCiObIC!$A$2:$A$43,0),MATCH(T$4,BPCiObIC!$B$1:$AG$1,0)))</f>
        <v>0</v>
      </c>
      <c r="U168" s="20">
        <f t="array" ref="U168">T168*(1+INDEX(BPCiObIC!$B$2:$AG$43,MATCH($A168,BPCiObIC!$A$2:$A$43,0),MATCH(U$4,BPCiObIC!$B$1:$AG$1,0)))</f>
        <v>0</v>
      </c>
      <c r="V168" s="20">
        <f t="array" ref="V168">U168*(1+INDEX(BPCiObIC!$B$2:$AG$43,MATCH($A168,BPCiObIC!$A$2:$A$43,0),MATCH(V$4,BPCiObIC!$B$1:$AG$1,0)))</f>
        <v>0</v>
      </c>
      <c r="W168" s="20">
        <f t="array" ref="W168">V168*(1+INDEX(BPCiObIC!$B$2:$AG$43,MATCH($A168,BPCiObIC!$A$2:$A$43,0),MATCH(W$4,BPCiObIC!$B$1:$AG$1,0)))</f>
        <v>0</v>
      </c>
      <c r="X168" s="20">
        <f t="array" ref="X168">W168*(1+INDEX(BPCiObIC!$B$2:$AG$43,MATCH($A168,BPCiObIC!$A$2:$A$43,0),MATCH(X$4,BPCiObIC!$B$1:$AG$1,0)))</f>
        <v>0</v>
      </c>
      <c r="Y168" s="20">
        <f t="array" ref="Y168">X168*(1+INDEX(BPCiObIC!$B$2:$AG$43,MATCH($A168,BPCiObIC!$A$2:$A$43,0),MATCH(Y$4,BPCiObIC!$B$1:$AG$1,0)))</f>
        <v>0</v>
      </c>
      <c r="Z168" s="20">
        <f t="array" ref="Z168">Y168*(1+INDEX(BPCiObIC!$B$2:$AG$43,MATCH($A168,BPCiObIC!$A$2:$A$43,0),MATCH(Z$4,BPCiObIC!$B$1:$AG$1,0)))</f>
        <v>0</v>
      </c>
      <c r="AA168" s="20">
        <f t="array" ref="AA168">Z168*(1+INDEX(BPCiObIC!$B$2:$AG$43,MATCH($A168,BPCiObIC!$A$2:$A$43,0),MATCH(AA$4,BPCiObIC!$B$1:$AG$1,0)))</f>
        <v>0</v>
      </c>
      <c r="AB168" s="20">
        <f t="array" ref="AB168">AA168*(1+INDEX(BPCiObIC!$B$2:$AG$43,MATCH($A168,BPCiObIC!$A$2:$A$43,0),MATCH(AB$4,BPCiObIC!$B$1:$AG$1,0)))</f>
        <v>0</v>
      </c>
      <c r="AC168" s="20">
        <f t="array" ref="AC168">AB168*(1+INDEX(BPCiObIC!$B$2:$AG$43,MATCH($A168,BPCiObIC!$A$2:$A$43,0),MATCH(AC$4,BPCiObIC!$B$1:$AG$1,0)))</f>
        <v>0</v>
      </c>
      <c r="AD168" s="20">
        <f t="array" ref="AD168">AC168*(1+INDEX(BPCiObIC!$B$2:$AG$43,MATCH($A168,BPCiObIC!$A$2:$A$43,0),MATCH(AD$4,BPCiObIC!$B$1:$AG$1,0)))</f>
        <v>0</v>
      </c>
      <c r="AE168" s="20">
        <f t="array" ref="AE168">AD168*(1+INDEX(BPCiObIC!$B$2:$AG$43,MATCH($A168,BPCiObIC!$A$2:$A$43,0),MATCH(AE$4,BPCiObIC!$B$1:$AG$1,0)))</f>
        <v>0</v>
      </c>
      <c r="AF168" s="20">
        <f t="array" ref="AF168">AE168*(1+INDEX(BPCiObIC!$B$2:$AG$43,MATCH($A168,BPCiObIC!$A$2:$A$43,0),MATCH(AF$4,BPCiObIC!$B$1:$AG$1,0)))</f>
        <v>0</v>
      </c>
      <c r="AG168" s="20">
        <f t="array" ref="AG168">AF168*(1+INDEX(BPCiObIC!$B$2:$AG$43,MATCH($A168,BPCiObIC!$A$2:$A$43,0),MATCH(AG$4,BPCiObIC!$B$1:$AG$1,0)))</f>
        <v>0</v>
      </c>
      <c r="AH168" s="20">
        <f t="array" ref="AH168">AG168*(1+INDEX(BPCiObIC!$B$2:$AG$43,MATCH($A168,BPCiObIC!$A$2:$A$43,0),MATCH(AH$4,BPCiObIC!$B$1:$AG$1,0)))</f>
        <v>0</v>
      </c>
    </row>
    <row r="169" spans="1:34" ht="15.75" customHeight="1" x14ac:dyDescent="0.2">
      <c r="A169" s="3" t="s">
        <v>148</v>
      </c>
      <c r="B169" s="3" t="s">
        <v>30</v>
      </c>
      <c r="C169" s="3" t="s">
        <v>87</v>
      </c>
      <c r="D169" s="61">
        <f>SUM(SUMIFS('BIFUBC Output_energy'!G:G,'BIFUBC Output_energy'!A:A,B169,'BIFUBC Output_energy'!B:B,C169),SUMIFS('BIFUBC Output_nonenergy'!E:E,'BIFUBC Output_nonenergy'!A:A,B169,'BIFUBC Output_nonenergy'!B:B,C169))</f>
        <v>0</v>
      </c>
      <c r="E169" s="20">
        <f t="array" ref="E169">D169*(1+INDEX(BPCiObIC!$B$2:$AG$43,MATCH($A169,BPCiObIC!$A$2:$A$43,0),MATCH(E$4,BPCiObIC!$B$1:$AG$1,0)))</f>
        <v>0</v>
      </c>
      <c r="F169" s="20">
        <f t="array" ref="F169">E169*(1+INDEX(BPCiObIC!$B$2:$AG$43,MATCH($A169,BPCiObIC!$A$2:$A$43,0),MATCH(F$4,BPCiObIC!$B$1:$AG$1,0)))</f>
        <v>0</v>
      </c>
      <c r="G169" s="20">
        <f t="array" ref="G169">F169*(1+INDEX(BPCiObIC!$B$2:$AG$43,MATCH($A169,BPCiObIC!$A$2:$A$43,0),MATCH(G$4,BPCiObIC!$B$1:$AG$1,0)))</f>
        <v>0</v>
      </c>
      <c r="H169" s="20">
        <f t="array" ref="H169">G169*(1+INDEX(BPCiObIC!$B$2:$AG$43,MATCH($A169,BPCiObIC!$A$2:$A$43,0),MATCH(H$4,BPCiObIC!$B$1:$AG$1,0)))</f>
        <v>0</v>
      </c>
      <c r="I169" s="20">
        <f t="array" ref="I169">H169*(1+INDEX(BPCiObIC!$B$2:$AG$43,MATCH($A169,BPCiObIC!$A$2:$A$43,0),MATCH(I$4,BPCiObIC!$B$1:$AG$1,0)))</f>
        <v>0</v>
      </c>
      <c r="J169" s="20">
        <f t="array" ref="J169">I169*(1+INDEX(BPCiObIC!$B$2:$AG$43,MATCH($A169,BPCiObIC!$A$2:$A$43,0),MATCH(J$4,BPCiObIC!$B$1:$AG$1,0)))</f>
        <v>0</v>
      </c>
      <c r="K169" s="20">
        <f t="array" ref="K169">J169*(1+INDEX(BPCiObIC!$B$2:$AG$43,MATCH($A169,BPCiObIC!$A$2:$A$43,0),MATCH(K$4,BPCiObIC!$B$1:$AG$1,0)))</f>
        <v>0</v>
      </c>
      <c r="L169" s="20">
        <f t="array" ref="L169">K169*(1+INDEX(BPCiObIC!$B$2:$AG$43,MATCH($A169,BPCiObIC!$A$2:$A$43,0),MATCH(L$4,BPCiObIC!$B$1:$AG$1,0)))</f>
        <v>0</v>
      </c>
      <c r="M169" s="20">
        <f t="array" ref="M169">L169*(1+INDEX(BPCiObIC!$B$2:$AG$43,MATCH($A169,BPCiObIC!$A$2:$A$43,0),MATCH(M$4,BPCiObIC!$B$1:$AG$1,0)))</f>
        <v>0</v>
      </c>
      <c r="N169" s="20">
        <f t="array" ref="N169">M169*(1+INDEX(BPCiObIC!$B$2:$AG$43,MATCH($A169,BPCiObIC!$A$2:$A$43,0),MATCH(N$4,BPCiObIC!$B$1:$AG$1,0)))</f>
        <v>0</v>
      </c>
      <c r="O169" s="20">
        <f t="array" ref="O169">N169*(1+INDEX(BPCiObIC!$B$2:$AG$43,MATCH($A169,BPCiObIC!$A$2:$A$43,0),MATCH(O$4,BPCiObIC!$B$1:$AG$1,0)))</f>
        <v>0</v>
      </c>
      <c r="P169" s="20">
        <f t="array" ref="P169">O169*(1+INDEX(BPCiObIC!$B$2:$AG$43,MATCH($A169,BPCiObIC!$A$2:$A$43,0),MATCH(P$4,BPCiObIC!$B$1:$AG$1,0)))</f>
        <v>0</v>
      </c>
      <c r="Q169" s="20">
        <f t="array" ref="Q169">P169*(1+INDEX(BPCiObIC!$B$2:$AG$43,MATCH($A169,BPCiObIC!$A$2:$A$43,0),MATCH(Q$4,BPCiObIC!$B$1:$AG$1,0)))</f>
        <v>0</v>
      </c>
      <c r="R169" s="20">
        <f t="array" ref="R169">Q169*(1+INDEX(BPCiObIC!$B$2:$AG$43,MATCH($A169,BPCiObIC!$A$2:$A$43,0),MATCH(R$4,BPCiObIC!$B$1:$AG$1,0)))</f>
        <v>0</v>
      </c>
      <c r="S169" s="20">
        <f t="array" ref="S169">R169*(1+INDEX(BPCiObIC!$B$2:$AG$43,MATCH($A169,BPCiObIC!$A$2:$A$43,0),MATCH(S$4,BPCiObIC!$B$1:$AG$1,0)))</f>
        <v>0</v>
      </c>
      <c r="T169" s="20">
        <f t="array" ref="T169">S169*(1+INDEX(BPCiObIC!$B$2:$AG$43,MATCH($A169,BPCiObIC!$A$2:$A$43,0),MATCH(T$4,BPCiObIC!$B$1:$AG$1,0)))</f>
        <v>0</v>
      </c>
      <c r="U169" s="20">
        <f t="array" ref="U169">T169*(1+INDEX(BPCiObIC!$B$2:$AG$43,MATCH($A169,BPCiObIC!$A$2:$A$43,0),MATCH(U$4,BPCiObIC!$B$1:$AG$1,0)))</f>
        <v>0</v>
      </c>
      <c r="V169" s="20">
        <f t="array" ref="V169">U169*(1+INDEX(BPCiObIC!$B$2:$AG$43,MATCH($A169,BPCiObIC!$A$2:$A$43,0),MATCH(V$4,BPCiObIC!$B$1:$AG$1,0)))</f>
        <v>0</v>
      </c>
      <c r="W169" s="20">
        <f t="array" ref="W169">V169*(1+INDEX(BPCiObIC!$B$2:$AG$43,MATCH($A169,BPCiObIC!$A$2:$A$43,0),MATCH(W$4,BPCiObIC!$B$1:$AG$1,0)))</f>
        <v>0</v>
      </c>
      <c r="X169" s="20">
        <f t="array" ref="X169">W169*(1+INDEX(BPCiObIC!$B$2:$AG$43,MATCH($A169,BPCiObIC!$A$2:$A$43,0),MATCH(X$4,BPCiObIC!$B$1:$AG$1,0)))</f>
        <v>0</v>
      </c>
      <c r="Y169" s="20">
        <f t="array" ref="Y169">X169*(1+INDEX(BPCiObIC!$B$2:$AG$43,MATCH($A169,BPCiObIC!$A$2:$A$43,0),MATCH(Y$4,BPCiObIC!$B$1:$AG$1,0)))</f>
        <v>0</v>
      </c>
      <c r="Z169" s="20">
        <f t="array" ref="Z169">Y169*(1+INDEX(BPCiObIC!$B$2:$AG$43,MATCH($A169,BPCiObIC!$A$2:$A$43,0),MATCH(Z$4,BPCiObIC!$B$1:$AG$1,0)))</f>
        <v>0</v>
      </c>
      <c r="AA169" s="20">
        <f t="array" ref="AA169">Z169*(1+INDEX(BPCiObIC!$B$2:$AG$43,MATCH($A169,BPCiObIC!$A$2:$A$43,0),MATCH(AA$4,BPCiObIC!$B$1:$AG$1,0)))</f>
        <v>0</v>
      </c>
      <c r="AB169" s="20">
        <f t="array" ref="AB169">AA169*(1+INDEX(BPCiObIC!$B$2:$AG$43,MATCH($A169,BPCiObIC!$A$2:$A$43,0),MATCH(AB$4,BPCiObIC!$B$1:$AG$1,0)))</f>
        <v>0</v>
      </c>
      <c r="AC169" s="20">
        <f t="array" ref="AC169">AB169*(1+INDEX(BPCiObIC!$B$2:$AG$43,MATCH($A169,BPCiObIC!$A$2:$A$43,0),MATCH(AC$4,BPCiObIC!$B$1:$AG$1,0)))</f>
        <v>0</v>
      </c>
      <c r="AD169" s="20">
        <f t="array" ref="AD169">AC169*(1+INDEX(BPCiObIC!$B$2:$AG$43,MATCH($A169,BPCiObIC!$A$2:$A$43,0),MATCH(AD$4,BPCiObIC!$B$1:$AG$1,0)))</f>
        <v>0</v>
      </c>
      <c r="AE169" s="20">
        <f t="array" ref="AE169">AD169*(1+INDEX(BPCiObIC!$B$2:$AG$43,MATCH($A169,BPCiObIC!$A$2:$A$43,0),MATCH(AE$4,BPCiObIC!$B$1:$AG$1,0)))</f>
        <v>0</v>
      </c>
      <c r="AF169" s="20">
        <f t="array" ref="AF169">AE169*(1+INDEX(BPCiObIC!$B$2:$AG$43,MATCH($A169,BPCiObIC!$A$2:$A$43,0),MATCH(AF$4,BPCiObIC!$B$1:$AG$1,0)))</f>
        <v>0</v>
      </c>
      <c r="AG169" s="20">
        <f t="array" ref="AG169">AF169*(1+INDEX(BPCiObIC!$B$2:$AG$43,MATCH($A169,BPCiObIC!$A$2:$A$43,0),MATCH(AG$4,BPCiObIC!$B$1:$AG$1,0)))</f>
        <v>0</v>
      </c>
      <c r="AH169" s="20">
        <f t="array" ref="AH169">AG169*(1+INDEX(BPCiObIC!$B$2:$AG$43,MATCH($A169,BPCiObIC!$A$2:$A$43,0),MATCH(AH$4,BPCiObIC!$B$1:$AG$1,0)))</f>
        <v>0</v>
      </c>
    </row>
    <row r="170" spans="1:34" ht="15.75" customHeight="1" x14ac:dyDescent="0.2">
      <c r="A170" s="3" t="s">
        <v>149</v>
      </c>
      <c r="B170" s="3" t="s">
        <v>30</v>
      </c>
      <c r="C170" s="3" t="s">
        <v>118</v>
      </c>
      <c r="D170" s="61">
        <f>'Bureau of Stat KBLI'!X19*$E$1</f>
        <v>132233399645.67601</v>
      </c>
      <c r="E170" s="20">
        <f t="array" ref="E170">D170*(1+INDEX(BPCiObIC!$B$2:$AG$43,MATCH($A170,BPCiObIC!$A$2:$A$43,0),MATCH(E$4,BPCiObIC!$B$1:$AG$1,0)))</f>
        <v>133939210501.10522</v>
      </c>
      <c r="F170" s="20">
        <f t="array" ref="F170">E170*(1+INDEX(BPCiObIC!$B$2:$AG$43,MATCH($A170,BPCiObIC!$A$2:$A$43,0),MATCH(F$4,BPCiObIC!$B$1:$AG$1,0)))</f>
        <v>135667026316.56947</v>
      </c>
      <c r="G170" s="20">
        <f t="array" ref="G170">F170*(1+INDEX(BPCiObIC!$B$2:$AG$43,MATCH($A170,BPCiObIC!$A$2:$A$43,0),MATCH(G$4,BPCiObIC!$B$1:$AG$1,0)))</f>
        <v>138529600571.84906</v>
      </c>
      <c r="H170" s="20">
        <f t="array" ref="H170">G170*(1+INDEX(BPCiObIC!$B$2:$AG$43,MATCH($A170,BPCiObIC!$A$2:$A$43,0),MATCH(H$4,BPCiObIC!$B$1:$AG$1,0)))</f>
        <v>139582425536.19513</v>
      </c>
      <c r="I170" s="20">
        <f t="array" ref="I170">H170*(1+INDEX(BPCiObIC!$B$2:$AG$43,MATCH($A170,BPCiObIC!$A$2:$A$43,0),MATCH(I$4,BPCiObIC!$B$1:$AG$1,0)))</f>
        <v>144896692606.4115</v>
      </c>
      <c r="J170" s="20">
        <f t="array" ref="J170">I170*(1+INDEX(BPCiObIC!$B$2:$AG$43,MATCH($A170,BPCiObIC!$A$2:$A$43,0),MATCH(J$4,BPCiObIC!$B$1:$AG$1,0)))</f>
        <v>150210959676.62964</v>
      </c>
      <c r="K170" s="20">
        <f t="array" ref="K170">J170*(1+INDEX(BPCiObIC!$B$2:$AG$43,MATCH($A170,BPCiObIC!$A$2:$A$43,0),MATCH(K$4,BPCiObIC!$B$1:$AG$1,0)))</f>
        <v>155525226746.84601</v>
      </c>
      <c r="L170" s="20">
        <f t="array" ref="L170">K170*(1+INDEX(BPCiObIC!$B$2:$AG$43,MATCH($A170,BPCiObIC!$A$2:$A$43,0),MATCH(L$4,BPCiObIC!$B$1:$AG$1,0)))</f>
        <v>160839493817.06415</v>
      </c>
      <c r="M170" s="20">
        <f t="array" ref="M170">L170*(1+INDEX(BPCiObIC!$B$2:$AG$43,MATCH($A170,BPCiObIC!$A$2:$A$43,0),MATCH(M$4,BPCiObIC!$B$1:$AG$1,0)))</f>
        <v>166153760887.28052</v>
      </c>
      <c r="N170" s="20">
        <f t="array" ref="N170">M170*(1+INDEX(BPCiObIC!$B$2:$AG$43,MATCH($A170,BPCiObIC!$A$2:$A$43,0),MATCH(N$4,BPCiObIC!$B$1:$AG$1,0)))</f>
        <v>171468027957.49689</v>
      </c>
      <c r="O170" s="20">
        <f t="array" ref="O170">N170*(1+INDEX(BPCiObIC!$B$2:$AG$43,MATCH($A170,BPCiObIC!$A$2:$A$43,0),MATCH(O$4,BPCiObIC!$B$1:$AG$1,0)))</f>
        <v>176782295027.71503</v>
      </c>
      <c r="P170" s="20">
        <f t="array" ref="P170">O170*(1+INDEX(BPCiObIC!$B$2:$AG$43,MATCH($A170,BPCiObIC!$A$2:$A$43,0),MATCH(P$4,BPCiObIC!$B$1:$AG$1,0)))</f>
        <v>182096562097.9314</v>
      </c>
      <c r="Q170" s="20">
        <f t="array" ref="Q170">P170*(1+INDEX(BPCiObIC!$B$2:$AG$43,MATCH($A170,BPCiObIC!$A$2:$A$43,0),MATCH(Q$4,BPCiObIC!$B$1:$AG$1,0)))</f>
        <v>187410829168.14777</v>
      </c>
      <c r="R170" s="20">
        <f t="array" ref="R170">Q170*(1+INDEX(BPCiObIC!$B$2:$AG$43,MATCH($A170,BPCiObIC!$A$2:$A$43,0),MATCH(R$4,BPCiObIC!$B$1:$AG$1,0)))</f>
        <v>192725096238.36591</v>
      </c>
      <c r="S170" s="20">
        <f t="array" ref="S170">R170*(1+INDEX(BPCiObIC!$B$2:$AG$43,MATCH($A170,BPCiObIC!$A$2:$A$43,0),MATCH(S$4,BPCiObIC!$B$1:$AG$1,0)))</f>
        <v>198039363308.58228</v>
      </c>
      <c r="T170" s="20">
        <f t="array" ref="T170">S170*(1+INDEX(BPCiObIC!$B$2:$AG$43,MATCH($A170,BPCiObIC!$A$2:$A$43,0),MATCH(T$4,BPCiObIC!$B$1:$AG$1,0)))</f>
        <v>203353630378.80045</v>
      </c>
      <c r="U170" s="20">
        <f t="array" ref="U170">T170*(1+INDEX(BPCiObIC!$B$2:$AG$43,MATCH($A170,BPCiObIC!$A$2:$A$43,0),MATCH(U$4,BPCiObIC!$B$1:$AG$1,0)))</f>
        <v>208667897449.01682</v>
      </c>
      <c r="V170" s="20">
        <f t="array" ref="V170">U170*(1+INDEX(BPCiObIC!$B$2:$AG$43,MATCH($A170,BPCiObIC!$A$2:$A$43,0),MATCH(V$4,BPCiObIC!$B$1:$AG$1,0)))</f>
        <v>213982164519.23318</v>
      </c>
      <c r="W170" s="20">
        <f t="array" ref="W170">V170*(1+INDEX(BPCiObIC!$B$2:$AG$43,MATCH($A170,BPCiObIC!$A$2:$A$43,0),MATCH(W$4,BPCiObIC!$B$1:$AG$1,0)))</f>
        <v>219296431589.45132</v>
      </c>
      <c r="X170" s="20">
        <f t="array" ref="X170">W170*(1+INDEX(BPCiObIC!$B$2:$AG$43,MATCH($A170,BPCiObIC!$A$2:$A$43,0),MATCH(X$4,BPCiObIC!$B$1:$AG$1,0)))</f>
        <v>224610698659.66769</v>
      </c>
      <c r="Y170" s="20">
        <f t="array" ref="Y170">X170*(1+INDEX(BPCiObIC!$B$2:$AG$43,MATCH($A170,BPCiObIC!$A$2:$A$43,0),MATCH(Y$4,BPCiObIC!$B$1:$AG$1,0)))</f>
        <v>229924965729.88406</v>
      </c>
      <c r="Z170" s="20">
        <f t="array" ref="Z170">Y170*(1+INDEX(BPCiObIC!$B$2:$AG$43,MATCH($A170,BPCiObIC!$A$2:$A$43,0),MATCH(Z$4,BPCiObIC!$B$1:$AG$1,0)))</f>
        <v>235239232800.1022</v>
      </c>
      <c r="AA170" s="20">
        <f t="array" ref="AA170">Z170*(1+INDEX(BPCiObIC!$B$2:$AG$43,MATCH($A170,BPCiObIC!$A$2:$A$43,0),MATCH(AA$4,BPCiObIC!$B$1:$AG$1,0)))</f>
        <v>240553499870.31854</v>
      </c>
      <c r="AB170" s="20">
        <f t="array" ref="AB170">AA170*(1+INDEX(BPCiObIC!$B$2:$AG$43,MATCH($A170,BPCiObIC!$A$2:$A$43,0),MATCH(AB$4,BPCiObIC!$B$1:$AG$1,0)))</f>
        <v>245867766940.53671</v>
      </c>
      <c r="AC170" s="20">
        <f t="array" ref="AC170">AB170*(1+INDEX(BPCiObIC!$B$2:$AG$43,MATCH($A170,BPCiObIC!$A$2:$A$43,0),MATCH(AC$4,BPCiObIC!$B$1:$AG$1,0)))</f>
        <v>251182034010.75308</v>
      </c>
      <c r="AD170" s="20">
        <f t="array" ref="AD170">AC170*(1+INDEX(BPCiObIC!$B$2:$AG$43,MATCH($A170,BPCiObIC!$A$2:$A$43,0),MATCH(AD$4,BPCiObIC!$B$1:$AG$1,0)))</f>
        <v>256496301080.96948</v>
      </c>
      <c r="AE170" s="20">
        <f t="array" ref="AE170">AD170*(1+INDEX(BPCiObIC!$B$2:$AG$43,MATCH($A170,BPCiObIC!$A$2:$A$43,0),MATCH(AE$4,BPCiObIC!$B$1:$AG$1,0)))</f>
        <v>261810568151.18762</v>
      </c>
      <c r="AF170" s="20">
        <f t="array" ref="AF170">AE170*(1+INDEX(BPCiObIC!$B$2:$AG$43,MATCH($A170,BPCiObIC!$A$2:$A$43,0),MATCH(AF$4,BPCiObIC!$B$1:$AG$1,0)))</f>
        <v>267124835221.40402</v>
      </c>
      <c r="AG170" s="20">
        <f t="array" ref="AG170">AF170*(1+INDEX(BPCiObIC!$B$2:$AG$43,MATCH($A170,BPCiObIC!$A$2:$A$43,0),MATCH(AG$4,BPCiObIC!$B$1:$AG$1,0)))</f>
        <v>272439102291.62039</v>
      </c>
      <c r="AH170" s="20">
        <f t="array" ref="AH170">AG170*(1+INDEX(BPCiObIC!$B$2:$AG$43,MATCH($A170,BPCiObIC!$A$2:$A$43,0),MATCH(AH$4,BPCiObIC!$B$1:$AG$1,0)))</f>
        <v>277753369361.83856</v>
      </c>
    </row>
    <row r="171" spans="1:34" ht="15.75" customHeight="1" x14ac:dyDescent="0.2">
      <c r="A171" s="3" t="s">
        <v>150</v>
      </c>
      <c r="B171" s="3" t="s">
        <v>30</v>
      </c>
      <c r="C171" s="3" t="s">
        <v>119</v>
      </c>
      <c r="D171" s="61">
        <f>'Bureau of Stat KBLI'!X20*$E$1</f>
        <v>50895527901.934792</v>
      </c>
      <c r="E171" s="20">
        <f t="array" ref="E171">D171*(1+INDEX(BPCiObIC!$B$2:$AG$43,MATCH($A171,BPCiObIC!$A$2:$A$43,0),MATCH(E$4,BPCiObIC!$B$1:$AG$1,0)))</f>
        <v>51552080211.869743</v>
      </c>
      <c r="F171" s="20">
        <f t="array" ref="F171">E171*(1+INDEX(BPCiObIC!$B$2:$AG$43,MATCH($A171,BPCiObIC!$A$2:$A$43,0),MATCH(F$4,BPCiObIC!$B$1:$AG$1,0)))</f>
        <v>52217102046.602859</v>
      </c>
      <c r="G171" s="20">
        <f t="array" ref="G171">F171*(1+INDEX(BPCiObIC!$B$2:$AG$43,MATCH($A171,BPCiObIC!$A$2:$A$43,0),MATCH(G$4,BPCiObIC!$B$1:$AG$1,0)))</f>
        <v>53318882899.786171</v>
      </c>
      <c r="H171" s="20">
        <f t="array" ref="H171">G171*(1+INDEX(BPCiObIC!$B$2:$AG$43,MATCH($A171,BPCiObIC!$A$2:$A$43,0),MATCH(H$4,BPCiObIC!$B$1:$AG$1,0)))</f>
        <v>53724106409.824547</v>
      </c>
      <c r="I171" s="20">
        <f t="array" ref="I171">H171*(1+INDEX(BPCiObIC!$B$2:$AG$43,MATCH($A171,BPCiObIC!$A$2:$A$43,0),MATCH(I$4,BPCiObIC!$B$1:$AG$1,0)))</f>
        <v>55627790169.739197</v>
      </c>
      <c r="J171" s="20">
        <f t="array" ref="J171">I171*(1+INDEX(BPCiObIC!$B$2:$AG$43,MATCH($A171,BPCiObIC!$A$2:$A$43,0),MATCH(J$4,BPCiObIC!$B$1:$AG$1,0)))</f>
        <v>57531473929.653366</v>
      </c>
      <c r="K171" s="20">
        <f t="array" ref="K171">J171*(1+INDEX(BPCiObIC!$B$2:$AG$43,MATCH($A171,BPCiObIC!$A$2:$A$43,0),MATCH(K$4,BPCiObIC!$B$1:$AG$1,0)))</f>
        <v>59435157689.568024</v>
      </c>
      <c r="L171" s="20">
        <f t="array" ref="L171">K171*(1+INDEX(BPCiObIC!$B$2:$AG$43,MATCH($A171,BPCiObIC!$A$2:$A$43,0),MATCH(L$4,BPCiObIC!$B$1:$AG$1,0)))</f>
        <v>61338841449.482681</v>
      </c>
      <c r="M171" s="20">
        <f t="array" ref="M171">L171*(1+INDEX(BPCiObIC!$B$2:$AG$43,MATCH($A171,BPCiObIC!$A$2:$A$43,0),MATCH(M$4,BPCiObIC!$B$1:$AG$1,0)))</f>
        <v>63242525209.396851</v>
      </c>
      <c r="N171" s="20">
        <f t="array" ref="N171">M171*(1+INDEX(BPCiObIC!$B$2:$AG$43,MATCH($A171,BPCiObIC!$A$2:$A$43,0),MATCH(N$4,BPCiObIC!$B$1:$AG$1,0)))</f>
        <v>65146208969.311501</v>
      </c>
      <c r="O171" s="20">
        <f t="array" ref="O171">N171*(1+INDEX(BPCiObIC!$B$2:$AG$43,MATCH($A171,BPCiObIC!$A$2:$A$43,0),MATCH(O$4,BPCiObIC!$B$1:$AG$1,0)))</f>
        <v>67049892729.226158</v>
      </c>
      <c r="P171" s="20">
        <f t="array" ref="P171">O171*(1+INDEX(BPCiObIC!$B$2:$AG$43,MATCH($A171,BPCiObIC!$A$2:$A$43,0),MATCH(P$4,BPCiObIC!$B$1:$AG$1,0)))</f>
        <v>68953576489.140335</v>
      </c>
      <c r="Q171" s="20">
        <f t="array" ref="Q171">P171*(1+INDEX(BPCiObIC!$B$2:$AG$43,MATCH($A171,BPCiObIC!$A$2:$A$43,0),MATCH(Q$4,BPCiObIC!$B$1:$AG$1,0)))</f>
        <v>70857260249.054977</v>
      </c>
      <c r="R171" s="20">
        <f t="array" ref="R171">Q171*(1+INDEX(BPCiObIC!$B$2:$AG$43,MATCH($A171,BPCiObIC!$A$2:$A$43,0),MATCH(R$4,BPCiObIC!$B$1:$AG$1,0)))</f>
        <v>72760944008.96962</v>
      </c>
      <c r="S171" s="20">
        <f t="array" ref="S171">R171*(1+INDEX(BPCiObIC!$B$2:$AG$43,MATCH($A171,BPCiObIC!$A$2:$A$43,0),MATCH(S$4,BPCiObIC!$B$1:$AG$1,0)))</f>
        <v>74664627768.883789</v>
      </c>
      <c r="T171" s="20">
        <f t="array" ref="T171">S171*(1+INDEX(BPCiObIC!$B$2:$AG$43,MATCH($A171,BPCiObIC!$A$2:$A$43,0),MATCH(T$4,BPCiObIC!$B$1:$AG$1,0)))</f>
        <v>76568311528.798447</v>
      </c>
      <c r="U171" s="20">
        <f t="array" ref="U171">T171*(1+INDEX(BPCiObIC!$B$2:$AG$43,MATCH($A171,BPCiObIC!$A$2:$A$43,0),MATCH(U$4,BPCiObIC!$B$1:$AG$1,0)))</f>
        <v>78471995288.713089</v>
      </c>
      <c r="V171" s="20">
        <f t="array" ref="V171">U171*(1+INDEX(BPCiObIC!$B$2:$AG$43,MATCH($A171,BPCiObIC!$A$2:$A$43,0),MATCH(V$4,BPCiObIC!$B$1:$AG$1,0)))</f>
        <v>80375679048.627243</v>
      </c>
      <c r="W171" s="20">
        <f t="array" ref="W171">V171*(1+INDEX(BPCiObIC!$B$2:$AG$43,MATCH($A171,BPCiObIC!$A$2:$A$43,0),MATCH(W$4,BPCiObIC!$B$1:$AG$1,0)))</f>
        <v>82279362808.541901</v>
      </c>
      <c r="X171" s="20">
        <f t="array" ref="X171">W171*(1+INDEX(BPCiObIC!$B$2:$AG$43,MATCH($A171,BPCiObIC!$A$2:$A$43,0),MATCH(X$4,BPCiObIC!$B$1:$AG$1,0)))</f>
        <v>84183046568.456543</v>
      </c>
      <c r="Y171" s="20">
        <f t="array" ref="Y171">X171*(1+INDEX(BPCiObIC!$B$2:$AG$43,MATCH($A171,BPCiObIC!$A$2:$A$43,0),MATCH(Y$4,BPCiObIC!$B$1:$AG$1,0)))</f>
        <v>86086730328.370712</v>
      </c>
      <c r="Z171" s="20">
        <f t="array" ref="Z171">Y171*(1+INDEX(BPCiObIC!$B$2:$AG$43,MATCH($A171,BPCiObIC!$A$2:$A$43,0),MATCH(Z$4,BPCiObIC!$B$1:$AG$1,0)))</f>
        <v>87990414088.285355</v>
      </c>
      <c r="AA171" s="20">
        <f t="array" ref="AA171">Z171*(1+INDEX(BPCiObIC!$B$2:$AG$43,MATCH($A171,BPCiObIC!$A$2:$A$43,0),MATCH(AA$4,BPCiObIC!$B$1:$AG$1,0)))</f>
        <v>89894097848.199997</v>
      </c>
      <c r="AB171" s="20">
        <f t="array" ref="AB171">AA171*(1+INDEX(BPCiObIC!$B$2:$AG$43,MATCH($A171,BPCiObIC!$A$2:$A$43,0),MATCH(AB$4,BPCiObIC!$B$1:$AG$1,0)))</f>
        <v>91797781608.114166</v>
      </c>
      <c r="AC171" s="20">
        <f t="array" ref="AC171">AB171*(1+INDEX(BPCiObIC!$B$2:$AG$43,MATCH($A171,BPCiObIC!$A$2:$A$43,0),MATCH(AC$4,BPCiObIC!$B$1:$AG$1,0)))</f>
        <v>93701465368.028824</v>
      </c>
      <c r="AD171" s="20">
        <f t="array" ref="AD171">AC171*(1+INDEX(BPCiObIC!$B$2:$AG$43,MATCH($A171,BPCiObIC!$A$2:$A$43,0),MATCH(AD$4,BPCiObIC!$B$1:$AG$1,0)))</f>
        <v>95605149127.943466</v>
      </c>
      <c r="AE171" s="20">
        <f t="array" ref="AE171">AD171*(1+INDEX(BPCiObIC!$B$2:$AG$43,MATCH($A171,BPCiObIC!$A$2:$A$43,0),MATCH(AE$4,BPCiObIC!$B$1:$AG$1,0)))</f>
        <v>97508832887.85762</v>
      </c>
      <c r="AF171" s="20">
        <f t="array" ref="AF171">AE171*(1+INDEX(BPCiObIC!$B$2:$AG$43,MATCH($A171,BPCiObIC!$A$2:$A$43,0),MATCH(AF$4,BPCiObIC!$B$1:$AG$1,0)))</f>
        <v>99412516647.772278</v>
      </c>
      <c r="AG171" s="20">
        <f t="array" ref="AG171">AF171*(1+INDEX(BPCiObIC!$B$2:$AG$43,MATCH($A171,BPCiObIC!$A$2:$A$43,0),MATCH(AG$4,BPCiObIC!$B$1:$AG$1,0)))</f>
        <v>101316200407.68692</v>
      </c>
      <c r="AH171" s="20">
        <f t="array" ref="AH171">AG171*(1+INDEX(BPCiObIC!$B$2:$AG$43,MATCH($A171,BPCiObIC!$A$2:$A$43,0),MATCH(AH$4,BPCiObIC!$B$1:$AG$1,0)))</f>
        <v>103219884167.60107</v>
      </c>
    </row>
    <row r="172" spans="1:34" ht="15.75" customHeight="1" x14ac:dyDescent="0.2">
      <c r="A172" s="3" t="s">
        <v>151</v>
      </c>
      <c r="B172" s="3" t="s">
        <v>30</v>
      </c>
      <c r="C172" s="3" t="s">
        <v>120</v>
      </c>
      <c r="D172" s="61">
        <f>'Bureau of Stat KBLI'!X21*$E$1</f>
        <v>26276230961.316002</v>
      </c>
      <c r="E172" s="20">
        <f t="array" ref="E172">D172*(1+INDEX(BPCiObIC!$B$2:$AG$43,MATCH($A172,BPCiObIC!$A$2:$A$43,0),MATCH(E$4,BPCiObIC!$B$1:$AG$1,0)))</f>
        <v>26615194340.716976</v>
      </c>
      <c r="F172" s="20">
        <f t="array" ref="F172">E172*(1+INDEX(BPCiObIC!$B$2:$AG$43,MATCH($A172,BPCiObIC!$A$2:$A$43,0),MATCH(F$4,BPCiObIC!$B$1:$AG$1,0)))</f>
        <v>26958530347.712223</v>
      </c>
      <c r="G172" s="20">
        <f t="array" ref="G172">F172*(1+INDEX(BPCiObIC!$B$2:$AG$43,MATCH($A172,BPCiObIC!$A$2:$A$43,0),MATCH(G$4,BPCiObIC!$B$1:$AG$1,0)))</f>
        <v>27527355338.048946</v>
      </c>
      <c r="H172" s="20">
        <f t="array" ref="H172">G172*(1+INDEX(BPCiObIC!$B$2:$AG$43,MATCH($A172,BPCiObIC!$A$2:$A$43,0),MATCH(H$4,BPCiObIC!$B$1:$AG$1,0)))</f>
        <v>27736563238.618118</v>
      </c>
      <c r="I172" s="20">
        <f t="array" ref="I172">H172*(1+INDEX(BPCiObIC!$B$2:$AG$43,MATCH($A172,BPCiObIC!$A$2:$A$43,0),MATCH(I$4,BPCiObIC!$B$1:$AG$1,0)))</f>
        <v>28801290999.352318</v>
      </c>
      <c r="J172" s="20">
        <f t="array" ref="J172">I172*(1+INDEX(BPCiObIC!$B$2:$AG$43,MATCH($A172,BPCiObIC!$A$2:$A$43,0),MATCH(J$4,BPCiObIC!$B$1:$AG$1,0)))</f>
        <v>29866018760.086517</v>
      </c>
      <c r="K172" s="20">
        <f t="array" ref="K172">J172*(1+INDEX(BPCiObIC!$B$2:$AG$43,MATCH($A172,BPCiObIC!$A$2:$A$43,0),MATCH(K$4,BPCiObIC!$B$1:$AG$1,0)))</f>
        <v>30930746520.8204</v>
      </c>
      <c r="L172" s="20">
        <f t="array" ref="L172">K172*(1+INDEX(BPCiObIC!$B$2:$AG$43,MATCH($A172,BPCiObIC!$A$2:$A$43,0),MATCH(L$4,BPCiObIC!$B$1:$AG$1,0)))</f>
        <v>31995474281.5546</v>
      </c>
      <c r="M172" s="20">
        <f t="array" ref="M172">L172*(1+INDEX(BPCiObIC!$B$2:$AG$43,MATCH($A172,BPCiObIC!$A$2:$A$43,0),MATCH(M$4,BPCiObIC!$B$1:$AG$1,0)))</f>
        <v>33060202042.288799</v>
      </c>
      <c r="N172" s="20">
        <f t="array" ref="N172">M172*(1+INDEX(BPCiObIC!$B$2:$AG$43,MATCH($A172,BPCiObIC!$A$2:$A$43,0),MATCH(N$4,BPCiObIC!$B$1:$AG$1,0)))</f>
        <v>34124929803.022995</v>
      </c>
      <c r="O172" s="20">
        <f t="array" ref="O172">N172*(1+INDEX(BPCiObIC!$B$2:$AG$43,MATCH($A172,BPCiObIC!$A$2:$A$43,0),MATCH(O$4,BPCiObIC!$B$1:$AG$1,0)))</f>
        <v>35189657563.756882</v>
      </c>
      <c r="P172" s="20">
        <f t="array" ref="P172">O172*(1+INDEX(BPCiObIC!$B$2:$AG$43,MATCH($A172,BPCiObIC!$A$2:$A$43,0),MATCH(P$4,BPCiObIC!$B$1:$AG$1,0)))</f>
        <v>36254385324.491081</v>
      </c>
      <c r="Q172" s="20">
        <f t="array" ref="Q172">P172*(1+INDEX(BPCiObIC!$B$2:$AG$43,MATCH($A172,BPCiObIC!$A$2:$A$43,0),MATCH(Q$4,BPCiObIC!$B$1:$AG$1,0)))</f>
        <v>37319113085.225281</v>
      </c>
      <c r="R172" s="20">
        <f t="array" ref="R172">Q172*(1+INDEX(BPCiObIC!$B$2:$AG$43,MATCH($A172,BPCiObIC!$A$2:$A$43,0),MATCH(R$4,BPCiObIC!$B$1:$AG$1,0)))</f>
        <v>38383840845.95948</v>
      </c>
      <c r="S172" s="20">
        <f t="array" ref="S172">R172*(1+INDEX(BPCiObIC!$B$2:$AG$43,MATCH($A172,BPCiObIC!$A$2:$A$43,0),MATCH(S$4,BPCiObIC!$B$1:$AG$1,0)))</f>
        <v>39448568606.693367</v>
      </c>
      <c r="T172" s="20">
        <f t="array" ref="T172">S172*(1+INDEX(BPCiObIC!$B$2:$AG$43,MATCH($A172,BPCiObIC!$A$2:$A$43,0),MATCH(T$4,BPCiObIC!$B$1:$AG$1,0)))</f>
        <v>40513296367.427567</v>
      </c>
      <c r="U172" s="20">
        <f t="array" ref="U172">T172*(1+INDEX(BPCiObIC!$B$2:$AG$43,MATCH($A172,BPCiObIC!$A$2:$A$43,0),MATCH(U$4,BPCiObIC!$B$1:$AG$1,0)))</f>
        <v>41578024128.161766</v>
      </c>
      <c r="V172" s="20">
        <f t="array" ref="V172">U172*(1+INDEX(BPCiObIC!$B$2:$AG$43,MATCH($A172,BPCiObIC!$A$2:$A$43,0),MATCH(V$4,BPCiObIC!$B$1:$AG$1,0)))</f>
        <v>42642751888.895966</v>
      </c>
      <c r="W172" s="20">
        <f t="array" ref="W172">V172*(1+INDEX(BPCiObIC!$B$2:$AG$43,MATCH($A172,BPCiObIC!$A$2:$A$43,0),MATCH(W$4,BPCiObIC!$B$1:$AG$1,0)))</f>
        <v>43707479649.629852</v>
      </c>
      <c r="X172" s="20">
        <f t="array" ref="X172">W172*(1+INDEX(BPCiObIC!$B$2:$AG$43,MATCH($A172,BPCiObIC!$A$2:$A$43,0),MATCH(X$4,BPCiObIC!$B$1:$AG$1,0)))</f>
        <v>44772207410.364052</v>
      </c>
      <c r="Y172" s="20">
        <f t="array" ref="Y172">X172*(1+INDEX(BPCiObIC!$B$2:$AG$43,MATCH($A172,BPCiObIC!$A$2:$A$43,0),MATCH(Y$4,BPCiObIC!$B$1:$AG$1,0)))</f>
        <v>45836935171.098251</v>
      </c>
      <c r="Z172" s="20">
        <f t="array" ref="Z172">Y172*(1+INDEX(BPCiObIC!$B$2:$AG$43,MATCH($A172,BPCiObIC!$A$2:$A$43,0),MATCH(Z$4,BPCiObIC!$B$1:$AG$1,0)))</f>
        <v>46901662931.832458</v>
      </c>
      <c r="AA172" s="20">
        <f t="array" ref="AA172">Z172*(1+INDEX(BPCiObIC!$B$2:$AG$43,MATCH($A172,BPCiObIC!$A$2:$A$43,0),MATCH(AA$4,BPCiObIC!$B$1:$AG$1,0)))</f>
        <v>47966390692.566338</v>
      </c>
      <c r="AB172" s="20">
        <f t="array" ref="AB172">AA172*(1+INDEX(BPCiObIC!$B$2:$AG$43,MATCH($A172,BPCiObIC!$A$2:$A$43,0),MATCH(AB$4,BPCiObIC!$B$1:$AG$1,0)))</f>
        <v>49031118453.300545</v>
      </c>
      <c r="AC172" s="20">
        <f t="array" ref="AC172">AB172*(1+INDEX(BPCiObIC!$B$2:$AG$43,MATCH($A172,BPCiObIC!$A$2:$A$43,0),MATCH(AC$4,BPCiObIC!$B$1:$AG$1,0)))</f>
        <v>50095846214.034744</v>
      </c>
      <c r="AD172" s="20">
        <f t="array" ref="AD172">AC172*(1+INDEX(BPCiObIC!$B$2:$AG$43,MATCH($A172,BPCiObIC!$A$2:$A$43,0),MATCH(AD$4,BPCiObIC!$B$1:$AG$1,0)))</f>
        <v>51160573974.768951</v>
      </c>
      <c r="AE172" s="20">
        <f t="array" ref="AE172">AD172*(1+INDEX(BPCiObIC!$B$2:$AG$43,MATCH($A172,BPCiObIC!$A$2:$A$43,0),MATCH(AE$4,BPCiObIC!$B$1:$AG$1,0)))</f>
        <v>52225301735.502838</v>
      </c>
      <c r="AF172" s="20">
        <f t="array" ref="AF172">AE172*(1+INDEX(BPCiObIC!$B$2:$AG$43,MATCH($A172,BPCiObIC!$A$2:$A$43,0),MATCH(AF$4,BPCiObIC!$B$1:$AG$1,0)))</f>
        <v>53290029496.237038</v>
      </c>
      <c r="AG172" s="20">
        <f t="array" ref="AG172">AF172*(1+INDEX(BPCiObIC!$B$2:$AG$43,MATCH($A172,BPCiObIC!$A$2:$A$43,0),MATCH(AG$4,BPCiObIC!$B$1:$AG$1,0)))</f>
        <v>54354757256.971237</v>
      </c>
      <c r="AH172" s="20">
        <f t="array" ref="AH172">AG172*(1+INDEX(BPCiObIC!$B$2:$AG$43,MATCH($A172,BPCiObIC!$A$2:$A$43,0),MATCH(AH$4,BPCiObIC!$B$1:$AG$1,0)))</f>
        <v>55419485017.705124</v>
      </c>
    </row>
    <row r="173" spans="1:34" ht="15.75" customHeight="1" x14ac:dyDescent="0.2">
      <c r="A173" s="3" t="s">
        <v>152</v>
      </c>
      <c r="B173" s="3" t="s">
        <v>30</v>
      </c>
      <c r="C173" s="3" t="s">
        <v>121</v>
      </c>
      <c r="D173" s="61">
        <f>'Bureau of Stat KBLI'!X22*$E$1</f>
        <v>51976356275.600395</v>
      </c>
      <c r="E173" s="20">
        <f t="array" ref="E173">D173*(1+INDEX(BPCiObIC!$B$2:$AG$43,MATCH($A173,BPCiObIC!$A$2:$A$43,0),MATCH(E$4,BPCiObIC!$B$1:$AG$1,0)))</f>
        <v>52646851271.555634</v>
      </c>
      <c r="F173" s="20">
        <f t="array" ref="F173">E173*(1+INDEX(BPCiObIC!$B$2:$AG$43,MATCH($A173,BPCiObIC!$A$2:$A$43,0),MATCH(F$4,BPCiObIC!$B$1:$AG$1,0)))</f>
        <v>53325995652.958694</v>
      </c>
      <c r="G173" s="20">
        <f t="array" ref="G173">F173*(1+INDEX(BPCiObIC!$B$2:$AG$43,MATCH($A173,BPCiObIC!$A$2:$A$43,0),MATCH(G$4,BPCiObIC!$B$1:$AG$1,0)))</f>
        <v>54451174161.236115</v>
      </c>
      <c r="H173" s="20">
        <f t="array" ref="H173">G173*(1+INDEX(BPCiObIC!$B$2:$AG$43,MATCH($A173,BPCiObIC!$A$2:$A$43,0),MATCH(H$4,BPCiObIC!$B$1:$AG$1,0)))</f>
        <v>54865003084.861511</v>
      </c>
      <c r="I173" s="20">
        <f t="array" ref="I173">H173*(1+INDEX(BPCiObIC!$B$2:$AG$43,MATCH($A173,BPCiObIC!$A$2:$A$43,0),MATCH(I$4,BPCiObIC!$B$1:$AG$1,0)))</f>
        <v>56953860145.288414</v>
      </c>
      <c r="J173" s="20">
        <f t="array" ref="J173">I173*(1+INDEX(BPCiObIC!$B$2:$AG$43,MATCH($A173,BPCiObIC!$A$2:$A$43,0),MATCH(J$4,BPCiObIC!$B$1:$AG$1,0)))</f>
        <v>59042717205.715324</v>
      </c>
      <c r="K173" s="20">
        <f t="array" ref="K173">J173*(1+INDEX(BPCiObIC!$B$2:$AG$43,MATCH($A173,BPCiObIC!$A$2:$A$43,0),MATCH(K$4,BPCiObIC!$B$1:$AG$1,0)))</f>
        <v>61131574266.142235</v>
      </c>
      <c r="L173" s="20">
        <f t="array" ref="L173">K173*(1+INDEX(BPCiObIC!$B$2:$AG$43,MATCH($A173,BPCiObIC!$A$2:$A$43,0),MATCH(L$4,BPCiObIC!$B$1:$AG$1,0)))</f>
        <v>63220431326.569145</v>
      </c>
      <c r="M173" s="20">
        <f t="array" ref="M173">L173*(1+INDEX(BPCiObIC!$B$2:$AG$43,MATCH($A173,BPCiObIC!$A$2:$A$43,0),MATCH(M$4,BPCiObIC!$B$1:$AG$1,0)))</f>
        <v>65309288386.996834</v>
      </c>
      <c r="N173" s="20">
        <f t="array" ref="N173">M173*(1+INDEX(BPCiObIC!$B$2:$AG$43,MATCH($A173,BPCiObIC!$A$2:$A$43,0),MATCH(N$4,BPCiObIC!$B$1:$AG$1,0)))</f>
        <v>67398145447.423744</v>
      </c>
      <c r="O173" s="20">
        <f t="array" ref="O173">N173*(1+INDEX(BPCiObIC!$B$2:$AG$43,MATCH($A173,BPCiObIC!$A$2:$A$43,0),MATCH(O$4,BPCiObIC!$B$1:$AG$1,0)))</f>
        <v>69487002507.850647</v>
      </c>
      <c r="P173" s="20">
        <f t="array" ref="P173">O173*(1+INDEX(BPCiObIC!$B$2:$AG$43,MATCH($A173,BPCiObIC!$A$2:$A$43,0),MATCH(P$4,BPCiObIC!$B$1:$AG$1,0)))</f>
        <v>71575859568.277542</v>
      </c>
      <c r="Q173" s="20">
        <f t="array" ref="Q173">P173*(1+INDEX(BPCiObIC!$B$2:$AG$43,MATCH($A173,BPCiObIC!$A$2:$A$43,0),MATCH(Q$4,BPCiObIC!$B$1:$AG$1,0)))</f>
        <v>73664716628.704453</v>
      </c>
      <c r="R173" s="20">
        <f t="array" ref="R173">Q173*(1+INDEX(BPCiObIC!$B$2:$AG$43,MATCH($A173,BPCiObIC!$A$2:$A$43,0),MATCH(R$4,BPCiObIC!$B$1:$AG$1,0)))</f>
        <v>75753573689.132141</v>
      </c>
      <c r="S173" s="20">
        <f t="array" ref="S173">R173*(1+INDEX(BPCiObIC!$B$2:$AG$43,MATCH($A173,BPCiObIC!$A$2:$A$43,0),MATCH(S$4,BPCiObIC!$B$1:$AG$1,0)))</f>
        <v>77842430749.559052</v>
      </c>
      <c r="T173" s="20">
        <f t="array" ref="T173">S173*(1+INDEX(BPCiObIC!$B$2:$AG$43,MATCH($A173,BPCiObIC!$A$2:$A$43,0),MATCH(T$4,BPCiObIC!$B$1:$AG$1,0)))</f>
        <v>79931287809.985962</v>
      </c>
      <c r="U173" s="20">
        <f t="array" ref="U173">T173*(1+INDEX(BPCiObIC!$B$2:$AG$43,MATCH($A173,BPCiObIC!$A$2:$A$43,0),MATCH(U$4,BPCiObIC!$B$1:$AG$1,0)))</f>
        <v>82020144870.412872</v>
      </c>
      <c r="V173" s="20">
        <f t="array" ref="V173">U173*(1+INDEX(BPCiObIC!$B$2:$AG$43,MATCH($A173,BPCiObIC!$A$2:$A$43,0),MATCH(V$4,BPCiObIC!$B$1:$AG$1,0)))</f>
        <v>84109001930.839783</v>
      </c>
      <c r="W173" s="20">
        <f t="array" ref="W173">V173*(1+INDEX(BPCiObIC!$B$2:$AG$43,MATCH($A173,BPCiObIC!$A$2:$A$43,0),MATCH(W$4,BPCiObIC!$B$1:$AG$1,0)))</f>
        <v>86197858991.266693</v>
      </c>
      <c r="X173" s="20">
        <f t="array" ref="X173">W173*(1+INDEX(BPCiObIC!$B$2:$AG$43,MATCH($A173,BPCiObIC!$A$2:$A$43,0),MATCH(X$4,BPCiObIC!$B$1:$AG$1,0)))</f>
        <v>88286716051.694382</v>
      </c>
      <c r="Y173" s="20">
        <f t="array" ref="Y173">X173*(1+INDEX(BPCiObIC!$B$2:$AG$43,MATCH($A173,BPCiObIC!$A$2:$A$43,0),MATCH(Y$4,BPCiObIC!$B$1:$AG$1,0)))</f>
        <v>90375573112.121292</v>
      </c>
      <c r="Z173" s="20">
        <f t="array" ref="Z173">Y173*(1+INDEX(BPCiObIC!$B$2:$AG$43,MATCH($A173,BPCiObIC!$A$2:$A$43,0),MATCH(Z$4,BPCiObIC!$B$1:$AG$1,0)))</f>
        <v>92464430172.548203</v>
      </c>
      <c r="AA173" s="20">
        <f t="array" ref="AA173">Z173*(1+INDEX(BPCiObIC!$B$2:$AG$43,MATCH($A173,BPCiObIC!$A$2:$A$43,0),MATCH(AA$4,BPCiObIC!$B$1:$AG$1,0)))</f>
        <v>94553287232.975113</v>
      </c>
      <c r="AB173" s="20">
        <f t="array" ref="AB173">AA173*(1+INDEX(BPCiObIC!$B$2:$AG$43,MATCH($A173,BPCiObIC!$A$2:$A$43,0),MATCH(AB$4,BPCiObIC!$B$1:$AG$1,0)))</f>
        <v>96642144293.402023</v>
      </c>
      <c r="AC173" s="20">
        <f t="array" ref="AC173">AB173*(1+INDEX(BPCiObIC!$B$2:$AG$43,MATCH($A173,BPCiObIC!$A$2:$A$43,0),MATCH(AC$4,BPCiObIC!$B$1:$AG$1,0)))</f>
        <v>98731001353.828949</v>
      </c>
      <c r="AD173" s="20">
        <f t="array" ref="AD173">AC173*(1+INDEX(BPCiObIC!$B$2:$AG$43,MATCH($A173,BPCiObIC!$A$2:$A$43,0),MATCH(AD$4,BPCiObIC!$B$1:$AG$1,0)))</f>
        <v>100819858414.25664</v>
      </c>
      <c r="AE173" s="20">
        <f t="array" ref="AE173">AD173*(1+INDEX(BPCiObIC!$B$2:$AG$43,MATCH($A173,BPCiObIC!$A$2:$A$43,0),MATCH(AE$4,BPCiObIC!$B$1:$AG$1,0)))</f>
        <v>102908715474.68355</v>
      </c>
      <c r="AF173" s="20">
        <f t="array" ref="AF173">AE173*(1+INDEX(BPCiObIC!$B$2:$AG$43,MATCH($A173,BPCiObIC!$A$2:$A$43,0),MATCH(AF$4,BPCiObIC!$B$1:$AG$1,0)))</f>
        <v>104997572535.11046</v>
      </c>
      <c r="AG173" s="20">
        <f t="array" ref="AG173">AF173*(1+INDEX(BPCiObIC!$B$2:$AG$43,MATCH($A173,BPCiObIC!$A$2:$A$43,0),MATCH(AG$4,BPCiObIC!$B$1:$AG$1,0)))</f>
        <v>107086429595.53735</v>
      </c>
      <c r="AH173" s="20">
        <f t="array" ref="AH173">AG173*(1+INDEX(BPCiObIC!$B$2:$AG$43,MATCH($A173,BPCiObIC!$A$2:$A$43,0),MATCH(AH$4,BPCiObIC!$B$1:$AG$1,0)))</f>
        <v>109175286655.96426</v>
      </c>
    </row>
    <row r="174" spans="1:34" ht="15.75" customHeight="1" x14ac:dyDescent="0.2">
      <c r="A174" s="3" t="s">
        <v>153</v>
      </c>
      <c r="B174" s="3" t="s">
        <v>30</v>
      </c>
      <c r="C174" s="3" t="s">
        <v>122</v>
      </c>
      <c r="D174" s="61">
        <f>'Bureau of Stat KBLI'!X23*$E$1</f>
        <v>126509913133.464</v>
      </c>
      <c r="E174" s="20">
        <f t="array" ref="E174">D174*(1+INDEX(BPCiObIC!$B$2:$AG$43,MATCH($A174,BPCiObIC!$A$2:$A$43,0),MATCH(E$4,BPCiObIC!$B$1:$AG$1,0)))</f>
        <v>128141891012.88568</v>
      </c>
      <c r="F174" s="20">
        <f t="array" ref="F174">E174*(1+INDEX(BPCiObIC!$B$2:$AG$43,MATCH($A174,BPCiObIC!$A$2:$A$43,0),MATCH(F$4,BPCiObIC!$B$1:$AG$1,0)))</f>
        <v>129794921406.95189</v>
      </c>
      <c r="G174" s="20">
        <f t="array" ref="G174">F174*(1+INDEX(BPCiObIC!$B$2:$AG$43,MATCH($A174,BPCiObIC!$A$2:$A$43,0),MATCH(G$4,BPCiObIC!$B$1:$AG$1,0)))</f>
        <v>132533594248.63857</v>
      </c>
      <c r="H174" s="20">
        <f t="array" ref="H174">G174*(1+INDEX(BPCiObIC!$B$2:$AG$43,MATCH($A174,BPCiObIC!$A$2:$A$43,0),MATCH(H$4,BPCiObIC!$B$1:$AG$1,0)))</f>
        <v>133540849564.92822</v>
      </c>
      <c r="I174" s="20">
        <f t="array" ref="I174">H174*(1+INDEX(BPCiObIC!$B$2:$AG$43,MATCH($A174,BPCiObIC!$A$2:$A$43,0),MATCH(I$4,BPCiObIC!$B$1:$AG$1,0)))</f>
        <v>138625094220.53998</v>
      </c>
      <c r="J174" s="20">
        <f t="array" ref="J174">I174*(1+INDEX(BPCiObIC!$B$2:$AG$43,MATCH($A174,BPCiObIC!$A$2:$A$43,0),MATCH(J$4,BPCiObIC!$B$1:$AG$1,0)))</f>
        <v>143709338876.15039</v>
      </c>
      <c r="K174" s="20">
        <f t="array" ref="K174">J174*(1+INDEX(BPCiObIC!$B$2:$AG$43,MATCH($A174,BPCiObIC!$A$2:$A$43,0),MATCH(K$4,BPCiObIC!$B$1:$AG$1,0)))</f>
        <v>148793583531.76215</v>
      </c>
      <c r="L174" s="20">
        <f t="array" ref="L174">K174*(1+INDEX(BPCiObIC!$B$2:$AG$43,MATCH($A174,BPCiObIC!$A$2:$A$43,0),MATCH(L$4,BPCiObIC!$B$1:$AG$1,0)))</f>
        <v>153877828187.37256</v>
      </c>
      <c r="M174" s="20">
        <f t="array" ref="M174">L174*(1+INDEX(BPCiObIC!$B$2:$AG$43,MATCH($A174,BPCiObIC!$A$2:$A$43,0),MATCH(M$4,BPCiObIC!$B$1:$AG$1,0)))</f>
        <v>158962072842.98434</v>
      </c>
      <c r="N174" s="20">
        <f t="array" ref="N174">M174*(1+INDEX(BPCiObIC!$B$2:$AG$43,MATCH($A174,BPCiObIC!$A$2:$A$43,0),MATCH(N$4,BPCiObIC!$B$1:$AG$1,0)))</f>
        <v>164046317498.5961</v>
      </c>
      <c r="O174" s="20">
        <f t="array" ref="O174">N174*(1+INDEX(BPCiObIC!$B$2:$AG$43,MATCH($A174,BPCiObIC!$A$2:$A$43,0),MATCH(O$4,BPCiObIC!$B$1:$AG$1,0)))</f>
        <v>169130562154.20654</v>
      </c>
      <c r="P174" s="20">
        <f t="array" ref="P174">O174*(1+INDEX(BPCiObIC!$B$2:$AG$43,MATCH($A174,BPCiObIC!$A$2:$A$43,0),MATCH(P$4,BPCiObIC!$B$1:$AG$1,0)))</f>
        <v>174214806809.81833</v>
      </c>
      <c r="Q174" s="20">
        <f t="array" ref="Q174">P174*(1+INDEX(BPCiObIC!$B$2:$AG$43,MATCH($A174,BPCiObIC!$A$2:$A$43,0),MATCH(Q$4,BPCiObIC!$B$1:$AG$1,0)))</f>
        <v>179299051465.42874</v>
      </c>
      <c r="R174" s="20">
        <f t="array" ref="R174">Q174*(1+INDEX(BPCiObIC!$B$2:$AG$43,MATCH($A174,BPCiObIC!$A$2:$A$43,0),MATCH(R$4,BPCiObIC!$B$1:$AG$1,0)))</f>
        <v>184383296121.0405</v>
      </c>
      <c r="S174" s="20">
        <f t="array" ref="S174">R174*(1+INDEX(BPCiObIC!$B$2:$AG$43,MATCH($A174,BPCiObIC!$A$2:$A$43,0),MATCH(S$4,BPCiObIC!$B$1:$AG$1,0)))</f>
        <v>189467540776.65091</v>
      </c>
      <c r="T174" s="20">
        <f t="array" ref="T174">S174*(1+INDEX(BPCiObIC!$B$2:$AG$43,MATCH($A174,BPCiObIC!$A$2:$A$43,0),MATCH(T$4,BPCiObIC!$B$1:$AG$1,0)))</f>
        <v>194551785432.26266</v>
      </c>
      <c r="U174" s="20">
        <f t="array" ref="U174">T174*(1+INDEX(BPCiObIC!$B$2:$AG$43,MATCH($A174,BPCiObIC!$A$2:$A$43,0),MATCH(U$4,BPCiObIC!$B$1:$AG$1,0)))</f>
        <v>199636030087.87308</v>
      </c>
      <c r="V174" s="20">
        <f t="array" ref="V174">U174*(1+INDEX(BPCiObIC!$B$2:$AG$43,MATCH($A174,BPCiObIC!$A$2:$A$43,0),MATCH(V$4,BPCiObIC!$B$1:$AG$1,0)))</f>
        <v>204720274743.48483</v>
      </c>
      <c r="W174" s="20">
        <f t="array" ref="W174">V174*(1+INDEX(BPCiObIC!$B$2:$AG$43,MATCH($A174,BPCiObIC!$A$2:$A$43,0),MATCH(W$4,BPCiObIC!$B$1:$AG$1,0)))</f>
        <v>209804519399.09528</v>
      </c>
      <c r="X174" s="20">
        <f t="array" ref="X174">W174*(1+INDEX(BPCiObIC!$B$2:$AG$43,MATCH($A174,BPCiObIC!$A$2:$A$43,0),MATCH(X$4,BPCiObIC!$B$1:$AG$1,0)))</f>
        <v>214888764054.70706</v>
      </c>
      <c r="Y174" s="20">
        <f t="array" ref="Y174">X174*(1+INDEX(BPCiObIC!$B$2:$AG$43,MATCH($A174,BPCiObIC!$A$2:$A$43,0),MATCH(Y$4,BPCiObIC!$B$1:$AG$1,0)))</f>
        <v>219973008710.31747</v>
      </c>
      <c r="Z174" s="20">
        <f t="array" ref="Z174">Y174*(1+INDEX(BPCiObIC!$B$2:$AG$43,MATCH($A174,BPCiObIC!$A$2:$A$43,0),MATCH(Z$4,BPCiObIC!$B$1:$AG$1,0)))</f>
        <v>225057253365.92923</v>
      </c>
      <c r="AA174" s="20">
        <f t="array" ref="AA174">Z174*(1+INDEX(BPCiObIC!$B$2:$AG$43,MATCH($A174,BPCiObIC!$A$2:$A$43,0),MATCH(AA$4,BPCiObIC!$B$1:$AG$1,0)))</f>
        <v>230141498021.53964</v>
      </c>
      <c r="AB174" s="20">
        <f t="array" ref="AB174">AA174*(1+INDEX(BPCiObIC!$B$2:$AG$43,MATCH($A174,BPCiObIC!$A$2:$A$43,0),MATCH(AB$4,BPCiObIC!$B$1:$AG$1,0)))</f>
        <v>235225742677.15143</v>
      </c>
      <c r="AC174" s="20">
        <f t="array" ref="AC174">AB174*(1+INDEX(BPCiObIC!$B$2:$AG$43,MATCH($A174,BPCiObIC!$A$2:$A$43,0),MATCH(AC$4,BPCiObIC!$B$1:$AG$1,0)))</f>
        <v>240309987332.76187</v>
      </c>
      <c r="AD174" s="20">
        <f t="array" ref="AD174">AC174*(1+INDEX(BPCiObIC!$B$2:$AG$43,MATCH($A174,BPCiObIC!$A$2:$A$43,0),MATCH(AD$4,BPCiObIC!$B$1:$AG$1,0)))</f>
        <v>245394231988.37366</v>
      </c>
      <c r="AE174" s="20">
        <f t="array" ref="AE174">AD174*(1+INDEX(BPCiObIC!$B$2:$AG$43,MATCH($A174,BPCiObIC!$A$2:$A$43,0),MATCH(AE$4,BPCiObIC!$B$1:$AG$1,0)))</f>
        <v>250478476643.98407</v>
      </c>
      <c r="AF174" s="20">
        <f t="array" ref="AF174">AE174*(1+INDEX(BPCiObIC!$B$2:$AG$43,MATCH($A174,BPCiObIC!$A$2:$A$43,0),MATCH(AF$4,BPCiObIC!$B$1:$AG$1,0)))</f>
        <v>255562721299.59583</v>
      </c>
      <c r="AG174" s="20">
        <f t="array" ref="AG174">AF174*(1+INDEX(BPCiObIC!$B$2:$AG$43,MATCH($A174,BPCiObIC!$A$2:$A$43,0),MATCH(AG$4,BPCiObIC!$B$1:$AG$1,0)))</f>
        <v>260646965955.20758</v>
      </c>
      <c r="AH174" s="20">
        <f t="array" ref="AH174">AG174*(1+INDEX(BPCiObIC!$B$2:$AG$43,MATCH($A174,BPCiObIC!$A$2:$A$43,0),MATCH(AH$4,BPCiObIC!$B$1:$AG$1,0)))</f>
        <v>265731210610.81796</v>
      </c>
    </row>
    <row r="175" spans="1:34" ht="15.75" customHeight="1" x14ac:dyDescent="0.2">
      <c r="A175" s="3" t="s">
        <v>154</v>
      </c>
      <c r="B175" s="3" t="s">
        <v>30</v>
      </c>
      <c r="C175" s="3" t="s">
        <v>123</v>
      </c>
      <c r="D175" s="61">
        <f>'Bureau of Stat KBLI'!X24*$E$1</f>
        <v>183812601916.79279</v>
      </c>
      <c r="E175" s="20">
        <f t="array" ref="E175">D175*(1+INDEX(BPCiObIC!$B$2:$AG$43,MATCH($A175,BPCiObIC!$A$2:$A$43,0),MATCH(E$4,BPCiObIC!$B$1:$AG$1,0)))</f>
        <v>186183784481.51941</v>
      </c>
      <c r="F175" s="20">
        <f t="array" ref="F175">E175*(1+INDEX(BPCiObIC!$B$2:$AG$43,MATCH($A175,BPCiObIC!$A$2:$A$43,0),MATCH(F$4,BPCiObIC!$B$1:$AG$1,0)))</f>
        <v>188585555301.33099</v>
      </c>
      <c r="G175" s="20">
        <f t="array" ref="G175">F175*(1+INDEX(BPCiObIC!$B$2:$AG$43,MATCH($A175,BPCiObIC!$A$2:$A$43,0),MATCH(G$4,BPCiObIC!$B$1:$AG$1,0)))</f>
        <v>192564710518.18906</v>
      </c>
      <c r="H175" s="20">
        <f t="array" ref="H175">G175*(1+INDEX(BPCiObIC!$B$2:$AG$43,MATCH($A175,BPCiObIC!$A$2:$A$43,0),MATCH(H$4,BPCiObIC!$B$1:$AG$1,0)))</f>
        <v>194028202318.12729</v>
      </c>
      <c r="I175" s="20">
        <f t="array" ref="I175">H175*(1+INDEX(BPCiObIC!$B$2:$AG$43,MATCH($A175,BPCiObIC!$A$2:$A$43,0),MATCH(I$4,BPCiObIC!$B$1:$AG$1,0)))</f>
        <v>201095309342.14935</v>
      </c>
      <c r="J175" s="20">
        <f t="array" ref="J175">I175*(1+INDEX(BPCiObIC!$B$2:$AG$43,MATCH($A175,BPCiObIC!$A$2:$A$43,0),MATCH(J$4,BPCiObIC!$B$1:$AG$1,0)))</f>
        <v>208162416366.17142</v>
      </c>
      <c r="K175" s="20">
        <f t="array" ref="K175">J175*(1+INDEX(BPCiObIC!$B$2:$AG$43,MATCH($A175,BPCiObIC!$A$2:$A$43,0),MATCH(K$4,BPCiObIC!$B$1:$AG$1,0)))</f>
        <v>215229523390.19348</v>
      </c>
      <c r="L175" s="20">
        <f t="array" ref="L175">K175*(1+INDEX(BPCiObIC!$B$2:$AG$43,MATCH($A175,BPCiObIC!$A$2:$A$43,0),MATCH(L$4,BPCiObIC!$B$1:$AG$1,0)))</f>
        <v>222296630414.21783</v>
      </c>
      <c r="M175" s="20">
        <f t="array" ref="M175">L175*(1+INDEX(BPCiObIC!$B$2:$AG$43,MATCH($A175,BPCiObIC!$A$2:$A$43,0),MATCH(M$4,BPCiObIC!$B$1:$AG$1,0)))</f>
        <v>229363737438.2399</v>
      </c>
      <c r="N175" s="20">
        <f t="array" ref="N175">M175*(1+INDEX(BPCiObIC!$B$2:$AG$43,MATCH($A175,BPCiObIC!$A$2:$A$43,0),MATCH(N$4,BPCiObIC!$B$1:$AG$1,0)))</f>
        <v>236430844462.26196</v>
      </c>
      <c r="O175" s="20">
        <f t="array" ref="O175">N175*(1+INDEX(BPCiObIC!$B$2:$AG$43,MATCH($A175,BPCiObIC!$A$2:$A$43,0),MATCH(O$4,BPCiObIC!$B$1:$AG$1,0)))</f>
        <v>243497951486.28403</v>
      </c>
      <c r="P175" s="20">
        <f t="array" ref="P175">O175*(1+INDEX(BPCiObIC!$B$2:$AG$43,MATCH($A175,BPCiObIC!$A$2:$A$43,0),MATCH(P$4,BPCiObIC!$B$1:$AG$1,0)))</f>
        <v>250565058510.30609</v>
      </c>
      <c r="Q175" s="20">
        <f t="array" ref="Q175">P175*(1+INDEX(BPCiObIC!$B$2:$AG$43,MATCH($A175,BPCiObIC!$A$2:$A$43,0),MATCH(Q$4,BPCiObIC!$B$1:$AG$1,0)))</f>
        <v>257632165534.32819</v>
      </c>
      <c r="R175" s="20">
        <f t="array" ref="R175">Q175*(1+INDEX(BPCiObIC!$B$2:$AG$43,MATCH($A175,BPCiObIC!$A$2:$A$43,0),MATCH(R$4,BPCiObIC!$B$1:$AG$1,0)))</f>
        <v>264699272558.35251</v>
      </c>
      <c r="S175" s="20">
        <f t="array" ref="S175">R175*(1+INDEX(BPCiObIC!$B$2:$AG$43,MATCH($A175,BPCiObIC!$A$2:$A$43,0),MATCH(S$4,BPCiObIC!$B$1:$AG$1,0)))</f>
        <v>271766379582.37457</v>
      </c>
      <c r="T175" s="20">
        <f t="array" ref="T175">S175*(1+INDEX(BPCiObIC!$B$2:$AG$43,MATCH($A175,BPCiObIC!$A$2:$A$43,0),MATCH(T$4,BPCiObIC!$B$1:$AG$1,0)))</f>
        <v>278833486606.39661</v>
      </c>
      <c r="U175" s="20">
        <f t="array" ref="U175">T175*(1+INDEX(BPCiObIC!$B$2:$AG$43,MATCH($A175,BPCiObIC!$A$2:$A$43,0),MATCH(U$4,BPCiObIC!$B$1:$AG$1,0)))</f>
        <v>285900593630.41864</v>
      </c>
      <c r="V175" s="20">
        <f t="array" ref="V175">U175*(1+INDEX(BPCiObIC!$B$2:$AG$43,MATCH($A175,BPCiObIC!$A$2:$A$43,0),MATCH(V$4,BPCiObIC!$B$1:$AG$1,0)))</f>
        <v>292967700654.44067</v>
      </c>
      <c r="W175" s="20">
        <f t="array" ref="W175">V175*(1+INDEX(BPCiObIC!$B$2:$AG$43,MATCH($A175,BPCiObIC!$A$2:$A$43,0),MATCH(W$4,BPCiObIC!$B$1:$AG$1,0)))</f>
        <v>300034807678.46277</v>
      </c>
      <c r="X175" s="20">
        <f t="array" ref="X175">W175*(1+INDEX(BPCiObIC!$B$2:$AG$43,MATCH($A175,BPCiObIC!$A$2:$A$43,0),MATCH(X$4,BPCiObIC!$B$1:$AG$1,0)))</f>
        <v>307101914702.48712</v>
      </c>
      <c r="Y175" s="20">
        <f t="array" ref="Y175">X175*(1+INDEX(BPCiObIC!$B$2:$AG$43,MATCH($A175,BPCiObIC!$A$2:$A$43,0),MATCH(Y$4,BPCiObIC!$B$1:$AG$1,0)))</f>
        <v>314169021726.50916</v>
      </c>
      <c r="Z175" s="20">
        <f t="array" ref="Z175">Y175*(1+INDEX(BPCiObIC!$B$2:$AG$43,MATCH($A175,BPCiObIC!$A$2:$A$43,0),MATCH(Z$4,BPCiObIC!$B$1:$AG$1,0)))</f>
        <v>321236128750.53119</v>
      </c>
      <c r="AA175" s="20">
        <f t="array" ref="AA175">Z175*(1+INDEX(BPCiObIC!$B$2:$AG$43,MATCH($A175,BPCiObIC!$A$2:$A$43,0),MATCH(AA$4,BPCiObIC!$B$1:$AG$1,0)))</f>
        <v>328303235774.55328</v>
      </c>
      <c r="AB175" s="20">
        <f t="array" ref="AB175">AA175*(1+INDEX(BPCiObIC!$B$2:$AG$43,MATCH($A175,BPCiObIC!$A$2:$A$43,0),MATCH(AB$4,BPCiObIC!$B$1:$AG$1,0)))</f>
        <v>335370342798.57538</v>
      </c>
      <c r="AC175" s="20">
        <f t="array" ref="AC175">AB175*(1+INDEX(BPCiObIC!$B$2:$AG$43,MATCH($A175,BPCiObIC!$A$2:$A$43,0),MATCH(AC$4,BPCiObIC!$B$1:$AG$1,0)))</f>
        <v>342437449822.59747</v>
      </c>
      <c r="AD175" s="20">
        <f t="array" ref="AD175">AC175*(1+INDEX(BPCiObIC!$B$2:$AG$43,MATCH($A175,BPCiObIC!$A$2:$A$43,0),MATCH(AD$4,BPCiObIC!$B$1:$AG$1,0)))</f>
        <v>349504556846.62183</v>
      </c>
      <c r="AE175" s="20">
        <f t="array" ref="AE175">AD175*(1+INDEX(BPCiObIC!$B$2:$AG$43,MATCH($A175,BPCiObIC!$A$2:$A$43,0),MATCH(AE$4,BPCiObIC!$B$1:$AG$1,0)))</f>
        <v>356571663870.64392</v>
      </c>
      <c r="AF175" s="20">
        <f t="array" ref="AF175">AE175*(1+INDEX(BPCiObIC!$B$2:$AG$43,MATCH($A175,BPCiObIC!$A$2:$A$43,0),MATCH(AF$4,BPCiObIC!$B$1:$AG$1,0)))</f>
        <v>363638770894.66595</v>
      </c>
      <c r="AG175" s="20">
        <f t="array" ref="AG175">AF175*(1+INDEX(BPCiObIC!$B$2:$AG$43,MATCH($A175,BPCiObIC!$A$2:$A$43,0),MATCH(AG$4,BPCiObIC!$B$1:$AG$1,0)))</f>
        <v>370705877918.68805</v>
      </c>
      <c r="AH175" s="20">
        <f t="array" ref="AH175">AG175*(1+INDEX(BPCiObIC!$B$2:$AG$43,MATCH($A175,BPCiObIC!$A$2:$A$43,0),MATCH(AH$4,BPCiObIC!$B$1:$AG$1,0)))</f>
        <v>377772984942.71008</v>
      </c>
    </row>
    <row r="176" spans="1:34" ht="15.75" customHeight="1" x14ac:dyDescent="0.2">
      <c r="A176" s="3" t="s">
        <v>155</v>
      </c>
      <c r="B176" s="3" t="s">
        <v>30</v>
      </c>
      <c r="C176" s="3" t="s">
        <v>124</v>
      </c>
      <c r="D176" s="61">
        <f>SUM('Bureau of Stat KBLI'!X25:X26)*$E$1</f>
        <v>179759198910.61441</v>
      </c>
      <c r="E176" s="20">
        <f t="array" ref="E176">D176*(1+INDEX(BPCiObIC!$B$2:$AG$43,MATCH($A176,BPCiObIC!$A$2:$A$43,0),MATCH(E$4,BPCiObIC!$B$1:$AG$1,0)))</f>
        <v>182078092576.56131</v>
      </c>
      <c r="F176" s="20">
        <f t="array" ref="F176">E176*(1+INDEX(BPCiObIC!$B$2:$AG$43,MATCH($A176,BPCiObIC!$A$2:$A$43,0),MATCH(F$4,BPCiObIC!$B$1:$AG$1,0)))</f>
        <v>184426899970.79892</v>
      </c>
      <c r="G176" s="20">
        <f t="array" ref="G176">F176*(1+INDEX(BPCiObIC!$B$2:$AG$43,MATCH($A176,BPCiObIC!$A$2:$A$43,0),MATCH(G$4,BPCiObIC!$B$1:$AG$1,0)))</f>
        <v>188318307560.18277</v>
      </c>
      <c r="H176" s="20">
        <f t="array" ref="H176">G176*(1+INDEX(BPCiObIC!$B$2:$AG$43,MATCH($A176,BPCiObIC!$A$2:$A$43,0),MATCH(H$4,BPCiObIC!$B$1:$AG$1,0)))</f>
        <v>189749526697.64017</v>
      </c>
      <c r="I176" s="20">
        <f t="array" ref="I176">H176*(1+INDEX(BPCiObIC!$B$2:$AG$43,MATCH($A176,BPCiObIC!$A$2:$A$43,0),MATCH(I$4,BPCiObIC!$B$1:$AG$1,0)))</f>
        <v>197071200826.09988</v>
      </c>
      <c r="J176" s="20">
        <f t="array" ref="J176">I176*(1+INDEX(BPCiObIC!$B$2:$AG$43,MATCH($A176,BPCiObIC!$A$2:$A$43,0),MATCH(J$4,BPCiObIC!$B$1:$AG$1,0)))</f>
        <v>204392874954.55701</v>
      </c>
      <c r="K176" s="20">
        <f t="array" ref="K176">J176*(1+INDEX(BPCiObIC!$B$2:$AG$43,MATCH($A176,BPCiObIC!$A$2:$A$43,0),MATCH(K$4,BPCiObIC!$B$1:$AG$1,0)))</f>
        <v>211714549083.01672</v>
      </c>
      <c r="L176" s="20">
        <f t="array" ref="L176">K176*(1+INDEX(BPCiObIC!$B$2:$AG$43,MATCH($A176,BPCiObIC!$A$2:$A$43,0),MATCH(L$4,BPCiObIC!$B$1:$AG$1,0)))</f>
        <v>219036223211.47385</v>
      </c>
      <c r="M176" s="20">
        <f t="array" ref="M176">L176*(1+INDEX(BPCiObIC!$B$2:$AG$43,MATCH($A176,BPCiObIC!$A$2:$A$43,0),MATCH(M$4,BPCiObIC!$B$1:$AG$1,0)))</f>
        <v>226357897339.93094</v>
      </c>
      <c r="N176" s="20">
        <f t="array" ref="N176">M176*(1+INDEX(BPCiObIC!$B$2:$AG$43,MATCH($A176,BPCiObIC!$A$2:$A$43,0),MATCH(N$4,BPCiObIC!$B$1:$AG$1,0)))</f>
        <v>233679571468.39066</v>
      </c>
      <c r="O176" s="20">
        <f t="array" ref="O176">N176*(1+INDEX(BPCiObIC!$B$2:$AG$43,MATCH($A176,BPCiObIC!$A$2:$A$43,0),MATCH(O$4,BPCiObIC!$B$1:$AG$1,0)))</f>
        <v>241001245596.84778</v>
      </c>
      <c r="P176" s="20">
        <f t="array" ref="P176">O176*(1+INDEX(BPCiObIC!$B$2:$AG$43,MATCH($A176,BPCiObIC!$A$2:$A$43,0),MATCH(P$4,BPCiObIC!$B$1:$AG$1,0)))</f>
        <v>248322919725.3049</v>
      </c>
      <c r="Q176" s="20">
        <f t="array" ref="Q176">P176*(1+INDEX(BPCiObIC!$B$2:$AG$43,MATCH($A176,BPCiObIC!$A$2:$A$43,0),MATCH(Q$4,BPCiObIC!$B$1:$AG$1,0)))</f>
        <v>255644593853.76462</v>
      </c>
      <c r="R176" s="20">
        <f t="array" ref="R176">Q176*(1+INDEX(BPCiObIC!$B$2:$AG$43,MATCH($A176,BPCiObIC!$A$2:$A$43,0),MATCH(R$4,BPCiObIC!$B$1:$AG$1,0)))</f>
        <v>262966267982.22174</v>
      </c>
      <c r="S176" s="20">
        <f t="array" ref="S176">R176*(1+INDEX(BPCiObIC!$B$2:$AG$43,MATCH($A176,BPCiObIC!$A$2:$A$43,0),MATCH(S$4,BPCiObIC!$B$1:$AG$1,0)))</f>
        <v>270287942110.67883</v>
      </c>
      <c r="T176" s="20">
        <f t="array" ref="T176">S176*(1+INDEX(BPCiObIC!$B$2:$AG$43,MATCH($A176,BPCiObIC!$A$2:$A$43,0),MATCH(T$4,BPCiObIC!$B$1:$AG$1,0)))</f>
        <v>277609616239.13855</v>
      </c>
      <c r="U176" s="20">
        <f t="array" ref="U176">T176*(1+INDEX(BPCiObIC!$B$2:$AG$43,MATCH($A176,BPCiObIC!$A$2:$A$43,0),MATCH(U$4,BPCiObIC!$B$1:$AG$1,0)))</f>
        <v>284931290367.59564</v>
      </c>
      <c r="V176" s="20">
        <f t="array" ref="V176">U176*(1+INDEX(BPCiObIC!$B$2:$AG$43,MATCH($A176,BPCiObIC!$A$2:$A$43,0),MATCH(V$4,BPCiObIC!$B$1:$AG$1,0)))</f>
        <v>292252964496.05273</v>
      </c>
      <c r="W176" s="20">
        <f t="array" ref="W176">V176*(1+INDEX(BPCiObIC!$B$2:$AG$43,MATCH($A176,BPCiObIC!$A$2:$A$43,0),MATCH(W$4,BPCiObIC!$B$1:$AG$1,0)))</f>
        <v>299574638624.51245</v>
      </c>
      <c r="X176" s="20">
        <f t="array" ref="X176">W176*(1+INDEX(BPCiObIC!$B$2:$AG$43,MATCH($A176,BPCiObIC!$A$2:$A$43,0),MATCH(X$4,BPCiObIC!$B$1:$AG$1,0)))</f>
        <v>306896312752.96954</v>
      </c>
      <c r="Y176" s="20">
        <f t="array" ref="Y176">X176*(1+INDEX(BPCiObIC!$B$2:$AG$43,MATCH($A176,BPCiObIC!$A$2:$A$43,0),MATCH(Y$4,BPCiObIC!$B$1:$AG$1,0)))</f>
        <v>314217986881.42926</v>
      </c>
      <c r="Z176" s="20">
        <f t="array" ref="Z176">Y176*(1+INDEX(BPCiObIC!$B$2:$AG$43,MATCH($A176,BPCiObIC!$A$2:$A$43,0),MATCH(Z$4,BPCiObIC!$B$1:$AG$1,0)))</f>
        <v>321539661009.88635</v>
      </c>
      <c r="AA176" s="20">
        <f t="array" ref="AA176">Z176*(1+INDEX(BPCiObIC!$B$2:$AG$43,MATCH($A176,BPCiObIC!$A$2:$A$43,0),MATCH(AA$4,BPCiObIC!$B$1:$AG$1,0)))</f>
        <v>328861335138.34344</v>
      </c>
      <c r="AB176" s="20">
        <f t="array" ref="AB176">AA176*(1+INDEX(BPCiObIC!$B$2:$AG$43,MATCH($A176,BPCiObIC!$A$2:$A$43,0),MATCH(AB$4,BPCiObIC!$B$1:$AG$1,0)))</f>
        <v>336183009266.80316</v>
      </c>
      <c r="AC176" s="20">
        <f t="array" ref="AC176">AB176*(1+INDEX(BPCiObIC!$B$2:$AG$43,MATCH($A176,BPCiObIC!$A$2:$A$43,0),MATCH(AC$4,BPCiObIC!$B$1:$AG$1,0)))</f>
        <v>343504683395.26025</v>
      </c>
      <c r="AD176" s="20">
        <f t="array" ref="AD176">AC176*(1+INDEX(BPCiObIC!$B$2:$AG$43,MATCH($A176,BPCiObIC!$A$2:$A$43,0),MATCH(AD$4,BPCiObIC!$B$1:$AG$1,0)))</f>
        <v>350826357523.71735</v>
      </c>
      <c r="AE176" s="20">
        <f t="array" ref="AE176">AD176*(1+INDEX(BPCiObIC!$B$2:$AG$43,MATCH($A176,BPCiObIC!$A$2:$A$43,0),MATCH(AE$4,BPCiObIC!$B$1:$AG$1,0)))</f>
        <v>358148031652.17706</v>
      </c>
      <c r="AF176" s="20">
        <f t="array" ref="AF176">AE176*(1+INDEX(BPCiObIC!$B$2:$AG$43,MATCH($A176,BPCiObIC!$A$2:$A$43,0),MATCH(AF$4,BPCiObIC!$B$1:$AG$1,0)))</f>
        <v>365469705780.63422</v>
      </c>
      <c r="AG176" s="20">
        <f t="array" ref="AG176">AF176*(1+INDEX(BPCiObIC!$B$2:$AG$43,MATCH($A176,BPCiObIC!$A$2:$A$43,0),MATCH(AG$4,BPCiObIC!$B$1:$AG$1,0)))</f>
        <v>372791379909.09131</v>
      </c>
      <c r="AH176" s="20">
        <f t="array" ref="AH176">AG176*(1+INDEX(BPCiObIC!$B$2:$AG$43,MATCH($A176,BPCiObIC!$A$2:$A$43,0),MATCH(AH$4,BPCiObIC!$B$1:$AG$1,0)))</f>
        <v>380113054037.55103</v>
      </c>
    </row>
    <row r="177" spans="1:34" ht="15.75" customHeight="1" x14ac:dyDescent="0.2">
      <c r="A177" s="3" t="s">
        <v>156</v>
      </c>
      <c r="B177" s="3" t="s">
        <v>30</v>
      </c>
      <c r="C177" s="3" t="s">
        <v>84</v>
      </c>
      <c r="D177" s="61">
        <f>SUM(SUMIFS('BIFUBC Output_energy'!G:G,'BIFUBC Output_energy'!A:A,B177,'BIFUBC Output_energy'!B:B,C177),SUMIFS('BIFUBC Output_nonenergy'!E:E,'BIFUBC Output_nonenergy'!A:A,B177,'BIFUBC Output_nonenergy'!B:B,C177))</f>
        <v>0</v>
      </c>
      <c r="E177" s="20">
        <f t="array" ref="E177">D177*(1+INDEX(BPCiObIC!$B$2:$AG$43,MATCH($A177,BPCiObIC!$A$2:$A$43,0),MATCH(E$4,BPCiObIC!$B$1:$AG$1,0)))</f>
        <v>0</v>
      </c>
      <c r="F177" s="20">
        <f t="array" ref="F177">E177*(1+INDEX(BPCiObIC!$B$2:$AG$43,MATCH($A177,BPCiObIC!$A$2:$A$43,0),MATCH(F$4,BPCiObIC!$B$1:$AG$1,0)))</f>
        <v>0</v>
      </c>
      <c r="G177" s="20">
        <f t="array" ref="G177">F177*(1+INDEX(BPCiObIC!$B$2:$AG$43,MATCH($A177,BPCiObIC!$A$2:$A$43,0),MATCH(G$4,BPCiObIC!$B$1:$AG$1,0)))</f>
        <v>0</v>
      </c>
      <c r="H177" s="20">
        <f t="array" ref="H177">G177*(1+INDEX(BPCiObIC!$B$2:$AG$43,MATCH($A177,BPCiObIC!$A$2:$A$43,0),MATCH(H$4,BPCiObIC!$B$1:$AG$1,0)))</f>
        <v>0</v>
      </c>
      <c r="I177" s="20">
        <f t="array" ref="I177">H177*(1+INDEX(BPCiObIC!$B$2:$AG$43,MATCH($A177,BPCiObIC!$A$2:$A$43,0),MATCH(I$4,BPCiObIC!$B$1:$AG$1,0)))</f>
        <v>0</v>
      </c>
      <c r="J177" s="20">
        <f t="array" ref="J177">I177*(1+INDEX(BPCiObIC!$B$2:$AG$43,MATCH($A177,BPCiObIC!$A$2:$A$43,0),MATCH(J$4,BPCiObIC!$B$1:$AG$1,0)))</f>
        <v>0</v>
      </c>
      <c r="K177" s="20">
        <f t="array" ref="K177">J177*(1+INDEX(BPCiObIC!$B$2:$AG$43,MATCH($A177,BPCiObIC!$A$2:$A$43,0),MATCH(K$4,BPCiObIC!$B$1:$AG$1,0)))</f>
        <v>0</v>
      </c>
      <c r="L177" s="20">
        <f t="array" ref="L177">K177*(1+INDEX(BPCiObIC!$B$2:$AG$43,MATCH($A177,BPCiObIC!$A$2:$A$43,0),MATCH(L$4,BPCiObIC!$B$1:$AG$1,0)))</f>
        <v>0</v>
      </c>
      <c r="M177" s="20">
        <f t="array" ref="M177">L177*(1+INDEX(BPCiObIC!$B$2:$AG$43,MATCH($A177,BPCiObIC!$A$2:$A$43,0),MATCH(M$4,BPCiObIC!$B$1:$AG$1,0)))</f>
        <v>0</v>
      </c>
      <c r="N177" s="20">
        <f t="array" ref="N177">M177*(1+INDEX(BPCiObIC!$B$2:$AG$43,MATCH($A177,BPCiObIC!$A$2:$A$43,0),MATCH(N$4,BPCiObIC!$B$1:$AG$1,0)))</f>
        <v>0</v>
      </c>
      <c r="O177" s="20">
        <f t="array" ref="O177">N177*(1+INDEX(BPCiObIC!$B$2:$AG$43,MATCH($A177,BPCiObIC!$A$2:$A$43,0),MATCH(O$4,BPCiObIC!$B$1:$AG$1,0)))</f>
        <v>0</v>
      </c>
      <c r="P177" s="20">
        <f t="array" ref="P177">O177*(1+INDEX(BPCiObIC!$B$2:$AG$43,MATCH($A177,BPCiObIC!$A$2:$A$43,0),MATCH(P$4,BPCiObIC!$B$1:$AG$1,0)))</f>
        <v>0</v>
      </c>
      <c r="Q177" s="20">
        <f t="array" ref="Q177">P177*(1+INDEX(BPCiObIC!$B$2:$AG$43,MATCH($A177,BPCiObIC!$A$2:$A$43,0),MATCH(Q$4,BPCiObIC!$B$1:$AG$1,0)))</f>
        <v>0</v>
      </c>
      <c r="R177" s="20">
        <f t="array" ref="R177">Q177*(1+INDEX(BPCiObIC!$B$2:$AG$43,MATCH($A177,BPCiObIC!$A$2:$A$43,0),MATCH(R$4,BPCiObIC!$B$1:$AG$1,0)))</f>
        <v>0</v>
      </c>
      <c r="S177" s="20">
        <f t="array" ref="S177">R177*(1+INDEX(BPCiObIC!$B$2:$AG$43,MATCH($A177,BPCiObIC!$A$2:$A$43,0),MATCH(S$4,BPCiObIC!$B$1:$AG$1,0)))</f>
        <v>0</v>
      </c>
      <c r="T177" s="20">
        <f t="array" ref="T177">S177*(1+INDEX(BPCiObIC!$B$2:$AG$43,MATCH($A177,BPCiObIC!$A$2:$A$43,0),MATCH(T$4,BPCiObIC!$B$1:$AG$1,0)))</f>
        <v>0</v>
      </c>
      <c r="U177" s="20">
        <f t="array" ref="U177">T177*(1+INDEX(BPCiObIC!$B$2:$AG$43,MATCH($A177,BPCiObIC!$A$2:$A$43,0),MATCH(U$4,BPCiObIC!$B$1:$AG$1,0)))</f>
        <v>0</v>
      </c>
      <c r="V177" s="20">
        <f t="array" ref="V177">U177*(1+INDEX(BPCiObIC!$B$2:$AG$43,MATCH($A177,BPCiObIC!$A$2:$A$43,0),MATCH(V$4,BPCiObIC!$B$1:$AG$1,0)))</f>
        <v>0</v>
      </c>
      <c r="W177" s="20">
        <f t="array" ref="W177">V177*(1+INDEX(BPCiObIC!$B$2:$AG$43,MATCH($A177,BPCiObIC!$A$2:$A$43,0),MATCH(W$4,BPCiObIC!$B$1:$AG$1,0)))</f>
        <v>0</v>
      </c>
      <c r="X177" s="20">
        <f t="array" ref="X177">W177*(1+INDEX(BPCiObIC!$B$2:$AG$43,MATCH($A177,BPCiObIC!$A$2:$A$43,0),MATCH(X$4,BPCiObIC!$B$1:$AG$1,0)))</f>
        <v>0</v>
      </c>
      <c r="Y177" s="20">
        <f t="array" ref="Y177">X177*(1+INDEX(BPCiObIC!$B$2:$AG$43,MATCH($A177,BPCiObIC!$A$2:$A$43,0),MATCH(Y$4,BPCiObIC!$B$1:$AG$1,0)))</f>
        <v>0</v>
      </c>
      <c r="Z177" s="20">
        <f t="array" ref="Z177">Y177*(1+INDEX(BPCiObIC!$B$2:$AG$43,MATCH($A177,BPCiObIC!$A$2:$A$43,0),MATCH(Z$4,BPCiObIC!$B$1:$AG$1,0)))</f>
        <v>0</v>
      </c>
      <c r="AA177" s="20">
        <f t="array" ref="AA177">Z177*(1+INDEX(BPCiObIC!$B$2:$AG$43,MATCH($A177,BPCiObIC!$A$2:$A$43,0),MATCH(AA$4,BPCiObIC!$B$1:$AG$1,0)))</f>
        <v>0</v>
      </c>
      <c r="AB177" s="20">
        <f t="array" ref="AB177">AA177*(1+INDEX(BPCiObIC!$B$2:$AG$43,MATCH($A177,BPCiObIC!$A$2:$A$43,0),MATCH(AB$4,BPCiObIC!$B$1:$AG$1,0)))</f>
        <v>0</v>
      </c>
      <c r="AC177" s="20">
        <f t="array" ref="AC177">AB177*(1+INDEX(BPCiObIC!$B$2:$AG$43,MATCH($A177,BPCiObIC!$A$2:$A$43,0),MATCH(AC$4,BPCiObIC!$B$1:$AG$1,0)))</f>
        <v>0</v>
      </c>
      <c r="AD177" s="20">
        <f t="array" ref="AD177">AC177*(1+INDEX(BPCiObIC!$B$2:$AG$43,MATCH($A177,BPCiObIC!$A$2:$A$43,0),MATCH(AD$4,BPCiObIC!$B$1:$AG$1,0)))</f>
        <v>0</v>
      </c>
      <c r="AE177" s="20">
        <f t="array" ref="AE177">AD177*(1+INDEX(BPCiObIC!$B$2:$AG$43,MATCH($A177,BPCiObIC!$A$2:$A$43,0),MATCH(AE$4,BPCiObIC!$B$1:$AG$1,0)))</f>
        <v>0</v>
      </c>
      <c r="AF177" s="20">
        <f t="array" ref="AF177">AE177*(1+INDEX(BPCiObIC!$B$2:$AG$43,MATCH($A177,BPCiObIC!$A$2:$A$43,0),MATCH(AF$4,BPCiObIC!$B$1:$AG$1,0)))</f>
        <v>0</v>
      </c>
      <c r="AG177" s="20">
        <f t="array" ref="AG177">AF177*(1+INDEX(BPCiObIC!$B$2:$AG$43,MATCH($A177,BPCiObIC!$A$2:$A$43,0),MATCH(AG$4,BPCiObIC!$B$1:$AG$1,0)))</f>
        <v>0</v>
      </c>
      <c r="AH177" s="20">
        <f t="array" ref="AH177">AG177*(1+INDEX(BPCiObIC!$B$2:$AG$43,MATCH($A177,BPCiObIC!$A$2:$A$43,0),MATCH(AH$4,BPCiObIC!$B$1:$AG$1,0)))</f>
        <v>0</v>
      </c>
    </row>
    <row r="178" spans="1:34" ht="15.75" customHeight="1" x14ac:dyDescent="0.2">
      <c r="A178" s="3" t="s">
        <v>157</v>
      </c>
      <c r="B178" s="3" t="s">
        <v>30</v>
      </c>
      <c r="C178" s="3" t="s">
        <v>125</v>
      </c>
      <c r="D178" s="61">
        <f>'China BIFUbC'!C175*('Population comparison'!$B$2/'Population comparison'!$B$3)</f>
        <v>481739032958.82855</v>
      </c>
      <c r="E178" s="20">
        <f t="array" ref="E178">D178*(1+INDEX(BPCiObIC!$B$2:$AG$43,MATCH($A178,BPCiObIC!$A$2:$A$43,0),MATCH(E$4,BPCiObIC!$B$1:$AG$1,0)))</f>
        <v>502971224867.0307</v>
      </c>
      <c r="F178" s="20">
        <f t="array" ref="F178">E178*(1+INDEX(BPCiObIC!$B$2:$AG$43,MATCH($A178,BPCiObIC!$A$2:$A$43,0),MATCH(F$4,BPCiObIC!$B$1:$AG$1,0)))</f>
        <v>524203416775.24097</v>
      </c>
      <c r="G178" s="20">
        <f t="array" ref="G178">F178*(1+INDEX(BPCiObIC!$B$2:$AG$43,MATCH($A178,BPCiObIC!$A$2:$A$43,0),MATCH(G$4,BPCiObIC!$B$1:$AG$1,0)))</f>
        <v>545435608683.45123</v>
      </c>
      <c r="H178" s="20">
        <f t="array" ref="H178">G178*(1+INDEX(BPCiObIC!$B$2:$AG$43,MATCH($A178,BPCiObIC!$A$2:$A$43,0),MATCH(H$4,BPCiObIC!$B$1:$AG$1,0)))</f>
        <v>566667800591.65332</v>
      </c>
      <c r="I178" s="20">
        <f t="array" ref="I178">H178*(1+INDEX(BPCiObIC!$B$2:$AG$43,MATCH($A178,BPCiObIC!$A$2:$A$43,0),MATCH(I$4,BPCiObIC!$B$1:$AG$1,0)))</f>
        <v>587899992499.86365</v>
      </c>
      <c r="J178" s="20">
        <f t="array" ref="J178">I178*(1+INDEX(BPCiObIC!$B$2:$AG$43,MATCH($A178,BPCiObIC!$A$2:$A$43,0),MATCH(J$4,BPCiObIC!$B$1:$AG$1,0)))</f>
        <v>609132184408.07397</v>
      </c>
      <c r="K178" s="20">
        <f t="array" ref="K178">J178*(1+INDEX(BPCiObIC!$B$2:$AG$43,MATCH($A178,BPCiObIC!$A$2:$A$43,0),MATCH(K$4,BPCiObIC!$B$1:$AG$1,0)))</f>
        <v>630364376316.2843</v>
      </c>
      <c r="L178" s="20">
        <f t="array" ref="L178">K178*(1+INDEX(BPCiObIC!$B$2:$AG$43,MATCH($A178,BPCiObIC!$A$2:$A$43,0),MATCH(L$4,BPCiObIC!$B$1:$AG$1,0)))</f>
        <v>651596568224.48645</v>
      </c>
      <c r="M178" s="20">
        <f t="array" ref="M178">L178*(1+INDEX(BPCiObIC!$B$2:$AG$43,MATCH($A178,BPCiObIC!$A$2:$A$43,0),MATCH(M$4,BPCiObIC!$B$1:$AG$1,0)))</f>
        <v>672828760132.69678</v>
      </c>
      <c r="N178" s="20">
        <f t="array" ref="N178">M178*(1+INDEX(BPCiObIC!$B$2:$AG$43,MATCH($A178,BPCiObIC!$A$2:$A$43,0),MATCH(N$4,BPCiObIC!$B$1:$AG$1,0)))</f>
        <v>694060952040.90698</v>
      </c>
      <c r="O178" s="20">
        <f t="array" ref="O178">N178*(1+INDEX(BPCiObIC!$B$2:$AG$43,MATCH($A178,BPCiObIC!$A$2:$A$43,0),MATCH(O$4,BPCiObIC!$B$1:$AG$1,0)))</f>
        <v>715293143949.11731</v>
      </c>
      <c r="P178" s="20">
        <f t="array" ref="P178">O178*(1+INDEX(BPCiObIC!$B$2:$AG$43,MATCH($A178,BPCiObIC!$A$2:$A$43,0),MATCH(P$4,BPCiObIC!$B$1:$AG$1,0)))</f>
        <v>736525335857.31958</v>
      </c>
      <c r="Q178" s="20">
        <f t="array" ref="Q178">P178*(1+INDEX(BPCiObIC!$B$2:$AG$43,MATCH($A178,BPCiObIC!$A$2:$A$43,0),MATCH(Q$4,BPCiObIC!$B$1:$AG$1,0)))</f>
        <v>757757527765.52991</v>
      </c>
      <c r="R178" s="20">
        <f t="array" ref="R178">Q178*(1+INDEX(BPCiObIC!$B$2:$AG$43,MATCH($A178,BPCiObIC!$A$2:$A$43,0),MATCH(R$4,BPCiObIC!$B$1:$AG$1,0)))</f>
        <v>778989719673.74011</v>
      </c>
      <c r="S178" s="20">
        <f t="array" ref="S178">R178*(1+INDEX(BPCiObIC!$B$2:$AG$43,MATCH($A178,BPCiObIC!$A$2:$A$43,0),MATCH(S$4,BPCiObIC!$B$1:$AG$1,0)))</f>
        <v>800221911581.94238</v>
      </c>
      <c r="T178" s="20">
        <f t="array" ref="T178">S178*(1+INDEX(BPCiObIC!$B$2:$AG$43,MATCH($A178,BPCiObIC!$A$2:$A$43,0),MATCH(T$4,BPCiObIC!$B$1:$AG$1,0)))</f>
        <v>821454103490.15271</v>
      </c>
      <c r="U178" s="20">
        <f t="array" ref="U178">T178*(1+INDEX(BPCiObIC!$B$2:$AG$43,MATCH($A178,BPCiObIC!$A$2:$A$43,0),MATCH(U$4,BPCiObIC!$B$1:$AG$1,0)))</f>
        <v>842686295398.36292</v>
      </c>
      <c r="V178" s="20">
        <f t="array" ref="V178">U178*(1+INDEX(BPCiObIC!$B$2:$AG$43,MATCH($A178,BPCiObIC!$A$2:$A$43,0),MATCH(V$4,BPCiObIC!$B$1:$AG$1,0)))</f>
        <v>863918487306.57324</v>
      </c>
      <c r="W178" s="20">
        <f t="array" ref="W178">V178*(1+INDEX(BPCiObIC!$B$2:$AG$43,MATCH($A178,BPCiObIC!$A$2:$A$43,0),MATCH(W$4,BPCiObIC!$B$1:$AG$1,0)))</f>
        <v>885150679214.77539</v>
      </c>
      <c r="X178" s="20">
        <f t="array" ref="X178">W178*(1+INDEX(BPCiObIC!$B$2:$AG$43,MATCH($A178,BPCiObIC!$A$2:$A$43,0),MATCH(X$4,BPCiObIC!$B$1:$AG$1,0)))</f>
        <v>906382871122.9856</v>
      </c>
      <c r="Y178" s="20">
        <f t="array" ref="Y178">X178*(1+INDEX(BPCiObIC!$B$2:$AG$43,MATCH($A178,BPCiObIC!$A$2:$A$43,0),MATCH(Y$4,BPCiObIC!$B$1:$AG$1,0)))</f>
        <v>927615063031.19592</v>
      </c>
      <c r="Z178" s="20">
        <f t="array" ref="Z178">Y178*(1+INDEX(BPCiObIC!$B$2:$AG$43,MATCH($A178,BPCiObIC!$A$2:$A$43,0),MATCH(Z$4,BPCiObIC!$B$1:$AG$1,0)))</f>
        <v>948847254939.40613</v>
      </c>
      <c r="AA178" s="20">
        <f t="array" ref="AA178">Z178*(1+INDEX(BPCiObIC!$B$2:$AG$43,MATCH($A178,BPCiObIC!$A$2:$A$43,0),MATCH(AA$4,BPCiObIC!$B$1:$AG$1,0)))</f>
        <v>970079446847.6084</v>
      </c>
      <c r="AB178" s="20">
        <f t="array" ref="AB178">AA178*(1+INDEX(BPCiObIC!$B$2:$AG$43,MATCH($A178,BPCiObIC!$A$2:$A$43,0),MATCH(AB$4,BPCiObIC!$B$1:$AG$1,0)))</f>
        <v>991311638755.8186</v>
      </c>
      <c r="AC178" s="20">
        <f t="array" ref="AC178">AB178*(1+INDEX(BPCiObIC!$B$2:$AG$43,MATCH($A178,BPCiObIC!$A$2:$A$43,0),MATCH(AC$4,BPCiObIC!$B$1:$AG$1,0)))</f>
        <v>1012543830664.0289</v>
      </c>
      <c r="AD178" s="20">
        <f t="array" ref="AD178">AC178*(1+INDEX(BPCiObIC!$B$2:$AG$43,MATCH($A178,BPCiObIC!$A$2:$A$43,0),MATCH(AD$4,BPCiObIC!$B$1:$AG$1,0)))</f>
        <v>1033776022572.2391</v>
      </c>
      <c r="AE178" s="20">
        <f t="array" ref="AE178">AD178*(1+INDEX(BPCiObIC!$B$2:$AG$43,MATCH($A178,BPCiObIC!$A$2:$A$43,0),MATCH(AE$4,BPCiObIC!$B$1:$AG$1,0)))</f>
        <v>1055008214480.4414</v>
      </c>
      <c r="AF178" s="20">
        <f t="array" ref="AF178">AE178*(1+INDEX(BPCiObIC!$B$2:$AG$43,MATCH($A178,BPCiObIC!$A$2:$A$43,0),MATCH(AF$4,BPCiObIC!$B$1:$AG$1,0)))</f>
        <v>1076240406388.6516</v>
      </c>
      <c r="AG178" s="20">
        <f t="array" ref="AG178">AF178*(1+INDEX(BPCiObIC!$B$2:$AG$43,MATCH($A178,BPCiObIC!$A$2:$A$43,0),MATCH(AG$4,BPCiObIC!$B$1:$AG$1,0)))</f>
        <v>1097472598296.8618</v>
      </c>
      <c r="AH178" s="20">
        <f t="array" ref="AH178">AG178*(1+INDEX(BPCiObIC!$B$2:$AG$43,MATCH($A178,BPCiObIC!$A$2:$A$43,0),MATCH(AH$4,BPCiObIC!$B$1:$AG$1,0)))</f>
        <v>1118704790205.0642</v>
      </c>
    </row>
    <row r="179" spans="1:34" ht="15.75" customHeight="1" x14ac:dyDescent="0.2">
      <c r="A179" s="42" t="s">
        <v>158</v>
      </c>
      <c r="B179" s="42" t="s">
        <v>30</v>
      </c>
      <c r="C179" s="42" t="s">
        <v>83</v>
      </c>
      <c r="D179" s="62">
        <f>SUM(SUMIFS('BIFUBC Output_energy'!G:G,'BIFUBC Output_energy'!A:A,B179,'BIFUBC Output_energy'!B:B,C179),SUMIFS('BIFUBC Output_nonenergy'!E:E,'BIFUBC Output_nonenergy'!A:A,B179,'BIFUBC Output_nonenergy'!B:B,C179))</f>
        <v>0</v>
      </c>
      <c r="E179" s="63">
        <f t="array" ref="E179">D179*(1+INDEX(BPCiObIC!$B$2:$AG$43,MATCH($A179,BPCiObIC!$A$2:$A$43,0),MATCH(E$4,BPCiObIC!$B$1:$AG$1,0)))</f>
        <v>0</v>
      </c>
      <c r="F179" s="63">
        <f t="array" ref="F179">E179*(1+INDEX(BPCiObIC!$B$2:$AG$43,MATCH($A179,BPCiObIC!$A$2:$A$43,0),MATCH(F$4,BPCiObIC!$B$1:$AG$1,0)))</f>
        <v>0</v>
      </c>
      <c r="G179" s="63">
        <f t="array" ref="G179">F179*(1+INDEX(BPCiObIC!$B$2:$AG$43,MATCH($A179,BPCiObIC!$A$2:$A$43,0),MATCH(G$4,BPCiObIC!$B$1:$AG$1,0)))</f>
        <v>0</v>
      </c>
      <c r="H179" s="63">
        <f t="array" ref="H179">G179*(1+INDEX(BPCiObIC!$B$2:$AG$43,MATCH($A179,BPCiObIC!$A$2:$A$43,0),MATCH(H$4,BPCiObIC!$B$1:$AG$1,0)))</f>
        <v>0</v>
      </c>
      <c r="I179" s="63">
        <f t="array" ref="I179">H179*(1+INDEX(BPCiObIC!$B$2:$AG$43,MATCH($A179,BPCiObIC!$A$2:$A$43,0),MATCH(I$4,BPCiObIC!$B$1:$AG$1,0)))</f>
        <v>0</v>
      </c>
      <c r="J179" s="63">
        <f t="array" ref="J179">I179*(1+INDEX(BPCiObIC!$B$2:$AG$43,MATCH($A179,BPCiObIC!$A$2:$A$43,0),MATCH(J$4,BPCiObIC!$B$1:$AG$1,0)))</f>
        <v>0</v>
      </c>
      <c r="K179" s="63">
        <f t="array" ref="K179">J179*(1+INDEX(BPCiObIC!$B$2:$AG$43,MATCH($A179,BPCiObIC!$A$2:$A$43,0),MATCH(K$4,BPCiObIC!$B$1:$AG$1,0)))</f>
        <v>0</v>
      </c>
      <c r="L179" s="63">
        <f t="array" ref="L179">K179*(1+INDEX(BPCiObIC!$B$2:$AG$43,MATCH($A179,BPCiObIC!$A$2:$A$43,0),MATCH(L$4,BPCiObIC!$B$1:$AG$1,0)))</f>
        <v>0</v>
      </c>
      <c r="M179" s="63">
        <f t="array" ref="M179">L179*(1+INDEX(BPCiObIC!$B$2:$AG$43,MATCH($A179,BPCiObIC!$A$2:$A$43,0),MATCH(M$4,BPCiObIC!$B$1:$AG$1,0)))</f>
        <v>0</v>
      </c>
      <c r="N179" s="63">
        <f t="array" ref="N179">M179*(1+INDEX(BPCiObIC!$B$2:$AG$43,MATCH($A179,BPCiObIC!$A$2:$A$43,0),MATCH(N$4,BPCiObIC!$B$1:$AG$1,0)))</f>
        <v>0</v>
      </c>
      <c r="O179" s="63">
        <f t="array" ref="O179">N179*(1+INDEX(BPCiObIC!$B$2:$AG$43,MATCH($A179,BPCiObIC!$A$2:$A$43,0),MATCH(O$4,BPCiObIC!$B$1:$AG$1,0)))</f>
        <v>0</v>
      </c>
      <c r="P179" s="63">
        <f t="array" ref="P179">O179*(1+INDEX(BPCiObIC!$B$2:$AG$43,MATCH($A179,BPCiObIC!$A$2:$A$43,0),MATCH(P$4,BPCiObIC!$B$1:$AG$1,0)))</f>
        <v>0</v>
      </c>
      <c r="Q179" s="63">
        <f t="array" ref="Q179">P179*(1+INDEX(BPCiObIC!$B$2:$AG$43,MATCH($A179,BPCiObIC!$A$2:$A$43,0),MATCH(Q$4,BPCiObIC!$B$1:$AG$1,0)))</f>
        <v>0</v>
      </c>
      <c r="R179" s="63">
        <f t="array" ref="R179">Q179*(1+INDEX(BPCiObIC!$B$2:$AG$43,MATCH($A179,BPCiObIC!$A$2:$A$43,0),MATCH(R$4,BPCiObIC!$B$1:$AG$1,0)))</f>
        <v>0</v>
      </c>
      <c r="S179" s="63">
        <f t="array" ref="S179">R179*(1+INDEX(BPCiObIC!$B$2:$AG$43,MATCH($A179,BPCiObIC!$A$2:$A$43,0),MATCH(S$4,BPCiObIC!$B$1:$AG$1,0)))</f>
        <v>0</v>
      </c>
      <c r="T179" s="63">
        <f t="array" ref="T179">S179*(1+INDEX(BPCiObIC!$B$2:$AG$43,MATCH($A179,BPCiObIC!$A$2:$A$43,0),MATCH(T$4,BPCiObIC!$B$1:$AG$1,0)))</f>
        <v>0</v>
      </c>
      <c r="U179" s="63">
        <f t="array" ref="U179">T179*(1+INDEX(BPCiObIC!$B$2:$AG$43,MATCH($A179,BPCiObIC!$A$2:$A$43,0),MATCH(U$4,BPCiObIC!$B$1:$AG$1,0)))</f>
        <v>0</v>
      </c>
      <c r="V179" s="63">
        <f t="array" ref="V179">U179*(1+INDEX(BPCiObIC!$B$2:$AG$43,MATCH($A179,BPCiObIC!$A$2:$A$43,0),MATCH(V$4,BPCiObIC!$B$1:$AG$1,0)))</f>
        <v>0</v>
      </c>
      <c r="W179" s="63">
        <f t="array" ref="W179">V179*(1+INDEX(BPCiObIC!$B$2:$AG$43,MATCH($A179,BPCiObIC!$A$2:$A$43,0),MATCH(W$4,BPCiObIC!$B$1:$AG$1,0)))</f>
        <v>0</v>
      </c>
      <c r="X179" s="63">
        <f t="array" ref="X179">W179*(1+INDEX(BPCiObIC!$B$2:$AG$43,MATCH($A179,BPCiObIC!$A$2:$A$43,0),MATCH(X$4,BPCiObIC!$B$1:$AG$1,0)))</f>
        <v>0</v>
      </c>
      <c r="Y179" s="63">
        <f t="array" ref="Y179">X179*(1+INDEX(BPCiObIC!$B$2:$AG$43,MATCH($A179,BPCiObIC!$A$2:$A$43,0),MATCH(Y$4,BPCiObIC!$B$1:$AG$1,0)))</f>
        <v>0</v>
      </c>
      <c r="Z179" s="63">
        <f t="array" ref="Z179">Y179*(1+INDEX(BPCiObIC!$B$2:$AG$43,MATCH($A179,BPCiObIC!$A$2:$A$43,0),MATCH(Z$4,BPCiObIC!$B$1:$AG$1,0)))</f>
        <v>0</v>
      </c>
      <c r="AA179" s="63">
        <f t="array" ref="AA179">Z179*(1+INDEX(BPCiObIC!$B$2:$AG$43,MATCH($A179,BPCiObIC!$A$2:$A$43,0),MATCH(AA$4,BPCiObIC!$B$1:$AG$1,0)))</f>
        <v>0</v>
      </c>
      <c r="AB179" s="63">
        <f t="array" ref="AB179">AA179*(1+INDEX(BPCiObIC!$B$2:$AG$43,MATCH($A179,BPCiObIC!$A$2:$A$43,0),MATCH(AB$4,BPCiObIC!$B$1:$AG$1,0)))</f>
        <v>0</v>
      </c>
      <c r="AC179" s="63">
        <f t="array" ref="AC179">AB179*(1+INDEX(BPCiObIC!$B$2:$AG$43,MATCH($A179,BPCiObIC!$A$2:$A$43,0),MATCH(AC$4,BPCiObIC!$B$1:$AG$1,0)))</f>
        <v>0</v>
      </c>
      <c r="AD179" s="63">
        <f t="array" ref="AD179">AC179*(1+INDEX(BPCiObIC!$B$2:$AG$43,MATCH($A179,BPCiObIC!$A$2:$A$43,0),MATCH(AD$4,BPCiObIC!$B$1:$AG$1,0)))</f>
        <v>0</v>
      </c>
      <c r="AE179" s="63">
        <f t="array" ref="AE179">AD179*(1+INDEX(BPCiObIC!$B$2:$AG$43,MATCH($A179,BPCiObIC!$A$2:$A$43,0),MATCH(AE$4,BPCiObIC!$B$1:$AG$1,0)))</f>
        <v>0</v>
      </c>
      <c r="AF179" s="63">
        <f t="array" ref="AF179">AE179*(1+INDEX(BPCiObIC!$B$2:$AG$43,MATCH($A179,BPCiObIC!$A$2:$A$43,0),MATCH(AF$4,BPCiObIC!$B$1:$AG$1,0)))</f>
        <v>0</v>
      </c>
      <c r="AG179" s="63">
        <f t="array" ref="AG179">AF179*(1+INDEX(BPCiObIC!$B$2:$AG$43,MATCH($A179,BPCiObIC!$A$2:$A$43,0),MATCH(AG$4,BPCiObIC!$B$1:$AG$1,0)))</f>
        <v>0</v>
      </c>
      <c r="AH179" s="63">
        <f t="array" ref="AH179">AG179*(1+INDEX(BPCiObIC!$B$2:$AG$43,MATCH($A179,BPCiObIC!$A$2:$A$43,0),MATCH(AH$4,BPCiObIC!$B$1:$AG$1,0)))</f>
        <v>0</v>
      </c>
    </row>
    <row r="180" spans="1:34" ht="15.75" customHeight="1" x14ac:dyDescent="0.2">
      <c r="A180" s="41" t="s">
        <v>134</v>
      </c>
      <c r="B180" s="41" t="s">
        <v>92</v>
      </c>
      <c r="C180" s="41" t="s">
        <v>111</v>
      </c>
      <c r="D180" s="61">
        <f>SUM(SUMIFS('BIFUBC Output_energy'!G:G,'BIFUBC Output_energy'!A:A,B180,'BIFUBC Output_energy'!B:B,C180),SUMIFS('BIFUBC Output_nonenergy'!E:E,'BIFUBC Output_nonenergy'!A:A,B180,'BIFUBC Output_nonenergy'!B:B,C180))</f>
        <v>0</v>
      </c>
      <c r="E180" s="64">
        <f t="array" ref="E180">D180*(1+INDEX(BPCiObIC!$B$2:$AG$43,MATCH($A180,BPCiObIC!$A$2:$A$43,0),MATCH(E$4,BPCiObIC!$B$1:$AG$1,0)))</f>
        <v>0</v>
      </c>
      <c r="F180" s="64">
        <f t="array" ref="F180">E180*(1+INDEX(BPCiObIC!$B$2:$AG$43,MATCH($A180,BPCiObIC!$A$2:$A$43,0),MATCH(F$4,BPCiObIC!$B$1:$AG$1,0)))</f>
        <v>0</v>
      </c>
      <c r="G180" s="64">
        <f t="array" ref="G180">F180*(1+INDEX(BPCiObIC!$B$2:$AG$43,MATCH($A180,BPCiObIC!$A$2:$A$43,0),MATCH(G$4,BPCiObIC!$B$1:$AG$1,0)))</f>
        <v>0</v>
      </c>
      <c r="H180" s="64">
        <f t="array" ref="H180">G180*(1+INDEX(BPCiObIC!$B$2:$AG$43,MATCH($A180,BPCiObIC!$A$2:$A$43,0),MATCH(H$4,BPCiObIC!$B$1:$AG$1,0)))</f>
        <v>0</v>
      </c>
      <c r="I180" s="64">
        <f t="array" ref="I180">H180*(1+INDEX(BPCiObIC!$B$2:$AG$43,MATCH($A180,BPCiObIC!$A$2:$A$43,0),MATCH(I$4,BPCiObIC!$B$1:$AG$1,0)))</f>
        <v>0</v>
      </c>
      <c r="J180" s="64">
        <f t="array" ref="J180">I180*(1+INDEX(BPCiObIC!$B$2:$AG$43,MATCH($A180,BPCiObIC!$A$2:$A$43,0),MATCH(J$4,BPCiObIC!$B$1:$AG$1,0)))</f>
        <v>0</v>
      </c>
      <c r="K180" s="64">
        <f t="array" ref="K180">J180*(1+INDEX(BPCiObIC!$B$2:$AG$43,MATCH($A180,BPCiObIC!$A$2:$A$43,0),MATCH(K$4,BPCiObIC!$B$1:$AG$1,0)))</f>
        <v>0</v>
      </c>
      <c r="L180" s="64">
        <f t="array" ref="L180">K180*(1+INDEX(BPCiObIC!$B$2:$AG$43,MATCH($A180,BPCiObIC!$A$2:$A$43,0),MATCH(L$4,BPCiObIC!$B$1:$AG$1,0)))</f>
        <v>0</v>
      </c>
      <c r="M180" s="64">
        <f t="array" ref="M180">L180*(1+INDEX(BPCiObIC!$B$2:$AG$43,MATCH($A180,BPCiObIC!$A$2:$A$43,0),MATCH(M$4,BPCiObIC!$B$1:$AG$1,0)))</f>
        <v>0</v>
      </c>
      <c r="N180" s="64">
        <f t="array" ref="N180">M180*(1+INDEX(BPCiObIC!$B$2:$AG$43,MATCH($A180,BPCiObIC!$A$2:$A$43,0),MATCH(N$4,BPCiObIC!$B$1:$AG$1,0)))</f>
        <v>0</v>
      </c>
      <c r="O180" s="64">
        <f t="array" ref="O180">N180*(1+INDEX(BPCiObIC!$B$2:$AG$43,MATCH($A180,BPCiObIC!$A$2:$A$43,0),MATCH(O$4,BPCiObIC!$B$1:$AG$1,0)))</f>
        <v>0</v>
      </c>
      <c r="P180" s="64">
        <f t="array" ref="P180">O180*(1+INDEX(BPCiObIC!$B$2:$AG$43,MATCH($A180,BPCiObIC!$A$2:$A$43,0),MATCH(P$4,BPCiObIC!$B$1:$AG$1,0)))</f>
        <v>0</v>
      </c>
      <c r="Q180" s="64">
        <f t="array" ref="Q180">P180*(1+INDEX(BPCiObIC!$B$2:$AG$43,MATCH($A180,BPCiObIC!$A$2:$A$43,0),MATCH(Q$4,BPCiObIC!$B$1:$AG$1,0)))</f>
        <v>0</v>
      </c>
      <c r="R180" s="64">
        <f t="array" ref="R180">Q180*(1+INDEX(BPCiObIC!$B$2:$AG$43,MATCH($A180,BPCiObIC!$A$2:$A$43,0),MATCH(R$4,BPCiObIC!$B$1:$AG$1,0)))</f>
        <v>0</v>
      </c>
      <c r="S180" s="64">
        <f t="array" ref="S180">R180*(1+INDEX(BPCiObIC!$B$2:$AG$43,MATCH($A180,BPCiObIC!$A$2:$A$43,0),MATCH(S$4,BPCiObIC!$B$1:$AG$1,0)))</f>
        <v>0</v>
      </c>
      <c r="T180" s="64">
        <f t="array" ref="T180">S180*(1+INDEX(BPCiObIC!$B$2:$AG$43,MATCH($A180,BPCiObIC!$A$2:$A$43,0),MATCH(T$4,BPCiObIC!$B$1:$AG$1,0)))</f>
        <v>0</v>
      </c>
      <c r="U180" s="64">
        <f t="array" ref="U180">T180*(1+INDEX(BPCiObIC!$B$2:$AG$43,MATCH($A180,BPCiObIC!$A$2:$A$43,0),MATCH(U$4,BPCiObIC!$B$1:$AG$1,0)))</f>
        <v>0</v>
      </c>
      <c r="V180" s="64">
        <f t="array" ref="V180">U180*(1+INDEX(BPCiObIC!$B$2:$AG$43,MATCH($A180,BPCiObIC!$A$2:$A$43,0),MATCH(V$4,BPCiObIC!$B$1:$AG$1,0)))</f>
        <v>0</v>
      </c>
      <c r="W180" s="64">
        <f t="array" ref="W180">V180*(1+INDEX(BPCiObIC!$B$2:$AG$43,MATCH($A180,BPCiObIC!$A$2:$A$43,0),MATCH(W$4,BPCiObIC!$B$1:$AG$1,0)))</f>
        <v>0</v>
      </c>
      <c r="X180" s="64">
        <f t="array" ref="X180">W180*(1+INDEX(BPCiObIC!$B$2:$AG$43,MATCH($A180,BPCiObIC!$A$2:$A$43,0),MATCH(X$4,BPCiObIC!$B$1:$AG$1,0)))</f>
        <v>0</v>
      </c>
      <c r="Y180" s="64">
        <f t="array" ref="Y180">X180*(1+INDEX(BPCiObIC!$B$2:$AG$43,MATCH($A180,BPCiObIC!$A$2:$A$43,0),MATCH(Y$4,BPCiObIC!$B$1:$AG$1,0)))</f>
        <v>0</v>
      </c>
      <c r="Z180" s="64">
        <f t="array" ref="Z180">Y180*(1+INDEX(BPCiObIC!$B$2:$AG$43,MATCH($A180,BPCiObIC!$A$2:$A$43,0),MATCH(Z$4,BPCiObIC!$B$1:$AG$1,0)))</f>
        <v>0</v>
      </c>
      <c r="AA180" s="64">
        <f t="array" ref="AA180">Z180*(1+INDEX(BPCiObIC!$B$2:$AG$43,MATCH($A180,BPCiObIC!$A$2:$A$43,0),MATCH(AA$4,BPCiObIC!$B$1:$AG$1,0)))</f>
        <v>0</v>
      </c>
      <c r="AB180" s="64">
        <f t="array" ref="AB180">AA180*(1+INDEX(BPCiObIC!$B$2:$AG$43,MATCH($A180,BPCiObIC!$A$2:$A$43,0),MATCH(AB$4,BPCiObIC!$B$1:$AG$1,0)))</f>
        <v>0</v>
      </c>
      <c r="AC180" s="64">
        <f t="array" ref="AC180">AB180*(1+INDEX(BPCiObIC!$B$2:$AG$43,MATCH($A180,BPCiObIC!$A$2:$A$43,0),MATCH(AC$4,BPCiObIC!$B$1:$AG$1,0)))</f>
        <v>0</v>
      </c>
      <c r="AD180" s="64">
        <f t="array" ref="AD180">AC180*(1+INDEX(BPCiObIC!$B$2:$AG$43,MATCH($A180,BPCiObIC!$A$2:$A$43,0),MATCH(AD$4,BPCiObIC!$B$1:$AG$1,0)))</f>
        <v>0</v>
      </c>
      <c r="AE180" s="64">
        <f t="array" ref="AE180">AD180*(1+INDEX(BPCiObIC!$B$2:$AG$43,MATCH($A180,BPCiObIC!$A$2:$A$43,0),MATCH(AE$4,BPCiObIC!$B$1:$AG$1,0)))</f>
        <v>0</v>
      </c>
      <c r="AF180" s="64">
        <f t="array" ref="AF180">AE180*(1+INDEX(BPCiObIC!$B$2:$AG$43,MATCH($A180,BPCiObIC!$A$2:$A$43,0),MATCH(AF$4,BPCiObIC!$B$1:$AG$1,0)))</f>
        <v>0</v>
      </c>
      <c r="AG180" s="64">
        <f t="array" ref="AG180">AF180*(1+INDEX(BPCiObIC!$B$2:$AG$43,MATCH($A180,BPCiObIC!$A$2:$A$43,0),MATCH(AG$4,BPCiObIC!$B$1:$AG$1,0)))</f>
        <v>0</v>
      </c>
      <c r="AH180" s="64">
        <f t="array" ref="AH180">AG180*(1+INDEX(BPCiObIC!$B$2:$AG$43,MATCH($A180,BPCiObIC!$A$2:$A$43,0),MATCH(AH$4,BPCiObIC!$B$1:$AG$1,0)))</f>
        <v>0</v>
      </c>
    </row>
    <row r="181" spans="1:34" ht="15.75" customHeight="1" x14ac:dyDescent="0.2">
      <c r="A181" s="3" t="s">
        <v>135</v>
      </c>
      <c r="B181" s="3" t="s">
        <v>92</v>
      </c>
      <c r="C181" s="3" t="s">
        <v>82</v>
      </c>
      <c r="D181" s="61">
        <f>'China BIFUbC'!C178*('Indonesia BFPIaE-production'!$C$3/'China BFPIaE-production'!$E$3)</f>
        <v>810959485317.82983</v>
      </c>
      <c r="E181" s="20">
        <f t="array" ref="E181">D181*(1+INDEX(BPCiObIC!$B$2:$AG$43,MATCH($A181,BPCiObIC!$A$2:$A$43,0),MATCH(E$4,BPCiObIC!$B$1:$AG$1,0)))</f>
        <v>1031378273427.2161</v>
      </c>
      <c r="F181" s="20">
        <f t="array" ref="F181">E181*(1+INDEX(BPCiObIC!$B$2:$AG$43,MATCH($A181,BPCiObIC!$A$2:$A$43,0),MATCH(F$4,BPCiObIC!$B$1:$AG$1,0)))</f>
        <v>1379055889399.5305</v>
      </c>
      <c r="G181" s="20">
        <f t="array" ref="G181">F181*(1+INDEX(BPCiObIC!$B$2:$AG$43,MATCH($A181,BPCiObIC!$A$2:$A$43,0),MATCH(G$4,BPCiObIC!$B$1:$AG$1,0)))</f>
        <v>1424426828160.7749</v>
      </c>
      <c r="H181" s="20">
        <f t="array" ref="H181">G181*(1+INDEX(BPCiObIC!$B$2:$AG$43,MATCH($A181,BPCiObIC!$A$2:$A$43,0),MATCH(H$4,BPCiObIC!$B$1:$AG$1,0)))</f>
        <v>1449639183019.2207</v>
      </c>
      <c r="I181" s="20">
        <f t="array" ref="I181">H181*(1+INDEX(BPCiObIC!$B$2:$AG$43,MATCH($A181,BPCiObIC!$A$2:$A$43,0),MATCH(I$4,BPCiObIC!$B$1:$AG$1,0)))</f>
        <v>1504368439069.4336</v>
      </c>
      <c r="J181" s="20">
        <f t="array" ref="J181">I181*(1+INDEX(BPCiObIC!$B$2:$AG$43,MATCH($A181,BPCiObIC!$A$2:$A$43,0),MATCH(J$4,BPCiObIC!$B$1:$AG$1,0)))</f>
        <v>1559097695119.6658</v>
      </c>
      <c r="K181" s="20">
        <f t="array" ref="K181">J181*(1+INDEX(BPCiObIC!$B$2:$AG$43,MATCH($A181,BPCiObIC!$A$2:$A$43,0),MATCH(K$4,BPCiObIC!$B$1:$AG$1,0)))</f>
        <v>1613826951169.8789</v>
      </c>
      <c r="L181" s="20">
        <f t="array" ref="L181">K181*(1+INDEX(BPCiObIC!$B$2:$AG$43,MATCH($A181,BPCiObIC!$A$2:$A$43,0),MATCH(L$4,BPCiObIC!$B$1:$AG$1,0)))</f>
        <v>1668556207220.1111</v>
      </c>
      <c r="M181" s="20">
        <f t="array" ref="M181">L181*(1+INDEX(BPCiObIC!$B$2:$AG$43,MATCH($A181,BPCiObIC!$A$2:$A$43,0),MATCH(M$4,BPCiObIC!$B$1:$AG$1,0)))</f>
        <v>1723285463270.3242</v>
      </c>
      <c r="N181" s="20">
        <f t="array" ref="N181">M181*(1+INDEX(BPCiObIC!$B$2:$AG$43,MATCH($A181,BPCiObIC!$A$2:$A$43,0),MATCH(N$4,BPCiObIC!$B$1:$AG$1,0)))</f>
        <v>1778014719320.5374</v>
      </c>
      <c r="O181" s="20">
        <f t="array" ref="O181">N181*(1+INDEX(BPCiObIC!$B$2:$AG$43,MATCH($A181,BPCiObIC!$A$2:$A$43,0),MATCH(O$4,BPCiObIC!$B$1:$AG$1,0)))</f>
        <v>1832743975370.7695</v>
      </c>
      <c r="P181" s="20">
        <f t="array" ref="P181">O181*(1+INDEX(BPCiObIC!$B$2:$AG$43,MATCH($A181,BPCiObIC!$A$2:$A$43,0),MATCH(P$4,BPCiObIC!$B$1:$AG$1,0)))</f>
        <v>1887473231420.9824</v>
      </c>
      <c r="Q181" s="20">
        <f t="array" ref="Q181">P181*(1+INDEX(BPCiObIC!$B$2:$AG$43,MATCH($A181,BPCiObIC!$A$2:$A$43,0),MATCH(Q$4,BPCiObIC!$B$1:$AG$1,0)))</f>
        <v>1942202487471.2148</v>
      </c>
      <c r="R181" s="20">
        <f t="array" ref="R181">Q181*(1+INDEX(BPCiObIC!$B$2:$AG$43,MATCH($A181,BPCiObIC!$A$2:$A$43,0),MATCH(R$4,BPCiObIC!$B$1:$AG$1,0)))</f>
        <v>1996931743521.4277</v>
      </c>
      <c r="S181" s="20">
        <f t="array" ref="S181">R181*(1+INDEX(BPCiObIC!$B$2:$AG$43,MATCH($A181,BPCiObIC!$A$2:$A$43,0),MATCH(S$4,BPCiObIC!$B$1:$AG$1,0)))</f>
        <v>2051660999571.6602</v>
      </c>
      <c r="T181" s="20">
        <f t="array" ref="T181">S181*(1+INDEX(BPCiObIC!$B$2:$AG$43,MATCH($A181,BPCiObIC!$A$2:$A$43,0),MATCH(T$4,BPCiObIC!$B$1:$AG$1,0)))</f>
        <v>2106390255621.8733</v>
      </c>
      <c r="U181" s="20">
        <f t="array" ref="U181">T181*(1+INDEX(BPCiObIC!$B$2:$AG$43,MATCH($A181,BPCiObIC!$A$2:$A$43,0),MATCH(U$4,BPCiObIC!$B$1:$AG$1,0)))</f>
        <v>2161119511672.1055</v>
      </c>
      <c r="V181" s="20">
        <f t="array" ref="V181">U181*(1+INDEX(BPCiObIC!$B$2:$AG$43,MATCH($A181,BPCiObIC!$A$2:$A$43,0),MATCH(V$4,BPCiObIC!$B$1:$AG$1,0)))</f>
        <v>2215848767722.3188</v>
      </c>
      <c r="W181" s="20">
        <f t="array" ref="W181">V181*(1+INDEX(BPCiObIC!$B$2:$AG$43,MATCH($A181,BPCiObIC!$A$2:$A$43,0),MATCH(W$4,BPCiObIC!$B$1:$AG$1,0)))</f>
        <v>2270578023772.5508</v>
      </c>
      <c r="X181" s="20">
        <f t="array" ref="X181">W181*(1+INDEX(BPCiObIC!$B$2:$AG$43,MATCH($A181,BPCiObIC!$A$2:$A$43,0),MATCH(X$4,BPCiObIC!$B$1:$AG$1,0)))</f>
        <v>2325307279822.7637</v>
      </c>
      <c r="Y181" s="20">
        <f t="array" ref="Y181">X181*(1+INDEX(BPCiObIC!$B$2:$AG$43,MATCH($A181,BPCiObIC!$A$2:$A$43,0),MATCH(Y$4,BPCiObIC!$B$1:$AG$1,0)))</f>
        <v>2380036535872.9956</v>
      </c>
      <c r="Z181" s="20">
        <f t="array" ref="Z181">Y181*(1+INDEX(BPCiObIC!$B$2:$AG$43,MATCH($A181,BPCiObIC!$A$2:$A$43,0),MATCH(Z$4,BPCiObIC!$B$1:$AG$1,0)))</f>
        <v>2434765791923.209</v>
      </c>
      <c r="AA181" s="20">
        <f t="array" ref="AA181">Z181*(1+INDEX(BPCiObIC!$B$2:$AG$43,MATCH($A181,BPCiObIC!$A$2:$A$43,0),MATCH(AA$4,BPCiObIC!$B$1:$AG$1,0)))</f>
        <v>2489495047973.4414</v>
      </c>
      <c r="AB181" s="20">
        <f t="array" ref="AB181">AA181*(1+INDEX(BPCiObIC!$B$2:$AG$43,MATCH($A181,BPCiObIC!$A$2:$A$43,0),MATCH(AB$4,BPCiObIC!$B$1:$AG$1,0)))</f>
        <v>2544224304023.6548</v>
      </c>
      <c r="AC181" s="20">
        <f t="array" ref="AC181">AB181*(1+INDEX(BPCiObIC!$B$2:$AG$43,MATCH($A181,BPCiObIC!$A$2:$A$43,0),MATCH(AC$4,BPCiObIC!$B$1:$AG$1,0)))</f>
        <v>2598953560073.8872</v>
      </c>
      <c r="AD181" s="20">
        <f t="array" ref="AD181">AC181*(1+INDEX(BPCiObIC!$B$2:$AG$43,MATCH($A181,BPCiObIC!$A$2:$A$43,0),MATCH(AD$4,BPCiObIC!$B$1:$AG$1,0)))</f>
        <v>2653682816124.1001</v>
      </c>
      <c r="AE181" s="20">
        <f t="array" ref="AE181">AD181*(1+INDEX(BPCiObIC!$B$2:$AG$43,MATCH($A181,BPCiObIC!$A$2:$A$43,0),MATCH(AE$4,BPCiObIC!$B$1:$AG$1,0)))</f>
        <v>2708412072174.332</v>
      </c>
      <c r="AF181" s="20">
        <f t="array" ref="AF181">AE181*(1+INDEX(BPCiObIC!$B$2:$AG$43,MATCH($A181,BPCiObIC!$A$2:$A$43,0),MATCH(AF$4,BPCiObIC!$B$1:$AG$1,0)))</f>
        <v>2763141328224.5454</v>
      </c>
      <c r="AG181" s="20">
        <f t="array" ref="AG181">AF181*(1+INDEX(BPCiObIC!$B$2:$AG$43,MATCH($A181,BPCiObIC!$A$2:$A$43,0),MATCH(AG$4,BPCiObIC!$B$1:$AG$1,0)))</f>
        <v>2817870584274.7583</v>
      </c>
      <c r="AH181" s="20">
        <f t="array" ref="AH181">AG181*(1+INDEX(BPCiObIC!$B$2:$AG$43,MATCH($A181,BPCiObIC!$A$2:$A$43,0),MATCH(AH$4,BPCiObIC!$B$1:$AG$1,0)))</f>
        <v>2872599840324.9902</v>
      </c>
    </row>
    <row r="182" spans="1:34" ht="15.75" customHeight="1" x14ac:dyDescent="0.2">
      <c r="A182" s="3" t="s">
        <v>136</v>
      </c>
      <c r="B182" s="3" t="s">
        <v>92</v>
      </c>
      <c r="C182" s="3" t="s">
        <v>86</v>
      </c>
      <c r="D182" s="61">
        <f>'China BIFUbC'!C179*('Indonesia BFPIaE-production'!$C$4/'China BFPIaE-production'!$E$4)</f>
        <v>112073634.46728672</v>
      </c>
      <c r="E182" s="20">
        <f t="array" ref="E182">D182*(1+INDEX(BPCiObIC!$B$2:$AG$43,MATCH($A182,BPCiObIC!$A$2:$A$43,0),MATCH(E$4,BPCiObIC!$B$1:$AG$1,0)))</f>
        <v>142535248.31549525</v>
      </c>
      <c r="F182" s="20">
        <f t="array" ref="F182">E182*(1+INDEX(BPCiObIC!$B$2:$AG$43,MATCH($A182,BPCiObIC!$A$2:$A$43,0),MATCH(F$4,BPCiObIC!$B$1:$AG$1,0)))</f>
        <v>190583880.52264869</v>
      </c>
      <c r="G182" s="20">
        <f t="array" ref="G182">F182*(1+INDEX(BPCiObIC!$B$2:$AG$43,MATCH($A182,BPCiObIC!$A$2:$A$43,0),MATCH(G$4,BPCiObIC!$B$1:$AG$1,0)))</f>
        <v>196854090.19184381</v>
      </c>
      <c r="H182" s="20">
        <f t="array" ref="H182">G182*(1+INDEX(BPCiObIC!$B$2:$AG$43,MATCH($A182,BPCiObIC!$A$2:$A$43,0),MATCH(H$4,BPCiObIC!$B$1:$AG$1,0)))</f>
        <v>200338407.58823946</v>
      </c>
      <c r="I182" s="20">
        <f t="array" ref="I182">H182*(1+INDEX(BPCiObIC!$B$2:$AG$43,MATCH($A182,BPCiObIC!$A$2:$A$43,0),MATCH(I$4,BPCiObIC!$B$1:$AG$1,0)))</f>
        <v>207901925.55465698</v>
      </c>
      <c r="J182" s="20">
        <f t="array" ref="J182">I182*(1+INDEX(BPCiObIC!$B$2:$AG$43,MATCH($A182,BPCiObIC!$A$2:$A$43,0),MATCH(J$4,BPCiObIC!$B$1:$AG$1,0)))</f>
        <v>215465443.52107716</v>
      </c>
      <c r="K182" s="20">
        <f t="array" ref="K182">J182*(1+INDEX(BPCiObIC!$B$2:$AG$43,MATCH($A182,BPCiObIC!$A$2:$A$43,0),MATCH(K$4,BPCiObIC!$B$1:$AG$1,0)))</f>
        <v>223028961.48749471</v>
      </c>
      <c r="L182" s="20">
        <f t="array" ref="L182">K182*(1+INDEX(BPCiObIC!$B$2:$AG$43,MATCH($A182,BPCiObIC!$A$2:$A$43,0),MATCH(L$4,BPCiObIC!$B$1:$AG$1,0)))</f>
        <v>230592479.45391488</v>
      </c>
      <c r="M182" s="20">
        <f t="array" ref="M182">L182*(1+INDEX(BPCiObIC!$B$2:$AG$43,MATCH($A182,BPCiObIC!$A$2:$A$43,0),MATCH(M$4,BPCiObIC!$B$1:$AG$1,0)))</f>
        <v>238155997.4203324</v>
      </c>
      <c r="N182" s="20">
        <f t="array" ref="N182">M182*(1+INDEX(BPCiObIC!$B$2:$AG$43,MATCH($A182,BPCiObIC!$A$2:$A$43,0),MATCH(N$4,BPCiObIC!$B$1:$AG$1,0)))</f>
        <v>245719515.38674992</v>
      </c>
      <c r="O182" s="20">
        <f t="array" ref="O182">N182*(1+INDEX(BPCiObIC!$B$2:$AG$43,MATCH($A182,BPCiObIC!$A$2:$A$43,0),MATCH(O$4,BPCiObIC!$B$1:$AG$1,0)))</f>
        <v>253283033.3531701</v>
      </c>
      <c r="P182" s="20">
        <f t="array" ref="P182">O182*(1+INDEX(BPCiObIC!$B$2:$AG$43,MATCH($A182,BPCiObIC!$A$2:$A$43,0),MATCH(P$4,BPCiObIC!$B$1:$AG$1,0)))</f>
        <v>260846551.31958762</v>
      </c>
      <c r="Q182" s="20">
        <f t="array" ref="Q182">P182*(1+INDEX(BPCiObIC!$B$2:$AG$43,MATCH($A182,BPCiObIC!$A$2:$A$43,0),MATCH(Q$4,BPCiObIC!$B$1:$AG$1,0)))</f>
        <v>268410069.28600782</v>
      </c>
      <c r="R182" s="20">
        <f t="array" ref="R182">Q182*(1+INDEX(BPCiObIC!$B$2:$AG$43,MATCH($A182,BPCiObIC!$A$2:$A$43,0),MATCH(R$4,BPCiObIC!$B$1:$AG$1,0)))</f>
        <v>275973587.25242531</v>
      </c>
      <c r="S182" s="20">
        <f t="array" ref="S182">R182*(1+INDEX(BPCiObIC!$B$2:$AG$43,MATCH($A182,BPCiObIC!$A$2:$A$43,0),MATCH(S$4,BPCiObIC!$B$1:$AG$1,0)))</f>
        <v>283537105.21884549</v>
      </c>
      <c r="T182" s="20">
        <f t="array" ref="T182">S182*(1+INDEX(BPCiObIC!$B$2:$AG$43,MATCH($A182,BPCiObIC!$A$2:$A$43,0),MATCH(T$4,BPCiObIC!$B$1:$AG$1,0)))</f>
        <v>291100623.18526304</v>
      </c>
      <c r="U182" s="20">
        <f t="array" ref="U182">T182*(1+INDEX(BPCiObIC!$B$2:$AG$43,MATCH($A182,BPCiObIC!$A$2:$A$43,0),MATCH(U$4,BPCiObIC!$B$1:$AG$1,0)))</f>
        <v>298664141.15168321</v>
      </c>
      <c r="V182" s="20">
        <f t="array" ref="V182">U182*(1+INDEX(BPCiObIC!$B$2:$AG$43,MATCH($A182,BPCiObIC!$A$2:$A$43,0),MATCH(V$4,BPCiObIC!$B$1:$AG$1,0)))</f>
        <v>306227659.11810076</v>
      </c>
      <c r="W182" s="20">
        <f t="array" ref="W182">V182*(1+INDEX(BPCiObIC!$B$2:$AG$43,MATCH($A182,BPCiObIC!$A$2:$A$43,0),MATCH(W$4,BPCiObIC!$B$1:$AG$1,0)))</f>
        <v>313791177.08452088</v>
      </c>
      <c r="X182" s="20">
        <f t="array" ref="X182">W182*(1+INDEX(BPCiObIC!$B$2:$AG$43,MATCH($A182,BPCiObIC!$A$2:$A$43,0),MATCH(X$4,BPCiObIC!$B$1:$AG$1,0)))</f>
        <v>321354695.05093837</v>
      </c>
      <c r="Y182" s="20">
        <f t="array" ref="Y182">X182*(1+INDEX(BPCiObIC!$B$2:$AG$43,MATCH($A182,BPCiObIC!$A$2:$A$43,0),MATCH(Y$4,BPCiObIC!$B$1:$AG$1,0)))</f>
        <v>328918213.01735854</v>
      </c>
      <c r="Z182" s="20">
        <f t="array" ref="Z182">Y182*(1+INDEX(BPCiObIC!$B$2:$AG$43,MATCH($A182,BPCiObIC!$A$2:$A$43,0),MATCH(Z$4,BPCiObIC!$B$1:$AG$1,0)))</f>
        <v>336481730.98377609</v>
      </c>
      <c r="AA182" s="20">
        <f t="array" ref="AA182">Z182*(1+INDEX(BPCiObIC!$B$2:$AG$43,MATCH($A182,BPCiObIC!$A$2:$A$43,0),MATCH(AA$4,BPCiObIC!$B$1:$AG$1,0)))</f>
        <v>344045248.95019627</v>
      </c>
      <c r="AB182" s="20">
        <f t="array" ref="AB182">AA182*(1+INDEX(BPCiObIC!$B$2:$AG$43,MATCH($A182,BPCiObIC!$A$2:$A$43,0),MATCH(AB$4,BPCiObIC!$B$1:$AG$1,0)))</f>
        <v>351608766.91661382</v>
      </c>
      <c r="AC182" s="20">
        <f t="array" ref="AC182">AB182*(1+INDEX(BPCiObIC!$B$2:$AG$43,MATCH($A182,BPCiObIC!$A$2:$A$43,0),MATCH(AC$4,BPCiObIC!$B$1:$AG$1,0)))</f>
        <v>359172284.88303399</v>
      </c>
      <c r="AD182" s="20">
        <f t="array" ref="AD182">AC182*(1+INDEX(BPCiObIC!$B$2:$AG$43,MATCH($A182,BPCiObIC!$A$2:$A$43,0),MATCH(AD$4,BPCiObIC!$B$1:$AG$1,0)))</f>
        <v>366735802.84945148</v>
      </c>
      <c r="AE182" s="20">
        <f t="array" ref="AE182">AD182*(1+INDEX(BPCiObIC!$B$2:$AG$43,MATCH($A182,BPCiObIC!$A$2:$A$43,0),MATCH(AE$4,BPCiObIC!$B$1:$AG$1,0)))</f>
        <v>374299320.8158716</v>
      </c>
      <c r="AF182" s="20">
        <f t="array" ref="AF182">AE182*(1+INDEX(BPCiObIC!$B$2:$AG$43,MATCH($A182,BPCiObIC!$A$2:$A$43,0),MATCH(AF$4,BPCiObIC!$B$1:$AG$1,0)))</f>
        <v>381862838.78228915</v>
      </c>
      <c r="AG182" s="20">
        <f t="array" ref="AG182">AF182*(1+INDEX(BPCiObIC!$B$2:$AG$43,MATCH($A182,BPCiObIC!$A$2:$A$43,0),MATCH(AG$4,BPCiObIC!$B$1:$AG$1,0)))</f>
        <v>389426356.74870664</v>
      </c>
      <c r="AH182" s="20">
        <f t="array" ref="AH182">AG182*(1+INDEX(BPCiObIC!$B$2:$AG$43,MATCH($A182,BPCiObIC!$A$2:$A$43,0),MATCH(AH$4,BPCiObIC!$B$1:$AG$1,0)))</f>
        <v>396989874.71512675</v>
      </c>
    </row>
    <row r="183" spans="1:34" ht="15.75" customHeight="1" x14ac:dyDescent="0.2">
      <c r="A183" s="3" t="s">
        <v>137</v>
      </c>
      <c r="B183" s="3" t="s">
        <v>92</v>
      </c>
      <c r="C183" s="3" t="s">
        <v>112</v>
      </c>
      <c r="D183" s="61">
        <f>SUM(SUMIFS('BIFUBC Output_energy'!G:G,'BIFUBC Output_energy'!A:A,B183,'BIFUBC Output_energy'!B:B,C183),SUMIFS('BIFUBC Output_nonenergy'!E:E,'BIFUBC Output_nonenergy'!A:A,B183,'BIFUBC Output_nonenergy'!B:B,C183))</f>
        <v>1953573375999.9998</v>
      </c>
      <c r="E183" s="20">
        <f t="array" ref="E183">D183*(1+INDEX(BPCiObIC!$B$2:$AG$43,MATCH($A183,BPCiObIC!$A$2:$A$43,0),MATCH(E$4,BPCiObIC!$B$1:$AG$1,0)))</f>
        <v>2484554619596.7998</v>
      </c>
      <c r="F183" s="20">
        <f t="array" ref="F183">E183*(1+INDEX(BPCiObIC!$B$2:$AG$43,MATCH($A183,BPCiObIC!$A$2:$A$43,0),MATCH(F$4,BPCiObIC!$B$1:$AG$1,0)))</f>
        <v>3322097981862.8809</v>
      </c>
      <c r="G183" s="20">
        <f t="array" ref="G183">F183*(1+INDEX(BPCiObIC!$B$2:$AG$43,MATCH($A183,BPCiObIC!$A$2:$A$43,0),MATCH(G$4,BPCiObIC!$B$1:$AG$1,0)))</f>
        <v>3431395005466.1694</v>
      </c>
      <c r="H183" s="20">
        <f t="array" ref="H183">G183*(1+INDEX(BPCiObIC!$B$2:$AG$43,MATCH($A183,BPCiObIC!$A$2:$A$43,0),MATCH(H$4,BPCiObIC!$B$1:$AG$1,0)))</f>
        <v>3492130697062.9209</v>
      </c>
      <c r="I183" s="20">
        <f t="array" ref="I183">H183*(1+INDEX(BPCiObIC!$B$2:$AG$43,MATCH($A183,BPCiObIC!$A$2:$A$43,0),MATCH(I$4,BPCiObIC!$B$1:$AG$1,0)))</f>
        <v>3623209227028.1738</v>
      </c>
      <c r="J183" s="20">
        <f t="array" ref="J183">I183*(1+INDEX(BPCiObIC!$B$2:$AG$43,MATCH($A183,BPCiObIC!$A$2:$A$43,0),MATCH(J$4,BPCiObIC!$B$1:$AG$1,0)))</f>
        <v>3754287756993.4565</v>
      </c>
      <c r="K183" s="20">
        <f t="array" ref="K183">J183*(1+INDEX(BPCiObIC!$B$2:$AG$43,MATCH($A183,BPCiObIC!$A$2:$A$43,0),MATCH(K$4,BPCiObIC!$B$1:$AG$1,0)))</f>
        <v>3885366286958.71</v>
      </c>
      <c r="L183" s="20">
        <f t="array" ref="L183">K183*(1+INDEX(BPCiObIC!$B$2:$AG$43,MATCH($A183,BPCiObIC!$A$2:$A$43,0),MATCH(L$4,BPCiObIC!$B$1:$AG$1,0)))</f>
        <v>4016444816923.9927</v>
      </c>
      <c r="M183" s="20">
        <f t="array" ref="M183">L183*(1+INDEX(BPCiObIC!$B$2:$AG$43,MATCH($A183,BPCiObIC!$A$2:$A$43,0),MATCH(M$4,BPCiObIC!$B$1:$AG$1,0)))</f>
        <v>4147523346889.2754</v>
      </c>
      <c r="N183" s="20">
        <f t="array" ref="N183">M183*(1+INDEX(BPCiObIC!$B$2:$AG$43,MATCH($A183,BPCiObIC!$A$2:$A$43,0),MATCH(N$4,BPCiObIC!$B$1:$AG$1,0)))</f>
        <v>4278601876854.5288</v>
      </c>
      <c r="O183" s="20">
        <f t="array" ref="O183">N183*(1+INDEX(BPCiObIC!$B$2:$AG$43,MATCH($A183,BPCiObIC!$A$2:$A$43,0),MATCH(O$4,BPCiObIC!$B$1:$AG$1,0)))</f>
        <v>4409680406819.8115</v>
      </c>
      <c r="P183" s="20">
        <f t="array" ref="P183">O183*(1+INDEX(BPCiObIC!$B$2:$AG$43,MATCH($A183,BPCiObIC!$A$2:$A$43,0),MATCH(P$4,BPCiObIC!$B$1:$AG$1,0)))</f>
        <v>4540758936785.0645</v>
      </c>
      <c r="Q183" s="20">
        <f t="array" ref="Q183">P183*(1+INDEX(BPCiObIC!$B$2:$AG$43,MATCH($A183,BPCiObIC!$A$2:$A$43,0),MATCH(Q$4,BPCiObIC!$B$1:$AG$1,0)))</f>
        <v>4671837466750.3477</v>
      </c>
      <c r="R183" s="20">
        <f t="array" ref="R183">Q183*(1+INDEX(BPCiObIC!$B$2:$AG$43,MATCH($A183,BPCiObIC!$A$2:$A$43,0),MATCH(R$4,BPCiObIC!$B$1:$AG$1,0)))</f>
        <v>4802915996715.6309</v>
      </c>
      <c r="S183" s="20">
        <f t="array" ref="S183">R183*(1+INDEX(BPCiObIC!$B$2:$AG$43,MATCH($A183,BPCiObIC!$A$2:$A$43,0),MATCH(S$4,BPCiObIC!$B$1:$AG$1,0)))</f>
        <v>4933994526680.8838</v>
      </c>
      <c r="T183" s="20">
        <f t="array" ref="T183">S183*(1+INDEX(BPCiObIC!$B$2:$AG$43,MATCH($A183,BPCiObIC!$A$2:$A$43,0),MATCH(T$4,BPCiObIC!$B$1:$AG$1,0)))</f>
        <v>5065073056646.167</v>
      </c>
      <c r="U183" s="20">
        <f t="array" ref="U183">T183*(1+INDEX(BPCiObIC!$B$2:$AG$43,MATCH($A183,BPCiObIC!$A$2:$A$43,0),MATCH(U$4,BPCiObIC!$B$1:$AG$1,0)))</f>
        <v>5196151586611.4199</v>
      </c>
      <c r="V183" s="20">
        <f t="array" ref="V183">U183*(1+INDEX(BPCiObIC!$B$2:$AG$43,MATCH($A183,BPCiObIC!$A$2:$A$43,0),MATCH(V$4,BPCiObIC!$B$1:$AG$1,0)))</f>
        <v>5327230116576.7031</v>
      </c>
      <c r="W183" s="20">
        <f t="array" ref="W183">V183*(1+INDEX(BPCiObIC!$B$2:$AG$43,MATCH($A183,BPCiObIC!$A$2:$A$43,0),MATCH(W$4,BPCiObIC!$B$1:$AG$1,0)))</f>
        <v>5458308646541.9863</v>
      </c>
      <c r="X183" s="20">
        <f t="array" ref="X183">W183*(1+INDEX(BPCiObIC!$B$2:$AG$43,MATCH($A183,BPCiObIC!$A$2:$A$43,0),MATCH(X$4,BPCiObIC!$B$1:$AG$1,0)))</f>
        <v>5589387176507.2686</v>
      </c>
      <c r="Y183" s="20">
        <f t="array" ref="Y183">X183*(1+INDEX(BPCiObIC!$B$2:$AG$43,MATCH($A183,BPCiObIC!$A$2:$A$43,0),MATCH(Y$4,BPCiObIC!$B$1:$AG$1,0)))</f>
        <v>5720465706472.4922</v>
      </c>
      <c r="Z183" s="20">
        <f t="array" ref="Z183">Y183*(1+INDEX(BPCiObIC!$B$2:$AG$43,MATCH($A183,BPCiObIC!$A$2:$A$43,0),MATCH(Z$4,BPCiObIC!$B$1:$AG$1,0)))</f>
        <v>5851544236437.7754</v>
      </c>
      <c r="AA183" s="20">
        <f t="array" ref="AA183">Z183*(1+INDEX(BPCiObIC!$B$2:$AG$43,MATCH($A183,BPCiObIC!$A$2:$A$43,0),MATCH(AA$4,BPCiObIC!$B$1:$AG$1,0)))</f>
        <v>5982622766403.0586</v>
      </c>
      <c r="AB183" s="20">
        <f t="array" ref="AB183">AA183*(1+INDEX(BPCiObIC!$B$2:$AG$43,MATCH($A183,BPCiObIC!$A$2:$A$43,0),MATCH(AB$4,BPCiObIC!$B$1:$AG$1,0)))</f>
        <v>6113701296368.3418</v>
      </c>
      <c r="AC183" s="20">
        <f t="array" ref="AC183">AB183*(1+INDEX(BPCiObIC!$B$2:$AG$43,MATCH($A183,BPCiObIC!$A$2:$A$43,0),MATCH(AC$4,BPCiObIC!$B$1:$AG$1,0)))</f>
        <v>6244779826333.625</v>
      </c>
      <c r="AD183" s="20">
        <f t="array" ref="AD183">AC183*(1+INDEX(BPCiObIC!$B$2:$AG$43,MATCH($A183,BPCiObIC!$A$2:$A$43,0),MATCH(AD$4,BPCiObIC!$B$1:$AG$1,0)))</f>
        <v>6375858356298.8486</v>
      </c>
      <c r="AE183" s="20">
        <f t="array" ref="AE183">AD183*(1+INDEX(BPCiObIC!$B$2:$AG$43,MATCH($A183,BPCiObIC!$A$2:$A$43,0),MATCH(AE$4,BPCiObIC!$B$1:$AG$1,0)))</f>
        <v>6506936886264.1318</v>
      </c>
      <c r="AF183" s="20">
        <f t="array" ref="AF183">AE183*(1+INDEX(BPCiObIC!$B$2:$AG$43,MATCH($A183,BPCiObIC!$A$2:$A$43,0),MATCH(AF$4,BPCiObIC!$B$1:$AG$1,0)))</f>
        <v>6638015416229.4141</v>
      </c>
      <c r="AG183" s="20">
        <f t="array" ref="AG183">AF183*(1+INDEX(BPCiObIC!$B$2:$AG$43,MATCH($A183,BPCiObIC!$A$2:$A$43,0),MATCH(AG$4,BPCiObIC!$B$1:$AG$1,0)))</f>
        <v>6769093946194.6963</v>
      </c>
      <c r="AH183" s="20">
        <f t="array" ref="AH183">AG183*(1+INDEX(BPCiObIC!$B$2:$AG$43,MATCH($A183,BPCiObIC!$A$2:$A$43,0),MATCH(AH$4,BPCiObIC!$B$1:$AG$1,0)))</f>
        <v>6900172476159.9795</v>
      </c>
    </row>
    <row r="184" spans="1:34" ht="15.75" customHeight="1" x14ac:dyDescent="0.2">
      <c r="A184" s="3" t="s">
        <v>138</v>
      </c>
      <c r="B184" s="3" t="s">
        <v>92</v>
      </c>
      <c r="C184" s="3" t="s">
        <v>113</v>
      </c>
      <c r="D184" s="61">
        <f>SUM('Bureau of Stat KBLI'!X29:X31)*$E$1</f>
        <v>0</v>
      </c>
      <c r="E184" s="20">
        <f t="array" ref="E184">D184*(1+INDEX(BPCiObIC!$B$2:$AG$43,MATCH($A184,BPCiObIC!$A$2:$A$43,0),MATCH(E$4,BPCiObIC!$B$1:$AG$1,0)))</f>
        <v>0</v>
      </c>
      <c r="F184" s="20">
        <f t="array" ref="F184">E184*(1+INDEX(BPCiObIC!$B$2:$AG$43,MATCH($A184,BPCiObIC!$A$2:$A$43,0),MATCH(F$4,BPCiObIC!$B$1:$AG$1,0)))</f>
        <v>0</v>
      </c>
      <c r="G184" s="20">
        <f t="array" ref="G184">F184*(1+INDEX(BPCiObIC!$B$2:$AG$43,MATCH($A184,BPCiObIC!$A$2:$A$43,0),MATCH(G$4,BPCiObIC!$B$1:$AG$1,0)))</f>
        <v>0</v>
      </c>
      <c r="H184" s="20">
        <f t="array" ref="H184">G184*(1+INDEX(BPCiObIC!$B$2:$AG$43,MATCH($A184,BPCiObIC!$A$2:$A$43,0),MATCH(H$4,BPCiObIC!$B$1:$AG$1,0)))</f>
        <v>0</v>
      </c>
      <c r="I184" s="20">
        <f t="array" ref="I184">H184*(1+INDEX(BPCiObIC!$B$2:$AG$43,MATCH($A184,BPCiObIC!$A$2:$A$43,0),MATCH(I$4,BPCiObIC!$B$1:$AG$1,0)))</f>
        <v>0</v>
      </c>
      <c r="J184" s="20">
        <f t="array" ref="J184">I184*(1+INDEX(BPCiObIC!$B$2:$AG$43,MATCH($A184,BPCiObIC!$A$2:$A$43,0),MATCH(J$4,BPCiObIC!$B$1:$AG$1,0)))</f>
        <v>0</v>
      </c>
      <c r="K184" s="20">
        <f t="array" ref="K184">J184*(1+INDEX(BPCiObIC!$B$2:$AG$43,MATCH($A184,BPCiObIC!$A$2:$A$43,0),MATCH(K$4,BPCiObIC!$B$1:$AG$1,0)))</f>
        <v>0</v>
      </c>
      <c r="L184" s="20">
        <f t="array" ref="L184">K184*(1+INDEX(BPCiObIC!$B$2:$AG$43,MATCH($A184,BPCiObIC!$A$2:$A$43,0),MATCH(L$4,BPCiObIC!$B$1:$AG$1,0)))</f>
        <v>0</v>
      </c>
      <c r="M184" s="20">
        <f t="array" ref="M184">L184*(1+INDEX(BPCiObIC!$B$2:$AG$43,MATCH($A184,BPCiObIC!$A$2:$A$43,0),MATCH(M$4,BPCiObIC!$B$1:$AG$1,0)))</f>
        <v>0</v>
      </c>
      <c r="N184" s="20">
        <f t="array" ref="N184">M184*(1+INDEX(BPCiObIC!$B$2:$AG$43,MATCH($A184,BPCiObIC!$A$2:$A$43,0),MATCH(N$4,BPCiObIC!$B$1:$AG$1,0)))</f>
        <v>0</v>
      </c>
      <c r="O184" s="20">
        <f t="array" ref="O184">N184*(1+INDEX(BPCiObIC!$B$2:$AG$43,MATCH($A184,BPCiObIC!$A$2:$A$43,0),MATCH(O$4,BPCiObIC!$B$1:$AG$1,0)))</f>
        <v>0</v>
      </c>
      <c r="P184" s="20">
        <f t="array" ref="P184">O184*(1+INDEX(BPCiObIC!$B$2:$AG$43,MATCH($A184,BPCiObIC!$A$2:$A$43,0),MATCH(P$4,BPCiObIC!$B$1:$AG$1,0)))</f>
        <v>0</v>
      </c>
      <c r="Q184" s="20">
        <f t="array" ref="Q184">P184*(1+INDEX(BPCiObIC!$B$2:$AG$43,MATCH($A184,BPCiObIC!$A$2:$A$43,0),MATCH(Q$4,BPCiObIC!$B$1:$AG$1,0)))</f>
        <v>0</v>
      </c>
      <c r="R184" s="20">
        <f t="array" ref="R184">Q184*(1+INDEX(BPCiObIC!$B$2:$AG$43,MATCH($A184,BPCiObIC!$A$2:$A$43,0),MATCH(R$4,BPCiObIC!$B$1:$AG$1,0)))</f>
        <v>0</v>
      </c>
      <c r="S184" s="20">
        <f t="array" ref="S184">R184*(1+INDEX(BPCiObIC!$B$2:$AG$43,MATCH($A184,BPCiObIC!$A$2:$A$43,0),MATCH(S$4,BPCiObIC!$B$1:$AG$1,0)))</f>
        <v>0</v>
      </c>
      <c r="T184" s="20">
        <f t="array" ref="T184">S184*(1+INDEX(BPCiObIC!$B$2:$AG$43,MATCH($A184,BPCiObIC!$A$2:$A$43,0),MATCH(T$4,BPCiObIC!$B$1:$AG$1,0)))</f>
        <v>0</v>
      </c>
      <c r="U184" s="20">
        <f t="array" ref="U184">T184*(1+INDEX(BPCiObIC!$B$2:$AG$43,MATCH($A184,BPCiObIC!$A$2:$A$43,0),MATCH(U$4,BPCiObIC!$B$1:$AG$1,0)))</f>
        <v>0</v>
      </c>
      <c r="V184" s="20">
        <f t="array" ref="V184">U184*(1+INDEX(BPCiObIC!$B$2:$AG$43,MATCH($A184,BPCiObIC!$A$2:$A$43,0),MATCH(V$4,BPCiObIC!$B$1:$AG$1,0)))</f>
        <v>0</v>
      </c>
      <c r="W184" s="20">
        <f t="array" ref="W184">V184*(1+INDEX(BPCiObIC!$B$2:$AG$43,MATCH($A184,BPCiObIC!$A$2:$A$43,0),MATCH(W$4,BPCiObIC!$B$1:$AG$1,0)))</f>
        <v>0</v>
      </c>
      <c r="X184" s="20">
        <f t="array" ref="X184">W184*(1+INDEX(BPCiObIC!$B$2:$AG$43,MATCH($A184,BPCiObIC!$A$2:$A$43,0),MATCH(X$4,BPCiObIC!$B$1:$AG$1,0)))</f>
        <v>0</v>
      </c>
      <c r="Y184" s="20">
        <f t="array" ref="Y184">X184*(1+INDEX(BPCiObIC!$B$2:$AG$43,MATCH($A184,BPCiObIC!$A$2:$A$43,0),MATCH(Y$4,BPCiObIC!$B$1:$AG$1,0)))</f>
        <v>0</v>
      </c>
      <c r="Z184" s="20">
        <f t="array" ref="Z184">Y184*(1+INDEX(BPCiObIC!$B$2:$AG$43,MATCH($A184,BPCiObIC!$A$2:$A$43,0),MATCH(Z$4,BPCiObIC!$B$1:$AG$1,0)))</f>
        <v>0</v>
      </c>
      <c r="AA184" s="20">
        <f t="array" ref="AA184">Z184*(1+INDEX(BPCiObIC!$B$2:$AG$43,MATCH($A184,BPCiObIC!$A$2:$A$43,0),MATCH(AA$4,BPCiObIC!$B$1:$AG$1,0)))</f>
        <v>0</v>
      </c>
      <c r="AB184" s="20">
        <f t="array" ref="AB184">AA184*(1+INDEX(BPCiObIC!$B$2:$AG$43,MATCH($A184,BPCiObIC!$A$2:$A$43,0),MATCH(AB$4,BPCiObIC!$B$1:$AG$1,0)))</f>
        <v>0</v>
      </c>
      <c r="AC184" s="20">
        <f t="array" ref="AC184">AB184*(1+INDEX(BPCiObIC!$B$2:$AG$43,MATCH($A184,BPCiObIC!$A$2:$A$43,0),MATCH(AC$4,BPCiObIC!$B$1:$AG$1,0)))</f>
        <v>0</v>
      </c>
      <c r="AD184" s="20">
        <f t="array" ref="AD184">AC184*(1+INDEX(BPCiObIC!$B$2:$AG$43,MATCH($A184,BPCiObIC!$A$2:$A$43,0),MATCH(AD$4,BPCiObIC!$B$1:$AG$1,0)))</f>
        <v>0</v>
      </c>
      <c r="AE184" s="20">
        <f t="array" ref="AE184">AD184*(1+INDEX(BPCiObIC!$B$2:$AG$43,MATCH($A184,BPCiObIC!$A$2:$A$43,0),MATCH(AE$4,BPCiObIC!$B$1:$AG$1,0)))</f>
        <v>0</v>
      </c>
      <c r="AF184" s="20">
        <f t="array" ref="AF184">AE184*(1+INDEX(BPCiObIC!$B$2:$AG$43,MATCH($A184,BPCiObIC!$A$2:$A$43,0),MATCH(AF$4,BPCiObIC!$B$1:$AG$1,0)))</f>
        <v>0</v>
      </c>
      <c r="AG184" s="20">
        <f t="array" ref="AG184">AF184*(1+INDEX(BPCiObIC!$B$2:$AG$43,MATCH($A184,BPCiObIC!$A$2:$A$43,0),MATCH(AG$4,BPCiObIC!$B$1:$AG$1,0)))</f>
        <v>0</v>
      </c>
      <c r="AH184" s="20">
        <f t="array" ref="AH184">AG184*(1+INDEX(BPCiObIC!$B$2:$AG$43,MATCH($A184,BPCiObIC!$A$2:$A$43,0),MATCH(AH$4,BPCiObIC!$B$1:$AG$1,0)))</f>
        <v>0</v>
      </c>
    </row>
    <row r="185" spans="1:34" ht="15.75" customHeight="1" x14ac:dyDescent="0.2">
      <c r="A185" s="3" t="s">
        <v>139</v>
      </c>
      <c r="B185" s="3" t="s">
        <v>92</v>
      </c>
      <c r="C185" s="3" t="s">
        <v>44</v>
      </c>
      <c r="D185" s="61">
        <f>SUM('Bureau of Stat KBLI'!X32:X34)*$E$1</f>
        <v>0</v>
      </c>
      <c r="E185" s="20">
        <f t="array" ref="E185">D185*(1+INDEX(BPCiObIC!$B$2:$AG$43,MATCH($A185,BPCiObIC!$A$2:$A$43,0),MATCH(E$4,BPCiObIC!$B$1:$AG$1,0)))</f>
        <v>0</v>
      </c>
      <c r="F185" s="20">
        <f t="array" ref="F185">E185*(1+INDEX(BPCiObIC!$B$2:$AG$43,MATCH($A185,BPCiObIC!$A$2:$A$43,0),MATCH(F$4,BPCiObIC!$B$1:$AG$1,0)))</f>
        <v>0</v>
      </c>
      <c r="G185" s="20">
        <f t="array" ref="G185">F185*(1+INDEX(BPCiObIC!$B$2:$AG$43,MATCH($A185,BPCiObIC!$A$2:$A$43,0),MATCH(G$4,BPCiObIC!$B$1:$AG$1,0)))</f>
        <v>0</v>
      </c>
      <c r="H185" s="20">
        <f t="array" ref="H185">G185*(1+INDEX(BPCiObIC!$B$2:$AG$43,MATCH($A185,BPCiObIC!$A$2:$A$43,0),MATCH(H$4,BPCiObIC!$B$1:$AG$1,0)))</f>
        <v>0</v>
      </c>
      <c r="I185" s="20">
        <f t="array" ref="I185">H185*(1+INDEX(BPCiObIC!$B$2:$AG$43,MATCH($A185,BPCiObIC!$A$2:$A$43,0),MATCH(I$4,BPCiObIC!$B$1:$AG$1,0)))</f>
        <v>0</v>
      </c>
      <c r="J185" s="20">
        <f t="array" ref="J185">I185*(1+INDEX(BPCiObIC!$B$2:$AG$43,MATCH($A185,BPCiObIC!$A$2:$A$43,0),MATCH(J$4,BPCiObIC!$B$1:$AG$1,0)))</f>
        <v>0</v>
      </c>
      <c r="K185" s="20">
        <f t="array" ref="K185">J185*(1+INDEX(BPCiObIC!$B$2:$AG$43,MATCH($A185,BPCiObIC!$A$2:$A$43,0),MATCH(K$4,BPCiObIC!$B$1:$AG$1,0)))</f>
        <v>0</v>
      </c>
      <c r="L185" s="20">
        <f t="array" ref="L185">K185*(1+INDEX(BPCiObIC!$B$2:$AG$43,MATCH($A185,BPCiObIC!$A$2:$A$43,0),MATCH(L$4,BPCiObIC!$B$1:$AG$1,0)))</f>
        <v>0</v>
      </c>
      <c r="M185" s="20">
        <f t="array" ref="M185">L185*(1+INDEX(BPCiObIC!$B$2:$AG$43,MATCH($A185,BPCiObIC!$A$2:$A$43,0),MATCH(M$4,BPCiObIC!$B$1:$AG$1,0)))</f>
        <v>0</v>
      </c>
      <c r="N185" s="20">
        <f t="array" ref="N185">M185*(1+INDEX(BPCiObIC!$B$2:$AG$43,MATCH($A185,BPCiObIC!$A$2:$A$43,0),MATCH(N$4,BPCiObIC!$B$1:$AG$1,0)))</f>
        <v>0</v>
      </c>
      <c r="O185" s="20">
        <f t="array" ref="O185">N185*(1+INDEX(BPCiObIC!$B$2:$AG$43,MATCH($A185,BPCiObIC!$A$2:$A$43,0),MATCH(O$4,BPCiObIC!$B$1:$AG$1,0)))</f>
        <v>0</v>
      </c>
      <c r="P185" s="20">
        <f t="array" ref="P185">O185*(1+INDEX(BPCiObIC!$B$2:$AG$43,MATCH($A185,BPCiObIC!$A$2:$A$43,0),MATCH(P$4,BPCiObIC!$B$1:$AG$1,0)))</f>
        <v>0</v>
      </c>
      <c r="Q185" s="20">
        <f t="array" ref="Q185">P185*(1+INDEX(BPCiObIC!$B$2:$AG$43,MATCH($A185,BPCiObIC!$A$2:$A$43,0),MATCH(Q$4,BPCiObIC!$B$1:$AG$1,0)))</f>
        <v>0</v>
      </c>
      <c r="R185" s="20">
        <f t="array" ref="R185">Q185*(1+INDEX(BPCiObIC!$B$2:$AG$43,MATCH($A185,BPCiObIC!$A$2:$A$43,0),MATCH(R$4,BPCiObIC!$B$1:$AG$1,0)))</f>
        <v>0</v>
      </c>
      <c r="S185" s="20">
        <f t="array" ref="S185">R185*(1+INDEX(BPCiObIC!$B$2:$AG$43,MATCH($A185,BPCiObIC!$A$2:$A$43,0),MATCH(S$4,BPCiObIC!$B$1:$AG$1,0)))</f>
        <v>0</v>
      </c>
      <c r="T185" s="20">
        <f t="array" ref="T185">S185*(1+INDEX(BPCiObIC!$B$2:$AG$43,MATCH($A185,BPCiObIC!$A$2:$A$43,0),MATCH(T$4,BPCiObIC!$B$1:$AG$1,0)))</f>
        <v>0</v>
      </c>
      <c r="U185" s="20">
        <f t="array" ref="U185">T185*(1+INDEX(BPCiObIC!$B$2:$AG$43,MATCH($A185,BPCiObIC!$A$2:$A$43,0),MATCH(U$4,BPCiObIC!$B$1:$AG$1,0)))</f>
        <v>0</v>
      </c>
      <c r="V185" s="20">
        <f t="array" ref="V185">U185*(1+INDEX(BPCiObIC!$B$2:$AG$43,MATCH($A185,BPCiObIC!$A$2:$A$43,0),MATCH(V$4,BPCiObIC!$B$1:$AG$1,0)))</f>
        <v>0</v>
      </c>
      <c r="W185" s="20">
        <f t="array" ref="W185">V185*(1+INDEX(BPCiObIC!$B$2:$AG$43,MATCH($A185,BPCiObIC!$A$2:$A$43,0),MATCH(W$4,BPCiObIC!$B$1:$AG$1,0)))</f>
        <v>0</v>
      </c>
      <c r="X185" s="20">
        <f t="array" ref="X185">W185*(1+INDEX(BPCiObIC!$B$2:$AG$43,MATCH($A185,BPCiObIC!$A$2:$A$43,0),MATCH(X$4,BPCiObIC!$B$1:$AG$1,0)))</f>
        <v>0</v>
      </c>
      <c r="Y185" s="20">
        <f t="array" ref="Y185">X185*(1+INDEX(BPCiObIC!$B$2:$AG$43,MATCH($A185,BPCiObIC!$A$2:$A$43,0),MATCH(Y$4,BPCiObIC!$B$1:$AG$1,0)))</f>
        <v>0</v>
      </c>
      <c r="Z185" s="20">
        <f t="array" ref="Z185">Y185*(1+INDEX(BPCiObIC!$B$2:$AG$43,MATCH($A185,BPCiObIC!$A$2:$A$43,0),MATCH(Z$4,BPCiObIC!$B$1:$AG$1,0)))</f>
        <v>0</v>
      </c>
      <c r="AA185" s="20">
        <f t="array" ref="AA185">Z185*(1+INDEX(BPCiObIC!$B$2:$AG$43,MATCH($A185,BPCiObIC!$A$2:$A$43,0),MATCH(AA$4,BPCiObIC!$B$1:$AG$1,0)))</f>
        <v>0</v>
      </c>
      <c r="AB185" s="20">
        <f t="array" ref="AB185">AA185*(1+INDEX(BPCiObIC!$B$2:$AG$43,MATCH($A185,BPCiObIC!$A$2:$A$43,0),MATCH(AB$4,BPCiObIC!$B$1:$AG$1,0)))</f>
        <v>0</v>
      </c>
      <c r="AC185" s="20">
        <f t="array" ref="AC185">AB185*(1+INDEX(BPCiObIC!$B$2:$AG$43,MATCH($A185,BPCiObIC!$A$2:$A$43,0),MATCH(AC$4,BPCiObIC!$B$1:$AG$1,0)))</f>
        <v>0</v>
      </c>
      <c r="AD185" s="20">
        <f t="array" ref="AD185">AC185*(1+INDEX(BPCiObIC!$B$2:$AG$43,MATCH($A185,BPCiObIC!$A$2:$A$43,0),MATCH(AD$4,BPCiObIC!$B$1:$AG$1,0)))</f>
        <v>0</v>
      </c>
      <c r="AE185" s="20">
        <f t="array" ref="AE185">AD185*(1+INDEX(BPCiObIC!$B$2:$AG$43,MATCH($A185,BPCiObIC!$A$2:$A$43,0),MATCH(AE$4,BPCiObIC!$B$1:$AG$1,0)))</f>
        <v>0</v>
      </c>
      <c r="AF185" s="20">
        <f t="array" ref="AF185">AE185*(1+INDEX(BPCiObIC!$B$2:$AG$43,MATCH($A185,BPCiObIC!$A$2:$A$43,0),MATCH(AF$4,BPCiObIC!$B$1:$AG$1,0)))</f>
        <v>0</v>
      </c>
      <c r="AG185" s="20">
        <f t="array" ref="AG185">AF185*(1+INDEX(BPCiObIC!$B$2:$AG$43,MATCH($A185,BPCiObIC!$A$2:$A$43,0),MATCH(AG$4,BPCiObIC!$B$1:$AG$1,0)))</f>
        <v>0</v>
      </c>
      <c r="AH185" s="20">
        <f t="array" ref="AH185">AG185*(1+INDEX(BPCiObIC!$B$2:$AG$43,MATCH($A185,BPCiObIC!$A$2:$A$43,0),MATCH(AH$4,BPCiObIC!$B$1:$AG$1,0)))</f>
        <v>0</v>
      </c>
    </row>
    <row r="186" spans="1:34" ht="15.75" customHeight="1" x14ac:dyDescent="0.2">
      <c r="A186" s="3" t="s">
        <v>140</v>
      </c>
      <c r="B186" s="3" t="s">
        <v>92</v>
      </c>
      <c r="C186" s="3" t="s">
        <v>48</v>
      </c>
      <c r="D186" s="61">
        <f>'Bureau of Stat KBLI'!X35*$E$1</f>
        <v>0</v>
      </c>
      <c r="E186" s="20">
        <f t="array" ref="E186">D186*(1+INDEX(BPCiObIC!$B$2:$AG$43,MATCH($A186,BPCiObIC!$A$2:$A$43,0),MATCH(E$4,BPCiObIC!$B$1:$AG$1,0)))</f>
        <v>0</v>
      </c>
      <c r="F186" s="20">
        <f t="array" ref="F186">E186*(1+INDEX(BPCiObIC!$B$2:$AG$43,MATCH($A186,BPCiObIC!$A$2:$A$43,0),MATCH(F$4,BPCiObIC!$B$1:$AG$1,0)))</f>
        <v>0</v>
      </c>
      <c r="G186" s="20">
        <f t="array" ref="G186">F186*(1+INDEX(BPCiObIC!$B$2:$AG$43,MATCH($A186,BPCiObIC!$A$2:$A$43,0),MATCH(G$4,BPCiObIC!$B$1:$AG$1,0)))</f>
        <v>0</v>
      </c>
      <c r="H186" s="20">
        <f t="array" ref="H186">G186*(1+INDEX(BPCiObIC!$B$2:$AG$43,MATCH($A186,BPCiObIC!$A$2:$A$43,0),MATCH(H$4,BPCiObIC!$B$1:$AG$1,0)))</f>
        <v>0</v>
      </c>
      <c r="I186" s="20">
        <f t="array" ref="I186">H186*(1+INDEX(BPCiObIC!$B$2:$AG$43,MATCH($A186,BPCiObIC!$A$2:$A$43,0),MATCH(I$4,BPCiObIC!$B$1:$AG$1,0)))</f>
        <v>0</v>
      </c>
      <c r="J186" s="20">
        <f t="array" ref="J186">I186*(1+INDEX(BPCiObIC!$B$2:$AG$43,MATCH($A186,BPCiObIC!$A$2:$A$43,0),MATCH(J$4,BPCiObIC!$B$1:$AG$1,0)))</f>
        <v>0</v>
      </c>
      <c r="K186" s="20">
        <f t="array" ref="K186">J186*(1+INDEX(BPCiObIC!$B$2:$AG$43,MATCH($A186,BPCiObIC!$A$2:$A$43,0),MATCH(K$4,BPCiObIC!$B$1:$AG$1,0)))</f>
        <v>0</v>
      </c>
      <c r="L186" s="20">
        <f t="array" ref="L186">K186*(1+INDEX(BPCiObIC!$B$2:$AG$43,MATCH($A186,BPCiObIC!$A$2:$A$43,0),MATCH(L$4,BPCiObIC!$B$1:$AG$1,0)))</f>
        <v>0</v>
      </c>
      <c r="M186" s="20">
        <f t="array" ref="M186">L186*(1+INDEX(BPCiObIC!$B$2:$AG$43,MATCH($A186,BPCiObIC!$A$2:$A$43,0),MATCH(M$4,BPCiObIC!$B$1:$AG$1,0)))</f>
        <v>0</v>
      </c>
      <c r="N186" s="20">
        <f t="array" ref="N186">M186*(1+INDEX(BPCiObIC!$B$2:$AG$43,MATCH($A186,BPCiObIC!$A$2:$A$43,0),MATCH(N$4,BPCiObIC!$B$1:$AG$1,0)))</f>
        <v>0</v>
      </c>
      <c r="O186" s="20">
        <f t="array" ref="O186">N186*(1+INDEX(BPCiObIC!$B$2:$AG$43,MATCH($A186,BPCiObIC!$A$2:$A$43,0),MATCH(O$4,BPCiObIC!$B$1:$AG$1,0)))</f>
        <v>0</v>
      </c>
      <c r="P186" s="20">
        <f t="array" ref="P186">O186*(1+INDEX(BPCiObIC!$B$2:$AG$43,MATCH($A186,BPCiObIC!$A$2:$A$43,0),MATCH(P$4,BPCiObIC!$B$1:$AG$1,0)))</f>
        <v>0</v>
      </c>
      <c r="Q186" s="20">
        <f t="array" ref="Q186">P186*(1+INDEX(BPCiObIC!$B$2:$AG$43,MATCH($A186,BPCiObIC!$A$2:$A$43,0),MATCH(Q$4,BPCiObIC!$B$1:$AG$1,0)))</f>
        <v>0</v>
      </c>
      <c r="R186" s="20">
        <f t="array" ref="R186">Q186*(1+INDEX(BPCiObIC!$B$2:$AG$43,MATCH($A186,BPCiObIC!$A$2:$A$43,0),MATCH(R$4,BPCiObIC!$B$1:$AG$1,0)))</f>
        <v>0</v>
      </c>
      <c r="S186" s="20">
        <f t="array" ref="S186">R186*(1+INDEX(BPCiObIC!$B$2:$AG$43,MATCH($A186,BPCiObIC!$A$2:$A$43,0),MATCH(S$4,BPCiObIC!$B$1:$AG$1,0)))</f>
        <v>0</v>
      </c>
      <c r="T186" s="20">
        <f t="array" ref="T186">S186*(1+INDEX(BPCiObIC!$B$2:$AG$43,MATCH($A186,BPCiObIC!$A$2:$A$43,0),MATCH(T$4,BPCiObIC!$B$1:$AG$1,0)))</f>
        <v>0</v>
      </c>
      <c r="U186" s="20">
        <f t="array" ref="U186">T186*(1+INDEX(BPCiObIC!$B$2:$AG$43,MATCH($A186,BPCiObIC!$A$2:$A$43,0),MATCH(U$4,BPCiObIC!$B$1:$AG$1,0)))</f>
        <v>0</v>
      </c>
      <c r="V186" s="20">
        <f t="array" ref="V186">U186*(1+INDEX(BPCiObIC!$B$2:$AG$43,MATCH($A186,BPCiObIC!$A$2:$A$43,0),MATCH(V$4,BPCiObIC!$B$1:$AG$1,0)))</f>
        <v>0</v>
      </c>
      <c r="W186" s="20">
        <f t="array" ref="W186">V186*(1+INDEX(BPCiObIC!$B$2:$AG$43,MATCH($A186,BPCiObIC!$A$2:$A$43,0),MATCH(W$4,BPCiObIC!$B$1:$AG$1,0)))</f>
        <v>0</v>
      </c>
      <c r="X186" s="20">
        <f t="array" ref="X186">W186*(1+INDEX(BPCiObIC!$B$2:$AG$43,MATCH($A186,BPCiObIC!$A$2:$A$43,0),MATCH(X$4,BPCiObIC!$B$1:$AG$1,0)))</f>
        <v>0</v>
      </c>
      <c r="Y186" s="20">
        <f t="array" ref="Y186">X186*(1+INDEX(BPCiObIC!$B$2:$AG$43,MATCH($A186,BPCiObIC!$A$2:$A$43,0),MATCH(Y$4,BPCiObIC!$B$1:$AG$1,0)))</f>
        <v>0</v>
      </c>
      <c r="Z186" s="20">
        <f t="array" ref="Z186">Y186*(1+INDEX(BPCiObIC!$B$2:$AG$43,MATCH($A186,BPCiObIC!$A$2:$A$43,0),MATCH(Z$4,BPCiObIC!$B$1:$AG$1,0)))</f>
        <v>0</v>
      </c>
      <c r="AA186" s="20">
        <f t="array" ref="AA186">Z186*(1+INDEX(BPCiObIC!$B$2:$AG$43,MATCH($A186,BPCiObIC!$A$2:$A$43,0),MATCH(AA$4,BPCiObIC!$B$1:$AG$1,0)))</f>
        <v>0</v>
      </c>
      <c r="AB186" s="20">
        <f t="array" ref="AB186">AA186*(1+INDEX(BPCiObIC!$B$2:$AG$43,MATCH($A186,BPCiObIC!$A$2:$A$43,0),MATCH(AB$4,BPCiObIC!$B$1:$AG$1,0)))</f>
        <v>0</v>
      </c>
      <c r="AC186" s="20">
        <f t="array" ref="AC186">AB186*(1+INDEX(BPCiObIC!$B$2:$AG$43,MATCH($A186,BPCiObIC!$A$2:$A$43,0),MATCH(AC$4,BPCiObIC!$B$1:$AG$1,0)))</f>
        <v>0</v>
      </c>
      <c r="AD186" s="20">
        <f t="array" ref="AD186">AC186*(1+INDEX(BPCiObIC!$B$2:$AG$43,MATCH($A186,BPCiObIC!$A$2:$A$43,0),MATCH(AD$4,BPCiObIC!$B$1:$AG$1,0)))</f>
        <v>0</v>
      </c>
      <c r="AE186" s="20">
        <f t="array" ref="AE186">AD186*(1+INDEX(BPCiObIC!$B$2:$AG$43,MATCH($A186,BPCiObIC!$A$2:$A$43,0),MATCH(AE$4,BPCiObIC!$B$1:$AG$1,0)))</f>
        <v>0</v>
      </c>
      <c r="AF186" s="20">
        <f t="array" ref="AF186">AE186*(1+INDEX(BPCiObIC!$B$2:$AG$43,MATCH($A186,BPCiObIC!$A$2:$A$43,0),MATCH(AF$4,BPCiObIC!$B$1:$AG$1,0)))</f>
        <v>0</v>
      </c>
      <c r="AG186" s="20">
        <f t="array" ref="AG186">AF186*(1+INDEX(BPCiObIC!$B$2:$AG$43,MATCH($A186,BPCiObIC!$A$2:$A$43,0),MATCH(AG$4,BPCiObIC!$B$1:$AG$1,0)))</f>
        <v>0</v>
      </c>
      <c r="AH186" s="20">
        <f t="array" ref="AH186">AG186*(1+INDEX(BPCiObIC!$B$2:$AG$43,MATCH($A186,BPCiObIC!$A$2:$A$43,0),MATCH(AH$4,BPCiObIC!$B$1:$AG$1,0)))</f>
        <v>0</v>
      </c>
    </row>
    <row r="187" spans="1:34" ht="15.75" customHeight="1" x14ac:dyDescent="0.2">
      <c r="A187" s="3" t="s">
        <v>141</v>
      </c>
      <c r="B187" s="3" t="s">
        <v>92</v>
      </c>
      <c r="C187" s="3" t="s">
        <v>50</v>
      </c>
      <c r="D187" s="61">
        <f>SUM('Bureau of Stat KBLI'!X36:X37)*$E$1</f>
        <v>0</v>
      </c>
      <c r="E187" s="20">
        <f t="array" ref="E187">D187*(1+INDEX(BPCiObIC!$B$2:$AG$43,MATCH($A187,BPCiObIC!$A$2:$A$43,0),MATCH(E$4,BPCiObIC!$B$1:$AG$1,0)))</f>
        <v>0</v>
      </c>
      <c r="F187" s="20">
        <f t="array" ref="F187">E187*(1+INDEX(BPCiObIC!$B$2:$AG$43,MATCH($A187,BPCiObIC!$A$2:$A$43,0),MATCH(F$4,BPCiObIC!$B$1:$AG$1,0)))</f>
        <v>0</v>
      </c>
      <c r="G187" s="20">
        <f t="array" ref="G187">F187*(1+INDEX(BPCiObIC!$B$2:$AG$43,MATCH($A187,BPCiObIC!$A$2:$A$43,0),MATCH(G$4,BPCiObIC!$B$1:$AG$1,0)))</f>
        <v>0</v>
      </c>
      <c r="H187" s="20">
        <f t="array" ref="H187">G187*(1+INDEX(BPCiObIC!$B$2:$AG$43,MATCH($A187,BPCiObIC!$A$2:$A$43,0),MATCH(H$4,BPCiObIC!$B$1:$AG$1,0)))</f>
        <v>0</v>
      </c>
      <c r="I187" s="20">
        <f t="array" ref="I187">H187*(1+INDEX(BPCiObIC!$B$2:$AG$43,MATCH($A187,BPCiObIC!$A$2:$A$43,0),MATCH(I$4,BPCiObIC!$B$1:$AG$1,0)))</f>
        <v>0</v>
      </c>
      <c r="J187" s="20">
        <f t="array" ref="J187">I187*(1+INDEX(BPCiObIC!$B$2:$AG$43,MATCH($A187,BPCiObIC!$A$2:$A$43,0),MATCH(J$4,BPCiObIC!$B$1:$AG$1,0)))</f>
        <v>0</v>
      </c>
      <c r="K187" s="20">
        <f t="array" ref="K187">J187*(1+INDEX(BPCiObIC!$B$2:$AG$43,MATCH($A187,BPCiObIC!$A$2:$A$43,0),MATCH(K$4,BPCiObIC!$B$1:$AG$1,0)))</f>
        <v>0</v>
      </c>
      <c r="L187" s="20">
        <f t="array" ref="L187">K187*(1+INDEX(BPCiObIC!$B$2:$AG$43,MATCH($A187,BPCiObIC!$A$2:$A$43,0),MATCH(L$4,BPCiObIC!$B$1:$AG$1,0)))</f>
        <v>0</v>
      </c>
      <c r="M187" s="20">
        <f t="array" ref="M187">L187*(1+INDEX(BPCiObIC!$B$2:$AG$43,MATCH($A187,BPCiObIC!$A$2:$A$43,0),MATCH(M$4,BPCiObIC!$B$1:$AG$1,0)))</f>
        <v>0</v>
      </c>
      <c r="N187" s="20">
        <f t="array" ref="N187">M187*(1+INDEX(BPCiObIC!$B$2:$AG$43,MATCH($A187,BPCiObIC!$A$2:$A$43,0),MATCH(N$4,BPCiObIC!$B$1:$AG$1,0)))</f>
        <v>0</v>
      </c>
      <c r="O187" s="20">
        <f t="array" ref="O187">N187*(1+INDEX(BPCiObIC!$B$2:$AG$43,MATCH($A187,BPCiObIC!$A$2:$A$43,0),MATCH(O$4,BPCiObIC!$B$1:$AG$1,0)))</f>
        <v>0</v>
      </c>
      <c r="P187" s="20">
        <f t="array" ref="P187">O187*(1+INDEX(BPCiObIC!$B$2:$AG$43,MATCH($A187,BPCiObIC!$A$2:$A$43,0),MATCH(P$4,BPCiObIC!$B$1:$AG$1,0)))</f>
        <v>0</v>
      </c>
      <c r="Q187" s="20">
        <f t="array" ref="Q187">P187*(1+INDEX(BPCiObIC!$B$2:$AG$43,MATCH($A187,BPCiObIC!$A$2:$A$43,0),MATCH(Q$4,BPCiObIC!$B$1:$AG$1,0)))</f>
        <v>0</v>
      </c>
      <c r="R187" s="20">
        <f t="array" ref="R187">Q187*(1+INDEX(BPCiObIC!$B$2:$AG$43,MATCH($A187,BPCiObIC!$A$2:$A$43,0),MATCH(R$4,BPCiObIC!$B$1:$AG$1,0)))</f>
        <v>0</v>
      </c>
      <c r="S187" s="20">
        <f t="array" ref="S187">R187*(1+INDEX(BPCiObIC!$B$2:$AG$43,MATCH($A187,BPCiObIC!$A$2:$A$43,0),MATCH(S$4,BPCiObIC!$B$1:$AG$1,0)))</f>
        <v>0</v>
      </c>
      <c r="T187" s="20">
        <f t="array" ref="T187">S187*(1+INDEX(BPCiObIC!$B$2:$AG$43,MATCH($A187,BPCiObIC!$A$2:$A$43,0),MATCH(T$4,BPCiObIC!$B$1:$AG$1,0)))</f>
        <v>0</v>
      </c>
      <c r="U187" s="20">
        <f t="array" ref="U187">T187*(1+INDEX(BPCiObIC!$B$2:$AG$43,MATCH($A187,BPCiObIC!$A$2:$A$43,0),MATCH(U$4,BPCiObIC!$B$1:$AG$1,0)))</f>
        <v>0</v>
      </c>
      <c r="V187" s="20">
        <f t="array" ref="V187">U187*(1+INDEX(BPCiObIC!$B$2:$AG$43,MATCH($A187,BPCiObIC!$A$2:$A$43,0),MATCH(V$4,BPCiObIC!$B$1:$AG$1,0)))</f>
        <v>0</v>
      </c>
      <c r="W187" s="20">
        <f t="array" ref="W187">V187*(1+INDEX(BPCiObIC!$B$2:$AG$43,MATCH($A187,BPCiObIC!$A$2:$A$43,0),MATCH(W$4,BPCiObIC!$B$1:$AG$1,0)))</f>
        <v>0</v>
      </c>
      <c r="X187" s="20">
        <f t="array" ref="X187">W187*(1+INDEX(BPCiObIC!$B$2:$AG$43,MATCH($A187,BPCiObIC!$A$2:$A$43,0),MATCH(X$4,BPCiObIC!$B$1:$AG$1,0)))</f>
        <v>0</v>
      </c>
      <c r="Y187" s="20">
        <f t="array" ref="Y187">X187*(1+INDEX(BPCiObIC!$B$2:$AG$43,MATCH($A187,BPCiObIC!$A$2:$A$43,0),MATCH(Y$4,BPCiObIC!$B$1:$AG$1,0)))</f>
        <v>0</v>
      </c>
      <c r="Z187" s="20">
        <f t="array" ref="Z187">Y187*(1+INDEX(BPCiObIC!$B$2:$AG$43,MATCH($A187,BPCiObIC!$A$2:$A$43,0),MATCH(Z$4,BPCiObIC!$B$1:$AG$1,0)))</f>
        <v>0</v>
      </c>
      <c r="AA187" s="20">
        <f t="array" ref="AA187">Z187*(1+INDEX(BPCiObIC!$B$2:$AG$43,MATCH($A187,BPCiObIC!$A$2:$A$43,0),MATCH(AA$4,BPCiObIC!$B$1:$AG$1,0)))</f>
        <v>0</v>
      </c>
      <c r="AB187" s="20">
        <f t="array" ref="AB187">AA187*(1+INDEX(BPCiObIC!$B$2:$AG$43,MATCH($A187,BPCiObIC!$A$2:$A$43,0),MATCH(AB$4,BPCiObIC!$B$1:$AG$1,0)))</f>
        <v>0</v>
      </c>
      <c r="AC187" s="20">
        <f t="array" ref="AC187">AB187*(1+INDEX(BPCiObIC!$B$2:$AG$43,MATCH($A187,BPCiObIC!$A$2:$A$43,0),MATCH(AC$4,BPCiObIC!$B$1:$AG$1,0)))</f>
        <v>0</v>
      </c>
      <c r="AD187" s="20">
        <f t="array" ref="AD187">AC187*(1+INDEX(BPCiObIC!$B$2:$AG$43,MATCH($A187,BPCiObIC!$A$2:$A$43,0),MATCH(AD$4,BPCiObIC!$B$1:$AG$1,0)))</f>
        <v>0</v>
      </c>
      <c r="AE187" s="20">
        <f t="array" ref="AE187">AD187*(1+INDEX(BPCiObIC!$B$2:$AG$43,MATCH($A187,BPCiObIC!$A$2:$A$43,0),MATCH(AE$4,BPCiObIC!$B$1:$AG$1,0)))</f>
        <v>0</v>
      </c>
      <c r="AF187" s="20">
        <f t="array" ref="AF187">AE187*(1+INDEX(BPCiObIC!$B$2:$AG$43,MATCH($A187,BPCiObIC!$A$2:$A$43,0),MATCH(AF$4,BPCiObIC!$B$1:$AG$1,0)))</f>
        <v>0</v>
      </c>
      <c r="AG187" s="20">
        <f t="array" ref="AG187">AF187*(1+INDEX(BPCiObIC!$B$2:$AG$43,MATCH($A187,BPCiObIC!$A$2:$A$43,0),MATCH(AG$4,BPCiObIC!$B$1:$AG$1,0)))</f>
        <v>0</v>
      </c>
      <c r="AH187" s="20">
        <f t="array" ref="AH187">AG187*(1+INDEX(BPCiObIC!$B$2:$AG$43,MATCH($A187,BPCiObIC!$A$2:$A$43,0),MATCH(AH$4,BPCiObIC!$B$1:$AG$1,0)))</f>
        <v>0</v>
      </c>
    </row>
    <row r="188" spans="1:34" ht="15.75" customHeight="1" x14ac:dyDescent="0.2">
      <c r="A188" s="3" t="s">
        <v>142</v>
      </c>
      <c r="B188" s="3" t="s">
        <v>92</v>
      </c>
      <c r="C188" s="3" t="s">
        <v>53</v>
      </c>
      <c r="D188" s="61">
        <f>'Bureau of Stat KBLI'!X38*$E$1</f>
        <v>0</v>
      </c>
      <c r="E188" s="20">
        <f t="array" ref="E188">D188*(1+INDEX(BPCiObIC!$B$2:$AG$43,MATCH($A188,BPCiObIC!$A$2:$A$43,0),MATCH(E$4,BPCiObIC!$B$1:$AG$1,0)))</f>
        <v>0</v>
      </c>
      <c r="F188" s="20">
        <f t="array" ref="F188">E188*(1+INDEX(BPCiObIC!$B$2:$AG$43,MATCH($A188,BPCiObIC!$A$2:$A$43,0),MATCH(F$4,BPCiObIC!$B$1:$AG$1,0)))</f>
        <v>0</v>
      </c>
      <c r="G188" s="20">
        <f t="array" ref="G188">F188*(1+INDEX(BPCiObIC!$B$2:$AG$43,MATCH($A188,BPCiObIC!$A$2:$A$43,0),MATCH(G$4,BPCiObIC!$B$1:$AG$1,0)))</f>
        <v>0</v>
      </c>
      <c r="H188" s="20">
        <f t="array" ref="H188">G188*(1+INDEX(BPCiObIC!$B$2:$AG$43,MATCH($A188,BPCiObIC!$A$2:$A$43,0),MATCH(H$4,BPCiObIC!$B$1:$AG$1,0)))</f>
        <v>0</v>
      </c>
      <c r="I188" s="20">
        <f t="array" ref="I188">H188*(1+INDEX(BPCiObIC!$B$2:$AG$43,MATCH($A188,BPCiObIC!$A$2:$A$43,0),MATCH(I$4,BPCiObIC!$B$1:$AG$1,0)))</f>
        <v>0</v>
      </c>
      <c r="J188" s="20">
        <f t="array" ref="J188">I188*(1+INDEX(BPCiObIC!$B$2:$AG$43,MATCH($A188,BPCiObIC!$A$2:$A$43,0),MATCH(J$4,BPCiObIC!$B$1:$AG$1,0)))</f>
        <v>0</v>
      </c>
      <c r="K188" s="20">
        <f t="array" ref="K188">J188*(1+INDEX(BPCiObIC!$B$2:$AG$43,MATCH($A188,BPCiObIC!$A$2:$A$43,0),MATCH(K$4,BPCiObIC!$B$1:$AG$1,0)))</f>
        <v>0</v>
      </c>
      <c r="L188" s="20">
        <f t="array" ref="L188">K188*(1+INDEX(BPCiObIC!$B$2:$AG$43,MATCH($A188,BPCiObIC!$A$2:$A$43,0),MATCH(L$4,BPCiObIC!$B$1:$AG$1,0)))</f>
        <v>0</v>
      </c>
      <c r="M188" s="20">
        <f t="array" ref="M188">L188*(1+INDEX(BPCiObIC!$B$2:$AG$43,MATCH($A188,BPCiObIC!$A$2:$A$43,0),MATCH(M$4,BPCiObIC!$B$1:$AG$1,0)))</f>
        <v>0</v>
      </c>
      <c r="N188" s="20">
        <f t="array" ref="N188">M188*(1+INDEX(BPCiObIC!$B$2:$AG$43,MATCH($A188,BPCiObIC!$A$2:$A$43,0),MATCH(N$4,BPCiObIC!$B$1:$AG$1,0)))</f>
        <v>0</v>
      </c>
      <c r="O188" s="20">
        <f t="array" ref="O188">N188*(1+INDEX(BPCiObIC!$B$2:$AG$43,MATCH($A188,BPCiObIC!$A$2:$A$43,0),MATCH(O$4,BPCiObIC!$B$1:$AG$1,0)))</f>
        <v>0</v>
      </c>
      <c r="P188" s="20">
        <f t="array" ref="P188">O188*(1+INDEX(BPCiObIC!$B$2:$AG$43,MATCH($A188,BPCiObIC!$A$2:$A$43,0),MATCH(P$4,BPCiObIC!$B$1:$AG$1,0)))</f>
        <v>0</v>
      </c>
      <c r="Q188" s="20">
        <f t="array" ref="Q188">P188*(1+INDEX(BPCiObIC!$B$2:$AG$43,MATCH($A188,BPCiObIC!$A$2:$A$43,0),MATCH(Q$4,BPCiObIC!$B$1:$AG$1,0)))</f>
        <v>0</v>
      </c>
      <c r="R188" s="20">
        <f t="array" ref="R188">Q188*(1+INDEX(BPCiObIC!$B$2:$AG$43,MATCH($A188,BPCiObIC!$A$2:$A$43,0),MATCH(R$4,BPCiObIC!$B$1:$AG$1,0)))</f>
        <v>0</v>
      </c>
      <c r="S188" s="20">
        <f t="array" ref="S188">R188*(1+INDEX(BPCiObIC!$B$2:$AG$43,MATCH($A188,BPCiObIC!$A$2:$A$43,0),MATCH(S$4,BPCiObIC!$B$1:$AG$1,0)))</f>
        <v>0</v>
      </c>
      <c r="T188" s="20">
        <f t="array" ref="T188">S188*(1+INDEX(BPCiObIC!$B$2:$AG$43,MATCH($A188,BPCiObIC!$A$2:$A$43,0),MATCH(T$4,BPCiObIC!$B$1:$AG$1,0)))</f>
        <v>0</v>
      </c>
      <c r="U188" s="20">
        <f t="array" ref="U188">T188*(1+INDEX(BPCiObIC!$B$2:$AG$43,MATCH($A188,BPCiObIC!$A$2:$A$43,0),MATCH(U$4,BPCiObIC!$B$1:$AG$1,0)))</f>
        <v>0</v>
      </c>
      <c r="V188" s="20">
        <f t="array" ref="V188">U188*(1+INDEX(BPCiObIC!$B$2:$AG$43,MATCH($A188,BPCiObIC!$A$2:$A$43,0),MATCH(V$4,BPCiObIC!$B$1:$AG$1,0)))</f>
        <v>0</v>
      </c>
      <c r="W188" s="20">
        <f t="array" ref="W188">V188*(1+INDEX(BPCiObIC!$B$2:$AG$43,MATCH($A188,BPCiObIC!$A$2:$A$43,0),MATCH(W$4,BPCiObIC!$B$1:$AG$1,0)))</f>
        <v>0</v>
      </c>
      <c r="X188" s="20">
        <f t="array" ref="X188">W188*(1+INDEX(BPCiObIC!$B$2:$AG$43,MATCH($A188,BPCiObIC!$A$2:$A$43,0),MATCH(X$4,BPCiObIC!$B$1:$AG$1,0)))</f>
        <v>0</v>
      </c>
      <c r="Y188" s="20">
        <f t="array" ref="Y188">X188*(1+INDEX(BPCiObIC!$B$2:$AG$43,MATCH($A188,BPCiObIC!$A$2:$A$43,0),MATCH(Y$4,BPCiObIC!$B$1:$AG$1,0)))</f>
        <v>0</v>
      </c>
      <c r="Z188" s="20">
        <f t="array" ref="Z188">Y188*(1+INDEX(BPCiObIC!$B$2:$AG$43,MATCH($A188,BPCiObIC!$A$2:$A$43,0),MATCH(Z$4,BPCiObIC!$B$1:$AG$1,0)))</f>
        <v>0</v>
      </c>
      <c r="AA188" s="20">
        <f t="array" ref="AA188">Z188*(1+INDEX(BPCiObIC!$B$2:$AG$43,MATCH($A188,BPCiObIC!$A$2:$A$43,0),MATCH(AA$4,BPCiObIC!$B$1:$AG$1,0)))</f>
        <v>0</v>
      </c>
      <c r="AB188" s="20">
        <f t="array" ref="AB188">AA188*(1+INDEX(BPCiObIC!$B$2:$AG$43,MATCH($A188,BPCiObIC!$A$2:$A$43,0),MATCH(AB$4,BPCiObIC!$B$1:$AG$1,0)))</f>
        <v>0</v>
      </c>
      <c r="AC188" s="20">
        <f t="array" ref="AC188">AB188*(1+INDEX(BPCiObIC!$B$2:$AG$43,MATCH($A188,BPCiObIC!$A$2:$A$43,0),MATCH(AC$4,BPCiObIC!$B$1:$AG$1,0)))</f>
        <v>0</v>
      </c>
      <c r="AD188" s="20">
        <f t="array" ref="AD188">AC188*(1+INDEX(BPCiObIC!$B$2:$AG$43,MATCH($A188,BPCiObIC!$A$2:$A$43,0),MATCH(AD$4,BPCiObIC!$B$1:$AG$1,0)))</f>
        <v>0</v>
      </c>
      <c r="AE188" s="20">
        <f t="array" ref="AE188">AD188*(1+INDEX(BPCiObIC!$B$2:$AG$43,MATCH($A188,BPCiObIC!$A$2:$A$43,0),MATCH(AE$4,BPCiObIC!$B$1:$AG$1,0)))</f>
        <v>0</v>
      </c>
      <c r="AF188" s="20">
        <f t="array" ref="AF188">AE188*(1+INDEX(BPCiObIC!$B$2:$AG$43,MATCH($A188,BPCiObIC!$A$2:$A$43,0),MATCH(AF$4,BPCiObIC!$B$1:$AG$1,0)))</f>
        <v>0</v>
      </c>
      <c r="AG188" s="20">
        <f t="array" ref="AG188">AF188*(1+INDEX(BPCiObIC!$B$2:$AG$43,MATCH($A188,BPCiObIC!$A$2:$A$43,0),MATCH(AG$4,BPCiObIC!$B$1:$AG$1,0)))</f>
        <v>0</v>
      </c>
      <c r="AH188" s="20">
        <f t="array" ref="AH188">AG188*(1+INDEX(BPCiObIC!$B$2:$AG$43,MATCH($A188,BPCiObIC!$A$2:$A$43,0),MATCH(AH$4,BPCiObIC!$B$1:$AG$1,0)))</f>
        <v>0</v>
      </c>
    </row>
    <row r="189" spans="1:34" ht="15.75" customHeight="1" x14ac:dyDescent="0.2">
      <c r="A189" s="3" t="s">
        <v>143</v>
      </c>
      <c r="B189" s="3" t="s">
        <v>92</v>
      </c>
      <c r="C189" s="3" t="s">
        <v>114</v>
      </c>
      <c r="D189" s="61">
        <f>SUM('Bureau of Stat KBLI'!X39:X40)*$E$1</f>
        <v>0</v>
      </c>
      <c r="E189" s="20">
        <f t="array" ref="E189">D189*(1+INDEX(BPCiObIC!$B$2:$AG$43,MATCH($A189,BPCiObIC!$A$2:$A$43,0),MATCH(E$4,BPCiObIC!$B$1:$AG$1,0)))</f>
        <v>0</v>
      </c>
      <c r="F189" s="20">
        <f t="array" ref="F189">E189*(1+INDEX(BPCiObIC!$B$2:$AG$43,MATCH($A189,BPCiObIC!$A$2:$A$43,0),MATCH(F$4,BPCiObIC!$B$1:$AG$1,0)))</f>
        <v>0</v>
      </c>
      <c r="G189" s="20">
        <f t="array" ref="G189">F189*(1+INDEX(BPCiObIC!$B$2:$AG$43,MATCH($A189,BPCiObIC!$A$2:$A$43,0),MATCH(G$4,BPCiObIC!$B$1:$AG$1,0)))</f>
        <v>0</v>
      </c>
      <c r="H189" s="20">
        <f t="array" ref="H189">G189*(1+INDEX(BPCiObIC!$B$2:$AG$43,MATCH($A189,BPCiObIC!$A$2:$A$43,0),MATCH(H$4,BPCiObIC!$B$1:$AG$1,0)))</f>
        <v>0</v>
      </c>
      <c r="I189" s="20">
        <f t="array" ref="I189">H189*(1+INDEX(BPCiObIC!$B$2:$AG$43,MATCH($A189,BPCiObIC!$A$2:$A$43,0),MATCH(I$4,BPCiObIC!$B$1:$AG$1,0)))</f>
        <v>0</v>
      </c>
      <c r="J189" s="20">
        <f t="array" ref="J189">I189*(1+INDEX(BPCiObIC!$B$2:$AG$43,MATCH($A189,BPCiObIC!$A$2:$A$43,0),MATCH(J$4,BPCiObIC!$B$1:$AG$1,0)))</f>
        <v>0</v>
      </c>
      <c r="K189" s="20">
        <f t="array" ref="K189">J189*(1+INDEX(BPCiObIC!$B$2:$AG$43,MATCH($A189,BPCiObIC!$A$2:$A$43,0),MATCH(K$4,BPCiObIC!$B$1:$AG$1,0)))</f>
        <v>0</v>
      </c>
      <c r="L189" s="20">
        <f t="array" ref="L189">K189*(1+INDEX(BPCiObIC!$B$2:$AG$43,MATCH($A189,BPCiObIC!$A$2:$A$43,0),MATCH(L$4,BPCiObIC!$B$1:$AG$1,0)))</f>
        <v>0</v>
      </c>
      <c r="M189" s="20">
        <f t="array" ref="M189">L189*(1+INDEX(BPCiObIC!$B$2:$AG$43,MATCH($A189,BPCiObIC!$A$2:$A$43,0),MATCH(M$4,BPCiObIC!$B$1:$AG$1,0)))</f>
        <v>0</v>
      </c>
      <c r="N189" s="20">
        <f t="array" ref="N189">M189*(1+INDEX(BPCiObIC!$B$2:$AG$43,MATCH($A189,BPCiObIC!$A$2:$A$43,0),MATCH(N$4,BPCiObIC!$B$1:$AG$1,0)))</f>
        <v>0</v>
      </c>
      <c r="O189" s="20">
        <f t="array" ref="O189">N189*(1+INDEX(BPCiObIC!$B$2:$AG$43,MATCH($A189,BPCiObIC!$A$2:$A$43,0),MATCH(O$4,BPCiObIC!$B$1:$AG$1,0)))</f>
        <v>0</v>
      </c>
      <c r="P189" s="20">
        <f t="array" ref="P189">O189*(1+INDEX(BPCiObIC!$B$2:$AG$43,MATCH($A189,BPCiObIC!$A$2:$A$43,0),MATCH(P$4,BPCiObIC!$B$1:$AG$1,0)))</f>
        <v>0</v>
      </c>
      <c r="Q189" s="20">
        <f t="array" ref="Q189">P189*(1+INDEX(BPCiObIC!$B$2:$AG$43,MATCH($A189,BPCiObIC!$A$2:$A$43,0),MATCH(Q$4,BPCiObIC!$B$1:$AG$1,0)))</f>
        <v>0</v>
      </c>
      <c r="R189" s="20">
        <f t="array" ref="R189">Q189*(1+INDEX(BPCiObIC!$B$2:$AG$43,MATCH($A189,BPCiObIC!$A$2:$A$43,0),MATCH(R$4,BPCiObIC!$B$1:$AG$1,0)))</f>
        <v>0</v>
      </c>
      <c r="S189" s="20">
        <f t="array" ref="S189">R189*(1+INDEX(BPCiObIC!$B$2:$AG$43,MATCH($A189,BPCiObIC!$A$2:$A$43,0),MATCH(S$4,BPCiObIC!$B$1:$AG$1,0)))</f>
        <v>0</v>
      </c>
      <c r="T189" s="20">
        <f t="array" ref="T189">S189*(1+INDEX(BPCiObIC!$B$2:$AG$43,MATCH($A189,BPCiObIC!$A$2:$A$43,0),MATCH(T$4,BPCiObIC!$B$1:$AG$1,0)))</f>
        <v>0</v>
      </c>
      <c r="U189" s="20">
        <f t="array" ref="U189">T189*(1+INDEX(BPCiObIC!$B$2:$AG$43,MATCH($A189,BPCiObIC!$A$2:$A$43,0),MATCH(U$4,BPCiObIC!$B$1:$AG$1,0)))</f>
        <v>0</v>
      </c>
      <c r="V189" s="20">
        <f t="array" ref="V189">U189*(1+INDEX(BPCiObIC!$B$2:$AG$43,MATCH($A189,BPCiObIC!$A$2:$A$43,0),MATCH(V$4,BPCiObIC!$B$1:$AG$1,0)))</f>
        <v>0</v>
      </c>
      <c r="W189" s="20">
        <f t="array" ref="W189">V189*(1+INDEX(BPCiObIC!$B$2:$AG$43,MATCH($A189,BPCiObIC!$A$2:$A$43,0),MATCH(W$4,BPCiObIC!$B$1:$AG$1,0)))</f>
        <v>0</v>
      </c>
      <c r="X189" s="20">
        <f t="array" ref="X189">W189*(1+INDEX(BPCiObIC!$B$2:$AG$43,MATCH($A189,BPCiObIC!$A$2:$A$43,0),MATCH(X$4,BPCiObIC!$B$1:$AG$1,0)))</f>
        <v>0</v>
      </c>
      <c r="Y189" s="20">
        <f t="array" ref="Y189">X189*(1+INDEX(BPCiObIC!$B$2:$AG$43,MATCH($A189,BPCiObIC!$A$2:$A$43,0),MATCH(Y$4,BPCiObIC!$B$1:$AG$1,0)))</f>
        <v>0</v>
      </c>
      <c r="Z189" s="20">
        <f t="array" ref="Z189">Y189*(1+INDEX(BPCiObIC!$B$2:$AG$43,MATCH($A189,BPCiObIC!$A$2:$A$43,0),MATCH(Z$4,BPCiObIC!$B$1:$AG$1,0)))</f>
        <v>0</v>
      </c>
      <c r="AA189" s="20">
        <f t="array" ref="AA189">Z189*(1+INDEX(BPCiObIC!$B$2:$AG$43,MATCH($A189,BPCiObIC!$A$2:$A$43,0),MATCH(AA$4,BPCiObIC!$B$1:$AG$1,0)))</f>
        <v>0</v>
      </c>
      <c r="AB189" s="20">
        <f t="array" ref="AB189">AA189*(1+INDEX(BPCiObIC!$B$2:$AG$43,MATCH($A189,BPCiObIC!$A$2:$A$43,0),MATCH(AB$4,BPCiObIC!$B$1:$AG$1,0)))</f>
        <v>0</v>
      </c>
      <c r="AC189" s="20">
        <f t="array" ref="AC189">AB189*(1+INDEX(BPCiObIC!$B$2:$AG$43,MATCH($A189,BPCiObIC!$A$2:$A$43,0),MATCH(AC$4,BPCiObIC!$B$1:$AG$1,0)))</f>
        <v>0</v>
      </c>
      <c r="AD189" s="20">
        <f t="array" ref="AD189">AC189*(1+INDEX(BPCiObIC!$B$2:$AG$43,MATCH($A189,BPCiObIC!$A$2:$A$43,0),MATCH(AD$4,BPCiObIC!$B$1:$AG$1,0)))</f>
        <v>0</v>
      </c>
      <c r="AE189" s="20">
        <f t="array" ref="AE189">AD189*(1+INDEX(BPCiObIC!$B$2:$AG$43,MATCH($A189,BPCiObIC!$A$2:$A$43,0),MATCH(AE$4,BPCiObIC!$B$1:$AG$1,0)))</f>
        <v>0</v>
      </c>
      <c r="AF189" s="20">
        <f t="array" ref="AF189">AE189*(1+INDEX(BPCiObIC!$B$2:$AG$43,MATCH($A189,BPCiObIC!$A$2:$A$43,0),MATCH(AF$4,BPCiObIC!$B$1:$AG$1,0)))</f>
        <v>0</v>
      </c>
      <c r="AG189" s="20">
        <f t="array" ref="AG189">AF189*(1+INDEX(BPCiObIC!$B$2:$AG$43,MATCH($A189,BPCiObIC!$A$2:$A$43,0),MATCH(AG$4,BPCiObIC!$B$1:$AG$1,0)))</f>
        <v>0</v>
      </c>
      <c r="AH189" s="20">
        <f t="array" ref="AH189">AG189*(1+INDEX(BPCiObIC!$B$2:$AG$43,MATCH($A189,BPCiObIC!$A$2:$A$43,0),MATCH(AH$4,BPCiObIC!$B$1:$AG$1,0)))</f>
        <v>0</v>
      </c>
    </row>
    <row r="190" spans="1:34" ht="15.75" customHeight="1" x14ac:dyDescent="0.2">
      <c r="A190" s="3" t="s">
        <v>144</v>
      </c>
      <c r="B190" s="3" t="s">
        <v>92</v>
      </c>
      <c r="C190" s="3" t="s">
        <v>115</v>
      </c>
      <c r="D190" s="61">
        <f>'Bureau of Stat KBLI'!X41*$E$1</f>
        <v>0</v>
      </c>
      <c r="E190" s="20">
        <f t="array" ref="E190">D190*(1+INDEX(BPCiObIC!$B$2:$AG$43,MATCH($A190,BPCiObIC!$A$2:$A$43,0),MATCH(E$4,BPCiObIC!$B$1:$AG$1,0)))</f>
        <v>0</v>
      </c>
      <c r="F190" s="20">
        <f t="array" ref="F190">E190*(1+INDEX(BPCiObIC!$B$2:$AG$43,MATCH($A190,BPCiObIC!$A$2:$A$43,0),MATCH(F$4,BPCiObIC!$B$1:$AG$1,0)))</f>
        <v>0</v>
      </c>
      <c r="G190" s="20">
        <f t="array" ref="G190">F190*(1+INDEX(BPCiObIC!$B$2:$AG$43,MATCH($A190,BPCiObIC!$A$2:$A$43,0),MATCH(G$4,BPCiObIC!$B$1:$AG$1,0)))</f>
        <v>0</v>
      </c>
      <c r="H190" s="20">
        <f t="array" ref="H190">G190*(1+INDEX(BPCiObIC!$B$2:$AG$43,MATCH($A190,BPCiObIC!$A$2:$A$43,0),MATCH(H$4,BPCiObIC!$B$1:$AG$1,0)))</f>
        <v>0</v>
      </c>
      <c r="I190" s="20">
        <f t="array" ref="I190">H190*(1+INDEX(BPCiObIC!$B$2:$AG$43,MATCH($A190,BPCiObIC!$A$2:$A$43,0),MATCH(I$4,BPCiObIC!$B$1:$AG$1,0)))</f>
        <v>0</v>
      </c>
      <c r="J190" s="20">
        <f t="array" ref="J190">I190*(1+INDEX(BPCiObIC!$B$2:$AG$43,MATCH($A190,BPCiObIC!$A$2:$A$43,0),MATCH(J$4,BPCiObIC!$B$1:$AG$1,0)))</f>
        <v>0</v>
      </c>
      <c r="K190" s="20">
        <f t="array" ref="K190">J190*(1+INDEX(BPCiObIC!$B$2:$AG$43,MATCH($A190,BPCiObIC!$A$2:$A$43,0),MATCH(K$4,BPCiObIC!$B$1:$AG$1,0)))</f>
        <v>0</v>
      </c>
      <c r="L190" s="20">
        <f t="array" ref="L190">K190*(1+INDEX(BPCiObIC!$B$2:$AG$43,MATCH($A190,BPCiObIC!$A$2:$A$43,0),MATCH(L$4,BPCiObIC!$B$1:$AG$1,0)))</f>
        <v>0</v>
      </c>
      <c r="M190" s="20">
        <f t="array" ref="M190">L190*(1+INDEX(BPCiObIC!$B$2:$AG$43,MATCH($A190,BPCiObIC!$A$2:$A$43,0),MATCH(M$4,BPCiObIC!$B$1:$AG$1,0)))</f>
        <v>0</v>
      </c>
      <c r="N190" s="20">
        <f t="array" ref="N190">M190*(1+INDEX(BPCiObIC!$B$2:$AG$43,MATCH($A190,BPCiObIC!$A$2:$A$43,0),MATCH(N$4,BPCiObIC!$B$1:$AG$1,0)))</f>
        <v>0</v>
      </c>
      <c r="O190" s="20">
        <f t="array" ref="O190">N190*(1+INDEX(BPCiObIC!$B$2:$AG$43,MATCH($A190,BPCiObIC!$A$2:$A$43,0),MATCH(O$4,BPCiObIC!$B$1:$AG$1,0)))</f>
        <v>0</v>
      </c>
      <c r="P190" s="20">
        <f t="array" ref="P190">O190*(1+INDEX(BPCiObIC!$B$2:$AG$43,MATCH($A190,BPCiObIC!$A$2:$A$43,0),MATCH(P$4,BPCiObIC!$B$1:$AG$1,0)))</f>
        <v>0</v>
      </c>
      <c r="Q190" s="20">
        <f t="array" ref="Q190">P190*(1+INDEX(BPCiObIC!$B$2:$AG$43,MATCH($A190,BPCiObIC!$A$2:$A$43,0),MATCH(Q$4,BPCiObIC!$B$1:$AG$1,0)))</f>
        <v>0</v>
      </c>
      <c r="R190" s="20">
        <f t="array" ref="R190">Q190*(1+INDEX(BPCiObIC!$B$2:$AG$43,MATCH($A190,BPCiObIC!$A$2:$A$43,0),MATCH(R$4,BPCiObIC!$B$1:$AG$1,0)))</f>
        <v>0</v>
      </c>
      <c r="S190" s="20">
        <f t="array" ref="S190">R190*(1+INDEX(BPCiObIC!$B$2:$AG$43,MATCH($A190,BPCiObIC!$A$2:$A$43,0),MATCH(S$4,BPCiObIC!$B$1:$AG$1,0)))</f>
        <v>0</v>
      </c>
      <c r="T190" s="20">
        <f t="array" ref="T190">S190*(1+INDEX(BPCiObIC!$B$2:$AG$43,MATCH($A190,BPCiObIC!$A$2:$A$43,0),MATCH(T$4,BPCiObIC!$B$1:$AG$1,0)))</f>
        <v>0</v>
      </c>
      <c r="U190" s="20">
        <f t="array" ref="U190">T190*(1+INDEX(BPCiObIC!$B$2:$AG$43,MATCH($A190,BPCiObIC!$A$2:$A$43,0),MATCH(U$4,BPCiObIC!$B$1:$AG$1,0)))</f>
        <v>0</v>
      </c>
      <c r="V190" s="20">
        <f t="array" ref="V190">U190*(1+INDEX(BPCiObIC!$B$2:$AG$43,MATCH($A190,BPCiObIC!$A$2:$A$43,0),MATCH(V$4,BPCiObIC!$B$1:$AG$1,0)))</f>
        <v>0</v>
      </c>
      <c r="W190" s="20">
        <f t="array" ref="W190">V190*(1+INDEX(BPCiObIC!$B$2:$AG$43,MATCH($A190,BPCiObIC!$A$2:$A$43,0),MATCH(W$4,BPCiObIC!$B$1:$AG$1,0)))</f>
        <v>0</v>
      </c>
      <c r="X190" s="20">
        <f t="array" ref="X190">W190*(1+INDEX(BPCiObIC!$B$2:$AG$43,MATCH($A190,BPCiObIC!$A$2:$A$43,0),MATCH(X$4,BPCiObIC!$B$1:$AG$1,0)))</f>
        <v>0</v>
      </c>
      <c r="Y190" s="20">
        <f t="array" ref="Y190">X190*(1+INDEX(BPCiObIC!$B$2:$AG$43,MATCH($A190,BPCiObIC!$A$2:$A$43,0),MATCH(Y$4,BPCiObIC!$B$1:$AG$1,0)))</f>
        <v>0</v>
      </c>
      <c r="Z190" s="20">
        <f t="array" ref="Z190">Y190*(1+INDEX(BPCiObIC!$B$2:$AG$43,MATCH($A190,BPCiObIC!$A$2:$A$43,0),MATCH(Z$4,BPCiObIC!$B$1:$AG$1,0)))</f>
        <v>0</v>
      </c>
      <c r="AA190" s="20">
        <f t="array" ref="AA190">Z190*(1+INDEX(BPCiObIC!$B$2:$AG$43,MATCH($A190,BPCiObIC!$A$2:$A$43,0),MATCH(AA$4,BPCiObIC!$B$1:$AG$1,0)))</f>
        <v>0</v>
      </c>
      <c r="AB190" s="20">
        <f t="array" ref="AB190">AA190*(1+INDEX(BPCiObIC!$B$2:$AG$43,MATCH($A190,BPCiObIC!$A$2:$A$43,0),MATCH(AB$4,BPCiObIC!$B$1:$AG$1,0)))</f>
        <v>0</v>
      </c>
      <c r="AC190" s="20">
        <f t="array" ref="AC190">AB190*(1+INDEX(BPCiObIC!$B$2:$AG$43,MATCH($A190,BPCiObIC!$A$2:$A$43,0),MATCH(AC$4,BPCiObIC!$B$1:$AG$1,0)))</f>
        <v>0</v>
      </c>
      <c r="AD190" s="20">
        <f t="array" ref="AD190">AC190*(1+INDEX(BPCiObIC!$B$2:$AG$43,MATCH($A190,BPCiObIC!$A$2:$A$43,0),MATCH(AD$4,BPCiObIC!$B$1:$AG$1,0)))</f>
        <v>0</v>
      </c>
      <c r="AE190" s="20">
        <f t="array" ref="AE190">AD190*(1+INDEX(BPCiObIC!$B$2:$AG$43,MATCH($A190,BPCiObIC!$A$2:$A$43,0),MATCH(AE$4,BPCiObIC!$B$1:$AG$1,0)))</f>
        <v>0</v>
      </c>
      <c r="AF190" s="20">
        <f t="array" ref="AF190">AE190*(1+INDEX(BPCiObIC!$B$2:$AG$43,MATCH($A190,BPCiObIC!$A$2:$A$43,0),MATCH(AF$4,BPCiObIC!$B$1:$AG$1,0)))</f>
        <v>0</v>
      </c>
      <c r="AG190" s="20">
        <f t="array" ref="AG190">AF190*(1+INDEX(BPCiObIC!$B$2:$AG$43,MATCH($A190,BPCiObIC!$A$2:$A$43,0),MATCH(AG$4,BPCiObIC!$B$1:$AG$1,0)))</f>
        <v>0</v>
      </c>
      <c r="AH190" s="20">
        <f t="array" ref="AH190">AG190*(1+INDEX(BPCiObIC!$B$2:$AG$43,MATCH($A190,BPCiObIC!$A$2:$A$43,0),MATCH(AH$4,BPCiObIC!$B$1:$AG$1,0)))</f>
        <v>0</v>
      </c>
    </row>
    <row r="191" spans="1:34" ht="15.75" customHeight="1" x14ac:dyDescent="0.2">
      <c r="A191" s="3" t="s">
        <v>145</v>
      </c>
      <c r="B191" s="3" t="s">
        <v>92</v>
      </c>
      <c r="C191" s="3" t="s">
        <v>116</v>
      </c>
      <c r="D191" s="61">
        <f>SUM(SUMIFS('BIFUBC Output_energy'!G:G,'BIFUBC Output_energy'!A:A,B191,'BIFUBC Output_energy'!B:B,C191),SUMIFS('BIFUBC Output_nonenergy'!E:E,'BIFUBC Output_nonenergy'!A:A,B191,'BIFUBC Output_nonenergy'!B:B,C191))</f>
        <v>0</v>
      </c>
      <c r="E191" s="20">
        <f t="array" ref="E191">D191*(1+INDEX(BPCiObIC!$B$2:$AG$43,MATCH($A191,BPCiObIC!$A$2:$A$43,0),MATCH(E$4,BPCiObIC!$B$1:$AG$1,0)))</f>
        <v>0</v>
      </c>
      <c r="F191" s="20">
        <f t="array" ref="F191">E191*(1+INDEX(BPCiObIC!$B$2:$AG$43,MATCH($A191,BPCiObIC!$A$2:$A$43,0),MATCH(F$4,BPCiObIC!$B$1:$AG$1,0)))</f>
        <v>0</v>
      </c>
      <c r="G191" s="20">
        <f t="array" ref="G191">F191*(1+INDEX(BPCiObIC!$B$2:$AG$43,MATCH($A191,BPCiObIC!$A$2:$A$43,0),MATCH(G$4,BPCiObIC!$B$1:$AG$1,0)))</f>
        <v>0</v>
      </c>
      <c r="H191" s="20">
        <f t="array" ref="H191">G191*(1+INDEX(BPCiObIC!$B$2:$AG$43,MATCH($A191,BPCiObIC!$A$2:$A$43,0),MATCH(H$4,BPCiObIC!$B$1:$AG$1,0)))</f>
        <v>0</v>
      </c>
      <c r="I191" s="20">
        <f t="array" ref="I191">H191*(1+INDEX(BPCiObIC!$B$2:$AG$43,MATCH($A191,BPCiObIC!$A$2:$A$43,0),MATCH(I$4,BPCiObIC!$B$1:$AG$1,0)))</f>
        <v>0</v>
      </c>
      <c r="J191" s="20">
        <f t="array" ref="J191">I191*(1+INDEX(BPCiObIC!$B$2:$AG$43,MATCH($A191,BPCiObIC!$A$2:$A$43,0),MATCH(J$4,BPCiObIC!$B$1:$AG$1,0)))</f>
        <v>0</v>
      </c>
      <c r="K191" s="20">
        <f t="array" ref="K191">J191*(1+INDEX(BPCiObIC!$B$2:$AG$43,MATCH($A191,BPCiObIC!$A$2:$A$43,0),MATCH(K$4,BPCiObIC!$B$1:$AG$1,0)))</f>
        <v>0</v>
      </c>
      <c r="L191" s="20">
        <f t="array" ref="L191">K191*(1+INDEX(BPCiObIC!$B$2:$AG$43,MATCH($A191,BPCiObIC!$A$2:$A$43,0),MATCH(L$4,BPCiObIC!$B$1:$AG$1,0)))</f>
        <v>0</v>
      </c>
      <c r="M191" s="20">
        <f t="array" ref="M191">L191*(1+INDEX(BPCiObIC!$B$2:$AG$43,MATCH($A191,BPCiObIC!$A$2:$A$43,0),MATCH(M$4,BPCiObIC!$B$1:$AG$1,0)))</f>
        <v>0</v>
      </c>
      <c r="N191" s="20">
        <f t="array" ref="N191">M191*(1+INDEX(BPCiObIC!$B$2:$AG$43,MATCH($A191,BPCiObIC!$A$2:$A$43,0),MATCH(N$4,BPCiObIC!$B$1:$AG$1,0)))</f>
        <v>0</v>
      </c>
      <c r="O191" s="20">
        <f t="array" ref="O191">N191*(1+INDEX(BPCiObIC!$B$2:$AG$43,MATCH($A191,BPCiObIC!$A$2:$A$43,0),MATCH(O$4,BPCiObIC!$B$1:$AG$1,0)))</f>
        <v>0</v>
      </c>
      <c r="P191" s="20">
        <f t="array" ref="P191">O191*(1+INDEX(BPCiObIC!$B$2:$AG$43,MATCH($A191,BPCiObIC!$A$2:$A$43,0),MATCH(P$4,BPCiObIC!$B$1:$AG$1,0)))</f>
        <v>0</v>
      </c>
      <c r="Q191" s="20">
        <f t="array" ref="Q191">P191*(1+INDEX(BPCiObIC!$B$2:$AG$43,MATCH($A191,BPCiObIC!$A$2:$A$43,0),MATCH(Q$4,BPCiObIC!$B$1:$AG$1,0)))</f>
        <v>0</v>
      </c>
      <c r="R191" s="20">
        <f t="array" ref="R191">Q191*(1+INDEX(BPCiObIC!$B$2:$AG$43,MATCH($A191,BPCiObIC!$A$2:$A$43,0),MATCH(R$4,BPCiObIC!$B$1:$AG$1,0)))</f>
        <v>0</v>
      </c>
      <c r="S191" s="20">
        <f t="array" ref="S191">R191*(1+INDEX(BPCiObIC!$B$2:$AG$43,MATCH($A191,BPCiObIC!$A$2:$A$43,0),MATCH(S$4,BPCiObIC!$B$1:$AG$1,0)))</f>
        <v>0</v>
      </c>
      <c r="T191" s="20">
        <f t="array" ref="T191">S191*(1+INDEX(BPCiObIC!$B$2:$AG$43,MATCH($A191,BPCiObIC!$A$2:$A$43,0),MATCH(T$4,BPCiObIC!$B$1:$AG$1,0)))</f>
        <v>0</v>
      </c>
      <c r="U191" s="20">
        <f t="array" ref="U191">T191*(1+INDEX(BPCiObIC!$B$2:$AG$43,MATCH($A191,BPCiObIC!$A$2:$A$43,0),MATCH(U$4,BPCiObIC!$B$1:$AG$1,0)))</f>
        <v>0</v>
      </c>
      <c r="V191" s="20">
        <f t="array" ref="V191">U191*(1+INDEX(BPCiObIC!$B$2:$AG$43,MATCH($A191,BPCiObIC!$A$2:$A$43,0),MATCH(V$4,BPCiObIC!$B$1:$AG$1,0)))</f>
        <v>0</v>
      </c>
      <c r="W191" s="20">
        <f t="array" ref="W191">V191*(1+INDEX(BPCiObIC!$B$2:$AG$43,MATCH($A191,BPCiObIC!$A$2:$A$43,0),MATCH(W$4,BPCiObIC!$B$1:$AG$1,0)))</f>
        <v>0</v>
      </c>
      <c r="X191" s="20">
        <f t="array" ref="X191">W191*(1+INDEX(BPCiObIC!$B$2:$AG$43,MATCH($A191,BPCiObIC!$A$2:$A$43,0),MATCH(X$4,BPCiObIC!$B$1:$AG$1,0)))</f>
        <v>0</v>
      </c>
      <c r="Y191" s="20">
        <f t="array" ref="Y191">X191*(1+INDEX(BPCiObIC!$B$2:$AG$43,MATCH($A191,BPCiObIC!$A$2:$A$43,0),MATCH(Y$4,BPCiObIC!$B$1:$AG$1,0)))</f>
        <v>0</v>
      </c>
      <c r="Z191" s="20">
        <f t="array" ref="Z191">Y191*(1+INDEX(BPCiObIC!$B$2:$AG$43,MATCH($A191,BPCiObIC!$A$2:$A$43,0),MATCH(Z$4,BPCiObIC!$B$1:$AG$1,0)))</f>
        <v>0</v>
      </c>
      <c r="AA191" s="20">
        <f t="array" ref="AA191">Z191*(1+INDEX(BPCiObIC!$B$2:$AG$43,MATCH($A191,BPCiObIC!$A$2:$A$43,0),MATCH(AA$4,BPCiObIC!$B$1:$AG$1,0)))</f>
        <v>0</v>
      </c>
      <c r="AB191" s="20">
        <f t="array" ref="AB191">AA191*(1+INDEX(BPCiObIC!$B$2:$AG$43,MATCH($A191,BPCiObIC!$A$2:$A$43,0),MATCH(AB$4,BPCiObIC!$B$1:$AG$1,0)))</f>
        <v>0</v>
      </c>
      <c r="AC191" s="20">
        <f t="array" ref="AC191">AB191*(1+INDEX(BPCiObIC!$B$2:$AG$43,MATCH($A191,BPCiObIC!$A$2:$A$43,0),MATCH(AC$4,BPCiObIC!$B$1:$AG$1,0)))</f>
        <v>0</v>
      </c>
      <c r="AD191" s="20">
        <f t="array" ref="AD191">AC191*(1+INDEX(BPCiObIC!$B$2:$AG$43,MATCH($A191,BPCiObIC!$A$2:$A$43,0),MATCH(AD$4,BPCiObIC!$B$1:$AG$1,0)))</f>
        <v>0</v>
      </c>
      <c r="AE191" s="20">
        <f t="array" ref="AE191">AD191*(1+INDEX(BPCiObIC!$B$2:$AG$43,MATCH($A191,BPCiObIC!$A$2:$A$43,0),MATCH(AE$4,BPCiObIC!$B$1:$AG$1,0)))</f>
        <v>0</v>
      </c>
      <c r="AF191" s="20">
        <f t="array" ref="AF191">AE191*(1+INDEX(BPCiObIC!$B$2:$AG$43,MATCH($A191,BPCiObIC!$A$2:$A$43,0),MATCH(AF$4,BPCiObIC!$B$1:$AG$1,0)))</f>
        <v>0</v>
      </c>
      <c r="AG191" s="20">
        <f t="array" ref="AG191">AF191*(1+INDEX(BPCiObIC!$B$2:$AG$43,MATCH($A191,BPCiObIC!$A$2:$A$43,0),MATCH(AG$4,BPCiObIC!$B$1:$AG$1,0)))</f>
        <v>0</v>
      </c>
      <c r="AH191" s="20">
        <f t="array" ref="AH191">AG191*(1+INDEX(BPCiObIC!$B$2:$AG$43,MATCH($A191,BPCiObIC!$A$2:$A$43,0),MATCH(AH$4,BPCiObIC!$B$1:$AG$1,0)))</f>
        <v>0</v>
      </c>
    </row>
    <row r="192" spans="1:34" ht="15.75" customHeight="1" x14ac:dyDescent="0.2">
      <c r="A192" s="3" t="s">
        <v>146</v>
      </c>
      <c r="B192" s="3" t="s">
        <v>92</v>
      </c>
      <c r="C192" s="3" t="s">
        <v>117</v>
      </c>
      <c r="D192" s="61">
        <f>SUM(SUMIFS('BIFUBC Output_energy'!G:G,'BIFUBC Output_energy'!A:A,B192,'BIFUBC Output_energy'!B:B,C192),SUMIFS('BIFUBC Output_nonenergy'!E:E,'BIFUBC Output_nonenergy'!A:A,B192,'BIFUBC Output_nonenergy'!B:B,C192))</f>
        <v>8482056320000.001</v>
      </c>
      <c r="E192" s="20">
        <f t="array" ref="E192">D192*(1+INDEX(BPCiObIC!$B$2:$AG$43,MATCH($A192,BPCiObIC!$A$2:$A$43,0),MATCH(E$4,BPCiObIC!$B$1:$AG$1,0)))</f>
        <v>8591474846528</v>
      </c>
      <c r="F192" s="20">
        <f t="array" ref="F192">E192*(1+INDEX(BPCiObIC!$B$2:$AG$43,MATCH($A192,BPCiObIC!$A$2:$A$43,0),MATCH(F$4,BPCiObIC!$B$1:$AG$1,0)))</f>
        <v>8702304872048.21</v>
      </c>
      <c r="G192" s="20">
        <f t="array" ref="G192">F192*(1+INDEX(BPCiObIC!$B$2:$AG$43,MATCH($A192,BPCiObIC!$A$2:$A$43,0),MATCH(G$4,BPCiObIC!$B$1:$AG$1,0)))</f>
        <v>8885923504848.4258</v>
      </c>
      <c r="H192" s="20">
        <f t="array" ref="H192">G192*(1+INDEX(BPCiObIC!$B$2:$AG$43,MATCH($A192,BPCiObIC!$A$2:$A$43,0),MATCH(H$4,BPCiObIC!$B$1:$AG$1,0)))</f>
        <v>8953456523485.2734</v>
      </c>
      <c r="I192" s="20">
        <f t="array" ref="I192">H192*(1+INDEX(BPCiObIC!$B$2:$AG$43,MATCH($A192,BPCiObIC!$A$2:$A$43,0),MATCH(I$4,BPCiObIC!$B$1:$AG$1,0)))</f>
        <v>9294338604915.3984</v>
      </c>
      <c r="J192" s="20">
        <f t="array" ref="J192">I192*(1+INDEX(BPCiObIC!$B$2:$AG$43,MATCH($A192,BPCiObIC!$A$2:$A$43,0),MATCH(J$4,BPCiObIC!$B$1:$AG$1,0)))</f>
        <v>9635220686345.5234</v>
      </c>
      <c r="K192" s="20">
        <f t="array" ref="K192">J192*(1+INDEX(BPCiObIC!$B$2:$AG$43,MATCH($A192,BPCiObIC!$A$2:$A$43,0),MATCH(K$4,BPCiObIC!$B$1:$AG$1,0)))</f>
        <v>9976102767775.7363</v>
      </c>
      <c r="L192" s="20">
        <f t="array" ref="L192">K192*(1+INDEX(BPCiObIC!$B$2:$AG$43,MATCH($A192,BPCiObIC!$A$2:$A$43,0),MATCH(L$4,BPCiObIC!$B$1:$AG$1,0)))</f>
        <v>10316984849205.861</v>
      </c>
      <c r="M192" s="20">
        <f t="array" ref="M192">L192*(1+INDEX(BPCiObIC!$B$2:$AG$43,MATCH($A192,BPCiObIC!$A$2:$A$43,0),MATCH(M$4,BPCiObIC!$B$1:$AG$1,0)))</f>
        <v>10657866930635.984</v>
      </c>
      <c r="N192" s="20">
        <f t="array" ref="N192">M192*(1+INDEX(BPCiObIC!$B$2:$AG$43,MATCH($A192,BPCiObIC!$A$2:$A$43,0),MATCH(N$4,BPCiObIC!$B$1:$AG$1,0)))</f>
        <v>10998749012066.197</v>
      </c>
      <c r="O192" s="20">
        <f t="array" ref="O192">N192*(1+INDEX(BPCiObIC!$B$2:$AG$43,MATCH($A192,BPCiObIC!$A$2:$A$43,0),MATCH(O$4,BPCiObIC!$B$1:$AG$1,0)))</f>
        <v>11339631093496.32</v>
      </c>
      <c r="P192" s="20">
        <f t="array" ref="P192">O192*(1+INDEX(BPCiObIC!$B$2:$AG$43,MATCH($A192,BPCiObIC!$A$2:$A$43,0),MATCH(P$4,BPCiObIC!$B$1:$AG$1,0)))</f>
        <v>11680513174926.445</v>
      </c>
      <c r="Q192" s="20">
        <f t="array" ref="Q192">P192*(1+INDEX(BPCiObIC!$B$2:$AG$43,MATCH($A192,BPCiObIC!$A$2:$A$43,0),MATCH(Q$4,BPCiObIC!$B$1:$AG$1,0)))</f>
        <v>12021395256356.658</v>
      </c>
      <c r="R192" s="20">
        <f t="array" ref="R192">Q192*(1+INDEX(BPCiObIC!$B$2:$AG$43,MATCH($A192,BPCiObIC!$A$2:$A$43,0),MATCH(R$4,BPCiObIC!$B$1:$AG$1,0)))</f>
        <v>12362277337786.783</v>
      </c>
      <c r="S192" s="20">
        <f t="array" ref="S192">R192*(1+INDEX(BPCiObIC!$B$2:$AG$43,MATCH($A192,BPCiObIC!$A$2:$A$43,0),MATCH(S$4,BPCiObIC!$B$1:$AG$1,0)))</f>
        <v>12703159419216.908</v>
      </c>
      <c r="T192" s="20">
        <f t="array" ref="T192">S192*(1+INDEX(BPCiObIC!$B$2:$AG$43,MATCH($A192,BPCiObIC!$A$2:$A$43,0),MATCH(T$4,BPCiObIC!$B$1:$AG$1,0)))</f>
        <v>13044041500647.031</v>
      </c>
      <c r="U192" s="20">
        <f t="array" ref="U192">T192*(1+INDEX(BPCiObIC!$B$2:$AG$43,MATCH($A192,BPCiObIC!$A$2:$A$43,0),MATCH(U$4,BPCiObIC!$B$1:$AG$1,0)))</f>
        <v>13384923582077.244</v>
      </c>
      <c r="V192" s="20">
        <f t="array" ref="V192">U192*(1+INDEX(BPCiObIC!$B$2:$AG$43,MATCH($A192,BPCiObIC!$A$2:$A$43,0),MATCH(V$4,BPCiObIC!$B$1:$AG$1,0)))</f>
        <v>13725805663507.367</v>
      </c>
      <c r="W192" s="20">
        <f t="array" ref="W192">V192*(1+INDEX(BPCiObIC!$B$2:$AG$43,MATCH($A192,BPCiObIC!$A$2:$A$43,0),MATCH(W$4,BPCiObIC!$B$1:$AG$1,0)))</f>
        <v>14066687744937.49</v>
      </c>
      <c r="X192" s="20">
        <f t="array" ref="X192">W192*(1+INDEX(BPCiObIC!$B$2:$AG$43,MATCH($A192,BPCiObIC!$A$2:$A$43,0),MATCH(X$4,BPCiObIC!$B$1:$AG$1,0)))</f>
        <v>14407569826367.705</v>
      </c>
      <c r="Y192" s="20">
        <f t="array" ref="Y192">X192*(1+INDEX(BPCiObIC!$B$2:$AG$43,MATCH($A192,BPCiObIC!$A$2:$A$43,0),MATCH(Y$4,BPCiObIC!$B$1:$AG$1,0)))</f>
        <v>14748451907797.828</v>
      </c>
      <c r="Z192" s="20">
        <f t="array" ref="Z192">Y192*(1+INDEX(BPCiObIC!$B$2:$AG$43,MATCH($A192,BPCiObIC!$A$2:$A$43,0),MATCH(Z$4,BPCiObIC!$B$1:$AG$1,0)))</f>
        <v>15089333989227.953</v>
      </c>
      <c r="AA192" s="20">
        <f t="array" ref="AA192">Z192*(1+INDEX(BPCiObIC!$B$2:$AG$43,MATCH($A192,BPCiObIC!$A$2:$A$43,0),MATCH(AA$4,BPCiObIC!$B$1:$AG$1,0)))</f>
        <v>15430216070658.168</v>
      </c>
      <c r="AB192" s="20">
        <f t="array" ref="AB192">AA192*(1+INDEX(BPCiObIC!$B$2:$AG$43,MATCH($A192,BPCiObIC!$A$2:$A$43,0),MATCH(AB$4,BPCiObIC!$B$1:$AG$1,0)))</f>
        <v>15771098152088.293</v>
      </c>
      <c r="AC192" s="20">
        <f t="array" ref="AC192">AB192*(1+INDEX(BPCiObIC!$B$2:$AG$43,MATCH($A192,BPCiObIC!$A$2:$A$43,0),MATCH(AC$4,BPCiObIC!$B$1:$AG$1,0)))</f>
        <v>16111980233518.416</v>
      </c>
      <c r="AD192" s="20">
        <f t="array" ref="AD192">AC192*(1+INDEX(BPCiObIC!$B$2:$AG$43,MATCH($A192,BPCiObIC!$A$2:$A$43,0),MATCH(AD$4,BPCiObIC!$B$1:$AG$1,0)))</f>
        <v>16452862314948.541</v>
      </c>
      <c r="AE192" s="20">
        <f t="array" ref="AE192">AD192*(1+INDEX(BPCiObIC!$B$2:$AG$43,MATCH($A192,BPCiObIC!$A$2:$A$43,0),MATCH(AE$4,BPCiObIC!$B$1:$AG$1,0)))</f>
        <v>16793744396378.754</v>
      </c>
      <c r="AF192" s="20">
        <f t="array" ref="AF192">AE192*(1+INDEX(BPCiObIC!$B$2:$AG$43,MATCH($A192,BPCiObIC!$A$2:$A$43,0),MATCH(AF$4,BPCiObIC!$B$1:$AG$1,0)))</f>
        <v>17134626477808.877</v>
      </c>
      <c r="AG192" s="20">
        <f t="array" ref="AG192">AF192*(1+INDEX(BPCiObIC!$B$2:$AG$43,MATCH($A192,BPCiObIC!$A$2:$A$43,0),MATCH(AG$4,BPCiObIC!$B$1:$AG$1,0)))</f>
        <v>17475508559239.002</v>
      </c>
      <c r="AH192" s="20">
        <f t="array" ref="AH192">AG192*(1+INDEX(BPCiObIC!$B$2:$AG$43,MATCH($A192,BPCiObIC!$A$2:$A$43,0),MATCH(AH$4,BPCiObIC!$B$1:$AG$1,0)))</f>
        <v>17816390640669.215</v>
      </c>
    </row>
    <row r="193" spans="1:34" ht="15.75" customHeight="1" x14ac:dyDescent="0.2">
      <c r="A193" s="3" t="s">
        <v>147</v>
      </c>
      <c r="B193" s="3" t="s">
        <v>92</v>
      </c>
      <c r="C193" s="3" t="s">
        <v>62</v>
      </c>
      <c r="D193" s="61">
        <f>SUM(SUMIFS('BIFUBC Output_energy'!G:G,'BIFUBC Output_energy'!A:A,B193,'BIFUBC Output_energy'!B:B,C193),SUMIFS('BIFUBC Output_nonenergy'!E:E,'BIFUBC Output_nonenergy'!A:A,B193,'BIFUBC Output_nonenergy'!B:B,C193))</f>
        <v>10905468672000</v>
      </c>
      <c r="E193" s="20">
        <f t="array" ref="E193">D193*(1+INDEX(BPCiObIC!$B$2:$AG$43,MATCH($A193,BPCiObIC!$A$2:$A$43,0),MATCH(E$4,BPCiObIC!$B$1:$AG$1,0)))</f>
        <v>11046149217868.799</v>
      </c>
      <c r="F193" s="20">
        <f t="array" ref="F193">E193*(1+INDEX(BPCiObIC!$B$2:$AG$43,MATCH($A193,BPCiObIC!$A$2:$A$43,0),MATCH(F$4,BPCiObIC!$B$1:$AG$1,0)))</f>
        <v>11188644542779.305</v>
      </c>
      <c r="G193" s="20">
        <f t="array" ref="G193">F193*(1+INDEX(BPCiObIC!$B$2:$AG$43,MATCH($A193,BPCiObIC!$A$2:$A$43,0),MATCH(G$4,BPCiObIC!$B$1:$AG$1,0)))</f>
        <v>11424724942631.947</v>
      </c>
      <c r="H193" s="20">
        <f t="array" ref="H193">G193*(1+INDEX(BPCiObIC!$B$2:$AG$43,MATCH($A193,BPCiObIC!$A$2:$A$43,0),MATCH(H$4,BPCiObIC!$B$1:$AG$1,0)))</f>
        <v>11511552852195.951</v>
      </c>
      <c r="I193" s="20">
        <f t="array" ref="I193">H193*(1+INDEX(BPCiObIC!$B$2:$AG$43,MATCH($A193,BPCiObIC!$A$2:$A$43,0),MATCH(I$4,BPCiObIC!$B$1:$AG$1,0)))</f>
        <v>11949489071984.775</v>
      </c>
      <c r="J193" s="20">
        <f t="array" ref="J193">I193*(1+INDEX(BPCiObIC!$B$2:$AG$43,MATCH($A193,BPCiObIC!$A$2:$A$43,0),MATCH(J$4,BPCiObIC!$B$1:$AG$1,0)))</f>
        <v>12387425291773.602</v>
      </c>
      <c r="K193" s="20">
        <f t="array" ref="K193">J193*(1+INDEX(BPCiObIC!$B$2:$AG$43,MATCH($A193,BPCiObIC!$A$2:$A$43,0),MATCH(K$4,BPCiObIC!$B$1:$AG$1,0)))</f>
        <v>12825361511562.273</v>
      </c>
      <c r="L193" s="20">
        <f t="array" ref="L193">K193*(1+INDEX(BPCiObIC!$B$2:$AG$43,MATCH($A193,BPCiObIC!$A$2:$A$43,0),MATCH(L$4,BPCiObIC!$B$1:$AG$1,0)))</f>
        <v>13263297731351.1</v>
      </c>
      <c r="M193" s="20">
        <f t="array" ref="M193">L193*(1+INDEX(BPCiObIC!$B$2:$AG$43,MATCH($A193,BPCiObIC!$A$2:$A$43,0),MATCH(M$4,BPCiObIC!$B$1:$AG$1,0)))</f>
        <v>13701233951139.924</v>
      </c>
      <c r="N193" s="20">
        <f t="array" ref="N193">M193*(1+INDEX(BPCiObIC!$B$2:$AG$43,MATCH($A193,BPCiObIC!$A$2:$A$43,0),MATCH(N$4,BPCiObIC!$B$1:$AG$1,0)))</f>
        <v>14139170170928.75</v>
      </c>
      <c r="O193" s="20">
        <f t="array" ref="O193">N193*(1+INDEX(BPCiObIC!$B$2:$AG$43,MATCH($A193,BPCiObIC!$A$2:$A$43,0),MATCH(O$4,BPCiObIC!$B$1:$AG$1,0)))</f>
        <v>14577106390717.574</v>
      </c>
      <c r="P193" s="20">
        <f t="array" ref="P193">O193*(1+INDEX(BPCiObIC!$B$2:$AG$43,MATCH($A193,BPCiObIC!$A$2:$A$43,0),MATCH(P$4,BPCiObIC!$B$1:$AG$1,0)))</f>
        <v>15015042610506.398</v>
      </c>
      <c r="Q193" s="20">
        <f t="array" ref="Q193">P193*(1+INDEX(BPCiObIC!$B$2:$AG$43,MATCH($A193,BPCiObIC!$A$2:$A$43,0),MATCH(Q$4,BPCiObIC!$B$1:$AG$1,0)))</f>
        <v>15452978830295.223</v>
      </c>
      <c r="R193" s="20">
        <f t="array" ref="R193">Q193*(1+INDEX(BPCiObIC!$B$2:$AG$43,MATCH($A193,BPCiObIC!$A$2:$A$43,0),MATCH(R$4,BPCiObIC!$B$1:$AG$1,0)))</f>
        <v>15890915050084.047</v>
      </c>
      <c r="S193" s="20">
        <f t="array" ref="S193">R193*(1+INDEX(BPCiObIC!$B$2:$AG$43,MATCH($A193,BPCiObIC!$A$2:$A$43,0),MATCH(S$4,BPCiObIC!$B$1:$AG$1,0)))</f>
        <v>16328851269872.719</v>
      </c>
      <c r="T193" s="20">
        <f t="array" ref="T193">S193*(1+INDEX(BPCiObIC!$B$2:$AG$43,MATCH($A193,BPCiObIC!$A$2:$A$43,0),MATCH(T$4,BPCiObIC!$B$1:$AG$1,0)))</f>
        <v>16766787489661.545</v>
      </c>
      <c r="U193" s="20">
        <f t="array" ref="U193">T193*(1+INDEX(BPCiObIC!$B$2:$AG$43,MATCH($A193,BPCiObIC!$A$2:$A$43,0),MATCH(U$4,BPCiObIC!$B$1:$AG$1,0)))</f>
        <v>17204723709450.369</v>
      </c>
      <c r="V193" s="20">
        <f t="array" ref="V193">U193*(1+INDEX(BPCiObIC!$B$2:$AG$43,MATCH($A193,BPCiObIC!$A$2:$A$43,0),MATCH(V$4,BPCiObIC!$B$1:$AG$1,0)))</f>
        <v>17642659929239.195</v>
      </c>
      <c r="W193" s="20">
        <f t="array" ref="W193">V193*(1+INDEX(BPCiObIC!$B$2:$AG$43,MATCH($A193,BPCiObIC!$A$2:$A$43,0),MATCH(W$4,BPCiObIC!$B$1:$AG$1,0)))</f>
        <v>18080596149028.02</v>
      </c>
      <c r="X193" s="20">
        <f t="array" ref="X193">W193*(1+INDEX(BPCiObIC!$B$2:$AG$43,MATCH($A193,BPCiObIC!$A$2:$A$43,0),MATCH(X$4,BPCiObIC!$B$1:$AG$1,0)))</f>
        <v>18518532368816.844</v>
      </c>
      <c r="Y193" s="20">
        <f t="array" ref="Y193">X193*(1+INDEX(BPCiObIC!$B$2:$AG$43,MATCH($A193,BPCiObIC!$A$2:$A$43,0),MATCH(Y$4,BPCiObIC!$B$1:$AG$1,0)))</f>
        <v>18956468588605.672</v>
      </c>
      <c r="Z193" s="20">
        <f t="array" ref="Z193">Y193*(1+INDEX(BPCiObIC!$B$2:$AG$43,MATCH($A193,BPCiObIC!$A$2:$A$43,0),MATCH(Z$4,BPCiObIC!$B$1:$AG$1,0)))</f>
        <v>19394404808394.496</v>
      </c>
      <c r="AA193" s="20">
        <f t="array" ref="AA193">Z193*(1+INDEX(BPCiObIC!$B$2:$AG$43,MATCH($A193,BPCiObIC!$A$2:$A$43,0),MATCH(AA$4,BPCiObIC!$B$1:$AG$1,0)))</f>
        <v>19832341028183.32</v>
      </c>
      <c r="AB193" s="20">
        <f t="array" ref="AB193">AA193*(1+INDEX(BPCiObIC!$B$2:$AG$43,MATCH($A193,BPCiObIC!$A$2:$A$43,0),MATCH(AB$4,BPCiObIC!$B$1:$AG$1,0)))</f>
        <v>20270277247971.992</v>
      </c>
      <c r="AC193" s="20">
        <f t="array" ref="AC193">AB193*(1+INDEX(BPCiObIC!$B$2:$AG$43,MATCH($A193,BPCiObIC!$A$2:$A$43,0),MATCH(AC$4,BPCiObIC!$B$1:$AG$1,0)))</f>
        <v>20708213467760.816</v>
      </c>
      <c r="AD193" s="20">
        <f t="array" ref="AD193">AC193*(1+INDEX(BPCiObIC!$B$2:$AG$43,MATCH($A193,BPCiObIC!$A$2:$A$43,0),MATCH(AD$4,BPCiObIC!$B$1:$AG$1,0)))</f>
        <v>21146149687549.645</v>
      </c>
      <c r="AE193" s="20">
        <f t="array" ref="AE193">AD193*(1+INDEX(BPCiObIC!$B$2:$AG$43,MATCH($A193,BPCiObIC!$A$2:$A$43,0),MATCH(AE$4,BPCiObIC!$B$1:$AG$1,0)))</f>
        <v>21584085907338.469</v>
      </c>
      <c r="AF193" s="20">
        <f t="array" ref="AF193">AE193*(1+INDEX(BPCiObIC!$B$2:$AG$43,MATCH($A193,BPCiObIC!$A$2:$A$43,0),MATCH(AF$4,BPCiObIC!$B$1:$AG$1,0)))</f>
        <v>22022022127127.293</v>
      </c>
      <c r="AG193" s="20">
        <f t="array" ref="AG193">AF193*(1+INDEX(BPCiObIC!$B$2:$AG$43,MATCH($A193,BPCiObIC!$A$2:$A$43,0),MATCH(AG$4,BPCiObIC!$B$1:$AG$1,0)))</f>
        <v>22459958346916.117</v>
      </c>
      <c r="AH193" s="20">
        <f t="array" ref="AH193">AG193*(1+INDEX(BPCiObIC!$B$2:$AG$43,MATCH($A193,BPCiObIC!$A$2:$A$43,0),MATCH(AH$4,BPCiObIC!$B$1:$AG$1,0)))</f>
        <v>22897894566704.945</v>
      </c>
    </row>
    <row r="194" spans="1:34" ht="15.75" customHeight="1" x14ac:dyDescent="0.2">
      <c r="A194" s="3" t="s">
        <v>148</v>
      </c>
      <c r="B194" s="3" t="s">
        <v>92</v>
      </c>
      <c r="C194" s="3" t="s">
        <v>87</v>
      </c>
      <c r="D194" s="61">
        <f>SUM(SUMIFS('BIFUBC Output_energy'!G:G,'BIFUBC Output_energy'!A:A,B194,'BIFUBC Output_energy'!B:B,C194),SUMIFS('BIFUBC Output_nonenergy'!E:E,'BIFUBC Output_nonenergy'!A:A,B194,'BIFUBC Output_nonenergy'!B:B,C194))</f>
        <v>0</v>
      </c>
      <c r="E194" s="20">
        <f t="array" ref="E194">D194*(1+INDEX(BPCiObIC!$B$2:$AG$43,MATCH($A194,BPCiObIC!$A$2:$A$43,0),MATCH(E$4,BPCiObIC!$B$1:$AG$1,0)))</f>
        <v>0</v>
      </c>
      <c r="F194" s="20">
        <f t="array" ref="F194">E194*(1+INDEX(BPCiObIC!$B$2:$AG$43,MATCH($A194,BPCiObIC!$A$2:$A$43,0),MATCH(F$4,BPCiObIC!$B$1:$AG$1,0)))</f>
        <v>0</v>
      </c>
      <c r="G194" s="20">
        <f t="array" ref="G194">F194*(1+INDEX(BPCiObIC!$B$2:$AG$43,MATCH($A194,BPCiObIC!$A$2:$A$43,0),MATCH(G$4,BPCiObIC!$B$1:$AG$1,0)))</f>
        <v>0</v>
      </c>
      <c r="H194" s="20">
        <f t="array" ref="H194">G194*(1+INDEX(BPCiObIC!$B$2:$AG$43,MATCH($A194,BPCiObIC!$A$2:$A$43,0),MATCH(H$4,BPCiObIC!$B$1:$AG$1,0)))</f>
        <v>0</v>
      </c>
      <c r="I194" s="20">
        <f t="array" ref="I194">H194*(1+INDEX(BPCiObIC!$B$2:$AG$43,MATCH($A194,BPCiObIC!$A$2:$A$43,0),MATCH(I$4,BPCiObIC!$B$1:$AG$1,0)))</f>
        <v>0</v>
      </c>
      <c r="J194" s="20">
        <f t="array" ref="J194">I194*(1+INDEX(BPCiObIC!$B$2:$AG$43,MATCH($A194,BPCiObIC!$A$2:$A$43,0),MATCH(J$4,BPCiObIC!$B$1:$AG$1,0)))</f>
        <v>0</v>
      </c>
      <c r="K194" s="20">
        <f t="array" ref="K194">J194*(1+INDEX(BPCiObIC!$B$2:$AG$43,MATCH($A194,BPCiObIC!$A$2:$A$43,0),MATCH(K$4,BPCiObIC!$B$1:$AG$1,0)))</f>
        <v>0</v>
      </c>
      <c r="L194" s="20">
        <f t="array" ref="L194">K194*(1+INDEX(BPCiObIC!$B$2:$AG$43,MATCH($A194,BPCiObIC!$A$2:$A$43,0),MATCH(L$4,BPCiObIC!$B$1:$AG$1,0)))</f>
        <v>0</v>
      </c>
      <c r="M194" s="20">
        <f t="array" ref="M194">L194*(1+INDEX(BPCiObIC!$B$2:$AG$43,MATCH($A194,BPCiObIC!$A$2:$A$43,0),MATCH(M$4,BPCiObIC!$B$1:$AG$1,0)))</f>
        <v>0</v>
      </c>
      <c r="N194" s="20">
        <f t="array" ref="N194">M194*(1+INDEX(BPCiObIC!$B$2:$AG$43,MATCH($A194,BPCiObIC!$A$2:$A$43,0),MATCH(N$4,BPCiObIC!$B$1:$AG$1,0)))</f>
        <v>0</v>
      </c>
      <c r="O194" s="20">
        <f t="array" ref="O194">N194*(1+INDEX(BPCiObIC!$B$2:$AG$43,MATCH($A194,BPCiObIC!$A$2:$A$43,0),MATCH(O$4,BPCiObIC!$B$1:$AG$1,0)))</f>
        <v>0</v>
      </c>
      <c r="P194" s="20">
        <f t="array" ref="P194">O194*(1+INDEX(BPCiObIC!$B$2:$AG$43,MATCH($A194,BPCiObIC!$A$2:$A$43,0),MATCH(P$4,BPCiObIC!$B$1:$AG$1,0)))</f>
        <v>0</v>
      </c>
      <c r="Q194" s="20">
        <f t="array" ref="Q194">P194*(1+INDEX(BPCiObIC!$B$2:$AG$43,MATCH($A194,BPCiObIC!$A$2:$A$43,0),MATCH(Q$4,BPCiObIC!$B$1:$AG$1,0)))</f>
        <v>0</v>
      </c>
      <c r="R194" s="20">
        <f t="array" ref="R194">Q194*(1+INDEX(BPCiObIC!$B$2:$AG$43,MATCH($A194,BPCiObIC!$A$2:$A$43,0),MATCH(R$4,BPCiObIC!$B$1:$AG$1,0)))</f>
        <v>0</v>
      </c>
      <c r="S194" s="20">
        <f t="array" ref="S194">R194*(1+INDEX(BPCiObIC!$B$2:$AG$43,MATCH($A194,BPCiObIC!$A$2:$A$43,0),MATCH(S$4,BPCiObIC!$B$1:$AG$1,0)))</f>
        <v>0</v>
      </c>
      <c r="T194" s="20">
        <f t="array" ref="T194">S194*(1+INDEX(BPCiObIC!$B$2:$AG$43,MATCH($A194,BPCiObIC!$A$2:$A$43,0),MATCH(T$4,BPCiObIC!$B$1:$AG$1,0)))</f>
        <v>0</v>
      </c>
      <c r="U194" s="20">
        <f t="array" ref="U194">T194*(1+INDEX(BPCiObIC!$B$2:$AG$43,MATCH($A194,BPCiObIC!$A$2:$A$43,0),MATCH(U$4,BPCiObIC!$B$1:$AG$1,0)))</f>
        <v>0</v>
      </c>
      <c r="V194" s="20">
        <f t="array" ref="V194">U194*(1+INDEX(BPCiObIC!$B$2:$AG$43,MATCH($A194,BPCiObIC!$A$2:$A$43,0),MATCH(V$4,BPCiObIC!$B$1:$AG$1,0)))</f>
        <v>0</v>
      </c>
      <c r="W194" s="20">
        <f t="array" ref="W194">V194*(1+INDEX(BPCiObIC!$B$2:$AG$43,MATCH($A194,BPCiObIC!$A$2:$A$43,0),MATCH(W$4,BPCiObIC!$B$1:$AG$1,0)))</f>
        <v>0</v>
      </c>
      <c r="X194" s="20">
        <f t="array" ref="X194">W194*(1+INDEX(BPCiObIC!$B$2:$AG$43,MATCH($A194,BPCiObIC!$A$2:$A$43,0),MATCH(X$4,BPCiObIC!$B$1:$AG$1,0)))</f>
        <v>0</v>
      </c>
      <c r="Y194" s="20">
        <f t="array" ref="Y194">X194*(1+INDEX(BPCiObIC!$B$2:$AG$43,MATCH($A194,BPCiObIC!$A$2:$A$43,0),MATCH(Y$4,BPCiObIC!$B$1:$AG$1,0)))</f>
        <v>0</v>
      </c>
      <c r="Z194" s="20">
        <f t="array" ref="Z194">Y194*(1+INDEX(BPCiObIC!$B$2:$AG$43,MATCH($A194,BPCiObIC!$A$2:$A$43,0),MATCH(Z$4,BPCiObIC!$B$1:$AG$1,0)))</f>
        <v>0</v>
      </c>
      <c r="AA194" s="20">
        <f t="array" ref="AA194">Z194*(1+INDEX(BPCiObIC!$B$2:$AG$43,MATCH($A194,BPCiObIC!$A$2:$A$43,0),MATCH(AA$4,BPCiObIC!$B$1:$AG$1,0)))</f>
        <v>0</v>
      </c>
      <c r="AB194" s="20">
        <f t="array" ref="AB194">AA194*(1+INDEX(BPCiObIC!$B$2:$AG$43,MATCH($A194,BPCiObIC!$A$2:$A$43,0),MATCH(AB$4,BPCiObIC!$B$1:$AG$1,0)))</f>
        <v>0</v>
      </c>
      <c r="AC194" s="20">
        <f t="array" ref="AC194">AB194*(1+INDEX(BPCiObIC!$B$2:$AG$43,MATCH($A194,BPCiObIC!$A$2:$A$43,0),MATCH(AC$4,BPCiObIC!$B$1:$AG$1,0)))</f>
        <v>0</v>
      </c>
      <c r="AD194" s="20">
        <f t="array" ref="AD194">AC194*(1+INDEX(BPCiObIC!$B$2:$AG$43,MATCH($A194,BPCiObIC!$A$2:$A$43,0),MATCH(AD$4,BPCiObIC!$B$1:$AG$1,0)))</f>
        <v>0</v>
      </c>
      <c r="AE194" s="20">
        <f t="array" ref="AE194">AD194*(1+INDEX(BPCiObIC!$B$2:$AG$43,MATCH($A194,BPCiObIC!$A$2:$A$43,0),MATCH(AE$4,BPCiObIC!$B$1:$AG$1,0)))</f>
        <v>0</v>
      </c>
      <c r="AF194" s="20">
        <f t="array" ref="AF194">AE194*(1+INDEX(BPCiObIC!$B$2:$AG$43,MATCH($A194,BPCiObIC!$A$2:$A$43,0),MATCH(AF$4,BPCiObIC!$B$1:$AG$1,0)))</f>
        <v>0</v>
      </c>
      <c r="AG194" s="20">
        <f t="array" ref="AG194">AF194*(1+INDEX(BPCiObIC!$B$2:$AG$43,MATCH($A194,BPCiObIC!$A$2:$A$43,0),MATCH(AG$4,BPCiObIC!$B$1:$AG$1,0)))</f>
        <v>0</v>
      </c>
      <c r="AH194" s="20">
        <f t="array" ref="AH194">AG194*(1+INDEX(BPCiObIC!$B$2:$AG$43,MATCH($A194,BPCiObIC!$A$2:$A$43,0),MATCH(AH$4,BPCiObIC!$B$1:$AG$1,0)))</f>
        <v>0</v>
      </c>
    </row>
    <row r="195" spans="1:34" ht="15.75" customHeight="1" x14ac:dyDescent="0.2">
      <c r="A195" s="3" t="s">
        <v>149</v>
      </c>
      <c r="B195" s="3" t="s">
        <v>92</v>
      </c>
      <c r="C195" s="3" t="s">
        <v>118</v>
      </c>
      <c r="D195" s="61">
        <f>'Bureau of Stat KBLI'!X44*$E$1</f>
        <v>0</v>
      </c>
      <c r="E195" s="20">
        <f t="array" ref="E195">D195*(1+INDEX(BPCiObIC!$B$2:$AG$43,MATCH($A195,BPCiObIC!$A$2:$A$43,0),MATCH(E$4,BPCiObIC!$B$1:$AG$1,0)))</f>
        <v>0</v>
      </c>
      <c r="F195" s="20">
        <f t="array" ref="F195">E195*(1+INDEX(BPCiObIC!$B$2:$AG$43,MATCH($A195,BPCiObIC!$A$2:$A$43,0),MATCH(F$4,BPCiObIC!$B$1:$AG$1,0)))</f>
        <v>0</v>
      </c>
      <c r="G195" s="20">
        <f t="array" ref="G195">F195*(1+INDEX(BPCiObIC!$B$2:$AG$43,MATCH($A195,BPCiObIC!$A$2:$A$43,0),MATCH(G$4,BPCiObIC!$B$1:$AG$1,0)))</f>
        <v>0</v>
      </c>
      <c r="H195" s="20">
        <f t="array" ref="H195">G195*(1+INDEX(BPCiObIC!$B$2:$AG$43,MATCH($A195,BPCiObIC!$A$2:$A$43,0),MATCH(H$4,BPCiObIC!$B$1:$AG$1,0)))</f>
        <v>0</v>
      </c>
      <c r="I195" s="20">
        <f t="array" ref="I195">H195*(1+INDEX(BPCiObIC!$B$2:$AG$43,MATCH($A195,BPCiObIC!$A$2:$A$43,0),MATCH(I$4,BPCiObIC!$B$1:$AG$1,0)))</f>
        <v>0</v>
      </c>
      <c r="J195" s="20">
        <f t="array" ref="J195">I195*(1+INDEX(BPCiObIC!$B$2:$AG$43,MATCH($A195,BPCiObIC!$A$2:$A$43,0),MATCH(J$4,BPCiObIC!$B$1:$AG$1,0)))</f>
        <v>0</v>
      </c>
      <c r="K195" s="20">
        <f t="array" ref="K195">J195*(1+INDEX(BPCiObIC!$B$2:$AG$43,MATCH($A195,BPCiObIC!$A$2:$A$43,0),MATCH(K$4,BPCiObIC!$B$1:$AG$1,0)))</f>
        <v>0</v>
      </c>
      <c r="L195" s="20">
        <f t="array" ref="L195">K195*(1+INDEX(BPCiObIC!$B$2:$AG$43,MATCH($A195,BPCiObIC!$A$2:$A$43,0),MATCH(L$4,BPCiObIC!$B$1:$AG$1,0)))</f>
        <v>0</v>
      </c>
      <c r="M195" s="20">
        <f t="array" ref="M195">L195*(1+INDEX(BPCiObIC!$B$2:$AG$43,MATCH($A195,BPCiObIC!$A$2:$A$43,0),MATCH(M$4,BPCiObIC!$B$1:$AG$1,0)))</f>
        <v>0</v>
      </c>
      <c r="N195" s="20">
        <f t="array" ref="N195">M195*(1+INDEX(BPCiObIC!$B$2:$AG$43,MATCH($A195,BPCiObIC!$A$2:$A$43,0),MATCH(N$4,BPCiObIC!$B$1:$AG$1,0)))</f>
        <v>0</v>
      </c>
      <c r="O195" s="20">
        <f t="array" ref="O195">N195*(1+INDEX(BPCiObIC!$B$2:$AG$43,MATCH($A195,BPCiObIC!$A$2:$A$43,0),MATCH(O$4,BPCiObIC!$B$1:$AG$1,0)))</f>
        <v>0</v>
      </c>
      <c r="P195" s="20">
        <f t="array" ref="P195">O195*(1+INDEX(BPCiObIC!$B$2:$AG$43,MATCH($A195,BPCiObIC!$A$2:$A$43,0),MATCH(P$4,BPCiObIC!$B$1:$AG$1,0)))</f>
        <v>0</v>
      </c>
      <c r="Q195" s="20">
        <f t="array" ref="Q195">P195*(1+INDEX(BPCiObIC!$B$2:$AG$43,MATCH($A195,BPCiObIC!$A$2:$A$43,0),MATCH(Q$4,BPCiObIC!$B$1:$AG$1,0)))</f>
        <v>0</v>
      </c>
      <c r="R195" s="20">
        <f t="array" ref="R195">Q195*(1+INDEX(BPCiObIC!$B$2:$AG$43,MATCH($A195,BPCiObIC!$A$2:$A$43,0),MATCH(R$4,BPCiObIC!$B$1:$AG$1,0)))</f>
        <v>0</v>
      </c>
      <c r="S195" s="20">
        <f t="array" ref="S195">R195*(1+INDEX(BPCiObIC!$B$2:$AG$43,MATCH($A195,BPCiObIC!$A$2:$A$43,0),MATCH(S$4,BPCiObIC!$B$1:$AG$1,0)))</f>
        <v>0</v>
      </c>
      <c r="T195" s="20">
        <f t="array" ref="T195">S195*(1+INDEX(BPCiObIC!$B$2:$AG$43,MATCH($A195,BPCiObIC!$A$2:$A$43,0),MATCH(T$4,BPCiObIC!$B$1:$AG$1,0)))</f>
        <v>0</v>
      </c>
      <c r="U195" s="20">
        <f t="array" ref="U195">T195*(1+INDEX(BPCiObIC!$B$2:$AG$43,MATCH($A195,BPCiObIC!$A$2:$A$43,0),MATCH(U$4,BPCiObIC!$B$1:$AG$1,0)))</f>
        <v>0</v>
      </c>
      <c r="V195" s="20">
        <f t="array" ref="V195">U195*(1+INDEX(BPCiObIC!$B$2:$AG$43,MATCH($A195,BPCiObIC!$A$2:$A$43,0),MATCH(V$4,BPCiObIC!$B$1:$AG$1,0)))</f>
        <v>0</v>
      </c>
      <c r="W195" s="20">
        <f t="array" ref="W195">V195*(1+INDEX(BPCiObIC!$B$2:$AG$43,MATCH($A195,BPCiObIC!$A$2:$A$43,0),MATCH(W$4,BPCiObIC!$B$1:$AG$1,0)))</f>
        <v>0</v>
      </c>
      <c r="X195" s="20">
        <f t="array" ref="X195">W195*(1+INDEX(BPCiObIC!$B$2:$AG$43,MATCH($A195,BPCiObIC!$A$2:$A$43,0),MATCH(X$4,BPCiObIC!$B$1:$AG$1,0)))</f>
        <v>0</v>
      </c>
      <c r="Y195" s="20">
        <f t="array" ref="Y195">X195*(1+INDEX(BPCiObIC!$B$2:$AG$43,MATCH($A195,BPCiObIC!$A$2:$A$43,0),MATCH(Y$4,BPCiObIC!$B$1:$AG$1,0)))</f>
        <v>0</v>
      </c>
      <c r="Z195" s="20">
        <f t="array" ref="Z195">Y195*(1+INDEX(BPCiObIC!$B$2:$AG$43,MATCH($A195,BPCiObIC!$A$2:$A$43,0),MATCH(Z$4,BPCiObIC!$B$1:$AG$1,0)))</f>
        <v>0</v>
      </c>
      <c r="AA195" s="20">
        <f t="array" ref="AA195">Z195*(1+INDEX(BPCiObIC!$B$2:$AG$43,MATCH($A195,BPCiObIC!$A$2:$A$43,0),MATCH(AA$4,BPCiObIC!$B$1:$AG$1,0)))</f>
        <v>0</v>
      </c>
      <c r="AB195" s="20">
        <f t="array" ref="AB195">AA195*(1+INDEX(BPCiObIC!$B$2:$AG$43,MATCH($A195,BPCiObIC!$A$2:$A$43,0),MATCH(AB$4,BPCiObIC!$B$1:$AG$1,0)))</f>
        <v>0</v>
      </c>
      <c r="AC195" s="20">
        <f t="array" ref="AC195">AB195*(1+INDEX(BPCiObIC!$B$2:$AG$43,MATCH($A195,BPCiObIC!$A$2:$A$43,0),MATCH(AC$4,BPCiObIC!$B$1:$AG$1,0)))</f>
        <v>0</v>
      </c>
      <c r="AD195" s="20">
        <f t="array" ref="AD195">AC195*(1+INDEX(BPCiObIC!$B$2:$AG$43,MATCH($A195,BPCiObIC!$A$2:$A$43,0),MATCH(AD$4,BPCiObIC!$B$1:$AG$1,0)))</f>
        <v>0</v>
      </c>
      <c r="AE195" s="20">
        <f t="array" ref="AE195">AD195*(1+INDEX(BPCiObIC!$B$2:$AG$43,MATCH($A195,BPCiObIC!$A$2:$A$43,0),MATCH(AE$4,BPCiObIC!$B$1:$AG$1,0)))</f>
        <v>0</v>
      </c>
      <c r="AF195" s="20">
        <f t="array" ref="AF195">AE195*(1+INDEX(BPCiObIC!$B$2:$AG$43,MATCH($A195,BPCiObIC!$A$2:$A$43,0),MATCH(AF$4,BPCiObIC!$B$1:$AG$1,0)))</f>
        <v>0</v>
      </c>
      <c r="AG195" s="20">
        <f t="array" ref="AG195">AF195*(1+INDEX(BPCiObIC!$B$2:$AG$43,MATCH($A195,BPCiObIC!$A$2:$A$43,0),MATCH(AG$4,BPCiObIC!$B$1:$AG$1,0)))</f>
        <v>0</v>
      </c>
      <c r="AH195" s="20">
        <f t="array" ref="AH195">AG195*(1+INDEX(BPCiObIC!$B$2:$AG$43,MATCH($A195,BPCiObIC!$A$2:$A$43,0),MATCH(AH$4,BPCiObIC!$B$1:$AG$1,0)))</f>
        <v>0</v>
      </c>
    </row>
    <row r="196" spans="1:34" ht="15.75" customHeight="1" x14ac:dyDescent="0.2">
      <c r="A196" s="3" t="s">
        <v>150</v>
      </c>
      <c r="B196" s="3" t="s">
        <v>92</v>
      </c>
      <c r="C196" s="3" t="s">
        <v>119</v>
      </c>
      <c r="D196" s="61">
        <f>'Bureau of Stat KBLI'!X45*$E$1</f>
        <v>0</v>
      </c>
      <c r="E196" s="20">
        <f t="array" ref="E196">D196*(1+INDEX(BPCiObIC!$B$2:$AG$43,MATCH($A196,BPCiObIC!$A$2:$A$43,0),MATCH(E$4,BPCiObIC!$B$1:$AG$1,0)))</f>
        <v>0</v>
      </c>
      <c r="F196" s="20">
        <f t="array" ref="F196">E196*(1+INDEX(BPCiObIC!$B$2:$AG$43,MATCH($A196,BPCiObIC!$A$2:$A$43,0),MATCH(F$4,BPCiObIC!$B$1:$AG$1,0)))</f>
        <v>0</v>
      </c>
      <c r="G196" s="20">
        <f t="array" ref="G196">F196*(1+INDEX(BPCiObIC!$B$2:$AG$43,MATCH($A196,BPCiObIC!$A$2:$A$43,0),MATCH(G$4,BPCiObIC!$B$1:$AG$1,0)))</f>
        <v>0</v>
      </c>
      <c r="H196" s="20">
        <f t="array" ref="H196">G196*(1+INDEX(BPCiObIC!$B$2:$AG$43,MATCH($A196,BPCiObIC!$A$2:$A$43,0),MATCH(H$4,BPCiObIC!$B$1:$AG$1,0)))</f>
        <v>0</v>
      </c>
      <c r="I196" s="20">
        <f t="array" ref="I196">H196*(1+INDEX(BPCiObIC!$B$2:$AG$43,MATCH($A196,BPCiObIC!$A$2:$A$43,0),MATCH(I$4,BPCiObIC!$B$1:$AG$1,0)))</f>
        <v>0</v>
      </c>
      <c r="J196" s="20">
        <f t="array" ref="J196">I196*(1+INDEX(BPCiObIC!$B$2:$AG$43,MATCH($A196,BPCiObIC!$A$2:$A$43,0),MATCH(J$4,BPCiObIC!$B$1:$AG$1,0)))</f>
        <v>0</v>
      </c>
      <c r="K196" s="20">
        <f t="array" ref="K196">J196*(1+INDEX(BPCiObIC!$B$2:$AG$43,MATCH($A196,BPCiObIC!$A$2:$A$43,0),MATCH(K$4,BPCiObIC!$B$1:$AG$1,0)))</f>
        <v>0</v>
      </c>
      <c r="L196" s="20">
        <f t="array" ref="L196">K196*(1+INDEX(BPCiObIC!$B$2:$AG$43,MATCH($A196,BPCiObIC!$A$2:$A$43,0),MATCH(L$4,BPCiObIC!$B$1:$AG$1,0)))</f>
        <v>0</v>
      </c>
      <c r="M196" s="20">
        <f t="array" ref="M196">L196*(1+INDEX(BPCiObIC!$B$2:$AG$43,MATCH($A196,BPCiObIC!$A$2:$A$43,0),MATCH(M$4,BPCiObIC!$B$1:$AG$1,0)))</f>
        <v>0</v>
      </c>
      <c r="N196" s="20">
        <f t="array" ref="N196">M196*(1+INDEX(BPCiObIC!$B$2:$AG$43,MATCH($A196,BPCiObIC!$A$2:$A$43,0),MATCH(N$4,BPCiObIC!$B$1:$AG$1,0)))</f>
        <v>0</v>
      </c>
      <c r="O196" s="20">
        <f t="array" ref="O196">N196*(1+INDEX(BPCiObIC!$B$2:$AG$43,MATCH($A196,BPCiObIC!$A$2:$A$43,0),MATCH(O$4,BPCiObIC!$B$1:$AG$1,0)))</f>
        <v>0</v>
      </c>
      <c r="P196" s="20">
        <f t="array" ref="P196">O196*(1+INDEX(BPCiObIC!$B$2:$AG$43,MATCH($A196,BPCiObIC!$A$2:$A$43,0),MATCH(P$4,BPCiObIC!$B$1:$AG$1,0)))</f>
        <v>0</v>
      </c>
      <c r="Q196" s="20">
        <f t="array" ref="Q196">P196*(1+INDEX(BPCiObIC!$B$2:$AG$43,MATCH($A196,BPCiObIC!$A$2:$A$43,0),MATCH(Q$4,BPCiObIC!$B$1:$AG$1,0)))</f>
        <v>0</v>
      </c>
      <c r="R196" s="20">
        <f t="array" ref="R196">Q196*(1+INDEX(BPCiObIC!$B$2:$AG$43,MATCH($A196,BPCiObIC!$A$2:$A$43,0),MATCH(R$4,BPCiObIC!$B$1:$AG$1,0)))</f>
        <v>0</v>
      </c>
      <c r="S196" s="20">
        <f t="array" ref="S196">R196*(1+INDEX(BPCiObIC!$B$2:$AG$43,MATCH($A196,BPCiObIC!$A$2:$A$43,0),MATCH(S$4,BPCiObIC!$B$1:$AG$1,0)))</f>
        <v>0</v>
      </c>
      <c r="T196" s="20">
        <f t="array" ref="T196">S196*(1+INDEX(BPCiObIC!$B$2:$AG$43,MATCH($A196,BPCiObIC!$A$2:$A$43,0),MATCH(T$4,BPCiObIC!$B$1:$AG$1,0)))</f>
        <v>0</v>
      </c>
      <c r="U196" s="20">
        <f t="array" ref="U196">T196*(1+INDEX(BPCiObIC!$B$2:$AG$43,MATCH($A196,BPCiObIC!$A$2:$A$43,0),MATCH(U$4,BPCiObIC!$B$1:$AG$1,0)))</f>
        <v>0</v>
      </c>
      <c r="V196" s="20">
        <f t="array" ref="V196">U196*(1+INDEX(BPCiObIC!$B$2:$AG$43,MATCH($A196,BPCiObIC!$A$2:$A$43,0),MATCH(V$4,BPCiObIC!$B$1:$AG$1,0)))</f>
        <v>0</v>
      </c>
      <c r="W196" s="20">
        <f t="array" ref="W196">V196*(1+INDEX(BPCiObIC!$B$2:$AG$43,MATCH($A196,BPCiObIC!$A$2:$A$43,0),MATCH(W$4,BPCiObIC!$B$1:$AG$1,0)))</f>
        <v>0</v>
      </c>
      <c r="X196" s="20">
        <f t="array" ref="X196">W196*(1+INDEX(BPCiObIC!$B$2:$AG$43,MATCH($A196,BPCiObIC!$A$2:$A$43,0),MATCH(X$4,BPCiObIC!$B$1:$AG$1,0)))</f>
        <v>0</v>
      </c>
      <c r="Y196" s="20">
        <f t="array" ref="Y196">X196*(1+INDEX(BPCiObIC!$B$2:$AG$43,MATCH($A196,BPCiObIC!$A$2:$A$43,0),MATCH(Y$4,BPCiObIC!$B$1:$AG$1,0)))</f>
        <v>0</v>
      </c>
      <c r="Z196" s="20">
        <f t="array" ref="Z196">Y196*(1+INDEX(BPCiObIC!$B$2:$AG$43,MATCH($A196,BPCiObIC!$A$2:$A$43,0),MATCH(Z$4,BPCiObIC!$B$1:$AG$1,0)))</f>
        <v>0</v>
      </c>
      <c r="AA196" s="20">
        <f t="array" ref="AA196">Z196*(1+INDEX(BPCiObIC!$B$2:$AG$43,MATCH($A196,BPCiObIC!$A$2:$A$43,0),MATCH(AA$4,BPCiObIC!$B$1:$AG$1,0)))</f>
        <v>0</v>
      </c>
      <c r="AB196" s="20">
        <f t="array" ref="AB196">AA196*(1+INDEX(BPCiObIC!$B$2:$AG$43,MATCH($A196,BPCiObIC!$A$2:$A$43,0),MATCH(AB$4,BPCiObIC!$B$1:$AG$1,0)))</f>
        <v>0</v>
      </c>
      <c r="AC196" s="20">
        <f t="array" ref="AC196">AB196*(1+INDEX(BPCiObIC!$B$2:$AG$43,MATCH($A196,BPCiObIC!$A$2:$A$43,0),MATCH(AC$4,BPCiObIC!$B$1:$AG$1,0)))</f>
        <v>0</v>
      </c>
      <c r="AD196" s="20">
        <f t="array" ref="AD196">AC196*(1+INDEX(BPCiObIC!$B$2:$AG$43,MATCH($A196,BPCiObIC!$A$2:$A$43,0),MATCH(AD$4,BPCiObIC!$B$1:$AG$1,0)))</f>
        <v>0</v>
      </c>
      <c r="AE196" s="20">
        <f t="array" ref="AE196">AD196*(1+INDEX(BPCiObIC!$B$2:$AG$43,MATCH($A196,BPCiObIC!$A$2:$A$43,0),MATCH(AE$4,BPCiObIC!$B$1:$AG$1,0)))</f>
        <v>0</v>
      </c>
      <c r="AF196" s="20">
        <f t="array" ref="AF196">AE196*(1+INDEX(BPCiObIC!$B$2:$AG$43,MATCH($A196,BPCiObIC!$A$2:$A$43,0),MATCH(AF$4,BPCiObIC!$B$1:$AG$1,0)))</f>
        <v>0</v>
      </c>
      <c r="AG196" s="20">
        <f t="array" ref="AG196">AF196*(1+INDEX(BPCiObIC!$B$2:$AG$43,MATCH($A196,BPCiObIC!$A$2:$A$43,0),MATCH(AG$4,BPCiObIC!$B$1:$AG$1,0)))</f>
        <v>0</v>
      </c>
      <c r="AH196" s="20">
        <f t="array" ref="AH196">AG196*(1+INDEX(BPCiObIC!$B$2:$AG$43,MATCH($A196,BPCiObIC!$A$2:$A$43,0),MATCH(AH$4,BPCiObIC!$B$1:$AG$1,0)))</f>
        <v>0</v>
      </c>
    </row>
    <row r="197" spans="1:34" ht="15.75" customHeight="1" x14ac:dyDescent="0.2">
      <c r="A197" s="3" t="s">
        <v>151</v>
      </c>
      <c r="B197" s="3" t="s">
        <v>92</v>
      </c>
      <c r="C197" s="3" t="s">
        <v>120</v>
      </c>
      <c r="D197" s="61">
        <f>'Bureau of Stat KBLI'!X46*$E$1</f>
        <v>0</v>
      </c>
      <c r="E197" s="20">
        <f t="array" ref="E197">D197*(1+INDEX(BPCiObIC!$B$2:$AG$43,MATCH($A197,BPCiObIC!$A$2:$A$43,0),MATCH(E$4,BPCiObIC!$B$1:$AG$1,0)))</f>
        <v>0</v>
      </c>
      <c r="F197" s="20">
        <f t="array" ref="F197">E197*(1+INDEX(BPCiObIC!$B$2:$AG$43,MATCH($A197,BPCiObIC!$A$2:$A$43,0),MATCH(F$4,BPCiObIC!$B$1:$AG$1,0)))</f>
        <v>0</v>
      </c>
      <c r="G197" s="20">
        <f t="array" ref="G197">F197*(1+INDEX(BPCiObIC!$B$2:$AG$43,MATCH($A197,BPCiObIC!$A$2:$A$43,0),MATCH(G$4,BPCiObIC!$B$1:$AG$1,0)))</f>
        <v>0</v>
      </c>
      <c r="H197" s="20">
        <f t="array" ref="H197">G197*(1+INDEX(BPCiObIC!$B$2:$AG$43,MATCH($A197,BPCiObIC!$A$2:$A$43,0),MATCH(H$4,BPCiObIC!$B$1:$AG$1,0)))</f>
        <v>0</v>
      </c>
      <c r="I197" s="20">
        <f t="array" ref="I197">H197*(1+INDEX(BPCiObIC!$B$2:$AG$43,MATCH($A197,BPCiObIC!$A$2:$A$43,0),MATCH(I$4,BPCiObIC!$B$1:$AG$1,0)))</f>
        <v>0</v>
      </c>
      <c r="J197" s="20">
        <f t="array" ref="J197">I197*(1+INDEX(BPCiObIC!$B$2:$AG$43,MATCH($A197,BPCiObIC!$A$2:$A$43,0),MATCH(J$4,BPCiObIC!$B$1:$AG$1,0)))</f>
        <v>0</v>
      </c>
      <c r="K197" s="20">
        <f t="array" ref="K197">J197*(1+INDEX(BPCiObIC!$B$2:$AG$43,MATCH($A197,BPCiObIC!$A$2:$A$43,0),MATCH(K$4,BPCiObIC!$B$1:$AG$1,0)))</f>
        <v>0</v>
      </c>
      <c r="L197" s="20">
        <f t="array" ref="L197">K197*(1+INDEX(BPCiObIC!$B$2:$AG$43,MATCH($A197,BPCiObIC!$A$2:$A$43,0),MATCH(L$4,BPCiObIC!$B$1:$AG$1,0)))</f>
        <v>0</v>
      </c>
      <c r="M197" s="20">
        <f t="array" ref="M197">L197*(1+INDEX(BPCiObIC!$B$2:$AG$43,MATCH($A197,BPCiObIC!$A$2:$A$43,0),MATCH(M$4,BPCiObIC!$B$1:$AG$1,0)))</f>
        <v>0</v>
      </c>
      <c r="N197" s="20">
        <f t="array" ref="N197">M197*(1+INDEX(BPCiObIC!$B$2:$AG$43,MATCH($A197,BPCiObIC!$A$2:$A$43,0),MATCH(N$4,BPCiObIC!$B$1:$AG$1,0)))</f>
        <v>0</v>
      </c>
      <c r="O197" s="20">
        <f t="array" ref="O197">N197*(1+INDEX(BPCiObIC!$B$2:$AG$43,MATCH($A197,BPCiObIC!$A$2:$A$43,0),MATCH(O$4,BPCiObIC!$B$1:$AG$1,0)))</f>
        <v>0</v>
      </c>
      <c r="P197" s="20">
        <f t="array" ref="P197">O197*(1+INDEX(BPCiObIC!$B$2:$AG$43,MATCH($A197,BPCiObIC!$A$2:$A$43,0),MATCH(P$4,BPCiObIC!$B$1:$AG$1,0)))</f>
        <v>0</v>
      </c>
      <c r="Q197" s="20">
        <f t="array" ref="Q197">P197*(1+INDEX(BPCiObIC!$B$2:$AG$43,MATCH($A197,BPCiObIC!$A$2:$A$43,0),MATCH(Q$4,BPCiObIC!$B$1:$AG$1,0)))</f>
        <v>0</v>
      </c>
      <c r="R197" s="20">
        <f t="array" ref="R197">Q197*(1+INDEX(BPCiObIC!$B$2:$AG$43,MATCH($A197,BPCiObIC!$A$2:$A$43,0),MATCH(R$4,BPCiObIC!$B$1:$AG$1,0)))</f>
        <v>0</v>
      </c>
      <c r="S197" s="20">
        <f t="array" ref="S197">R197*(1+INDEX(BPCiObIC!$B$2:$AG$43,MATCH($A197,BPCiObIC!$A$2:$A$43,0),MATCH(S$4,BPCiObIC!$B$1:$AG$1,0)))</f>
        <v>0</v>
      </c>
      <c r="T197" s="20">
        <f t="array" ref="T197">S197*(1+INDEX(BPCiObIC!$B$2:$AG$43,MATCH($A197,BPCiObIC!$A$2:$A$43,0),MATCH(T$4,BPCiObIC!$B$1:$AG$1,0)))</f>
        <v>0</v>
      </c>
      <c r="U197" s="20">
        <f t="array" ref="U197">T197*(1+INDEX(BPCiObIC!$B$2:$AG$43,MATCH($A197,BPCiObIC!$A$2:$A$43,0),MATCH(U$4,BPCiObIC!$B$1:$AG$1,0)))</f>
        <v>0</v>
      </c>
      <c r="V197" s="20">
        <f t="array" ref="V197">U197*(1+INDEX(BPCiObIC!$B$2:$AG$43,MATCH($A197,BPCiObIC!$A$2:$A$43,0),MATCH(V$4,BPCiObIC!$B$1:$AG$1,0)))</f>
        <v>0</v>
      </c>
      <c r="W197" s="20">
        <f t="array" ref="W197">V197*(1+INDEX(BPCiObIC!$B$2:$AG$43,MATCH($A197,BPCiObIC!$A$2:$A$43,0),MATCH(W$4,BPCiObIC!$B$1:$AG$1,0)))</f>
        <v>0</v>
      </c>
      <c r="X197" s="20">
        <f t="array" ref="X197">W197*(1+INDEX(BPCiObIC!$B$2:$AG$43,MATCH($A197,BPCiObIC!$A$2:$A$43,0),MATCH(X$4,BPCiObIC!$B$1:$AG$1,0)))</f>
        <v>0</v>
      </c>
      <c r="Y197" s="20">
        <f t="array" ref="Y197">X197*(1+INDEX(BPCiObIC!$B$2:$AG$43,MATCH($A197,BPCiObIC!$A$2:$A$43,0),MATCH(Y$4,BPCiObIC!$B$1:$AG$1,0)))</f>
        <v>0</v>
      </c>
      <c r="Z197" s="20">
        <f t="array" ref="Z197">Y197*(1+INDEX(BPCiObIC!$B$2:$AG$43,MATCH($A197,BPCiObIC!$A$2:$A$43,0),MATCH(Z$4,BPCiObIC!$B$1:$AG$1,0)))</f>
        <v>0</v>
      </c>
      <c r="AA197" s="20">
        <f t="array" ref="AA197">Z197*(1+INDEX(BPCiObIC!$B$2:$AG$43,MATCH($A197,BPCiObIC!$A$2:$A$43,0),MATCH(AA$4,BPCiObIC!$B$1:$AG$1,0)))</f>
        <v>0</v>
      </c>
      <c r="AB197" s="20">
        <f t="array" ref="AB197">AA197*(1+INDEX(BPCiObIC!$B$2:$AG$43,MATCH($A197,BPCiObIC!$A$2:$A$43,0),MATCH(AB$4,BPCiObIC!$B$1:$AG$1,0)))</f>
        <v>0</v>
      </c>
      <c r="AC197" s="20">
        <f t="array" ref="AC197">AB197*(1+INDEX(BPCiObIC!$B$2:$AG$43,MATCH($A197,BPCiObIC!$A$2:$A$43,0),MATCH(AC$4,BPCiObIC!$B$1:$AG$1,0)))</f>
        <v>0</v>
      </c>
      <c r="AD197" s="20">
        <f t="array" ref="AD197">AC197*(1+INDEX(BPCiObIC!$B$2:$AG$43,MATCH($A197,BPCiObIC!$A$2:$A$43,0),MATCH(AD$4,BPCiObIC!$B$1:$AG$1,0)))</f>
        <v>0</v>
      </c>
      <c r="AE197" s="20">
        <f t="array" ref="AE197">AD197*(1+INDEX(BPCiObIC!$B$2:$AG$43,MATCH($A197,BPCiObIC!$A$2:$A$43,0),MATCH(AE$4,BPCiObIC!$B$1:$AG$1,0)))</f>
        <v>0</v>
      </c>
      <c r="AF197" s="20">
        <f t="array" ref="AF197">AE197*(1+INDEX(BPCiObIC!$B$2:$AG$43,MATCH($A197,BPCiObIC!$A$2:$A$43,0),MATCH(AF$4,BPCiObIC!$B$1:$AG$1,0)))</f>
        <v>0</v>
      </c>
      <c r="AG197" s="20">
        <f t="array" ref="AG197">AF197*(1+INDEX(BPCiObIC!$B$2:$AG$43,MATCH($A197,BPCiObIC!$A$2:$A$43,0),MATCH(AG$4,BPCiObIC!$B$1:$AG$1,0)))</f>
        <v>0</v>
      </c>
      <c r="AH197" s="20">
        <f t="array" ref="AH197">AG197*(1+INDEX(BPCiObIC!$B$2:$AG$43,MATCH($A197,BPCiObIC!$A$2:$A$43,0),MATCH(AH$4,BPCiObIC!$B$1:$AG$1,0)))</f>
        <v>0</v>
      </c>
    </row>
    <row r="198" spans="1:34" ht="15.75" customHeight="1" x14ac:dyDescent="0.2">
      <c r="A198" s="3" t="s">
        <v>152</v>
      </c>
      <c r="B198" s="3" t="s">
        <v>92</v>
      </c>
      <c r="C198" s="3" t="s">
        <v>121</v>
      </c>
      <c r="D198" s="61">
        <f>'Bureau of Stat KBLI'!X47*$E$1</f>
        <v>0</v>
      </c>
      <c r="E198" s="20">
        <f t="array" ref="E198">D198*(1+INDEX(BPCiObIC!$B$2:$AG$43,MATCH($A198,BPCiObIC!$A$2:$A$43,0),MATCH(E$4,BPCiObIC!$B$1:$AG$1,0)))</f>
        <v>0</v>
      </c>
      <c r="F198" s="20">
        <f t="array" ref="F198">E198*(1+INDEX(BPCiObIC!$B$2:$AG$43,MATCH($A198,BPCiObIC!$A$2:$A$43,0),MATCH(F$4,BPCiObIC!$B$1:$AG$1,0)))</f>
        <v>0</v>
      </c>
      <c r="G198" s="20">
        <f t="array" ref="G198">F198*(1+INDEX(BPCiObIC!$B$2:$AG$43,MATCH($A198,BPCiObIC!$A$2:$A$43,0),MATCH(G$4,BPCiObIC!$B$1:$AG$1,0)))</f>
        <v>0</v>
      </c>
      <c r="H198" s="20">
        <f t="array" ref="H198">G198*(1+INDEX(BPCiObIC!$B$2:$AG$43,MATCH($A198,BPCiObIC!$A$2:$A$43,0),MATCH(H$4,BPCiObIC!$B$1:$AG$1,0)))</f>
        <v>0</v>
      </c>
      <c r="I198" s="20">
        <f t="array" ref="I198">H198*(1+INDEX(BPCiObIC!$B$2:$AG$43,MATCH($A198,BPCiObIC!$A$2:$A$43,0),MATCH(I$4,BPCiObIC!$B$1:$AG$1,0)))</f>
        <v>0</v>
      </c>
      <c r="J198" s="20">
        <f t="array" ref="J198">I198*(1+INDEX(BPCiObIC!$B$2:$AG$43,MATCH($A198,BPCiObIC!$A$2:$A$43,0),MATCH(J$4,BPCiObIC!$B$1:$AG$1,0)))</f>
        <v>0</v>
      </c>
      <c r="K198" s="20">
        <f t="array" ref="K198">J198*(1+INDEX(BPCiObIC!$B$2:$AG$43,MATCH($A198,BPCiObIC!$A$2:$A$43,0),MATCH(K$4,BPCiObIC!$B$1:$AG$1,0)))</f>
        <v>0</v>
      </c>
      <c r="L198" s="20">
        <f t="array" ref="L198">K198*(1+INDEX(BPCiObIC!$B$2:$AG$43,MATCH($A198,BPCiObIC!$A$2:$A$43,0),MATCH(L$4,BPCiObIC!$B$1:$AG$1,0)))</f>
        <v>0</v>
      </c>
      <c r="M198" s="20">
        <f t="array" ref="M198">L198*(1+INDEX(BPCiObIC!$B$2:$AG$43,MATCH($A198,BPCiObIC!$A$2:$A$43,0),MATCH(M$4,BPCiObIC!$B$1:$AG$1,0)))</f>
        <v>0</v>
      </c>
      <c r="N198" s="20">
        <f t="array" ref="N198">M198*(1+INDEX(BPCiObIC!$B$2:$AG$43,MATCH($A198,BPCiObIC!$A$2:$A$43,0),MATCH(N$4,BPCiObIC!$B$1:$AG$1,0)))</f>
        <v>0</v>
      </c>
      <c r="O198" s="20">
        <f t="array" ref="O198">N198*(1+INDEX(BPCiObIC!$B$2:$AG$43,MATCH($A198,BPCiObIC!$A$2:$A$43,0),MATCH(O$4,BPCiObIC!$B$1:$AG$1,0)))</f>
        <v>0</v>
      </c>
      <c r="P198" s="20">
        <f t="array" ref="P198">O198*(1+INDEX(BPCiObIC!$B$2:$AG$43,MATCH($A198,BPCiObIC!$A$2:$A$43,0),MATCH(P$4,BPCiObIC!$B$1:$AG$1,0)))</f>
        <v>0</v>
      </c>
      <c r="Q198" s="20">
        <f t="array" ref="Q198">P198*(1+INDEX(BPCiObIC!$B$2:$AG$43,MATCH($A198,BPCiObIC!$A$2:$A$43,0),MATCH(Q$4,BPCiObIC!$B$1:$AG$1,0)))</f>
        <v>0</v>
      </c>
      <c r="R198" s="20">
        <f t="array" ref="R198">Q198*(1+INDEX(BPCiObIC!$B$2:$AG$43,MATCH($A198,BPCiObIC!$A$2:$A$43,0),MATCH(R$4,BPCiObIC!$B$1:$AG$1,0)))</f>
        <v>0</v>
      </c>
      <c r="S198" s="20">
        <f t="array" ref="S198">R198*(1+INDEX(BPCiObIC!$B$2:$AG$43,MATCH($A198,BPCiObIC!$A$2:$A$43,0),MATCH(S$4,BPCiObIC!$B$1:$AG$1,0)))</f>
        <v>0</v>
      </c>
      <c r="T198" s="20">
        <f t="array" ref="T198">S198*(1+INDEX(BPCiObIC!$B$2:$AG$43,MATCH($A198,BPCiObIC!$A$2:$A$43,0),MATCH(T$4,BPCiObIC!$B$1:$AG$1,0)))</f>
        <v>0</v>
      </c>
      <c r="U198" s="20">
        <f t="array" ref="U198">T198*(1+INDEX(BPCiObIC!$B$2:$AG$43,MATCH($A198,BPCiObIC!$A$2:$A$43,0),MATCH(U$4,BPCiObIC!$B$1:$AG$1,0)))</f>
        <v>0</v>
      </c>
      <c r="V198" s="20">
        <f t="array" ref="V198">U198*(1+INDEX(BPCiObIC!$B$2:$AG$43,MATCH($A198,BPCiObIC!$A$2:$A$43,0),MATCH(V$4,BPCiObIC!$B$1:$AG$1,0)))</f>
        <v>0</v>
      </c>
      <c r="W198" s="20">
        <f t="array" ref="W198">V198*(1+INDEX(BPCiObIC!$B$2:$AG$43,MATCH($A198,BPCiObIC!$A$2:$A$43,0),MATCH(W$4,BPCiObIC!$B$1:$AG$1,0)))</f>
        <v>0</v>
      </c>
      <c r="X198" s="20">
        <f t="array" ref="X198">W198*(1+INDEX(BPCiObIC!$B$2:$AG$43,MATCH($A198,BPCiObIC!$A$2:$A$43,0),MATCH(X$4,BPCiObIC!$B$1:$AG$1,0)))</f>
        <v>0</v>
      </c>
      <c r="Y198" s="20">
        <f t="array" ref="Y198">X198*(1+INDEX(BPCiObIC!$B$2:$AG$43,MATCH($A198,BPCiObIC!$A$2:$A$43,0),MATCH(Y$4,BPCiObIC!$B$1:$AG$1,0)))</f>
        <v>0</v>
      </c>
      <c r="Z198" s="20">
        <f t="array" ref="Z198">Y198*(1+INDEX(BPCiObIC!$B$2:$AG$43,MATCH($A198,BPCiObIC!$A$2:$A$43,0),MATCH(Z$4,BPCiObIC!$B$1:$AG$1,0)))</f>
        <v>0</v>
      </c>
      <c r="AA198" s="20">
        <f t="array" ref="AA198">Z198*(1+INDEX(BPCiObIC!$B$2:$AG$43,MATCH($A198,BPCiObIC!$A$2:$A$43,0),MATCH(AA$4,BPCiObIC!$B$1:$AG$1,0)))</f>
        <v>0</v>
      </c>
      <c r="AB198" s="20">
        <f t="array" ref="AB198">AA198*(1+INDEX(BPCiObIC!$B$2:$AG$43,MATCH($A198,BPCiObIC!$A$2:$A$43,0),MATCH(AB$4,BPCiObIC!$B$1:$AG$1,0)))</f>
        <v>0</v>
      </c>
      <c r="AC198" s="20">
        <f t="array" ref="AC198">AB198*(1+INDEX(BPCiObIC!$B$2:$AG$43,MATCH($A198,BPCiObIC!$A$2:$A$43,0),MATCH(AC$4,BPCiObIC!$B$1:$AG$1,0)))</f>
        <v>0</v>
      </c>
      <c r="AD198" s="20">
        <f t="array" ref="AD198">AC198*(1+INDEX(BPCiObIC!$B$2:$AG$43,MATCH($A198,BPCiObIC!$A$2:$A$43,0),MATCH(AD$4,BPCiObIC!$B$1:$AG$1,0)))</f>
        <v>0</v>
      </c>
      <c r="AE198" s="20">
        <f t="array" ref="AE198">AD198*(1+INDEX(BPCiObIC!$B$2:$AG$43,MATCH($A198,BPCiObIC!$A$2:$A$43,0),MATCH(AE$4,BPCiObIC!$B$1:$AG$1,0)))</f>
        <v>0</v>
      </c>
      <c r="AF198" s="20">
        <f t="array" ref="AF198">AE198*(1+INDEX(BPCiObIC!$B$2:$AG$43,MATCH($A198,BPCiObIC!$A$2:$A$43,0),MATCH(AF$4,BPCiObIC!$B$1:$AG$1,0)))</f>
        <v>0</v>
      </c>
      <c r="AG198" s="20">
        <f t="array" ref="AG198">AF198*(1+INDEX(BPCiObIC!$B$2:$AG$43,MATCH($A198,BPCiObIC!$A$2:$A$43,0),MATCH(AG$4,BPCiObIC!$B$1:$AG$1,0)))</f>
        <v>0</v>
      </c>
      <c r="AH198" s="20">
        <f t="array" ref="AH198">AG198*(1+INDEX(BPCiObIC!$B$2:$AG$43,MATCH($A198,BPCiObIC!$A$2:$A$43,0),MATCH(AH$4,BPCiObIC!$B$1:$AG$1,0)))</f>
        <v>0</v>
      </c>
    </row>
    <row r="199" spans="1:34" ht="15.75" customHeight="1" x14ac:dyDescent="0.2">
      <c r="A199" s="3" t="s">
        <v>153</v>
      </c>
      <c r="B199" s="3" t="s">
        <v>92</v>
      </c>
      <c r="C199" s="3" t="s">
        <v>122</v>
      </c>
      <c r="D199" s="61">
        <f>'Bureau of Stat KBLI'!X48*$E$1</f>
        <v>0</v>
      </c>
      <c r="E199" s="20">
        <f t="array" ref="E199">D199*(1+INDEX(BPCiObIC!$B$2:$AG$43,MATCH($A199,BPCiObIC!$A$2:$A$43,0),MATCH(E$4,BPCiObIC!$B$1:$AG$1,0)))</f>
        <v>0</v>
      </c>
      <c r="F199" s="20">
        <f t="array" ref="F199">E199*(1+INDEX(BPCiObIC!$B$2:$AG$43,MATCH($A199,BPCiObIC!$A$2:$A$43,0),MATCH(F$4,BPCiObIC!$B$1:$AG$1,0)))</f>
        <v>0</v>
      </c>
      <c r="G199" s="20">
        <f t="array" ref="G199">F199*(1+INDEX(BPCiObIC!$B$2:$AG$43,MATCH($A199,BPCiObIC!$A$2:$A$43,0),MATCH(G$4,BPCiObIC!$B$1:$AG$1,0)))</f>
        <v>0</v>
      </c>
      <c r="H199" s="20">
        <f t="array" ref="H199">G199*(1+INDEX(BPCiObIC!$B$2:$AG$43,MATCH($A199,BPCiObIC!$A$2:$A$43,0),MATCH(H$4,BPCiObIC!$B$1:$AG$1,0)))</f>
        <v>0</v>
      </c>
      <c r="I199" s="20">
        <f t="array" ref="I199">H199*(1+INDEX(BPCiObIC!$B$2:$AG$43,MATCH($A199,BPCiObIC!$A$2:$A$43,0),MATCH(I$4,BPCiObIC!$B$1:$AG$1,0)))</f>
        <v>0</v>
      </c>
      <c r="J199" s="20">
        <f t="array" ref="J199">I199*(1+INDEX(BPCiObIC!$B$2:$AG$43,MATCH($A199,BPCiObIC!$A$2:$A$43,0),MATCH(J$4,BPCiObIC!$B$1:$AG$1,0)))</f>
        <v>0</v>
      </c>
      <c r="K199" s="20">
        <f t="array" ref="K199">J199*(1+INDEX(BPCiObIC!$B$2:$AG$43,MATCH($A199,BPCiObIC!$A$2:$A$43,0),MATCH(K$4,BPCiObIC!$B$1:$AG$1,0)))</f>
        <v>0</v>
      </c>
      <c r="L199" s="20">
        <f t="array" ref="L199">K199*(1+INDEX(BPCiObIC!$B$2:$AG$43,MATCH($A199,BPCiObIC!$A$2:$A$43,0),MATCH(L$4,BPCiObIC!$B$1:$AG$1,0)))</f>
        <v>0</v>
      </c>
      <c r="M199" s="20">
        <f t="array" ref="M199">L199*(1+INDEX(BPCiObIC!$B$2:$AG$43,MATCH($A199,BPCiObIC!$A$2:$A$43,0),MATCH(M$4,BPCiObIC!$B$1:$AG$1,0)))</f>
        <v>0</v>
      </c>
      <c r="N199" s="20">
        <f t="array" ref="N199">M199*(1+INDEX(BPCiObIC!$B$2:$AG$43,MATCH($A199,BPCiObIC!$A$2:$A$43,0),MATCH(N$4,BPCiObIC!$B$1:$AG$1,0)))</f>
        <v>0</v>
      </c>
      <c r="O199" s="20">
        <f t="array" ref="O199">N199*(1+INDEX(BPCiObIC!$B$2:$AG$43,MATCH($A199,BPCiObIC!$A$2:$A$43,0),MATCH(O$4,BPCiObIC!$B$1:$AG$1,0)))</f>
        <v>0</v>
      </c>
      <c r="P199" s="20">
        <f t="array" ref="P199">O199*(1+INDEX(BPCiObIC!$B$2:$AG$43,MATCH($A199,BPCiObIC!$A$2:$A$43,0),MATCH(P$4,BPCiObIC!$B$1:$AG$1,0)))</f>
        <v>0</v>
      </c>
      <c r="Q199" s="20">
        <f t="array" ref="Q199">P199*(1+INDEX(BPCiObIC!$B$2:$AG$43,MATCH($A199,BPCiObIC!$A$2:$A$43,0),MATCH(Q$4,BPCiObIC!$B$1:$AG$1,0)))</f>
        <v>0</v>
      </c>
      <c r="R199" s="20">
        <f t="array" ref="R199">Q199*(1+INDEX(BPCiObIC!$B$2:$AG$43,MATCH($A199,BPCiObIC!$A$2:$A$43,0),MATCH(R$4,BPCiObIC!$B$1:$AG$1,0)))</f>
        <v>0</v>
      </c>
      <c r="S199" s="20">
        <f t="array" ref="S199">R199*(1+INDEX(BPCiObIC!$B$2:$AG$43,MATCH($A199,BPCiObIC!$A$2:$A$43,0),MATCH(S$4,BPCiObIC!$B$1:$AG$1,0)))</f>
        <v>0</v>
      </c>
      <c r="T199" s="20">
        <f t="array" ref="T199">S199*(1+INDEX(BPCiObIC!$B$2:$AG$43,MATCH($A199,BPCiObIC!$A$2:$A$43,0),MATCH(T$4,BPCiObIC!$B$1:$AG$1,0)))</f>
        <v>0</v>
      </c>
      <c r="U199" s="20">
        <f t="array" ref="U199">T199*(1+INDEX(BPCiObIC!$B$2:$AG$43,MATCH($A199,BPCiObIC!$A$2:$A$43,0),MATCH(U$4,BPCiObIC!$B$1:$AG$1,0)))</f>
        <v>0</v>
      </c>
      <c r="V199" s="20">
        <f t="array" ref="V199">U199*(1+INDEX(BPCiObIC!$B$2:$AG$43,MATCH($A199,BPCiObIC!$A$2:$A$43,0),MATCH(V$4,BPCiObIC!$B$1:$AG$1,0)))</f>
        <v>0</v>
      </c>
      <c r="W199" s="20">
        <f t="array" ref="W199">V199*(1+INDEX(BPCiObIC!$B$2:$AG$43,MATCH($A199,BPCiObIC!$A$2:$A$43,0),MATCH(W$4,BPCiObIC!$B$1:$AG$1,0)))</f>
        <v>0</v>
      </c>
      <c r="X199" s="20">
        <f t="array" ref="X199">W199*(1+INDEX(BPCiObIC!$B$2:$AG$43,MATCH($A199,BPCiObIC!$A$2:$A$43,0),MATCH(X$4,BPCiObIC!$B$1:$AG$1,0)))</f>
        <v>0</v>
      </c>
      <c r="Y199" s="20">
        <f t="array" ref="Y199">X199*(1+INDEX(BPCiObIC!$B$2:$AG$43,MATCH($A199,BPCiObIC!$A$2:$A$43,0),MATCH(Y$4,BPCiObIC!$B$1:$AG$1,0)))</f>
        <v>0</v>
      </c>
      <c r="Z199" s="20">
        <f t="array" ref="Z199">Y199*(1+INDEX(BPCiObIC!$B$2:$AG$43,MATCH($A199,BPCiObIC!$A$2:$A$43,0),MATCH(Z$4,BPCiObIC!$B$1:$AG$1,0)))</f>
        <v>0</v>
      </c>
      <c r="AA199" s="20">
        <f t="array" ref="AA199">Z199*(1+INDEX(BPCiObIC!$B$2:$AG$43,MATCH($A199,BPCiObIC!$A$2:$A$43,0),MATCH(AA$4,BPCiObIC!$B$1:$AG$1,0)))</f>
        <v>0</v>
      </c>
      <c r="AB199" s="20">
        <f t="array" ref="AB199">AA199*(1+INDEX(BPCiObIC!$B$2:$AG$43,MATCH($A199,BPCiObIC!$A$2:$A$43,0),MATCH(AB$4,BPCiObIC!$B$1:$AG$1,0)))</f>
        <v>0</v>
      </c>
      <c r="AC199" s="20">
        <f t="array" ref="AC199">AB199*(1+INDEX(BPCiObIC!$B$2:$AG$43,MATCH($A199,BPCiObIC!$A$2:$A$43,0),MATCH(AC$4,BPCiObIC!$B$1:$AG$1,0)))</f>
        <v>0</v>
      </c>
      <c r="AD199" s="20">
        <f t="array" ref="AD199">AC199*(1+INDEX(BPCiObIC!$B$2:$AG$43,MATCH($A199,BPCiObIC!$A$2:$A$43,0),MATCH(AD$4,BPCiObIC!$B$1:$AG$1,0)))</f>
        <v>0</v>
      </c>
      <c r="AE199" s="20">
        <f t="array" ref="AE199">AD199*(1+INDEX(BPCiObIC!$B$2:$AG$43,MATCH($A199,BPCiObIC!$A$2:$A$43,0),MATCH(AE$4,BPCiObIC!$B$1:$AG$1,0)))</f>
        <v>0</v>
      </c>
      <c r="AF199" s="20">
        <f t="array" ref="AF199">AE199*(1+INDEX(BPCiObIC!$B$2:$AG$43,MATCH($A199,BPCiObIC!$A$2:$A$43,0),MATCH(AF$4,BPCiObIC!$B$1:$AG$1,0)))</f>
        <v>0</v>
      </c>
      <c r="AG199" s="20">
        <f t="array" ref="AG199">AF199*(1+INDEX(BPCiObIC!$B$2:$AG$43,MATCH($A199,BPCiObIC!$A$2:$A$43,0),MATCH(AG$4,BPCiObIC!$B$1:$AG$1,0)))</f>
        <v>0</v>
      </c>
      <c r="AH199" s="20">
        <f t="array" ref="AH199">AG199*(1+INDEX(BPCiObIC!$B$2:$AG$43,MATCH($A199,BPCiObIC!$A$2:$A$43,0),MATCH(AH$4,BPCiObIC!$B$1:$AG$1,0)))</f>
        <v>0</v>
      </c>
    </row>
    <row r="200" spans="1:34" ht="15.75" customHeight="1" x14ac:dyDescent="0.2">
      <c r="A200" s="3" t="s">
        <v>154</v>
      </c>
      <c r="B200" s="3" t="s">
        <v>92</v>
      </c>
      <c r="C200" s="3" t="s">
        <v>123</v>
      </c>
      <c r="D200" s="61">
        <f>'Bureau of Stat KBLI'!X49*$E$1</f>
        <v>0</v>
      </c>
      <c r="E200" s="20">
        <f t="array" ref="E200">D200*(1+INDEX(BPCiObIC!$B$2:$AG$43,MATCH($A200,BPCiObIC!$A$2:$A$43,0),MATCH(E$4,BPCiObIC!$B$1:$AG$1,0)))</f>
        <v>0</v>
      </c>
      <c r="F200" s="20">
        <f t="array" ref="F200">E200*(1+INDEX(BPCiObIC!$B$2:$AG$43,MATCH($A200,BPCiObIC!$A$2:$A$43,0),MATCH(F$4,BPCiObIC!$B$1:$AG$1,0)))</f>
        <v>0</v>
      </c>
      <c r="G200" s="20">
        <f t="array" ref="G200">F200*(1+INDEX(BPCiObIC!$B$2:$AG$43,MATCH($A200,BPCiObIC!$A$2:$A$43,0),MATCH(G$4,BPCiObIC!$B$1:$AG$1,0)))</f>
        <v>0</v>
      </c>
      <c r="H200" s="20">
        <f t="array" ref="H200">G200*(1+INDEX(BPCiObIC!$B$2:$AG$43,MATCH($A200,BPCiObIC!$A$2:$A$43,0),MATCH(H$4,BPCiObIC!$B$1:$AG$1,0)))</f>
        <v>0</v>
      </c>
      <c r="I200" s="20">
        <f t="array" ref="I200">H200*(1+INDEX(BPCiObIC!$B$2:$AG$43,MATCH($A200,BPCiObIC!$A$2:$A$43,0),MATCH(I$4,BPCiObIC!$B$1:$AG$1,0)))</f>
        <v>0</v>
      </c>
      <c r="J200" s="20">
        <f t="array" ref="J200">I200*(1+INDEX(BPCiObIC!$B$2:$AG$43,MATCH($A200,BPCiObIC!$A$2:$A$43,0),MATCH(J$4,BPCiObIC!$B$1:$AG$1,0)))</f>
        <v>0</v>
      </c>
      <c r="K200" s="20">
        <f t="array" ref="K200">J200*(1+INDEX(BPCiObIC!$B$2:$AG$43,MATCH($A200,BPCiObIC!$A$2:$A$43,0),MATCH(K$4,BPCiObIC!$B$1:$AG$1,0)))</f>
        <v>0</v>
      </c>
      <c r="L200" s="20">
        <f t="array" ref="L200">K200*(1+INDEX(BPCiObIC!$B$2:$AG$43,MATCH($A200,BPCiObIC!$A$2:$A$43,0),MATCH(L$4,BPCiObIC!$B$1:$AG$1,0)))</f>
        <v>0</v>
      </c>
      <c r="M200" s="20">
        <f t="array" ref="M200">L200*(1+INDEX(BPCiObIC!$B$2:$AG$43,MATCH($A200,BPCiObIC!$A$2:$A$43,0),MATCH(M$4,BPCiObIC!$B$1:$AG$1,0)))</f>
        <v>0</v>
      </c>
      <c r="N200" s="20">
        <f t="array" ref="N200">M200*(1+INDEX(BPCiObIC!$B$2:$AG$43,MATCH($A200,BPCiObIC!$A$2:$A$43,0),MATCH(N$4,BPCiObIC!$B$1:$AG$1,0)))</f>
        <v>0</v>
      </c>
      <c r="O200" s="20">
        <f t="array" ref="O200">N200*(1+INDEX(BPCiObIC!$B$2:$AG$43,MATCH($A200,BPCiObIC!$A$2:$A$43,0),MATCH(O$4,BPCiObIC!$B$1:$AG$1,0)))</f>
        <v>0</v>
      </c>
      <c r="P200" s="20">
        <f t="array" ref="P200">O200*(1+INDEX(BPCiObIC!$B$2:$AG$43,MATCH($A200,BPCiObIC!$A$2:$A$43,0),MATCH(P$4,BPCiObIC!$B$1:$AG$1,0)))</f>
        <v>0</v>
      </c>
      <c r="Q200" s="20">
        <f t="array" ref="Q200">P200*(1+INDEX(BPCiObIC!$B$2:$AG$43,MATCH($A200,BPCiObIC!$A$2:$A$43,0),MATCH(Q$4,BPCiObIC!$B$1:$AG$1,0)))</f>
        <v>0</v>
      </c>
      <c r="R200" s="20">
        <f t="array" ref="R200">Q200*(1+INDEX(BPCiObIC!$B$2:$AG$43,MATCH($A200,BPCiObIC!$A$2:$A$43,0),MATCH(R$4,BPCiObIC!$B$1:$AG$1,0)))</f>
        <v>0</v>
      </c>
      <c r="S200" s="20">
        <f t="array" ref="S200">R200*(1+INDEX(BPCiObIC!$B$2:$AG$43,MATCH($A200,BPCiObIC!$A$2:$A$43,0),MATCH(S$4,BPCiObIC!$B$1:$AG$1,0)))</f>
        <v>0</v>
      </c>
      <c r="T200" s="20">
        <f t="array" ref="T200">S200*(1+INDEX(BPCiObIC!$B$2:$AG$43,MATCH($A200,BPCiObIC!$A$2:$A$43,0),MATCH(T$4,BPCiObIC!$B$1:$AG$1,0)))</f>
        <v>0</v>
      </c>
      <c r="U200" s="20">
        <f t="array" ref="U200">T200*(1+INDEX(BPCiObIC!$B$2:$AG$43,MATCH($A200,BPCiObIC!$A$2:$A$43,0),MATCH(U$4,BPCiObIC!$B$1:$AG$1,0)))</f>
        <v>0</v>
      </c>
      <c r="V200" s="20">
        <f t="array" ref="V200">U200*(1+INDEX(BPCiObIC!$B$2:$AG$43,MATCH($A200,BPCiObIC!$A$2:$A$43,0),MATCH(V$4,BPCiObIC!$B$1:$AG$1,0)))</f>
        <v>0</v>
      </c>
      <c r="W200" s="20">
        <f t="array" ref="W200">V200*(1+INDEX(BPCiObIC!$B$2:$AG$43,MATCH($A200,BPCiObIC!$A$2:$A$43,0),MATCH(W$4,BPCiObIC!$B$1:$AG$1,0)))</f>
        <v>0</v>
      </c>
      <c r="X200" s="20">
        <f t="array" ref="X200">W200*(1+INDEX(BPCiObIC!$B$2:$AG$43,MATCH($A200,BPCiObIC!$A$2:$A$43,0),MATCH(X$4,BPCiObIC!$B$1:$AG$1,0)))</f>
        <v>0</v>
      </c>
      <c r="Y200" s="20">
        <f t="array" ref="Y200">X200*(1+INDEX(BPCiObIC!$B$2:$AG$43,MATCH($A200,BPCiObIC!$A$2:$A$43,0),MATCH(Y$4,BPCiObIC!$B$1:$AG$1,0)))</f>
        <v>0</v>
      </c>
      <c r="Z200" s="20">
        <f t="array" ref="Z200">Y200*(1+INDEX(BPCiObIC!$B$2:$AG$43,MATCH($A200,BPCiObIC!$A$2:$A$43,0),MATCH(Z$4,BPCiObIC!$B$1:$AG$1,0)))</f>
        <v>0</v>
      </c>
      <c r="AA200" s="20">
        <f t="array" ref="AA200">Z200*(1+INDEX(BPCiObIC!$B$2:$AG$43,MATCH($A200,BPCiObIC!$A$2:$A$43,0),MATCH(AA$4,BPCiObIC!$B$1:$AG$1,0)))</f>
        <v>0</v>
      </c>
      <c r="AB200" s="20">
        <f t="array" ref="AB200">AA200*(1+INDEX(BPCiObIC!$B$2:$AG$43,MATCH($A200,BPCiObIC!$A$2:$A$43,0),MATCH(AB$4,BPCiObIC!$B$1:$AG$1,0)))</f>
        <v>0</v>
      </c>
      <c r="AC200" s="20">
        <f t="array" ref="AC200">AB200*(1+INDEX(BPCiObIC!$B$2:$AG$43,MATCH($A200,BPCiObIC!$A$2:$A$43,0),MATCH(AC$4,BPCiObIC!$B$1:$AG$1,0)))</f>
        <v>0</v>
      </c>
      <c r="AD200" s="20">
        <f t="array" ref="AD200">AC200*(1+INDEX(BPCiObIC!$B$2:$AG$43,MATCH($A200,BPCiObIC!$A$2:$A$43,0),MATCH(AD$4,BPCiObIC!$B$1:$AG$1,0)))</f>
        <v>0</v>
      </c>
      <c r="AE200" s="20">
        <f t="array" ref="AE200">AD200*(1+INDEX(BPCiObIC!$B$2:$AG$43,MATCH($A200,BPCiObIC!$A$2:$A$43,0),MATCH(AE$4,BPCiObIC!$B$1:$AG$1,0)))</f>
        <v>0</v>
      </c>
      <c r="AF200" s="20">
        <f t="array" ref="AF200">AE200*(1+INDEX(BPCiObIC!$B$2:$AG$43,MATCH($A200,BPCiObIC!$A$2:$A$43,0),MATCH(AF$4,BPCiObIC!$B$1:$AG$1,0)))</f>
        <v>0</v>
      </c>
      <c r="AG200" s="20">
        <f t="array" ref="AG200">AF200*(1+INDEX(BPCiObIC!$B$2:$AG$43,MATCH($A200,BPCiObIC!$A$2:$A$43,0),MATCH(AG$4,BPCiObIC!$B$1:$AG$1,0)))</f>
        <v>0</v>
      </c>
      <c r="AH200" s="20">
        <f t="array" ref="AH200">AG200*(1+INDEX(BPCiObIC!$B$2:$AG$43,MATCH($A200,BPCiObIC!$A$2:$A$43,0),MATCH(AH$4,BPCiObIC!$B$1:$AG$1,0)))</f>
        <v>0</v>
      </c>
    </row>
    <row r="201" spans="1:34" ht="15.75" customHeight="1" x14ac:dyDescent="0.2">
      <c r="A201" s="3" t="s">
        <v>155</v>
      </c>
      <c r="B201" s="3" t="s">
        <v>92</v>
      </c>
      <c r="C201" s="3" t="s">
        <v>124</v>
      </c>
      <c r="D201" s="61">
        <f>SUM('Bureau of Stat KBLI'!X50:X51)*$E$1</f>
        <v>0</v>
      </c>
      <c r="E201" s="20">
        <f t="array" ref="E201">D201*(1+INDEX(BPCiObIC!$B$2:$AG$43,MATCH($A201,BPCiObIC!$A$2:$A$43,0),MATCH(E$4,BPCiObIC!$B$1:$AG$1,0)))</f>
        <v>0</v>
      </c>
      <c r="F201" s="20">
        <f t="array" ref="F201">E201*(1+INDEX(BPCiObIC!$B$2:$AG$43,MATCH($A201,BPCiObIC!$A$2:$A$43,0),MATCH(F$4,BPCiObIC!$B$1:$AG$1,0)))</f>
        <v>0</v>
      </c>
      <c r="G201" s="20">
        <f t="array" ref="G201">F201*(1+INDEX(BPCiObIC!$B$2:$AG$43,MATCH($A201,BPCiObIC!$A$2:$A$43,0),MATCH(G$4,BPCiObIC!$B$1:$AG$1,0)))</f>
        <v>0</v>
      </c>
      <c r="H201" s="20">
        <f t="array" ref="H201">G201*(1+INDEX(BPCiObIC!$B$2:$AG$43,MATCH($A201,BPCiObIC!$A$2:$A$43,0),MATCH(H$4,BPCiObIC!$B$1:$AG$1,0)))</f>
        <v>0</v>
      </c>
      <c r="I201" s="20">
        <f t="array" ref="I201">H201*(1+INDEX(BPCiObIC!$B$2:$AG$43,MATCH($A201,BPCiObIC!$A$2:$A$43,0),MATCH(I$4,BPCiObIC!$B$1:$AG$1,0)))</f>
        <v>0</v>
      </c>
      <c r="J201" s="20">
        <f t="array" ref="J201">I201*(1+INDEX(BPCiObIC!$B$2:$AG$43,MATCH($A201,BPCiObIC!$A$2:$A$43,0),MATCH(J$4,BPCiObIC!$B$1:$AG$1,0)))</f>
        <v>0</v>
      </c>
      <c r="K201" s="20">
        <f t="array" ref="K201">J201*(1+INDEX(BPCiObIC!$B$2:$AG$43,MATCH($A201,BPCiObIC!$A$2:$A$43,0),MATCH(K$4,BPCiObIC!$B$1:$AG$1,0)))</f>
        <v>0</v>
      </c>
      <c r="L201" s="20">
        <f t="array" ref="L201">K201*(1+INDEX(BPCiObIC!$B$2:$AG$43,MATCH($A201,BPCiObIC!$A$2:$A$43,0),MATCH(L$4,BPCiObIC!$B$1:$AG$1,0)))</f>
        <v>0</v>
      </c>
      <c r="M201" s="20">
        <f t="array" ref="M201">L201*(1+INDEX(BPCiObIC!$B$2:$AG$43,MATCH($A201,BPCiObIC!$A$2:$A$43,0),MATCH(M$4,BPCiObIC!$B$1:$AG$1,0)))</f>
        <v>0</v>
      </c>
      <c r="N201" s="20">
        <f t="array" ref="N201">M201*(1+INDEX(BPCiObIC!$B$2:$AG$43,MATCH($A201,BPCiObIC!$A$2:$A$43,0),MATCH(N$4,BPCiObIC!$B$1:$AG$1,0)))</f>
        <v>0</v>
      </c>
      <c r="O201" s="20">
        <f t="array" ref="O201">N201*(1+INDEX(BPCiObIC!$B$2:$AG$43,MATCH($A201,BPCiObIC!$A$2:$A$43,0),MATCH(O$4,BPCiObIC!$B$1:$AG$1,0)))</f>
        <v>0</v>
      </c>
      <c r="P201" s="20">
        <f t="array" ref="P201">O201*(1+INDEX(BPCiObIC!$B$2:$AG$43,MATCH($A201,BPCiObIC!$A$2:$A$43,0),MATCH(P$4,BPCiObIC!$B$1:$AG$1,0)))</f>
        <v>0</v>
      </c>
      <c r="Q201" s="20">
        <f t="array" ref="Q201">P201*(1+INDEX(BPCiObIC!$B$2:$AG$43,MATCH($A201,BPCiObIC!$A$2:$A$43,0),MATCH(Q$4,BPCiObIC!$B$1:$AG$1,0)))</f>
        <v>0</v>
      </c>
      <c r="R201" s="20">
        <f t="array" ref="R201">Q201*(1+INDEX(BPCiObIC!$B$2:$AG$43,MATCH($A201,BPCiObIC!$A$2:$A$43,0),MATCH(R$4,BPCiObIC!$B$1:$AG$1,0)))</f>
        <v>0</v>
      </c>
      <c r="S201" s="20">
        <f t="array" ref="S201">R201*(1+INDEX(BPCiObIC!$B$2:$AG$43,MATCH($A201,BPCiObIC!$A$2:$A$43,0),MATCH(S$4,BPCiObIC!$B$1:$AG$1,0)))</f>
        <v>0</v>
      </c>
      <c r="T201" s="20">
        <f t="array" ref="T201">S201*(1+INDEX(BPCiObIC!$B$2:$AG$43,MATCH($A201,BPCiObIC!$A$2:$A$43,0),MATCH(T$4,BPCiObIC!$B$1:$AG$1,0)))</f>
        <v>0</v>
      </c>
      <c r="U201" s="20">
        <f t="array" ref="U201">T201*(1+INDEX(BPCiObIC!$B$2:$AG$43,MATCH($A201,BPCiObIC!$A$2:$A$43,0),MATCH(U$4,BPCiObIC!$B$1:$AG$1,0)))</f>
        <v>0</v>
      </c>
      <c r="V201" s="20">
        <f t="array" ref="V201">U201*(1+INDEX(BPCiObIC!$B$2:$AG$43,MATCH($A201,BPCiObIC!$A$2:$A$43,0),MATCH(V$4,BPCiObIC!$B$1:$AG$1,0)))</f>
        <v>0</v>
      </c>
      <c r="W201" s="20">
        <f t="array" ref="W201">V201*(1+INDEX(BPCiObIC!$B$2:$AG$43,MATCH($A201,BPCiObIC!$A$2:$A$43,0),MATCH(W$4,BPCiObIC!$B$1:$AG$1,0)))</f>
        <v>0</v>
      </c>
      <c r="X201" s="20">
        <f t="array" ref="X201">W201*(1+INDEX(BPCiObIC!$B$2:$AG$43,MATCH($A201,BPCiObIC!$A$2:$A$43,0),MATCH(X$4,BPCiObIC!$B$1:$AG$1,0)))</f>
        <v>0</v>
      </c>
      <c r="Y201" s="20">
        <f t="array" ref="Y201">X201*(1+INDEX(BPCiObIC!$B$2:$AG$43,MATCH($A201,BPCiObIC!$A$2:$A$43,0),MATCH(Y$4,BPCiObIC!$B$1:$AG$1,0)))</f>
        <v>0</v>
      </c>
      <c r="Z201" s="20">
        <f t="array" ref="Z201">Y201*(1+INDEX(BPCiObIC!$B$2:$AG$43,MATCH($A201,BPCiObIC!$A$2:$A$43,0),MATCH(Z$4,BPCiObIC!$B$1:$AG$1,0)))</f>
        <v>0</v>
      </c>
      <c r="AA201" s="20">
        <f t="array" ref="AA201">Z201*(1+INDEX(BPCiObIC!$B$2:$AG$43,MATCH($A201,BPCiObIC!$A$2:$A$43,0),MATCH(AA$4,BPCiObIC!$B$1:$AG$1,0)))</f>
        <v>0</v>
      </c>
      <c r="AB201" s="20">
        <f t="array" ref="AB201">AA201*(1+INDEX(BPCiObIC!$B$2:$AG$43,MATCH($A201,BPCiObIC!$A$2:$A$43,0),MATCH(AB$4,BPCiObIC!$B$1:$AG$1,0)))</f>
        <v>0</v>
      </c>
      <c r="AC201" s="20">
        <f t="array" ref="AC201">AB201*(1+INDEX(BPCiObIC!$B$2:$AG$43,MATCH($A201,BPCiObIC!$A$2:$A$43,0),MATCH(AC$4,BPCiObIC!$B$1:$AG$1,0)))</f>
        <v>0</v>
      </c>
      <c r="AD201" s="20">
        <f t="array" ref="AD201">AC201*(1+INDEX(BPCiObIC!$B$2:$AG$43,MATCH($A201,BPCiObIC!$A$2:$A$43,0),MATCH(AD$4,BPCiObIC!$B$1:$AG$1,0)))</f>
        <v>0</v>
      </c>
      <c r="AE201" s="20">
        <f t="array" ref="AE201">AD201*(1+INDEX(BPCiObIC!$B$2:$AG$43,MATCH($A201,BPCiObIC!$A$2:$A$43,0),MATCH(AE$4,BPCiObIC!$B$1:$AG$1,0)))</f>
        <v>0</v>
      </c>
      <c r="AF201" s="20">
        <f t="array" ref="AF201">AE201*(1+INDEX(BPCiObIC!$B$2:$AG$43,MATCH($A201,BPCiObIC!$A$2:$A$43,0),MATCH(AF$4,BPCiObIC!$B$1:$AG$1,0)))</f>
        <v>0</v>
      </c>
      <c r="AG201" s="20">
        <f t="array" ref="AG201">AF201*(1+INDEX(BPCiObIC!$B$2:$AG$43,MATCH($A201,BPCiObIC!$A$2:$A$43,0),MATCH(AG$4,BPCiObIC!$B$1:$AG$1,0)))</f>
        <v>0</v>
      </c>
      <c r="AH201" s="20">
        <f t="array" ref="AH201">AG201*(1+INDEX(BPCiObIC!$B$2:$AG$43,MATCH($A201,BPCiObIC!$A$2:$A$43,0),MATCH(AH$4,BPCiObIC!$B$1:$AG$1,0)))</f>
        <v>0</v>
      </c>
    </row>
    <row r="202" spans="1:34" ht="15.75" customHeight="1" x14ac:dyDescent="0.2">
      <c r="A202" s="3" t="s">
        <v>156</v>
      </c>
      <c r="B202" s="3" t="s">
        <v>92</v>
      </c>
      <c r="C202" s="3" t="s">
        <v>84</v>
      </c>
      <c r="D202" s="61">
        <f>SUM(SUMIFS('BIFUBC Output_energy'!G:G,'BIFUBC Output_energy'!A:A,B202,'BIFUBC Output_energy'!B:B,C202),SUMIFS('BIFUBC Output_nonenergy'!E:E,'BIFUBC Output_nonenergy'!A:A,B202,'BIFUBC Output_nonenergy'!B:B,C202))</f>
        <v>0</v>
      </c>
      <c r="E202" s="20">
        <f t="array" ref="E202">D202*(1+INDEX(BPCiObIC!$B$2:$AG$43,MATCH($A202,BPCiObIC!$A$2:$A$43,0),MATCH(E$4,BPCiObIC!$B$1:$AG$1,0)))</f>
        <v>0</v>
      </c>
      <c r="F202" s="20">
        <f t="array" ref="F202">E202*(1+INDEX(BPCiObIC!$B$2:$AG$43,MATCH($A202,BPCiObIC!$A$2:$A$43,0),MATCH(F$4,BPCiObIC!$B$1:$AG$1,0)))</f>
        <v>0</v>
      </c>
      <c r="G202" s="20">
        <f t="array" ref="G202">F202*(1+INDEX(BPCiObIC!$B$2:$AG$43,MATCH($A202,BPCiObIC!$A$2:$A$43,0),MATCH(G$4,BPCiObIC!$B$1:$AG$1,0)))</f>
        <v>0</v>
      </c>
      <c r="H202" s="20">
        <f t="array" ref="H202">G202*(1+INDEX(BPCiObIC!$B$2:$AG$43,MATCH($A202,BPCiObIC!$A$2:$A$43,0),MATCH(H$4,BPCiObIC!$B$1:$AG$1,0)))</f>
        <v>0</v>
      </c>
      <c r="I202" s="20">
        <f t="array" ref="I202">H202*(1+INDEX(BPCiObIC!$B$2:$AG$43,MATCH($A202,BPCiObIC!$A$2:$A$43,0),MATCH(I$4,BPCiObIC!$B$1:$AG$1,0)))</f>
        <v>0</v>
      </c>
      <c r="J202" s="20">
        <f t="array" ref="J202">I202*(1+INDEX(BPCiObIC!$B$2:$AG$43,MATCH($A202,BPCiObIC!$A$2:$A$43,0),MATCH(J$4,BPCiObIC!$B$1:$AG$1,0)))</f>
        <v>0</v>
      </c>
      <c r="K202" s="20">
        <f t="array" ref="K202">J202*(1+INDEX(BPCiObIC!$B$2:$AG$43,MATCH($A202,BPCiObIC!$A$2:$A$43,0),MATCH(K$4,BPCiObIC!$B$1:$AG$1,0)))</f>
        <v>0</v>
      </c>
      <c r="L202" s="20">
        <f t="array" ref="L202">K202*(1+INDEX(BPCiObIC!$B$2:$AG$43,MATCH($A202,BPCiObIC!$A$2:$A$43,0),MATCH(L$4,BPCiObIC!$B$1:$AG$1,0)))</f>
        <v>0</v>
      </c>
      <c r="M202" s="20">
        <f t="array" ref="M202">L202*(1+INDEX(BPCiObIC!$B$2:$AG$43,MATCH($A202,BPCiObIC!$A$2:$A$43,0),MATCH(M$4,BPCiObIC!$B$1:$AG$1,0)))</f>
        <v>0</v>
      </c>
      <c r="N202" s="20">
        <f t="array" ref="N202">M202*(1+INDEX(BPCiObIC!$B$2:$AG$43,MATCH($A202,BPCiObIC!$A$2:$A$43,0),MATCH(N$4,BPCiObIC!$B$1:$AG$1,0)))</f>
        <v>0</v>
      </c>
      <c r="O202" s="20">
        <f t="array" ref="O202">N202*(1+INDEX(BPCiObIC!$B$2:$AG$43,MATCH($A202,BPCiObIC!$A$2:$A$43,0),MATCH(O$4,BPCiObIC!$B$1:$AG$1,0)))</f>
        <v>0</v>
      </c>
      <c r="P202" s="20">
        <f t="array" ref="P202">O202*(1+INDEX(BPCiObIC!$B$2:$AG$43,MATCH($A202,BPCiObIC!$A$2:$A$43,0),MATCH(P$4,BPCiObIC!$B$1:$AG$1,0)))</f>
        <v>0</v>
      </c>
      <c r="Q202" s="20">
        <f t="array" ref="Q202">P202*(1+INDEX(BPCiObIC!$B$2:$AG$43,MATCH($A202,BPCiObIC!$A$2:$A$43,0),MATCH(Q$4,BPCiObIC!$B$1:$AG$1,0)))</f>
        <v>0</v>
      </c>
      <c r="R202" s="20">
        <f t="array" ref="R202">Q202*(1+INDEX(BPCiObIC!$B$2:$AG$43,MATCH($A202,BPCiObIC!$A$2:$A$43,0),MATCH(R$4,BPCiObIC!$B$1:$AG$1,0)))</f>
        <v>0</v>
      </c>
      <c r="S202" s="20">
        <f t="array" ref="S202">R202*(1+INDEX(BPCiObIC!$B$2:$AG$43,MATCH($A202,BPCiObIC!$A$2:$A$43,0),MATCH(S$4,BPCiObIC!$B$1:$AG$1,0)))</f>
        <v>0</v>
      </c>
      <c r="T202" s="20">
        <f t="array" ref="T202">S202*(1+INDEX(BPCiObIC!$B$2:$AG$43,MATCH($A202,BPCiObIC!$A$2:$A$43,0),MATCH(T$4,BPCiObIC!$B$1:$AG$1,0)))</f>
        <v>0</v>
      </c>
      <c r="U202" s="20">
        <f t="array" ref="U202">T202*(1+INDEX(BPCiObIC!$B$2:$AG$43,MATCH($A202,BPCiObIC!$A$2:$A$43,0),MATCH(U$4,BPCiObIC!$B$1:$AG$1,0)))</f>
        <v>0</v>
      </c>
      <c r="V202" s="20">
        <f t="array" ref="V202">U202*(1+INDEX(BPCiObIC!$B$2:$AG$43,MATCH($A202,BPCiObIC!$A$2:$A$43,0),MATCH(V$4,BPCiObIC!$B$1:$AG$1,0)))</f>
        <v>0</v>
      </c>
      <c r="W202" s="20">
        <f t="array" ref="W202">V202*(1+INDEX(BPCiObIC!$B$2:$AG$43,MATCH($A202,BPCiObIC!$A$2:$A$43,0),MATCH(W$4,BPCiObIC!$B$1:$AG$1,0)))</f>
        <v>0</v>
      </c>
      <c r="X202" s="20">
        <f t="array" ref="X202">W202*(1+INDEX(BPCiObIC!$B$2:$AG$43,MATCH($A202,BPCiObIC!$A$2:$A$43,0),MATCH(X$4,BPCiObIC!$B$1:$AG$1,0)))</f>
        <v>0</v>
      </c>
      <c r="Y202" s="20">
        <f t="array" ref="Y202">X202*(1+INDEX(BPCiObIC!$B$2:$AG$43,MATCH($A202,BPCiObIC!$A$2:$A$43,0),MATCH(Y$4,BPCiObIC!$B$1:$AG$1,0)))</f>
        <v>0</v>
      </c>
      <c r="Z202" s="20">
        <f t="array" ref="Z202">Y202*(1+INDEX(BPCiObIC!$B$2:$AG$43,MATCH($A202,BPCiObIC!$A$2:$A$43,0),MATCH(Z$4,BPCiObIC!$B$1:$AG$1,0)))</f>
        <v>0</v>
      </c>
      <c r="AA202" s="20">
        <f t="array" ref="AA202">Z202*(1+INDEX(BPCiObIC!$B$2:$AG$43,MATCH($A202,BPCiObIC!$A$2:$A$43,0),MATCH(AA$4,BPCiObIC!$B$1:$AG$1,0)))</f>
        <v>0</v>
      </c>
      <c r="AB202" s="20">
        <f t="array" ref="AB202">AA202*(1+INDEX(BPCiObIC!$B$2:$AG$43,MATCH($A202,BPCiObIC!$A$2:$A$43,0),MATCH(AB$4,BPCiObIC!$B$1:$AG$1,0)))</f>
        <v>0</v>
      </c>
      <c r="AC202" s="20">
        <f t="array" ref="AC202">AB202*(1+INDEX(BPCiObIC!$B$2:$AG$43,MATCH($A202,BPCiObIC!$A$2:$A$43,0),MATCH(AC$4,BPCiObIC!$B$1:$AG$1,0)))</f>
        <v>0</v>
      </c>
      <c r="AD202" s="20">
        <f t="array" ref="AD202">AC202*(1+INDEX(BPCiObIC!$B$2:$AG$43,MATCH($A202,BPCiObIC!$A$2:$A$43,0),MATCH(AD$4,BPCiObIC!$B$1:$AG$1,0)))</f>
        <v>0</v>
      </c>
      <c r="AE202" s="20">
        <f t="array" ref="AE202">AD202*(1+INDEX(BPCiObIC!$B$2:$AG$43,MATCH($A202,BPCiObIC!$A$2:$A$43,0),MATCH(AE$4,BPCiObIC!$B$1:$AG$1,0)))</f>
        <v>0</v>
      </c>
      <c r="AF202" s="20">
        <f t="array" ref="AF202">AE202*(1+INDEX(BPCiObIC!$B$2:$AG$43,MATCH($A202,BPCiObIC!$A$2:$A$43,0),MATCH(AF$4,BPCiObIC!$B$1:$AG$1,0)))</f>
        <v>0</v>
      </c>
      <c r="AG202" s="20">
        <f t="array" ref="AG202">AF202*(1+INDEX(BPCiObIC!$B$2:$AG$43,MATCH($A202,BPCiObIC!$A$2:$A$43,0),MATCH(AG$4,BPCiObIC!$B$1:$AG$1,0)))</f>
        <v>0</v>
      </c>
      <c r="AH202" s="20">
        <f t="array" ref="AH202">AG202*(1+INDEX(BPCiObIC!$B$2:$AG$43,MATCH($A202,BPCiObIC!$A$2:$A$43,0),MATCH(AH$4,BPCiObIC!$B$1:$AG$1,0)))</f>
        <v>0</v>
      </c>
    </row>
    <row r="203" spans="1:34" ht="15.75" customHeight="1" x14ac:dyDescent="0.2">
      <c r="A203" s="3" t="s">
        <v>157</v>
      </c>
      <c r="B203" s="3" t="s">
        <v>92</v>
      </c>
      <c r="C203" s="3" t="s">
        <v>125</v>
      </c>
      <c r="D203" s="61">
        <f>'China BIFUbC'!C200*('Population comparison'!$B$2/'Population comparison'!$B$3)</f>
        <v>1075766581.7173097</v>
      </c>
      <c r="E203" s="20">
        <f t="array" ref="E203">D203*(1+INDEX(BPCiObIC!$B$2:$AG$43,MATCH($A203,BPCiObIC!$A$2:$A$43,0),MATCH(E$4,BPCiObIC!$B$1:$AG$1,0)))</f>
        <v>1123179975.5856962</v>
      </c>
      <c r="F203" s="20">
        <f t="array" ref="F203">E203*(1+INDEX(BPCiObIC!$B$2:$AG$43,MATCH($A203,BPCiObIC!$A$2:$A$43,0),MATCH(F$4,BPCiObIC!$B$1:$AG$1,0)))</f>
        <v>1170593369.4541008</v>
      </c>
      <c r="G203" s="20">
        <f t="array" ref="G203">F203*(1+INDEX(BPCiObIC!$B$2:$AG$43,MATCH($A203,BPCiObIC!$A$2:$A$43,0),MATCH(G$4,BPCiObIC!$B$1:$AG$1,0)))</f>
        <v>1218006763.3225055</v>
      </c>
      <c r="H203" s="20">
        <f t="array" ref="H203">G203*(1+INDEX(BPCiObIC!$B$2:$AG$43,MATCH($A203,BPCiObIC!$A$2:$A$43,0),MATCH(H$4,BPCiObIC!$B$1:$AG$1,0)))</f>
        <v>1265420157.190892</v>
      </c>
      <c r="I203" s="20">
        <f t="array" ref="I203">H203*(1+INDEX(BPCiObIC!$B$2:$AG$43,MATCH($A203,BPCiObIC!$A$2:$A$43,0),MATCH(I$4,BPCiObIC!$B$1:$AG$1,0)))</f>
        <v>1312833551.0592966</v>
      </c>
      <c r="J203" s="20">
        <f t="array" ref="J203">I203*(1+INDEX(BPCiObIC!$B$2:$AG$43,MATCH($A203,BPCiObIC!$A$2:$A$43,0),MATCH(J$4,BPCiObIC!$B$1:$AG$1,0)))</f>
        <v>1360246944.9277012</v>
      </c>
      <c r="K203" s="20">
        <f t="array" ref="K203">J203*(1+INDEX(BPCiObIC!$B$2:$AG$43,MATCH($A203,BPCiObIC!$A$2:$A$43,0),MATCH(K$4,BPCiObIC!$B$1:$AG$1,0)))</f>
        <v>1407660338.7961059</v>
      </c>
      <c r="L203" s="20">
        <f t="array" ref="L203">K203*(1+INDEX(BPCiObIC!$B$2:$AG$43,MATCH($A203,BPCiObIC!$A$2:$A$43,0),MATCH(L$4,BPCiObIC!$B$1:$AG$1,0)))</f>
        <v>1455073732.6644924</v>
      </c>
      <c r="M203" s="20">
        <f t="array" ref="M203">L203*(1+INDEX(BPCiObIC!$B$2:$AG$43,MATCH($A203,BPCiObIC!$A$2:$A$43,0),MATCH(M$4,BPCiObIC!$B$1:$AG$1,0)))</f>
        <v>1502487126.532897</v>
      </c>
      <c r="N203" s="20">
        <f t="array" ref="N203">M203*(1+INDEX(BPCiObIC!$B$2:$AG$43,MATCH($A203,BPCiObIC!$A$2:$A$43,0),MATCH(N$4,BPCiObIC!$B$1:$AG$1,0)))</f>
        <v>1549900520.4013014</v>
      </c>
      <c r="O203" s="20">
        <f t="array" ref="O203">N203*(1+INDEX(BPCiObIC!$B$2:$AG$43,MATCH($A203,BPCiObIC!$A$2:$A$43,0),MATCH(O$4,BPCiObIC!$B$1:$AG$1,0)))</f>
        <v>1597313914.269706</v>
      </c>
      <c r="P203" s="20">
        <f t="array" ref="P203">O203*(1+INDEX(BPCiObIC!$B$2:$AG$43,MATCH($A203,BPCiObIC!$A$2:$A$43,0),MATCH(P$4,BPCiObIC!$B$1:$AG$1,0)))</f>
        <v>1644727308.1380928</v>
      </c>
      <c r="Q203" s="20">
        <f t="array" ref="Q203">P203*(1+INDEX(BPCiObIC!$B$2:$AG$43,MATCH($A203,BPCiObIC!$A$2:$A$43,0),MATCH(Q$4,BPCiObIC!$B$1:$AG$1,0)))</f>
        <v>1692140702.0064974</v>
      </c>
      <c r="R203" s="20">
        <f t="array" ref="R203">Q203*(1+INDEX(BPCiObIC!$B$2:$AG$43,MATCH($A203,BPCiObIC!$A$2:$A$43,0),MATCH(R$4,BPCiObIC!$B$1:$AG$1,0)))</f>
        <v>1739554095.8749018</v>
      </c>
      <c r="S203" s="20">
        <f t="array" ref="S203">R203*(1+INDEX(BPCiObIC!$B$2:$AG$43,MATCH($A203,BPCiObIC!$A$2:$A$43,0),MATCH(S$4,BPCiObIC!$B$1:$AG$1,0)))</f>
        <v>1786967489.7432885</v>
      </c>
      <c r="T203" s="20">
        <f t="array" ref="T203">S203*(1+INDEX(BPCiObIC!$B$2:$AG$43,MATCH($A203,BPCiObIC!$A$2:$A$43,0),MATCH(T$4,BPCiObIC!$B$1:$AG$1,0)))</f>
        <v>1834380883.6116931</v>
      </c>
      <c r="U203" s="20">
        <f t="array" ref="U203">T203*(1+INDEX(BPCiObIC!$B$2:$AG$43,MATCH($A203,BPCiObIC!$A$2:$A$43,0),MATCH(U$4,BPCiObIC!$B$1:$AG$1,0)))</f>
        <v>1881794277.4800975</v>
      </c>
      <c r="V203" s="20">
        <f t="array" ref="V203">U203*(1+INDEX(BPCiObIC!$B$2:$AG$43,MATCH($A203,BPCiObIC!$A$2:$A$43,0),MATCH(V$4,BPCiObIC!$B$1:$AG$1,0)))</f>
        <v>1929207671.3485022</v>
      </c>
      <c r="W203" s="20">
        <f t="array" ref="W203">V203*(1+INDEX(BPCiObIC!$B$2:$AG$43,MATCH($A203,BPCiObIC!$A$2:$A$43,0),MATCH(W$4,BPCiObIC!$B$1:$AG$1,0)))</f>
        <v>1976621065.2168887</v>
      </c>
      <c r="X203" s="20">
        <f t="array" ref="X203">W203*(1+INDEX(BPCiObIC!$B$2:$AG$43,MATCH($A203,BPCiObIC!$A$2:$A$43,0),MATCH(X$4,BPCiObIC!$B$1:$AG$1,0)))</f>
        <v>2024034459.0852931</v>
      </c>
      <c r="Y203" s="20">
        <f t="array" ref="Y203">X203*(1+INDEX(BPCiObIC!$B$2:$AG$43,MATCH($A203,BPCiObIC!$A$2:$A$43,0),MATCH(Y$4,BPCiObIC!$B$1:$AG$1,0)))</f>
        <v>2071447852.9536977</v>
      </c>
      <c r="Z203" s="20">
        <f t="array" ref="Z203">Y203*(1+INDEX(BPCiObIC!$B$2:$AG$43,MATCH($A203,BPCiObIC!$A$2:$A$43,0),MATCH(Z$4,BPCiObIC!$B$1:$AG$1,0)))</f>
        <v>2118861246.8221023</v>
      </c>
      <c r="AA203" s="20">
        <f t="array" ref="AA203">Z203*(1+INDEX(BPCiObIC!$B$2:$AG$43,MATCH($A203,BPCiObIC!$A$2:$A$43,0),MATCH(AA$4,BPCiObIC!$B$1:$AG$1,0)))</f>
        <v>2166274640.6904888</v>
      </c>
      <c r="AB203" s="20">
        <f t="array" ref="AB203">AA203*(1+INDEX(BPCiObIC!$B$2:$AG$43,MATCH($A203,BPCiObIC!$A$2:$A$43,0),MATCH(AB$4,BPCiObIC!$B$1:$AG$1,0)))</f>
        <v>2213688034.5588932</v>
      </c>
      <c r="AC203" s="20">
        <f t="array" ref="AC203">AB203*(1+INDEX(BPCiObIC!$B$2:$AG$43,MATCH($A203,BPCiObIC!$A$2:$A$43,0),MATCH(AC$4,BPCiObIC!$B$1:$AG$1,0)))</f>
        <v>2261101428.4272976</v>
      </c>
      <c r="AD203" s="20">
        <f t="array" ref="AD203">AC203*(1+INDEX(BPCiObIC!$B$2:$AG$43,MATCH($A203,BPCiObIC!$A$2:$A$43,0),MATCH(AD$4,BPCiObIC!$B$1:$AG$1,0)))</f>
        <v>2308514822.295702</v>
      </c>
      <c r="AE203" s="20">
        <f t="array" ref="AE203">AD203*(1+INDEX(BPCiObIC!$B$2:$AG$43,MATCH($A203,BPCiObIC!$A$2:$A$43,0),MATCH(AE$4,BPCiObIC!$B$1:$AG$1,0)))</f>
        <v>2355928216.1640887</v>
      </c>
      <c r="AF203" s="20">
        <f t="array" ref="AF203">AE203*(1+INDEX(BPCiObIC!$B$2:$AG$43,MATCH($A203,BPCiObIC!$A$2:$A$43,0),MATCH(AF$4,BPCiObIC!$B$1:$AG$1,0)))</f>
        <v>2403341610.0324931</v>
      </c>
      <c r="AG203" s="20">
        <f t="array" ref="AG203">AF203*(1+INDEX(BPCiObIC!$B$2:$AG$43,MATCH($A203,BPCiObIC!$A$2:$A$43,0),MATCH(AG$4,BPCiObIC!$B$1:$AG$1,0)))</f>
        <v>2450755003.9008975</v>
      </c>
      <c r="AH203" s="20">
        <f t="array" ref="AH203">AG203*(1+INDEX(BPCiObIC!$B$2:$AG$43,MATCH($A203,BPCiObIC!$A$2:$A$43,0),MATCH(AH$4,BPCiObIC!$B$1:$AG$1,0)))</f>
        <v>2498168397.7692842</v>
      </c>
    </row>
    <row r="204" spans="1:34" ht="15.75" customHeight="1" x14ac:dyDescent="0.2">
      <c r="A204" s="42" t="s">
        <v>158</v>
      </c>
      <c r="B204" s="42" t="s">
        <v>92</v>
      </c>
      <c r="C204" s="42" t="s">
        <v>83</v>
      </c>
      <c r="D204" s="62">
        <f>SUM(SUMIFS('BIFUBC Output_energy'!G:G,'BIFUBC Output_energy'!A:A,B204,'BIFUBC Output_energy'!B:B,C204),SUMIFS('BIFUBC Output_nonenergy'!E:E,'BIFUBC Output_nonenergy'!A:A,B204,'BIFUBC Output_nonenergy'!B:B,C204))</f>
        <v>0</v>
      </c>
      <c r="E204" s="63">
        <f t="array" ref="E204">D204*(1+INDEX(BPCiObIC!$B$2:$AG$43,MATCH($A204,BPCiObIC!$A$2:$A$43,0),MATCH(E$4,BPCiObIC!$B$1:$AG$1,0)))</f>
        <v>0</v>
      </c>
      <c r="F204" s="63">
        <f t="array" ref="F204">E204*(1+INDEX(BPCiObIC!$B$2:$AG$43,MATCH($A204,BPCiObIC!$A$2:$A$43,0),MATCH(F$4,BPCiObIC!$B$1:$AG$1,0)))</f>
        <v>0</v>
      </c>
      <c r="G204" s="63">
        <f t="array" ref="G204">F204*(1+INDEX(BPCiObIC!$B$2:$AG$43,MATCH($A204,BPCiObIC!$A$2:$A$43,0),MATCH(G$4,BPCiObIC!$B$1:$AG$1,0)))</f>
        <v>0</v>
      </c>
      <c r="H204" s="63">
        <f t="array" ref="H204">G204*(1+INDEX(BPCiObIC!$B$2:$AG$43,MATCH($A204,BPCiObIC!$A$2:$A$43,0),MATCH(H$4,BPCiObIC!$B$1:$AG$1,0)))</f>
        <v>0</v>
      </c>
      <c r="I204" s="63">
        <f t="array" ref="I204">H204*(1+INDEX(BPCiObIC!$B$2:$AG$43,MATCH($A204,BPCiObIC!$A$2:$A$43,0),MATCH(I$4,BPCiObIC!$B$1:$AG$1,0)))</f>
        <v>0</v>
      </c>
      <c r="J204" s="63">
        <f t="array" ref="J204">I204*(1+INDEX(BPCiObIC!$B$2:$AG$43,MATCH($A204,BPCiObIC!$A$2:$A$43,0),MATCH(J$4,BPCiObIC!$B$1:$AG$1,0)))</f>
        <v>0</v>
      </c>
      <c r="K204" s="63">
        <f t="array" ref="K204">J204*(1+INDEX(BPCiObIC!$B$2:$AG$43,MATCH($A204,BPCiObIC!$A$2:$A$43,0),MATCH(K$4,BPCiObIC!$B$1:$AG$1,0)))</f>
        <v>0</v>
      </c>
      <c r="L204" s="63">
        <f t="array" ref="L204">K204*(1+INDEX(BPCiObIC!$B$2:$AG$43,MATCH($A204,BPCiObIC!$A$2:$A$43,0),MATCH(L$4,BPCiObIC!$B$1:$AG$1,0)))</f>
        <v>0</v>
      </c>
      <c r="M204" s="63">
        <f t="array" ref="M204">L204*(1+INDEX(BPCiObIC!$B$2:$AG$43,MATCH($A204,BPCiObIC!$A$2:$A$43,0),MATCH(M$4,BPCiObIC!$B$1:$AG$1,0)))</f>
        <v>0</v>
      </c>
      <c r="N204" s="63">
        <f t="array" ref="N204">M204*(1+INDEX(BPCiObIC!$B$2:$AG$43,MATCH($A204,BPCiObIC!$A$2:$A$43,0),MATCH(N$4,BPCiObIC!$B$1:$AG$1,0)))</f>
        <v>0</v>
      </c>
      <c r="O204" s="63">
        <f t="array" ref="O204">N204*(1+INDEX(BPCiObIC!$B$2:$AG$43,MATCH($A204,BPCiObIC!$A$2:$A$43,0),MATCH(O$4,BPCiObIC!$B$1:$AG$1,0)))</f>
        <v>0</v>
      </c>
      <c r="P204" s="63">
        <f t="array" ref="P204">O204*(1+INDEX(BPCiObIC!$B$2:$AG$43,MATCH($A204,BPCiObIC!$A$2:$A$43,0),MATCH(P$4,BPCiObIC!$B$1:$AG$1,0)))</f>
        <v>0</v>
      </c>
      <c r="Q204" s="63">
        <f t="array" ref="Q204">P204*(1+INDEX(BPCiObIC!$B$2:$AG$43,MATCH($A204,BPCiObIC!$A$2:$A$43,0),MATCH(Q$4,BPCiObIC!$B$1:$AG$1,0)))</f>
        <v>0</v>
      </c>
      <c r="R204" s="63">
        <f t="array" ref="R204">Q204*(1+INDEX(BPCiObIC!$B$2:$AG$43,MATCH($A204,BPCiObIC!$A$2:$A$43,0),MATCH(R$4,BPCiObIC!$B$1:$AG$1,0)))</f>
        <v>0</v>
      </c>
      <c r="S204" s="63">
        <f t="array" ref="S204">R204*(1+INDEX(BPCiObIC!$B$2:$AG$43,MATCH($A204,BPCiObIC!$A$2:$A$43,0),MATCH(S$4,BPCiObIC!$B$1:$AG$1,0)))</f>
        <v>0</v>
      </c>
      <c r="T204" s="63">
        <f t="array" ref="T204">S204*(1+INDEX(BPCiObIC!$B$2:$AG$43,MATCH($A204,BPCiObIC!$A$2:$A$43,0),MATCH(T$4,BPCiObIC!$B$1:$AG$1,0)))</f>
        <v>0</v>
      </c>
      <c r="U204" s="63">
        <f t="array" ref="U204">T204*(1+INDEX(BPCiObIC!$B$2:$AG$43,MATCH($A204,BPCiObIC!$A$2:$A$43,0),MATCH(U$4,BPCiObIC!$B$1:$AG$1,0)))</f>
        <v>0</v>
      </c>
      <c r="V204" s="63">
        <f t="array" ref="V204">U204*(1+INDEX(BPCiObIC!$B$2:$AG$43,MATCH($A204,BPCiObIC!$A$2:$A$43,0),MATCH(V$4,BPCiObIC!$B$1:$AG$1,0)))</f>
        <v>0</v>
      </c>
      <c r="W204" s="63">
        <f t="array" ref="W204">V204*(1+INDEX(BPCiObIC!$B$2:$AG$43,MATCH($A204,BPCiObIC!$A$2:$A$43,0),MATCH(W$4,BPCiObIC!$B$1:$AG$1,0)))</f>
        <v>0</v>
      </c>
      <c r="X204" s="63">
        <f t="array" ref="X204">W204*(1+INDEX(BPCiObIC!$B$2:$AG$43,MATCH($A204,BPCiObIC!$A$2:$A$43,0),MATCH(X$4,BPCiObIC!$B$1:$AG$1,0)))</f>
        <v>0</v>
      </c>
      <c r="Y204" s="63">
        <f t="array" ref="Y204">X204*(1+INDEX(BPCiObIC!$B$2:$AG$43,MATCH($A204,BPCiObIC!$A$2:$A$43,0),MATCH(Y$4,BPCiObIC!$B$1:$AG$1,0)))</f>
        <v>0</v>
      </c>
      <c r="Z204" s="63">
        <f t="array" ref="Z204">Y204*(1+INDEX(BPCiObIC!$B$2:$AG$43,MATCH($A204,BPCiObIC!$A$2:$A$43,0),MATCH(Z$4,BPCiObIC!$B$1:$AG$1,0)))</f>
        <v>0</v>
      </c>
      <c r="AA204" s="63">
        <f t="array" ref="AA204">Z204*(1+INDEX(BPCiObIC!$B$2:$AG$43,MATCH($A204,BPCiObIC!$A$2:$A$43,0),MATCH(AA$4,BPCiObIC!$B$1:$AG$1,0)))</f>
        <v>0</v>
      </c>
      <c r="AB204" s="63">
        <f t="array" ref="AB204">AA204*(1+INDEX(BPCiObIC!$B$2:$AG$43,MATCH($A204,BPCiObIC!$A$2:$A$43,0),MATCH(AB$4,BPCiObIC!$B$1:$AG$1,0)))</f>
        <v>0</v>
      </c>
      <c r="AC204" s="63">
        <f t="array" ref="AC204">AB204*(1+INDEX(BPCiObIC!$B$2:$AG$43,MATCH($A204,BPCiObIC!$A$2:$A$43,0),MATCH(AC$4,BPCiObIC!$B$1:$AG$1,0)))</f>
        <v>0</v>
      </c>
      <c r="AD204" s="63">
        <f t="array" ref="AD204">AC204*(1+INDEX(BPCiObIC!$B$2:$AG$43,MATCH($A204,BPCiObIC!$A$2:$A$43,0),MATCH(AD$4,BPCiObIC!$B$1:$AG$1,0)))</f>
        <v>0</v>
      </c>
      <c r="AE204" s="63">
        <f t="array" ref="AE204">AD204*(1+INDEX(BPCiObIC!$B$2:$AG$43,MATCH($A204,BPCiObIC!$A$2:$A$43,0),MATCH(AE$4,BPCiObIC!$B$1:$AG$1,0)))</f>
        <v>0</v>
      </c>
      <c r="AF204" s="63">
        <f t="array" ref="AF204">AE204*(1+INDEX(BPCiObIC!$B$2:$AG$43,MATCH($A204,BPCiObIC!$A$2:$A$43,0),MATCH(AF$4,BPCiObIC!$B$1:$AG$1,0)))</f>
        <v>0</v>
      </c>
      <c r="AG204" s="63">
        <f t="array" ref="AG204">AF204*(1+INDEX(BPCiObIC!$B$2:$AG$43,MATCH($A204,BPCiObIC!$A$2:$A$43,0),MATCH(AG$4,BPCiObIC!$B$1:$AG$1,0)))</f>
        <v>0</v>
      </c>
      <c r="AH204" s="63">
        <f t="array" ref="AH204">AG204*(1+INDEX(BPCiObIC!$B$2:$AG$43,MATCH($A204,BPCiObIC!$A$2:$A$43,0),MATCH(AH$4,BPCiObIC!$B$1:$AG$1,0)))</f>
        <v>0</v>
      </c>
    </row>
    <row r="205" spans="1:34" ht="15.75" customHeight="1" x14ac:dyDescent="0.2">
      <c r="D205" s="65"/>
    </row>
    <row r="206" spans="1:34" ht="15.75" customHeight="1" x14ac:dyDescent="0.2">
      <c r="C206" s="1"/>
      <c r="D206" s="65"/>
    </row>
    <row r="207" spans="1:34" ht="15.75" customHeight="1" x14ac:dyDescent="0.2">
      <c r="D207" s="65"/>
    </row>
    <row r="208" spans="1:34" ht="15.75" customHeight="1" x14ac:dyDescent="0.2">
      <c r="D208" s="65"/>
    </row>
    <row r="209" spans="4:4" ht="15.75" customHeight="1" x14ac:dyDescent="0.2">
      <c r="D209" s="65"/>
    </row>
    <row r="210" spans="4:4" ht="15.75" customHeight="1" x14ac:dyDescent="0.2">
      <c r="D210" s="65"/>
    </row>
    <row r="211" spans="4:4" ht="15.75" customHeight="1" x14ac:dyDescent="0.2">
      <c r="D211" s="65"/>
    </row>
    <row r="212" spans="4:4" ht="15.75" customHeight="1" x14ac:dyDescent="0.2">
      <c r="D212" s="65"/>
    </row>
    <row r="213" spans="4:4" ht="15.75" customHeight="1" x14ac:dyDescent="0.2">
      <c r="D213" s="65"/>
    </row>
    <row r="214" spans="4:4" ht="15.75" customHeight="1" x14ac:dyDescent="0.2">
      <c r="D214" s="65"/>
    </row>
    <row r="215" spans="4:4" ht="15.75" customHeight="1" x14ac:dyDescent="0.2">
      <c r="D215" s="65"/>
    </row>
    <row r="216" spans="4:4" ht="15.75" customHeight="1" x14ac:dyDescent="0.2">
      <c r="D216" s="65"/>
    </row>
    <row r="217" spans="4:4" ht="15.75" customHeight="1" x14ac:dyDescent="0.2">
      <c r="D217" s="65"/>
    </row>
    <row r="218" spans="4:4" ht="15.75" customHeight="1" x14ac:dyDescent="0.2">
      <c r="D218" s="65"/>
    </row>
    <row r="219" spans="4:4" ht="15.75" customHeight="1" x14ac:dyDescent="0.2">
      <c r="D219" s="65"/>
    </row>
    <row r="220" spans="4:4" ht="15.75" customHeight="1" x14ac:dyDescent="0.2">
      <c r="D220" s="65"/>
    </row>
    <row r="221" spans="4:4" ht="15.75" customHeight="1" x14ac:dyDescent="0.2">
      <c r="D221" s="65"/>
    </row>
    <row r="222" spans="4:4" ht="15.75" customHeight="1" x14ac:dyDescent="0.2">
      <c r="D222" s="65"/>
    </row>
    <row r="223" spans="4:4" ht="15.75" customHeight="1" x14ac:dyDescent="0.2">
      <c r="D223" s="65"/>
    </row>
    <row r="224" spans="4:4" ht="15.75" customHeight="1" x14ac:dyDescent="0.2">
      <c r="D224" s="65"/>
    </row>
    <row r="225" spans="4:4" ht="15.75" customHeight="1" x14ac:dyDescent="0.2">
      <c r="D225" s="65"/>
    </row>
    <row r="226" spans="4:4" ht="15.75" customHeight="1" x14ac:dyDescent="0.2">
      <c r="D226" s="65"/>
    </row>
    <row r="227" spans="4:4" ht="15.75" customHeight="1" x14ac:dyDescent="0.2">
      <c r="D227" s="65"/>
    </row>
    <row r="228" spans="4:4" ht="15.75" customHeight="1" x14ac:dyDescent="0.2">
      <c r="D228" s="65"/>
    </row>
    <row r="229" spans="4:4" ht="15.75" customHeight="1" x14ac:dyDescent="0.2">
      <c r="D229" s="65"/>
    </row>
    <row r="230" spans="4:4" ht="15.75" customHeight="1" x14ac:dyDescent="0.2">
      <c r="D230" s="65"/>
    </row>
    <row r="231" spans="4:4" ht="15.75" customHeight="1" x14ac:dyDescent="0.2">
      <c r="D231" s="65"/>
    </row>
    <row r="232" spans="4:4" ht="15.75" customHeight="1" x14ac:dyDescent="0.2">
      <c r="D232" s="65"/>
    </row>
    <row r="233" spans="4:4" ht="15.75" customHeight="1" x14ac:dyDescent="0.2">
      <c r="D233" s="65"/>
    </row>
    <row r="234" spans="4:4" ht="15.75" customHeight="1" x14ac:dyDescent="0.2">
      <c r="D234" s="65"/>
    </row>
    <row r="235" spans="4:4" ht="15.75" customHeight="1" x14ac:dyDescent="0.2">
      <c r="D235" s="65"/>
    </row>
    <row r="236" spans="4:4" ht="15.75" customHeight="1" x14ac:dyDescent="0.2">
      <c r="D236" s="65"/>
    </row>
    <row r="237" spans="4:4" ht="15.75" customHeight="1" x14ac:dyDescent="0.2">
      <c r="D237" s="65"/>
    </row>
    <row r="238" spans="4:4" ht="15.75" customHeight="1" x14ac:dyDescent="0.2">
      <c r="D238" s="65"/>
    </row>
    <row r="239" spans="4:4" ht="15.75" customHeight="1" x14ac:dyDescent="0.2">
      <c r="D239" s="65"/>
    </row>
    <row r="240" spans="4:4" ht="15.75" customHeight="1" x14ac:dyDescent="0.2">
      <c r="D240" s="65"/>
    </row>
    <row r="241" spans="4:4" ht="15.75" customHeight="1" x14ac:dyDescent="0.2">
      <c r="D241" s="65"/>
    </row>
    <row r="242" spans="4:4" ht="15.75" customHeight="1" x14ac:dyDescent="0.2">
      <c r="D242" s="65"/>
    </row>
    <row r="243" spans="4:4" ht="15.75" customHeight="1" x14ac:dyDescent="0.2">
      <c r="D243" s="65"/>
    </row>
    <row r="244" spans="4:4" ht="15.75" customHeight="1" x14ac:dyDescent="0.2">
      <c r="D244" s="65"/>
    </row>
    <row r="245" spans="4:4" ht="15.75" customHeight="1" x14ac:dyDescent="0.2">
      <c r="D245" s="65"/>
    </row>
    <row r="246" spans="4:4" ht="15.75" customHeight="1" x14ac:dyDescent="0.2">
      <c r="D246" s="65"/>
    </row>
    <row r="247" spans="4:4" ht="15.75" customHeight="1" x14ac:dyDescent="0.2">
      <c r="D247" s="65"/>
    </row>
    <row r="248" spans="4:4" ht="15.75" customHeight="1" x14ac:dyDescent="0.2">
      <c r="D248" s="65"/>
    </row>
    <row r="249" spans="4:4" ht="15.75" customHeight="1" x14ac:dyDescent="0.2">
      <c r="D249" s="65"/>
    </row>
    <row r="250" spans="4:4" ht="15.75" customHeight="1" x14ac:dyDescent="0.2">
      <c r="D250" s="65"/>
    </row>
    <row r="251" spans="4:4" ht="15.75" customHeight="1" x14ac:dyDescent="0.2">
      <c r="D251" s="65"/>
    </row>
    <row r="252" spans="4:4" ht="15.75" customHeight="1" x14ac:dyDescent="0.2">
      <c r="D252" s="65"/>
    </row>
    <row r="253" spans="4:4" ht="15.75" customHeight="1" x14ac:dyDescent="0.2">
      <c r="D253" s="65"/>
    </row>
    <row r="254" spans="4:4" ht="15.75" customHeight="1" x14ac:dyDescent="0.2">
      <c r="D254" s="65"/>
    </row>
    <row r="255" spans="4:4" ht="15.75" customHeight="1" x14ac:dyDescent="0.2">
      <c r="D255" s="65"/>
    </row>
    <row r="256" spans="4:4" ht="15.75" customHeight="1" x14ac:dyDescent="0.2">
      <c r="D256" s="65"/>
    </row>
    <row r="257" spans="4:4" ht="15.75" customHeight="1" x14ac:dyDescent="0.2">
      <c r="D257" s="65"/>
    </row>
    <row r="258" spans="4:4" ht="15.75" customHeight="1" x14ac:dyDescent="0.2">
      <c r="D258" s="65"/>
    </row>
    <row r="259" spans="4:4" ht="15.75" customHeight="1" x14ac:dyDescent="0.2">
      <c r="D259" s="65"/>
    </row>
    <row r="260" spans="4:4" ht="15.75" customHeight="1" x14ac:dyDescent="0.2">
      <c r="D260" s="65"/>
    </row>
    <row r="261" spans="4:4" ht="15.75" customHeight="1" x14ac:dyDescent="0.2">
      <c r="D261" s="65"/>
    </row>
    <row r="262" spans="4:4" ht="15.75" customHeight="1" x14ac:dyDescent="0.2">
      <c r="D262" s="65"/>
    </row>
    <row r="263" spans="4:4" ht="15.75" customHeight="1" x14ac:dyDescent="0.2">
      <c r="D263" s="65"/>
    </row>
    <row r="264" spans="4:4" ht="15.75" customHeight="1" x14ac:dyDescent="0.2">
      <c r="D264" s="65"/>
    </row>
    <row r="265" spans="4:4" ht="15.75" customHeight="1" x14ac:dyDescent="0.2">
      <c r="D265" s="65"/>
    </row>
    <row r="266" spans="4:4" ht="15.75" customHeight="1" x14ac:dyDescent="0.2">
      <c r="D266" s="65"/>
    </row>
    <row r="267" spans="4:4" ht="15.75" customHeight="1" x14ac:dyDescent="0.2">
      <c r="D267" s="65"/>
    </row>
    <row r="268" spans="4:4" ht="15.75" customHeight="1" x14ac:dyDescent="0.2">
      <c r="D268" s="65"/>
    </row>
    <row r="269" spans="4:4" ht="15.75" customHeight="1" x14ac:dyDescent="0.2">
      <c r="D269" s="65"/>
    </row>
    <row r="270" spans="4:4" ht="15.75" customHeight="1" x14ac:dyDescent="0.2">
      <c r="D270" s="65"/>
    </row>
    <row r="271" spans="4:4" ht="15.75" customHeight="1" x14ac:dyDescent="0.2">
      <c r="D271" s="65"/>
    </row>
    <row r="272" spans="4:4" ht="15.75" customHeight="1" x14ac:dyDescent="0.2">
      <c r="D272" s="65"/>
    </row>
    <row r="273" spans="4:4" ht="15.75" customHeight="1" x14ac:dyDescent="0.2">
      <c r="D273" s="65"/>
    </row>
    <row r="274" spans="4:4" ht="15.75" customHeight="1" x14ac:dyDescent="0.2">
      <c r="D274" s="65"/>
    </row>
    <row r="275" spans="4:4" ht="15.75" customHeight="1" x14ac:dyDescent="0.2">
      <c r="D275" s="65"/>
    </row>
    <row r="276" spans="4:4" ht="15.75" customHeight="1" x14ac:dyDescent="0.2">
      <c r="D276" s="65"/>
    </row>
    <row r="277" spans="4:4" ht="15.75" customHeight="1" x14ac:dyDescent="0.2">
      <c r="D277" s="65"/>
    </row>
    <row r="278" spans="4:4" ht="15.75" customHeight="1" x14ac:dyDescent="0.2">
      <c r="D278" s="65"/>
    </row>
    <row r="279" spans="4:4" ht="15.75" customHeight="1" x14ac:dyDescent="0.2">
      <c r="D279" s="65"/>
    </row>
    <row r="280" spans="4:4" ht="15.75" customHeight="1" x14ac:dyDescent="0.2">
      <c r="D280" s="65"/>
    </row>
    <row r="281" spans="4:4" ht="15.75" customHeight="1" x14ac:dyDescent="0.2">
      <c r="D281" s="65"/>
    </row>
    <row r="282" spans="4:4" ht="15.75" customHeight="1" x14ac:dyDescent="0.2">
      <c r="D282" s="65"/>
    </row>
    <row r="283" spans="4:4" ht="15.75" customHeight="1" x14ac:dyDescent="0.2">
      <c r="D283" s="65"/>
    </row>
    <row r="284" spans="4:4" ht="15.75" customHeight="1" x14ac:dyDescent="0.2">
      <c r="D284" s="65"/>
    </row>
    <row r="285" spans="4:4" ht="15.75" customHeight="1" x14ac:dyDescent="0.2">
      <c r="D285" s="65"/>
    </row>
    <row r="286" spans="4:4" ht="15.75" customHeight="1" x14ac:dyDescent="0.2">
      <c r="D286" s="65"/>
    </row>
    <row r="287" spans="4:4" ht="15.75" customHeight="1" x14ac:dyDescent="0.2">
      <c r="D287" s="65"/>
    </row>
    <row r="288" spans="4:4" ht="15.75" customHeight="1" x14ac:dyDescent="0.2">
      <c r="D288" s="65"/>
    </row>
    <row r="289" spans="4:4" ht="15.75" customHeight="1" x14ac:dyDescent="0.2">
      <c r="D289" s="65"/>
    </row>
    <row r="290" spans="4:4" ht="15.75" customHeight="1" x14ac:dyDescent="0.2">
      <c r="D290" s="65"/>
    </row>
    <row r="291" spans="4:4" ht="15.75" customHeight="1" x14ac:dyDescent="0.2">
      <c r="D291" s="65"/>
    </row>
    <row r="292" spans="4:4" ht="15.75" customHeight="1" x14ac:dyDescent="0.2">
      <c r="D292" s="65"/>
    </row>
    <row r="293" spans="4:4" ht="15.75" customHeight="1" x14ac:dyDescent="0.2">
      <c r="D293" s="65"/>
    </row>
    <row r="294" spans="4:4" ht="15.75" customHeight="1" x14ac:dyDescent="0.2">
      <c r="D294" s="65"/>
    </row>
    <row r="295" spans="4:4" ht="15.75" customHeight="1" x14ac:dyDescent="0.2">
      <c r="D295" s="65"/>
    </row>
    <row r="296" spans="4:4" ht="15.75" customHeight="1" x14ac:dyDescent="0.2">
      <c r="D296" s="65"/>
    </row>
    <row r="297" spans="4:4" ht="15.75" customHeight="1" x14ac:dyDescent="0.2">
      <c r="D297" s="65"/>
    </row>
    <row r="298" spans="4:4" ht="15.75" customHeight="1" x14ac:dyDescent="0.2">
      <c r="D298" s="65"/>
    </row>
    <row r="299" spans="4:4" ht="15.75" customHeight="1" x14ac:dyDescent="0.2">
      <c r="D299" s="65"/>
    </row>
    <row r="300" spans="4:4" ht="15.75" customHeight="1" x14ac:dyDescent="0.2">
      <c r="D300" s="65"/>
    </row>
    <row r="301" spans="4:4" ht="15.75" customHeight="1" x14ac:dyDescent="0.2">
      <c r="D301" s="65"/>
    </row>
    <row r="302" spans="4:4" ht="15.75" customHeight="1" x14ac:dyDescent="0.2">
      <c r="D302" s="65"/>
    </row>
    <row r="303" spans="4:4" ht="15.75" customHeight="1" x14ac:dyDescent="0.2">
      <c r="D303" s="65"/>
    </row>
    <row r="304" spans="4:4" ht="15.75" customHeight="1" x14ac:dyDescent="0.2">
      <c r="D304" s="65"/>
    </row>
    <row r="305" spans="4:4" ht="15.75" customHeight="1" x14ac:dyDescent="0.2">
      <c r="D305" s="65"/>
    </row>
    <row r="306" spans="4:4" ht="15.75" customHeight="1" x14ac:dyDescent="0.2">
      <c r="D306" s="65"/>
    </row>
    <row r="307" spans="4:4" ht="15.75" customHeight="1" x14ac:dyDescent="0.2">
      <c r="D307" s="65"/>
    </row>
    <row r="308" spans="4:4" ht="15.75" customHeight="1" x14ac:dyDescent="0.2">
      <c r="D308" s="65"/>
    </row>
    <row r="309" spans="4:4" ht="15.75" customHeight="1" x14ac:dyDescent="0.2">
      <c r="D309" s="65"/>
    </row>
    <row r="310" spans="4:4" ht="15.75" customHeight="1" x14ac:dyDescent="0.2">
      <c r="D310" s="65"/>
    </row>
    <row r="311" spans="4:4" ht="15.75" customHeight="1" x14ac:dyDescent="0.2">
      <c r="D311" s="65"/>
    </row>
    <row r="312" spans="4:4" ht="15.75" customHeight="1" x14ac:dyDescent="0.2">
      <c r="D312" s="65"/>
    </row>
    <row r="313" spans="4:4" ht="15.75" customHeight="1" x14ac:dyDescent="0.2">
      <c r="D313" s="65"/>
    </row>
    <row r="314" spans="4:4" ht="15.75" customHeight="1" x14ac:dyDescent="0.2">
      <c r="D314" s="65"/>
    </row>
    <row r="315" spans="4:4" ht="15.75" customHeight="1" x14ac:dyDescent="0.2">
      <c r="D315" s="65"/>
    </row>
    <row r="316" spans="4:4" ht="15.75" customHeight="1" x14ac:dyDescent="0.2">
      <c r="D316" s="65"/>
    </row>
    <row r="317" spans="4:4" ht="15.75" customHeight="1" x14ac:dyDescent="0.2">
      <c r="D317" s="65"/>
    </row>
    <row r="318" spans="4:4" ht="15.75" customHeight="1" x14ac:dyDescent="0.2">
      <c r="D318" s="65"/>
    </row>
    <row r="319" spans="4:4" ht="15.75" customHeight="1" x14ac:dyDescent="0.2">
      <c r="D319" s="65"/>
    </row>
    <row r="320" spans="4:4" ht="15.75" customHeight="1" x14ac:dyDescent="0.2">
      <c r="D320" s="65"/>
    </row>
    <row r="321" spans="4:4" ht="15.75" customHeight="1" x14ac:dyDescent="0.2">
      <c r="D321" s="65"/>
    </row>
    <row r="322" spans="4:4" ht="15.75" customHeight="1" x14ac:dyDescent="0.2">
      <c r="D322" s="65"/>
    </row>
    <row r="323" spans="4:4" ht="15.75" customHeight="1" x14ac:dyDescent="0.2">
      <c r="D323" s="65"/>
    </row>
    <row r="324" spans="4:4" ht="15.75" customHeight="1" x14ac:dyDescent="0.2">
      <c r="D324" s="65"/>
    </row>
    <row r="325" spans="4:4" ht="15.75" customHeight="1" x14ac:dyDescent="0.2">
      <c r="D325" s="65"/>
    </row>
    <row r="326" spans="4:4" ht="15.75" customHeight="1" x14ac:dyDescent="0.2">
      <c r="D326" s="65"/>
    </row>
    <row r="327" spans="4:4" ht="15.75" customHeight="1" x14ac:dyDescent="0.2">
      <c r="D327" s="65"/>
    </row>
    <row r="328" spans="4:4" ht="15.75" customHeight="1" x14ac:dyDescent="0.2">
      <c r="D328" s="65"/>
    </row>
    <row r="329" spans="4:4" ht="15.75" customHeight="1" x14ac:dyDescent="0.2">
      <c r="D329" s="65"/>
    </row>
    <row r="330" spans="4:4" ht="15.75" customHeight="1" x14ac:dyDescent="0.2">
      <c r="D330" s="65"/>
    </row>
    <row r="331" spans="4:4" ht="15.75" customHeight="1" x14ac:dyDescent="0.2">
      <c r="D331" s="65"/>
    </row>
    <row r="332" spans="4:4" ht="15.75" customHeight="1" x14ac:dyDescent="0.2">
      <c r="D332" s="65"/>
    </row>
    <row r="333" spans="4:4" ht="15.75" customHeight="1" x14ac:dyDescent="0.2">
      <c r="D333" s="65"/>
    </row>
    <row r="334" spans="4:4" ht="15.75" customHeight="1" x14ac:dyDescent="0.2">
      <c r="D334" s="65"/>
    </row>
    <row r="335" spans="4:4" ht="15.75" customHeight="1" x14ac:dyDescent="0.2">
      <c r="D335" s="65"/>
    </row>
    <row r="336" spans="4:4" ht="15.75" customHeight="1" x14ac:dyDescent="0.2">
      <c r="D336" s="65"/>
    </row>
    <row r="337" spans="4:4" ht="15.75" customHeight="1" x14ac:dyDescent="0.2">
      <c r="D337" s="65"/>
    </row>
    <row r="338" spans="4:4" ht="15.75" customHeight="1" x14ac:dyDescent="0.2">
      <c r="D338" s="65"/>
    </row>
    <row r="339" spans="4:4" ht="15.75" customHeight="1" x14ac:dyDescent="0.2">
      <c r="D339" s="65"/>
    </row>
    <row r="340" spans="4:4" ht="15.75" customHeight="1" x14ac:dyDescent="0.2">
      <c r="D340" s="65"/>
    </row>
    <row r="341" spans="4:4" ht="15.75" customHeight="1" x14ac:dyDescent="0.2">
      <c r="D341" s="65"/>
    </row>
    <row r="342" spans="4:4" ht="15.75" customHeight="1" x14ac:dyDescent="0.2">
      <c r="D342" s="65"/>
    </row>
    <row r="343" spans="4:4" ht="15.75" customHeight="1" x14ac:dyDescent="0.2">
      <c r="D343" s="65"/>
    </row>
    <row r="344" spans="4:4" ht="15.75" customHeight="1" x14ac:dyDescent="0.2">
      <c r="D344" s="65"/>
    </row>
    <row r="345" spans="4:4" ht="15.75" customHeight="1" x14ac:dyDescent="0.2">
      <c r="D345" s="65"/>
    </row>
    <row r="346" spans="4:4" ht="15.75" customHeight="1" x14ac:dyDescent="0.2">
      <c r="D346" s="65"/>
    </row>
    <row r="347" spans="4:4" ht="15.75" customHeight="1" x14ac:dyDescent="0.2">
      <c r="D347" s="65"/>
    </row>
    <row r="348" spans="4:4" ht="15.75" customHeight="1" x14ac:dyDescent="0.2">
      <c r="D348" s="65"/>
    </row>
    <row r="349" spans="4:4" ht="15.75" customHeight="1" x14ac:dyDescent="0.2">
      <c r="D349" s="65"/>
    </row>
    <row r="350" spans="4:4" ht="15.75" customHeight="1" x14ac:dyDescent="0.2">
      <c r="D350" s="65"/>
    </row>
    <row r="351" spans="4:4" ht="15.75" customHeight="1" x14ac:dyDescent="0.2">
      <c r="D351" s="65"/>
    </row>
    <row r="352" spans="4:4" ht="15.75" customHeight="1" x14ac:dyDescent="0.2">
      <c r="D352" s="65"/>
    </row>
    <row r="353" spans="4:4" ht="15.75" customHeight="1" x14ac:dyDescent="0.2">
      <c r="D353" s="65"/>
    </row>
    <row r="354" spans="4:4" ht="15.75" customHeight="1" x14ac:dyDescent="0.2">
      <c r="D354" s="65"/>
    </row>
    <row r="355" spans="4:4" ht="15.75" customHeight="1" x14ac:dyDescent="0.2">
      <c r="D355" s="65"/>
    </row>
    <row r="356" spans="4:4" ht="15.75" customHeight="1" x14ac:dyDescent="0.2">
      <c r="D356" s="65"/>
    </row>
    <row r="357" spans="4:4" ht="15.75" customHeight="1" x14ac:dyDescent="0.2">
      <c r="D357" s="65"/>
    </row>
    <row r="358" spans="4:4" ht="15.75" customHeight="1" x14ac:dyDescent="0.2">
      <c r="D358" s="65"/>
    </row>
    <row r="359" spans="4:4" ht="15.75" customHeight="1" x14ac:dyDescent="0.2">
      <c r="D359" s="65"/>
    </row>
    <row r="360" spans="4:4" ht="15.75" customHeight="1" x14ac:dyDescent="0.2">
      <c r="D360" s="65"/>
    </row>
    <row r="361" spans="4:4" ht="15.75" customHeight="1" x14ac:dyDescent="0.2">
      <c r="D361" s="65"/>
    </row>
    <row r="362" spans="4:4" ht="15.75" customHeight="1" x14ac:dyDescent="0.2">
      <c r="D362" s="65"/>
    </row>
    <row r="363" spans="4:4" ht="15.75" customHeight="1" x14ac:dyDescent="0.2">
      <c r="D363" s="65"/>
    </row>
    <row r="364" spans="4:4" ht="15.75" customHeight="1" x14ac:dyDescent="0.2">
      <c r="D364" s="65"/>
    </row>
    <row r="365" spans="4:4" ht="15.75" customHeight="1" x14ac:dyDescent="0.2">
      <c r="D365" s="65"/>
    </row>
    <row r="366" spans="4:4" ht="15.75" customHeight="1" x14ac:dyDescent="0.2">
      <c r="D366" s="65"/>
    </row>
    <row r="367" spans="4:4" ht="15.75" customHeight="1" x14ac:dyDescent="0.2">
      <c r="D367" s="65"/>
    </row>
    <row r="368" spans="4:4" ht="15.75" customHeight="1" x14ac:dyDescent="0.2">
      <c r="D368" s="65"/>
    </row>
    <row r="369" spans="4:4" ht="15.75" customHeight="1" x14ac:dyDescent="0.2">
      <c r="D369" s="65"/>
    </row>
    <row r="370" spans="4:4" ht="15.75" customHeight="1" x14ac:dyDescent="0.2">
      <c r="D370" s="65"/>
    </row>
    <row r="371" spans="4:4" ht="15.75" customHeight="1" x14ac:dyDescent="0.2">
      <c r="D371" s="65"/>
    </row>
    <row r="372" spans="4:4" ht="15.75" customHeight="1" x14ac:dyDescent="0.2">
      <c r="D372" s="65"/>
    </row>
    <row r="373" spans="4:4" ht="15.75" customHeight="1" x14ac:dyDescent="0.2">
      <c r="D373" s="65"/>
    </row>
    <row r="374" spans="4:4" ht="15.75" customHeight="1" x14ac:dyDescent="0.2">
      <c r="D374" s="65"/>
    </row>
    <row r="375" spans="4:4" ht="15.75" customHeight="1" x14ac:dyDescent="0.2">
      <c r="D375" s="65"/>
    </row>
    <row r="376" spans="4:4" ht="15.75" customHeight="1" x14ac:dyDescent="0.2">
      <c r="D376" s="65"/>
    </row>
    <row r="377" spans="4:4" ht="15.75" customHeight="1" x14ac:dyDescent="0.2">
      <c r="D377" s="65"/>
    </row>
    <row r="378" spans="4:4" ht="15.75" customHeight="1" x14ac:dyDescent="0.2">
      <c r="D378" s="65"/>
    </row>
    <row r="379" spans="4:4" ht="15.75" customHeight="1" x14ac:dyDescent="0.2">
      <c r="D379" s="65"/>
    </row>
    <row r="380" spans="4:4" ht="15.75" customHeight="1" x14ac:dyDescent="0.2">
      <c r="D380" s="65"/>
    </row>
    <row r="381" spans="4:4" ht="15.75" customHeight="1" x14ac:dyDescent="0.2">
      <c r="D381" s="65"/>
    </row>
    <row r="382" spans="4:4" ht="15.75" customHeight="1" x14ac:dyDescent="0.2">
      <c r="D382" s="65"/>
    </row>
    <row r="383" spans="4:4" ht="15.75" customHeight="1" x14ac:dyDescent="0.2">
      <c r="D383" s="65"/>
    </row>
    <row r="384" spans="4:4" ht="15.75" customHeight="1" x14ac:dyDescent="0.2">
      <c r="D384" s="65"/>
    </row>
    <row r="385" spans="4:4" ht="15.75" customHeight="1" x14ac:dyDescent="0.2">
      <c r="D385" s="65"/>
    </row>
    <row r="386" spans="4:4" ht="15.75" customHeight="1" x14ac:dyDescent="0.2">
      <c r="D386" s="65"/>
    </row>
    <row r="387" spans="4:4" ht="15.75" customHeight="1" x14ac:dyDescent="0.2">
      <c r="D387" s="65"/>
    </row>
    <row r="388" spans="4:4" ht="15.75" customHeight="1" x14ac:dyDescent="0.2">
      <c r="D388" s="65"/>
    </row>
    <row r="389" spans="4:4" ht="15.75" customHeight="1" x14ac:dyDescent="0.2">
      <c r="D389" s="65"/>
    </row>
    <row r="390" spans="4:4" ht="15.75" customHeight="1" x14ac:dyDescent="0.2">
      <c r="D390" s="65"/>
    </row>
    <row r="391" spans="4:4" ht="15.75" customHeight="1" x14ac:dyDescent="0.2">
      <c r="D391" s="65"/>
    </row>
    <row r="392" spans="4:4" ht="15.75" customHeight="1" x14ac:dyDescent="0.2">
      <c r="D392" s="65"/>
    </row>
    <row r="393" spans="4:4" ht="15.75" customHeight="1" x14ac:dyDescent="0.2">
      <c r="D393" s="65"/>
    </row>
    <row r="394" spans="4:4" ht="15.75" customHeight="1" x14ac:dyDescent="0.2">
      <c r="D394" s="65"/>
    </row>
    <row r="395" spans="4:4" ht="15.75" customHeight="1" x14ac:dyDescent="0.2">
      <c r="D395" s="65"/>
    </row>
    <row r="396" spans="4:4" ht="15.75" customHeight="1" x14ac:dyDescent="0.2">
      <c r="D396" s="65"/>
    </row>
    <row r="397" spans="4:4" ht="15.75" customHeight="1" x14ac:dyDescent="0.2">
      <c r="D397" s="65"/>
    </row>
    <row r="398" spans="4:4" ht="15.75" customHeight="1" x14ac:dyDescent="0.2">
      <c r="D398" s="65"/>
    </row>
    <row r="399" spans="4:4" ht="15.75" customHeight="1" x14ac:dyDescent="0.2">
      <c r="D399" s="65"/>
    </row>
    <row r="400" spans="4:4" ht="15.75" customHeight="1" x14ac:dyDescent="0.2">
      <c r="D400" s="65"/>
    </row>
    <row r="401" spans="4:4" ht="15.75" customHeight="1" x14ac:dyDescent="0.2">
      <c r="D401" s="65"/>
    </row>
    <row r="402" spans="4:4" ht="15.75" customHeight="1" x14ac:dyDescent="0.2">
      <c r="D402" s="65"/>
    </row>
    <row r="403" spans="4:4" ht="15.75" customHeight="1" x14ac:dyDescent="0.2">
      <c r="D403" s="65"/>
    </row>
    <row r="404" spans="4:4" ht="15.75" customHeight="1" x14ac:dyDescent="0.2">
      <c r="D404" s="65"/>
    </row>
    <row r="405" spans="4:4" ht="15.75" customHeight="1" x14ac:dyDescent="0.2">
      <c r="D405" s="65"/>
    </row>
    <row r="406" spans="4:4" ht="15.75" customHeight="1" x14ac:dyDescent="0.2">
      <c r="D406" s="65"/>
    </row>
    <row r="407" spans="4:4" ht="15.75" customHeight="1" x14ac:dyDescent="0.2">
      <c r="D407" s="65"/>
    </row>
    <row r="408" spans="4:4" ht="15.75" customHeight="1" x14ac:dyDescent="0.2">
      <c r="D408" s="65"/>
    </row>
    <row r="409" spans="4:4" ht="15.75" customHeight="1" x14ac:dyDescent="0.2">
      <c r="D409" s="65"/>
    </row>
    <row r="410" spans="4:4" ht="15.75" customHeight="1" x14ac:dyDescent="0.2">
      <c r="D410" s="65"/>
    </row>
    <row r="411" spans="4:4" ht="15.75" customHeight="1" x14ac:dyDescent="0.2">
      <c r="D411" s="65"/>
    </row>
    <row r="412" spans="4:4" ht="15.75" customHeight="1" x14ac:dyDescent="0.2">
      <c r="D412" s="65"/>
    </row>
    <row r="413" spans="4:4" ht="15.75" customHeight="1" x14ac:dyDescent="0.2">
      <c r="D413" s="65"/>
    </row>
    <row r="414" spans="4:4" ht="15.75" customHeight="1" x14ac:dyDescent="0.2">
      <c r="D414" s="65"/>
    </row>
    <row r="415" spans="4:4" ht="15.75" customHeight="1" x14ac:dyDescent="0.2">
      <c r="D415" s="65"/>
    </row>
    <row r="416" spans="4:4" ht="15.75" customHeight="1" x14ac:dyDescent="0.2">
      <c r="D416" s="65"/>
    </row>
    <row r="417" spans="4:4" ht="15.75" customHeight="1" x14ac:dyDescent="0.2">
      <c r="D417" s="65"/>
    </row>
    <row r="418" spans="4:4" ht="15.75" customHeight="1" x14ac:dyDescent="0.2">
      <c r="D418" s="65"/>
    </row>
    <row r="419" spans="4:4" ht="15.75" customHeight="1" x14ac:dyDescent="0.2">
      <c r="D419" s="65"/>
    </row>
    <row r="420" spans="4:4" ht="15.75" customHeight="1" x14ac:dyDescent="0.2">
      <c r="D420" s="65"/>
    </row>
    <row r="421" spans="4:4" ht="15.75" customHeight="1" x14ac:dyDescent="0.2">
      <c r="D421" s="65"/>
    </row>
    <row r="422" spans="4:4" ht="15.75" customHeight="1" x14ac:dyDescent="0.2">
      <c r="D422" s="65"/>
    </row>
    <row r="423" spans="4:4" ht="15.75" customHeight="1" x14ac:dyDescent="0.2">
      <c r="D423" s="65"/>
    </row>
    <row r="424" spans="4:4" ht="15.75" customHeight="1" x14ac:dyDescent="0.2">
      <c r="D424" s="65"/>
    </row>
    <row r="425" spans="4:4" ht="15.75" customHeight="1" x14ac:dyDescent="0.2">
      <c r="D425" s="65"/>
    </row>
    <row r="426" spans="4:4" ht="15.75" customHeight="1" x14ac:dyDescent="0.2">
      <c r="D426" s="65"/>
    </row>
    <row r="427" spans="4:4" ht="15.75" customHeight="1" x14ac:dyDescent="0.2">
      <c r="D427" s="65"/>
    </row>
    <row r="428" spans="4:4" ht="15.75" customHeight="1" x14ac:dyDescent="0.2">
      <c r="D428" s="65"/>
    </row>
    <row r="429" spans="4:4" ht="15.75" customHeight="1" x14ac:dyDescent="0.2">
      <c r="D429" s="65"/>
    </row>
    <row r="430" spans="4:4" ht="15.75" customHeight="1" x14ac:dyDescent="0.2">
      <c r="D430" s="65"/>
    </row>
    <row r="431" spans="4:4" ht="15.75" customHeight="1" x14ac:dyDescent="0.2">
      <c r="D431" s="65"/>
    </row>
    <row r="432" spans="4:4" ht="15.75" customHeight="1" x14ac:dyDescent="0.2">
      <c r="D432" s="65"/>
    </row>
    <row r="433" spans="4:4" ht="15.75" customHeight="1" x14ac:dyDescent="0.2">
      <c r="D433" s="65"/>
    </row>
    <row r="434" spans="4:4" ht="15.75" customHeight="1" x14ac:dyDescent="0.2">
      <c r="D434" s="65"/>
    </row>
    <row r="435" spans="4:4" ht="15.75" customHeight="1" x14ac:dyDescent="0.2">
      <c r="D435" s="65"/>
    </row>
    <row r="436" spans="4:4" ht="15.75" customHeight="1" x14ac:dyDescent="0.2">
      <c r="D436" s="65"/>
    </row>
    <row r="437" spans="4:4" ht="15.75" customHeight="1" x14ac:dyDescent="0.2">
      <c r="D437" s="65"/>
    </row>
    <row r="438" spans="4:4" ht="15.75" customHeight="1" x14ac:dyDescent="0.2">
      <c r="D438" s="65"/>
    </row>
    <row r="439" spans="4:4" ht="15.75" customHeight="1" x14ac:dyDescent="0.2">
      <c r="D439" s="65"/>
    </row>
    <row r="440" spans="4:4" ht="15.75" customHeight="1" x14ac:dyDescent="0.2">
      <c r="D440" s="65"/>
    </row>
    <row r="441" spans="4:4" ht="15.75" customHeight="1" x14ac:dyDescent="0.2">
      <c r="D441" s="65"/>
    </row>
    <row r="442" spans="4:4" ht="15.75" customHeight="1" x14ac:dyDescent="0.2">
      <c r="D442" s="65"/>
    </row>
    <row r="443" spans="4:4" ht="15.75" customHeight="1" x14ac:dyDescent="0.2">
      <c r="D443" s="65"/>
    </row>
    <row r="444" spans="4:4" ht="15.75" customHeight="1" x14ac:dyDescent="0.2">
      <c r="D444" s="65"/>
    </row>
    <row r="445" spans="4:4" ht="15.75" customHeight="1" x14ac:dyDescent="0.2">
      <c r="D445" s="65"/>
    </row>
    <row r="446" spans="4:4" ht="15.75" customHeight="1" x14ac:dyDescent="0.2">
      <c r="D446" s="65"/>
    </row>
    <row r="447" spans="4:4" ht="15.75" customHeight="1" x14ac:dyDescent="0.2">
      <c r="D447" s="65"/>
    </row>
    <row r="448" spans="4:4" ht="15.75" customHeight="1" x14ac:dyDescent="0.2">
      <c r="D448" s="65"/>
    </row>
    <row r="449" spans="4:4" ht="15.75" customHeight="1" x14ac:dyDescent="0.2">
      <c r="D449" s="65"/>
    </row>
    <row r="450" spans="4:4" ht="15.75" customHeight="1" x14ac:dyDescent="0.2">
      <c r="D450" s="65"/>
    </row>
    <row r="451" spans="4:4" ht="15.75" customHeight="1" x14ac:dyDescent="0.2">
      <c r="D451" s="65"/>
    </row>
    <row r="452" spans="4:4" ht="15.75" customHeight="1" x14ac:dyDescent="0.2">
      <c r="D452" s="65"/>
    </row>
    <row r="453" spans="4:4" ht="15.75" customHeight="1" x14ac:dyDescent="0.2">
      <c r="D453" s="65"/>
    </row>
    <row r="454" spans="4:4" ht="15.75" customHeight="1" x14ac:dyDescent="0.2">
      <c r="D454" s="65"/>
    </row>
    <row r="455" spans="4:4" ht="15.75" customHeight="1" x14ac:dyDescent="0.2">
      <c r="D455" s="65"/>
    </row>
    <row r="456" spans="4:4" ht="15.75" customHeight="1" x14ac:dyDescent="0.2">
      <c r="D456" s="65"/>
    </row>
    <row r="457" spans="4:4" ht="15.75" customHeight="1" x14ac:dyDescent="0.2">
      <c r="D457" s="65"/>
    </row>
    <row r="458" spans="4:4" ht="15.75" customHeight="1" x14ac:dyDescent="0.2">
      <c r="D458" s="65"/>
    </row>
    <row r="459" spans="4:4" ht="15.75" customHeight="1" x14ac:dyDescent="0.2">
      <c r="D459" s="65"/>
    </row>
    <row r="460" spans="4:4" ht="15.75" customHeight="1" x14ac:dyDescent="0.2">
      <c r="D460" s="65"/>
    </row>
    <row r="461" spans="4:4" ht="15.75" customHeight="1" x14ac:dyDescent="0.2">
      <c r="D461" s="65"/>
    </row>
    <row r="462" spans="4:4" ht="15.75" customHeight="1" x14ac:dyDescent="0.2">
      <c r="D462" s="65"/>
    </row>
    <row r="463" spans="4:4" ht="15.75" customHeight="1" x14ac:dyDescent="0.2">
      <c r="D463" s="65"/>
    </row>
    <row r="464" spans="4:4" ht="15.75" customHeight="1" x14ac:dyDescent="0.2">
      <c r="D464" s="65"/>
    </row>
    <row r="465" spans="4:4" ht="15.75" customHeight="1" x14ac:dyDescent="0.2">
      <c r="D465" s="65"/>
    </row>
    <row r="466" spans="4:4" ht="15.75" customHeight="1" x14ac:dyDescent="0.2">
      <c r="D466" s="65"/>
    </row>
    <row r="467" spans="4:4" ht="15.75" customHeight="1" x14ac:dyDescent="0.2">
      <c r="D467" s="65"/>
    </row>
    <row r="468" spans="4:4" ht="15.75" customHeight="1" x14ac:dyDescent="0.2">
      <c r="D468" s="65"/>
    </row>
    <row r="469" spans="4:4" ht="15.75" customHeight="1" x14ac:dyDescent="0.2">
      <c r="D469" s="65"/>
    </row>
    <row r="470" spans="4:4" ht="15.75" customHeight="1" x14ac:dyDescent="0.2">
      <c r="D470" s="65"/>
    </row>
    <row r="471" spans="4:4" ht="15.75" customHeight="1" x14ac:dyDescent="0.2">
      <c r="D471" s="65"/>
    </row>
    <row r="472" spans="4:4" ht="15.75" customHeight="1" x14ac:dyDescent="0.2">
      <c r="D472" s="65"/>
    </row>
    <row r="473" spans="4:4" ht="15.75" customHeight="1" x14ac:dyDescent="0.2">
      <c r="D473" s="65"/>
    </row>
    <row r="474" spans="4:4" ht="15.75" customHeight="1" x14ac:dyDescent="0.2">
      <c r="D474" s="65"/>
    </row>
    <row r="475" spans="4:4" ht="15.75" customHeight="1" x14ac:dyDescent="0.2">
      <c r="D475" s="65"/>
    </row>
    <row r="476" spans="4:4" ht="15.75" customHeight="1" x14ac:dyDescent="0.2">
      <c r="D476" s="65"/>
    </row>
    <row r="477" spans="4:4" ht="15.75" customHeight="1" x14ac:dyDescent="0.2">
      <c r="D477" s="65"/>
    </row>
    <row r="478" spans="4:4" ht="15.75" customHeight="1" x14ac:dyDescent="0.2">
      <c r="D478" s="65"/>
    </row>
    <row r="479" spans="4:4" ht="15.75" customHeight="1" x14ac:dyDescent="0.2">
      <c r="D479" s="65"/>
    </row>
    <row r="480" spans="4:4" ht="15.75" customHeight="1" x14ac:dyDescent="0.2">
      <c r="D480" s="65"/>
    </row>
    <row r="481" spans="4:4" ht="15.75" customHeight="1" x14ac:dyDescent="0.2">
      <c r="D481" s="65"/>
    </row>
    <row r="482" spans="4:4" ht="15.75" customHeight="1" x14ac:dyDescent="0.2">
      <c r="D482" s="65"/>
    </row>
    <row r="483" spans="4:4" ht="15.75" customHeight="1" x14ac:dyDescent="0.2">
      <c r="D483" s="65"/>
    </row>
    <row r="484" spans="4:4" ht="15.75" customHeight="1" x14ac:dyDescent="0.2">
      <c r="D484" s="65"/>
    </row>
    <row r="485" spans="4:4" ht="15.75" customHeight="1" x14ac:dyDescent="0.2">
      <c r="D485" s="65"/>
    </row>
    <row r="486" spans="4:4" ht="15.75" customHeight="1" x14ac:dyDescent="0.2">
      <c r="D486" s="65"/>
    </row>
    <row r="487" spans="4:4" ht="15.75" customHeight="1" x14ac:dyDescent="0.2">
      <c r="D487" s="65"/>
    </row>
    <row r="488" spans="4:4" ht="15.75" customHeight="1" x14ac:dyDescent="0.2">
      <c r="D488" s="65"/>
    </row>
    <row r="489" spans="4:4" ht="15.75" customHeight="1" x14ac:dyDescent="0.2">
      <c r="D489" s="65"/>
    </row>
    <row r="490" spans="4:4" ht="15.75" customHeight="1" x14ac:dyDescent="0.2">
      <c r="D490" s="65"/>
    </row>
    <row r="491" spans="4:4" ht="15.75" customHeight="1" x14ac:dyDescent="0.2">
      <c r="D491" s="65"/>
    </row>
    <row r="492" spans="4:4" ht="15.75" customHeight="1" x14ac:dyDescent="0.2">
      <c r="D492" s="65"/>
    </row>
    <row r="493" spans="4:4" ht="15.75" customHeight="1" x14ac:dyDescent="0.2">
      <c r="D493" s="65"/>
    </row>
    <row r="494" spans="4:4" ht="15.75" customHeight="1" x14ac:dyDescent="0.2">
      <c r="D494" s="65"/>
    </row>
    <row r="495" spans="4:4" ht="15.75" customHeight="1" x14ac:dyDescent="0.2">
      <c r="D495" s="65"/>
    </row>
    <row r="496" spans="4:4" ht="15.75" customHeight="1" x14ac:dyDescent="0.2">
      <c r="D496" s="65"/>
    </row>
    <row r="497" spans="4:4" ht="15.75" customHeight="1" x14ac:dyDescent="0.2">
      <c r="D497" s="65"/>
    </row>
    <row r="498" spans="4:4" ht="15.75" customHeight="1" x14ac:dyDescent="0.2">
      <c r="D498" s="65"/>
    </row>
    <row r="499" spans="4:4" ht="15.75" customHeight="1" x14ac:dyDescent="0.2">
      <c r="D499" s="65"/>
    </row>
    <row r="500" spans="4:4" ht="15.75" customHeight="1" x14ac:dyDescent="0.2">
      <c r="D500" s="65"/>
    </row>
    <row r="501" spans="4:4" ht="15.75" customHeight="1" x14ac:dyDescent="0.2">
      <c r="D501" s="65"/>
    </row>
    <row r="502" spans="4:4" ht="15.75" customHeight="1" x14ac:dyDescent="0.2">
      <c r="D502" s="65"/>
    </row>
    <row r="503" spans="4:4" ht="15.75" customHeight="1" x14ac:dyDescent="0.2">
      <c r="D503" s="65"/>
    </row>
    <row r="504" spans="4:4" ht="15.75" customHeight="1" x14ac:dyDescent="0.2">
      <c r="D504" s="65"/>
    </row>
    <row r="505" spans="4:4" ht="15.75" customHeight="1" x14ac:dyDescent="0.2">
      <c r="D505" s="65"/>
    </row>
    <row r="506" spans="4:4" ht="15.75" customHeight="1" x14ac:dyDescent="0.2">
      <c r="D506" s="65"/>
    </row>
    <row r="507" spans="4:4" ht="15.75" customHeight="1" x14ac:dyDescent="0.2">
      <c r="D507" s="65"/>
    </row>
    <row r="508" spans="4:4" ht="15.75" customHeight="1" x14ac:dyDescent="0.2">
      <c r="D508" s="65"/>
    </row>
    <row r="509" spans="4:4" ht="15.75" customHeight="1" x14ac:dyDescent="0.2">
      <c r="D509" s="65"/>
    </row>
    <row r="510" spans="4:4" ht="15.75" customHeight="1" x14ac:dyDescent="0.2">
      <c r="D510" s="65"/>
    </row>
    <row r="511" spans="4:4" ht="15.75" customHeight="1" x14ac:dyDescent="0.2">
      <c r="D511" s="65"/>
    </row>
    <row r="512" spans="4:4" ht="15.75" customHeight="1" x14ac:dyDescent="0.2">
      <c r="D512" s="65"/>
    </row>
    <row r="513" spans="4:4" ht="15.75" customHeight="1" x14ac:dyDescent="0.2">
      <c r="D513" s="65"/>
    </row>
    <row r="514" spans="4:4" ht="15.75" customHeight="1" x14ac:dyDescent="0.2">
      <c r="D514" s="65"/>
    </row>
    <row r="515" spans="4:4" ht="15.75" customHeight="1" x14ac:dyDescent="0.2">
      <c r="D515" s="65"/>
    </row>
    <row r="516" spans="4:4" ht="15.75" customHeight="1" x14ac:dyDescent="0.2">
      <c r="D516" s="65"/>
    </row>
    <row r="517" spans="4:4" ht="15.75" customHeight="1" x14ac:dyDescent="0.2">
      <c r="D517" s="65"/>
    </row>
    <row r="518" spans="4:4" ht="15.75" customHeight="1" x14ac:dyDescent="0.2">
      <c r="D518" s="65"/>
    </row>
    <row r="519" spans="4:4" ht="15.75" customHeight="1" x14ac:dyDescent="0.2">
      <c r="D519" s="65"/>
    </row>
    <row r="520" spans="4:4" ht="15.75" customHeight="1" x14ac:dyDescent="0.2">
      <c r="D520" s="65"/>
    </row>
    <row r="521" spans="4:4" ht="15.75" customHeight="1" x14ac:dyDescent="0.2">
      <c r="D521" s="65"/>
    </row>
    <row r="522" spans="4:4" ht="15.75" customHeight="1" x14ac:dyDescent="0.2">
      <c r="D522" s="65"/>
    </row>
    <row r="523" spans="4:4" ht="15.75" customHeight="1" x14ac:dyDescent="0.2">
      <c r="D523" s="65"/>
    </row>
    <row r="524" spans="4:4" ht="15.75" customHeight="1" x14ac:dyDescent="0.2">
      <c r="D524" s="65"/>
    </row>
    <row r="525" spans="4:4" ht="15.75" customHeight="1" x14ac:dyDescent="0.2">
      <c r="D525" s="65"/>
    </row>
    <row r="526" spans="4:4" ht="15.75" customHeight="1" x14ac:dyDescent="0.2">
      <c r="D526" s="65"/>
    </row>
    <row r="527" spans="4:4" ht="15.75" customHeight="1" x14ac:dyDescent="0.2">
      <c r="D527" s="65"/>
    </row>
    <row r="528" spans="4:4" ht="15.75" customHeight="1" x14ac:dyDescent="0.2">
      <c r="D528" s="65"/>
    </row>
    <row r="529" spans="4:4" ht="15.75" customHeight="1" x14ac:dyDescent="0.2">
      <c r="D529" s="65"/>
    </row>
    <row r="530" spans="4:4" ht="15.75" customHeight="1" x14ac:dyDescent="0.2">
      <c r="D530" s="65"/>
    </row>
    <row r="531" spans="4:4" ht="15.75" customHeight="1" x14ac:dyDescent="0.2">
      <c r="D531" s="65"/>
    </row>
    <row r="532" spans="4:4" ht="15.75" customHeight="1" x14ac:dyDescent="0.2">
      <c r="D532" s="65"/>
    </row>
    <row r="533" spans="4:4" ht="15.75" customHeight="1" x14ac:dyDescent="0.2">
      <c r="D533" s="65"/>
    </row>
    <row r="534" spans="4:4" ht="15.75" customHeight="1" x14ac:dyDescent="0.2">
      <c r="D534" s="65"/>
    </row>
    <row r="535" spans="4:4" ht="15.75" customHeight="1" x14ac:dyDescent="0.2">
      <c r="D535" s="65"/>
    </row>
    <row r="536" spans="4:4" ht="15.75" customHeight="1" x14ac:dyDescent="0.2">
      <c r="D536" s="65"/>
    </row>
    <row r="537" spans="4:4" ht="15.75" customHeight="1" x14ac:dyDescent="0.2">
      <c r="D537" s="65"/>
    </row>
    <row r="538" spans="4:4" ht="15.75" customHeight="1" x14ac:dyDescent="0.2">
      <c r="D538" s="65"/>
    </row>
    <row r="539" spans="4:4" ht="15.75" customHeight="1" x14ac:dyDescent="0.2">
      <c r="D539" s="65"/>
    </row>
    <row r="540" spans="4:4" ht="15.75" customHeight="1" x14ac:dyDescent="0.2">
      <c r="D540" s="65"/>
    </row>
    <row r="541" spans="4:4" ht="15.75" customHeight="1" x14ac:dyDescent="0.2">
      <c r="D541" s="65"/>
    </row>
    <row r="542" spans="4:4" ht="15.75" customHeight="1" x14ac:dyDescent="0.2">
      <c r="D542" s="65"/>
    </row>
    <row r="543" spans="4:4" ht="15.75" customHeight="1" x14ac:dyDescent="0.2">
      <c r="D543" s="65"/>
    </row>
    <row r="544" spans="4:4" ht="15.75" customHeight="1" x14ac:dyDescent="0.2">
      <c r="D544" s="65"/>
    </row>
    <row r="545" spans="4:4" ht="15.75" customHeight="1" x14ac:dyDescent="0.2">
      <c r="D545" s="65"/>
    </row>
    <row r="546" spans="4:4" ht="15.75" customHeight="1" x14ac:dyDescent="0.2">
      <c r="D546" s="65"/>
    </row>
    <row r="547" spans="4:4" ht="15.75" customHeight="1" x14ac:dyDescent="0.2">
      <c r="D547" s="65"/>
    </row>
    <row r="548" spans="4:4" ht="15.75" customHeight="1" x14ac:dyDescent="0.2">
      <c r="D548" s="65"/>
    </row>
    <row r="549" spans="4:4" ht="15.75" customHeight="1" x14ac:dyDescent="0.2">
      <c r="D549" s="65"/>
    </row>
    <row r="550" spans="4:4" ht="15.75" customHeight="1" x14ac:dyDescent="0.2">
      <c r="D550" s="65"/>
    </row>
    <row r="551" spans="4:4" ht="15.75" customHeight="1" x14ac:dyDescent="0.2">
      <c r="D551" s="65"/>
    </row>
    <row r="552" spans="4:4" ht="15.75" customHeight="1" x14ac:dyDescent="0.2">
      <c r="D552" s="65"/>
    </row>
    <row r="553" spans="4:4" ht="15.75" customHeight="1" x14ac:dyDescent="0.2">
      <c r="D553" s="65"/>
    </row>
    <row r="554" spans="4:4" ht="15.75" customHeight="1" x14ac:dyDescent="0.2">
      <c r="D554" s="65"/>
    </row>
    <row r="555" spans="4:4" ht="15.75" customHeight="1" x14ac:dyDescent="0.2">
      <c r="D555" s="65"/>
    </row>
    <row r="556" spans="4:4" ht="15.75" customHeight="1" x14ac:dyDescent="0.2">
      <c r="D556" s="65"/>
    </row>
    <row r="557" spans="4:4" ht="15.75" customHeight="1" x14ac:dyDescent="0.2">
      <c r="D557" s="65"/>
    </row>
    <row r="558" spans="4:4" ht="15.75" customHeight="1" x14ac:dyDescent="0.2">
      <c r="D558" s="65"/>
    </row>
    <row r="559" spans="4:4" ht="15.75" customHeight="1" x14ac:dyDescent="0.2">
      <c r="D559" s="65"/>
    </row>
    <row r="560" spans="4:4" ht="15.75" customHeight="1" x14ac:dyDescent="0.2">
      <c r="D560" s="65"/>
    </row>
    <row r="561" spans="4:4" ht="15.75" customHeight="1" x14ac:dyDescent="0.2">
      <c r="D561" s="65"/>
    </row>
    <row r="562" spans="4:4" ht="15.75" customHeight="1" x14ac:dyDescent="0.2">
      <c r="D562" s="65"/>
    </row>
    <row r="563" spans="4:4" ht="15.75" customHeight="1" x14ac:dyDescent="0.2">
      <c r="D563" s="65"/>
    </row>
    <row r="564" spans="4:4" ht="15.75" customHeight="1" x14ac:dyDescent="0.2">
      <c r="D564" s="65"/>
    </row>
    <row r="565" spans="4:4" ht="15.75" customHeight="1" x14ac:dyDescent="0.2">
      <c r="D565" s="65"/>
    </row>
    <row r="566" spans="4:4" ht="15.75" customHeight="1" x14ac:dyDescent="0.2">
      <c r="D566" s="65"/>
    </row>
    <row r="567" spans="4:4" ht="15.75" customHeight="1" x14ac:dyDescent="0.2">
      <c r="D567" s="65"/>
    </row>
    <row r="568" spans="4:4" ht="15.75" customHeight="1" x14ac:dyDescent="0.2">
      <c r="D568" s="65"/>
    </row>
    <row r="569" spans="4:4" ht="15.75" customHeight="1" x14ac:dyDescent="0.2">
      <c r="D569" s="65"/>
    </row>
    <row r="570" spans="4:4" ht="15.75" customHeight="1" x14ac:dyDescent="0.2">
      <c r="D570" s="65"/>
    </row>
    <row r="571" spans="4:4" ht="15.75" customHeight="1" x14ac:dyDescent="0.2">
      <c r="D571" s="65"/>
    </row>
    <row r="572" spans="4:4" ht="15.75" customHeight="1" x14ac:dyDescent="0.2">
      <c r="D572" s="65"/>
    </row>
    <row r="573" spans="4:4" ht="15.75" customHeight="1" x14ac:dyDescent="0.2">
      <c r="D573" s="65"/>
    </row>
    <row r="574" spans="4:4" ht="15.75" customHeight="1" x14ac:dyDescent="0.2">
      <c r="D574" s="65"/>
    </row>
    <row r="575" spans="4:4" ht="15.75" customHeight="1" x14ac:dyDescent="0.2">
      <c r="D575" s="65"/>
    </row>
    <row r="576" spans="4:4" ht="15.75" customHeight="1" x14ac:dyDescent="0.2">
      <c r="D576" s="65"/>
    </row>
    <row r="577" spans="4:4" ht="15.75" customHeight="1" x14ac:dyDescent="0.2">
      <c r="D577" s="65"/>
    </row>
    <row r="578" spans="4:4" ht="15.75" customHeight="1" x14ac:dyDescent="0.2">
      <c r="D578" s="65"/>
    </row>
    <row r="579" spans="4:4" ht="15.75" customHeight="1" x14ac:dyDescent="0.2">
      <c r="D579" s="65"/>
    </row>
    <row r="580" spans="4:4" ht="15.75" customHeight="1" x14ac:dyDescent="0.2">
      <c r="D580" s="65"/>
    </row>
    <row r="581" spans="4:4" ht="15.75" customHeight="1" x14ac:dyDescent="0.2">
      <c r="D581" s="65"/>
    </row>
    <row r="582" spans="4:4" ht="15.75" customHeight="1" x14ac:dyDescent="0.2">
      <c r="D582" s="65"/>
    </row>
    <row r="583" spans="4:4" ht="15.75" customHeight="1" x14ac:dyDescent="0.2">
      <c r="D583" s="65"/>
    </row>
    <row r="584" spans="4:4" ht="15.75" customHeight="1" x14ac:dyDescent="0.2">
      <c r="D584" s="65"/>
    </row>
    <row r="585" spans="4:4" ht="15.75" customHeight="1" x14ac:dyDescent="0.2">
      <c r="D585" s="65"/>
    </row>
    <row r="586" spans="4:4" ht="15.75" customHeight="1" x14ac:dyDescent="0.2">
      <c r="D586" s="65"/>
    </row>
    <row r="587" spans="4:4" ht="15.75" customHeight="1" x14ac:dyDescent="0.2">
      <c r="D587" s="65"/>
    </row>
    <row r="588" spans="4:4" ht="15.75" customHeight="1" x14ac:dyDescent="0.2">
      <c r="D588" s="65"/>
    </row>
    <row r="589" spans="4:4" ht="15.75" customHeight="1" x14ac:dyDescent="0.2">
      <c r="D589" s="65"/>
    </row>
    <row r="590" spans="4:4" ht="15.75" customHeight="1" x14ac:dyDescent="0.2">
      <c r="D590" s="65"/>
    </row>
    <row r="591" spans="4:4" ht="15.75" customHeight="1" x14ac:dyDescent="0.2">
      <c r="D591" s="65"/>
    </row>
    <row r="592" spans="4:4" ht="15.75" customHeight="1" x14ac:dyDescent="0.2">
      <c r="D592" s="65"/>
    </row>
    <row r="593" spans="4:4" ht="15.75" customHeight="1" x14ac:dyDescent="0.2">
      <c r="D593" s="65"/>
    </row>
    <row r="594" spans="4:4" ht="15.75" customHeight="1" x14ac:dyDescent="0.2">
      <c r="D594" s="65"/>
    </row>
    <row r="595" spans="4:4" ht="15.75" customHeight="1" x14ac:dyDescent="0.2">
      <c r="D595" s="65"/>
    </row>
    <row r="596" spans="4:4" ht="15.75" customHeight="1" x14ac:dyDescent="0.2">
      <c r="D596" s="65"/>
    </row>
    <row r="597" spans="4:4" ht="15.75" customHeight="1" x14ac:dyDescent="0.2">
      <c r="D597" s="65"/>
    </row>
    <row r="598" spans="4:4" ht="15.75" customHeight="1" x14ac:dyDescent="0.2">
      <c r="D598" s="65"/>
    </row>
    <row r="599" spans="4:4" ht="15.75" customHeight="1" x14ac:dyDescent="0.2">
      <c r="D599" s="65"/>
    </row>
    <row r="600" spans="4:4" ht="15.75" customHeight="1" x14ac:dyDescent="0.2">
      <c r="D600" s="65"/>
    </row>
    <row r="601" spans="4:4" ht="15.75" customHeight="1" x14ac:dyDescent="0.2">
      <c r="D601" s="65"/>
    </row>
    <row r="602" spans="4:4" ht="15.75" customHeight="1" x14ac:dyDescent="0.2">
      <c r="D602" s="65"/>
    </row>
    <row r="603" spans="4:4" ht="15.75" customHeight="1" x14ac:dyDescent="0.2">
      <c r="D603" s="65"/>
    </row>
    <row r="604" spans="4:4" ht="15.75" customHeight="1" x14ac:dyDescent="0.2">
      <c r="D604" s="65"/>
    </row>
    <row r="605" spans="4:4" ht="15.75" customHeight="1" x14ac:dyDescent="0.2">
      <c r="D605" s="65"/>
    </row>
    <row r="606" spans="4:4" ht="15.75" customHeight="1" x14ac:dyDescent="0.2">
      <c r="D606" s="65"/>
    </row>
    <row r="607" spans="4:4" ht="15.75" customHeight="1" x14ac:dyDescent="0.2">
      <c r="D607" s="65"/>
    </row>
    <row r="608" spans="4:4" ht="15.75" customHeight="1" x14ac:dyDescent="0.2">
      <c r="D608" s="65"/>
    </row>
    <row r="609" spans="4:4" ht="15.75" customHeight="1" x14ac:dyDescent="0.2">
      <c r="D609" s="65"/>
    </row>
    <row r="610" spans="4:4" ht="15.75" customHeight="1" x14ac:dyDescent="0.2">
      <c r="D610" s="65"/>
    </row>
    <row r="611" spans="4:4" ht="15.75" customHeight="1" x14ac:dyDescent="0.2">
      <c r="D611" s="65"/>
    </row>
    <row r="612" spans="4:4" ht="15.75" customHeight="1" x14ac:dyDescent="0.2">
      <c r="D612" s="65"/>
    </row>
    <row r="613" spans="4:4" ht="15.75" customHeight="1" x14ac:dyDescent="0.2">
      <c r="D613" s="65"/>
    </row>
    <row r="614" spans="4:4" ht="15.75" customHeight="1" x14ac:dyDescent="0.2">
      <c r="D614" s="65"/>
    </row>
    <row r="615" spans="4:4" ht="15.75" customHeight="1" x14ac:dyDescent="0.2">
      <c r="D615" s="65"/>
    </row>
    <row r="616" spans="4:4" ht="15.75" customHeight="1" x14ac:dyDescent="0.2">
      <c r="D616" s="65"/>
    </row>
    <row r="617" spans="4:4" ht="15.75" customHeight="1" x14ac:dyDescent="0.2">
      <c r="D617" s="65"/>
    </row>
    <row r="618" spans="4:4" ht="15.75" customHeight="1" x14ac:dyDescent="0.2">
      <c r="D618" s="65"/>
    </row>
    <row r="619" spans="4:4" ht="15.75" customHeight="1" x14ac:dyDescent="0.2">
      <c r="D619" s="65"/>
    </row>
    <row r="620" spans="4:4" ht="15.75" customHeight="1" x14ac:dyDescent="0.2">
      <c r="D620" s="65"/>
    </row>
    <row r="621" spans="4:4" ht="15.75" customHeight="1" x14ac:dyDescent="0.2">
      <c r="D621" s="65"/>
    </row>
    <row r="622" spans="4:4" ht="15.75" customHeight="1" x14ac:dyDescent="0.2">
      <c r="D622" s="65"/>
    </row>
    <row r="623" spans="4:4" ht="15.75" customHeight="1" x14ac:dyDescent="0.2">
      <c r="D623" s="65"/>
    </row>
    <row r="624" spans="4:4" ht="15.75" customHeight="1" x14ac:dyDescent="0.2">
      <c r="D624" s="65"/>
    </row>
    <row r="625" spans="4:4" ht="15.75" customHeight="1" x14ac:dyDescent="0.2">
      <c r="D625" s="65"/>
    </row>
    <row r="626" spans="4:4" ht="15.75" customHeight="1" x14ac:dyDescent="0.2">
      <c r="D626" s="65"/>
    </row>
    <row r="627" spans="4:4" ht="15.75" customHeight="1" x14ac:dyDescent="0.2">
      <c r="D627" s="65"/>
    </row>
    <row r="628" spans="4:4" ht="15.75" customHeight="1" x14ac:dyDescent="0.2">
      <c r="D628" s="65"/>
    </row>
    <row r="629" spans="4:4" ht="15.75" customHeight="1" x14ac:dyDescent="0.2">
      <c r="D629" s="65"/>
    </row>
    <row r="630" spans="4:4" ht="15.75" customHeight="1" x14ac:dyDescent="0.2">
      <c r="D630" s="65"/>
    </row>
    <row r="631" spans="4:4" ht="15.75" customHeight="1" x14ac:dyDescent="0.2">
      <c r="D631" s="65"/>
    </row>
    <row r="632" spans="4:4" ht="15.75" customHeight="1" x14ac:dyDescent="0.2">
      <c r="D632" s="65"/>
    </row>
    <row r="633" spans="4:4" ht="15.75" customHeight="1" x14ac:dyDescent="0.2">
      <c r="D633" s="65"/>
    </row>
    <row r="634" spans="4:4" ht="15.75" customHeight="1" x14ac:dyDescent="0.2">
      <c r="D634" s="65"/>
    </row>
    <row r="635" spans="4:4" ht="15.75" customHeight="1" x14ac:dyDescent="0.2">
      <c r="D635" s="65"/>
    </row>
    <row r="636" spans="4:4" ht="15.75" customHeight="1" x14ac:dyDescent="0.2">
      <c r="D636" s="65"/>
    </row>
    <row r="637" spans="4:4" ht="15.75" customHeight="1" x14ac:dyDescent="0.2">
      <c r="D637" s="65"/>
    </row>
    <row r="638" spans="4:4" ht="15.75" customHeight="1" x14ac:dyDescent="0.2">
      <c r="D638" s="65"/>
    </row>
    <row r="639" spans="4:4" ht="15.75" customHeight="1" x14ac:dyDescent="0.2">
      <c r="D639" s="65"/>
    </row>
    <row r="640" spans="4:4" ht="15.75" customHeight="1" x14ac:dyDescent="0.2">
      <c r="D640" s="65"/>
    </row>
    <row r="641" spans="4:4" ht="15.75" customHeight="1" x14ac:dyDescent="0.2">
      <c r="D641" s="65"/>
    </row>
    <row r="642" spans="4:4" ht="15.75" customHeight="1" x14ac:dyDescent="0.2">
      <c r="D642" s="65"/>
    </row>
    <row r="643" spans="4:4" ht="15.75" customHeight="1" x14ac:dyDescent="0.2">
      <c r="D643" s="65"/>
    </row>
    <row r="644" spans="4:4" ht="15.75" customHeight="1" x14ac:dyDescent="0.2">
      <c r="D644" s="65"/>
    </row>
    <row r="645" spans="4:4" ht="15.75" customHeight="1" x14ac:dyDescent="0.2">
      <c r="D645" s="65"/>
    </row>
    <row r="646" spans="4:4" ht="15.75" customHeight="1" x14ac:dyDescent="0.2">
      <c r="D646" s="65"/>
    </row>
    <row r="647" spans="4:4" ht="15.75" customHeight="1" x14ac:dyDescent="0.2">
      <c r="D647" s="65"/>
    </row>
    <row r="648" spans="4:4" ht="15.75" customHeight="1" x14ac:dyDescent="0.2">
      <c r="D648" s="65"/>
    </row>
    <row r="649" spans="4:4" ht="15.75" customHeight="1" x14ac:dyDescent="0.2">
      <c r="D649" s="65"/>
    </row>
    <row r="650" spans="4:4" ht="15.75" customHeight="1" x14ac:dyDescent="0.2">
      <c r="D650" s="65"/>
    </row>
    <row r="651" spans="4:4" ht="15.75" customHeight="1" x14ac:dyDescent="0.2">
      <c r="D651" s="65"/>
    </row>
    <row r="652" spans="4:4" ht="15.75" customHeight="1" x14ac:dyDescent="0.2">
      <c r="D652" s="65"/>
    </row>
    <row r="653" spans="4:4" ht="15.75" customHeight="1" x14ac:dyDescent="0.2">
      <c r="D653" s="65"/>
    </row>
    <row r="654" spans="4:4" ht="15.75" customHeight="1" x14ac:dyDescent="0.2">
      <c r="D654" s="65"/>
    </row>
    <row r="655" spans="4:4" ht="15.75" customHeight="1" x14ac:dyDescent="0.2">
      <c r="D655" s="65"/>
    </row>
    <row r="656" spans="4:4" ht="15.75" customHeight="1" x14ac:dyDescent="0.2">
      <c r="D656" s="65"/>
    </row>
    <row r="657" spans="4:4" ht="15.75" customHeight="1" x14ac:dyDescent="0.2">
      <c r="D657" s="65"/>
    </row>
    <row r="658" spans="4:4" ht="15.75" customHeight="1" x14ac:dyDescent="0.2">
      <c r="D658" s="65"/>
    </row>
    <row r="659" spans="4:4" ht="15.75" customHeight="1" x14ac:dyDescent="0.2">
      <c r="D659" s="65"/>
    </row>
    <row r="660" spans="4:4" ht="15.75" customHeight="1" x14ac:dyDescent="0.2">
      <c r="D660" s="65"/>
    </row>
    <row r="661" spans="4:4" ht="15.75" customHeight="1" x14ac:dyDescent="0.2">
      <c r="D661" s="65"/>
    </row>
    <row r="662" spans="4:4" ht="15.75" customHeight="1" x14ac:dyDescent="0.2">
      <c r="D662" s="65"/>
    </row>
    <row r="663" spans="4:4" ht="15.75" customHeight="1" x14ac:dyDescent="0.2">
      <c r="D663" s="65"/>
    </row>
    <row r="664" spans="4:4" ht="15.75" customHeight="1" x14ac:dyDescent="0.2">
      <c r="D664" s="65"/>
    </row>
    <row r="665" spans="4:4" ht="15.75" customHeight="1" x14ac:dyDescent="0.2">
      <c r="D665" s="65"/>
    </row>
    <row r="666" spans="4:4" ht="15.75" customHeight="1" x14ac:dyDescent="0.2">
      <c r="D666" s="65"/>
    </row>
    <row r="667" spans="4:4" ht="15.75" customHeight="1" x14ac:dyDescent="0.2">
      <c r="D667" s="65"/>
    </row>
    <row r="668" spans="4:4" ht="15.75" customHeight="1" x14ac:dyDescent="0.2">
      <c r="D668" s="65"/>
    </row>
    <row r="669" spans="4:4" ht="15.75" customHeight="1" x14ac:dyDescent="0.2">
      <c r="D669" s="65"/>
    </row>
    <row r="670" spans="4:4" ht="15.75" customHeight="1" x14ac:dyDescent="0.2">
      <c r="D670" s="65"/>
    </row>
    <row r="671" spans="4:4" ht="15.75" customHeight="1" x14ac:dyDescent="0.2">
      <c r="D671" s="65"/>
    </row>
    <row r="672" spans="4:4" ht="15.75" customHeight="1" x14ac:dyDescent="0.2">
      <c r="D672" s="65"/>
    </row>
    <row r="673" spans="4:4" ht="15.75" customHeight="1" x14ac:dyDescent="0.2">
      <c r="D673" s="65"/>
    </row>
    <row r="674" spans="4:4" ht="15.75" customHeight="1" x14ac:dyDescent="0.2">
      <c r="D674" s="65"/>
    </row>
    <row r="675" spans="4:4" ht="15.75" customHeight="1" x14ac:dyDescent="0.2">
      <c r="D675" s="65"/>
    </row>
    <row r="676" spans="4:4" ht="15.75" customHeight="1" x14ac:dyDescent="0.2">
      <c r="D676" s="65"/>
    </row>
    <row r="677" spans="4:4" ht="15.75" customHeight="1" x14ac:dyDescent="0.2">
      <c r="D677" s="65"/>
    </row>
    <row r="678" spans="4:4" ht="15.75" customHeight="1" x14ac:dyDescent="0.2">
      <c r="D678" s="65"/>
    </row>
    <row r="679" spans="4:4" ht="15.75" customHeight="1" x14ac:dyDescent="0.2">
      <c r="D679" s="65"/>
    </row>
    <row r="680" spans="4:4" ht="15.75" customHeight="1" x14ac:dyDescent="0.2">
      <c r="D680" s="65"/>
    </row>
    <row r="681" spans="4:4" ht="15.75" customHeight="1" x14ac:dyDescent="0.2">
      <c r="D681" s="65"/>
    </row>
    <row r="682" spans="4:4" ht="15.75" customHeight="1" x14ac:dyDescent="0.2">
      <c r="D682" s="65"/>
    </row>
    <row r="683" spans="4:4" ht="15.75" customHeight="1" x14ac:dyDescent="0.2">
      <c r="D683" s="65"/>
    </row>
    <row r="684" spans="4:4" ht="15.75" customHeight="1" x14ac:dyDescent="0.2">
      <c r="D684" s="65"/>
    </row>
    <row r="685" spans="4:4" ht="15.75" customHeight="1" x14ac:dyDescent="0.2">
      <c r="D685" s="65"/>
    </row>
    <row r="686" spans="4:4" ht="15.75" customHeight="1" x14ac:dyDescent="0.2">
      <c r="D686" s="65"/>
    </row>
    <row r="687" spans="4:4" ht="15.75" customHeight="1" x14ac:dyDescent="0.2">
      <c r="D687" s="65"/>
    </row>
    <row r="688" spans="4:4" ht="15.75" customHeight="1" x14ac:dyDescent="0.2">
      <c r="D688" s="65"/>
    </row>
    <row r="689" spans="4:4" ht="15.75" customHeight="1" x14ac:dyDescent="0.2">
      <c r="D689" s="65"/>
    </row>
    <row r="690" spans="4:4" ht="15.75" customHeight="1" x14ac:dyDescent="0.2">
      <c r="D690" s="65"/>
    </row>
    <row r="691" spans="4:4" ht="15.75" customHeight="1" x14ac:dyDescent="0.2">
      <c r="D691" s="65"/>
    </row>
    <row r="692" spans="4:4" ht="15.75" customHeight="1" x14ac:dyDescent="0.2">
      <c r="D692" s="65"/>
    </row>
    <row r="693" spans="4:4" ht="15.75" customHeight="1" x14ac:dyDescent="0.2">
      <c r="D693" s="65"/>
    </row>
    <row r="694" spans="4:4" ht="15.75" customHeight="1" x14ac:dyDescent="0.2">
      <c r="D694" s="65"/>
    </row>
    <row r="695" spans="4:4" ht="15.75" customHeight="1" x14ac:dyDescent="0.2">
      <c r="D695" s="65"/>
    </row>
    <row r="696" spans="4:4" ht="15.75" customHeight="1" x14ac:dyDescent="0.2">
      <c r="D696" s="65"/>
    </row>
    <row r="697" spans="4:4" ht="15.75" customHeight="1" x14ac:dyDescent="0.2">
      <c r="D697" s="65"/>
    </row>
    <row r="698" spans="4:4" ht="15.75" customHeight="1" x14ac:dyDescent="0.2">
      <c r="D698" s="65"/>
    </row>
    <row r="699" spans="4:4" ht="15.75" customHeight="1" x14ac:dyDescent="0.2">
      <c r="D699" s="65"/>
    </row>
    <row r="700" spans="4:4" ht="15.75" customHeight="1" x14ac:dyDescent="0.2">
      <c r="D700" s="65"/>
    </row>
    <row r="701" spans="4:4" ht="15.75" customHeight="1" x14ac:dyDescent="0.2">
      <c r="D701" s="65"/>
    </row>
    <row r="702" spans="4:4" ht="15.75" customHeight="1" x14ac:dyDescent="0.2">
      <c r="D702" s="65"/>
    </row>
    <row r="703" spans="4:4" ht="15.75" customHeight="1" x14ac:dyDescent="0.2">
      <c r="D703" s="65"/>
    </row>
    <row r="704" spans="4:4" ht="15.75" customHeight="1" x14ac:dyDescent="0.2">
      <c r="D704" s="65"/>
    </row>
    <row r="705" spans="4:4" ht="15.75" customHeight="1" x14ac:dyDescent="0.2">
      <c r="D705" s="65"/>
    </row>
    <row r="706" spans="4:4" ht="15.75" customHeight="1" x14ac:dyDescent="0.2">
      <c r="D706" s="65"/>
    </row>
    <row r="707" spans="4:4" ht="15.75" customHeight="1" x14ac:dyDescent="0.2">
      <c r="D707" s="65"/>
    </row>
    <row r="708" spans="4:4" ht="15.75" customHeight="1" x14ac:dyDescent="0.2">
      <c r="D708" s="65"/>
    </row>
    <row r="709" spans="4:4" ht="15.75" customHeight="1" x14ac:dyDescent="0.2">
      <c r="D709" s="65"/>
    </row>
    <row r="710" spans="4:4" ht="15.75" customHeight="1" x14ac:dyDescent="0.2">
      <c r="D710" s="65"/>
    </row>
    <row r="711" spans="4:4" ht="15.75" customHeight="1" x14ac:dyDescent="0.2">
      <c r="D711" s="65"/>
    </row>
    <row r="712" spans="4:4" ht="15.75" customHeight="1" x14ac:dyDescent="0.2">
      <c r="D712" s="65"/>
    </row>
    <row r="713" spans="4:4" ht="15.75" customHeight="1" x14ac:dyDescent="0.2">
      <c r="D713" s="65"/>
    </row>
    <row r="714" spans="4:4" ht="15.75" customHeight="1" x14ac:dyDescent="0.2">
      <c r="D714" s="65"/>
    </row>
    <row r="715" spans="4:4" ht="15.75" customHeight="1" x14ac:dyDescent="0.2">
      <c r="D715" s="65"/>
    </row>
    <row r="716" spans="4:4" ht="15.75" customHeight="1" x14ac:dyDescent="0.2">
      <c r="D716" s="65"/>
    </row>
    <row r="717" spans="4:4" ht="15.75" customHeight="1" x14ac:dyDescent="0.2">
      <c r="D717" s="65"/>
    </row>
    <row r="718" spans="4:4" ht="15.75" customHeight="1" x14ac:dyDescent="0.2">
      <c r="D718" s="65"/>
    </row>
    <row r="719" spans="4:4" ht="15.75" customHeight="1" x14ac:dyDescent="0.2">
      <c r="D719" s="65"/>
    </row>
    <row r="720" spans="4:4" ht="15.75" customHeight="1" x14ac:dyDescent="0.2">
      <c r="D720" s="65"/>
    </row>
    <row r="721" spans="4:4" ht="15.75" customHeight="1" x14ac:dyDescent="0.2">
      <c r="D721" s="65"/>
    </row>
    <row r="722" spans="4:4" ht="15.75" customHeight="1" x14ac:dyDescent="0.2">
      <c r="D722" s="65"/>
    </row>
    <row r="723" spans="4:4" ht="15.75" customHeight="1" x14ac:dyDescent="0.2">
      <c r="D723" s="65"/>
    </row>
    <row r="724" spans="4:4" ht="15.75" customHeight="1" x14ac:dyDescent="0.2">
      <c r="D724" s="65"/>
    </row>
    <row r="725" spans="4:4" ht="15.75" customHeight="1" x14ac:dyDescent="0.2">
      <c r="D725" s="65"/>
    </row>
    <row r="726" spans="4:4" ht="15.75" customHeight="1" x14ac:dyDescent="0.2">
      <c r="D726" s="65"/>
    </row>
    <row r="727" spans="4:4" ht="15.75" customHeight="1" x14ac:dyDescent="0.2">
      <c r="D727" s="65"/>
    </row>
    <row r="728" spans="4:4" ht="15.75" customHeight="1" x14ac:dyDescent="0.2">
      <c r="D728" s="65"/>
    </row>
    <row r="729" spans="4:4" ht="15.75" customHeight="1" x14ac:dyDescent="0.2">
      <c r="D729" s="65"/>
    </row>
    <row r="730" spans="4:4" ht="15.75" customHeight="1" x14ac:dyDescent="0.2">
      <c r="D730" s="65"/>
    </row>
    <row r="731" spans="4:4" ht="15.75" customHeight="1" x14ac:dyDescent="0.2">
      <c r="D731" s="65"/>
    </row>
    <row r="732" spans="4:4" ht="15.75" customHeight="1" x14ac:dyDescent="0.2">
      <c r="D732" s="65"/>
    </row>
    <row r="733" spans="4:4" ht="15.75" customHeight="1" x14ac:dyDescent="0.2">
      <c r="D733" s="65"/>
    </row>
    <row r="734" spans="4:4" ht="15.75" customHeight="1" x14ac:dyDescent="0.2">
      <c r="D734" s="65"/>
    </row>
    <row r="735" spans="4:4" ht="15.75" customHeight="1" x14ac:dyDescent="0.2">
      <c r="D735" s="65"/>
    </row>
    <row r="736" spans="4:4" ht="15.75" customHeight="1" x14ac:dyDescent="0.2">
      <c r="D736" s="65"/>
    </row>
    <row r="737" spans="4:4" ht="15.75" customHeight="1" x14ac:dyDescent="0.2">
      <c r="D737" s="65"/>
    </row>
    <row r="738" spans="4:4" ht="15.75" customHeight="1" x14ac:dyDescent="0.2">
      <c r="D738" s="65"/>
    </row>
    <row r="739" spans="4:4" ht="15.75" customHeight="1" x14ac:dyDescent="0.2">
      <c r="D739" s="65"/>
    </row>
    <row r="740" spans="4:4" ht="15.75" customHeight="1" x14ac:dyDescent="0.2">
      <c r="D740" s="65"/>
    </row>
    <row r="741" spans="4:4" ht="15.75" customHeight="1" x14ac:dyDescent="0.2">
      <c r="D741" s="65"/>
    </row>
    <row r="742" spans="4:4" ht="15.75" customHeight="1" x14ac:dyDescent="0.2">
      <c r="D742" s="65"/>
    </row>
    <row r="743" spans="4:4" ht="15.75" customHeight="1" x14ac:dyDescent="0.2">
      <c r="D743" s="65"/>
    </row>
    <row r="744" spans="4:4" ht="15.75" customHeight="1" x14ac:dyDescent="0.2">
      <c r="D744" s="65"/>
    </row>
    <row r="745" spans="4:4" ht="15.75" customHeight="1" x14ac:dyDescent="0.2">
      <c r="D745" s="65"/>
    </row>
    <row r="746" spans="4:4" ht="15.75" customHeight="1" x14ac:dyDescent="0.2">
      <c r="D746" s="65"/>
    </row>
    <row r="747" spans="4:4" ht="15.75" customHeight="1" x14ac:dyDescent="0.2">
      <c r="D747" s="65"/>
    </row>
    <row r="748" spans="4:4" ht="15.75" customHeight="1" x14ac:dyDescent="0.2">
      <c r="D748" s="65"/>
    </row>
    <row r="749" spans="4:4" ht="15.75" customHeight="1" x14ac:dyDescent="0.2">
      <c r="D749" s="65"/>
    </row>
    <row r="750" spans="4:4" ht="15.75" customHeight="1" x14ac:dyDescent="0.2">
      <c r="D750" s="65"/>
    </row>
    <row r="751" spans="4:4" ht="15.75" customHeight="1" x14ac:dyDescent="0.2">
      <c r="D751" s="65"/>
    </row>
    <row r="752" spans="4:4" ht="15.75" customHeight="1" x14ac:dyDescent="0.2">
      <c r="D752" s="65"/>
    </row>
    <row r="753" spans="4:4" ht="15.75" customHeight="1" x14ac:dyDescent="0.2">
      <c r="D753" s="65"/>
    </row>
    <row r="754" spans="4:4" ht="15.75" customHeight="1" x14ac:dyDescent="0.2">
      <c r="D754" s="65"/>
    </row>
    <row r="755" spans="4:4" ht="15.75" customHeight="1" x14ac:dyDescent="0.2">
      <c r="D755" s="65"/>
    </row>
    <row r="756" spans="4:4" ht="15.75" customHeight="1" x14ac:dyDescent="0.2">
      <c r="D756" s="65"/>
    </row>
    <row r="757" spans="4:4" ht="15.75" customHeight="1" x14ac:dyDescent="0.2">
      <c r="D757" s="65"/>
    </row>
    <row r="758" spans="4:4" ht="15.75" customHeight="1" x14ac:dyDescent="0.2">
      <c r="D758" s="65"/>
    </row>
    <row r="759" spans="4:4" ht="15.75" customHeight="1" x14ac:dyDescent="0.2">
      <c r="D759" s="65"/>
    </row>
    <row r="760" spans="4:4" ht="15.75" customHeight="1" x14ac:dyDescent="0.2">
      <c r="D760" s="65"/>
    </row>
    <row r="761" spans="4:4" ht="15.75" customHeight="1" x14ac:dyDescent="0.2">
      <c r="D761" s="65"/>
    </row>
    <row r="762" spans="4:4" ht="15.75" customHeight="1" x14ac:dyDescent="0.2">
      <c r="D762" s="65"/>
    </row>
    <row r="763" spans="4:4" ht="15.75" customHeight="1" x14ac:dyDescent="0.2">
      <c r="D763" s="65"/>
    </row>
    <row r="764" spans="4:4" ht="15.75" customHeight="1" x14ac:dyDescent="0.2">
      <c r="D764" s="65"/>
    </row>
    <row r="765" spans="4:4" ht="15.75" customHeight="1" x14ac:dyDescent="0.2">
      <c r="D765" s="65"/>
    </row>
    <row r="766" spans="4:4" ht="15.75" customHeight="1" x14ac:dyDescent="0.2">
      <c r="D766" s="65"/>
    </row>
    <row r="767" spans="4:4" ht="15.75" customHeight="1" x14ac:dyDescent="0.2">
      <c r="D767" s="65"/>
    </row>
    <row r="768" spans="4:4" ht="15.75" customHeight="1" x14ac:dyDescent="0.2">
      <c r="D768" s="65"/>
    </row>
    <row r="769" spans="4:4" ht="15.75" customHeight="1" x14ac:dyDescent="0.2">
      <c r="D769" s="65"/>
    </row>
    <row r="770" spans="4:4" ht="15.75" customHeight="1" x14ac:dyDescent="0.2">
      <c r="D770" s="65"/>
    </row>
    <row r="771" spans="4:4" ht="15.75" customHeight="1" x14ac:dyDescent="0.2">
      <c r="D771" s="65"/>
    </row>
    <row r="772" spans="4:4" ht="15.75" customHeight="1" x14ac:dyDescent="0.2">
      <c r="D772" s="65"/>
    </row>
    <row r="773" spans="4:4" ht="15.75" customHeight="1" x14ac:dyDescent="0.2">
      <c r="D773" s="65"/>
    </row>
    <row r="774" spans="4:4" ht="15.75" customHeight="1" x14ac:dyDescent="0.2">
      <c r="D774" s="65"/>
    </row>
    <row r="775" spans="4:4" ht="15.75" customHeight="1" x14ac:dyDescent="0.2">
      <c r="D775" s="65"/>
    </row>
    <row r="776" spans="4:4" ht="15.75" customHeight="1" x14ac:dyDescent="0.2">
      <c r="D776" s="65"/>
    </row>
    <row r="777" spans="4:4" ht="15.75" customHeight="1" x14ac:dyDescent="0.2">
      <c r="D777" s="65"/>
    </row>
    <row r="778" spans="4:4" ht="15.75" customHeight="1" x14ac:dyDescent="0.2">
      <c r="D778" s="65"/>
    </row>
    <row r="779" spans="4:4" ht="15.75" customHeight="1" x14ac:dyDescent="0.2">
      <c r="D779" s="65"/>
    </row>
    <row r="780" spans="4:4" ht="15.75" customHeight="1" x14ac:dyDescent="0.2">
      <c r="D780" s="65"/>
    </row>
    <row r="781" spans="4:4" ht="15.75" customHeight="1" x14ac:dyDescent="0.2">
      <c r="D781" s="65"/>
    </row>
    <row r="782" spans="4:4" ht="15.75" customHeight="1" x14ac:dyDescent="0.2">
      <c r="D782" s="65"/>
    </row>
    <row r="783" spans="4:4" ht="15.75" customHeight="1" x14ac:dyDescent="0.2">
      <c r="D783" s="65"/>
    </row>
    <row r="784" spans="4:4" ht="15.75" customHeight="1" x14ac:dyDescent="0.2">
      <c r="D784" s="65"/>
    </row>
    <row r="785" spans="4:4" ht="15.75" customHeight="1" x14ac:dyDescent="0.2">
      <c r="D785" s="65"/>
    </row>
    <row r="786" spans="4:4" ht="15.75" customHeight="1" x14ac:dyDescent="0.2">
      <c r="D786" s="65"/>
    </row>
    <row r="787" spans="4:4" ht="15.75" customHeight="1" x14ac:dyDescent="0.2">
      <c r="D787" s="65"/>
    </row>
    <row r="788" spans="4:4" ht="15.75" customHeight="1" x14ac:dyDescent="0.2">
      <c r="D788" s="65"/>
    </row>
    <row r="789" spans="4:4" ht="15.75" customHeight="1" x14ac:dyDescent="0.2">
      <c r="D789" s="65"/>
    </row>
    <row r="790" spans="4:4" ht="15.75" customHeight="1" x14ac:dyDescent="0.2">
      <c r="D790" s="65"/>
    </row>
    <row r="791" spans="4:4" ht="15.75" customHeight="1" x14ac:dyDescent="0.2">
      <c r="D791" s="65"/>
    </row>
    <row r="792" spans="4:4" ht="15.75" customHeight="1" x14ac:dyDescent="0.2">
      <c r="D792" s="65"/>
    </row>
    <row r="793" spans="4:4" ht="15.75" customHeight="1" x14ac:dyDescent="0.2">
      <c r="D793" s="65"/>
    </row>
    <row r="794" spans="4:4" ht="15.75" customHeight="1" x14ac:dyDescent="0.2">
      <c r="D794" s="65"/>
    </row>
    <row r="795" spans="4:4" ht="15.75" customHeight="1" x14ac:dyDescent="0.2">
      <c r="D795" s="65"/>
    </row>
    <row r="796" spans="4:4" ht="15.75" customHeight="1" x14ac:dyDescent="0.2">
      <c r="D796" s="65"/>
    </row>
    <row r="797" spans="4:4" ht="15.75" customHeight="1" x14ac:dyDescent="0.2">
      <c r="D797" s="65"/>
    </row>
    <row r="798" spans="4:4" ht="15.75" customHeight="1" x14ac:dyDescent="0.2">
      <c r="D798" s="65"/>
    </row>
    <row r="799" spans="4:4" ht="15.75" customHeight="1" x14ac:dyDescent="0.2">
      <c r="D799" s="65"/>
    </row>
    <row r="800" spans="4:4" ht="15.75" customHeight="1" x14ac:dyDescent="0.2">
      <c r="D800" s="65"/>
    </row>
    <row r="801" spans="4:4" ht="15.75" customHeight="1" x14ac:dyDescent="0.2">
      <c r="D801" s="65"/>
    </row>
    <row r="802" spans="4:4" ht="15.75" customHeight="1" x14ac:dyDescent="0.2">
      <c r="D802" s="65"/>
    </row>
    <row r="803" spans="4:4" ht="15.75" customHeight="1" x14ac:dyDescent="0.2">
      <c r="D803" s="65"/>
    </row>
    <row r="804" spans="4:4" ht="15.75" customHeight="1" x14ac:dyDescent="0.2">
      <c r="D804" s="65"/>
    </row>
    <row r="805" spans="4:4" ht="15.75" customHeight="1" x14ac:dyDescent="0.2">
      <c r="D805" s="65"/>
    </row>
    <row r="806" spans="4:4" ht="15.75" customHeight="1" x14ac:dyDescent="0.2">
      <c r="D806" s="65"/>
    </row>
    <row r="807" spans="4:4" ht="15.75" customHeight="1" x14ac:dyDescent="0.2">
      <c r="D807" s="65"/>
    </row>
    <row r="808" spans="4:4" ht="15.75" customHeight="1" x14ac:dyDescent="0.2">
      <c r="D808" s="65"/>
    </row>
    <row r="809" spans="4:4" ht="15.75" customHeight="1" x14ac:dyDescent="0.2">
      <c r="D809" s="65"/>
    </row>
    <row r="810" spans="4:4" ht="15.75" customHeight="1" x14ac:dyDescent="0.2">
      <c r="D810" s="65"/>
    </row>
    <row r="811" spans="4:4" ht="15.75" customHeight="1" x14ac:dyDescent="0.2">
      <c r="D811" s="65"/>
    </row>
    <row r="812" spans="4:4" ht="15.75" customHeight="1" x14ac:dyDescent="0.2">
      <c r="D812" s="65"/>
    </row>
    <row r="813" spans="4:4" ht="15.75" customHeight="1" x14ac:dyDescent="0.2">
      <c r="D813" s="65"/>
    </row>
    <row r="814" spans="4:4" ht="15.75" customHeight="1" x14ac:dyDescent="0.2">
      <c r="D814" s="65"/>
    </row>
    <row r="815" spans="4:4" ht="15.75" customHeight="1" x14ac:dyDescent="0.2">
      <c r="D815" s="65"/>
    </row>
    <row r="816" spans="4:4" ht="15.75" customHeight="1" x14ac:dyDescent="0.2">
      <c r="D816" s="65"/>
    </row>
    <row r="817" spans="4:4" ht="15.75" customHeight="1" x14ac:dyDescent="0.2">
      <c r="D817" s="65"/>
    </row>
    <row r="818" spans="4:4" ht="15.75" customHeight="1" x14ac:dyDescent="0.2">
      <c r="D818" s="65"/>
    </row>
    <row r="819" spans="4:4" ht="15.75" customHeight="1" x14ac:dyDescent="0.2">
      <c r="D819" s="65"/>
    </row>
    <row r="820" spans="4:4" ht="15.75" customHeight="1" x14ac:dyDescent="0.2">
      <c r="D820" s="65"/>
    </row>
    <row r="821" spans="4:4" ht="15.75" customHeight="1" x14ac:dyDescent="0.2">
      <c r="D821" s="65"/>
    </row>
    <row r="822" spans="4:4" ht="15.75" customHeight="1" x14ac:dyDescent="0.2">
      <c r="D822" s="65"/>
    </row>
    <row r="823" spans="4:4" ht="15.75" customHeight="1" x14ac:dyDescent="0.2">
      <c r="D823" s="65"/>
    </row>
    <row r="824" spans="4:4" ht="15.75" customHeight="1" x14ac:dyDescent="0.2">
      <c r="D824" s="65"/>
    </row>
    <row r="825" spans="4:4" ht="15.75" customHeight="1" x14ac:dyDescent="0.2">
      <c r="D825" s="65"/>
    </row>
    <row r="826" spans="4:4" ht="15.75" customHeight="1" x14ac:dyDescent="0.2">
      <c r="D826" s="65"/>
    </row>
    <row r="827" spans="4:4" ht="15.75" customHeight="1" x14ac:dyDescent="0.2">
      <c r="D827" s="65"/>
    </row>
    <row r="828" spans="4:4" ht="15.75" customHeight="1" x14ac:dyDescent="0.2">
      <c r="D828" s="65"/>
    </row>
    <row r="829" spans="4:4" ht="15.75" customHeight="1" x14ac:dyDescent="0.2">
      <c r="D829" s="65"/>
    </row>
    <row r="830" spans="4:4" ht="15.75" customHeight="1" x14ac:dyDescent="0.2">
      <c r="D830" s="65"/>
    </row>
    <row r="831" spans="4:4" ht="15.75" customHeight="1" x14ac:dyDescent="0.2">
      <c r="D831" s="65"/>
    </row>
    <row r="832" spans="4:4" ht="15.75" customHeight="1" x14ac:dyDescent="0.2">
      <c r="D832" s="65"/>
    </row>
    <row r="833" spans="4:4" ht="15.75" customHeight="1" x14ac:dyDescent="0.2">
      <c r="D833" s="65"/>
    </row>
    <row r="834" spans="4:4" ht="15.75" customHeight="1" x14ac:dyDescent="0.2">
      <c r="D834" s="65"/>
    </row>
    <row r="835" spans="4:4" ht="15.75" customHeight="1" x14ac:dyDescent="0.2">
      <c r="D835" s="65"/>
    </row>
    <row r="836" spans="4:4" ht="15.75" customHeight="1" x14ac:dyDescent="0.2">
      <c r="D836" s="65"/>
    </row>
    <row r="837" spans="4:4" ht="15.75" customHeight="1" x14ac:dyDescent="0.2">
      <c r="D837" s="65"/>
    </row>
    <row r="838" spans="4:4" ht="15.75" customHeight="1" x14ac:dyDescent="0.2">
      <c r="D838" s="65"/>
    </row>
    <row r="839" spans="4:4" ht="15.75" customHeight="1" x14ac:dyDescent="0.2">
      <c r="D839" s="65"/>
    </row>
    <row r="840" spans="4:4" ht="15.75" customHeight="1" x14ac:dyDescent="0.2">
      <c r="D840" s="65"/>
    </row>
    <row r="841" spans="4:4" ht="15.75" customHeight="1" x14ac:dyDescent="0.2">
      <c r="D841" s="65"/>
    </row>
    <row r="842" spans="4:4" ht="15.75" customHeight="1" x14ac:dyDescent="0.2">
      <c r="D842" s="65"/>
    </row>
    <row r="843" spans="4:4" ht="15.75" customHeight="1" x14ac:dyDescent="0.2">
      <c r="D843" s="65"/>
    </row>
    <row r="844" spans="4:4" ht="15.75" customHeight="1" x14ac:dyDescent="0.2">
      <c r="D844" s="65"/>
    </row>
    <row r="845" spans="4:4" ht="15.75" customHeight="1" x14ac:dyDescent="0.2">
      <c r="D845" s="65"/>
    </row>
    <row r="846" spans="4:4" ht="15.75" customHeight="1" x14ac:dyDescent="0.2">
      <c r="D846" s="65"/>
    </row>
    <row r="847" spans="4:4" ht="15.75" customHeight="1" x14ac:dyDescent="0.2">
      <c r="D847" s="65"/>
    </row>
    <row r="848" spans="4:4" ht="15.75" customHeight="1" x14ac:dyDescent="0.2">
      <c r="D848" s="65"/>
    </row>
    <row r="849" spans="4:4" ht="15.75" customHeight="1" x14ac:dyDescent="0.2">
      <c r="D849" s="65"/>
    </row>
    <row r="850" spans="4:4" ht="15.75" customHeight="1" x14ac:dyDescent="0.2">
      <c r="D850" s="65"/>
    </row>
    <row r="851" spans="4:4" ht="15.75" customHeight="1" x14ac:dyDescent="0.2">
      <c r="D851" s="65"/>
    </row>
    <row r="852" spans="4:4" ht="15.75" customHeight="1" x14ac:dyDescent="0.2">
      <c r="D852" s="65"/>
    </row>
    <row r="853" spans="4:4" ht="15.75" customHeight="1" x14ac:dyDescent="0.2">
      <c r="D853" s="65"/>
    </row>
    <row r="854" spans="4:4" ht="15.75" customHeight="1" x14ac:dyDescent="0.2">
      <c r="D854" s="65"/>
    </row>
    <row r="855" spans="4:4" ht="15.75" customHeight="1" x14ac:dyDescent="0.2">
      <c r="D855" s="65"/>
    </row>
    <row r="856" spans="4:4" ht="15.75" customHeight="1" x14ac:dyDescent="0.2">
      <c r="D856" s="65"/>
    </row>
    <row r="857" spans="4:4" ht="15.75" customHeight="1" x14ac:dyDescent="0.2">
      <c r="D857" s="65"/>
    </row>
    <row r="858" spans="4:4" ht="15.75" customHeight="1" x14ac:dyDescent="0.2">
      <c r="D858" s="65"/>
    </row>
    <row r="859" spans="4:4" ht="15.75" customHeight="1" x14ac:dyDescent="0.2">
      <c r="D859" s="65"/>
    </row>
    <row r="860" spans="4:4" ht="15.75" customHeight="1" x14ac:dyDescent="0.2">
      <c r="D860" s="65"/>
    </row>
    <row r="861" spans="4:4" ht="15.75" customHeight="1" x14ac:dyDescent="0.2">
      <c r="D861" s="65"/>
    </row>
    <row r="862" spans="4:4" ht="15.75" customHeight="1" x14ac:dyDescent="0.2">
      <c r="D862" s="65"/>
    </row>
    <row r="863" spans="4:4" ht="15.75" customHeight="1" x14ac:dyDescent="0.2">
      <c r="D863" s="65"/>
    </row>
    <row r="864" spans="4:4" ht="15.75" customHeight="1" x14ac:dyDescent="0.2">
      <c r="D864" s="65"/>
    </row>
    <row r="865" spans="4:4" ht="15.75" customHeight="1" x14ac:dyDescent="0.2">
      <c r="D865" s="65"/>
    </row>
    <row r="866" spans="4:4" ht="15.75" customHeight="1" x14ac:dyDescent="0.2">
      <c r="D866" s="65"/>
    </row>
    <row r="867" spans="4:4" ht="15.75" customHeight="1" x14ac:dyDescent="0.2">
      <c r="D867" s="65"/>
    </row>
    <row r="868" spans="4:4" ht="15.75" customHeight="1" x14ac:dyDescent="0.2">
      <c r="D868" s="65"/>
    </row>
    <row r="869" spans="4:4" ht="15.75" customHeight="1" x14ac:dyDescent="0.2">
      <c r="D869" s="65"/>
    </row>
    <row r="870" spans="4:4" ht="15.75" customHeight="1" x14ac:dyDescent="0.2">
      <c r="D870" s="65"/>
    </row>
    <row r="871" spans="4:4" ht="15.75" customHeight="1" x14ac:dyDescent="0.2">
      <c r="D871" s="65"/>
    </row>
    <row r="872" spans="4:4" ht="15.75" customHeight="1" x14ac:dyDescent="0.2">
      <c r="D872" s="65"/>
    </row>
    <row r="873" spans="4:4" ht="15.75" customHeight="1" x14ac:dyDescent="0.2">
      <c r="D873" s="65"/>
    </row>
    <row r="874" spans="4:4" ht="15.75" customHeight="1" x14ac:dyDescent="0.2">
      <c r="D874" s="65"/>
    </row>
    <row r="875" spans="4:4" ht="15.75" customHeight="1" x14ac:dyDescent="0.2">
      <c r="D875" s="65"/>
    </row>
    <row r="876" spans="4:4" ht="15.75" customHeight="1" x14ac:dyDescent="0.2">
      <c r="D876" s="65"/>
    </row>
    <row r="877" spans="4:4" ht="15.75" customHeight="1" x14ac:dyDescent="0.2">
      <c r="D877" s="65"/>
    </row>
    <row r="878" spans="4:4" ht="15.75" customHeight="1" x14ac:dyDescent="0.2">
      <c r="D878" s="65"/>
    </row>
    <row r="879" spans="4:4" ht="15.75" customHeight="1" x14ac:dyDescent="0.2">
      <c r="D879" s="65"/>
    </row>
    <row r="880" spans="4:4" ht="15.75" customHeight="1" x14ac:dyDescent="0.2">
      <c r="D880" s="65"/>
    </row>
    <row r="881" spans="4:4" ht="15.75" customHeight="1" x14ac:dyDescent="0.2">
      <c r="D881" s="65"/>
    </row>
    <row r="882" spans="4:4" ht="15.75" customHeight="1" x14ac:dyDescent="0.2">
      <c r="D882" s="65"/>
    </row>
    <row r="883" spans="4:4" ht="15.75" customHeight="1" x14ac:dyDescent="0.2">
      <c r="D883" s="65"/>
    </row>
    <row r="884" spans="4:4" ht="15.75" customHeight="1" x14ac:dyDescent="0.2">
      <c r="D884" s="65"/>
    </row>
    <row r="885" spans="4:4" ht="15.75" customHeight="1" x14ac:dyDescent="0.2">
      <c r="D885" s="65"/>
    </row>
    <row r="886" spans="4:4" ht="15.75" customHeight="1" x14ac:dyDescent="0.2">
      <c r="D886" s="65"/>
    </row>
    <row r="887" spans="4:4" ht="15.75" customHeight="1" x14ac:dyDescent="0.2">
      <c r="D887" s="65"/>
    </row>
    <row r="888" spans="4:4" ht="15.75" customHeight="1" x14ac:dyDescent="0.2">
      <c r="D888" s="65"/>
    </row>
    <row r="889" spans="4:4" ht="15.75" customHeight="1" x14ac:dyDescent="0.2">
      <c r="D889" s="65"/>
    </row>
    <row r="890" spans="4:4" ht="15.75" customHeight="1" x14ac:dyDescent="0.2">
      <c r="D890" s="65"/>
    </row>
    <row r="891" spans="4:4" ht="15.75" customHeight="1" x14ac:dyDescent="0.2">
      <c r="D891" s="65"/>
    </row>
    <row r="892" spans="4:4" ht="15.75" customHeight="1" x14ac:dyDescent="0.2">
      <c r="D892" s="65"/>
    </row>
    <row r="893" spans="4:4" ht="15.75" customHeight="1" x14ac:dyDescent="0.2">
      <c r="D893" s="65"/>
    </row>
    <row r="894" spans="4:4" ht="15.75" customHeight="1" x14ac:dyDescent="0.2">
      <c r="D894" s="65"/>
    </row>
    <row r="895" spans="4:4" ht="15.75" customHeight="1" x14ac:dyDescent="0.2">
      <c r="D895" s="65"/>
    </row>
    <row r="896" spans="4:4" ht="15.75" customHeight="1" x14ac:dyDescent="0.2">
      <c r="D896" s="65"/>
    </row>
    <row r="897" spans="4:4" ht="15.75" customHeight="1" x14ac:dyDescent="0.2">
      <c r="D897" s="65"/>
    </row>
    <row r="898" spans="4:4" ht="15.75" customHeight="1" x14ac:dyDescent="0.2">
      <c r="D898" s="65"/>
    </row>
    <row r="899" spans="4:4" ht="15.75" customHeight="1" x14ac:dyDescent="0.2">
      <c r="D899" s="65"/>
    </row>
    <row r="900" spans="4:4" ht="15.75" customHeight="1" x14ac:dyDescent="0.2">
      <c r="D900" s="65"/>
    </row>
    <row r="901" spans="4:4" ht="15.75" customHeight="1" x14ac:dyDescent="0.2">
      <c r="D901" s="65"/>
    </row>
    <row r="902" spans="4:4" ht="15.75" customHeight="1" x14ac:dyDescent="0.2">
      <c r="D902" s="65"/>
    </row>
    <row r="903" spans="4:4" ht="15.75" customHeight="1" x14ac:dyDescent="0.2">
      <c r="D903" s="65"/>
    </row>
    <row r="904" spans="4:4" ht="15.75" customHeight="1" x14ac:dyDescent="0.2">
      <c r="D904" s="65"/>
    </row>
    <row r="905" spans="4:4" ht="15.75" customHeight="1" x14ac:dyDescent="0.2">
      <c r="D905" s="65"/>
    </row>
    <row r="906" spans="4:4" ht="15.75" customHeight="1" x14ac:dyDescent="0.2">
      <c r="D906" s="65"/>
    </row>
    <row r="907" spans="4:4" ht="15.75" customHeight="1" x14ac:dyDescent="0.2">
      <c r="D907" s="65"/>
    </row>
    <row r="908" spans="4:4" ht="15.75" customHeight="1" x14ac:dyDescent="0.2">
      <c r="D908" s="65"/>
    </row>
    <row r="909" spans="4:4" ht="15.75" customHeight="1" x14ac:dyDescent="0.2">
      <c r="D909" s="65"/>
    </row>
    <row r="910" spans="4:4" ht="15.75" customHeight="1" x14ac:dyDescent="0.2">
      <c r="D910" s="65"/>
    </row>
    <row r="911" spans="4:4" ht="15.75" customHeight="1" x14ac:dyDescent="0.2">
      <c r="D911" s="65"/>
    </row>
    <row r="912" spans="4:4" ht="15.75" customHeight="1" x14ac:dyDescent="0.2">
      <c r="D912" s="65"/>
    </row>
    <row r="913" spans="4:4" ht="15.75" customHeight="1" x14ac:dyDescent="0.2">
      <c r="D913" s="65"/>
    </row>
    <row r="914" spans="4:4" ht="15.75" customHeight="1" x14ac:dyDescent="0.2">
      <c r="D914" s="65"/>
    </row>
    <row r="915" spans="4:4" ht="15.75" customHeight="1" x14ac:dyDescent="0.2">
      <c r="D915" s="65"/>
    </row>
    <row r="916" spans="4:4" ht="15.75" customHeight="1" x14ac:dyDescent="0.2">
      <c r="D916" s="65"/>
    </row>
    <row r="917" spans="4:4" ht="15.75" customHeight="1" x14ac:dyDescent="0.2">
      <c r="D917" s="65"/>
    </row>
    <row r="918" spans="4:4" ht="15.75" customHeight="1" x14ac:dyDescent="0.2">
      <c r="D918" s="65"/>
    </row>
    <row r="919" spans="4:4" ht="15.75" customHeight="1" x14ac:dyDescent="0.2">
      <c r="D919" s="65"/>
    </row>
    <row r="920" spans="4:4" ht="15.75" customHeight="1" x14ac:dyDescent="0.2">
      <c r="D920" s="65"/>
    </row>
    <row r="921" spans="4:4" ht="15.75" customHeight="1" x14ac:dyDescent="0.2">
      <c r="D921" s="65"/>
    </row>
    <row r="922" spans="4:4" ht="15.75" customHeight="1" x14ac:dyDescent="0.2">
      <c r="D922" s="65"/>
    </row>
    <row r="923" spans="4:4" ht="15.75" customHeight="1" x14ac:dyDescent="0.2">
      <c r="D923" s="65"/>
    </row>
    <row r="924" spans="4:4" ht="15.75" customHeight="1" x14ac:dyDescent="0.2">
      <c r="D924" s="65"/>
    </row>
    <row r="925" spans="4:4" ht="15.75" customHeight="1" x14ac:dyDescent="0.2">
      <c r="D925" s="65"/>
    </row>
    <row r="926" spans="4:4" ht="15.75" customHeight="1" x14ac:dyDescent="0.2">
      <c r="D926" s="65"/>
    </row>
    <row r="927" spans="4:4" ht="15.75" customHeight="1" x14ac:dyDescent="0.2">
      <c r="D927" s="65"/>
    </row>
    <row r="928" spans="4:4" ht="15.75" customHeight="1" x14ac:dyDescent="0.2">
      <c r="D928" s="65"/>
    </row>
    <row r="929" spans="4:4" ht="15.75" customHeight="1" x14ac:dyDescent="0.2">
      <c r="D929" s="65"/>
    </row>
    <row r="930" spans="4:4" ht="15.75" customHeight="1" x14ac:dyDescent="0.2">
      <c r="D930" s="65"/>
    </row>
    <row r="931" spans="4:4" ht="15.75" customHeight="1" x14ac:dyDescent="0.2">
      <c r="D931" s="65"/>
    </row>
    <row r="932" spans="4:4" ht="15.75" customHeight="1" x14ac:dyDescent="0.2">
      <c r="D932" s="65"/>
    </row>
    <row r="933" spans="4:4" ht="15.75" customHeight="1" x14ac:dyDescent="0.2">
      <c r="D933" s="65"/>
    </row>
    <row r="934" spans="4:4" ht="15.75" customHeight="1" x14ac:dyDescent="0.2">
      <c r="D934" s="65"/>
    </row>
    <row r="935" spans="4:4" ht="15.75" customHeight="1" x14ac:dyDescent="0.2">
      <c r="D935" s="65"/>
    </row>
    <row r="936" spans="4:4" ht="15.75" customHeight="1" x14ac:dyDescent="0.2">
      <c r="D936" s="65"/>
    </row>
    <row r="937" spans="4:4" ht="15.75" customHeight="1" x14ac:dyDescent="0.2">
      <c r="D937" s="65"/>
    </row>
    <row r="938" spans="4:4" ht="15.75" customHeight="1" x14ac:dyDescent="0.2">
      <c r="D938" s="65"/>
    </row>
    <row r="939" spans="4:4" ht="15.75" customHeight="1" x14ac:dyDescent="0.2">
      <c r="D939" s="65"/>
    </row>
    <row r="940" spans="4:4" ht="15.75" customHeight="1" x14ac:dyDescent="0.2">
      <c r="D940" s="65"/>
    </row>
    <row r="941" spans="4:4" ht="15.75" customHeight="1" x14ac:dyDescent="0.2">
      <c r="D941" s="65"/>
    </row>
    <row r="942" spans="4:4" ht="15.75" customHeight="1" x14ac:dyDescent="0.2">
      <c r="D942" s="65"/>
    </row>
    <row r="943" spans="4:4" ht="15.75" customHeight="1" x14ac:dyDescent="0.2">
      <c r="D943" s="65"/>
    </row>
    <row r="944" spans="4:4" ht="15.75" customHeight="1" x14ac:dyDescent="0.2">
      <c r="D944" s="65"/>
    </row>
    <row r="945" spans="4:4" ht="15.75" customHeight="1" x14ac:dyDescent="0.2">
      <c r="D945" s="65"/>
    </row>
    <row r="946" spans="4:4" ht="15.75" customHeight="1" x14ac:dyDescent="0.2">
      <c r="D946" s="65"/>
    </row>
    <row r="947" spans="4:4" ht="15.75" customHeight="1" x14ac:dyDescent="0.2">
      <c r="D947" s="65"/>
    </row>
    <row r="948" spans="4:4" ht="15.75" customHeight="1" x14ac:dyDescent="0.2">
      <c r="D948" s="65"/>
    </row>
    <row r="949" spans="4:4" ht="15.75" customHeight="1" x14ac:dyDescent="0.2">
      <c r="D949" s="65"/>
    </row>
    <row r="950" spans="4:4" ht="15.75" customHeight="1" x14ac:dyDescent="0.2">
      <c r="D950" s="65"/>
    </row>
    <row r="951" spans="4:4" ht="15.75" customHeight="1" x14ac:dyDescent="0.2">
      <c r="D951" s="65"/>
    </row>
    <row r="952" spans="4:4" ht="15.75" customHeight="1" x14ac:dyDescent="0.2">
      <c r="D952" s="65"/>
    </row>
    <row r="953" spans="4:4" ht="15.75" customHeight="1" x14ac:dyDescent="0.2">
      <c r="D953" s="65"/>
    </row>
    <row r="954" spans="4:4" ht="15.75" customHeight="1" x14ac:dyDescent="0.2">
      <c r="D954" s="65"/>
    </row>
    <row r="955" spans="4:4" ht="15.75" customHeight="1" x14ac:dyDescent="0.2">
      <c r="D955" s="65"/>
    </row>
    <row r="956" spans="4:4" ht="15.75" customHeight="1" x14ac:dyDescent="0.2">
      <c r="D956" s="65"/>
    </row>
    <row r="957" spans="4:4" ht="15.75" customHeight="1" x14ac:dyDescent="0.2">
      <c r="D957" s="65"/>
    </row>
    <row r="958" spans="4:4" ht="15.75" customHeight="1" x14ac:dyDescent="0.2">
      <c r="D958" s="65"/>
    </row>
    <row r="959" spans="4:4" ht="15.75" customHeight="1" x14ac:dyDescent="0.2">
      <c r="D959" s="65"/>
    </row>
    <row r="960" spans="4:4" ht="15.75" customHeight="1" x14ac:dyDescent="0.2">
      <c r="D960" s="65"/>
    </row>
    <row r="961" spans="4:4" ht="15.75" customHeight="1" x14ac:dyDescent="0.2">
      <c r="D961" s="65"/>
    </row>
    <row r="962" spans="4:4" ht="15.75" customHeight="1" x14ac:dyDescent="0.2">
      <c r="D962" s="65"/>
    </row>
    <row r="963" spans="4:4" ht="15.75" customHeight="1" x14ac:dyDescent="0.2">
      <c r="D963" s="65"/>
    </row>
    <row r="964" spans="4:4" ht="15.75" customHeight="1" x14ac:dyDescent="0.2">
      <c r="D964" s="65"/>
    </row>
    <row r="965" spans="4:4" ht="15.75" customHeight="1" x14ac:dyDescent="0.2">
      <c r="D965" s="65"/>
    </row>
    <row r="966" spans="4:4" ht="15.75" customHeight="1" x14ac:dyDescent="0.2">
      <c r="D966" s="65"/>
    </row>
    <row r="967" spans="4:4" ht="15.75" customHeight="1" x14ac:dyDescent="0.2">
      <c r="D967" s="65"/>
    </row>
    <row r="968" spans="4:4" ht="15.75" customHeight="1" x14ac:dyDescent="0.2">
      <c r="D968" s="65"/>
    </row>
    <row r="969" spans="4:4" ht="15.75" customHeight="1" x14ac:dyDescent="0.2">
      <c r="D969" s="65"/>
    </row>
    <row r="970" spans="4:4" ht="15.75" customHeight="1" x14ac:dyDescent="0.2">
      <c r="D970" s="65"/>
    </row>
    <row r="971" spans="4:4" ht="15.75" customHeight="1" x14ac:dyDescent="0.2">
      <c r="D971" s="65"/>
    </row>
    <row r="972" spans="4:4" ht="15.75" customHeight="1" x14ac:dyDescent="0.2">
      <c r="D972" s="65"/>
    </row>
    <row r="973" spans="4:4" ht="15.75" customHeight="1" x14ac:dyDescent="0.2">
      <c r="D973" s="65"/>
    </row>
    <row r="974" spans="4:4" ht="15.75" customHeight="1" x14ac:dyDescent="0.2">
      <c r="D974" s="65"/>
    </row>
    <row r="975" spans="4:4" ht="15.75" customHeight="1" x14ac:dyDescent="0.2">
      <c r="D975" s="65"/>
    </row>
    <row r="976" spans="4:4" ht="15.75" customHeight="1" x14ac:dyDescent="0.2">
      <c r="D976" s="65"/>
    </row>
    <row r="977" spans="4:4" ht="15.75" customHeight="1" x14ac:dyDescent="0.2">
      <c r="D977" s="65"/>
    </row>
    <row r="978" spans="4:4" ht="15.75" customHeight="1" x14ac:dyDescent="0.2">
      <c r="D978" s="65"/>
    </row>
    <row r="979" spans="4:4" ht="15.75" customHeight="1" x14ac:dyDescent="0.2">
      <c r="D979" s="65"/>
    </row>
    <row r="980" spans="4:4" ht="15.75" customHeight="1" x14ac:dyDescent="0.2">
      <c r="D980" s="65"/>
    </row>
    <row r="981" spans="4:4" ht="15.75" customHeight="1" x14ac:dyDescent="0.2">
      <c r="D981" s="65"/>
    </row>
    <row r="982" spans="4:4" ht="15.75" customHeight="1" x14ac:dyDescent="0.2">
      <c r="D982" s="65"/>
    </row>
    <row r="983" spans="4:4" ht="15.75" customHeight="1" x14ac:dyDescent="0.2">
      <c r="D983" s="65"/>
    </row>
    <row r="984" spans="4:4" ht="15.75" customHeight="1" x14ac:dyDescent="0.2">
      <c r="D984" s="65"/>
    </row>
    <row r="985" spans="4:4" ht="15.75" customHeight="1" x14ac:dyDescent="0.2">
      <c r="D985" s="65"/>
    </row>
    <row r="986" spans="4:4" ht="15.75" customHeight="1" x14ac:dyDescent="0.2">
      <c r="D986" s="65"/>
    </row>
    <row r="987" spans="4:4" ht="15.75" customHeight="1" x14ac:dyDescent="0.2">
      <c r="D987" s="65"/>
    </row>
    <row r="988" spans="4:4" ht="15.75" customHeight="1" x14ac:dyDescent="0.2">
      <c r="D988" s="65"/>
    </row>
    <row r="989" spans="4:4" ht="15.75" customHeight="1" x14ac:dyDescent="0.2">
      <c r="D989" s="65"/>
    </row>
    <row r="990" spans="4:4" ht="15.75" customHeight="1" x14ac:dyDescent="0.2">
      <c r="D990" s="65"/>
    </row>
    <row r="991" spans="4:4" ht="15.75" customHeight="1" x14ac:dyDescent="0.2">
      <c r="D991" s="65"/>
    </row>
    <row r="992" spans="4:4" ht="15.75" customHeight="1" x14ac:dyDescent="0.2">
      <c r="D992" s="65"/>
    </row>
    <row r="993" spans="4:4" ht="15.75" customHeight="1" x14ac:dyDescent="0.2">
      <c r="D993" s="65"/>
    </row>
    <row r="994" spans="4:4" ht="15.75" customHeight="1" x14ac:dyDescent="0.2">
      <c r="D994" s="65"/>
    </row>
    <row r="995" spans="4:4" ht="15.75" customHeight="1" x14ac:dyDescent="0.2">
      <c r="D995" s="65"/>
    </row>
    <row r="996" spans="4:4" ht="15.75" customHeight="1" x14ac:dyDescent="0.2">
      <c r="D996" s="65"/>
    </row>
    <row r="997" spans="4:4" ht="15.75" customHeight="1" x14ac:dyDescent="0.2">
      <c r="D997" s="65"/>
    </row>
    <row r="998" spans="4:4" ht="15.75" customHeight="1" x14ac:dyDescent="0.2">
      <c r="D998" s="65"/>
    </row>
    <row r="999" spans="4:4" ht="15.75" customHeight="1" x14ac:dyDescent="0.2">
      <c r="D999" s="65"/>
    </row>
    <row r="1000" spans="4:4" ht="15.75" customHeight="1" x14ac:dyDescent="0.2">
      <c r="D1000" s="65"/>
    </row>
    <row r="1001" spans="4:4" ht="15.75" customHeight="1" x14ac:dyDescent="0.2">
      <c r="D1001" s="65"/>
    </row>
    <row r="1002" spans="4:4" ht="15.75" customHeight="1" x14ac:dyDescent="0.2">
      <c r="D1002" s="65"/>
    </row>
  </sheetData>
  <pageMargins left="0.7" right="0.7" top="0.75" bottom="0.75" header="0" footer="0"/>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93FF6-7D3F-8344-8527-D4B618AD9AD6}">
  <dimension ref="A1:AF5"/>
  <sheetViews>
    <sheetView workbookViewId="0">
      <selection activeCell="D5" sqref="D5"/>
    </sheetView>
  </sheetViews>
  <sheetFormatPr baseColWidth="10" defaultRowHeight="15" x14ac:dyDescent="0.2"/>
  <cols>
    <col min="2" max="2" width="11.83203125" bestFit="1" customWidth="1"/>
    <col min="5" max="5" width="12.1640625" bestFit="1" customWidth="1"/>
  </cols>
  <sheetData>
    <row r="1" spans="1:32" x14ac:dyDescent="0.2">
      <c r="A1" s="34" t="s">
        <v>261</v>
      </c>
      <c r="B1" s="97">
        <v>2020</v>
      </c>
      <c r="C1" s="97">
        <v>2021</v>
      </c>
      <c r="D1" s="97">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row>
    <row r="2" spans="1:32" x14ac:dyDescent="0.2">
      <c r="A2" s="3" t="s">
        <v>423</v>
      </c>
      <c r="B2" s="112">
        <v>120682047</v>
      </c>
      <c r="C2" s="112">
        <v>154607989</v>
      </c>
      <c r="D2" s="112">
        <v>164047565</v>
      </c>
      <c r="E2">
        <f>_xlfn.FORECAST.ETS(E1,$B$2:$D$2,$B$1:$D$1)</f>
        <v>188893950.244017</v>
      </c>
      <c r="F2">
        <f t="shared" ref="F2:AB2" si="0">_xlfn.FORECAST.ETS(F1,$B$2:$D$2,$B$1:$D$1)</f>
        <v>211547581.412734</v>
      </c>
      <c r="G2">
        <f t="shared" si="0"/>
        <v>234201212.581451</v>
      </c>
      <c r="H2">
        <f t="shared" si="0"/>
        <v>256854843.75016803</v>
      </c>
      <c r="I2">
        <f t="shared" si="0"/>
        <v>279508474.91888499</v>
      </c>
      <c r="J2">
        <f t="shared" si="0"/>
        <v>302162106.08760202</v>
      </c>
      <c r="K2">
        <f t="shared" si="0"/>
        <v>324815737.25631905</v>
      </c>
      <c r="L2">
        <f t="shared" si="0"/>
        <v>347469368.42503601</v>
      </c>
      <c r="M2">
        <f t="shared" si="0"/>
        <v>370122999.59375298</v>
      </c>
      <c r="N2">
        <f t="shared" si="0"/>
        <v>392776630.76247001</v>
      </c>
      <c r="O2">
        <f t="shared" si="0"/>
        <v>415430261.93118703</v>
      </c>
      <c r="P2">
        <f t="shared" si="0"/>
        <v>438083893.09990406</v>
      </c>
      <c r="Q2">
        <f t="shared" si="0"/>
        <v>460737524.26862097</v>
      </c>
      <c r="R2">
        <f t="shared" si="0"/>
        <v>483391155.43733799</v>
      </c>
      <c r="S2">
        <f t="shared" si="0"/>
        <v>506044786.60605502</v>
      </c>
      <c r="T2">
        <f t="shared" si="0"/>
        <v>528698417.77477205</v>
      </c>
      <c r="U2">
        <f t="shared" si="0"/>
        <v>551352048.94348907</v>
      </c>
      <c r="V2">
        <f t="shared" si="0"/>
        <v>574005680.11220598</v>
      </c>
      <c r="W2">
        <f t="shared" si="0"/>
        <v>596659311.28092301</v>
      </c>
      <c r="X2">
        <f t="shared" si="0"/>
        <v>619312942.44964004</v>
      </c>
      <c r="Y2">
        <f t="shared" si="0"/>
        <v>641966573.61835706</v>
      </c>
      <c r="Z2">
        <f t="shared" si="0"/>
        <v>664620204.78707397</v>
      </c>
      <c r="AA2">
        <f t="shared" si="0"/>
        <v>687273835.955791</v>
      </c>
      <c r="AB2">
        <f t="shared" si="0"/>
        <v>709927467.12450802</v>
      </c>
      <c r="AC2">
        <f>_xlfn.FORECAST.ETS(AC1,$B$2:$D$2,$B$1:$D$1)</f>
        <v>732581098.29322505</v>
      </c>
      <c r="AD2">
        <f t="shared" ref="AD2" si="1">_xlfn.FORECAST.ETS(AD1,$B$2:$D$2,$B$1:$D$1)</f>
        <v>755234729.46194196</v>
      </c>
      <c r="AE2">
        <f t="shared" ref="AE2" si="2">_xlfn.FORECAST.ETS(AE1,$B$2:$D$2,$B$1:$D$1)</f>
        <v>777888360.63065898</v>
      </c>
      <c r="AF2">
        <f t="shared" ref="AF2" si="3">_xlfn.FORECAST.ETS(AF1,$B$2:$D$2,$B$1:$D$1)</f>
        <v>800541991.79937601</v>
      </c>
    </row>
    <row r="3" spans="1:32" x14ac:dyDescent="0.2">
      <c r="A3" s="3" t="s">
        <v>424</v>
      </c>
      <c r="B3">
        <f>B2*$B$5</f>
        <v>411784281214.67395</v>
      </c>
      <c r="C3">
        <f t="shared" ref="C3:D3" si="4">C2*$B$5</f>
        <v>527544412802.43799</v>
      </c>
      <c r="D3">
        <f t="shared" si="4"/>
        <v>559753586534.22998</v>
      </c>
      <c r="E3">
        <f t="shared" ref="E3" si="5">E2*$B$5</f>
        <v>644532981173.52063</v>
      </c>
      <c r="F3">
        <f t="shared" ref="F3" si="6">F2*$B$5</f>
        <v>721830387536.80896</v>
      </c>
      <c r="G3">
        <f t="shared" ref="G3" si="7">G2*$B$5</f>
        <v>799127793900.09729</v>
      </c>
      <c r="H3">
        <f t="shared" ref="H3" si="8">H2*$B$5</f>
        <v>876425200263.38574</v>
      </c>
      <c r="I3">
        <f t="shared" ref="I3" si="9">I2*$B$5</f>
        <v>953722606626.67407</v>
      </c>
      <c r="J3">
        <f t="shared" ref="J3" si="10">J2*$B$5</f>
        <v>1031020012989.9625</v>
      </c>
      <c r="K3">
        <f t="shared" ref="K3" si="11">K2*$B$5</f>
        <v>1108317419353.251</v>
      </c>
      <c r="L3">
        <f t="shared" ref="L3" si="12">L2*$B$5</f>
        <v>1185614825716.5391</v>
      </c>
      <c r="M3">
        <f t="shared" ref="M3" si="13">M2*$B$5</f>
        <v>1262912232079.8274</v>
      </c>
      <c r="N3">
        <f t="shared" ref="N3" si="14">N2*$B$5</f>
        <v>1340209638443.116</v>
      </c>
      <c r="O3">
        <f t="shared" ref="O3" si="15">O2*$B$5</f>
        <v>1417507044806.4043</v>
      </c>
      <c r="P3">
        <f t="shared" ref="P3" si="16">P2*$B$5</f>
        <v>1494804451169.6929</v>
      </c>
      <c r="Q3">
        <f t="shared" ref="Q3" si="17">Q2*$B$5</f>
        <v>1572101857532.9807</v>
      </c>
      <c r="R3">
        <f t="shared" ref="R3" si="18">R2*$B$5</f>
        <v>1649399263896.2693</v>
      </c>
      <c r="S3">
        <f t="shared" ref="S3" si="19">S2*$B$5</f>
        <v>1726696670259.5576</v>
      </c>
      <c r="T3">
        <f t="shared" ref="T3" si="20">T2*$B$5</f>
        <v>1803994076622.8462</v>
      </c>
      <c r="U3">
        <f t="shared" ref="U3" si="21">U2*$B$5</f>
        <v>1881291482986.1345</v>
      </c>
      <c r="V3">
        <f t="shared" ref="V3" si="22">V2*$B$5</f>
        <v>1958588889349.4226</v>
      </c>
      <c r="W3">
        <f t="shared" ref="W3" si="23">W2*$B$5</f>
        <v>2035886295712.7112</v>
      </c>
      <c r="X3">
        <f t="shared" ref="X3" si="24">X2*$B$5</f>
        <v>2113183702075.9995</v>
      </c>
      <c r="Y3">
        <f t="shared" ref="Y3" si="25">Y2*$B$5</f>
        <v>2190481108439.2881</v>
      </c>
      <c r="Z3">
        <f t="shared" ref="Z3" si="26">Z2*$B$5</f>
        <v>2267778514802.5762</v>
      </c>
      <c r="AA3">
        <f t="shared" ref="AA3" si="27">AA2*$B$5</f>
        <v>2345075921165.8643</v>
      </c>
      <c r="AB3">
        <f t="shared" ref="AB3" si="28">AB2*$B$5</f>
        <v>2422373327529.1528</v>
      </c>
      <c r="AC3">
        <f t="shared" ref="AC3" si="29">AC2*$B$5</f>
        <v>2499670733892.4414</v>
      </c>
      <c r="AD3">
        <f t="shared" ref="AD3" si="30">AD2*$B$5</f>
        <v>2576968140255.7295</v>
      </c>
      <c r="AE3">
        <f t="shared" ref="AE3" si="31">AE2*$B$5</f>
        <v>2654265546619.0181</v>
      </c>
      <c r="AF3">
        <f t="shared" ref="AF3" si="32">AF2*$B$5</f>
        <v>2731562952982.3062</v>
      </c>
    </row>
    <row r="5" spans="1:32" x14ac:dyDescent="0.2">
      <c r="A5" s="34" t="s">
        <v>425</v>
      </c>
      <c r="B5" s="113">
        <v>3412.1419999999998</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C1000"/>
  <sheetViews>
    <sheetView workbookViewId="0"/>
  </sheetViews>
  <sheetFormatPr baseColWidth="10" defaultColWidth="14.5" defaultRowHeight="15" customHeight="1" x14ac:dyDescent="0.2"/>
  <cols>
    <col min="1" max="26" width="8.6640625" customWidth="1"/>
  </cols>
  <sheetData>
    <row r="1" spans="2:3" x14ac:dyDescent="0.2">
      <c r="C1" s="3" t="s">
        <v>236</v>
      </c>
    </row>
    <row r="2" spans="2:3" x14ac:dyDescent="0.2">
      <c r="B2" s="3" t="s">
        <v>235</v>
      </c>
      <c r="C2" s="3" t="b">
        <f>SUM('BIFUbC-electricity'!B2:AF26)=SUM(calcs!D5:AH29)</f>
        <v>0</v>
      </c>
    </row>
    <row r="3" spans="2:3" x14ac:dyDescent="0.2">
      <c r="B3" s="3" t="s">
        <v>21</v>
      </c>
      <c r="C3" s="3" t="b">
        <f>SUM('BIFUbC-coal'!B2:AF26)=SUM(calcs!D30:AH54)</f>
        <v>0</v>
      </c>
    </row>
    <row r="4" spans="2:3" x14ac:dyDescent="0.2">
      <c r="B4" s="3" t="s">
        <v>237</v>
      </c>
      <c r="C4" s="3" t="b">
        <f>SUM('BIFUbC-natural-gas'!B2:AF26)=SUM(calcs!D55:AH79)</f>
        <v>0</v>
      </c>
    </row>
    <row r="5" spans="2:3" x14ac:dyDescent="0.2">
      <c r="B5" s="3" t="s">
        <v>20</v>
      </c>
      <c r="C5" s="3" t="b">
        <f>SUM('BIFUbC-biomass'!B2:AF26)=SUM(calcs!D80:AH104)</f>
        <v>0</v>
      </c>
    </row>
    <row r="6" spans="2:3" x14ac:dyDescent="0.2">
      <c r="B6" s="3" t="s">
        <v>238</v>
      </c>
      <c r="C6" s="3" t="b">
        <f>SUM(calcs!D105:AH129)=SUM('BIFUbC-petroleum-diesel'!B2:AF26)</f>
        <v>0</v>
      </c>
    </row>
    <row r="7" spans="2:3" x14ac:dyDescent="0.2">
      <c r="B7" s="3" t="s">
        <v>126</v>
      </c>
    </row>
    <row r="8" spans="2:3" x14ac:dyDescent="0.2">
      <c r="B8" s="3" t="s">
        <v>90</v>
      </c>
      <c r="C8" s="3" t="b">
        <f>SUM('BIFUbC-crude-oil'!B2:AF26)=SUM(calcs!D130:AH154)</f>
        <v>0</v>
      </c>
    </row>
    <row r="9" spans="2:3" x14ac:dyDescent="0.2">
      <c r="B9" s="3" t="s">
        <v>127</v>
      </c>
      <c r="C9" s="3" t="b">
        <f>SUM('BIFUbC-heavy-or-residual-oil'!B2:AF26)=SUM(calcs!D180:AH204)</f>
        <v>0</v>
      </c>
    </row>
    <row r="10" spans="2:3" x14ac:dyDescent="0.2">
      <c r="B10" s="3" t="s">
        <v>30</v>
      </c>
      <c r="C10" s="3" t="b">
        <f>SUM('BIFUbC-LPG-propane-or-butane'!B2:AF26)=SUM(calcs!D155:AH179)</f>
        <v>0</v>
      </c>
    </row>
    <row r="11" spans="2:3" x14ac:dyDescent="0.2">
      <c r="B11" s="3" t="s">
        <v>109</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497D"/>
  </sheetPr>
  <dimension ref="A1:AI1009"/>
  <sheetViews>
    <sheetView zoomScaleNormal="100" workbookViewId="0">
      <selection sqref="A1:AF26"/>
    </sheetView>
  </sheetViews>
  <sheetFormatPr baseColWidth="10" defaultColWidth="14.5" defaultRowHeight="15" customHeight="1" x14ac:dyDescent="0.2"/>
  <cols>
    <col min="1" max="1" width="39.83203125" customWidth="1"/>
    <col min="2" max="2" width="10" customWidth="1"/>
    <col min="3" max="35" width="9.5" customWidth="1"/>
  </cols>
  <sheetData>
    <row r="1" spans="1:35" x14ac:dyDescent="0.2">
      <c r="A1" s="8" t="s">
        <v>239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H1" s="1"/>
      <c r="AI1" s="1"/>
    </row>
    <row r="2" spans="1:35" x14ac:dyDescent="0.2">
      <c r="A2" s="3" t="s">
        <v>111</v>
      </c>
      <c r="B2" s="20">
        <f>'Adjusted Elec'!V29</f>
        <v>7738787000000</v>
      </c>
      <c r="C2" s="20">
        <f>'Adjusted Elec'!W29</f>
        <v>7705614000000</v>
      </c>
      <c r="D2" s="20">
        <f>'Adjusted Elec'!X29</f>
        <v>7705614000000</v>
      </c>
      <c r="E2" s="20">
        <f>'Adjusted Elec'!Y29</f>
        <v>7692344800000</v>
      </c>
      <c r="F2" s="20">
        <f>'Adjusted Elec'!Z29</f>
        <v>7675758300000.0039</v>
      </c>
      <c r="G2" s="20">
        <f>'Adjusted Elec'!AA29</f>
        <v>7669123700000</v>
      </c>
      <c r="H2" s="20">
        <f>'Adjusted Elec'!AB29</f>
        <v>7654195850000.0039</v>
      </c>
      <c r="I2" s="20">
        <f>'Adjusted Elec'!AC29</f>
        <v>7642585300000</v>
      </c>
      <c r="J2" s="20">
        <f>'Adjusted Elec'!AD29</f>
        <v>7631804075000</v>
      </c>
      <c r="K2" s="20">
        <f>'Adjusted Elec'!AE29</f>
        <v>7618534875000</v>
      </c>
      <c r="L2" s="20">
        <f>'Adjusted Elec'!AF29</f>
        <v>7607338987499.9961</v>
      </c>
      <c r="M2" s="20">
        <f>'Adjusted Elec'!AG29</f>
        <v>7595313774999.9961</v>
      </c>
      <c r="N2" s="20">
        <f>'Adjusted Elec'!AH29</f>
        <v>7583081231249.9961</v>
      </c>
      <c r="O2" s="20">
        <f>'Adjusted Elec'!AI29</f>
        <v>7571470681249.9961</v>
      </c>
      <c r="P2" s="20">
        <f>'Adjusted Elec'!AJ29</f>
        <v>7559341803124.9961</v>
      </c>
      <c r="Q2" s="20">
        <f>'Adjusted Elec'!AK29</f>
        <v>7547420256250</v>
      </c>
      <c r="R2" s="20">
        <f>'Adjusted Elec'!AL29</f>
        <v>7535550542187.5</v>
      </c>
      <c r="S2" s="20">
        <f>'Adjusted Elec'!AM29</f>
        <v>7523525329687.5</v>
      </c>
      <c r="T2" s="20">
        <f>'Adjusted Elec'!AN29</f>
        <v>7511629699218.75</v>
      </c>
      <c r="U2" s="20">
        <f>'Adjusted Elec'!AO29</f>
        <v>7499682235937.5039</v>
      </c>
      <c r="V2" s="20">
        <f>'Adjusted Elec'!AP29</f>
        <v>7487721814453.1318</v>
      </c>
      <c r="W2" s="20">
        <f>'Adjusted Elec'!AQ29</f>
        <v>7475800267578.1318</v>
      </c>
      <c r="X2" s="20">
        <f>'Adjusted Elec'!AR29</f>
        <v>7463846325195.3232</v>
      </c>
      <c r="Y2" s="20">
        <f>'Adjusted Elec'!AS29</f>
        <v>7451905341015.6357</v>
      </c>
      <c r="Z2" s="20">
        <f>'Adjusted Elec'!AT29</f>
        <v>7439967596386.7295</v>
      </c>
      <c r="AA2" s="20">
        <f>'Adjusted Elec'!AU29</f>
        <v>7428020133105.4795</v>
      </c>
      <c r="AB2" s="20">
        <f>'Adjusted Elec'!AV29</f>
        <v>7416080768701.1855</v>
      </c>
      <c r="AC2" s="20">
        <f>'Adjusted Elec'!AW29</f>
        <v>7404138164746.1045</v>
      </c>
      <c r="AD2" s="20">
        <f>'Adjusted Elec'!AX29</f>
        <v>7392194750903.334</v>
      </c>
      <c r="AE2" s="20">
        <f>'Adjusted Elec'!AY29</f>
        <v>7380253766723.6465</v>
      </c>
      <c r="AF2" s="20">
        <f>'Adjusted Elec'!AZ29</f>
        <v>7368310757824.7178</v>
      </c>
      <c r="AG2" s="37"/>
    </row>
    <row r="3" spans="1:35" x14ac:dyDescent="0.2">
      <c r="A3" s="3" t="s">
        <v>82</v>
      </c>
      <c r="B3" s="20">
        <f>calcs!D6</f>
        <v>212047012172518.31</v>
      </c>
      <c r="C3" s="20">
        <f>calcs!E6</f>
        <v>269681390081008.81</v>
      </c>
      <c r="D3" s="20">
        <f>calcs!F6</f>
        <v>360590986677316.88</v>
      </c>
      <c r="E3" s="20">
        <f>calcs!G6</f>
        <v>372454430139000.56</v>
      </c>
      <c r="F3" s="20">
        <f>calcs!H6</f>
        <v>379046873552460.88</v>
      </c>
      <c r="G3" s="20">
        <f>calcs!I6</f>
        <v>393357298960857.31</v>
      </c>
      <c r="H3" s="20">
        <f>calcs!J6</f>
        <v>407667724369258.81</v>
      </c>
      <c r="I3" s="20">
        <f>calcs!K6</f>
        <v>421978149777655.31</v>
      </c>
      <c r="J3" s="20">
        <f>calcs!L6</f>
        <v>436288575186056.75</v>
      </c>
      <c r="K3" s="20">
        <f>calcs!M6</f>
        <v>450599000594453.25</v>
      </c>
      <c r="L3" s="20">
        <f>calcs!N6</f>
        <v>464909426002849.75</v>
      </c>
      <c r="M3" s="20">
        <f>calcs!O6</f>
        <v>479219851411251.19</v>
      </c>
      <c r="N3" s="20">
        <f>calcs!P6</f>
        <v>493530276819647.62</v>
      </c>
      <c r="O3" s="20">
        <f>calcs!Q6</f>
        <v>507840702228049.12</v>
      </c>
      <c r="P3" s="20">
        <f>calcs!R6</f>
        <v>522151127636445.56</v>
      </c>
      <c r="Q3" s="20">
        <f>calcs!S6</f>
        <v>536461553044847.06</v>
      </c>
      <c r="R3" s="20">
        <f>calcs!T6</f>
        <v>550771978453243.5</v>
      </c>
      <c r="S3" s="20">
        <f>calcs!U6</f>
        <v>565082403861645</v>
      </c>
      <c r="T3" s="20">
        <f>calcs!V6</f>
        <v>579392829270041.5</v>
      </c>
      <c r="U3" s="20">
        <f>calcs!W6</f>
        <v>593703254678442.88</v>
      </c>
      <c r="V3" s="20">
        <f>calcs!X6</f>
        <v>608013680086839.38</v>
      </c>
      <c r="W3" s="20">
        <f>calcs!Y6</f>
        <v>622324105495240.88</v>
      </c>
      <c r="X3" s="20">
        <f>calcs!Z6</f>
        <v>636634530903637.38</v>
      </c>
      <c r="Y3" s="20">
        <f>calcs!AA6</f>
        <v>650944956312038.88</v>
      </c>
      <c r="Z3" s="20">
        <f>calcs!AB6</f>
        <v>665255381720435.38</v>
      </c>
      <c r="AA3" s="20">
        <f>calcs!AC6</f>
        <v>679565807128836.88</v>
      </c>
      <c r="AB3" s="20">
        <f>calcs!AD6</f>
        <v>693876232537233.38</v>
      </c>
      <c r="AC3" s="20">
        <f>calcs!AE6</f>
        <v>708186657945634.75</v>
      </c>
      <c r="AD3" s="20">
        <f>calcs!AF6</f>
        <v>722497083354031.25</v>
      </c>
      <c r="AE3" s="20">
        <f>calcs!AG6</f>
        <v>736807508762427.62</v>
      </c>
      <c r="AF3" s="20">
        <f>calcs!AH6</f>
        <v>751117934170829</v>
      </c>
    </row>
    <row r="4" spans="1:35" x14ac:dyDescent="0.2">
      <c r="A4" s="3" t="s">
        <v>86</v>
      </c>
      <c r="B4" s="20">
        <f>calcs!D7</f>
        <v>3551988150.3279796</v>
      </c>
      <c r="C4" s="20">
        <f>calcs!E7</f>
        <v>4517418529.5871248</v>
      </c>
      <c r="D4" s="20">
        <f>calcs!F7</f>
        <v>6040240315.910944</v>
      </c>
      <c r="E4" s="20">
        <f>calcs!G7</f>
        <v>6238964222.3044138</v>
      </c>
      <c r="F4" s="20">
        <f>calcs!H7</f>
        <v>6349393889.0392027</v>
      </c>
      <c r="G4" s="20">
        <f>calcs!I7</f>
        <v>6589107059.0386066</v>
      </c>
      <c r="H4" s="20">
        <f>calcs!J7</f>
        <v>6828820229.0380955</v>
      </c>
      <c r="I4" s="20">
        <f>calcs!K7</f>
        <v>7068533399.0375004</v>
      </c>
      <c r="J4" s="20">
        <f>calcs!L7</f>
        <v>7308246569.0369883</v>
      </c>
      <c r="K4" s="20">
        <f>calcs!M7</f>
        <v>7547959739.0363932</v>
      </c>
      <c r="L4" s="20">
        <f>calcs!N7</f>
        <v>7787672909.0357981</v>
      </c>
      <c r="M4" s="20">
        <f>calcs!O7</f>
        <v>8027386079.0352859</v>
      </c>
      <c r="N4" s="20">
        <f>calcs!P7</f>
        <v>8267099249.0346899</v>
      </c>
      <c r="O4" s="20">
        <f>calcs!Q7</f>
        <v>8506812419.0341787</v>
      </c>
      <c r="P4" s="20">
        <f>calcs!R7</f>
        <v>8746525589.0335827</v>
      </c>
      <c r="Q4" s="20">
        <f>calcs!S7</f>
        <v>8986238759.0330715</v>
      </c>
      <c r="R4" s="20">
        <f>calcs!T7</f>
        <v>9225951929.0324764</v>
      </c>
      <c r="S4" s="20">
        <f>calcs!U7</f>
        <v>9465665099.0319653</v>
      </c>
      <c r="T4" s="20">
        <f>calcs!V7</f>
        <v>9705378269.0313702</v>
      </c>
      <c r="U4" s="20">
        <f>calcs!W7</f>
        <v>9945091439.0308571</v>
      </c>
      <c r="V4" s="20">
        <f>calcs!X7</f>
        <v>10184804609.030262</v>
      </c>
      <c r="W4" s="20">
        <f>calcs!Y7</f>
        <v>10424517779.029751</v>
      </c>
      <c r="X4" s="20">
        <f>calcs!Z7</f>
        <v>10664230949.029156</v>
      </c>
      <c r="Y4" s="20">
        <f>calcs!AA7</f>
        <v>10903944119.028645</v>
      </c>
      <c r="Z4" s="20">
        <f>calcs!AB7</f>
        <v>11143657289.028049</v>
      </c>
      <c r="AA4" s="20">
        <f>calcs!AC7</f>
        <v>11383370459.027538</v>
      </c>
      <c r="AB4" s="20">
        <f>calcs!AD7</f>
        <v>11623083629.026943</v>
      </c>
      <c r="AC4" s="20">
        <f>calcs!AE7</f>
        <v>11862796799.02643</v>
      </c>
      <c r="AD4" s="20">
        <f>calcs!AF7</f>
        <v>12102509969.025835</v>
      </c>
      <c r="AE4" s="20">
        <f>calcs!AG7</f>
        <v>12342223139.02524</v>
      </c>
      <c r="AF4" s="20">
        <f>calcs!AH7</f>
        <v>12581936309.024727</v>
      </c>
    </row>
    <row r="5" spans="1:35" x14ac:dyDescent="0.2">
      <c r="A5" s="3" t="s">
        <v>112</v>
      </c>
      <c r="B5" s="20">
        <f>'Other mining'!B3</f>
        <v>411784281214.67395</v>
      </c>
      <c r="C5" s="20">
        <f>'Other mining'!C3</f>
        <v>527544412802.43799</v>
      </c>
      <c r="D5" s="20">
        <f>'Other mining'!D3</f>
        <v>559753586534.22998</v>
      </c>
      <c r="E5" s="20">
        <f>'Other mining'!E3</f>
        <v>644532981173.52063</v>
      </c>
      <c r="F5" s="20">
        <f>'Other mining'!F3</f>
        <v>721830387536.80896</v>
      </c>
      <c r="G5" s="20">
        <f>'Other mining'!G3</f>
        <v>799127793900.09729</v>
      </c>
      <c r="H5" s="20">
        <f>'Other mining'!H3</f>
        <v>876425200263.38574</v>
      </c>
      <c r="I5" s="20">
        <f>'Other mining'!I3</f>
        <v>953722606626.67407</v>
      </c>
      <c r="J5" s="20">
        <f>'Other mining'!J3</f>
        <v>1031020012989.9625</v>
      </c>
      <c r="K5" s="20">
        <f>'Other mining'!K3</f>
        <v>1108317419353.251</v>
      </c>
      <c r="L5" s="20">
        <f>'Other mining'!L3</f>
        <v>1185614825716.5391</v>
      </c>
      <c r="M5" s="20">
        <f>'Other mining'!M3</f>
        <v>1262912232079.8274</v>
      </c>
      <c r="N5" s="20">
        <f>'Other mining'!N3</f>
        <v>1340209638443.116</v>
      </c>
      <c r="O5" s="20">
        <f>'Other mining'!O3</f>
        <v>1417507044806.4043</v>
      </c>
      <c r="P5" s="20">
        <f>'Other mining'!P3</f>
        <v>1494804451169.6929</v>
      </c>
      <c r="Q5" s="20">
        <f>'Other mining'!Q3</f>
        <v>1572101857532.9807</v>
      </c>
      <c r="R5" s="20">
        <f>'Other mining'!R3</f>
        <v>1649399263896.2693</v>
      </c>
      <c r="S5" s="20">
        <f>'Other mining'!S3</f>
        <v>1726696670259.5576</v>
      </c>
      <c r="T5" s="20">
        <f>'Other mining'!T3</f>
        <v>1803994076622.8462</v>
      </c>
      <c r="U5" s="20">
        <f>'Other mining'!U3</f>
        <v>1881291482986.1345</v>
      </c>
      <c r="V5" s="20">
        <f>'Other mining'!V3</f>
        <v>1958588889349.4226</v>
      </c>
      <c r="W5" s="20">
        <f>'Other mining'!W3</f>
        <v>2035886295712.7112</v>
      </c>
      <c r="X5" s="20">
        <f>'Other mining'!X3</f>
        <v>2113183702075.9995</v>
      </c>
      <c r="Y5" s="20">
        <f>'Other mining'!Y3</f>
        <v>2190481108439.2881</v>
      </c>
      <c r="Z5" s="20">
        <f>'Other mining'!Z3</f>
        <v>2267778514802.5762</v>
      </c>
      <c r="AA5" s="20">
        <f>'Other mining'!AA3</f>
        <v>2345075921165.8643</v>
      </c>
      <c r="AB5" s="20">
        <f>'Other mining'!AB3</f>
        <v>2422373327529.1528</v>
      </c>
      <c r="AC5" s="20">
        <f>'Other mining'!AC3</f>
        <v>2499670733892.4414</v>
      </c>
      <c r="AD5" s="20">
        <f>'Other mining'!AD3</f>
        <v>2576968140255.7295</v>
      </c>
      <c r="AE5" s="20">
        <f>'Other mining'!AE3</f>
        <v>2654265546619.0181</v>
      </c>
      <c r="AF5" s="20">
        <f>'Other mining'!AF3</f>
        <v>2731562952982.3062</v>
      </c>
    </row>
    <row r="6" spans="1:35" x14ac:dyDescent="0.2">
      <c r="A6" s="3" t="s">
        <v>113</v>
      </c>
      <c r="B6" s="20">
        <f>'ISIC 10T12'!C177+'ISIC 10T12'!C178</f>
        <v>10117755492065.398</v>
      </c>
      <c r="C6" s="20">
        <f>'ISIC 10T12'!D177+'ISIC 10T12'!D178</f>
        <v>10955282745872.332</v>
      </c>
      <c r="D6" s="20">
        <f>'ISIC 10T12'!E177+'ISIC 10T12'!E178</f>
        <v>12109441079803.994</v>
      </c>
      <c r="E6" s="20">
        <f>'ISIC 10T12'!F177+'ISIC 10T12'!F178</f>
        <v>12706278121036.326</v>
      </c>
      <c r="F6" s="20">
        <f>'ISIC 10T12'!G177+'ISIC 10T12'!G178</f>
        <v>13378414875597.488</v>
      </c>
      <c r="G6" s="20">
        <f>'ISIC 10T12'!H177+'ISIC 10T12'!H178</f>
        <v>14080067821415.475</v>
      </c>
      <c r="H6" s="20">
        <f>'ISIC 10T12'!I177+'ISIC 10T12'!I178</f>
        <v>14926356660781.559</v>
      </c>
      <c r="I6" s="20">
        <f>'ISIC 10T12'!J177+'ISIC 10T12'!J178</f>
        <v>15816909561837.512</v>
      </c>
      <c r="J6" s="20">
        <f>'ISIC 10T12'!K177+'ISIC 10T12'!K178</f>
        <v>16753834256209.602</v>
      </c>
      <c r="K6" s="20">
        <f>'ISIC 10T12'!L177+'ISIC 10T12'!L178</f>
        <v>17739321620827.914</v>
      </c>
      <c r="L6" s="20">
        <f>'ISIC 10T12'!M177+'ISIC 10T12'!M178</f>
        <v>18775647136652.145</v>
      </c>
      <c r="M6" s="20">
        <f>'ISIC 10T12'!N177+'ISIC 10T12'!N178</f>
        <v>19956180113069.363</v>
      </c>
      <c r="N6" s="20">
        <f>'ISIC 10T12'!O177+'ISIC 10T12'!O178</f>
        <v>21203200118509.027</v>
      </c>
      <c r="O6" s="20">
        <f>'ISIC 10T12'!P177+'ISIC 10T12'!P178</f>
        <v>22520100648443.688</v>
      </c>
      <c r="P6" s="20">
        <f>'ISIC 10T12'!Q177+'ISIC 10T12'!Q178</f>
        <v>23910416766117.301</v>
      </c>
      <c r="Q6" s="20">
        <f>'ISIC 10T12'!R177+'ISIC 10T12'!R178</f>
        <v>25377827438363.094</v>
      </c>
      <c r="R6" s="20">
        <f>'ISIC 10T12'!S177+'ISIC 10T12'!S178</f>
        <v>26900418485338.41</v>
      </c>
      <c r="S6" s="20">
        <f>'ISIC 10T12'!T177+'ISIC 10T12'!T178</f>
        <v>28504793371373.922</v>
      </c>
      <c r="T6" s="20">
        <f>'ISIC 10T12'!U177+'ISIC 10T12'!U178</f>
        <v>30194819114177.449</v>
      </c>
      <c r="U6" s="20">
        <f>'ISIC 10T12'!V177+'ISIC 10T12'!V178</f>
        <v>31974494427378.285</v>
      </c>
      <c r="V6" s="20">
        <f>'ISIC 10T12'!W177+'ISIC 10T12'!W178</f>
        <v>33847948109047.039</v>
      </c>
      <c r="W6" s="20">
        <f>'ISIC 10T12'!X177+'ISIC 10T12'!X178</f>
        <v>35724285865238.914</v>
      </c>
      <c r="X6" s="20">
        <f>'ISIC 10T12'!Y177+'ISIC 10T12'!Y178</f>
        <v>37692272081808.07</v>
      </c>
      <c r="Y6" s="20">
        <f>'ISIC 10T12'!Z177+'ISIC 10T12'!Z178</f>
        <v>39755593840912.477</v>
      </c>
      <c r="Z6" s="20">
        <f>'ISIC 10T12'!AA177+'ISIC 10T12'!AA178</f>
        <v>41918005025102.703</v>
      </c>
      <c r="AA6" s="20">
        <f>'ISIC 10T12'!AB177+'ISIC 10T12'!AB178</f>
        <v>44183316891852.445</v>
      </c>
      <c r="AB6" s="20">
        <f>'ISIC 10T12'!AC177+'ISIC 10T12'!AC178</f>
        <v>46406364796075.891</v>
      </c>
      <c r="AC6" s="20">
        <f>'ISIC 10T12'!AD177+'ISIC 10T12'!AD178</f>
        <v>48724434760818.797</v>
      </c>
      <c r="AD6" s="20">
        <f>'ISIC 10T12'!AE177+'ISIC 10T12'!AE178</f>
        <v>51140375755289.633</v>
      </c>
      <c r="AE6" s="20">
        <f>'ISIC 10T12'!AF177+'ISIC 10T12'!AF178</f>
        <v>53656990133506.531</v>
      </c>
      <c r="AF6" s="20">
        <f>'ISIC 10T12'!AG177+'ISIC 10T12'!AG178</f>
        <v>56277013567810.516</v>
      </c>
    </row>
    <row r="7" spans="1:35" x14ac:dyDescent="0.2">
      <c r="A7" s="3" t="s">
        <v>44</v>
      </c>
      <c r="B7" s="20">
        <f>'ISIC 13T15'!C313+'ISIC 13T15'!C314</f>
        <v>653080873853.46985</v>
      </c>
      <c r="C7" s="20">
        <f>'ISIC 13T15'!D313+'ISIC 13T15'!D314</f>
        <v>689726334195.23779</v>
      </c>
      <c r="D7" s="20">
        <f>'ISIC 13T15'!E313+'ISIC 13T15'!E314</f>
        <v>733170732968.78589</v>
      </c>
      <c r="E7" s="20">
        <f>'ISIC 13T15'!F313+'ISIC 13T15'!F314</f>
        <v>761889144990.75305</v>
      </c>
      <c r="F7" s="20">
        <f>'ISIC 13T15'!G313+'ISIC 13T15'!G314</f>
        <v>794855258823.75928</v>
      </c>
      <c r="G7" s="20">
        <f>'ISIC 13T15'!H313+'ISIC 13T15'!H314</f>
        <v>829292612849.28479</v>
      </c>
      <c r="H7" s="20">
        <f>'ISIC 13T15'!I313+'ISIC 13T15'!I314</f>
        <v>871924877914.02478</v>
      </c>
      <c r="I7" s="20">
        <f>'ISIC 13T15'!J313+'ISIC 13T15'!J314</f>
        <v>916780044802.12524</v>
      </c>
      <c r="J7" s="20">
        <f>'ISIC 13T15'!K313+'ISIC 13T15'!K314</f>
        <v>963975938220.82153</v>
      </c>
      <c r="K7" s="20">
        <f>'ISIC 13T15'!L313+'ISIC 13T15'!L314</f>
        <v>1013636747165.8461</v>
      </c>
      <c r="L7" s="20">
        <f>'ISIC 13T15'!M313+'ISIC 13T15'!M314</f>
        <v>1065893376429.0616</v>
      </c>
      <c r="M7" s="20">
        <f>'ISIC 13T15'!N313+'ISIC 13T15'!N314</f>
        <v>1126018904100.0901</v>
      </c>
      <c r="N7" s="20">
        <f>'ISIC 13T15'!O313+'ISIC 13T15'!O314</f>
        <v>1189573399003.177</v>
      </c>
      <c r="O7" s="20">
        <f>'ISIC 13T15'!P313+'ISIC 13T15'!P314</f>
        <v>1256754840560.2285</v>
      </c>
      <c r="P7" s="20">
        <f>'ISIC 13T15'!Q313+'ISIC 13T15'!Q314</f>
        <v>1327772797598.8022</v>
      </c>
      <c r="Q7" s="20">
        <f>'ISIC 13T15'!R313+'ISIC 13T15'!R314</f>
        <v>1402849116796.0818</v>
      </c>
      <c r="R7" s="20">
        <f>'ISIC 13T15'!S313+'ISIC 13T15'!S314</f>
        <v>1480801788309.8777</v>
      </c>
      <c r="S7" s="20">
        <f>'ISIC 13T15'!T313+'ISIC 13T15'!T314</f>
        <v>1563136718590.3748</v>
      </c>
      <c r="T7" s="20">
        <f>'ISIC 13T15'!U313+'ISIC 13T15'!U314</f>
        <v>1650103503475.8562</v>
      </c>
      <c r="U7" s="20">
        <f>'ISIC 13T15'!V313+'ISIC 13T15'!V314</f>
        <v>1741966163391.1277</v>
      </c>
      <c r="V7" s="20">
        <f>'ISIC 13T15'!W313+'ISIC 13T15'!W314</f>
        <v>1839003990975.1465</v>
      </c>
      <c r="W7" s="20">
        <f>'ISIC 13T15'!X313+'ISIC 13T15'!X314</f>
        <v>1936355025784.9521</v>
      </c>
      <c r="X7" s="20">
        <f>'ISIC 13T15'!Y313+'ISIC 13T15'!Y314</f>
        <v>2038927580337.167</v>
      </c>
      <c r="Y7" s="20">
        <f>'ISIC 13T15'!Z313+'ISIC 13T15'!Z314</f>
        <v>2147005766632.3979</v>
      </c>
      <c r="Z7" s="20">
        <f>'ISIC 13T15'!AA313+'ISIC 13T15'!AA314</f>
        <v>2260889398175.3384</v>
      </c>
      <c r="AA7" s="20">
        <f>'ISIC 13T15'!AB313+'ISIC 13T15'!AB314</f>
        <v>2380894872037.2637</v>
      </c>
      <c r="AB7" s="20">
        <f>'ISIC 13T15'!AC313+'ISIC 13T15'!AC314</f>
        <v>2499330145931.3022</v>
      </c>
      <c r="AC7" s="20">
        <f>'ISIC 13T15'!AD313+'ISIC 13T15'!AD314</f>
        <v>2623734820287.3457</v>
      </c>
      <c r="AD7" s="20">
        <f>'ISIC 13T15'!AE313+'ISIC 13T15'!AE314</f>
        <v>2754414114846.7744</v>
      </c>
      <c r="AE7" s="20">
        <f>'ISIC 13T15'!AF313+'ISIC 13T15'!AF314</f>
        <v>2891689099367.229</v>
      </c>
      <c r="AF7" s="20">
        <f>'ISIC 13T15'!AG313+'ISIC 13T15'!AG314</f>
        <v>3035897530072.3809</v>
      </c>
    </row>
    <row r="8" spans="1:35" x14ac:dyDescent="0.2">
      <c r="A8" s="3" t="s">
        <v>48</v>
      </c>
      <c r="B8" s="20">
        <f>'ISIC 16'!C148+'ISIC 16'!C149</f>
        <v>7228868453835.9961</v>
      </c>
      <c r="C8" s="20">
        <f>'ISIC 16'!D148+'ISIC 16'!D149</f>
        <v>7536830106466.4062</v>
      </c>
      <c r="D8" s="20">
        <f>'ISIC 16'!E148+'ISIC 16'!E149</f>
        <v>7982199475604.5762</v>
      </c>
      <c r="E8" s="20">
        <f>'ISIC 16'!F148+'ISIC 16'!F149</f>
        <v>8181397931354.8896</v>
      </c>
      <c r="F8" s="20">
        <f>'ISIC 16'!G148+'ISIC 16'!G149</f>
        <v>8419296651724.1689</v>
      </c>
      <c r="G8" s="20">
        <f>'ISIC 16'!H148+'ISIC 16'!H149</f>
        <v>8665262307431.9043</v>
      </c>
      <c r="H8" s="20">
        <f>'ISIC 16'!I148+'ISIC 16'!I149</f>
        <v>8988218912942.0605</v>
      </c>
      <c r="I8" s="20">
        <f>'ISIC 16'!J148+'ISIC 16'!J149</f>
        <v>9324278708530.0273</v>
      </c>
      <c r="J8" s="20">
        <f>'ISIC 16'!K148+'ISIC 16'!K149</f>
        <v>9674021453052.1699</v>
      </c>
      <c r="K8" s="20">
        <f>'ISIC 16'!L148+'ISIC 16'!L149</f>
        <v>10038054693158.502</v>
      </c>
      <c r="L8" s="20">
        <f>'ISIC 16'!M148+'ISIC 16'!M149</f>
        <v>10417015192770.547</v>
      </c>
      <c r="M8" s="20">
        <f>'ISIC 16'!N148+'ISIC 16'!N149</f>
        <v>10861101305310.99</v>
      </c>
      <c r="N8" s="20">
        <f>'ISIC 16'!O148+'ISIC 16'!O149</f>
        <v>11325431563700.551</v>
      </c>
      <c r="O8" s="20">
        <f>'ISIC 16'!P148+'ISIC 16'!P149</f>
        <v>11810994209449.775</v>
      </c>
      <c r="P8" s="20">
        <f>'ISIC 16'!Q148+'ISIC 16'!Q149</f>
        <v>12318828935409.203</v>
      </c>
      <c r="Q8" s="20">
        <f>'ISIC 16'!R148+'ISIC 16'!R149</f>
        <v>12850029717021.586</v>
      </c>
      <c r="R8" s="20">
        <f>'ISIC 16'!S148+'ISIC 16'!S149</f>
        <v>13392933148182.803</v>
      </c>
      <c r="S8" s="20">
        <f>'ISIC 16'!T148+'ISIC 16'!T149</f>
        <v>13960461367417.631</v>
      </c>
      <c r="T8" s="20">
        <f>'ISIC 16'!U148+'ISIC 16'!U149</f>
        <v>14553813353061.621</v>
      </c>
      <c r="U8" s="20">
        <f>'ISIC 16'!V148+'ISIC 16'!V149</f>
        <v>15174250390102.242</v>
      </c>
      <c r="V8" s="20">
        <f>'ISIC 16'!W148+'ISIC 16'!W149</f>
        <v>15823099499520.584</v>
      </c>
      <c r="W8" s="20">
        <f>'ISIC 16'!X148+'ISIC 16'!X149</f>
        <v>16457921883184.725</v>
      </c>
      <c r="X8" s="20">
        <f>'ISIC 16'!Y148+'ISIC 16'!Y149</f>
        <v>17120365048799.816</v>
      </c>
      <c r="Y8" s="20">
        <f>'ISIC 16'!Z148+'ISIC 16'!Z149</f>
        <v>17811727698414.938</v>
      </c>
      <c r="Z8" s="20">
        <f>'ISIC 16'!AA148+'ISIC 16'!AA149</f>
        <v>18533373896059.242</v>
      </c>
      <c r="AA8" s="20">
        <f>'ISIC 16'!AB148+'ISIC 16'!AB149</f>
        <v>19286736545484.387</v>
      </c>
      <c r="AB8" s="20">
        <f>'ISIC 16'!AC148+'ISIC 16'!AC149</f>
        <v>20009067093194.656</v>
      </c>
      <c r="AC8" s="20">
        <f>'ISIC 16'!AD148+'ISIC 16'!AD149</f>
        <v>20761056873847.73</v>
      </c>
      <c r="AD8" s="20">
        <f>'ISIC 16'!AE148+'ISIC 16'!AE149</f>
        <v>21544031341243.586</v>
      </c>
      <c r="AE8" s="20">
        <f>'ISIC 16'!AF148+'ISIC 16'!AF149</f>
        <v>22359379531661.418</v>
      </c>
      <c r="AF8" s="20">
        <f>'ISIC 16'!AG148+'ISIC 16'!AG149</f>
        <v>23208557286543.367</v>
      </c>
    </row>
    <row r="9" spans="1:35" x14ac:dyDescent="0.2">
      <c r="A9" s="3" t="s">
        <v>50</v>
      </c>
      <c r="B9" s="20">
        <f>'ISIC 17T18'!C191+'ISIC 17T18'!C192</f>
        <v>17213476382682.125</v>
      </c>
      <c r="C9" s="20">
        <f>'ISIC 17T18'!D191+'ISIC 17T18'!D192</f>
        <v>18150029902031.625</v>
      </c>
      <c r="D9" s="20">
        <f>'ISIC 17T18'!E191+'ISIC 17T18'!E192</f>
        <v>19475185065575.008</v>
      </c>
      <c r="E9" s="20">
        <f>'ISIC 17T18'!F191+'ISIC 17T18'!F192</f>
        <v>20109110493509.926</v>
      </c>
      <c r="F9" s="20">
        <f>'ISIC 17T18'!G191+'ISIC 17T18'!G192</f>
        <v>20845567733772.016</v>
      </c>
      <c r="G9" s="20">
        <f>'ISIC 17T18'!H191+'ISIC 17T18'!H192</f>
        <v>21610164560451.188</v>
      </c>
      <c r="H9" s="20">
        <f>'ISIC 17T18'!I191+'ISIC 17T18'!I192</f>
        <v>22576361359815.82</v>
      </c>
      <c r="I9" s="20">
        <f>'ISIC 17T18'!J191+'ISIC 17T18'!J192</f>
        <v>23586561419674.758</v>
      </c>
      <c r="J9" s="20">
        <f>'ISIC 17T18'!K191+'ISIC 17T18'!K192</f>
        <v>24642812637356.711</v>
      </c>
      <c r="K9" s="20">
        <f>'ISIC 17T18'!L191+'ISIC 17T18'!L192</f>
        <v>25747260638047.688</v>
      </c>
      <c r="L9" s="20">
        <f>'ISIC 17T18'!M191+'ISIC 17T18'!M192</f>
        <v>26902153580818.023</v>
      </c>
      <c r="M9" s="20">
        <f>'ISIC 17T18'!N191+'ISIC 17T18'!N192</f>
        <v>28238626376790.305</v>
      </c>
      <c r="N9" s="20">
        <f>'ISIC 17T18'!O191+'ISIC 17T18'!O192</f>
        <v>29642425091117.992</v>
      </c>
      <c r="O9" s="20">
        <f>'ISIC 17T18'!P191+'ISIC 17T18'!P192</f>
        <v>31116995357474.438</v>
      </c>
      <c r="P9" s="20">
        <f>'ISIC 17T18'!Q191+'ISIC 17T18'!Q192</f>
        <v>32665962316631.102</v>
      </c>
      <c r="Q9" s="20">
        <f>'ISIC 17T18'!R191+'ISIC 17T18'!R192</f>
        <v>34293140144668.512</v>
      </c>
      <c r="R9" s="20">
        <f>'ISIC 17T18'!S191+'ISIC 17T18'!S192</f>
        <v>35968126986806.898</v>
      </c>
      <c r="S9" s="20">
        <f>'ISIC 17T18'!T191+'ISIC 17T18'!T192</f>
        <v>37726147547662.266</v>
      </c>
      <c r="T9" s="20">
        <f>'ISIC 17T18'!U191+'ISIC 17T18'!U192</f>
        <v>39571387819878.18</v>
      </c>
      <c r="U9" s="20">
        <f>'ISIC 17T18'!V191+'ISIC 17T18'!V192</f>
        <v>41508248842791.625</v>
      </c>
      <c r="V9" s="20">
        <f>'ISIC 17T18'!W191+'ISIC 17T18'!W192</f>
        <v>43541357994448.562</v>
      </c>
      <c r="W9" s="20">
        <f>'ISIC 17T18'!X191+'ISIC 17T18'!X192</f>
        <v>45554248513367.539</v>
      </c>
      <c r="X9" s="20">
        <f>'ISIC 17T18'!Y191+'ISIC 17T18'!Y192</f>
        <v>47661784817134.57</v>
      </c>
      <c r="Y9" s="20">
        <f>'ISIC 17T18'!Z191+'ISIC 17T18'!Z192</f>
        <v>49868500930312.172</v>
      </c>
      <c r="Z9" s="20">
        <f>'ISIC 17T18'!AA191+'ISIC 17T18'!AA192</f>
        <v>52179152525039.703</v>
      </c>
      <c r="AA9" s="20">
        <f>'ISIC 17T18'!AB191+'ISIC 17T18'!AB192</f>
        <v>54598727987213</v>
      </c>
      <c r="AB9" s="20">
        <f>'ISIC 17T18'!AC191+'ISIC 17T18'!AC192</f>
        <v>56949581127432.445</v>
      </c>
      <c r="AC9" s="20">
        <f>'ISIC 17T18'!AD191+'ISIC 17T18'!AD192</f>
        <v>59403419711830.609</v>
      </c>
      <c r="AD9" s="20">
        <f>'ISIC 17T18'!AE191+'ISIC 17T18'!AE192</f>
        <v>61964841712131.328</v>
      </c>
      <c r="AE9" s="20">
        <f>'ISIC 17T18'!AF191+'ISIC 17T18'!AF192</f>
        <v>64638654643815.43</v>
      </c>
      <c r="AF9" s="20">
        <f>'ISIC 17T18'!AG191+'ISIC 17T18'!AG192</f>
        <v>67429885318205.625</v>
      </c>
      <c r="AG9" s="37"/>
    </row>
    <row r="10" spans="1:35" x14ac:dyDescent="0.2">
      <c r="A10" s="3" t="s">
        <v>53</v>
      </c>
      <c r="B10" s="20">
        <f>calcs!D13</f>
        <v>560789991086.29492</v>
      </c>
      <c r="C10" s="20">
        <f>calcs!E13</f>
        <v>568024181971.30811</v>
      </c>
      <c r="D10" s="20">
        <f>calcs!F13</f>
        <v>575351693918.73792</v>
      </c>
      <c r="E10" s="20">
        <f>calcs!G13</f>
        <v>587491614660.42322</v>
      </c>
      <c r="F10" s="20">
        <f>calcs!H13</f>
        <v>591956550931.84241</v>
      </c>
      <c r="G10" s="20">
        <f>calcs!I13</f>
        <v>614551889496.29456</v>
      </c>
      <c r="H10" s="20">
        <f>calcs!J13</f>
        <v>637147228060.73792</v>
      </c>
      <c r="I10" s="20">
        <f>calcs!K13</f>
        <v>659742566625.19019</v>
      </c>
      <c r="J10" s="20">
        <f>calcs!L13</f>
        <v>682337905189.63354</v>
      </c>
      <c r="K10" s="20">
        <f>calcs!M13</f>
        <v>704933243754.08569</v>
      </c>
      <c r="L10" s="20">
        <f>calcs!N13</f>
        <v>727528582318.52917</v>
      </c>
      <c r="M10" s="20">
        <f>calcs!O13</f>
        <v>750123920882.98132</v>
      </c>
      <c r="N10" s="20">
        <f>calcs!P13</f>
        <v>772719259447.42468</v>
      </c>
      <c r="O10" s="20">
        <f>calcs!Q13</f>
        <v>795314598011.87683</v>
      </c>
      <c r="P10" s="20">
        <f>calcs!R13</f>
        <v>817909936576.32019</v>
      </c>
      <c r="Q10" s="20">
        <f>calcs!S13</f>
        <v>840505275140.77234</v>
      </c>
      <c r="R10" s="20">
        <f>calcs!T13</f>
        <v>863100613705.2157</v>
      </c>
      <c r="S10" s="20">
        <f>calcs!U13</f>
        <v>885695952269.66785</v>
      </c>
      <c r="T10" s="20">
        <f>calcs!V13</f>
        <v>908291290834.12</v>
      </c>
      <c r="U10" s="20">
        <f>calcs!W13</f>
        <v>930886629398.56348</v>
      </c>
      <c r="V10" s="20">
        <f>calcs!X13</f>
        <v>953481967963.01562</v>
      </c>
      <c r="W10" s="20">
        <f>calcs!Y13</f>
        <v>976077306527.45911</v>
      </c>
      <c r="X10" s="20">
        <f>calcs!Z13</f>
        <v>998672645091.91125</v>
      </c>
      <c r="Y10" s="20">
        <f>calcs!AA13</f>
        <v>1021267983656.3546</v>
      </c>
      <c r="Z10" s="20">
        <f>calcs!AB13</f>
        <v>1043863322220.8066</v>
      </c>
      <c r="AA10" s="20">
        <f>calcs!AC13</f>
        <v>1066458660785.25</v>
      </c>
      <c r="AB10" s="20">
        <f>calcs!AD13</f>
        <v>1089053999349.7021</v>
      </c>
      <c r="AC10" s="20">
        <f>calcs!AE13</f>
        <v>1111649337914.1458</v>
      </c>
      <c r="AD10" s="20">
        <f>calcs!AF13</f>
        <v>1134244676478.5979</v>
      </c>
      <c r="AE10" s="20">
        <f>calcs!AG13</f>
        <v>1156840015043.05</v>
      </c>
      <c r="AF10" s="20">
        <f>calcs!AH13</f>
        <v>1179435353607.4934</v>
      </c>
    </row>
    <row r="11" spans="1:35" x14ac:dyDescent="0.2">
      <c r="A11" s="3" t="s">
        <v>114</v>
      </c>
      <c r="B11" s="20">
        <f>'ISIC 20'!C227+'ISIC 20'!C228</f>
        <v>8470918826301.5625</v>
      </c>
      <c r="C11" s="20">
        <f>'ISIC 20'!D227+'ISIC 20'!D228</f>
        <v>9598247492770.6875</v>
      </c>
      <c r="D11" s="20">
        <f>'ISIC 20'!E227+'ISIC 20'!E228</f>
        <v>11229661982060.66</v>
      </c>
      <c r="E11" s="20">
        <f>'ISIC 20'!F227+'ISIC 20'!F228</f>
        <v>11987803155516.885</v>
      </c>
      <c r="F11" s="20">
        <f>'ISIC 20'!G227+'ISIC 20'!G228</f>
        <v>12847603417709.877</v>
      </c>
      <c r="G11" s="20">
        <f>'ISIC 20'!H227+'ISIC 20'!H228</f>
        <v>13769815475588.281</v>
      </c>
      <c r="H11" s="20">
        <f>'ISIC 20'!I227+'ISIC 20'!I228</f>
        <v>14872557141408.83</v>
      </c>
      <c r="I11" s="20">
        <f>'ISIC 20'!J227+'ISIC 20'!J228</f>
        <v>16064158550747.438</v>
      </c>
      <c r="J11" s="20">
        <f>'ISIC 20'!K227+'ISIC 20'!K228</f>
        <v>17351829724295.055</v>
      </c>
      <c r="K11" s="20">
        <f>'ISIC 20'!L227+'ISIC 20'!L228</f>
        <v>18743370220277.176</v>
      </c>
      <c r="L11" s="20">
        <f>'ISIC 20'!M227+'ISIC 20'!M228</f>
        <v>20247217758446.531</v>
      </c>
      <c r="M11" s="20">
        <f>'ISIC 20'!N227+'ISIC 20'!N228</f>
        <v>21972705012269.805</v>
      </c>
      <c r="N11" s="20">
        <f>'ISIC 20'!O227+'ISIC 20'!O228</f>
        <v>23845989088823.887</v>
      </c>
      <c r="O11" s="20">
        <f>'ISIC 20'!P227+'ISIC 20'!P228</f>
        <v>25879800064200.645</v>
      </c>
      <c r="P11" s="20">
        <f>'ISIC 20'!Q227+'ISIC 20'!Q228</f>
        <v>28087971152532.465</v>
      </c>
      <c r="Q11" s="20">
        <f>'ISIC 20'!R227+'ISIC 20'!R228</f>
        <v>30485534923281.254</v>
      </c>
      <c r="R11" s="20">
        <f>'ISIC 20'!S227+'ISIC 20'!S228</f>
        <v>33057198100624.504</v>
      </c>
      <c r="S11" s="20">
        <f>'ISIC 20'!T227+'ISIC 20'!T228</f>
        <v>35846959764520.969</v>
      </c>
      <c r="T11" s="20">
        <f>'ISIC 20'!U227+'ISIC 20'!U228</f>
        <v>38873424704020</v>
      </c>
      <c r="U11" s="20">
        <f>'ISIC 20'!V227+'ISIC 20'!V228</f>
        <v>42156794906061.68</v>
      </c>
      <c r="V11" s="20">
        <f>'ISIC 20'!W227+'ISIC 20'!W228</f>
        <v>45719007635756.906</v>
      </c>
      <c r="W11" s="20">
        <f>'ISIC 20'!X227+'ISIC 20'!X228</f>
        <v>49452171168137.469</v>
      </c>
      <c r="X11" s="20">
        <f>'ISIC 20'!Y227+'ISIC 20'!Y228</f>
        <v>53491950075552</v>
      </c>
      <c r="Y11" s="20">
        <f>'ISIC 20'!Z227+'ISIC 20'!Z228</f>
        <v>57863685852238.008</v>
      </c>
      <c r="Z11" s="20">
        <f>'ISIC 20'!AA227+'ISIC 20'!AA228</f>
        <v>62594828522290.703</v>
      </c>
      <c r="AA11" s="20">
        <f>'ISIC 20'!AB227+'ISIC 20'!AB228</f>
        <v>67715113326916.773</v>
      </c>
      <c r="AB11" s="20">
        <f>'ISIC 20'!AC227+'ISIC 20'!AC228</f>
        <v>73022260136821.438</v>
      </c>
      <c r="AC11" s="20">
        <f>'ISIC 20'!AD227+'ISIC 20'!AD228</f>
        <v>78747692289429.875</v>
      </c>
      <c r="AD11" s="20">
        <f>'ISIC 20'!AE227+'ISIC 20'!AE228</f>
        <v>84924575589703.094</v>
      </c>
      <c r="AE11" s="20">
        <f>'ISIC 20'!AF227+'ISIC 20'!AF228</f>
        <v>91588722435198.344</v>
      </c>
      <c r="AF11" s="20">
        <f>'ISIC 20'!AG227+'ISIC 20'!AG228</f>
        <v>98778804438036.156</v>
      </c>
    </row>
    <row r="12" spans="1:35" x14ac:dyDescent="0.2">
      <c r="A12" s="3" t="s">
        <v>115</v>
      </c>
      <c r="B12" s="20">
        <f>'ISIC 22'!C150+'ISIC 22'!C151</f>
        <v>8782909128187.3281</v>
      </c>
      <c r="C12" s="20">
        <f>'ISIC 22'!D150+'ISIC 22'!D151</f>
        <v>8968432620490.5723</v>
      </c>
      <c r="D12" s="20">
        <f>'ISIC 22'!E150+'ISIC 22'!E151</f>
        <v>9281636602004.916</v>
      </c>
      <c r="E12" s="20">
        <f>'ISIC 22'!F150+'ISIC 22'!F151</f>
        <v>9362854407946.3535</v>
      </c>
      <c r="F12" s="20">
        <f>'ISIC 22'!G150+'ISIC 22'!G151</f>
        <v>9484617710609.5898</v>
      </c>
      <c r="G12" s="20">
        <f>'ISIC 22'!H150+'ISIC 22'!H151</f>
        <v>9611238541433.2832</v>
      </c>
      <c r="H12" s="20">
        <f>'ISIC 22'!I150+'ISIC 22'!I151</f>
        <v>9817962816861.125</v>
      </c>
      <c r="I12" s="20">
        <f>'ISIC 22'!J150+'ISIC 22'!J151</f>
        <v>10032656362531.775</v>
      </c>
      <c r="J12" s="20">
        <f>'ISIC 22'!K150+'ISIC 22'!K151</f>
        <v>10255814729018.955</v>
      </c>
      <c r="K12" s="20">
        <f>'ISIC 22'!L150+'ISIC 22'!L151</f>
        <v>10487970958486.781</v>
      </c>
      <c r="L12" s="20">
        <f>'ISIC 22'!M150+'ISIC 22'!M151</f>
        <v>10729698609169.121</v>
      </c>
      <c r="M12" s="20">
        <f>'ISIC 22'!N150+'ISIC 22'!N151</f>
        <v>11031924916875.867</v>
      </c>
      <c r="N12" s="20">
        <f>'ISIC 22'!O150+'ISIC 22'!O151</f>
        <v>11347597843337.586</v>
      </c>
      <c r="O12" s="20">
        <f>'ISIC 22'!P150+'ISIC 22'!P151</f>
        <v>11677605074537.855</v>
      </c>
      <c r="P12" s="20">
        <f>'ISIC 22'!Q150+'ISIC 22'!Q151</f>
        <v>12022904851142.795</v>
      </c>
      <c r="Q12" s="20">
        <f>'ISIC 22'!R150+'ISIC 22'!R151</f>
        <v>12384531955428.734</v>
      </c>
      <c r="R12" s="20">
        <f>'ISIC 22'!S150+'ISIC 22'!S151</f>
        <v>12751403390958.906</v>
      </c>
      <c r="S12" s="20">
        <f>'ISIC 22'!T150+'ISIC 22'!T151</f>
        <v>13136174531617.529</v>
      </c>
      <c r="T12" s="20">
        <f>'ISIC 22'!U150+'ISIC 22'!U151</f>
        <v>13540094543718.283</v>
      </c>
      <c r="U12" s="20">
        <f>'ISIC 22'!V150+'ISIC 22'!V151</f>
        <v>13964513456855.705</v>
      </c>
      <c r="V12" s="20">
        <f>'ISIC 22'!W150+'ISIC 22'!W151</f>
        <v>14410890725692.869</v>
      </c>
      <c r="W12" s="20">
        <f>'ISIC 22'!X150+'ISIC 22'!X151</f>
        <v>14841275240472.5</v>
      </c>
      <c r="X12" s="20">
        <f>'ISIC 22'!Y150+'ISIC 22'!Y151</f>
        <v>15294374915821.48</v>
      </c>
      <c r="Y12" s="20">
        <f>'ISIC 22'!Z150+'ISIC 22'!Z151</f>
        <v>15771829908730.295</v>
      </c>
      <c r="Z12" s="20">
        <f>'ISIC 22'!AA150+'ISIC 22'!AA151</f>
        <v>16275411870539.156</v>
      </c>
      <c r="AA12" s="20">
        <f>'ISIC 22'!AB150+'ISIC 22'!AB151</f>
        <v>16807034848087.879</v>
      </c>
      <c r="AB12" s="20">
        <f>'ISIC 22'!AC150+'ISIC 22'!AC151</f>
        <v>17313170312546.928</v>
      </c>
      <c r="AC12" s="20">
        <f>'ISIC 22'!AD150+'ISIC 22'!AD151</f>
        <v>17847945137387.398</v>
      </c>
      <c r="AD12" s="20">
        <f>'ISIC 22'!AE150+'ISIC 22'!AE151</f>
        <v>18413451431770.781</v>
      </c>
      <c r="AE12" s="20">
        <f>'ISIC 22'!AF150+'ISIC 22'!AF151</f>
        <v>19011944996885.305</v>
      </c>
      <c r="AF12" s="20">
        <f>'ISIC 22'!AG150+'ISIC 22'!AG151</f>
        <v>19645858407668.629</v>
      </c>
    </row>
    <row r="13" spans="1:35" x14ac:dyDescent="0.2">
      <c r="A13" s="3" t="s">
        <v>116</v>
      </c>
      <c r="B13" s="20">
        <f>'ISIC 231'!C129+'ISIC 231'!C130</f>
        <v>1474032423533.0938</v>
      </c>
      <c r="C13" s="20">
        <f>'ISIC 231'!D129+'ISIC 231'!D130</f>
        <v>1530450563431.8076</v>
      </c>
      <c r="D13" s="20">
        <f>'ISIC 231'!E129+'ISIC 231'!E130</f>
        <v>1612293364094.9092</v>
      </c>
      <c r="E13" s="20">
        <f>'ISIC 231'!F129+'ISIC 231'!F130</f>
        <v>1648372795884.4399</v>
      </c>
      <c r="F13" s="20">
        <f>'ISIC 231'!G129+'ISIC 231'!G130</f>
        <v>1691906701444.8469</v>
      </c>
      <c r="G13" s="20">
        <f>'ISIC 231'!H129+'ISIC 231'!H130</f>
        <v>1736684234267.801</v>
      </c>
      <c r="H13" s="20">
        <f>'ISIC 231'!I129+'ISIC 231'!I130</f>
        <v>1796457057920.97</v>
      </c>
      <c r="I13" s="20">
        <f>'ISIC 231'!J129+'ISIC 231'!J130</f>
        <v>1858350500771.9148</v>
      </c>
      <c r="J13" s="20">
        <f>'ISIC 231'!K129+'ISIC 231'!K130</f>
        <v>1922442581053.6184</v>
      </c>
      <c r="K13" s="20">
        <f>'ISIC 231'!L129+'ISIC 231'!L130</f>
        <v>1988814311324.7266</v>
      </c>
      <c r="L13" s="20">
        <f>'ISIC 231'!M129+'ISIC 231'!M130</f>
        <v>2057549819564.9541</v>
      </c>
      <c r="M13" s="20">
        <f>'ISIC 231'!N129+'ISIC 231'!N130</f>
        <v>2138488819856.7805</v>
      </c>
      <c r="N13" s="20">
        <f>'ISIC 231'!O129+'ISIC 231'!O130</f>
        <v>2222681591472.5366</v>
      </c>
      <c r="O13" s="20">
        <f>'ISIC 231'!P129+'ISIC 231'!P130</f>
        <v>2310262248750.5688</v>
      </c>
      <c r="P13" s="20">
        <f>'ISIC 231'!Q129+'ISIC 231'!Q130</f>
        <v>2401370593040.7739</v>
      </c>
      <c r="Q13" s="20">
        <f>'ISIC 231'!R129+'ISIC 231'!R130</f>
        <v>2496152360814.9858</v>
      </c>
      <c r="R13" s="20">
        <f>'ISIC 231'!S129+'ISIC 231'!S130</f>
        <v>2592279132150.416</v>
      </c>
      <c r="S13" s="20">
        <f>'ISIC 231'!T129+'ISIC 231'!T130</f>
        <v>2692194946671.6836</v>
      </c>
      <c r="T13" s="20">
        <f>'ISIC 231'!U129+'ISIC 231'!U130</f>
        <v>2796053213108.1001</v>
      </c>
      <c r="U13" s="20">
        <f>'ISIC 231'!V129+'ISIC 231'!V130</f>
        <v>2904013741965.77</v>
      </c>
      <c r="V13" s="20">
        <f>'ISIC 231'!W129+'ISIC 231'!W130</f>
        <v>3016243022512.7939</v>
      </c>
      <c r="W13" s="20">
        <f>'ISIC 231'!X129+'ISIC 231'!X130</f>
        <v>3124592254245.2427</v>
      </c>
      <c r="X13" s="20">
        <f>'ISIC 231'!Y129+'ISIC 231'!Y130</f>
        <v>3236941655973</v>
      </c>
      <c r="Y13" s="20">
        <f>'ISIC 231'!Z129+'ISIC 231'!Z130</f>
        <v>3353443457966.3716</v>
      </c>
      <c r="Z13" s="20">
        <f>'ISIC 231'!AA129+'ISIC 231'!AA130</f>
        <v>3474255876948.7207</v>
      </c>
      <c r="AA13" s="20">
        <f>'ISIC 231'!AB129+'ISIC 231'!AB130</f>
        <v>3599543359371.6885</v>
      </c>
      <c r="AB13" s="20">
        <f>'ISIC 231'!AC129+'ISIC 231'!AC130</f>
        <v>3717538915651.1025</v>
      </c>
      <c r="AC13" s="20">
        <f>'ISIC 231'!AD129+'ISIC 231'!AD130</f>
        <v>3839516525574.106</v>
      </c>
      <c r="AD13" s="20">
        <f>'ISIC 231'!AE129+'ISIC 231'!AE130</f>
        <v>3965614954601.7422</v>
      </c>
      <c r="AE13" s="20">
        <f>'ISIC 231'!AF129+'ISIC 231'!AF130</f>
        <v>4095977973644.4106</v>
      </c>
      <c r="AF13" s="20">
        <f>'ISIC 231'!AG129+'ISIC 231'!AG130</f>
        <v>4230754545707.9678</v>
      </c>
    </row>
    <row r="14" spans="1:35" x14ac:dyDescent="0.2">
      <c r="A14" s="3" t="s">
        <v>117</v>
      </c>
      <c r="B14" s="20">
        <f>'ISIC 239'!C255</f>
        <v>8103494489269.625</v>
      </c>
      <c r="C14" s="20">
        <f>'ISIC 239'!D255</f>
        <v>8857314979190.625</v>
      </c>
      <c r="D14" s="20">
        <f>'ISIC 239'!E255</f>
        <v>9526009143816.7441</v>
      </c>
      <c r="E14" s="20">
        <f>'ISIC 239'!F255</f>
        <v>9739179404753.5391</v>
      </c>
      <c r="F14" s="20">
        <f>'ISIC 239'!G255</f>
        <v>9996393378134.4297</v>
      </c>
      <c r="G14" s="20">
        <f>'ISIC 239'!H255</f>
        <v>10260955148720.436</v>
      </c>
      <c r="H14" s="20">
        <f>'ISIC 239'!I255</f>
        <v>10614114491400.898</v>
      </c>
      <c r="I14" s="20">
        <f>'ISIC 239'!J255</f>
        <v>10979803215097.523</v>
      </c>
      <c r="J14" s="20">
        <f>'ISIC 239'!K255</f>
        <v>11358482279594.252</v>
      </c>
      <c r="K14" s="20">
        <f>'ISIC 239'!L255</f>
        <v>11750630336228.127</v>
      </c>
      <c r="L14" s="20">
        <f>'ISIC 239'!M255</f>
        <v>12156744443364.504</v>
      </c>
      <c r="M14" s="20">
        <f>'ISIC 239'!N255</f>
        <v>12634961171189.436</v>
      </c>
      <c r="N14" s="20">
        <f>'ISIC 239'!O255</f>
        <v>13132402350391.459</v>
      </c>
      <c r="O14" s="20">
        <f>'ISIC 239'!P255</f>
        <v>13649860376723.012</v>
      </c>
      <c r="P14" s="20">
        <f>'ISIC 239'!Q255</f>
        <v>14188161246846.428</v>
      </c>
      <c r="Q14" s="20">
        <f>'ISIC 239'!R255</f>
        <v>14748166024259.324</v>
      </c>
      <c r="R14" s="20">
        <f>'ISIC 239'!S255</f>
        <v>15316117566515.373</v>
      </c>
      <c r="S14" s="20">
        <f>'ISIC 239'!T255</f>
        <v>15906456138848.201</v>
      </c>
      <c r="T14" s="20">
        <f>'ISIC 239'!U255</f>
        <v>16520088135212.367</v>
      </c>
      <c r="U14" s="20">
        <f>'ISIC 239'!V255</f>
        <v>17157957773562.449</v>
      </c>
      <c r="V14" s="20">
        <f>'ISIC 239'!W255</f>
        <v>17821048732381.273</v>
      </c>
      <c r="W14" s="20">
        <f>'ISIC 239'!X255</f>
        <v>18461214967133.617</v>
      </c>
      <c r="X14" s="20">
        <f>'ISIC 239'!Y255</f>
        <v>19125015645096.312</v>
      </c>
      <c r="Y14" s="20">
        <f>'ISIC 239'!Z255</f>
        <v>19813350197464.207</v>
      </c>
      <c r="Z14" s="20">
        <f>'ISIC 239'!AA255</f>
        <v>20527153425550.141</v>
      </c>
      <c r="AA14" s="20">
        <f>'ISIC 239'!AB255</f>
        <v>21267396938142.508</v>
      </c>
      <c r="AB14" s="20">
        <f>'ISIC 239'!AC255</f>
        <v>21964557128142.07</v>
      </c>
      <c r="AC14" s="20">
        <f>'ISIC 239'!AD255</f>
        <v>22685244723429.496</v>
      </c>
      <c r="AD14" s="20">
        <f>'ISIC 239'!AE255</f>
        <v>23430279600263.164</v>
      </c>
      <c r="AE14" s="20">
        <f>'ISIC 239'!AF255</f>
        <v>24200511208896.715</v>
      </c>
      <c r="AF14" s="20">
        <f>'ISIC 239'!AG255</f>
        <v>24996819676351.352</v>
      </c>
    </row>
    <row r="15" spans="1:35" x14ac:dyDescent="0.2">
      <c r="A15" s="3" t="s">
        <v>62</v>
      </c>
      <c r="B15" s="20">
        <f>'ISIC 241'!C128+'ISIC 241'!C129</f>
        <v>8281751377363.4443</v>
      </c>
      <c r="C15" s="20">
        <f>'ISIC 241'!D128+'ISIC 241'!D129</f>
        <v>9531839767284.9434</v>
      </c>
      <c r="D15" s="20">
        <f>'ISIC 241'!E128+'ISIC 241'!E129</f>
        <v>11357454395518.793</v>
      </c>
      <c r="E15" s="20">
        <f>'ISIC 241'!F128+'ISIC 241'!F129</f>
        <v>12188861119416.301</v>
      </c>
      <c r="F15" s="20">
        <f>'ISIC 241'!G128+'ISIC 241'!G129</f>
        <v>13132725172921.463</v>
      </c>
      <c r="G15" s="20">
        <f>'ISIC 241'!H128+'ISIC 241'!H129</f>
        <v>14150443842883.598</v>
      </c>
      <c r="H15" s="20">
        <f>'ISIC 241'!I128+'ISIC 241'!I129</f>
        <v>15365149700869.775</v>
      </c>
      <c r="I15" s="20">
        <f>'ISIC 241'!J128+'ISIC 241'!J129</f>
        <v>16684697595648.377</v>
      </c>
      <c r="J15" s="20">
        <f>'ISIC 241'!K128+'ISIC 241'!K129</f>
        <v>18118191389904.699</v>
      </c>
      <c r="K15" s="20">
        <f>'ISIC 241'!L128+'ISIC 241'!L129</f>
        <v>19675530790612.926</v>
      </c>
      <c r="L15" s="20">
        <f>'ISIC 241'!M128+'ISIC 241'!M129</f>
        <v>21367481444262.852</v>
      </c>
      <c r="M15" s="20">
        <f>'ISIC 241'!N128+'ISIC 241'!N129</f>
        <v>23312063373725.195</v>
      </c>
      <c r="N15" s="20">
        <f>'ISIC 241'!O128+'ISIC 241'!O129</f>
        <v>25434414153041.086</v>
      </c>
      <c r="O15" s="20">
        <f>'ISIC 241'!P128+'ISIC 241'!P129</f>
        <v>27750864868961.371</v>
      </c>
      <c r="P15" s="20">
        <f>'ISIC 241'!Q128+'ISIC 241'!Q129</f>
        <v>30279254917108.102</v>
      </c>
      <c r="Q15" s="20">
        <f>'ISIC 241'!R128+'ISIC 241'!R129</f>
        <v>33039072104795.461</v>
      </c>
      <c r="R15" s="20">
        <f>'ISIC 241'!S128+'ISIC 241'!S129</f>
        <v>36017143836075.258</v>
      </c>
      <c r="S15" s="20">
        <f>'ISIC 241'!T128+'ISIC 241'!T129</f>
        <v>39264924460372.664</v>
      </c>
      <c r="T15" s="20">
        <f>'ISIC 241'!U128+'ISIC 241'!U129</f>
        <v>42806966131360.266</v>
      </c>
      <c r="U15" s="20">
        <f>'ISIC 241'!V128+'ISIC 241'!V129</f>
        <v>46670068558850.453</v>
      </c>
      <c r="V15" s="20">
        <f>'ISIC 241'!W128+'ISIC 241'!W129</f>
        <v>50883486017267.633</v>
      </c>
      <c r="W15" s="20">
        <f>'ISIC 241'!X128+'ISIC 241'!X129</f>
        <v>55331779011039.289</v>
      </c>
      <c r="X15" s="20">
        <f>'ISIC 241'!Y128+'ISIC 241'!Y129</f>
        <v>60170955574675.609</v>
      </c>
      <c r="Y15" s="20">
        <f>'ISIC 241'!Z128+'ISIC 241'!Z129</f>
        <v>65435553488234.633</v>
      </c>
      <c r="Z15" s="20">
        <f>'ISIC 241'!AA128+'ISIC 241'!AA129</f>
        <v>71163180210981.719</v>
      </c>
      <c r="AA15" s="20">
        <f>'ISIC 241'!AB128+'ISIC 241'!AB129</f>
        <v>77394787410541.172</v>
      </c>
      <c r="AB15" s="20">
        <f>'ISIC 241'!AC128+'ISIC 241'!AC129</f>
        <v>83905529196192.125</v>
      </c>
      <c r="AC15" s="20">
        <f>'ISIC 241'!AD128+'ISIC 241'!AD129</f>
        <v>90966681894398.141</v>
      </c>
      <c r="AD15" s="20">
        <f>'ISIC 241'!AE128+'ISIC 241'!AE129</f>
        <v>98625021577397.203</v>
      </c>
      <c r="AE15" s="20">
        <f>'ISIC 241'!AF128+'ISIC 241'!AF129</f>
        <v>106931321786376.33</v>
      </c>
      <c r="AF15" s="20">
        <f>'ISIC 241'!AG128+'ISIC 241'!AG129</f>
        <v>115940697166210.08</v>
      </c>
      <c r="AG15" s="37"/>
    </row>
    <row r="16" spans="1:35" x14ac:dyDescent="0.2">
      <c r="A16" s="3" t="s">
        <v>87</v>
      </c>
      <c r="B16" s="20">
        <f>'ISIC 242'!C128+'ISIC 242'!C129</f>
        <v>2812030097890.4375</v>
      </c>
      <c r="C16" s="20">
        <f>'ISIC 242'!D128+'ISIC 242'!D129</f>
        <v>3236491786886.6875</v>
      </c>
      <c r="D16" s="20">
        <f>'ISIC 242'!E128+'ISIC 242'!E129</f>
        <v>3856370728890.8687</v>
      </c>
      <c r="E16" s="20">
        <f>'ISIC 242'!F128+'ISIC 242'!F129</f>
        <v>4138671008705.8984</v>
      </c>
      <c r="F16" s="20">
        <f>'ISIC 242'!G128+'ISIC 242'!G129</f>
        <v>4459155650882.9131</v>
      </c>
      <c r="G16" s="20">
        <f>'ISIC 242'!H128+'ISIC 242'!H129</f>
        <v>4804717284010.5146</v>
      </c>
      <c r="H16" s="20">
        <f>'ISIC 242'!I128+'ISIC 242'!I129</f>
        <v>5217164999125.1279</v>
      </c>
      <c r="I16" s="20">
        <f>'ISIC 242'!J128+'ISIC 242'!J129</f>
        <v>5665211339403.7705</v>
      </c>
      <c r="J16" s="20">
        <f>'ISIC 242'!K128+'ISIC 242'!K129</f>
        <v>6151947479008.957</v>
      </c>
      <c r="K16" s="20">
        <f>'ISIC 242'!L128+'ISIC 242'!L129</f>
        <v>6680734817323.8945</v>
      </c>
      <c r="L16" s="20">
        <f>'ISIC 242'!M128+'ISIC 242'!M129</f>
        <v>7255228779460.1445</v>
      </c>
      <c r="M16" s="20">
        <f>'ISIC 242'!N128+'ISIC 242'!N129</f>
        <v>7915502514362.1787</v>
      </c>
      <c r="N16" s="20">
        <f>'ISIC 242'!O128+'ISIC 242'!O129</f>
        <v>8636136834058.1289</v>
      </c>
      <c r="O16" s="20">
        <f>'ISIC 242'!P128+'ISIC 242'!P129</f>
        <v>9422676882972.4316</v>
      </c>
      <c r="P16" s="20">
        <f>'ISIC 242'!Q128+'ISIC 242'!Q129</f>
        <v>10281179944779.941</v>
      </c>
      <c r="Q16" s="20">
        <f>'ISIC 242'!R128+'ISIC 242'!R129</f>
        <v>11218263013666.109</v>
      </c>
      <c r="R16" s="20">
        <f>'ISIC 242'!S128+'ISIC 242'!S129</f>
        <v>12229453396044.061</v>
      </c>
      <c r="S16" s="20">
        <f>'ISIC 242'!T128+'ISIC 242'!T129</f>
        <v>13332222176550.117</v>
      </c>
      <c r="T16" s="20">
        <f>'ISIC 242'!U128+'ISIC 242'!U129</f>
        <v>14534905924582.395</v>
      </c>
      <c r="U16" s="20">
        <f>'ISIC 242'!V128+'ISIC 242'!V129</f>
        <v>15846604356755.582</v>
      </c>
      <c r="V16" s="20">
        <f>'ISIC 242'!W128+'ISIC 242'!W129</f>
        <v>17277250625663.238</v>
      </c>
      <c r="W16" s="20">
        <f>'ISIC 242'!X128+'ISIC 242'!X129</f>
        <v>18787647788383.062</v>
      </c>
      <c r="X16" s="20">
        <f>'ISIC 242'!Y128+'ISIC 242'!Y129</f>
        <v>20430767646236.508</v>
      </c>
      <c r="Y16" s="20">
        <f>'ISIC 242'!Z128+'ISIC 242'!Z129</f>
        <v>22218337341540.711</v>
      </c>
      <c r="Z16" s="20">
        <f>'ISIC 242'!AA128+'ISIC 242'!AA129</f>
        <v>24163126311886.91</v>
      </c>
      <c r="AA16" s="20">
        <f>'ISIC 242'!AB128+'ISIC 242'!AB129</f>
        <v>26279039505234.938</v>
      </c>
      <c r="AB16" s="20">
        <f>'ISIC 242'!AC128+'ISIC 242'!AC129</f>
        <v>28489731546882.711</v>
      </c>
      <c r="AC16" s="20">
        <f>'ISIC 242'!AD128+'ISIC 242'!AD129</f>
        <v>30887313049682.727</v>
      </c>
      <c r="AD16" s="20">
        <f>'ISIC 242'!AE128+'ISIC 242'!AE129</f>
        <v>33487666611047.109</v>
      </c>
      <c r="AE16" s="20">
        <f>'ISIC 242'!AF128+'ISIC 242'!AF129</f>
        <v>36308032150346.641</v>
      </c>
      <c r="AF16" s="20">
        <f>'ISIC 242'!AG128+'ISIC 242'!AG129</f>
        <v>39367123588485.227</v>
      </c>
    </row>
    <row r="17" spans="1:33" x14ac:dyDescent="0.2">
      <c r="A17" s="3" t="s">
        <v>118</v>
      </c>
      <c r="B17" s="20">
        <f>'ISIC 25'!C149+'ISIC 25'!C150</f>
        <v>3809849110251.9448</v>
      </c>
      <c r="C17" s="20">
        <f>'ISIC 25'!D149+'ISIC 25'!D150</f>
        <v>4114619860624.5854</v>
      </c>
      <c r="D17" s="20">
        <f>'ISIC 25'!E149+'ISIC 25'!E150</f>
        <v>4550061482234.7627</v>
      </c>
      <c r="E17" s="20">
        <f>'ISIC 25'!F149+'ISIC 25'!F150</f>
        <v>4756403201732.626</v>
      </c>
      <c r="F17" s="20">
        <f>'ISIC 25'!G149+'ISIC 25'!G150</f>
        <v>4992749682294.4053</v>
      </c>
      <c r="G17" s="20">
        <f>'ISIC 25'!H149+'ISIC 25'!H150</f>
        <v>5242231265105.9658</v>
      </c>
      <c r="H17" s="20">
        <f>'ISIC 25'!I149+'ISIC 25'!I150</f>
        <v>5548013319280.6006</v>
      </c>
      <c r="I17" s="20">
        <f>'ISIC 25'!J149+'ISIC 25'!J150</f>
        <v>5873117000676.4453</v>
      </c>
      <c r="J17" s="20">
        <f>'ISIC 25'!K149+'ISIC 25'!K150</f>
        <v>6218868962669.7598</v>
      </c>
      <c r="K17" s="20">
        <f>'ISIC 25'!L149+'ISIC 25'!L150</f>
        <v>6586694133405.1943</v>
      </c>
      <c r="L17" s="20">
        <f>'ISIC 25'!M149+'ISIC 25'!M150</f>
        <v>6978123464989.875</v>
      </c>
      <c r="M17" s="20">
        <f>'ISIC 25'!N149+'ISIC 25'!N150</f>
        <v>7428680006428.1191</v>
      </c>
      <c r="N17" s="20">
        <f>'ISIC 25'!O149+'ISIC 25'!O150</f>
        <v>7910449672148.8525</v>
      </c>
      <c r="O17" s="20">
        <f>'ISIC 25'!P149+'ISIC 25'!P150</f>
        <v>8425754996381.1396</v>
      </c>
      <c r="P17" s="20">
        <f>'ISIC 25'!Q149+'ISIC 25'!Q150</f>
        <v>8977102906395.834</v>
      </c>
      <c r="Q17" s="20">
        <f>'ISIC 25'!R149+'ISIC 25'!R150</f>
        <v>9567200162895.6797</v>
      </c>
      <c r="R17" s="20">
        <f>'ISIC 25'!S149+'ISIC 25'!S150</f>
        <v>10189220872429.799</v>
      </c>
      <c r="S17" s="20">
        <f>'ISIC 25'!T149+'ISIC 25'!T150</f>
        <v>10854784786905.014</v>
      </c>
      <c r="T17" s="20">
        <f>'ISIC 25'!U149+'ISIC 25'!U150</f>
        <v>11567167665383.67</v>
      </c>
      <c r="U17" s="20">
        <f>'ISIC 25'!V149+'ISIC 25'!V150</f>
        <v>12329907663249.629</v>
      </c>
      <c r="V17" s="20">
        <f>'ISIC 25'!W149+'ISIC 25'!W150</f>
        <v>13146827432516.598</v>
      </c>
      <c r="W17" s="20">
        <f>'ISIC 25'!X149+'ISIC 25'!X150</f>
        <v>13984810032476.578</v>
      </c>
      <c r="X17" s="20">
        <f>'ISIC 25'!Y149+'ISIC 25'!Y150</f>
        <v>14880685505972.844</v>
      </c>
      <c r="Y17" s="20">
        <f>'ISIC 25'!Z149+'ISIC 25'!Z150</f>
        <v>15838762895290.156</v>
      </c>
      <c r="Z17" s="20">
        <f>'ISIC 25'!AA149+'ISIC 25'!AA150</f>
        <v>16863692348219.715</v>
      </c>
      <c r="AA17" s="20">
        <f>'ISIC 25'!AB149+'ISIC 25'!AB150</f>
        <v>17960493414018.445</v>
      </c>
      <c r="AB17" s="20">
        <f>'ISIC 25'!AC149+'ISIC 25'!AC150</f>
        <v>19073336657046.012</v>
      </c>
      <c r="AC17" s="20">
        <f>'ISIC 25'!AD149+'ISIC 25'!AD150</f>
        <v>20261386904936.965</v>
      </c>
      <c r="AD17" s="20">
        <f>'ISIC 25'!AE149+'ISIC 25'!AE150</f>
        <v>21530129269296.781</v>
      </c>
      <c r="AE17" s="20">
        <f>'ISIC 25'!AF149+'ISIC 25'!AF150</f>
        <v>22885473472996.629</v>
      </c>
      <c r="AF17" s="20">
        <f>'ISIC 25'!AG149+'ISIC 25'!AG150</f>
        <v>24333788165585.836</v>
      </c>
    </row>
    <row r="18" spans="1:33" x14ac:dyDescent="0.2">
      <c r="A18" s="3" t="s">
        <v>119</v>
      </c>
      <c r="B18" s="20">
        <f>'ISIC 26'!C149+'ISIC 26'!C150</f>
        <v>1431981.5560364127</v>
      </c>
      <c r="C18" s="20">
        <f>'ISIC 26'!D149+'ISIC 26'!D150</f>
        <v>1521609.5318285227</v>
      </c>
      <c r="D18" s="20">
        <f>'ISIC 26'!E149+'ISIC 26'!E150</f>
        <v>1647988.0352522184</v>
      </c>
      <c r="E18" s="20">
        <f>'ISIC 26'!F149+'ISIC 26'!F150</f>
        <v>1709303.9124175224</v>
      </c>
      <c r="F18" s="20">
        <f>'ISIC 26'!G149+'ISIC 26'!G150</f>
        <v>1779893.9187300506</v>
      </c>
      <c r="G18" s="20">
        <f>'ISIC 26'!H149+'ISIC 26'!H150</f>
        <v>1853499.3188975675</v>
      </c>
      <c r="H18" s="20">
        <f>'ISIC 26'!I149+'ISIC 26'!I150</f>
        <v>1945101.5047631771</v>
      </c>
      <c r="I18" s="20">
        <f>'ISIC 26'!J149+'ISIC 26'!J150</f>
        <v>2041300.3915829018</v>
      </c>
      <c r="J18" s="20">
        <f>'ISIC 26'!K149+'ISIC 26'!K150</f>
        <v>2142330.7798551754</v>
      </c>
      <c r="K18" s="20">
        <f>'ISIC 26'!L149+'ISIC 26'!L150</f>
        <v>2248439.7115611029</v>
      </c>
      <c r="L18" s="20">
        <f>'ISIC 26'!M149+'ISIC 26'!M150</f>
        <v>2359887.1240424826</v>
      </c>
      <c r="M18" s="20">
        <f>'ISIC 26'!N149+'ISIC 26'!N150</f>
        <v>2488294.1330788801</v>
      </c>
      <c r="N18" s="20">
        <f>'ISIC 26'!O149+'ISIC 26'!O150</f>
        <v>2623770.498290265</v>
      </c>
      <c r="O18" s="20">
        <f>'ISIC 26'!P149+'ISIC 26'!P150</f>
        <v>2766710.5989383613</v>
      </c>
      <c r="P18" s="20">
        <f>'ISIC 26'!Q149+'ISIC 26'!Q150</f>
        <v>2917531.1439462854</v>
      </c>
      <c r="Q18" s="20">
        <f>'ISIC 26'!R149+'ISIC 26'!R150</f>
        <v>3076672.456224618</v>
      </c>
      <c r="R18" s="20">
        <f>'ISIC 26'!S149+'ISIC 26'!S150</f>
        <v>3241498.2938700835</v>
      </c>
      <c r="S18" s="20">
        <f>'ISIC 26'!T149+'ISIC 26'!T150</f>
        <v>3415264.9311682093</v>
      </c>
      <c r="T18" s="20">
        <f>'ISIC 26'!U149+'ISIC 26'!U150</f>
        <v>3598464.2035181671</v>
      </c>
      <c r="U18" s="20">
        <f>'ISIC 26'!V149+'ISIC 26'!V150</f>
        <v>3791615.4297131123</v>
      </c>
      <c r="V18" s="20">
        <f>'ISIC 26'!W149+'ISIC 26'!W150</f>
        <v>3995266.9755819561</v>
      </c>
      <c r="W18" s="20">
        <f>'ISIC 26'!X149+'ISIC 26'!X150</f>
        <v>4198814.4916434446</v>
      </c>
      <c r="X18" s="20">
        <f>'ISIC 26'!Y149+'ISIC 26'!Y150</f>
        <v>4412879.489960826</v>
      </c>
      <c r="Y18" s="20">
        <f>'ISIC 26'!Z149+'ISIC 26'!Z150</f>
        <v>4638013.8862458421</v>
      </c>
      <c r="Z18" s="20">
        <f>'ISIC 26'!AA149+'ISIC 26'!AA150</f>
        <v>4874799.0483403001</v>
      </c>
      <c r="AA18" s="20">
        <f>'ISIC 26'!AB149+'ISIC 26'!AB150</f>
        <v>5123847.3957758946</v>
      </c>
      <c r="AB18" s="20">
        <f>'ISIC 26'!AC149+'ISIC 26'!AC150</f>
        <v>5368564.3254460236</v>
      </c>
      <c r="AC18" s="20">
        <f>'ISIC 26'!AD149+'ISIC 26'!AD150</f>
        <v>5625136.1595417783</v>
      </c>
      <c r="AD18" s="20">
        <f>'ISIC 26'!AE149+'ISIC 26'!AE150</f>
        <v>5894146.1748092994</v>
      </c>
      <c r="AE18" s="20">
        <f>'ISIC 26'!AF149+'ISIC 26'!AF150</f>
        <v>6176206.8318440821</v>
      </c>
      <c r="AF18" s="20">
        <f>'ISIC 26'!AG149+'ISIC 26'!AG150</f>
        <v>6471961.2608677121</v>
      </c>
      <c r="AG18" s="20"/>
    </row>
    <row r="19" spans="1:33" x14ac:dyDescent="0.2">
      <c r="A19" s="3" t="s">
        <v>120</v>
      </c>
      <c r="B19" s="20">
        <f>'ISIC 27'!C398+'ISIC 27'!C399</f>
        <v>5891014106007.3047</v>
      </c>
      <c r="C19" s="20">
        <f>'ISIC 27'!D398+'ISIC 27'!D399</f>
        <v>6259733708196.7783</v>
      </c>
      <c r="D19" s="20">
        <f>'ISIC 27'!E398+'ISIC 27'!E399</f>
        <v>6779640925735.0732</v>
      </c>
      <c r="E19" s="20">
        <f>'ISIC 27'!F398+'ISIC 27'!F399</f>
        <v>7031887678341.8789</v>
      </c>
      <c r="F19" s="20">
        <f>'ISIC 27'!G398+'ISIC 27'!G399</f>
        <v>7322287174883.7715</v>
      </c>
      <c r="G19" s="20">
        <f>'ISIC 27'!H398+'ISIC 27'!H399</f>
        <v>7625091669004.043</v>
      </c>
      <c r="H19" s="20">
        <f>'ISIC 27'!I398+'ISIC 27'!I399</f>
        <v>8001932953586.6904</v>
      </c>
      <c r="I19" s="20">
        <f>'ISIC 27'!J398+'ISIC 27'!J399</f>
        <v>8397684558660.2939</v>
      </c>
      <c r="J19" s="20">
        <f>'ISIC 27'!K398+'ISIC 27'!K399</f>
        <v>8813312427565.7754</v>
      </c>
      <c r="K19" s="20">
        <f>'ISIC 27'!L398+'ISIC 27'!L399</f>
        <v>9249832863752.9453</v>
      </c>
      <c r="L19" s="20">
        <f>'ISIC 27'!M398+'ISIC 27'!M399</f>
        <v>9708315220762.5371</v>
      </c>
      <c r="M19" s="20">
        <f>'ISIC 27'!N398+'ISIC 27'!N399</f>
        <v>10236567486551.08</v>
      </c>
      <c r="N19" s="20">
        <f>'ISIC 27'!O398+'ISIC 27'!O399</f>
        <v>10793902303558.027</v>
      </c>
      <c r="O19" s="20">
        <f>'ISIC 27'!P398+'ISIC 27'!P399</f>
        <v>11381942104547.363</v>
      </c>
      <c r="P19" s="20">
        <f>'ISIC 27'!Q398+'ISIC 27'!Q399</f>
        <v>12002401184046.02</v>
      </c>
      <c r="Q19" s="20">
        <f>'ISIC 27'!R398+'ISIC 27'!R399</f>
        <v>12657090981919.611</v>
      </c>
      <c r="R19" s="20">
        <f>'ISIC 27'!S398+'ISIC 27'!S399</f>
        <v>13335166289880.65</v>
      </c>
      <c r="S19" s="20">
        <f>'ISIC 27'!T398+'ISIC 27'!T399</f>
        <v>14050023061018.217</v>
      </c>
      <c r="T19" s="20">
        <f>'ISIC 27'!U398+'ISIC 27'!U399</f>
        <v>14803684651891.701</v>
      </c>
      <c r="U19" s="20">
        <f>'ISIC 27'!V398+'ISIC 27'!V399</f>
        <v>15598287482710.648</v>
      </c>
      <c r="V19" s="20">
        <f>'ISIC 27'!W398+'ISIC 27'!W399</f>
        <v>16436087469984.418</v>
      </c>
      <c r="W19" s="20">
        <f>'ISIC 27'!X398+'ISIC 27'!X399</f>
        <v>17273459490110.141</v>
      </c>
      <c r="X19" s="20">
        <f>'ISIC 27'!Y398+'ISIC 27'!Y399</f>
        <v>18154099271659.172</v>
      </c>
      <c r="Y19" s="20">
        <f>'ISIC 27'!Z398+'ISIC 27'!Z399</f>
        <v>19080277334967.113</v>
      </c>
      <c r="Z19" s="20">
        <f>'ISIC 27'!AA398+'ISIC 27'!AA399</f>
        <v>20054385363182.688</v>
      </c>
      <c r="AA19" s="20">
        <f>'ISIC 27'!AB398+'ISIC 27'!AB399</f>
        <v>21078942782680.355</v>
      </c>
      <c r="AB19" s="20">
        <f>'ISIC 27'!AC398+'ISIC 27'!AC399</f>
        <v>22085681227451.848</v>
      </c>
      <c r="AC19" s="20">
        <f>'ISIC 27'!AD398+'ISIC 27'!AD399</f>
        <v>23141189440871.773</v>
      </c>
      <c r="AD19" s="20">
        <f>'ISIC 27'!AE398+'ISIC 27'!AE399</f>
        <v>24247866959110.66</v>
      </c>
      <c r="AE19" s="20">
        <f>'ISIC 27'!AF398+'ISIC 27'!AF399</f>
        <v>25408233377474.895</v>
      </c>
      <c r="AF19" s="20">
        <f>'ISIC 27'!AG398+'ISIC 27'!AG399</f>
        <v>26624934462728.32</v>
      </c>
    </row>
    <row r="20" spans="1:33" x14ac:dyDescent="0.2">
      <c r="A20" s="3" t="s">
        <v>121</v>
      </c>
      <c r="B20" s="20">
        <f>'ISIC 28'!C149+'ISIC 28'!C150</f>
        <v>3644667967236.9277</v>
      </c>
      <c r="C20" s="20">
        <f>'ISIC 28'!D149+'ISIC 28'!D150</f>
        <v>3841146467911.4746</v>
      </c>
      <c r="D20" s="20">
        <f>'ISIC 28'!E149+'ISIC 28'!E150</f>
        <v>4119260152375.0278</v>
      </c>
      <c r="E20" s="20">
        <f>'ISIC 28'!F149+'ISIC 28'!F150</f>
        <v>4252119817740.833</v>
      </c>
      <c r="F20" s="20">
        <f>'ISIC 28'!G149+'ISIC 28'!G150</f>
        <v>4406580095375.2617</v>
      </c>
      <c r="G20" s="20">
        <f>'ISIC 28'!H149+'ISIC 28'!H150</f>
        <v>4566901255420.1553</v>
      </c>
      <c r="H20" s="20">
        <f>'ISIC 28'!I149+'ISIC 28'!I150</f>
        <v>4769725647953.7275</v>
      </c>
      <c r="I20" s="20">
        <f>'ISIC 28'!J149+'ISIC 28'!J150</f>
        <v>4981731107383.9551</v>
      </c>
      <c r="J20" s="20">
        <f>'ISIC 28'!K149+'ISIC 28'!K150</f>
        <v>5203342558451.5205</v>
      </c>
      <c r="K20" s="20">
        <f>'ISIC 28'!L149+'ISIC 28'!L150</f>
        <v>5435005102347.0205</v>
      </c>
      <c r="L20" s="20">
        <f>'ISIC 28'!M149+'ISIC 28'!M150</f>
        <v>5677185004509.2031</v>
      </c>
      <c r="M20" s="20">
        <f>'ISIC 28'!N149+'ISIC 28'!N150</f>
        <v>5957539439621.7129</v>
      </c>
      <c r="N20" s="20">
        <f>'ISIC 28'!O149+'ISIC 28'!O150</f>
        <v>6251939033472.7002</v>
      </c>
      <c r="O20" s="20">
        <f>'ISIC 28'!P149+'ISIC 28'!P150</f>
        <v>6561098922982.0635</v>
      </c>
      <c r="P20" s="20">
        <f>'ISIC 28'!Q149+'ISIC 28'!Q150</f>
        <v>6885771325358.2002</v>
      </c>
      <c r="Q20" s="20">
        <f>'ISIC 28'!R149+'ISIC 28'!R150</f>
        <v>7226747497653.6494</v>
      </c>
      <c r="R20" s="20">
        <f>'ISIC 28'!S149+'ISIC 28'!S150</f>
        <v>7577609375450.6797</v>
      </c>
      <c r="S20" s="20">
        <f>'ISIC 28'!T149+'ISIC 28'!T150</f>
        <v>7945768162262.1943</v>
      </c>
      <c r="T20" s="20">
        <f>'ISIC 28'!U149+'ISIC 28'!U150</f>
        <v>8332091388031.04</v>
      </c>
      <c r="U20" s="20">
        <f>'ISIC 28'!V149+'ISIC 28'!V150</f>
        <v>8737490939489.5752</v>
      </c>
      <c r="V20" s="20">
        <f>'ISIC 28'!W149+'ISIC 28'!W150</f>
        <v>9162925379204.3398</v>
      </c>
      <c r="W20" s="20">
        <f>'ISIC 28'!X149+'ISIC 28'!X150</f>
        <v>9583876021889.3379</v>
      </c>
      <c r="X20" s="20">
        <f>'ISIC 28'!Y149+'ISIC 28'!Y150</f>
        <v>10024506179342.006</v>
      </c>
      <c r="Y20" s="20">
        <f>'ISIC 28'!Z149+'ISIC 28'!Z150</f>
        <v>10485753625507.758</v>
      </c>
      <c r="Z20" s="20">
        <f>'ISIC 28'!AA149+'ISIC 28'!AA150</f>
        <v>10968601754582.793</v>
      </c>
      <c r="AA20" s="20">
        <f>'ISIC 28'!AB149+'ISIC 28'!AB150</f>
        <v>11474081848414.354</v>
      </c>
      <c r="AB20" s="20">
        <f>'ISIC 28'!AC149+'ISIC 28'!AC150</f>
        <v>11964853412357.236</v>
      </c>
      <c r="AC20" s="20">
        <f>'ISIC 28'!AD149+'ISIC 28'!AD150</f>
        <v>12476994417324.9</v>
      </c>
      <c r="AD20" s="20">
        <f>'ISIC 28'!AE149+'ISIC 28'!AE150</f>
        <v>13011453636956.498</v>
      </c>
      <c r="AE20" s="20">
        <f>'ISIC 28'!AF149+'ISIC 28'!AF150</f>
        <v>13569222862056.855</v>
      </c>
      <c r="AF20" s="20">
        <f>'ISIC 28'!AG149+'ISIC 28'!AG150</f>
        <v>14151338893086.709</v>
      </c>
      <c r="AG20" s="37"/>
    </row>
    <row r="21" spans="1:33" ht="15.75" customHeight="1" x14ac:dyDescent="0.2">
      <c r="A21" s="3" t="s">
        <v>122</v>
      </c>
      <c r="B21" s="20">
        <f>'ISIC 29'!C191+'ISIC 29'!C192</f>
        <v>4045200592649.5166</v>
      </c>
      <c r="C21" s="20">
        <f>'ISIC 29'!D191+'ISIC 29'!D192</f>
        <v>4205348712902.1655</v>
      </c>
      <c r="D21" s="20">
        <f>'ISIC 29'!E191+'ISIC 29'!E192</f>
        <v>4436854732555.8262</v>
      </c>
      <c r="E21" s="20">
        <f>'ISIC 29'!F191+'ISIC 29'!F192</f>
        <v>4540061505866.002</v>
      </c>
      <c r="F21" s="20">
        <f>'ISIC 29'!G191+'ISIC 29'!G192</f>
        <v>4663992714722.1123</v>
      </c>
      <c r="G21" s="20">
        <f>'ISIC 29'!H191+'ISIC 29'!H192</f>
        <v>4791565941729.8516</v>
      </c>
      <c r="H21" s="20">
        <f>'ISIC 29'!I191+'ISIC 29'!I192</f>
        <v>4960764411720.4531</v>
      </c>
      <c r="I21" s="20">
        <f>'ISIC 29'!J191+'ISIC 29'!J192</f>
        <v>5136112716940.8906</v>
      </c>
      <c r="J21" s="20">
        <f>'ISIC 29'!K191+'ISIC 29'!K192</f>
        <v>5317842238724.5693</v>
      </c>
      <c r="K21" s="20">
        <f>'ISIC 29'!L191+'ISIC 29'!L192</f>
        <v>5506193421152.4883</v>
      </c>
      <c r="L21" s="20">
        <f>'ISIC 29'!M191+'ISIC 29'!M192</f>
        <v>5701416144076.6719</v>
      </c>
      <c r="M21" s="20">
        <f>'ISIC 29'!N191+'ISIC 29'!N192</f>
        <v>5930816954495.5762</v>
      </c>
      <c r="N21" s="20">
        <f>'ISIC 29'!O191+'ISIC 29'!O192</f>
        <v>6169641707262.3486</v>
      </c>
      <c r="O21" s="20">
        <f>'ISIC 29'!P191+'ISIC 29'!P192</f>
        <v>6418286916163.6514</v>
      </c>
      <c r="P21" s="20">
        <f>'ISIC 29'!Q191+'ISIC 29'!Q192</f>
        <v>6677166237116.9131</v>
      </c>
      <c r="Q21" s="20">
        <f>'ISIC 29'!R191+'ISIC 29'!R192</f>
        <v>6946711229823.4082</v>
      </c>
      <c r="R21" s="20">
        <f>'ISIC 29'!S191+'ISIC 29'!S192</f>
        <v>7220463452969.4355</v>
      </c>
      <c r="S21" s="20">
        <f>'ISIC 29'!T191+'ISIC 29'!T192</f>
        <v>7505246658864.8691</v>
      </c>
      <c r="T21" s="20">
        <f>'ISIC 29'!U191+'ISIC 29'!U192</f>
        <v>7801516876886.9736</v>
      </c>
      <c r="U21" s="20">
        <f>'ISIC 29'!V191+'ISIC 29'!V192</f>
        <v>8109749541689.7607</v>
      </c>
      <c r="V21" s="20">
        <f>'ISIC 29'!W191+'ISIC 29'!W192</f>
        <v>8430440347896.1631</v>
      </c>
      <c r="W21" s="20">
        <f>'ISIC 29'!X191+'ISIC 29'!X192</f>
        <v>8740825217431.1748</v>
      </c>
      <c r="X21" s="20">
        <f>'ISIC 29'!Y191+'ISIC 29'!Y192</f>
        <v>9062940121792.7207</v>
      </c>
      <c r="Y21" s="20">
        <f>'ISIC 29'!Z191+'ISIC 29'!Z192</f>
        <v>9397241371999.543</v>
      </c>
      <c r="Z21" s="20">
        <f>'ISIC 29'!AA191+'ISIC 29'!AA192</f>
        <v>9744203594811.1914</v>
      </c>
      <c r="AA21" s="20">
        <f>'ISIC 29'!AB191+'ISIC 29'!AB192</f>
        <v>10104320491437.908</v>
      </c>
      <c r="AB21" s="20">
        <f>'ISIC 29'!AC191+'ISIC 29'!AC192</f>
        <v>10444565594929.033</v>
      </c>
      <c r="AC21" s="20">
        <f>'ISIC 29'!AD191+'ISIC 29'!AD192</f>
        <v>10796588629207.877</v>
      </c>
      <c r="AD21" s="20">
        <f>'ISIC 29'!AE191+'ISIC 29'!AE192</f>
        <v>11160809914824.877</v>
      </c>
      <c r="AE21" s="20">
        <f>'ISIC 29'!AF191+'ISIC 29'!AF192</f>
        <v>11537665272878.016</v>
      </c>
      <c r="AF21" s="20">
        <f>'ISIC 29'!AG191+'ISIC 29'!AG192</f>
        <v>11927606615130.895</v>
      </c>
    </row>
    <row r="22" spans="1:33" ht="15.75" customHeight="1" x14ac:dyDescent="0.2">
      <c r="A22" s="3" t="s">
        <v>123</v>
      </c>
      <c r="B22" s="20">
        <f>'ISIC 30'!C148+'ISIC 30'!C149</f>
        <v>3415683863387.9209</v>
      </c>
      <c r="C22" s="20">
        <f>'ISIC 30'!D148+'ISIC 30'!D149</f>
        <v>3550909629717.7227</v>
      </c>
      <c r="D22" s="20">
        <f>'ISIC 30'!E148+'ISIC 30'!E149</f>
        <v>3746388533049.4912</v>
      </c>
      <c r="E22" s="20">
        <f>'ISIC 30'!F148+'ISIC 30'!F149</f>
        <v>3833534201629.7998</v>
      </c>
      <c r="F22" s="20">
        <f>'ISIC 30'!G148+'ISIC 30'!G149</f>
        <v>3938179155709.249</v>
      </c>
      <c r="G22" s="20">
        <f>'ISIC 30'!H148+'ISIC 30'!H149</f>
        <v>4045899354722.9775</v>
      </c>
      <c r="H22" s="20">
        <f>'ISIC 30'!I148+'ISIC 30'!I149</f>
        <v>4188767049518.376</v>
      </c>
      <c r="I22" s="20">
        <f>'ISIC 30'!J148+'ISIC 30'!J149</f>
        <v>4336827538212.603</v>
      </c>
      <c r="J22" s="20">
        <f>'ISIC 30'!K148+'ISIC 30'!K149</f>
        <v>4490276194426.4951</v>
      </c>
      <c r="K22" s="20">
        <f>'ISIC 30'!L148+'ISIC 30'!L149</f>
        <v>4649316044177.8525</v>
      </c>
      <c r="L22" s="20">
        <f>'ISIC 30'!M148+'ISIC 30'!M149</f>
        <v>4814158080854.709</v>
      </c>
      <c r="M22" s="20">
        <f>'ISIC 30'!N148+'ISIC 30'!N149</f>
        <v>5007859388972.7188</v>
      </c>
      <c r="N22" s="20">
        <f>'ISIC 30'!O148+'ISIC 30'!O149</f>
        <v>5209518079442.9414</v>
      </c>
      <c r="O22" s="20">
        <f>'ISIC 30'!P148+'ISIC 30'!P149</f>
        <v>5419468960320.4268</v>
      </c>
      <c r="P22" s="20">
        <f>'ISIC 30'!Q148+'ISIC 30'!Q149</f>
        <v>5638061314121.5312</v>
      </c>
      <c r="Q22" s="20">
        <f>'ISIC 30'!R148+'ISIC 30'!R149</f>
        <v>5865659540948.041</v>
      </c>
      <c r="R22" s="20">
        <f>'ISIC 30'!S148+'ISIC 30'!S149</f>
        <v>6096810266295.3867</v>
      </c>
      <c r="S22" s="20">
        <f>'ISIC 30'!T148+'ISIC 30'!T149</f>
        <v>6337275325731.1133</v>
      </c>
      <c r="T22" s="20">
        <f>'ISIC 30'!U148+'ISIC 30'!U149</f>
        <v>6587439781046.2217</v>
      </c>
      <c r="U22" s="20">
        <f>'ISIC 30'!V148+'ISIC 30'!V149</f>
        <v>6847705079446.7529</v>
      </c>
      <c r="V22" s="20">
        <f>'ISIC 30'!W148+'ISIC 30'!W149</f>
        <v>7118489775238.2178</v>
      </c>
      <c r="W22" s="20">
        <f>'ISIC 30'!X148+'ISIC 30'!X149</f>
        <v>7380572350880.3115</v>
      </c>
      <c r="X22" s="20">
        <f>'ISIC 30'!Y148+'ISIC 30'!Y149</f>
        <v>7652559525752.1074</v>
      </c>
      <c r="Y22" s="20">
        <f>'ISIC 30'!Z148+'ISIC 30'!Z149</f>
        <v>7934836599456.8643</v>
      </c>
      <c r="Z22" s="20">
        <f>'ISIC 30'!AA148+'ISIC 30'!AA149</f>
        <v>8227804337031.2139</v>
      </c>
      <c r="AA22" s="20">
        <f>'ISIC 30'!AB148+'ISIC 30'!AB149</f>
        <v>8531879609584.1475</v>
      </c>
      <c r="AB22" s="20">
        <f>'ISIC 30'!AC148+'ISIC 30'!AC149</f>
        <v>8819175550285.6211</v>
      </c>
      <c r="AC22" s="20">
        <f>'ISIC 30'!AD148+'ISIC 30'!AD149</f>
        <v>9116416532577.5625</v>
      </c>
      <c r="AD22" s="20">
        <f>'ISIC 30'!AE148+'ISIC 30'!AE149</f>
        <v>9423957466454.8457</v>
      </c>
      <c r="AE22" s="20">
        <f>'ISIC 30'!AF148+'ISIC 30'!AF149</f>
        <v>9742166350254.666</v>
      </c>
      <c r="AF22" s="20">
        <f>'ISIC 30'!AG148+'ISIC 30'!AG149</f>
        <v>10071424768940.055</v>
      </c>
    </row>
    <row r="23" spans="1:33" ht="15.75" customHeight="1" x14ac:dyDescent="0.2">
      <c r="A23" s="3" t="s">
        <v>124</v>
      </c>
      <c r="B23" s="20">
        <f>'ISIC 31T33'!C189+'ISIC 31T33'!C190</f>
        <v>11029164646978.549</v>
      </c>
      <c r="C23" s="20">
        <f>'ISIC 31T33'!D189+'ISIC 31T33'!D190</f>
        <v>11472575366447.527</v>
      </c>
      <c r="D23" s="20">
        <f>'ISIC 31T33'!E189+'ISIC 31T33'!E190</f>
        <v>12112618379019.943</v>
      </c>
      <c r="E23" s="20">
        <f>'ISIC 31T33'!F189+'ISIC 31T33'!F190</f>
        <v>12399304697197.789</v>
      </c>
      <c r="F23" s="20">
        <f>'ISIC 31T33'!G189+'ISIC 31T33'!G190</f>
        <v>12742846088728.572</v>
      </c>
      <c r="G23" s="20">
        <f>'ISIC 31T33'!H189+'ISIC 31T33'!H190</f>
        <v>13096620081330.064</v>
      </c>
      <c r="H23" s="20">
        <f>'ISIC 31T33'!I189+'ISIC 31T33'!I190</f>
        <v>13564498942466.844</v>
      </c>
      <c r="I23" s="20">
        <f>'ISIC 31T33'!J189+'ISIC 31T33'!J190</f>
        <v>14049578671929.389</v>
      </c>
      <c r="J23" s="20">
        <f>'ISIC 31T33'!K189+'ISIC 31T33'!K190</f>
        <v>14552513557019.416</v>
      </c>
      <c r="K23" s="20">
        <f>'ISIC 31T33'!L189+'ISIC 31T33'!L190</f>
        <v>15073983777119.955</v>
      </c>
      <c r="L23" s="20">
        <f>'ISIC 31T33'!M189+'ISIC 31T33'!M190</f>
        <v>15614696479316.885</v>
      </c>
      <c r="M23" s="20">
        <f>'ISIC 31T33'!N189+'ISIC 31T33'!N190</f>
        <v>16249490927519.889</v>
      </c>
      <c r="N23" s="20">
        <f>'ISIC 31T33'!O189+'ISIC 31T33'!O190</f>
        <v>16910631476983.484</v>
      </c>
      <c r="O23" s="20">
        <f>'ISIC 31T33'!P189+'ISIC 31T33'!P190</f>
        <v>17599237819846.812</v>
      </c>
      <c r="P23" s="20">
        <f>'ISIC 31T33'!Q189+'ISIC 31T33'!Q190</f>
        <v>18316478527467.516</v>
      </c>
      <c r="Q23" s="20">
        <f>'ISIC 31T33'!R189+'ISIC 31T33'!R190</f>
        <v>19063573242777.137</v>
      </c>
      <c r="R23" s="20">
        <f>'ISIC 31T33'!S189+'ISIC 31T33'!S190</f>
        <v>19822828047590.027</v>
      </c>
      <c r="S23" s="20">
        <f>'ISIC 31T33'!T189+'ISIC 31T33'!T190</f>
        <v>20612999704542.992</v>
      </c>
      <c r="T23" s="20">
        <f>'ISIC 31T33'!U189+'ISIC 31T33'!U190</f>
        <v>21435379492771.637</v>
      </c>
      <c r="U23" s="20">
        <f>'ISIC 31T33'!V189+'ISIC 31T33'!V190</f>
        <v>22291314184383.371</v>
      </c>
      <c r="V23" s="20">
        <f>'ISIC 31T33'!W189+'ISIC 31T33'!W190</f>
        <v>23182208511446.695</v>
      </c>
      <c r="W23" s="20">
        <f>'ISIC 31T33'!X189+'ISIC 31T33'!X190</f>
        <v>24045483321386.316</v>
      </c>
      <c r="X23" s="20">
        <f>'ISIC 31T33'!Y189+'ISIC 31T33'!Y190</f>
        <v>24941750040330.168</v>
      </c>
      <c r="Y23" s="20">
        <f>'ISIC 31T33'!Z189+'ISIC 31T33'!Z190</f>
        <v>25872306131799.969</v>
      </c>
      <c r="Z23" s="20">
        <f>'ISIC 31T33'!AA189+'ISIC 31T33'!AA190</f>
        <v>26838501686492.105</v>
      </c>
      <c r="AA23" s="20">
        <f>'ISIC 31T33'!AB189+'ISIC 31T33'!AB190</f>
        <v>27841741624419.785</v>
      </c>
      <c r="AB23" s="20">
        <f>'ISIC 31T33'!AC189+'ISIC 31T33'!AC190</f>
        <v>28791033001051.809</v>
      </c>
      <c r="AC23" s="20">
        <f>'ISIC 31T33'!AD189+'ISIC 31T33'!AD190</f>
        <v>29773590470698.68</v>
      </c>
      <c r="AD23" s="20">
        <f>'ISIC 31T33'!AE189+'ISIC 31T33'!AE190</f>
        <v>30790615435694.043</v>
      </c>
      <c r="AE23" s="20">
        <f>'ISIC 31T33'!AF189+'ISIC 31T33'!AF190</f>
        <v>31843354114462.305</v>
      </c>
      <c r="AF23" s="20">
        <f>'ISIC 31T33'!AG189+'ISIC 31T33'!AG190</f>
        <v>32933099266734.953</v>
      </c>
    </row>
    <row r="24" spans="1:33" ht="15.75" customHeight="1" x14ac:dyDescent="0.2">
      <c r="A24" s="3" t="s">
        <v>84</v>
      </c>
      <c r="B24" s="20">
        <f>calcs!D27</f>
        <v>0</v>
      </c>
      <c r="C24" s="20">
        <f>calcs!E27</f>
        <v>0</v>
      </c>
      <c r="D24" s="20">
        <f>calcs!F27</f>
        <v>0</v>
      </c>
      <c r="E24" s="20">
        <f>calcs!G27</f>
        <v>0</v>
      </c>
      <c r="F24" s="20">
        <f>calcs!H27</f>
        <v>0</v>
      </c>
      <c r="G24" s="20">
        <f>calcs!I27</f>
        <v>0</v>
      </c>
      <c r="H24" s="20">
        <f>calcs!J27</f>
        <v>0</v>
      </c>
      <c r="I24" s="20">
        <f>calcs!K27</f>
        <v>0</v>
      </c>
      <c r="J24" s="20">
        <f>calcs!L27</f>
        <v>0</v>
      </c>
      <c r="K24" s="20">
        <f>calcs!M27</f>
        <v>0</v>
      </c>
      <c r="L24" s="20">
        <f>calcs!N27</f>
        <v>0</v>
      </c>
      <c r="M24" s="20">
        <f>calcs!O27</f>
        <v>0</v>
      </c>
      <c r="N24" s="20">
        <f>calcs!P27</f>
        <v>0</v>
      </c>
      <c r="O24" s="20">
        <f>calcs!Q27</f>
        <v>0</v>
      </c>
      <c r="P24" s="20">
        <f>calcs!R27</f>
        <v>0</v>
      </c>
      <c r="Q24" s="20">
        <f>calcs!S27</f>
        <v>0</v>
      </c>
      <c r="R24" s="20">
        <f>calcs!T27</f>
        <v>0</v>
      </c>
      <c r="S24" s="20">
        <f>calcs!U27</f>
        <v>0</v>
      </c>
      <c r="T24" s="20">
        <f>calcs!V27</f>
        <v>0</v>
      </c>
      <c r="U24" s="20">
        <f>calcs!W27</f>
        <v>0</v>
      </c>
      <c r="V24" s="20">
        <f>calcs!X27</f>
        <v>0</v>
      </c>
      <c r="W24" s="20">
        <f>calcs!Y27</f>
        <v>0</v>
      </c>
      <c r="X24" s="20">
        <f>calcs!Z27</f>
        <v>0</v>
      </c>
      <c r="Y24" s="20">
        <f>calcs!AA27</f>
        <v>0</v>
      </c>
      <c r="Z24" s="20">
        <f>calcs!AB27</f>
        <v>0</v>
      </c>
      <c r="AA24" s="20">
        <f>calcs!AC27</f>
        <v>0</v>
      </c>
      <c r="AB24" s="20">
        <f>calcs!AD27</f>
        <v>0</v>
      </c>
      <c r="AC24" s="20">
        <f>calcs!AE27</f>
        <v>0</v>
      </c>
      <c r="AD24" s="20">
        <f>calcs!AF27</f>
        <v>0</v>
      </c>
      <c r="AE24" s="20">
        <f>calcs!AG27</f>
        <v>0</v>
      </c>
      <c r="AF24" s="20">
        <f>calcs!AH27</f>
        <v>0</v>
      </c>
    </row>
    <row r="25" spans="1:33" ht="15.75" customHeight="1" x14ac:dyDescent="0.2">
      <c r="A25" s="3" t="s">
        <v>125</v>
      </c>
      <c r="B25" s="20">
        <f>calcs!D28</f>
        <v>37628701378598.93</v>
      </c>
      <c r="C25" s="20">
        <f>calcs!E28</f>
        <v>39287150776024.289</v>
      </c>
      <c r="D25" s="20">
        <f>calcs!F28</f>
        <v>40945600173450.281</v>
      </c>
      <c r="E25" s="20">
        <f>calcs!G28</f>
        <v>42604049570876.273</v>
      </c>
      <c r="F25" s="20">
        <f>calcs!H28</f>
        <v>44262498968301.633</v>
      </c>
      <c r="G25" s="20">
        <f>calcs!I28</f>
        <v>45920948365727.625</v>
      </c>
      <c r="H25" s="20">
        <f>calcs!J28</f>
        <v>47579397763153.617</v>
      </c>
      <c r="I25" s="20">
        <f>calcs!K28</f>
        <v>49237847160579.609</v>
      </c>
      <c r="J25" s="20">
        <f>calcs!L28</f>
        <v>50896296558004.969</v>
      </c>
      <c r="K25" s="20">
        <f>calcs!M28</f>
        <v>52554745955430.961</v>
      </c>
      <c r="L25" s="20">
        <f>calcs!N28</f>
        <v>54213195352856.945</v>
      </c>
      <c r="M25" s="20">
        <f>calcs!O28</f>
        <v>55871644750282.938</v>
      </c>
      <c r="N25" s="20">
        <f>calcs!P28</f>
        <v>57530094147708.305</v>
      </c>
      <c r="O25" s="20">
        <f>calcs!Q28</f>
        <v>59188543545134.297</v>
      </c>
      <c r="P25" s="20">
        <f>calcs!R28</f>
        <v>60846992942560.281</v>
      </c>
      <c r="Q25" s="20">
        <f>calcs!S28</f>
        <v>62505442339985.648</v>
      </c>
      <c r="R25" s="20">
        <f>calcs!T28</f>
        <v>64163891737411.641</v>
      </c>
      <c r="S25" s="20">
        <f>calcs!U28</f>
        <v>65822341134837.625</v>
      </c>
      <c r="T25" s="20">
        <f>calcs!V28</f>
        <v>67480790532263.617</v>
      </c>
      <c r="U25" s="20">
        <f>calcs!W28</f>
        <v>69139239929688.977</v>
      </c>
      <c r="V25" s="20">
        <f>calcs!X28</f>
        <v>70797689327114.953</v>
      </c>
      <c r="W25" s="20">
        <f>calcs!Y28</f>
        <v>72456138724540.953</v>
      </c>
      <c r="X25" s="20">
        <f>calcs!Z28</f>
        <v>74114588121966.938</v>
      </c>
      <c r="Y25" s="20">
        <f>calcs!AA28</f>
        <v>75773037519392.297</v>
      </c>
      <c r="Z25" s="20">
        <f>calcs!AB28</f>
        <v>77431486916818.281</v>
      </c>
      <c r="AA25" s="20">
        <f>calcs!AC28</f>
        <v>79089936314244.266</v>
      </c>
      <c r="AB25" s="20">
        <f>calcs!AD28</f>
        <v>80748385711670.25</v>
      </c>
      <c r="AC25" s="20">
        <f>calcs!AE28</f>
        <v>82406835109095.609</v>
      </c>
      <c r="AD25" s="20">
        <f>calcs!AF28</f>
        <v>84065284506521.594</v>
      </c>
      <c r="AE25" s="20">
        <f>calcs!AG28</f>
        <v>85723733903947.578</v>
      </c>
      <c r="AF25" s="20">
        <f>calcs!AH28</f>
        <v>87382183301372.953</v>
      </c>
    </row>
    <row r="26" spans="1:33" ht="15.75" customHeight="1" x14ac:dyDescent="0.2">
      <c r="A26" s="3" t="s">
        <v>83</v>
      </c>
      <c r="B26" s="20">
        <f>calcs!D29</f>
        <v>0</v>
      </c>
      <c r="C26" s="20">
        <f>calcs!E29</f>
        <v>0</v>
      </c>
      <c r="D26" s="20">
        <f>calcs!F29</f>
        <v>0</v>
      </c>
      <c r="E26" s="20">
        <f>calcs!G29</f>
        <v>0</v>
      </c>
      <c r="F26" s="20">
        <f>calcs!H29</f>
        <v>0</v>
      </c>
      <c r="G26" s="20">
        <f>calcs!I29</f>
        <v>0</v>
      </c>
      <c r="H26" s="20">
        <f>calcs!J29</f>
        <v>0</v>
      </c>
      <c r="I26" s="20">
        <f>calcs!K29</f>
        <v>0</v>
      </c>
      <c r="J26" s="20">
        <f>calcs!L29</f>
        <v>0</v>
      </c>
      <c r="K26" s="20">
        <f>calcs!M29</f>
        <v>0</v>
      </c>
      <c r="L26" s="20">
        <f>calcs!N29</f>
        <v>0</v>
      </c>
      <c r="M26" s="20">
        <f>calcs!O29</f>
        <v>0</v>
      </c>
      <c r="N26" s="20">
        <f>calcs!P29</f>
        <v>0</v>
      </c>
      <c r="O26" s="20">
        <f>calcs!Q29</f>
        <v>0</v>
      </c>
      <c r="P26" s="20">
        <f>calcs!R29</f>
        <v>0</v>
      </c>
      <c r="Q26" s="20">
        <f>calcs!S29</f>
        <v>0</v>
      </c>
      <c r="R26" s="20">
        <f>calcs!T29</f>
        <v>0</v>
      </c>
      <c r="S26" s="20">
        <f>calcs!U29</f>
        <v>0</v>
      </c>
      <c r="T26" s="20">
        <f>calcs!V29</f>
        <v>0</v>
      </c>
      <c r="U26" s="20">
        <f>calcs!W29</f>
        <v>0</v>
      </c>
      <c r="V26" s="20">
        <f>calcs!X29</f>
        <v>0</v>
      </c>
      <c r="W26" s="20">
        <f>calcs!Y29</f>
        <v>0</v>
      </c>
      <c r="X26" s="20">
        <f>calcs!Z29</f>
        <v>0</v>
      </c>
      <c r="Y26" s="20">
        <f>calcs!AA29</f>
        <v>0</v>
      </c>
      <c r="Z26" s="20">
        <f>calcs!AB29</f>
        <v>0</v>
      </c>
      <c r="AA26" s="20">
        <f>calcs!AC29</f>
        <v>0</v>
      </c>
      <c r="AB26" s="20">
        <f>calcs!AD29</f>
        <v>0</v>
      </c>
      <c r="AC26" s="20">
        <f>calcs!AE29</f>
        <v>0</v>
      </c>
      <c r="AD26" s="20">
        <f>calcs!AF29</f>
        <v>0</v>
      </c>
      <c r="AE26" s="20">
        <f>calcs!AG29</f>
        <v>0</v>
      </c>
      <c r="AF26" s="20">
        <f>calcs!AH29</f>
        <v>0</v>
      </c>
    </row>
    <row r="27" spans="1:33" ht="15.75" customHeight="1" x14ac:dyDescent="0.2">
      <c r="A27" s="3"/>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row>
    <row r="28" spans="1:33" ht="15.75" customHeight="1" x14ac:dyDescent="0.2">
      <c r="A28" s="3"/>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row>
    <row r="29" spans="1:33" ht="15.75" customHeight="1" x14ac:dyDescent="0.2">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3" ht="15.75" customHeight="1" x14ac:dyDescent="0.2">
      <c r="A30" s="1"/>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row>
    <row r="31" spans="1:33" ht="15.75" customHeight="1" x14ac:dyDescent="0.2">
      <c r="A31" s="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row>
    <row r="32" spans="1:33" ht="15.75" customHeight="1" x14ac:dyDescent="0.2">
      <c r="A32" s="1"/>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row>
    <row r="33" spans="1:35" ht="15.75" customHeight="1" x14ac:dyDescent="0.2">
      <c r="A33" s="1"/>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row>
    <row r="34" spans="1:35" ht="15.75" customHeight="1" x14ac:dyDescent="0.2">
      <c r="A34" s="3"/>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row>
    <row r="35" spans="1:35" ht="15.75" customHeight="1" x14ac:dyDescent="0.2">
      <c r="A35" s="103"/>
      <c r="B35" s="104"/>
      <c r="C35" s="104"/>
      <c r="D35" s="104"/>
      <c r="E35" s="104"/>
      <c r="F35" s="104"/>
      <c r="G35" s="104"/>
      <c r="H35" s="104"/>
      <c r="I35" s="104"/>
      <c r="J35" s="104"/>
      <c r="K35" s="104"/>
      <c r="L35" s="104"/>
      <c r="M35" s="104"/>
      <c r="N35" s="104"/>
      <c r="O35" s="104"/>
      <c r="P35" s="104"/>
      <c r="Q35" s="104"/>
      <c r="R35" s="104"/>
      <c r="S35" s="104"/>
      <c r="T35" s="104"/>
      <c r="U35" s="104"/>
      <c r="V35" s="104"/>
      <c r="W35" s="104"/>
      <c r="X35" s="104"/>
      <c r="Y35" s="104"/>
      <c r="Z35" s="104"/>
      <c r="AA35" s="104"/>
      <c r="AB35" s="104"/>
      <c r="AC35" s="104"/>
      <c r="AD35" s="104"/>
      <c r="AE35" s="104"/>
      <c r="AF35" s="104"/>
    </row>
    <row r="36" spans="1:35" ht="15.75" customHeight="1" x14ac:dyDescent="0.2">
      <c r="A36" s="104"/>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c r="AA36" s="105"/>
      <c r="AB36" s="105"/>
      <c r="AC36" s="105"/>
      <c r="AD36" s="105"/>
      <c r="AE36" s="105"/>
      <c r="AF36" s="105"/>
    </row>
    <row r="37" spans="1:35" ht="15.75" customHeight="1" x14ac:dyDescent="0.2">
      <c r="A37" s="104"/>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c r="AB37" s="105"/>
      <c r="AC37" s="105"/>
      <c r="AD37" s="105"/>
      <c r="AE37" s="105"/>
      <c r="AF37" s="105"/>
    </row>
    <row r="38" spans="1:35" ht="15.75" customHeight="1" x14ac:dyDescent="0.2">
      <c r="A38" s="104"/>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c r="AA38" s="105"/>
      <c r="AB38" s="105"/>
      <c r="AC38" s="105"/>
      <c r="AD38" s="105"/>
      <c r="AE38" s="105"/>
      <c r="AF38" s="105"/>
    </row>
    <row r="39" spans="1:35" ht="15.75" customHeight="1" x14ac:dyDescent="0.2">
      <c r="A39" s="104"/>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c r="AA39" s="105"/>
      <c r="AB39" s="105"/>
      <c r="AC39" s="105"/>
      <c r="AD39" s="105"/>
      <c r="AE39" s="105"/>
      <c r="AF39" s="105"/>
      <c r="AG39" s="20"/>
    </row>
    <row r="40" spans="1:35" ht="15.75" customHeight="1" x14ac:dyDescent="0.2">
      <c r="A40" s="104"/>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c r="AA40" s="105"/>
      <c r="AB40" s="105"/>
      <c r="AC40" s="105"/>
      <c r="AD40" s="105"/>
      <c r="AE40" s="105"/>
      <c r="AF40" s="105"/>
      <c r="AG40" s="20"/>
    </row>
    <row r="41" spans="1:35" ht="15.75" customHeight="1" x14ac:dyDescent="0.2">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row>
    <row r="42" spans="1:35" ht="15.75" customHeight="1" x14ac:dyDescent="0.2">
      <c r="A42" s="1"/>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spans="1:35" ht="15.75" customHeight="1" x14ac:dyDescent="0.2">
      <c r="A43" s="15"/>
      <c r="B43" s="66"/>
      <c r="C43" s="67"/>
      <c r="D43" s="67"/>
      <c r="E43" s="67"/>
      <c r="F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row>
    <row r="44" spans="1:35" ht="15.75" customHeight="1" x14ac:dyDescent="0.2">
      <c r="A44" s="15"/>
      <c r="B44" s="66"/>
      <c r="C44" s="67"/>
      <c r="D44" s="67"/>
      <c r="E44" s="67"/>
      <c r="F44" s="67"/>
      <c r="G44" s="67"/>
      <c r="H44" s="67"/>
      <c r="I44" s="67"/>
      <c r="J44" s="67"/>
      <c r="K44" s="67"/>
      <c r="L44" s="67"/>
      <c r="M44" s="67"/>
      <c r="N44" s="67"/>
      <c r="O44" s="67"/>
      <c r="P44" s="67"/>
      <c r="Q44" s="67"/>
      <c r="R44" s="67"/>
      <c r="S44" s="67"/>
      <c r="T44" s="67"/>
      <c r="U44" s="67"/>
      <c r="V44" s="67"/>
      <c r="W44" s="67"/>
      <c r="X44" s="67"/>
      <c r="Y44" s="67"/>
      <c r="Z44" s="67"/>
      <c r="AA44" s="67"/>
      <c r="AB44" s="67"/>
      <c r="AC44" s="67"/>
      <c r="AD44" s="67"/>
      <c r="AE44" s="67"/>
      <c r="AF44" s="67"/>
      <c r="AG44" s="67"/>
      <c r="AH44" s="67"/>
      <c r="AI44" s="67"/>
    </row>
    <row r="45" spans="1:35" ht="15.75" customHeight="1" x14ac:dyDescent="0.2">
      <c r="A45" s="15"/>
      <c r="B45" s="66"/>
      <c r="C45" s="67"/>
      <c r="D45" s="67"/>
      <c r="E45" s="67"/>
      <c r="F45" s="67"/>
      <c r="G45" s="67"/>
      <c r="H45" s="67"/>
      <c r="I45" s="67"/>
      <c r="J45" s="67"/>
      <c r="K45" s="67"/>
      <c r="L45" s="67"/>
      <c r="M45" s="67"/>
      <c r="N45" s="67"/>
      <c r="O45" s="67"/>
      <c r="P45" s="67"/>
      <c r="Q45" s="67"/>
      <c r="R45" s="67"/>
      <c r="S45" s="67"/>
      <c r="T45" s="67"/>
      <c r="U45" s="67"/>
      <c r="V45" s="67"/>
      <c r="W45" s="67"/>
      <c r="X45" s="67"/>
      <c r="Y45" s="67"/>
      <c r="Z45" s="67"/>
      <c r="AA45" s="67"/>
      <c r="AB45" s="67"/>
      <c r="AC45" s="67"/>
      <c r="AD45" s="67"/>
      <c r="AE45" s="67"/>
      <c r="AF45" s="67"/>
      <c r="AG45" s="67"/>
      <c r="AH45" s="67"/>
      <c r="AI45" s="67"/>
    </row>
    <row r="46" spans="1:35" ht="15.75" customHeight="1" x14ac:dyDescent="0.2">
      <c r="A46" s="15"/>
      <c r="B46" s="66"/>
      <c r="C46" s="67"/>
      <c r="D46" s="67"/>
      <c r="E46" s="67"/>
      <c r="F46" s="67"/>
      <c r="G46" s="67"/>
      <c r="H46" s="67"/>
      <c r="I46" s="67"/>
      <c r="J46" s="67"/>
      <c r="K46" s="67"/>
      <c r="L46" s="67"/>
      <c r="M46" s="67"/>
      <c r="N46" s="67"/>
      <c r="O46" s="67"/>
      <c r="P46" s="67"/>
      <c r="Q46" s="67"/>
      <c r="R46" s="67"/>
      <c r="S46" s="67"/>
      <c r="T46" s="67"/>
      <c r="U46" s="67"/>
      <c r="V46" s="67"/>
      <c r="W46" s="67"/>
      <c r="X46" s="67"/>
      <c r="Y46" s="67"/>
      <c r="Z46" s="67"/>
      <c r="AA46" s="67"/>
      <c r="AB46" s="67"/>
      <c r="AC46" s="67"/>
      <c r="AD46" s="67"/>
      <c r="AE46" s="67"/>
      <c r="AF46" s="67"/>
      <c r="AG46" s="67"/>
      <c r="AH46" s="67"/>
      <c r="AI46" s="67"/>
    </row>
    <row r="47" spans="1:35" ht="15.75" customHeight="1" x14ac:dyDescent="0.2">
      <c r="A47" s="15"/>
      <c r="B47" s="66"/>
      <c r="C47" s="67"/>
      <c r="D47" s="67"/>
      <c r="E47" s="67"/>
      <c r="F47" s="67"/>
      <c r="G47" s="67"/>
      <c r="H47" s="67"/>
      <c r="I47" s="67"/>
      <c r="J47" s="67"/>
      <c r="K47" s="67"/>
      <c r="L47" s="67"/>
      <c r="M47" s="67"/>
      <c r="N47" s="67"/>
      <c r="O47" s="67"/>
      <c r="P47" s="67"/>
      <c r="Q47" s="67"/>
      <c r="R47" s="67"/>
      <c r="S47" s="67"/>
      <c r="T47" s="67"/>
      <c r="U47" s="67"/>
      <c r="V47" s="67"/>
      <c r="W47" s="67"/>
      <c r="X47" s="67"/>
      <c r="Y47" s="67"/>
      <c r="Z47" s="67"/>
      <c r="AA47" s="67"/>
      <c r="AB47" s="67"/>
      <c r="AC47" s="67"/>
      <c r="AD47" s="67"/>
      <c r="AE47" s="67"/>
      <c r="AF47" s="67"/>
      <c r="AG47" s="67"/>
      <c r="AH47" s="67"/>
      <c r="AI47" s="67"/>
    </row>
    <row r="48" spans="1:35" ht="15.75" customHeight="1" x14ac:dyDescent="0.2">
      <c r="A48" s="15"/>
      <c r="B48" s="66"/>
      <c r="C48" s="67"/>
      <c r="D48" s="67"/>
      <c r="E48" s="67"/>
      <c r="F48" s="67"/>
      <c r="G48" s="67"/>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row>
    <row r="49" spans="1:35" ht="15.75" customHeight="1" x14ac:dyDescent="0.2">
      <c r="A49" s="15"/>
      <c r="B49" s="66"/>
      <c r="C49" s="67"/>
      <c r="D49" s="67"/>
      <c r="E49" s="67"/>
      <c r="F49" s="67"/>
      <c r="G49" s="67"/>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row>
    <row r="50" spans="1:35" ht="15.75" customHeight="1" x14ac:dyDescent="0.2">
      <c r="A50" s="15"/>
      <c r="B50" s="66"/>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row>
    <row r="51" spans="1:35" ht="15.75" customHeight="1" x14ac:dyDescent="0.2">
      <c r="A51" s="15"/>
      <c r="B51" s="66"/>
      <c r="C51" s="67"/>
      <c r="D51" s="67"/>
      <c r="E51" s="67"/>
      <c r="F51" s="67"/>
      <c r="G51" s="67"/>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row>
    <row r="52" spans="1:35" ht="15.75" customHeight="1" x14ac:dyDescent="0.2">
      <c r="A52" s="15"/>
      <c r="B52" s="66"/>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row>
    <row r="53" spans="1:35" ht="15.75" customHeight="1" x14ac:dyDescent="0.2">
      <c r="A53" s="15"/>
      <c r="B53" s="66"/>
      <c r="C53" s="67"/>
      <c r="D53" s="67"/>
      <c r="E53" s="67"/>
      <c r="F53" s="67"/>
      <c r="G53" s="67"/>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row>
    <row r="54" spans="1:35" ht="15.75" customHeight="1" x14ac:dyDescent="0.2">
      <c r="A54" s="15"/>
      <c r="B54" s="66"/>
      <c r="C54" s="67"/>
      <c r="D54" s="67"/>
      <c r="E54" s="67"/>
      <c r="F54" s="67"/>
      <c r="G54" s="67"/>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row>
    <row r="55" spans="1:35" ht="15.75" customHeight="1" x14ac:dyDescent="0.2">
      <c r="A55" s="17"/>
      <c r="B55" s="68"/>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row>
    <row r="56" spans="1:35" ht="15.75" customHeight="1" x14ac:dyDescent="0.2">
      <c r="A56" s="1"/>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row>
    <row r="57" spans="1:35" ht="15.75" customHeight="1" x14ac:dyDescent="0.2">
      <c r="A57" s="15"/>
      <c r="B57" s="66"/>
      <c r="C57" s="67"/>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row>
    <row r="58" spans="1:35" ht="15.75" customHeight="1" x14ac:dyDescent="0.2">
      <c r="A58" s="15"/>
      <c r="B58" s="66"/>
      <c r="C58" s="67"/>
      <c r="D58" s="67"/>
      <c r="E58" s="67"/>
      <c r="F58" s="67"/>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row>
    <row r="59" spans="1:35" ht="15.75" customHeight="1" x14ac:dyDescent="0.2">
      <c r="A59" s="70"/>
      <c r="B59" s="66"/>
      <c r="C59" s="67"/>
      <c r="D59" s="67"/>
      <c r="E59" s="67"/>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row>
    <row r="60" spans="1:35" ht="15.75" customHeight="1" x14ac:dyDescent="0.2">
      <c r="A60" s="15"/>
      <c r="B60" s="66"/>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row>
    <row r="61" spans="1:35" ht="15.75" customHeight="1" x14ac:dyDescent="0.2">
      <c r="A61" s="15"/>
      <c r="B61" s="66"/>
      <c r="C61" s="67"/>
      <c r="D61" s="67"/>
      <c r="E61" s="67"/>
      <c r="F61" s="67"/>
      <c r="G61" s="67"/>
      <c r="H61" s="67"/>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c r="AI61" s="67"/>
    </row>
    <row r="62" spans="1:35" ht="15.75" customHeight="1" x14ac:dyDescent="0.2">
      <c r="A62" s="15"/>
      <c r="B62" s="66"/>
      <c r="C62" s="67"/>
      <c r="D62" s="67"/>
      <c r="E62" s="67"/>
      <c r="F62" s="67"/>
      <c r="G62" s="67"/>
      <c r="H62" s="67"/>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c r="AI62" s="67"/>
    </row>
    <row r="63" spans="1:35" ht="15.75" customHeight="1" x14ac:dyDescent="0.2">
      <c r="A63" s="15"/>
      <c r="B63" s="66"/>
      <c r="C63" s="67"/>
      <c r="D63" s="67"/>
      <c r="E63" s="67"/>
      <c r="F63" s="67"/>
      <c r="G63" s="67"/>
      <c r="H63" s="67"/>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c r="AI63" s="67"/>
    </row>
    <row r="64" spans="1:35" ht="15.75" customHeight="1" x14ac:dyDescent="0.2">
      <c r="A64" s="15"/>
      <c r="B64" s="66"/>
      <c r="C64" s="67"/>
      <c r="D64" s="67"/>
      <c r="E64" s="67"/>
      <c r="F64" s="67"/>
      <c r="G64" s="67"/>
      <c r="H64" s="67"/>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7"/>
      <c r="AI64" s="67"/>
    </row>
    <row r="65" spans="1:35" ht="15.75" customHeight="1" x14ac:dyDescent="0.2">
      <c r="A65" s="15"/>
      <c r="B65" s="71"/>
      <c r="C65" s="67"/>
      <c r="D65" s="67"/>
      <c r="E65" s="67"/>
      <c r="F65" s="67"/>
      <c r="G65" s="67"/>
      <c r="H65" s="67"/>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c r="AI65" s="67"/>
    </row>
    <row r="66" spans="1:35" ht="15.75" customHeight="1" x14ac:dyDescent="0.2">
      <c r="A66" s="15"/>
      <c r="B66" s="71"/>
      <c r="C66" s="67"/>
      <c r="D66" s="67"/>
      <c r="E66" s="67"/>
      <c r="F66" s="67"/>
      <c r="G66" s="67"/>
      <c r="H66" s="67"/>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c r="AI66" s="67"/>
    </row>
    <row r="67" spans="1:35" ht="15.75" customHeight="1" x14ac:dyDescent="0.2">
      <c r="A67" s="15"/>
      <c r="B67" s="71"/>
      <c r="C67" s="67"/>
      <c r="D67" s="67"/>
      <c r="E67" s="67"/>
      <c r="F67" s="67"/>
      <c r="G67" s="67"/>
      <c r="H67" s="67"/>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c r="AI67" s="67"/>
    </row>
    <row r="68" spans="1:35" ht="15.75" customHeight="1" x14ac:dyDescent="0.2">
      <c r="A68" s="15"/>
      <c r="B68" s="71"/>
      <c r="C68" s="67"/>
      <c r="D68" s="67"/>
      <c r="E68" s="67"/>
      <c r="F68" s="67"/>
      <c r="G68" s="67"/>
      <c r="H68" s="67"/>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c r="AI68" s="67"/>
    </row>
    <row r="69" spans="1:35" ht="15.75" customHeight="1" x14ac:dyDescent="0.2">
      <c r="A69" s="15"/>
      <c r="B69" s="71"/>
      <c r="C69" s="67"/>
      <c r="D69" s="67"/>
      <c r="E69" s="67"/>
      <c r="F69" s="67"/>
      <c r="G69" s="67"/>
      <c r="H69" s="6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c r="AI69" s="67"/>
    </row>
    <row r="70" spans="1:35" ht="15.75" customHeight="1" x14ac:dyDescent="0.2">
      <c r="A70" s="15"/>
      <c r="B70" s="71"/>
      <c r="C70" s="67"/>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row>
    <row r="71" spans="1:35" ht="15.75" customHeight="1" x14ac:dyDescent="0.2">
      <c r="A71" s="17"/>
      <c r="B71" s="71"/>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row>
    <row r="72" spans="1:35" ht="15.75" customHeight="1" x14ac:dyDescent="0.2">
      <c r="A72" s="1"/>
      <c r="B72" s="71"/>
    </row>
    <row r="73" spans="1:35" ht="15.75" customHeight="1" x14ac:dyDescent="0.2">
      <c r="A73" s="15"/>
      <c r="B73" s="71"/>
      <c r="C73" s="67"/>
      <c r="D73" s="67"/>
      <c r="E73" s="67"/>
      <c r="F73" s="67"/>
      <c r="G73" s="67"/>
      <c r="H73" s="67"/>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7"/>
      <c r="AI73" s="67"/>
    </row>
    <row r="74" spans="1:35" ht="15.75" customHeight="1" x14ac:dyDescent="0.2">
      <c r="A74" s="15"/>
      <c r="B74" s="71"/>
      <c r="C74" s="67"/>
      <c r="D74" s="67"/>
      <c r="E74" s="67"/>
      <c r="F74" s="67"/>
      <c r="G74" s="67"/>
      <c r="H74" s="67"/>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7"/>
      <c r="AI74" s="67"/>
    </row>
    <row r="75" spans="1:35" ht="15.75" customHeight="1" x14ac:dyDescent="0.2">
      <c r="A75" s="15"/>
      <c r="B75" s="71"/>
      <c r="C75" s="67"/>
      <c r="D75" s="67"/>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row>
    <row r="76" spans="1:35" ht="15.75" customHeight="1" x14ac:dyDescent="0.2">
      <c r="A76" s="15"/>
      <c r="B76" s="71"/>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row>
    <row r="77" spans="1:35" ht="15.75" customHeight="1" x14ac:dyDescent="0.2">
      <c r="A77" s="15"/>
      <c r="B77" s="71"/>
      <c r="C77" s="67"/>
      <c r="D77" s="67"/>
      <c r="E77" s="67"/>
      <c r="F77" s="67"/>
      <c r="G77" s="67"/>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7"/>
      <c r="AI77" s="67"/>
    </row>
    <row r="78" spans="1:35" ht="15.75" customHeight="1" x14ac:dyDescent="0.2">
      <c r="A78" s="15"/>
      <c r="B78" s="71"/>
      <c r="C78" s="67"/>
      <c r="D78" s="67"/>
      <c r="E78" s="67"/>
      <c r="F78" s="67"/>
      <c r="G78" s="67"/>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row>
    <row r="79" spans="1:35" ht="15.75" customHeight="1" x14ac:dyDescent="0.2">
      <c r="A79" s="15"/>
      <c r="B79" s="71"/>
      <c r="C79" s="67"/>
      <c r="D79" s="67"/>
      <c r="E79" s="67"/>
      <c r="F79" s="67"/>
      <c r="G79" s="67"/>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row>
    <row r="80" spans="1:35" ht="15.75" customHeight="1" x14ac:dyDescent="0.2">
      <c r="A80" s="15"/>
      <c r="B80" s="71"/>
      <c r="C80" s="67"/>
      <c r="D80" s="67"/>
      <c r="E80" s="67"/>
      <c r="F80" s="67"/>
      <c r="G80" s="67"/>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c r="AI80" s="67"/>
    </row>
    <row r="81" spans="1:35" ht="15.75" customHeight="1" x14ac:dyDescent="0.2">
      <c r="A81" s="15"/>
      <c r="B81" s="71"/>
      <c r="C81" s="67"/>
      <c r="D81" s="67"/>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row>
    <row r="82" spans="1:35" ht="15.75" customHeight="1" x14ac:dyDescent="0.2">
      <c r="A82" s="15"/>
      <c r="B82" s="71"/>
      <c r="C82" s="67"/>
      <c r="D82" s="67"/>
      <c r="E82" s="67"/>
      <c r="F82" s="67"/>
      <c r="G82" s="67"/>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7"/>
      <c r="AI82" s="67"/>
    </row>
    <row r="83" spans="1:35" ht="15.75" customHeight="1" x14ac:dyDescent="0.2">
      <c r="A83" s="15"/>
      <c r="B83" s="71"/>
      <c r="C83" s="67"/>
      <c r="D83" s="67"/>
      <c r="E83" s="67"/>
      <c r="F83" s="67"/>
      <c r="G83" s="67"/>
      <c r="H83" s="67"/>
      <c r="I83" s="67"/>
      <c r="J83" s="67"/>
      <c r="K83" s="67"/>
      <c r="L83" s="67"/>
      <c r="M83" s="67"/>
      <c r="N83" s="67"/>
      <c r="O83" s="67"/>
      <c r="P83" s="67"/>
      <c r="Q83" s="67"/>
      <c r="R83" s="67"/>
      <c r="S83" s="67"/>
      <c r="T83" s="67"/>
      <c r="U83" s="67"/>
      <c r="V83" s="67"/>
      <c r="W83" s="67"/>
      <c r="X83" s="67"/>
      <c r="Y83" s="67"/>
      <c r="Z83" s="67"/>
      <c r="AA83" s="67"/>
      <c r="AB83" s="67"/>
      <c r="AC83" s="67"/>
      <c r="AD83" s="67"/>
      <c r="AE83" s="67"/>
      <c r="AF83" s="67"/>
      <c r="AG83" s="67"/>
      <c r="AH83" s="67"/>
      <c r="AI83" s="67"/>
    </row>
    <row r="84" spans="1:35" ht="15.75" customHeight="1" x14ac:dyDescent="0.2">
      <c r="A84" s="15"/>
      <c r="B84" s="71"/>
      <c r="C84" s="67"/>
      <c r="D84" s="67"/>
      <c r="E84" s="67"/>
      <c r="F84" s="67"/>
      <c r="G84" s="67"/>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7"/>
      <c r="AI84" s="67"/>
    </row>
    <row r="85" spans="1:35" ht="15.75" customHeight="1" x14ac:dyDescent="0.2">
      <c r="A85" s="17"/>
      <c r="B85" s="71"/>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row>
    <row r="86" spans="1:35" ht="15.75" customHeight="1" x14ac:dyDescent="0.2">
      <c r="A86" s="1"/>
      <c r="B86" s="71"/>
    </row>
    <row r="87" spans="1:35" ht="15.75" customHeight="1" x14ac:dyDescent="0.2">
      <c r="A87" s="1"/>
      <c r="B87" s="71"/>
    </row>
    <row r="88" spans="1:35" ht="15.75" customHeight="1" x14ac:dyDescent="0.2">
      <c r="A88" s="15"/>
      <c r="B88" s="71"/>
      <c r="C88" s="67"/>
      <c r="D88" s="67"/>
      <c r="E88" s="67"/>
      <c r="F88" s="67"/>
      <c r="G88" s="67"/>
      <c r="H88" s="67"/>
      <c r="I88" s="67"/>
      <c r="J88" s="67"/>
      <c r="K88" s="67"/>
      <c r="L88" s="67"/>
      <c r="M88" s="67"/>
      <c r="N88" s="67"/>
      <c r="O88" s="67"/>
      <c r="P88" s="67"/>
      <c r="Q88" s="67"/>
      <c r="R88" s="67"/>
      <c r="S88" s="67"/>
      <c r="T88" s="67"/>
      <c r="U88" s="67"/>
      <c r="V88" s="67"/>
      <c r="W88" s="67"/>
      <c r="X88" s="67"/>
      <c r="Y88" s="67"/>
      <c r="Z88" s="67"/>
      <c r="AA88" s="67"/>
      <c r="AB88" s="67"/>
      <c r="AC88" s="67"/>
      <c r="AD88" s="67"/>
      <c r="AE88" s="67"/>
      <c r="AF88" s="67"/>
      <c r="AG88" s="67"/>
      <c r="AH88" s="67"/>
      <c r="AI88" s="67"/>
    </row>
    <row r="89" spans="1:35" ht="15.75" customHeight="1" x14ac:dyDescent="0.2">
      <c r="A89" s="15"/>
      <c r="B89" s="71"/>
      <c r="C89" s="67"/>
      <c r="D89" s="67"/>
      <c r="E89" s="67"/>
      <c r="F89" s="67"/>
      <c r="G89" s="67"/>
      <c r="H89" s="67"/>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c r="AI89" s="67"/>
    </row>
    <row r="90" spans="1:35" ht="15.75" customHeight="1" x14ac:dyDescent="0.2">
      <c r="A90" s="15"/>
      <c r="B90" s="71"/>
      <c r="C90" s="67"/>
      <c r="D90" s="67"/>
      <c r="E90" s="67"/>
      <c r="F90" s="67"/>
      <c r="G90" s="67"/>
      <c r="H90" s="67"/>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7"/>
      <c r="AI90" s="67"/>
    </row>
    <row r="91" spans="1:35" ht="15.75" customHeight="1" x14ac:dyDescent="0.2">
      <c r="A91" s="15"/>
      <c r="B91" s="66"/>
      <c r="C91" s="67"/>
      <c r="D91" s="67"/>
      <c r="E91" s="67"/>
      <c r="F91" s="67"/>
      <c r="G91" s="67"/>
      <c r="H91" s="67"/>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7"/>
      <c r="AI91" s="67"/>
    </row>
    <row r="92" spans="1:35" ht="15.75" customHeight="1" x14ac:dyDescent="0.2">
      <c r="A92" s="15"/>
      <c r="B92" s="66"/>
      <c r="C92" s="67"/>
      <c r="D92" s="67"/>
      <c r="E92" s="67"/>
      <c r="F92" s="67"/>
      <c r="G92" s="67"/>
      <c r="H92" s="67"/>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7"/>
      <c r="AI92" s="67"/>
    </row>
    <row r="93" spans="1:35" ht="15.75" customHeight="1" x14ac:dyDescent="0.2">
      <c r="A93" s="15"/>
      <c r="B93" s="66"/>
      <c r="C93" s="67"/>
      <c r="D93" s="67"/>
      <c r="E93" s="67"/>
      <c r="F93" s="67"/>
      <c r="G93" s="67"/>
      <c r="H93" s="67"/>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7"/>
      <c r="AI93" s="67"/>
    </row>
    <row r="94" spans="1:35" ht="15.75" customHeight="1" x14ac:dyDescent="0.2">
      <c r="A94" s="15"/>
      <c r="B94" s="66"/>
      <c r="C94" s="67"/>
      <c r="D94" s="67"/>
      <c r="E94" s="67"/>
      <c r="F94" s="67"/>
      <c r="G94" s="67"/>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row>
    <row r="95" spans="1:35" ht="15.75" customHeight="1" x14ac:dyDescent="0.2">
      <c r="A95" s="15"/>
      <c r="B95" s="66"/>
      <c r="C95" s="67"/>
      <c r="D95" s="67"/>
      <c r="E95" s="67"/>
      <c r="F95" s="67"/>
      <c r="G95" s="67"/>
      <c r="H95" s="67"/>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7"/>
      <c r="AI95" s="67"/>
    </row>
    <row r="96" spans="1:35" ht="15.75" customHeight="1" x14ac:dyDescent="0.2">
      <c r="A96" s="15"/>
      <c r="B96" s="66"/>
      <c r="C96" s="67"/>
      <c r="D96" s="67"/>
      <c r="E96" s="67"/>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row>
    <row r="97" spans="1:35" ht="15.75" customHeight="1" x14ac:dyDescent="0.2">
      <c r="A97" s="15"/>
      <c r="B97" s="66"/>
      <c r="C97" s="67"/>
      <c r="D97" s="67"/>
      <c r="E97" s="67"/>
      <c r="F97" s="67"/>
      <c r="G97" s="67"/>
      <c r="H97" s="67"/>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7"/>
      <c r="AI97" s="67"/>
    </row>
    <row r="98" spans="1:35" ht="15.75" customHeight="1" x14ac:dyDescent="0.2">
      <c r="A98" s="15"/>
      <c r="B98" s="66"/>
      <c r="C98" s="67"/>
      <c r="D98" s="67"/>
      <c r="E98" s="67"/>
      <c r="F98" s="67"/>
      <c r="G98" s="67"/>
      <c r="H98" s="67"/>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7"/>
      <c r="AI98" s="67"/>
    </row>
    <row r="99" spans="1:35" ht="15.75" customHeight="1" x14ac:dyDescent="0.2">
      <c r="A99" s="27"/>
      <c r="B99" s="66"/>
      <c r="C99" s="67"/>
      <c r="D99" s="67"/>
      <c r="E99" s="67"/>
      <c r="F99" s="67"/>
      <c r="G99" s="67"/>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row>
    <row r="100" spans="1:35" ht="15.75" customHeight="1" x14ac:dyDescent="0.2">
      <c r="A100" s="70"/>
      <c r="B100" s="66"/>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7"/>
      <c r="AI100" s="67"/>
    </row>
    <row r="101" spans="1:35" ht="15.75" customHeight="1" x14ac:dyDescent="0.2">
      <c r="A101" s="15"/>
      <c r="B101" s="66"/>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row>
    <row r="102" spans="1:35" ht="15.75" customHeight="1" x14ac:dyDescent="0.2">
      <c r="A102" s="15"/>
      <c r="B102" s="66"/>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7"/>
      <c r="AI102" s="67"/>
    </row>
    <row r="103" spans="1:35" ht="15.75" customHeight="1" x14ac:dyDescent="0.2">
      <c r="A103" s="15"/>
      <c r="B103" s="66"/>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c r="AH103" s="67"/>
      <c r="AI103" s="67"/>
    </row>
    <row r="104" spans="1:35" ht="15.75" customHeight="1" x14ac:dyDescent="0.2">
      <c r="A104" s="1"/>
      <c r="B104" s="20"/>
    </row>
    <row r="105" spans="1:35" ht="15.75" customHeight="1" x14ac:dyDescent="0.2">
      <c r="A105" s="15"/>
      <c r="B105" s="66"/>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7"/>
      <c r="AI105" s="67"/>
    </row>
    <row r="106" spans="1:35" ht="15.75" customHeight="1" x14ac:dyDescent="0.2">
      <c r="A106" s="15"/>
      <c r="B106" s="66"/>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row>
    <row r="107" spans="1:35" ht="15.75" customHeight="1" x14ac:dyDescent="0.2">
      <c r="A107" s="15"/>
      <c r="B107" s="66"/>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row>
    <row r="108" spans="1:35" ht="15.75" customHeight="1" x14ac:dyDescent="0.2">
      <c r="A108" s="15"/>
      <c r="B108" s="66"/>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row>
    <row r="109" spans="1:35" ht="15.75" customHeight="1" x14ac:dyDescent="0.2">
      <c r="A109" s="15"/>
      <c r="B109" s="66"/>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c r="AI109" s="67"/>
    </row>
    <row r="110" spans="1:35" ht="15.75" customHeight="1" x14ac:dyDescent="0.2">
      <c r="A110" s="15"/>
      <c r="B110" s="66"/>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row>
    <row r="111" spans="1:35" ht="15.75" customHeight="1" x14ac:dyDescent="0.2">
      <c r="A111" s="15"/>
      <c r="B111" s="66"/>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c r="AI111" s="67"/>
    </row>
    <row r="112" spans="1:35" ht="15.75" customHeight="1" x14ac:dyDescent="0.2">
      <c r="A112" s="15"/>
      <c r="B112" s="66"/>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c r="AI112" s="67"/>
    </row>
    <row r="113" spans="1:35" ht="15.75" customHeight="1" x14ac:dyDescent="0.2">
      <c r="A113" s="15"/>
      <c r="B113" s="66"/>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c r="AI113" s="67"/>
    </row>
    <row r="114" spans="1:35" ht="15.75" customHeight="1" x14ac:dyDescent="0.2">
      <c r="A114" s="15"/>
      <c r="B114" s="66"/>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c r="AI114" s="67"/>
    </row>
    <row r="115" spans="1:35" ht="15.75" customHeight="1" x14ac:dyDescent="0.2">
      <c r="A115" s="15"/>
      <c r="B115" s="66"/>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7"/>
      <c r="AI115" s="67"/>
    </row>
    <row r="116" spans="1:35" ht="15.75" customHeight="1" x14ac:dyDescent="0.2">
      <c r="A116" s="17"/>
      <c r="B116" s="68"/>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row>
    <row r="117" spans="1:35" ht="15.75" customHeight="1" x14ac:dyDescent="0.2">
      <c r="A117" s="1"/>
      <c r="B117" s="20"/>
    </row>
    <row r="118" spans="1:35" ht="15.75" customHeight="1" x14ac:dyDescent="0.2">
      <c r="A118" s="72"/>
      <c r="B118" s="73"/>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c r="AB118" s="74"/>
      <c r="AC118" s="74"/>
      <c r="AD118" s="74"/>
      <c r="AE118" s="74"/>
      <c r="AF118" s="74"/>
      <c r="AG118" s="74"/>
      <c r="AH118" s="74"/>
      <c r="AI118" s="74"/>
    </row>
    <row r="119" spans="1:35" ht="15.75" customHeight="1" x14ac:dyDescent="0.2">
      <c r="A119" s="72"/>
      <c r="B119" s="73"/>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row>
    <row r="120" spans="1:35" ht="15.75" customHeight="1" x14ac:dyDescent="0.2">
      <c r="A120" s="72"/>
      <c r="B120" s="76"/>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spans="1:35" ht="15.75" customHeight="1" x14ac:dyDescent="0.2">
      <c r="A121" s="72"/>
      <c r="B121" s="76"/>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c r="AA121" s="77"/>
      <c r="AB121" s="77"/>
      <c r="AC121" s="77"/>
      <c r="AD121" s="77"/>
      <c r="AE121" s="77"/>
      <c r="AF121" s="77"/>
      <c r="AG121" s="77"/>
      <c r="AH121" s="77"/>
      <c r="AI121" s="77"/>
    </row>
    <row r="122" spans="1:35" ht="15.75" customHeight="1" x14ac:dyDescent="0.2">
      <c r="A122" s="1"/>
      <c r="B122" s="20"/>
    </row>
    <row r="123" spans="1:35" ht="15.75" customHeight="1" x14ac:dyDescent="0.2">
      <c r="A123" s="15"/>
      <c r="B123" s="66"/>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c r="AA123" s="67"/>
      <c r="AB123" s="67"/>
      <c r="AC123" s="67"/>
      <c r="AD123" s="67"/>
      <c r="AE123" s="67"/>
      <c r="AF123" s="67"/>
      <c r="AG123" s="67"/>
      <c r="AH123" s="67"/>
      <c r="AI123" s="67"/>
    </row>
    <row r="124" spans="1:35" ht="15.75" customHeight="1" x14ac:dyDescent="0.2">
      <c r="A124" s="15"/>
      <c r="B124" s="66"/>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c r="AH124" s="67"/>
      <c r="AI124" s="67"/>
    </row>
    <row r="125" spans="1:35" ht="15.75" customHeight="1" x14ac:dyDescent="0.2">
      <c r="A125" s="15"/>
      <c r="B125" s="66"/>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c r="AH125" s="67"/>
      <c r="AI125" s="67"/>
    </row>
    <row r="126" spans="1:35" ht="15.75" customHeight="1" x14ac:dyDescent="0.2">
      <c r="A126" s="15"/>
      <c r="B126" s="66"/>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c r="AE126" s="67"/>
      <c r="AF126" s="67"/>
      <c r="AG126" s="67"/>
      <c r="AH126" s="67"/>
      <c r="AI126" s="67"/>
    </row>
    <row r="127" spans="1:35" ht="15.75" customHeight="1" x14ac:dyDescent="0.2">
      <c r="A127" s="15"/>
      <c r="B127" s="66"/>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c r="AA127" s="67"/>
      <c r="AB127" s="67"/>
      <c r="AC127" s="67"/>
      <c r="AD127" s="67"/>
      <c r="AE127" s="67"/>
      <c r="AF127" s="67"/>
      <c r="AG127" s="67"/>
      <c r="AH127" s="67"/>
      <c r="AI127" s="67"/>
    </row>
    <row r="128" spans="1:35" ht="15.75" customHeight="1" x14ac:dyDescent="0.2">
      <c r="A128" s="15"/>
      <c r="B128" s="66"/>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c r="AH128" s="67"/>
      <c r="AI128" s="67"/>
    </row>
    <row r="129" spans="1:35" ht="15.75" customHeight="1" x14ac:dyDescent="0.2">
      <c r="A129" s="15"/>
      <c r="B129" s="66"/>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c r="AH129" s="67"/>
      <c r="AI129" s="67"/>
    </row>
    <row r="130" spans="1:35" ht="15.75" customHeight="1" x14ac:dyDescent="0.2">
      <c r="A130" s="15"/>
      <c r="B130" s="66"/>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c r="AH130" s="67"/>
      <c r="AI130" s="67"/>
    </row>
    <row r="131" spans="1:35" ht="15.75" customHeight="1" x14ac:dyDescent="0.2">
      <c r="A131" s="15"/>
      <c r="B131" s="66"/>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row>
    <row r="132" spans="1:35" ht="15.75" customHeight="1" x14ac:dyDescent="0.2">
      <c r="A132" s="15"/>
      <c r="B132" s="66"/>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c r="AE132" s="67"/>
      <c r="AF132" s="67"/>
      <c r="AG132" s="67"/>
      <c r="AH132" s="67"/>
      <c r="AI132" s="67"/>
    </row>
    <row r="133" spans="1:35" ht="15.75" customHeight="1" x14ac:dyDescent="0.2">
      <c r="A133" s="17"/>
      <c r="B133" s="68"/>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row>
    <row r="134" spans="1:35" ht="15.75" customHeight="1" x14ac:dyDescent="0.2">
      <c r="A134" s="1"/>
      <c r="B134" s="20"/>
    </row>
    <row r="135" spans="1:35" ht="15.75" customHeight="1" x14ac:dyDescent="0.2">
      <c r="A135" s="70"/>
      <c r="B135" s="66"/>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row>
    <row r="136" spans="1:35" ht="15.75" customHeight="1" x14ac:dyDescent="0.2">
      <c r="A136" s="15"/>
      <c r="B136" s="66"/>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row>
    <row r="137" spans="1:35" ht="15.75" customHeight="1" x14ac:dyDescent="0.2">
      <c r="A137" s="15"/>
      <c r="B137" s="66"/>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row>
    <row r="138" spans="1:35" ht="15.75" customHeight="1" x14ac:dyDescent="0.2">
      <c r="A138" s="15"/>
      <c r="B138" s="66"/>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row>
    <row r="139" spans="1:35" ht="15.75" customHeight="1" x14ac:dyDescent="0.2">
      <c r="A139" s="15"/>
      <c r="B139" s="66"/>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row>
    <row r="140" spans="1:35" ht="15.75" customHeight="1" x14ac:dyDescent="0.2">
      <c r="A140" s="15"/>
      <c r="B140" s="66"/>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row>
    <row r="141" spans="1:35" ht="15.75" customHeight="1" x14ac:dyDescent="0.2">
      <c r="A141" s="15"/>
      <c r="B141" s="66"/>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row>
    <row r="142" spans="1:35" ht="15.75" customHeight="1" x14ac:dyDescent="0.2">
      <c r="A142" s="15"/>
      <c r="B142" s="66"/>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row>
    <row r="143" spans="1:35" ht="15.75" customHeight="1" x14ac:dyDescent="0.2">
      <c r="A143" s="15"/>
      <c r="B143" s="66"/>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row>
    <row r="144" spans="1:35" ht="15.75" customHeight="1" x14ac:dyDescent="0.2">
      <c r="A144" s="15"/>
      <c r="B144" s="66"/>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row>
    <row r="145" spans="1:35" ht="15.75" customHeight="1" x14ac:dyDescent="0.2">
      <c r="A145" s="15"/>
      <c r="B145" s="66"/>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row>
    <row r="146" spans="1:35" ht="15.75" customHeight="1" x14ac:dyDescent="0.2">
      <c r="A146" s="15"/>
      <c r="B146" s="66"/>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row>
    <row r="147" spans="1:35" ht="15.75" customHeight="1" x14ac:dyDescent="0.2">
      <c r="A147" s="15"/>
      <c r="B147" s="66"/>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row>
    <row r="148" spans="1:35" ht="15.75" customHeight="1" x14ac:dyDescent="0.2">
      <c r="A148" s="15"/>
      <c r="B148" s="66"/>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row>
    <row r="149" spans="1:35" ht="15.75" customHeight="1" x14ac:dyDescent="0.2">
      <c r="A149" s="15"/>
      <c r="B149" s="66"/>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row>
    <row r="150" spans="1:35" ht="15.75" customHeight="1" x14ac:dyDescent="0.2">
      <c r="A150" s="15"/>
      <c r="B150" s="66"/>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row>
    <row r="151" spans="1:35" ht="15.75" customHeight="1" x14ac:dyDescent="0.2">
      <c r="A151" s="15"/>
      <c r="B151" s="66"/>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row>
    <row r="152" spans="1:35" ht="15.75" customHeight="1" x14ac:dyDescent="0.2">
      <c r="A152" s="15"/>
      <c r="B152" s="66"/>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row>
    <row r="153" spans="1:35" ht="15.75" customHeight="1" x14ac:dyDescent="0.2">
      <c r="A153" s="15"/>
      <c r="B153" s="66"/>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row>
    <row r="154" spans="1:35" ht="15.75" customHeight="1" x14ac:dyDescent="0.2">
      <c r="A154" s="15"/>
      <c r="B154" s="66"/>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row>
    <row r="155" spans="1:35" ht="15.75" customHeight="1" x14ac:dyDescent="0.2">
      <c r="A155" s="17"/>
      <c r="B155" s="68"/>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row>
    <row r="156" spans="1:35" ht="15.75" customHeight="1" x14ac:dyDescent="0.2">
      <c r="A156" s="15"/>
      <c r="B156" s="66"/>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row>
    <row r="157" spans="1:35" ht="15.75" customHeight="1" x14ac:dyDescent="0.2">
      <c r="A157" s="17"/>
      <c r="B157" s="68"/>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row>
    <row r="158" spans="1:35" ht="15.75" customHeight="1" x14ac:dyDescent="0.2">
      <c r="B158" s="20"/>
    </row>
    <row r="159" spans="1:35" ht="15.75" customHeight="1" x14ac:dyDescent="0.2">
      <c r="B159" s="20"/>
      <c r="C159" s="80"/>
      <c r="D159" s="80"/>
      <c r="E159" s="80"/>
      <c r="F159" s="80"/>
      <c r="G159" s="80"/>
      <c r="H159" s="80"/>
      <c r="I159" s="80"/>
      <c r="J159" s="80"/>
      <c r="K159" s="80"/>
      <c r="L159" s="80"/>
    </row>
    <row r="160" spans="1:35" ht="15.75" customHeight="1" x14ac:dyDescent="0.2">
      <c r="B160" s="20"/>
      <c r="C160" s="80"/>
      <c r="D160" s="80"/>
      <c r="E160" s="80"/>
      <c r="F160" s="80"/>
      <c r="G160" s="80"/>
      <c r="H160" s="80"/>
      <c r="I160" s="80"/>
      <c r="J160" s="80"/>
      <c r="K160" s="80"/>
      <c r="L160" s="80"/>
    </row>
    <row r="161" spans="2:2" ht="15.75" customHeight="1" x14ac:dyDescent="0.2">
      <c r="B161" s="20"/>
    </row>
    <row r="162" spans="2:2" ht="15.75" customHeight="1" x14ac:dyDescent="0.2">
      <c r="B162" s="20"/>
    </row>
    <row r="163" spans="2:2" ht="15.75" customHeight="1" x14ac:dyDescent="0.2">
      <c r="B163" s="20"/>
    </row>
    <row r="164" spans="2:2" ht="15.75" customHeight="1" x14ac:dyDescent="0.2">
      <c r="B164" s="20"/>
    </row>
    <row r="165" spans="2:2" ht="15.75" customHeight="1" x14ac:dyDescent="0.2">
      <c r="B165" s="20"/>
    </row>
    <row r="166" spans="2:2" ht="15.75" customHeight="1" x14ac:dyDescent="0.2">
      <c r="B166" s="20"/>
    </row>
    <row r="167" spans="2:2" ht="15.75" customHeight="1" x14ac:dyDescent="0.2">
      <c r="B167" s="20"/>
    </row>
    <row r="168" spans="2:2" ht="15.75" customHeight="1" x14ac:dyDescent="0.2">
      <c r="B168" s="20"/>
    </row>
    <row r="169" spans="2:2" ht="15.75" customHeight="1" x14ac:dyDescent="0.2">
      <c r="B169" s="20"/>
    </row>
    <row r="170" spans="2:2" ht="15.75" customHeight="1" x14ac:dyDescent="0.2">
      <c r="B170" s="20"/>
    </row>
    <row r="171" spans="2:2" ht="15.75" customHeight="1" x14ac:dyDescent="0.2">
      <c r="B171" s="20"/>
    </row>
    <row r="172" spans="2:2" ht="15.75" customHeight="1" x14ac:dyDescent="0.2">
      <c r="B172" s="20"/>
    </row>
    <row r="173" spans="2:2" ht="15.75" customHeight="1" x14ac:dyDescent="0.2">
      <c r="B173" s="20"/>
    </row>
    <row r="174" spans="2:2" ht="15.75" customHeight="1" x14ac:dyDescent="0.2">
      <c r="B174" s="20"/>
    </row>
    <row r="175" spans="2:2" ht="15.75" customHeight="1" x14ac:dyDescent="0.2">
      <c r="B175" s="20"/>
    </row>
    <row r="176" spans="2:2" ht="15.75" customHeight="1" x14ac:dyDescent="0.2">
      <c r="B176" s="20"/>
    </row>
    <row r="177" spans="2:2" ht="15.75" customHeight="1" x14ac:dyDescent="0.2">
      <c r="B177" s="20"/>
    </row>
    <row r="178" spans="2:2" ht="15.75" customHeight="1" x14ac:dyDescent="0.2">
      <c r="B178" s="20"/>
    </row>
    <row r="179" spans="2:2" ht="15.75" customHeight="1" x14ac:dyDescent="0.2">
      <c r="B179" s="20"/>
    </row>
    <row r="180" spans="2:2" ht="15.75" customHeight="1" x14ac:dyDescent="0.2">
      <c r="B180" s="20"/>
    </row>
    <row r="181" spans="2:2" ht="15.75" customHeight="1" x14ac:dyDescent="0.2">
      <c r="B181" s="20"/>
    </row>
    <row r="182" spans="2:2" ht="15.75" customHeight="1" x14ac:dyDescent="0.2">
      <c r="B182" s="20"/>
    </row>
    <row r="183" spans="2:2" ht="15.75" customHeight="1" x14ac:dyDescent="0.2">
      <c r="B183" s="20"/>
    </row>
    <row r="184" spans="2:2" ht="15.75" customHeight="1" x14ac:dyDescent="0.2">
      <c r="B184" s="20"/>
    </row>
    <row r="185" spans="2:2" ht="15.75" customHeight="1" x14ac:dyDescent="0.2">
      <c r="B185" s="20"/>
    </row>
    <row r="186" spans="2:2" ht="15.75" customHeight="1" x14ac:dyDescent="0.2">
      <c r="B186" s="20"/>
    </row>
    <row r="187" spans="2:2" ht="15.75" customHeight="1" x14ac:dyDescent="0.2">
      <c r="B187" s="20"/>
    </row>
    <row r="188" spans="2:2" ht="15.75" customHeight="1" x14ac:dyDescent="0.2">
      <c r="B188" s="20"/>
    </row>
    <row r="189" spans="2:2" ht="15.75" customHeight="1" x14ac:dyDescent="0.2">
      <c r="B189" s="20"/>
    </row>
    <row r="190" spans="2:2" ht="15.75" customHeight="1" x14ac:dyDescent="0.2">
      <c r="B190" s="20"/>
    </row>
    <row r="191" spans="2:2" ht="15.75" customHeight="1" x14ac:dyDescent="0.2">
      <c r="B191" s="20"/>
    </row>
    <row r="192" spans="2:2" ht="15.75" customHeight="1" x14ac:dyDescent="0.2">
      <c r="B192" s="20"/>
    </row>
    <row r="193" spans="2:2" ht="15.75" customHeight="1" x14ac:dyDescent="0.2">
      <c r="B193" s="20"/>
    </row>
    <row r="194" spans="2:2" ht="15.75" customHeight="1" x14ac:dyDescent="0.2">
      <c r="B194" s="20"/>
    </row>
    <row r="195" spans="2:2" ht="15.75" customHeight="1" x14ac:dyDescent="0.2">
      <c r="B195" s="20"/>
    </row>
    <row r="196" spans="2:2" ht="15.75" customHeight="1" x14ac:dyDescent="0.2">
      <c r="B196" s="20"/>
    </row>
    <row r="197" spans="2:2" ht="15.75" customHeight="1" x14ac:dyDescent="0.2">
      <c r="B197" s="20"/>
    </row>
    <row r="198" spans="2:2" ht="15.75" customHeight="1" x14ac:dyDescent="0.2">
      <c r="B198" s="20"/>
    </row>
    <row r="199" spans="2:2" ht="15.75" customHeight="1" x14ac:dyDescent="0.2">
      <c r="B199" s="20"/>
    </row>
    <row r="200" spans="2:2" ht="15.75" customHeight="1" x14ac:dyDescent="0.2">
      <c r="B200" s="20"/>
    </row>
    <row r="201" spans="2:2" ht="15.75" customHeight="1" x14ac:dyDescent="0.2">
      <c r="B201" s="20"/>
    </row>
    <row r="202" spans="2:2" ht="15.75" customHeight="1" x14ac:dyDescent="0.2">
      <c r="B202" s="20"/>
    </row>
    <row r="203" spans="2:2" ht="15.75" customHeight="1" x14ac:dyDescent="0.2">
      <c r="B203" s="20"/>
    </row>
    <row r="204" spans="2:2" ht="15.75" customHeight="1" x14ac:dyDescent="0.2">
      <c r="B204" s="20"/>
    </row>
    <row r="205" spans="2:2" ht="15.75" customHeight="1" x14ac:dyDescent="0.2">
      <c r="B205" s="20"/>
    </row>
    <row r="206" spans="2:2" ht="15.75" customHeight="1" x14ac:dyDescent="0.2">
      <c r="B206" s="20"/>
    </row>
    <row r="207" spans="2:2" ht="15.75" customHeight="1" x14ac:dyDescent="0.2">
      <c r="B207" s="20"/>
    </row>
    <row r="208" spans="2:2" ht="15.75" customHeight="1" x14ac:dyDescent="0.2">
      <c r="B208" s="20"/>
    </row>
    <row r="209" spans="2:2" ht="15.75" customHeight="1" x14ac:dyDescent="0.2">
      <c r="B209" s="20"/>
    </row>
    <row r="210" spans="2:2" ht="15.75" customHeight="1" x14ac:dyDescent="0.2">
      <c r="B210" s="20"/>
    </row>
    <row r="211" spans="2:2" ht="15.75" customHeight="1" x14ac:dyDescent="0.2">
      <c r="B211" s="20"/>
    </row>
    <row r="212" spans="2:2" ht="15.75" customHeight="1" x14ac:dyDescent="0.2">
      <c r="B212" s="20"/>
    </row>
    <row r="213" spans="2:2" ht="15.75" customHeight="1" x14ac:dyDescent="0.2">
      <c r="B213" s="20"/>
    </row>
    <row r="214" spans="2:2" ht="15.75" customHeight="1" x14ac:dyDescent="0.2">
      <c r="B214" s="20"/>
    </row>
    <row r="215" spans="2:2" ht="15.75" customHeight="1" x14ac:dyDescent="0.2">
      <c r="B215" s="20"/>
    </row>
    <row r="216" spans="2:2" ht="15.75" customHeight="1" x14ac:dyDescent="0.2">
      <c r="B216" s="20"/>
    </row>
    <row r="217" spans="2:2" ht="15.75" customHeight="1" x14ac:dyDescent="0.2">
      <c r="B217" s="20"/>
    </row>
    <row r="218" spans="2:2" ht="15.75" customHeight="1" x14ac:dyDescent="0.2">
      <c r="B218" s="20"/>
    </row>
    <row r="219" spans="2:2" ht="15.75" customHeight="1" x14ac:dyDescent="0.2">
      <c r="B219" s="20"/>
    </row>
    <row r="220" spans="2:2" ht="15.75" customHeight="1" x14ac:dyDescent="0.2">
      <c r="B220" s="20"/>
    </row>
    <row r="221" spans="2:2" ht="15.75" customHeight="1" x14ac:dyDescent="0.2">
      <c r="B221" s="20"/>
    </row>
    <row r="222" spans="2:2" ht="15.75" customHeight="1" x14ac:dyDescent="0.2">
      <c r="B222" s="20"/>
    </row>
    <row r="223" spans="2:2" ht="15.75" customHeight="1" x14ac:dyDescent="0.2">
      <c r="B223" s="20"/>
    </row>
    <row r="224" spans="2:2" ht="15.75" customHeight="1" x14ac:dyDescent="0.2">
      <c r="B224" s="20"/>
    </row>
    <row r="225" spans="2:2" ht="15.75" customHeight="1" x14ac:dyDescent="0.2">
      <c r="B225" s="20"/>
    </row>
    <row r="226" spans="2:2" ht="15.75" customHeight="1" x14ac:dyDescent="0.2">
      <c r="B226" s="20"/>
    </row>
    <row r="227" spans="2:2" ht="15.75" customHeight="1" x14ac:dyDescent="0.2">
      <c r="B227" s="20"/>
    </row>
    <row r="228" spans="2:2" ht="15.75" customHeight="1" x14ac:dyDescent="0.2">
      <c r="B228" s="20"/>
    </row>
    <row r="229" spans="2:2" ht="15.75" customHeight="1" x14ac:dyDescent="0.2">
      <c r="B229" s="20"/>
    </row>
    <row r="230" spans="2:2" ht="15.75" customHeight="1" x14ac:dyDescent="0.2">
      <c r="B230" s="20"/>
    </row>
    <row r="231" spans="2:2" ht="15.75" customHeight="1" x14ac:dyDescent="0.2">
      <c r="B231" s="20"/>
    </row>
    <row r="232" spans="2:2" ht="15.75" customHeight="1" x14ac:dyDescent="0.2">
      <c r="B232" s="20"/>
    </row>
    <row r="233" spans="2:2" ht="15.75" customHeight="1" x14ac:dyDescent="0.2">
      <c r="B233" s="20"/>
    </row>
    <row r="234" spans="2:2" ht="15.75" customHeight="1" x14ac:dyDescent="0.2">
      <c r="B234" s="20"/>
    </row>
    <row r="235" spans="2:2" ht="15.75" customHeight="1" x14ac:dyDescent="0.2">
      <c r="B235" s="20"/>
    </row>
    <row r="236" spans="2:2" ht="15.75" customHeight="1" x14ac:dyDescent="0.2">
      <c r="B236" s="20"/>
    </row>
    <row r="237" spans="2:2" ht="15.75" customHeight="1" x14ac:dyDescent="0.2">
      <c r="B237" s="20"/>
    </row>
    <row r="238" spans="2:2" ht="15.75" customHeight="1" x14ac:dyDescent="0.2">
      <c r="B238" s="20"/>
    </row>
    <row r="239" spans="2:2" ht="15.75" customHeight="1" x14ac:dyDescent="0.2">
      <c r="B239" s="20"/>
    </row>
    <row r="240" spans="2:2" ht="15.75" customHeight="1" x14ac:dyDescent="0.2">
      <c r="B240" s="20"/>
    </row>
    <row r="241" spans="2:2" ht="15.75" customHeight="1" x14ac:dyDescent="0.2">
      <c r="B241" s="20"/>
    </row>
    <row r="242" spans="2:2" ht="15.75" customHeight="1" x14ac:dyDescent="0.2">
      <c r="B242" s="20"/>
    </row>
    <row r="243" spans="2:2" ht="15.75" customHeight="1" x14ac:dyDescent="0.2">
      <c r="B243" s="20"/>
    </row>
    <row r="244" spans="2:2" ht="15.75" customHeight="1" x14ac:dyDescent="0.2">
      <c r="B244" s="20"/>
    </row>
    <row r="245" spans="2:2" ht="15.75" customHeight="1" x14ac:dyDescent="0.2">
      <c r="B245" s="20"/>
    </row>
    <row r="246" spans="2:2" ht="15.75" customHeight="1" x14ac:dyDescent="0.2">
      <c r="B246" s="20"/>
    </row>
    <row r="247" spans="2:2" ht="15.75" customHeight="1" x14ac:dyDescent="0.2">
      <c r="B247" s="20"/>
    </row>
    <row r="248" spans="2:2" ht="15.75" customHeight="1" x14ac:dyDescent="0.2">
      <c r="B248" s="20"/>
    </row>
    <row r="249" spans="2:2" ht="15.75" customHeight="1" x14ac:dyDescent="0.2">
      <c r="B249" s="20"/>
    </row>
    <row r="250" spans="2:2" ht="15.75" customHeight="1" x14ac:dyDescent="0.2">
      <c r="B250" s="20"/>
    </row>
    <row r="251" spans="2:2" ht="15.75" customHeight="1" x14ac:dyDescent="0.2">
      <c r="B251" s="20"/>
    </row>
    <row r="252" spans="2:2" ht="15.75" customHeight="1" x14ac:dyDescent="0.2">
      <c r="B252" s="20"/>
    </row>
    <row r="253" spans="2:2" ht="15.75" customHeight="1" x14ac:dyDescent="0.2">
      <c r="B253" s="20"/>
    </row>
    <row r="254" spans="2:2" ht="15.75" customHeight="1" x14ac:dyDescent="0.2">
      <c r="B254" s="20"/>
    </row>
    <row r="255" spans="2:2" ht="15.75" customHeight="1" x14ac:dyDescent="0.2">
      <c r="B255" s="20"/>
    </row>
    <row r="256" spans="2:2" ht="15.75" customHeight="1" x14ac:dyDescent="0.2">
      <c r="B256" s="20"/>
    </row>
    <row r="257" spans="2:2" ht="15.75" customHeight="1" x14ac:dyDescent="0.2">
      <c r="B257" s="20"/>
    </row>
    <row r="258" spans="2:2" ht="15.75" customHeight="1" x14ac:dyDescent="0.2">
      <c r="B258" s="20"/>
    </row>
    <row r="259" spans="2:2" ht="15.75" customHeight="1" x14ac:dyDescent="0.2">
      <c r="B259" s="20"/>
    </row>
    <row r="260" spans="2:2" ht="15.75" customHeight="1" x14ac:dyDescent="0.2">
      <c r="B260" s="20"/>
    </row>
    <row r="261" spans="2:2" ht="15.75" customHeight="1" x14ac:dyDescent="0.2">
      <c r="B261" s="20"/>
    </row>
    <row r="262" spans="2:2" ht="15.75" customHeight="1" x14ac:dyDescent="0.2">
      <c r="B262" s="20"/>
    </row>
    <row r="263" spans="2:2" ht="15.75" customHeight="1" x14ac:dyDescent="0.2">
      <c r="B263" s="20"/>
    </row>
    <row r="264" spans="2:2" ht="15.75" customHeight="1" x14ac:dyDescent="0.2">
      <c r="B264" s="20"/>
    </row>
    <row r="265" spans="2:2" ht="15.75" customHeight="1" x14ac:dyDescent="0.2">
      <c r="B265" s="20"/>
    </row>
    <row r="266" spans="2:2" ht="15.75" customHeight="1" x14ac:dyDescent="0.2">
      <c r="B266" s="20"/>
    </row>
    <row r="267" spans="2:2" ht="15.75" customHeight="1" x14ac:dyDescent="0.2">
      <c r="B267" s="20"/>
    </row>
    <row r="268" spans="2:2" ht="15.75" customHeight="1" x14ac:dyDescent="0.2">
      <c r="B268" s="20"/>
    </row>
    <row r="269" spans="2:2" ht="15.75" customHeight="1" x14ac:dyDescent="0.2">
      <c r="B269" s="20"/>
    </row>
    <row r="270" spans="2:2" ht="15.75" customHeight="1" x14ac:dyDescent="0.2">
      <c r="B270" s="20"/>
    </row>
    <row r="271" spans="2:2" ht="15.75" customHeight="1" x14ac:dyDescent="0.2">
      <c r="B271" s="20"/>
    </row>
    <row r="272" spans="2:2" ht="15.75" customHeight="1" x14ac:dyDescent="0.2">
      <c r="B272" s="20"/>
    </row>
    <row r="273" spans="2:2" ht="15.75" customHeight="1" x14ac:dyDescent="0.2">
      <c r="B273" s="20"/>
    </row>
    <row r="274" spans="2:2" ht="15.75" customHeight="1" x14ac:dyDescent="0.2">
      <c r="B274" s="20"/>
    </row>
    <row r="275" spans="2:2" ht="15.75" customHeight="1" x14ac:dyDescent="0.2">
      <c r="B275" s="20"/>
    </row>
    <row r="276" spans="2:2" ht="15.75" customHeight="1" x14ac:dyDescent="0.2">
      <c r="B276" s="20"/>
    </row>
    <row r="277" spans="2:2" ht="15.75" customHeight="1" x14ac:dyDescent="0.2">
      <c r="B277" s="20"/>
    </row>
    <row r="278" spans="2:2" ht="15.75" customHeight="1" x14ac:dyDescent="0.2">
      <c r="B278" s="20"/>
    </row>
    <row r="279" spans="2:2" ht="15.75" customHeight="1" x14ac:dyDescent="0.2">
      <c r="B279" s="20"/>
    </row>
    <row r="280" spans="2:2" ht="15.75" customHeight="1" x14ac:dyDescent="0.2">
      <c r="B280" s="20"/>
    </row>
    <row r="281" spans="2:2" ht="15.75" customHeight="1" x14ac:dyDescent="0.2">
      <c r="B281" s="20"/>
    </row>
    <row r="282" spans="2:2" ht="15.75" customHeight="1" x14ac:dyDescent="0.2">
      <c r="B282" s="20"/>
    </row>
    <row r="283" spans="2:2" ht="15.75" customHeight="1" x14ac:dyDescent="0.2">
      <c r="B283" s="20"/>
    </row>
    <row r="284" spans="2:2" ht="15.75" customHeight="1" x14ac:dyDescent="0.2">
      <c r="B284" s="20"/>
    </row>
    <row r="285" spans="2:2" ht="15.75" customHeight="1" x14ac:dyDescent="0.2">
      <c r="B285" s="20"/>
    </row>
    <row r="286" spans="2:2" ht="15.75" customHeight="1" x14ac:dyDescent="0.2">
      <c r="B286" s="20"/>
    </row>
    <row r="287" spans="2:2" ht="15.75" customHeight="1" x14ac:dyDescent="0.2">
      <c r="B287" s="20"/>
    </row>
    <row r="288" spans="2:2" ht="15.75" customHeight="1" x14ac:dyDescent="0.2">
      <c r="B288" s="20"/>
    </row>
    <row r="289" spans="2:2" ht="15.75" customHeight="1" x14ac:dyDescent="0.2">
      <c r="B289" s="20"/>
    </row>
    <row r="290" spans="2:2" ht="15.75" customHeight="1" x14ac:dyDescent="0.2">
      <c r="B290" s="20"/>
    </row>
    <row r="291" spans="2:2" ht="15.75" customHeight="1" x14ac:dyDescent="0.2">
      <c r="B291" s="20"/>
    </row>
    <row r="292" spans="2:2" ht="15.75" customHeight="1" x14ac:dyDescent="0.2">
      <c r="B292" s="20"/>
    </row>
    <row r="293" spans="2:2" ht="15.75" customHeight="1" x14ac:dyDescent="0.2">
      <c r="B293" s="20"/>
    </row>
    <row r="294" spans="2:2" ht="15.75" customHeight="1" x14ac:dyDescent="0.2">
      <c r="B294" s="20"/>
    </row>
    <row r="295" spans="2:2" ht="15.75" customHeight="1" x14ac:dyDescent="0.2">
      <c r="B295" s="20"/>
    </row>
    <row r="296" spans="2:2" ht="15.75" customHeight="1" x14ac:dyDescent="0.2">
      <c r="B296" s="20"/>
    </row>
    <row r="297" spans="2:2" ht="15.75" customHeight="1" x14ac:dyDescent="0.2">
      <c r="B297" s="20"/>
    </row>
    <row r="298" spans="2:2" ht="15.75" customHeight="1" x14ac:dyDescent="0.2">
      <c r="B298" s="20"/>
    </row>
    <row r="299" spans="2:2" ht="15.75" customHeight="1" x14ac:dyDescent="0.2">
      <c r="B299" s="20"/>
    </row>
    <row r="300" spans="2:2" ht="15.75" customHeight="1" x14ac:dyDescent="0.2">
      <c r="B300" s="20"/>
    </row>
    <row r="301" spans="2:2" ht="15.75" customHeight="1" x14ac:dyDescent="0.2">
      <c r="B301" s="20"/>
    </row>
    <row r="302" spans="2:2" ht="15.75" customHeight="1" x14ac:dyDescent="0.2">
      <c r="B302" s="20"/>
    </row>
    <row r="303" spans="2:2" ht="15.75" customHeight="1" x14ac:dyDescent="0.2">
      <c r="B303" s="20"/>
    </row>
    <row r="304" spans="2:2" ht="15.75" customHeight="1" x14ac:dyDescent="0.2">
      <c r="B304" s="20"/>
    </row>
    <row r="305" spans="2:2" ht="15.75" customHeight="1" x14ac:dyDescent="0.2">
      <c r="B305" s="20"/>
    </row>
    <row r="306" spans="2:2" ht="15.75" customHeight="1" x14ac:dyDescent="0.2">
      <c r="B306" s="20"/>
    </row>
    <row r="307" spans="2:2" ht="15.75" customHeight="1" x14ac:dyDescent="0.2">
      <c r="B307" s="20"/>
    </row>
    <row r="308" spans="2:2" ht="15.75" customHeight="1" x14ac:dyDescent="0.2">
      <c r="B308" s="20"/>
    </row>
    <row r="309" spans="2:2" ht="15.75" customHeight="1" x14ac:dyDescent="0.2">
      <c r="B309" s="20"/>
    </row>
    <row r="310" spans="2:2" ht="15.75" customHeight="1" x14ac:dyDescent="0.2">
      <c r="B310" s="20"/>
    </row>
    <row r="311" spans="2:2" ht="15.75" customHeight="1" x14ac:dyDescent="0.2">
      <c r="B311" s="20"/>
    </row>
    <row r="312" spans="2:2" ht="15.75" customHeight="1" x14ac:dyDescent="0.2">
      <c r="B312" s="20"/>
    </row>
    <row r="313" spans="2:2" ht="15.75" customHeight="1" x14ac:dyDescent="0.2">
      <c r="B313" s="20"/>
    </row>
    <row r="314" spans="2:2" ht="15.75" customHeight="1" x14ac:dyDescent="0.2">
      <c r="B314" s="20"/>
    </row>
    <row r="315" spans="2:2" ht="15.75" customHeight="1" x14ac:dyDescent="0.2">
      <c r="B315" s="20"/>
    </row>
    <row r="316" spans="2:2" ht="15.75" customHeight="1" x14ac:dyDescent="0.2">
      <c r="B316" s="20"/>
    </row>
    <row r="317" spans="2:2" ht="15.75" customHeight="1" x14ac:dyDescent="0.2">
      <c r="B317" s="20"/>
    </row>
    <row r="318" spans="2:2" ht="15.75" customHeight="1" x14ac:dyDescent="0.2">
      <c r="B318" s="20"/>
    </row>
    <row r="319" spans="2:2" ht="15.75" customHeight="1" x14ac:dyDescent="0.2">
      <c r="B319" s="20"/>
    </row>
    <row r="320" spans="2:2" ht="15.75" customHeight="1" x14ac:dyDescent="0.2">
      <c r="B320" s="20"/>
    </row>
    <row r="321" spans="2:2" ht="15.75" customHeight="1" x14ac:dyDescent="0.2">
      <c r="B321" s="20"/>
    </row>
    <row r="322" spans="2:2" ht="15.75" customHeight="1" x14ac:dyDescent="0.2">
      <c r="B322" s="20"/>
    </row>
    <row r="323" spans="2:2" ht="15.75" customHeight="1" x14ac:dyDescent="0.2">
      <c r="B323" s="20"/>
    </row>
    <row r="324" spans="2:2" ht="15.75" customHeight="1" x14ac:dyDescent="0.2">
      <c r="B324" s="20"/>
    </row>
    <row r="325" spans="2:2" ht="15.75" customHeight="1" x14ac:dyDescent="0.2">
      <c r="B325" s="20"/>
    </row>
    <row r="326" spans="2:2" ht="15.75" customHeight="1" x14ac:dyDescent="0.2">
      <c r="B326" s="20"/>
    </row>
    <row r="327" spans="2:2" ht="15.75" customHeight="1" x14ac:dyDescent="0.2">
      <c r="B327" s="20"/>
    </row>
    <row r="328" spans="2:2" ht="15.75" customHeight="1" x14ac:dyDescent="0.2">
      <c r="B328" s="20"/>
    </row>
    <row r="329" spans="2:2" ht="15.75" customHeight="1" x14ac:dyDescent="0.2">
      <c r="B329" s="20"/>
    </row>
    <row r="330" spans="2:2" ht="15.75" customHeight="1" x14ac:dyDescent="0.2">
      <c r="B330" s="20"/>
    </row>
    <row r="331" spans="2:2" ht="15.75" customHeight="1" x14ac:dyDescent="0.2">
      <c r="B331" s="20"/>
    </row>
    <row r="332" spans="2:2" ht="15.75" customHeight="1" x14ac:dyDescent="0.2">
      <c r="B332" s="20"/>
    </row>
    <row r="333" spans="2:2" ht="15.75" customHeight="1" x14ac:dyDescent="0.2">
      <c r="B333" s="20"/>
    </row>
    <row r="334" spans="2:2" ht="15.75" customHeight="1" x14ac:dyDescent="0.2">
      <c r="B334" s="20"/>
    </row>
    <row r="335" spans="2:2" ht="15.75" customHeight="1" x14ac:dyDescent="0.2">
      <c r="B335" s="20"/>
    </row>
    <row r="336" spans="2:2" ht="15.75" customHeight="1" x14ac:dyDescent="0.2">
      <c r="B336" s="20"/>
    </row>
    <row r="337" spans="2:2" ht="15.75" customHeight="1" x14ac:dyDescent="0.2">
      <c r="B337" s="20"/>
    </row>
    <row r="338" spans="2:2" ht="15.75" customHeight="1" x14ac:dyDescent="0.2">
      <c r="B338" s="20"/>
    </row>
    <row r="339" spans="2:2" ht="15.75" customHeight="1" x14ac:dyDescent="0.2">
      <c r="B339" s="20"/>
    </row>
    <row r="340" spans="2:2" ht="15.75" customHeight="1" x14ac:dyDescent="0.2">
      <c r="B340" s="20"/>
    </row>
    <row r="341" spans="2:2" ht="15.75" customHeight="1" x14ac:dyDescent="0.2">
      <c r="B341" s="20"/>
    </row>
    <row r="342" spans="2:2" ht="15.75" customHeight="1" x14ac:dyDescent="0.2">
      <c r="B342" s="20"/>
    </row>
    <row r="343" spans="2:2" ht="15.75" customHeight="1" x14ac:dyDescent="0.2">
      <c r="B343" s="20"/>
    </row>
    <row r="344" spans="2:2" ht="15.75" customHeight="1" x14ac:dyDescent="0.2">
      <c r="B344" s="20"/>
    </row>
    <row r="345" spans="2:2" ht="15.75" customHeight="1" x14ac:dyDescent="0.2">
      <c r="B345" s="20"/>
    </row>
    <row r="346" spans="2:2" ht="15.75" customHeight="1" x14ac:dyDescent="0.2">
      <c r="B346" s="20"/>
    </row>
    <row r="347" spans="2:2" ht="15.75" customHeight="1" x14ac:dyDescent="0.2">
      <c r="B347" s="20"/>
    </row>
    <row r="348" spans="2:2" ht="15.75" customHeight="1" x14ac:dyDescent="0.2">
      <c r="B348" s="20"/>
    </row>
    <row r="349" spans="2:2" ht="15.75" customHeight="1" x14ac:dyDescent="0.2">
      <c r="B349" s="20"/>
    </row>
    <row r="350" spans="2:2" ht="15.75" customHeight="1" x14ac:dyDescent="0.2">
      <c r="B350" s="20"/>
    </row>
    <row r="351" spans="2:2" ht="15.75" customHeight="1" x14ac:dyDescent="0.2">
      <c r="B351" s="20"/>
    </row>
    <row r="352" spans="2:2" ht="15.75" customHeight="1" x14ac:dyDescent="0.2">
      <c r="B352" s="20"/>
    </row>
    <row r="353" spans="2:2" ht="15.75" customHeight="1" x14ac:dyDescent="0.2">
      <c r="B353" s="20"/>
    </row>
    <row r="354" spans="2:2" ht="15.75" customHeight="1" x14ac:dyDescent="0.2">
      <c r="B354" s="20"/>
    </row>
    <row r="355" spans="2:2" ht="15.75" customHeight="1" x14ac:dyDescent="0.2">
      <c r="B355" s="20"/>
    </row>
    <row r="356" spans="2:2" ht="15.75" customHeight="1" x14ac:dyDescent="0.2">
      <c r="B356" s="20"/>
    </row>
    <row r="357" spans="2:2" ht="15.75" customHeight="1" x14ac:dyDescent="0.2">
      <c r="B357" s="20"/>
    </row>
    <row r="358" spans="2:2" ht="15.75" customHeight="1" x14ac:dyDescent="0.2">
      <c r="B358" s="20"/>
    </row>
    <row r="359" spans="2:2" ht="15.75" customHeight="1" x14ac:dyDescent="0.2">
      <c r="B359" s="20"/>
    </row>
    <row r="360" spans="2:2" ht="15.75" customHeight="1" x14ac:dyDescent="0.2">
      <c r="B360" s="20"/>
    </row>
    <row r="361" spans="2:2" ht="15.75" customHeight="1" x14ac:dyDescent="0.2">
      <c r="B361" s="20"/>
    </row>
    <row r="362" spans="2:2" ht="15.75" customHeight="1" x14ac:dyDescent="0.2">
      <c r="B362" s="20"/>
    </row>
    <row r="363" spans="2:2" ht="15.75" customHeight="1" x14ac:dyDescent="0.2">
      <c r="B363" s="20"/>
    </row>
    <row r="364" spans="2:2" ht="15.75" customHeight="1" x14ac:dyDescent="0.2">
      <c r="B364" s="20"/>
    </row>
    <row r="365" spans="2:2" ht="15.75" customHeight="1" x14ac:dyDescent="0.2">
      <c r="B365" s="20"/>
    </row>
    <row r="366" spans="2:2" ht="15.75" customHeight="1" x14ac:dyDescent="0.2">
      <c r="B366" s="20"/>
    </row>
    <row r="367" spans="2:2" ht="15.75" customHeight="1" x14ac:dyDescent="0.2">
      <c r="B367" s="20"/>
    </row>
    <row r="368" spans="2:2" ht="15.75" customHeight="1" x14ac:dyDescent="0.2">
      <c r="B368" s="20"/>
    </row>
    <row r="369" spans="2:2" ht="15.75" customHeight="1" x14ac:dyDescent="0.2">
      <c r="B369" s="20"/>
    </row>
    <row r="370" spans="2:2" ht="15.75" customHeight="1" x14ac:dyDescent="0.2">
      <c r="B370" s="20"/>
    </row>
    <row r="371" spans="2:2" ht="15.75" customHeight="1" x14ac:dyDescent="0.2">
      <c r="B371" s="20"/>
    </row>
    <row r="372" spans="2:2" ht="15.75" customHeight="1" x14ac:dyDescent="0.2">
      <c r="B372" s="20"/>
    </row>
    <row r="373" spans="2:2" ht="15.75" customHeight="1" x14ac:dyDescent="0.2">
      <c r="B373" s="20"/>
    </row>
    <row r="374" spans="2:2" ht="15.75" customHeight="1" x14ac:dyDescent="0.2">
      <c r="B374" s="20"/>
    </row>
    <row r="375" spans="2:2" ht="15.75" customHeight="1" x14ac:dyDescent="0.2">
      <c r="B375" s="20"/>
    </row>
    <row r="376" spans="2:2" ht="15.75" customHeight="1" x14ac:dyDescent="0.2">
      <c r="B376" s="20"/>
    </row>
    <row r="377" spans="2:2" ht="15.75" customHeight="1" x14ac:dyDescent="0.2">
      <c r="B377" s="20"/>
    </row>
    <row r="378" spans="2:2" ht="15.75" customHeight="1" x14ac:dyDescent="0.2">
      <c r="B378" s="20"/>
    </row>
    <row r="379" spans="2:2" ht="15.75" customHeight="1" x14ac:dyDescent="0.2">
      <c r="B379" s="20"/>
    </row>
    <row r="380" spans="2:2" ht="15.75" customHeight="1" x14ac:dyDescent="0.2">
      <c r="B380" s="20"/>
    </row>
    <row r="381" spans="2:2" ht="15.75" customHeight="1" x14ac:dyDescent="0.2">
      <c r="B381" s="20"/>
    </row>
    <row r="382" spans="2:2" ht="15.75" customHeight="1" x14ac:dyDescent="0.2">
      <c r="B382" s="20"/>
    </row>
    <row r="383" spans="2:2" ht="15.75" customHeight="1" x14ac:dyDescent="0.2">
      <c r="B383" s="20"/>
    </row>
    <row r="384" spans="2:2" ht="15.75" customHeight="1" x14ac:dyDescent="0.2">
      <c r="B384" s="20"/>
    </row>
    <row r="385" spans="2:2" ht="15.75" customHeight="1" x14ac:dyDescent="0.2">
      <c r="B385" s="20"/>
    </row>
    <row r="386" spans="2:2" ht="15.75" customHeight="1" x14ac:dyDescent="0.2">
      <c r="B386" s="20"/>
    </row>
    <row r="387" spans="2:2" ht="15.75" customHeight="1" x14ac:dyDescent="0.2">
      <c r="B387" s="20"/>
    </row>
    <row r="388" spans="2:2" ht="15.75" customHeight="1" x14ac:dyDescent="0.2">
      <c r="B388" s="20"/>
    </row>
    <row r="389" spans="2:2" ht="15.75" customHeight="1" x14ac:dyDescent="0.2">
      <c r="B389" s="20"/>
    </row>
    <row r="390" spans="2:2" ht="15.75" customHeight="1" x14ac:dyDescent="0.2">
      <c r="B390" s="20"/>
    </row>
    <row r="391" spans="2:2" ht="15.75" customHeight="1" x14ac:dyDescent="0.2">
      <c r="B391" s="20"/>
    </row>
    <row r="392" spans="2:2" ht="15.75" customHeight="1" x14ac:dyDescent="0.2">
      <c r="B392" s="20"/>
    </row>
    <row r="393" spans="2:2" ht="15.75" customHeight="1" x14ac:dyDescent="0.2">
      <c r="B393" s="20"/>
    </row>
    <row r="394" spans="2:2" ht="15.75" customHeight="1" x14ac:dyDescent="0.2">
      <c r="B394" s="20"/>
    </row>
    <row r="395" spans="2:2" ht="15.75" customHeight="1" x14ac:dyDescent="0.2">
      <c r="B395" s="20"/>
    </row>
    <row r="396" spans="2:2" ht="15.75" customHeight="1" x14ac:dyDescent="0.2">
      <c r="B396" s="20"/>
    </row>
    <row r="397" spans="2:2" ht="15.75" customHeight="1" x14ac:dyDescent="0.2">
      <c r="B397" s="20"/>
    </row>
    <row r="398" spans="2:2" ht="15.75" customHeight="1" x14ac:dyDescent="0.2">
      <c r="B398" s="20"/>
    </row>
    <row r="399" spans="2:2" ht="15.75" customHeight="1" x14ac:dyDescent="0.2">
      <c r="B399" s="20"/>
    </row>
    <row r="400" spans="2:2" ht="15.75" customHeight="1" x14ac:dyDescent="0.2">
      <c r="B400" s="20"/>
    </row>
    <row r="401" spans="2:2" ht="15.75" customHeight="1" x14ac:dyDescent="0.2">
      <c r="B401" s="20"/>
    </row>
    <row r="402" spans="2:2" ht="15.75" customHeight="1" x14ac:dyDescent="0.2">
      <c r="B402" s="20"/>
    </row>
    <row r="403" spans="2:2" ht="15.75" customHeight="1" x14ac:dyDescent="0.2">
      <c r="B403" s="20"/>
    </row>
    <row r="404" spans="2:2" ht="15.75" customHeight="1" x14ac:dyDescent="0.2">
      <c r="B404" s="20"/>
    </row>
    <row r="405" spans="2:2" ht="15.75" customHeight="1" x14ac:dyDescent="0.2">
      <c r="B405" s="20"/>
    </row>
    <row r="406" spans="2:2" ht="15.75" customHeight="1" x14ac:dyDescent="0.2">
      <c r="B406" s="20"/>
    </row>
    <row r="407" spans="2:2" ht="15.75" customHeight="1" x14ac:dyDescent="0.2">
      <c r="B407" s="20"/>
    </row>
    <row r="408" spans="2:2" ht="15.75" customHeight="1" x14ac:dyDescent="0.2">
      <c r="B408" s="20"/>
    </row>
    <row r="409" spans="2:2" ht="15.75" customHeight="1" x14ac:dyDescent="0.2">
      <c r="B409" s="20"/>
    </row>
    <row r="410" spans="2:2" ht="15.75" customHeight="1" x14ac:dyDescent="0.2">
      <c r="B410" s="20"/>
    </row>
    <row r="411" spans="2:2" ht="15.75" customHeight="1" x14ac:dyDescent="0.2">
      <c r="B411" s="20"/>
    </row>
    <row r="412" spans="2:2" ht="15.75" customHeight="1" x14ac:dyDescent="0.2">
      <c r="B412" s="20"/>
    </row>
    <row r="413" spans="2:2" ht="15.75" customHeight="1" x14ac:dyDescent="0.2">
      <c r="B413" s="20"/>
    </row>
    <row r="414" spans="2:2" ht="15.75" customHeight="1" x14ac:dyDescent="0.2">
      <c r="B414" s="20"/>
    </row>
    <row r="415" spans="2:2" ht="15.75" customHeight="1" x14ac:dyDescent="0.2">
      <c r="B415" s="20"/>
    </row>
    <row r="416" spans="2:2" ht="15.75" customHeight="1" x14ac:dyDescent="0.2">
      <c r="B416" s="20"/>
    </row>
    <row r="417" spans="2:2" ht="15.75" customHeight="1" x14ac:dyDescent="0.2">
      <c r="B417" s="20"/>
    </row>
    <row r="418" spans="2:2" ht="15.75" customHeight="1" x14ac:dyDescent="0.2">
      <c r="B418" s="20"/>
    </row>
    <row r="419" spans="2:2" ht="15.75" customHeight="1" x14ac:dyDescent="0.2">
      <c r="B419" s="20"/>
    </row>
    <row r="420" spans="2:2" ht="15.75" customHeight="1" x14ac:dyDescent="0.2">
      <c r="B420" s="20"/>
    </row>
    <row r="421" spans="2:2" ht="15.75" customHeight="1" x14ac:dyDescent="0.2">
      <c r="B421" s="20"/>
    </row>
    <row r="422" spans="2:2" ht="15.75" customHeight="1" x14ac:dyDescent="0.2">
      <c r="B422" s="20"/>
    </row>
    <row r="423" spans="2:2" ht="15.75" customHeight="1" x14ac:dyDescent="0.2">
      <c r="B423" s="20"/>
    </row>
    <row r="424" spans="2:2" ht="15.75" customHeight="1" x14ac:dyDescent="0.2">
      <c r="B424" s="20"/>
    </row>
    <row r="425" spans="2:2" ht="15.75" customHeight="1" x14ac:dyDescent="0.2">
      <c r="B425" s="20"/>
    </row>
    <row r="426" spans="2:2" ht="15.75" customHeight="1" x14ac:dyDescent="0.2">
      <c r="B426" s="20"/>
    </row>
    <row r="427" spans="2:2" ht="15.75" customHeight="1" x14ac:dyDescent="0.2">
      <c r="B427" s="20"/>
    </row>
    <row r="428" spans="2:2" ht="15.75" customHeight="1" x14ac:dyDescent="0.2">
      <c r="B428" s="20"/>
    </row>
    <row r="429" spans="2:2" ht="15.75" customHeight="1" x14ac:dyDescent="0.2">
      <c r="B429" s="20"/>
    </row>
    <row r="430" spans="2:2" ht="15.75" customHeight="1" x14ac:dyDescent="0.2">
      <c r="B430" s="20"/>
    </row>
    <row r="431" spans="2:2" ht="15.75" customHeight="1" x14ac:dyDescent="0.2">
      <c r="B431" s="20"/>
    </row>
    <row r="432" spans="2:2" ht="15.75" customHeight="1" x14ac:dyDescent="0.2">
      <c r="B432" s="20"/>
    </row>
    <row r="433" spans="2:2" ht="15.75" customHeight="1" x14ac:dyDescent="0.2">
      <c r="B433" s="20"/>
    </row>
    <row r="434" spans="2:2" ht="15.75" customHeight="1" x14ac:dyDescent="0.2">
      <c r="B434" s="20"/>
    </row>
    <row r="435" spans="2:2" ht="15.75" customHeight="1" x14ac:dyDescent="0.2">
      <c r="B435" s="20"/>
    </row>
    <row r="436" spans="2:2" ht="15.75" customHeight="1" x14ac:dyDescent="0.2">
      <c r="B436" s="20"/>
    </row>
    <row r="437" spans="2:2" ht="15.75" customHeight="1" x14ac:dyDescent="0.2">
      <c r="B437" s="20"/>
    </row>
    <row r="438" spans="2:2" ht="15.75" customHeight="1" x14ac:dyDescent="0.2">
      <c r="B438" s="20"/>
    </row>
    <row r="439" spans="2:2" ht="15.75" customHeight="1" x14ac:dyDescent="0.2">
      <c r="B439" s="20"/>
    </row>
    <row r="440" spans="2:2" ht="15.75" customHeight="1" x14ac:dyDescent="0.2">
      <c r="B440" s="20"/>
    </row>
    <row r="441" spans="2:2" ht="15.75" customHeight="1" x14ac:dyDescent="0.2">
      <c r="B441" s="20"/>
    </row>
    <row r="442" spans="2:2" ht="15.75" customHeight="1" x14ac:dyDescent="0.2">
      <c r="B442" s="20"/>
    </row>
    <row r="443" spans="2:2" ht="15.75" customHeight="1" x14ac:dyDescent="0.2">
      <c r="B443" s="20"/>
    </row>
    <row r="444" spans="2:2" ht="15.75" customHeight="1" x14ac:dyDescent="0.2">
      <c r="B444" s="20"/>
    </row>
    <row r="445" spans="2:2" ht="15.75" customHeight="1" x14ac:dyDescent="0.2">
      <c r="B445" s="20"/>
    </row>
    <row r="446" spans="2:2" ht="15.75" customHeight="1" x14ac:dyDescent="0.2">
      <c r="B446" s="20"/>
    </row>
    <row r="447" spans="2:2" ht="15.75" customHeight="1" x14ac:dyDescent="0.2">
      <c r="B447" s="20"/>
    </row>
    <row r="448" spans="2:2" ht="15.75" customHeight="1" x14ac:dyDescent="0.2">
      <c r="B448" s="20"/>
    </row>
    <row r="449" spans="2:2" ht="15.75" customHeight="1" x14ac:dyDescent="0.2">
      <c r="B449" s="20"/>
    </row>
    <row r="450" spans="2:2" ht="15.75" customHeight="1" x14ac:dyDescent="0.2">
      <c r="B450" s="20"/>
    </row>
    <row r="451" spans="2:2" ht="15.75" customHeight="1" x14ac:dyDescent="0.2">
      <c r="B451" s="20"/>
    </row>
    <row r="452" spans="2:2" ht="15.75" customHeight="1" x14ac:dyDescent="0.2">
      <c r="B452" s="20"/>
    </row>
    <row r="453" spans="2:2" ht="15.75" customHeight="1" x14ac:dyDescent="0.2">
      <c r="B453" s="20"/>
    </row>
    <row r="454" spans="2:2" ht="15.75" customHeight="1" x14ac:dyDescent="0.2">
      <c r="B454" s="20"/>
    </row>
    <row r="455" spans="2:2" ht="15.75" customHeight="1" x14ac:dyDescent="0.2">
      <c r="B455" s="20"/>
    </row>
    <row r="456" spans="2:2" ht="15.75" customHeight="1" x14ac:dyDescent="0.2">
      <c r="B456" s="20"/>
    </row>
    <row r="457" spans="2:2" ht="15.75" customHeight="1" x14ac:dyDescent="0.2">
      <c r="B457" s="20"/>
    </row>
    <row r="458" spans="2:2" ht="15.75" customHeight="1" x14ac:dyDescent="0.2">
      <c r="B458" s="20"/>
    </row>
    <row r="459" spans="2:2" ht="15.75" customHeight="1" x14ac:dyDescent="0.2">
      <c r="B459" s="20"/>
    </row>
    <row r="460" spans="2:2" ht="15.75" customHeight="1" x14ac:dyDescent="0.2">
      <c r="B460" s="20"/>
    </row>
    <row r="461" spans="2:2" ht="15.75" customHeight="1" x14ac:dyDescent="0.2">
      <c r="B461" s="20"/>
    </row>
    <row r="462" spans="2:2" ht="15.75" customHeight="1" x14ac:dyDescent="0.2">
      <c r="B462" s="20"/>
    </row>
    <row r="463" spans="2:2" ht="15.75" customHeight="1" x14ac:dyDescent="0.2">
      <c r="B463" s="20"/>
    </row>
    <row r="464" spans="2:2" ht="15.75" customHeight="1" x14ac:dyDescent="0.2">
      <c r="B464" s="20"/>
    </row>
    <row r="465" spans="2:2" ht="15.75" customHeight="1" x14ac:dyDescent="0.2">
      <c r="B465" s="20"/>
    </row>
    <row r="466" spans="2:2" ht="15.75" customHeight="1" x14ac:dyDescent="0.2">
      <c r="B466" s="20"/>
    </row>
    <row r="467" spans="2:2" ht="15.75" customHeight="1" x14ac:dyDescent="0.2">
      <c r="B467" s="20"/>
    </row>
    <row r="468" spans="2:2" ht="15.75" customHeight="1" x14ac:dyDescent="0.2">
      <c r="B468" s="20"/>
    </row>
    <row r="469" spans="2:2" ht="15.75" customHeight="1" x14ac:dyDescent="0.2">
      <c r="B469" s="20"/>
    </row>
    <row r="470" spans="2:2" ht="15.75" customHeight="1" x14ac:dyDescent="0.2">
      <c r="B470" s="20"/>
    </row>
    <row r="471" spans="2:2" ht="15.75" customHeight="1" x14ac:dyDescent="0.2">
      <c r="B471" s="20"/>
    </row>
    <row r="472" spans="2:2" ht="15.75" customHeight="1" x14ac:dyDescent="0.2">
      <c r="B472" s="20"/>
    </row>
    <row r="473" spans="2:2" ht="15.75" customHeight="1" x14ac:dyDescent="0.2">
      <c r="B473" s="20"/>
    </row>
    <row r="474" spans="2:2" ht="15.75" customHeight="1" x14ac:dyDescent="0.2">
      <c r="B474" s="20"/>
    </row>
    <row r="475" spans="2:2" ht="15.75" customHeight="1" x14ac:dyDescent="0.2">
      <c r="B475" s="20"/>
    </row>
    <row r="476" spans="2:2" ht="15.75" customHeight="1" x14ac:dyDescent="0.2">
      <c r="B476" s="20"/>
    </row>
    <row r="477" spans="2:2" ht="15.75" customHeight="1" x14ac:dyDescent="0.2">
      <c r="B477" s="20"/>
    </row>
    <row r="478" spans="2:2" ht="15.75" customHeight="1" x14ac:dyDescent="0.2">
      <c r="B478" s="20"/>
    </row>
    <row r="479" spans="2:2" ht="15.75" customHeight="1" x14ac:dyDescent="0.2">
      <c r="B479" s="20"/>
    </row>
    <row r="480" spans="2:2" ht="15.75" customHeight="1" x14ac:dyDescent="0.2">
      <c r="B480" s="20"/>
    </row>
    <row r="481" spans="2:2" ht="15.75" customHeight="1" x14ac:dyDescent="0.2">
      <c r="B481" s="20"/>
    </row>
    <row r="482" spans="2:2" ht="15.75" customHeight="1" x14ac:dyDescent="0.2">
      <c r="B482" s="20"/>
    </row>
    <row r="483" spans="2:2" ht="15.75" customHeight="1" x14ac:dyDescent="0.2">
      <c r="B483" s="20"/>
    </row>
    <row r="484" spans="2:2" ht="15.75" customHeight="1" x14ac:dyDescent="0.2">
      <c r="B484" s="20"/>
    </row>
    <row r="485" spans="2:2" ht="15.75" customHeight="1" x14ac:dyDescent="0.2">
      <c r="B485" s="20"/>
    </row>
    <row r="486" spans="2:2" ht="15.75" customHeight="1" x14ac:dyDescent="0.2">
      <c r="B486" s="20"/>
    </row>
    <row r="487" spans="2:2" ht="15.75" customHeight="1" x14ac:dyDescent="0.2">
      <c r="B487" s="20"/>
    </row>
    <row r="488" spans="2:2" ht="15.75" customHeight="1" x14ac:dyDescent="0.2">
      <c r="B488" s="20"/>
    </row>
    <row r="489" spans="2:2" ht="15.75" customHeight="1" x14ac:dyDescent="0.2">
      <c r="B489" s="20"/>
    </row>
    <row r="490" spans="2:2" ht="15.75" customHeight="1" x14ac:dyDescent="0.2">
      <c r="B490" s="20"/>
    </row>
    <row r="491" spans="2:2" ht="15.75" customHeight="1" x14ac:dyDescent="0.2">
      <c r="B491" s="20"/>
    </row>
    <row r="492" spans="2:2" ht="15.75" customHeight="1" x14ac:dyDescent="0.2">
      <c r="B492" s="20"/>
    </row>
    <row r="493" spans="2:2" ht="15.75" customHeight="1" x14ac:dyDescent="0.2">
      <c r="B493" s="20"/>
    </row>
    <row r="494" spans="2:2" ht="15.75" customHeight="1" x14ac:dyDescent="0.2">
      <c r="B494" s="20"/>
    </row>
    <row r="495" spans="2:2" ht="15.75" customHeight="1" x14ac:dyDescent="0.2">
      <c r="B495" s="20"/>
    </row>
    <row r="496" spans="2:2" ht="15.75" customHeight="1" x14ac:dyDescent="0.2">
      <c r="B496" s="20"/>
    </row>
    <row r="497" spans="2:2" ht="15.75" customHeight="1" x14ac:dyDescent="0.2">
      <c r="B497" s="20"/>
    </row>
    <row r="498" spans="2:2" ht="15.75" customHeight="1" x14ac:dyDescent="0.2">
      <c r="B498" s="20"/>
    </row>
    <row r="499" spans="2:2" ht="15.75" customHeight="1" x14ac:dyDescent="0.2">
      <c r="B499" s="20"/>
    </row>
    <row r="500" spans="2:2" ht="15.75" customHeight="1" x14ac:dyDescent="0.2">
      <c r="B500" s="20"/>
    </row>
    <row r="501" spans="2:2" ht="15.75" customHeight="1" x14ac:dyDescent="0.2">
      <c r="B501" s="20"/>
    </row>
    <row r="502" spans="2:2" ht="15.75" customHeight="1" x14ac:dyDescent="0.2">
      <c r="B502" s="20"/>
    </row>
    <row r="503" spans="2:2" ht="15.75" customHeight="1" x14ac:dyDescent="0.2">
      <c r="B503" s="20"/>
    </row>
    <row r="504" spans="2:2" ht="15.75" customHeight="1" x14ac:dyDescent="0.2">
      <c r="B504" s="20"/>
    </row>
    <row r="505" spans="2:2" ht="15.75" customHeight="1" x14ac:dyDescent="0.2">
      <c r="B505" s="20"/>
    </row>
    <row r="506" spans="2:2" ht="15.75" customHeight="1" x14ac:dyDescent="0.2">
      <c r="B506" s="20"/>
    </row>
    <row r="507" spans="2:2" ht="15.75" customHeight="1" x14ac:dyDescent="0.2">
      <c r="B507" s="20"/>
    </row>
    <row r="508" spans="2:2" ht="15.75" customHeight="1" x14ac:dyDescent="0.2">
      <c r="B508" s="20"/>
    </row>
    <row r="509" spans="2:2" ht="15.75" customHeight="1" x14ac:dyDescent="0.2">
      <c r="B509" s="20"/>
    </row>
    <row r="510" spans="2:2" ht="15.75" customHeight="1" x14ac:dyDescent="0.2">
      <c r="B510" s="20"/>
    </row>
    <row r="511" spans="2:2" ht="15.75" customHeight="1" x14ac:dyDescent="0.2">
      <c r="B511" s="20"/>
    </row>
    <row r="512" spans="2:2" ht="15.75" customHeight="1" x14ac:dyDescent="0.2">
      <c r="B512" s="20"/>
    </row>
    <row r="513" spans="2:2" ht="15.75" customHeight="1" x14ac:dyDescent="0.2">
      <c r="B513" s="20"/>
    </row>
    <row r="514" spans="2:2" ht="15.75" customHeight="1" x14ac:dyDescent="0.2">
      <c r="B514" s="20"/>
    </row>
    <row r="515" spans="2:2" ht="15.75" customHeight="1" x14ac:dyDescent="0.2">
      <c r="B515" s="20"/>
    </row>
    <row r="516" spans="2:2" ht="15.75" customHeight="1" x14ac:dyDescent="0.2">
      <c r="B516" s="20"/>
    </row>
    <row r="517" spans="2:2" ht="15.75" customHeight="1" x14ac:dyDescent="0.2">
      <c r="B517" s="20"/>
    </row>
    <row r="518" spans="2:2" ht="15.75" customHeight="1" x14ac:dyDescent="0.2">
      <c r="B518" s="20"/>
    </row>
    <row r="519" spans="2:2" ht="15.75" customHeight="1" x14ac:dyDescent="0.2">
      <c r="B519" s="20"/>
    </row>
    <row r="520" spans="2:2" ht="15.75" customHeight="1" x14ac:dyDescent="0.2">
      <c r="B520" s="20"/>
    </row>
    <row r="521" spans="2:2" ht="15.75" customHeight="1" x14ac:dyDescent="0.2">
      <c r="B521" s="20"/>
    </row>
    <row r="522" spans="2:2" ht="15.75" customHeight="1" x14ac:dyDescent="0.2">
      <c r="B522" s="20"/>
    </row>
    <row r="523" spans="2:2" ht="15.75" customHeight="1" x14ac:dyDescent="0.2">
      <c r="B523" s="20"/>
    </row>
    <row r="524" spans="2:2" ht="15.75" customHeight="1" x14ac:dyDescent="0.2">
      <c r="B524" s="20"/>
    </row>
    <row r="525" spans="2:2" ht="15.75" customHeight="1" x14ac:dyDescent="0.2">
      <c r="B525" s="20"/>
    </row>
    <row r="526" spans="2:2" ht="15.75" customHeight="1" x14ac:dyDescent="0.2">
      <c r="B526" s="20"/>
    </row>
    <row r="527" spans="2:2" ht="15.75" customHeight="1" x14ac:dyDescent="0.2">
      <c r="B527" s="20"/>
    </row>
    <row r="528" spans="2:2" ht="15.75" customHeight="1" x14ac:dyDescent="0.2">
      <c r="B528" s="20"/>
    </row>
    <row r="529" spans="2:2" ht="15.75" customHeight="1" x14ac:dyDescent="0.2">
      <c r="B529" s="20"/>
    </row>
    <row r="530" spans="2:2" ht="15.75" customHeight="1" x14ac:dyDescent="0.2">
      <c r="B530" s="20"/>
    </row>
    <row r="531" spans="2:2" ht="15.75" customHeight="1" x14ac:dyDescent="0.2">
      <c r="B531" s="20"/>
    </row>
    <row r="532" spans="2:2" ht="15.75" customHeight="1" x14ac:dyDescent="0.2">
      <c r="B532" s="20"/>
    </row>
    <row r="533" spans="2:2" ht="15.75" customHeight="1" x14ac:dyDescent="0.2">
      <c r="B533" s="20"/>
    </row>
    <row r="534" spans="2:2" ht="15.75" customHeight="1" x14ac:dyDescent="0.2">
      <c r="B534" s="20"/>
    </row>
    <row r="535" spans="2:2" ht="15.75" customHeight="1" x14ac:dyDescent="0.2">
      <c r="B535" s="20"/>
    </row>
    <row r="536" spans="2:2" ht="15.75" customHeight="1" x14ac:dyDescent="0.2">
      <c r="B536" s="20"/>
    </row>
    <row r="537" spans="2:2" ht="15.75" customHeight="1" x14ac:dyDescent="0.2">
      <c r="B537" s="20"/>
    </row>
    <row r="538" spans="2:2" ht="15.75" customHeight="1" x14ac:dyDescent="0.2">
      <c r="B538" s="20"/>
    </row>
    <row r="539" spans="2:2" ht="15.75" customHeight="1" x14ac:dyDescent="0.2">
      <c r="B539" s="20"/>
    </row>
    <row r="540" spans="2:2" ht="15.75" customHeight="1" x14ac:dyDescent="0.2">
      <c r="B540" s="20"/>
    </row>
    <row r="541" spans="2:2" ht="15.75" customHeight="1" x14ac:dyDescent="0.2">
      <c r="B541" s="20"/>
    </row>
    <row r="542" spans="2:2" ht="15.75" customHeight="1" x14ac:dyDescent="0.2">
      <c r="B542" s="20"/>
    </row>
    <row r="543" spans="2:2" ht="15.75" customHeight="1" x14ac:dyDescent="0.2">
      <c r="B543" s="20"/>
    </row>
    <row r="544" spans="2:2" ht="15.75" customHeight="1" x14ac:dyDescent="0.2">
      <c r="B544" s="20"/>
    </row>
    <row r="545" spans="2:2" ht="15.75" customHeight="1" x14ac:dyDescent="0.2">
      <c r="B545" s="20"/>
    </row>
    <row r="546" spans="2:2" ht="15.75" customHeight="1" x14ac:dyDescent="0.2">
      <c r="B546" s="20"/>
    </row>
    <row r="547" spans="2:2" ht="15.75" customHeight="1" x14ac:dyDescent="0.2">
      <c r="B547" s="20"/>
    </row>
    <row r="548" spans="2:2" ht="15.75" customHeight="1" x14ac:dyDescent="0.2">
      <c r="B548" s="20"/>
    </row>
    <row r="549" spans="2:2" ht="15.75" customHeight="1" x14ac:dyDescent="0.2">
      <c r="B549" s="20"/>
    </row>
    <row r="550" spans="2:2" ht="15.75" customHeight="1" x14ac:dyDescent="0.2">
      <c r="B550" s="20"/>
    </row>
    <row r="551" spans="2:2" ht="15.75" customHeight="1" x14ac:dyDescent="0.2">
      <c r="B551" s="20"/>
    </row>
    <row r="552" spans="2:2" ht="15.75" customHeight="1" x14ac:dyDescent="0.2">
      <c r="B552" s="20"/>
    </row>
    <row r="553" spans="2:2" ht="15.75" customHeight="1" x14ac:dyDescent="0.2">
      <c r="B553" s="20"/>
    </row>
    <row r="554" spans="2:2" ht="15.75" customHeight="1" x14ac:dyDescent="0.2">
      <c r="B554" s="20"/>
    </row>
    <row r="555" spans="2:2" ht="15.75" customHeight="1" x14ac:dyDescent="0.2">
      <c r="B555" s="20"/>
    </row>
    <row r="556" spans="2:2" ht="15.75" customHeight="1" x14ac:dyDescent="0.2">
      <c r="B556" s="20"/>
    </row>
    <row r="557" spans="2:2" ht="15.75" customHeight="1" x14ac:dyDescent="0.2">
      <c r="B557" s="20"/>
    </row>
    <row r="558" spans="2:2" ht="15.75" customHeight="1" x14ac:dyDescent="0.2">
      <c r="B558" s="20"/>
    </row>
    <row r="559" spans="2:2" ht="15.75" customHeight="1" x14ac:dyDescent="0.2">
      <c r="B559" s="20"/>
    </row>
    <row r="560" spans="2:2" ht="15.75" customHeight="1" x14ac:dyDescent="0.2">
      <c r="B560" s="20"/>
    </row>
    <row r="561" spans="2:2" ht="15.75" customHeight="1" x14ac:dyDescent="0.2">
      <c r="B561" s="20"/>
    </row>
    <row r="562" spans="2:2" ht="15.75" customHeight="1" x14ac:dyDescent="0.2">
      <c r="B562" s="20"/>
    </row>
    <row r="563" spans="2:2" ht="15.75" customHeight="1" x14ac:dyDescent="0.2">
      <c r="B563" s="20"/>
    </row>
    <row r="564" spans="2:2" ht="15.75" customHeight="1" x14ac:dyDescent="0.2">
      <c r="B564" s="20"/>
    </row>
    <row r="565" spans="2:2" ht="15.75" customHeight="1" x14ac:dyDescent="0.2">
      <c r="B565" s="20"/>
    </row>
    <row r="566" spans="2:2" ht="15.75" customHeight="1" x14ac:dyDescent="0.2">
      <c r="B566" s="20"/>
    </row>
    <row r="567" spans="2:2" ht="15.75" customHeight="1" x14ac:dyDescent="0.2">
      <c r="B567" s="20"/>
    </row>
    <row r="568" spans="2:2" ht="15.75" customHeight="1" x14ac:dyDescent="0.2">
      <c r="B568" s="20"/>
    </row>
    <row r="569" spans="2:2" ht="15.75" customHeight="1" x14ac:dyDescent="0.2">
      <c r="B569" s="20"/>
    </row>
    <row r="570" spans="2:2" ht="15.75" customHeight="1" x14ac:dyDescent="0.2">
      <c r="B570" s="20"/>
    </row>
    <row r="571" spans="2:2" ht="15.75" customHeight="1" x14ac:dyDescent="0.2">
      <c r="B571" s="20"/>
    </row>
    <row r="572" spans="2:2" ht="15.75" customHeight="1" x14ac:dyDescent="0.2">
      <c r="B572" s="20"/>
    </row>
    <row r="573" spans="2:2" ht="15.75" customHeight="1" x14ac:dyDescent="0.2">
      <c r="B573" s="20"/>
    </row>
    <row r="574" spans="2:2" ht="15.75" customHeight="1" x14ac:dyDescent="0.2">
      <c r="B574" s="20"/>
    </row>
    <row r="575" spans="2:2" ht="15.75" customHeight="1" x14ac:dyDescent="0.2">
      <c r="B575" s="20"/>
    </row>
    <row r="576" spans="2:2" ht="15.75" customHeight="1" x14ac:dyDescent="0.2">
      <c r="B576" s="20"/>
    </row>
    <row r="577" spans="2:2" ht="15.75" customHeight="1" x14ac:dyDescent="0.2">
      <c r="B577" s="20"/>
    </row>
    <row r="578" spans="2:2" ht="15.75" customHeight="1" x14ac:dyDescent="0.2">
      <c r="B578" s="20"/>
    </row>
    <row r="579" spans="2:2" ht="15.75" customHeight="1" x14ac:dyDescent="0.2">
      <c r="B579" s="20"/>
    </row>
    <row r="580" spans="2:2" ht="15.75" customHeight="1" x14ac:dyDescent="0.2">
      <c r="B580" s="20"/>
    </row>
    <row r="581" spans="2:2" ht="15.75" customHeight="1" x14ac:dyDescent="0.2">
      <c r="B581" s="20"/>
    </row>
    <row r="582" spans="2:2" ht="15.75" customHeight="1" x14ac:dyDescent="0.2">
      <c r="B582" s="20"/>
    </row>
    <row r="583" spans="2:2" ht="15.75" customHeight="1" x14ac:dyDescent="0.2">
      <c r="B583" s="20"/>
    </row>
    <row r="584" spans="2:2" ht="15.75" customHeight="1" x14ac:dyDescent="0.2">
      <c r="B584" s="20"/>
    </row>
    <row r="585" spans="2:2" ht="15.75" customHeight="1" x14ac:dyDescent="0.2">
      <c r="B585" s="20"/>
    </row>
    <row r="586" spans="2:2" ht="15.75" customHeight="1" x14ac:dyDescent="0.2">
      <c r="B586" s="20"/>
    </row>
    <row r="587" spans="2:2" ht="15.75" customHeight="1" x14ac:dyDescent="0.2">
      <c r="B587" s="20"/>
    </row>
    <row r="588" spans="2:2" ht="15.75" customHeight="1" x14ac:dyDescent="0.2">
      <c r="B588" s="20"/>
    </row>
    <row r="589" spans="2:2" ht="15.75" customHeight="1" x14ac:dyDescent="0.2">
      <c r="B589" s="20"/>
    </row>
    <row r="590" spans="2:2" ht="15.75" customHeight="1" x14ac:dyDescent="0.2">
      <c r="B590" s="20"/>
    </row>
    <row r="591" spans="2:2" ht="15.75" customHeight="1" x14ac:dyDescent="0.2">
      <c r="B591" s="20"/>
    </row>
    <row r="592" spans="2:2" ht="15.75" customHeight="1" x14ac:dyDescent="0.2">
      <c r="B592" s="20"/>
    </row>
    <row r="593" spans="2:2" ht="15.75" customHeight="1" x14ac:dyDescent="0.2">
      <c r="B593" s="20"/>
    </row>
    <row r="594" spans="2:2" ht="15.75" customHeight="1" x14ac:dyDescent="0.2">
      <c r="B594" s="20"/>
    </row>
    <row r="595" spans="2:2" ht="15.75" customHeight="1" x14ac:dyDescent="0.2">
      <c r="B595" s="20"/>
    </row>
    <row r="596" spans="2:2" ht="15.75" customHeight="1" x14ac:dyDescent="0.2">
      <c r="B596" s="20"/>
    </row>
    <row r="597" spans="2:2" ht="15.75" customHeight="1" x14ac:dyDescent="0.2">
      <c r="B597" s="20"/>
    </row>
    <row r="598" spans="2:2" ht="15.75" customHeight="1" x14ac:dyDescent="0.2">
      <c r="B598" s="20"/>
    </row>
    <row r="599" spans="2:2" ht="15.75" customHeight="1" x14ac:dyDescent="0.2">
      <c r="B599" s="20"/>
    </row>
    <row r="600" spans="2:2" ht="15.75" customHeight="1" x14ac:dyDescent="0.2">
      <c r="B600" s="20"/>
    </row>
    <row r="601" spans="2:2" ht="15.75" customHeight="1" x14ac:dyDescent="0.2">
      <c r="B601" s="20"/>
    </row>
    <row r="602" spans="2:2" ht="15.75" customHeight="1" x14ac:dyDescent="0.2">
      <c r="B602" s="20"/>
    </row>
    <row r="603" spans="2:2" ht="15.75" customHeight="1" x14ac:dyDescent="0.2">
      <c r="B603" s="20"/>
    </row>
    <row r="604" spans="2:2" ht="15.75" customHeight="1" x14ac:dyDescent="0.2">
      <c r="B604" s="20"/>
    </row>
    <row r="605" spans="2:2" ht="15.75" customHeight="1" x14ac:dyDescent="0.2">
      <c r="B605" s="20"/>
    </row>
    <row r="606" spans="2:2" ht="15.75" customHeight="1" x14ac:dyDescent="0.2">
      <c r="B606" s="20"/>
    </row>
    <row r="607" spans="2:2" ht="15.75" customHeight="1" x14ac:dyDescent="0.2">
      <c r="B607" s="20"/>
    </row>
    <row r="608" spans="2:2" ht="15.75" customHeight="1" x14ac:dyDescent="0.2">
      <c r="B608" s="20"/>
    </row>
    <row r="609" spans="2:2" ht="15.75" customHeight="1" x14ac:dyDescent="0.2">
      <c r="B609" s="20"/>
    </row>
    <row r="610" spans="2:2" ht="15.75" customHeight="1" x14ac:dyDescent="0.2">
      <c r="B610" s="20"/>
    </row>
    <row r="611" spans="2:2" ht="15.75" customHeight="1" x14ac:dyDescent="0.2">
      <c r="B611" s="20"/>
    </row>
    <row r="612" spans="2:2" ht="15.75" customHeight="1" x14ac:dyDescent="0.2">
      <c r="B612" s="20"/>
    </row>
    <row r="613" spans="2:2" ht="15.75" customHeight="1" x14ac:dyDescent="0.2">
      <c r="B613" s="20"/>
    </row>
    <row r="614" spans="2:2" ht="15.75" customHeight="1" x14ac:dyDescent="0.2">
      <c r="B614" s="20"/>
    </row>
    <row r="615" spans="2:2" ht="15.75" customHeight="1" x14ac:dyDescent="0.2">
      <c r="B615" s="20"/>
    </row>
    <row r="616" spans="2:2" ht="15.75" customHeight="1" x14ac:dyDescent="0.2">
      <c r="B616" s="20"/>
    </row>
    <row r="617" spans="2:2" ht="15.75" customHeight="1" x14ac:dyDescent="0.2">
      <c r="B617" s="20"/>
    </row>
    <row r="618" spans="2:2" ht="15.75" customHeight="1" x14ac:dyDescent="0.2">
      <c r="B618" s="20"/>
    </row>
    <row r="619" spans="2:2" ht="15.75" customHeight="1" x14ac:dyDescent="0.2">
      <c r="B619" s="20"/>
    </row>
    <row r="620" spans="2:2" ht="15.75" customHeight="1" x14ac:dyDescent="0.2">
      <c r="B620" s="20"/>
    </row>
    <row r="621" spans="2:2" ht="15.75" customHeight="1" x14ac:dyDescent="0.2">
      <c r="B621" s="20"/>
    </row>
    <row r="622" spans="2:2" ht="15.75" customHeight="1" x14ac:dyDescent="0.2">
      <c r="B622" s="20"/>
    </row>
    <row r="623" spans="2:2" ht="15.75" customHeight="1" x14ac:dyDescent="0.2">
      <c r="B623" s="20"/>
    </row>
    <row r="624" spans="2:2" ht="15.75" customHeight="1" x14ac:dyDescent="0.2">
      <c r="B624" s="20"/>
    </row>
    <row r="625" spans="2:2" ht="15.75" customHeight="1" x14ac:dyDescent="0.2">
      <c r="B625" s="20"/>
    </row>
    <row r="626" spans="2:2" ht="15.75" customHeight="1" x14ac:dyDescent="0.2">
      <c r="B626" s="20"/>
    </row>
    <row r="627" spans="2:2" ht="15.75" customHeight="1" x14ac:dyDescent="0.2">
      <c r="B627" s="20"/>
    </row>
    <row r="628" spans="2:2" ht="15.75" customHeight="1" x14ac:dyDescent="0.2">
      <c r="B628" s="20"/>
    </row>
    <row r="629" spans="2:2" ht="15.75" customHeight="1" x14ac:dyDescent="0.2">
      <c r="B629" s="20"/>
    </row>
    <row r="630" spans="2:2" ht="15.75" customHeight="1" x14ac:dyDescent="0.2">
      <c r="B630" s="20"/>
    </row>
    <row r="631" spans="2:2" ht="15.75" customHeight="1" x14ac:dyDescent="0.2">
      <c r="B631" s="20"/>
    </row>
    <row r="632" spans="2:2" ht="15.75" customHeight="1" x14ac:dyDescent="0.2">
      <c r="B632" s="20"/>
    </row>
    <row r="633" spans="2:2" ht="15.75" customHeight="1" x14ac:dyDescent="0.2">
      <c r="B633" s="20"/>
    </row>
    <row r="634" spans="2:2" ht="15.75" customHeight="1" x14ac:dyDescent="0.2">
      <c r="B634" s="20"/>
    </row>
    <row r="635" spans="2:2" ht="15.75" customHeight="1" x14ac:dyDescent="0.2">
      <c r="B635" s="20"/>
    </row>
    <row r="636" spans="2:2" ht="15.75" customHeight="1" x14ac:dyDescent="0.2">
      <c r="B636" s="20"/>
    </row>
    <row r="637" spans="2:2" ht="15.75" customHeight="1" x14ac:dyDescent="0.2">
      <c r="B637" s="20"/>
    </row>
    <row r="638" spans="2:2" ht="15.75" customHeight="1" x14ac:dyDescent="0.2">
      <c r="B638" s="20"/>
    </row>
    <row r="639" spans="2:2" ht="15.75" customHeight="1" x14ac:dyDescent="0.2">
      <c r="B639" s="20"/>
    </row>
    <row r="640" spans="2:2" ht="15.75" customHeight="1" x14ac:dyDescent="0.2">
      <c r="B640" s="20"/>
    </row>
    <row r="641" spans="2:2" ht="15.75" customHeight="1" x14ac:dyDescent="0.2">
      <c r="B641" s="20"/>
    </row>
    <row r="642" spans="2:2" ht="15.75" customHeight="1" x14ac:dyDescent="0.2">
      <c r="B642" s="20"/>
    </row>
    <row r="643" spans="2:2" ht="15.75" customHeight="1" x14ac:dyDescent="0.2">
      <c r="B643" s="20"/>
    </row>
    <row r="644" spans="2:2" ht="15.75" customHeight="1" x14ac:dyDescent="0.2">
      <c r="B644" s="20"/>
    </row>
    <row r="645" spans="2:2" ht="15.75" customHeight="1" x14ac:dyDescent="0.2">
      <c r="B645" s="20"/>
    </row>
    <row r="646" spans="2:2" ht="15.75" customHeight="1" x14ac:dyDescent="0.2">
      <c r="B646" s="20"/>
    </row>
    <row r="647" spans="2:2" ht="15.75" customHeight="1" x14ac:dyDescent="0.2">
      <c r="B647" s="20"/>
    </row>
    <row r="648" spans="2:2" ht="15.75" customHeight="1" x14ac:dyDescent="0.2">
      <c r="B648" s="20"/>
    </row>
    <row r="649" spans="2:2" ht="15.75" customHeight="1" x14ac:dyDescent="0.2">
      <c r="B649" s="20"/>
    </row>
    <row r="650" spans="2:2" ht="15.75" customHeight="1" x14ac:dyDescent="0.2">
      <c r="B650" s="20"/>
    </row>
    <row r="651" spans="2:2" ht="15.75" customHeight="1" x14ac:dyDescent="0.2">
      <c r="B651" s="20"/>
    </row>
    <row r="652" spans="2:2" ht="15.75" customHeight="1" x14ac:dyDescent="0.2">
      <c r="B652" s="20"/>
    </row>
    <row r="653" spans="2:2" ht="15.75" customHeight="1" x14ac:dyDescent="0.2">
      <c r="B653" s="20"/>
    </row>
    <row r="654" spans="2:2" ht="15.75" customHeight="1" x14ac:dyDescent="0.2">
      <c r="B654" s="20"/>
    </row>
    <row r="655" spans="2:2" ht="15.75" customHeight="1" x14ac:dyDescent="0.2">
      <c r="B655" s="20"/>
    </row>
    <row r="656" spans="2:2" ht="15.75" customHeight="1" x14ac:dyDescent="0.2">
      <c r="B656" s="20"/>
    </row>
    <row r="657" spans="2:2" ht="15.75" customHeight="1" x14ac:dyDescent="0.2">
      <c r="B657" s="20"/>
    </row>
    <row r="658" spans="2:2" ht="15.75" customHeight="1" x14ac:dyDescent="0.2">
      <c r="B658" s="20"/>
    </row>
    <row r="659" spans="2:2" ht="15.75" customHeight="1" x14ac:dyDescent="0.2">
      <c r="B659" s="20"/>
    </row>
    <row r="660" spans="2:2" ht="15.75" customHeight="1" x14ac:dyDescent="0.2">
      <c r="B660" s="20"/>
    </row>
    <row r="661" spans="2:2" ht="15.75" customHeight="1" x14ac:dyDescent="0.2">
      <c r="B661" s="20"/>
    </row>
    <row r="662" spans="2:2" ht="15.75" customHeight="1" x14ac:dyDescent="0.2">
      <c r="B662" s="20"/>
    </row>
    <row r="663" spans="2:2" ht="15.75" customHeight="1" x14ac:dyDescent="0.2">
      <c r="B663" s="20"/>
    </row>
    <row r="664" spans="2:2" ht="15.75" customHeight="1" x14ac:dyDescent="0.2">
      <c r="B664" s="20"/>
    </row>
    <row r="665" spans="2:2" ht="15.75" customHeight="1" x14ac:dyDescent="0.2">
      <c r="B665" s="20"/>
    </row>
    <row r="666" spans="2:2" ht="15.75" customHeight="1" x14ac:dyDescent="0.2">
      <c r="B666" s="20"/>
    </row>
    <row r="667" spans="2:2" ht="15.75" customHeight="1" x14ac:dyDescent="0.2">
      <c r="B667" s="20"/>
    </row>
    <row r="668" spans="2:2" ht="15.75" customHeight="1" x14ac:dyDescent="0.2">
      <c r="B668" s="20"/>
    </row>
    <row r="669" spans="2:2" ht="15.75" customHeight="1" x14ac:dyDescent="0.2">
      <c r="B669" s="20"/>
    </row>
    <row r="670" spans="2:2" ht="15.75" customHeight="1" x14ac:dyDescent="0.2">
      <c r="B670" s="20"/>
    </row>
    <row r="671" spans="2:2" ht="15.75" customHeight="1" x14ac:dyDescent="0.2">
      <c r="B671" s="20"/>
    </row>
    <row r="672" spans="2:2" ht="15.75" customHeight="1" x14ac:dyDescent="0.2">
      <c r="B672" s="20"/>
    </row>
    <row r="673" spans="2:2" ht="15.75" customHeight="1" x14ac:dyDescent="0.2">
      <c r="B673" s="20"/>
    </row>
    <row r="674" spans="2:2" ht="15.75" customHeight="1" x14ac:dyDescent="0.2">
      <c r="B674" s="20"/>
    </row>
    <row r="675" spans="2:2" ht="15.75" customHeight="1" x14ac:dyDescent="0.2">
      <c r="B675" s="20"/>
    </row>
    <row r="676" spans="2:2" ht="15.75" customHeight="1" x14ac:dyDescent="0.2">
      <c r="B676" s="20"/>
    </row>
    <row r="677" spans="2:2" ht="15.75" customHeight="1" x14ac:dyDescent="0.2">
      <c r="B677" s="20"/>
    </row>
    <row r="678" spans="2:2" ht="15.75" customHeight="1" x14ac:dyDescent="0.2">
      <c r="B678" s="20"/>
    </row>
    <row r="679" spans="2:2" ht="15.75" customHeight="1" x14ac:dyDescent="0.2">
      <c r="B679" s="20"/>
    </row>
    <row r="680" spans="2:2" ht="15.75" customHeight="1" x14ac:dyDescent="0.2">
      <c r="B680" s="20"/>
    </row>
    <row r="681" spans="2:2" ht="15.75" customHeight="1" x14ac:dyDescent="0.2">
      <c r="B681" s="20"/>
    </row>
    <row r="682" spans="2:2" ht="15.75" customHeight="1" x14ac:dyDescent="0.2">
      <c r="B682" s="20"/>
    </row>
    <row r="683" spans="2:2" ht="15.75" customHeight="1" x14ac:dyDescent="0.2">
      <c r="B683" s="20"/>
    </row>
    <row r="684" spans="2:2" ht="15.75" customHeight="1" x14ac:dyDescent="0.2">
      <c r="B684" s="20"/>
    </row>
    <row r="685" spans="2:2" ht="15.75" customHeight="1" x14ac:dyDescent="0.2">
      <c r="B685" s="20"/>
    </row>
    <row r="686" spans="2:2" ht="15.75" customHeight="1" x14ac:dyDescent="0.2">
      <c r="B686" s="20"/>
    </row>
    <row r="687" spans="2:2" ht="15.75" customHeight="1" x14ac:dyDescent="0.2">
      <c r="B687" s="20"/>
    </row>
    <row r="688" spans="2:2" ht="15.75" customHeight="1" x14ac:dyDescent="0.2">
      <c r="B688" s="20"/>
    </row>
    <row r="689" spans="2:2" ht="15.75" customHeight="1" x14ac:dyDescent="0.2">
      <c r="B689" s="20"/>
    </row>
    <row r="690" spans="2:2" ht="15.75" customHeight="1" x14ac:dyDescent="0.2">
      <c r="B690" s="20"/>
    </row>
    <row r="691" spans="2:2" ht="15.75" customHeight="1" x14ac:dyDescent="0.2">
      <c r="B691" s="20"/>
    </row>
    <row r="692" spans="2:2" ht="15.75" customHeight="1" x14ac:dyDescent="0.2">
      <c r="B692" s="20"/>
    </row>
    <row r="693" spans="2:2" ht="15.75" customHeight="1" x14ac:dyDescent="0.2">
      <c r="B693" s="20"/>
    </row>
    <row r="694" spans="2:2" ht="15.75" customHeight="1" x14ac:dyDescent="0.2">
      <c r="B694" s="20"/>
    </row>
    <row r="695" spans="2:2" ht="15.75" customHeight="1" x14ac:dyDescent="0.2">
      <c r="B695" s="20"/>
    </row>
    <row r="696" spans="2:2" ht="15.75" customHeight="1" x14ac:dyDescent="0.2">
      <c r="B696" s="20"/>
    </row>
    <row r="697" spans="2:2" ht="15.75" customHeight="1" x14ac:dyDescent="0.2">
      <c r="B697" s="20"/>
    </row>
    <row r="698" spans="2:2" ht="15.75" customHeight="1" x14ac:dyDescent="0.2">
      <c r="B698" s="20"/>
    </row>
    <row r="699" spans="2:2" ht="15.75" customHeight="1" x14ac:dyDescent="0.2">
      <c r="B699" s="20"/>
    </row>
    <row r="700" spans="2:2" ht="15.75" customHeight="1" x14ac:dyDescent="0.2">
      <c r="B700" s="20"/>
    </row>
    <row r="701" spans="2:2" ht="15.75" customHeight="1" x14ac:dyDescent="0.2">
      <c r="B701" s="20"/>
    </row>
    <row r="702" spans="2:2" ht="15.75" customHeight="1" x14ac:dyDescent="0.2">
      <c r="B702" s="20"/>
    </row>
    <row r="703" spans="2:2" ht="15.75" customHeight="1" x14ac:dyDescent="0.2">
      <c r="B703" s="20"/>
    </row>
    <row r="704" spans="2:2" ht="15.75" customHeight="1" x14ac:dyDescent="0.2">
      <c r="B704" s="20"/>
    </row>
    <row r="705" spans="2:2" ht="15.75" customHeight="1" x14ac:dyDescent="0.2">
      <c r="B705" s="20"/>
    </row>
    <row r="706" spans="2:2" ht="15.75" customHeight="1" x14ac:dyDescent="0.2">
      <c r="B706" s="20"/>
    </row>
    <row r="707" spans="2:2" ht="15.75" customHeight="1" x14ac:dyDescent="0.2">
      <c r="B707" s="20"/>
    </row>
    <row r="708" spans="2:2" ht="15.75" customHeight="1" x14ac:dyDescent="0.2">
      <c r="B708" s="20"/>
    </row>
    <row r="709" spans="2:2" ht="15.75" customHeight="1" x14ac:dyDescent="0.2">
      <c r="B709" s="20"/>
    </row>
    <row r="710" spans="2:2" ht="15.75" customHeight="1" x14ac:dyDescent="0.2">
      <c r="B710" s="20"/>
    </row>
    <row r="711" spans="2:2" ht="15.75" customHeight="1" x14ac:dyDescent="0.2">
      <c r="B711" s="20"/>
    </row>
    <row r="712" spans="2:2" ht="15.75" customHeight="1" x14ac:dyDescent="0.2">
      <c r="B712" s="20"/>
    </row>
    <row r="713" spans="2:2" ht="15.75" customHeight="1" x14ac:dyDescent="0.2">
      <c r="B713" s="20"/>
    </row>
    <row r="714" spans="2:2" ht="15.75" customHeight="1" x14ac:dyDescent="0.2">
      <c r="B714" s="20"/>
    </row>
    <row r="715" spans="2:2" ht="15.75" customHeight="1" x14ac:dyDescent="0.2">
      <c r="B715" s="20"/>
    </row>
    <row r="716" spans="2:2" ht="15.75" customHeight="1" x14ac:dyDescent="0.2">
      <c r="B716" s="20"/>
    </row>
    <row r="717" spans="2:2" ht="15.75" customHeight="1" x14ac:dyDescent="0.2">
      <c r="B717" s="20"/>
    </row>
    <row r="718" spans="2:2" ht="15.75" customHeight="1" x14ac:dyDescent="0.2">
      <c r="B718" s="20"/>
    </row>
    <row r="719" spans="2:2" ht="15.75" customHeight="1" x14ac:dyDescent="0.2">
      <c r="B719" s="20"/>
    </row>
    <row r="720" spans="2:2" ht="15.75" customHeight="1" x14ac:dyDescent="0.2">
      <c r="B720" s="20"/>
    </row>
    <row r="721" spans="2:2" ht="15.75" customHeight="1" x14ac:dyDescent="0.2">
      <c r="B721" s="20"/>
    </row>
    <row r="722" spans="2:2" ht="15.75" customHeight="1" x14ac:dyDescent="0.2">
      <c r="B722" s="20"/>
    </row>
    <row r="723" spans="2:2" ht="15.75" customHeight="1" x14ac:dyDescent="0.2">
      <c r="B723" s="20"/>
    </row>
    <row r="724" spans="2:2" ht="15.75" customHeight="1" x14ac:dyDescent="0.2">
      <c r="B724" s="20"/>
    </row>
    <row r="725" spans="2:2" ht="15.75" customHeight="1" x14ac:dyDescent="0.2">
      <c r="B725" s="20"/>
    </row>
    <row r="726" spans="2:2" ht="15.75" customHeight="1" x14ac:dyDescent="0.2">
      <c r="B726" s="20"/>
    </row>
    <row r="727" spans="2:2" ht="15.75" customHeight="1" x14ac:dyDescent="0.2">
      <c r="B727" s="20"/>
    </row>
    <row r="728" spans="2:2" ht="15.75" customHeight="1" x14ac:dyDescent="0.2">
      <c r="B728" s="20"/>
    </row>
    <row r="729" spans="2:2" ht="15.75" customHeight="1" x14ac:dyDescent="0.2">
      <c r="B729" s="20"/>
    </row>
    <row r="730" spans="2:2" ht="15.75" customHeight="1" x14ac:dyDescent="0.2">
      <c r="B730" s="20"/>
    </row>
    <row r="731" spans="2:2" ht="15.75" customHeight="1" x14ac:dyDescent="0.2">
      <c r="B731" s="20"/>
    </row>
    <row r="732" spans="2:2" ht="15.75" customHeight="1" x14ac:dyDescent="0.2">
      <c r="B732" s="20"/>
    </row>
    <row r="733" spans="2:2" ht="15.75" customHeight="1" x14ac:dyDescent="0.2">
      <c r="B733" s="20"/>
    </row>
    <row r="734" spans="2:2" ht="15.75" customHeight="1" x14ac:dyDescent="0.2">
      <c r="B734" s="20"/>
    </row>
    <row r="735" spans="2:2" ht="15.75" customHeight="1" x14ac:dyDescent="0.2">
      <c r="B735" s="20"/>
    </row>
    <row r="736" spans="2:2" ht="15.75" customHeight="1" x14ac:dyDescent="0.2">
      <c r="B736" s="20"/>
    </row>
    <row r="737" spans="2:2" ht="15.75" customHeight="1" x14ac:dyDescent="0.2">
      <c r="B737" s="20"/>
    </row>
    <row r="738" spans="2:2" ht="15.75" customHeight="1" x14ac:dyDescent="0.2">
      <c r="B738" s="20"/>
    </row>
    <row r="739" spans="2:2" ht="15.75" customHeight="1" x14ac:dyDescent="0.2">
      <c r="B739" s="20"/>
    </row>
    <row r="740" spans="2:2" ht="15.75" customHeight="1" x14ac:dyDescent="0.2">
      <c r="B740" s="20"/>
    </row>
    <row r="741" spans="2:2" ht="15.75" customHeight="1" x14ac:dyDescent="0.2">
      <c r="B741" s="20"/>
    </row>
    <row r="742" spans="2:2" ht="15.75" customHeight="1" x14ac:dyDescent="0.2">
      <c r="B742" s="20"/>
    </row>
    <row r="743" spans="2:2" ht="15.75" customHeight="1" x14ac:dyDescent="0.2">
      <c r="B743" s="20"/>
    </row>
    <row r="744" spans="2:2" ht="15.75" customHeight="1" x14ac:dyDescent="0.2">
      <c r="B744" s="20"/>
    </row>
    <row r="745" spans="2:2" ht="15.75" customHeight="1" x14ac:dyDescent="0.2">
      <c r="B745" s="20"/>
    </row>
    <row r="746" spans="2:2" ht="15.75" customHeight="1" x14ac:dyDescent="0.2">
      <c r="B746" s="20"/>
    </row>
    <row r="747" spans="2:2" ht="15.75" customHeight="1" x14ac:dyDescent="0.2">
      <c r="B747" s="20"/>
    </row>
    <row r="748" spans="2:2" ht="15.75" customHeight="1" x14ac:dyDescent="0.2">
      <c r="B748" s="20"/>
    </row>
    <row r="749" spans="2:2" ht="15.75" customHeight="1" x14ac:dyDescent="0.2">
      <c r="B749" s="20"/>
    </row>
    <row r="750" spans="2:2" ht="15.75" customHeight="1" x14ac:dyDescent="0.2">
      <c r="B750" s="20"/>
    </row>
    <row r="751" spans="2:2" ht="15.75" customHeight="1" x14ac:dyDescent="0.2">
      <c r="B751" s="20"/>
    </row>
    <row r="752" spans="2:2" ht="15.75" customHeight="1" x14ac:dyDescent="0.2">
      <c r="B752" s="20"/>
    </row>
    <row r="753" spans="2:2" ht="15.75" customHeight="1" x14ac:dyDescent="0.2">
      <c r="B753" s="20"/>
    </row>
    <row r="754" spans="2:2" ht="15.75" customHeight="1" x14ac:dyDescent="0.2">
      <c r="B754" s="20"/>
    </row>
    <row r="755" spans="2:2" ht="15.75" customHeight="1" x14ac:dyDescent="0.2">
      <c r="B755" s="20"/>
    </row>
    <row r="756" spans="2:2" ht="15.75" customHeight="1" x14ac:dyDescent="0.2">
      <c r="B756" s="20"/>
    </row>
    <row r="757" spans="2:2" ht="15.75" customHeight="1" x14ac:dyDescent="0.2">
      <c r="B757" s="20"/>
    </row>
    <row r="758" spans="2:2" ht="15.75" customHeight="1" x14ac:dyDescent="0.2">
      <c r="B758" s="20"/>
    </row>
    <row r="759" spans="2:2" ht="15.75" customHeight="1" x14ac:dyDescent="0.2">
      <c r="B759" s="20"/>
    </row>
    <row r="760" spans="2:2" ht="15.75" customHeight="1" x14ac:dyDescent="0.2">
      <c r="B760" s="20"/>
    </row>
    <row r="761" spans="2:2" ht="15.75" customHeight="1" x14ac:dyDescent="0.2">
      <c r="B761" s="20"/>
    </row>
    <row r="762" spans="2:2" ht="15.75" customHeight="1" x14ac:dyDescent="0.2">
      <c r="B762" s="20"/>
    </row>
    <row r="763" spans="2:2" ht="15.75" customHeight="1" x14ac:dyDescent="0.2">
      <c r="B763" s="20"/>
    </row>
    <row r="764" spans="2:2" ht="15.75" customHeight="1" x14ac:dyDescent="0.2">
      <c r="B764" s="20"/>
    </row>
    <row r="765" spans="2:2" ht="15.75" customHeight="1" x14ac:dyDescent="0.2">
      <c r="B765" s="20"/>
    </row>
    <row r="766" spans="2:2" ht="15.75" customHeight="1" x14ac:dyDescent="0.2">
      <c r="B766" s="20"/>
    </row>
    <row r="767" spans="2:2" ht="15.75" customHeight="1" x14ac:dyDescent="0.2">
      <c r="B767" s="20"/>
    </row>
    <row r="768" spans="2:2" ht="15.75" customHeight="1" x14ac:dyDescent="0.2">
      <c r="B768" s="20"/>
    </row>
    <row r="769" spans="2:2" ht="15.75" customHeight="1" x14ac:dyDescent="0.2">
      <c r="B769" s="20"/>
    </row>
    <row r="770" spans="2:2" ht="15.75" customHeight="1" x14ac:dyDescent="0.2">
      <c r="B770" s="20"/>
    </row>
    <row r="771" spans="2:2" ht="15.75" customHeight="1" x14ac:dyDescent="0.2">
      <c r="B771" s="20"/>
    </row>
    <row r="772" spans="2:2" ht="15.75" customHeight="1" x14ac:dyDescent="0.2">
      <c r="B772" s="20"/>
    </row>
    <row r="773" spans="2:2" ht="15.75" customHeight="1" x14ac:dyDescent="0.2">
      <c r="B773" s="20"/>
    </row>
    <row r="774" spans="2:2" ht="15.75" customHeight="1" x14ac:dyDescent="0.2">
      <c r="B774" s="20"/>
    </row>
    <row r="775" spans="2:2" ht="15.75" customHeight="1" x14ac:dyDescent="0.2">
      <c r="B775" s="20"/>
    </row>
    <row r="776" spans="2:2" ht="15.75" customHeight="1" x14ac:dyDescent="0.2">
      <c r="B776" s="20"/>
    </row>
    <row r="777" spans="2:2" ht="15.75" customHeight="1" x14ac:dyDescent="0.2">
      <c r="B777" s="20"/>
    </row>
    <row r="778" spans="2:2" ht="15.75" customHeight="1" x14ac:dyDescent="0.2">
      <c r="B778" s="20"/>
    </row>
    <row r="779" spans="2:2" ht="15.75" customHeight="1" x14ac:dyDescent="0.2">
      <c r="B779" s="20"/>
    </row>
    <row r="780" spans="2:2" ht="15.75" customHeight="1" x14ac:dyDescent="0.2">
      <c r="B780" s="20"/>
    </row>
    <row r="781" spans="2:2" ht="15.75" customHeight="1" x14ac:dyDescent="0.2">
      <c r="B781" s="20"/>
    </row>
    <row r="782" spans="2:2" ht="15.75" customHeight="1" x14ac:dyDescent="0.2">
      <c r="B782" s="20"/>
    </row>
    <row r="783" spans="2:2" ht="15.75" customHeight="1" x14ac:dyDescent="0.2">
      <c r="B783" s="20"/>
    </row>
    <row r="784" spans="2:2" ht="15.75" customHeight="1" x14ac:dyDescent="0.2">
      <c r="B784" s="20"/>
    </row>
    <row r="785" spans="2:2" ht="15.75" customHeight="1" x14ac:dyDescent="0.2">
      <c r="B785" s="20"/>
    </row>
    <row r="786" spans="2:2" ht="15.75" customHeight="1" x14ac:dyDescent="0.2">
      <c r="B786" s="20"/>
    </row>
    <row r="787" spans="2:2" ht="15.75" customHeight="1" x14ac:dyDescent="0.2">
      <c r="B787" s="20"/>
    </row>
    <row r="788" spans="2:2" ht="15.75" customHeight="1" x14ac:dyDescent="0.2">
      <c r="B788" s="20"/>
    </row>
    <row r="789" spans="2:2" ht="15.75" customHeight="1" x14ac:dyDescent="0.2">
      <c r="B789" s="20"/>
    </row>
    <row r="790" spans="2:2" ht="15.75" customHeight="1" x14ac:dyDescent="0.2">
      <c r="B790" s="20"/>
    </row>
    <row r="791" spans="2:2" ht="15.75" customHeight="1" x14ac:dyDescent="0.2">
      <c r="B791" s="20"/>
    </row>
    <row r="792" spans="2:2" ht="15.75" customHeight="1" x14ac:dyDescent="0.2">
      <c r="B792" s="20"/>
    </row>
    <row r="793" spans="2:2" ht="15.75" customHeight="1" x14ac:dyDescent="0.2">
      <c r="B793" s="20"/>
    </row>
    <row r="794" spans="2:2" ht="15.75" customHeight="1" x14ac:dyDescent="0.2">
      <c r="B794" s="20"/>
    </row>
    <row r="795" spans="2:2" ht="15.75" customHeight="1" x14ac:dyDescent="0.2">
      <c r="B795" s="20"/>
    </row>
    <row r="796" spans="2:2" ht="15.75" customHeight="1" x14ac:dyDescent="0.2">
      <c r="B796" s="20"/>
    </row>
    <row r="797" spans="2:2" ht="15.75" customHeight="1" x14ac:dyDescent="0.2">
      <c r="B797" s="20"/>
    </row>
    <row r="798" spans="2:2" ht="15.75" customHeight="1" x14ac:dyDescent="0.2">
      <c r="B798" s="20"/>
    </row>
    <row r="799" spans="2:2" ht="15.75" customHeight="1" x14ac:dyDescent="0.2">
      <c r="B799" s="20"/>
    </row>
    <row r="800" spans="2:2" ht="15.75" customHeight="1" x14ac:dyDescent="0.2">
      <c r="B800" s="20"/>
    </row>
    <row r="801" spans="2:2" ht="15.75" customHeight="1" x14ac:dyDescent="0.2">
      <c r="B801" s="20"/>
    </row>
    <row r="802" spans="2:2" ht="15.75" customHeight="1" x14ac:dyDescent="0.2">
      <c r="B802" s="20"/>
    </row>
    <row r="803" spans="2:2" ht="15.75" customHeight="1" x14ac:dyDescent="0.2">
      <c r="B803" s="20"/>
    </row>
    <row r="804" spans="2:2" ht="15.75" customHeight="1" x14ac:dyDescent="0.2">
      <c r="B804" s="20"/>
    </row>
    <row r="805" spans="2:2" ht="15.75" customHeight="1" x14ac:dyDescent="0.2">
      <c r="B805" s="20"/>
    </row>
    <row r="806" spans="2:2" ht="15.75" customHeight="1" x14ac:dyDescent="0.2">
      <c r="B806" s="20"/>
    </row>
    <row r="807" spans="2:2" ht="15.75" customHeight="1" x14ac:dyDescent="0.2">
      <c r="B807" s="20"/>
    </row>
    <row r="808" spans="2:2" ht="15.75" customHeight="1" x14ac:dyDescent="0.2">
      <c r="B808" s="20"/>
    </row>
    <row r="809" spans="2:2" ht="15.75" customHeight="1" x14ac:dyDescent="0.2">
      <c r="B809" s="20"/>
    </row>
    <row r="810" spans="2:2" ht="15.75" customHeight="1" x14ac:dyDescent="0.2">
      <c r="B810" s="20"/>
    </row>
    <row r="811" spans="2:2" ht="15.75" customHeight="1" x14ac:dyDescent="0.2">
      <c r="B811" s="20"/>
    </row>
    <row r="812" spans="2:2" ht="15.75" customHeight="1" x14ac:dyDescent="0.2">
      <c r="B812" s="20"/>
    </row>
    <row r="813" spans="2:2" ht="15.75" customHeight="1" x14ac:dyDescent="0.2">
      <c r="B813" s="20"/>
    </row>
    <row r="814" spans="2:2" ht="15.75" customHeight="1" x14ac:dyDescent="0.2">
      <c r="B814" s="20"/>
    </row>
    <row r="815" spans="2:2" ht="15.75" customHeight="1" x14ac:dyDescent="0.2">
      <c r="B815" s="20"/>
    </row>
    <row r="816" spans="2:2" ht="15.75" customHeight="1" x14ac:dyDescent="0.2">
      <c r="B816" s="20"/>
    </row>
    <row r="817" spans="2:2" ht="15.75" customHeight="1" x14ac:dyDescent="0.2">
      <c r="B817" s="20"/>
    </row>
    <row r="818" spans="2:2" ht="15.75" customHeight="1" x14ac:dyDescent="0.2">
      <c r="B818" s="20"/>
    </row>
    <row r="819" spans="2:2" ht="15.75" customHeight="1" x14ac:dyDescent="0.2">
      <c r="B819" s="20"/>
    </row>
    <row r="820" spans="2:2" ht="15.75" customHeight="1" x14ac:dyDescent="0.2">
      <c r="B820" s="20"/>
    </row>
    <row r="821" spans="2:2" ht="15.75" customHeight="1" x14ac:dyDescent="0.2">
      <c r="B821" s="20"/>
    </row>
    <row r="822" spans="2:2" ht="15.75" customHeight="1" x14ac:dyDescent="0.2">
      <c r="B822" s="20"/>
    </row>
    <row r="823" spans="2:2" ht="15.75" customHeight="1" x14ac:dyDescent="0.2">
      <c r="B823" s="20"/>
    </row>
    <row r="824" spans="2:2" ht="15.75" customHeight="1" x14ac:dyDescent="0.2">
      <c r="B824" s="20"/>
    </row>
    <row r="825" spans="2:2" ht="15.75" customHeight="1" x14ac:dyDescent="0.2">
      <c r="B825" s="20"/>
    </row>
    <row r="826" spans="2:2" ht="15.75" customHeight="1" x14ac:dyDescent="0.2">
      <c r="B826" s="20"/>
    </row>
    <row r="827" spans="2:2" ht="15.75" customHeight="1" x14ac:dyDescent="0.2">
      <c r="B827" s="20"/>
    </row>
    <row r="828" spans="2:2" ht="15.75" customHeight="1" x14ac:dyDescent="0.2">
      <c r="B828" s="20"/>
    </row>
    <row r="829" spans="2:2" ht="15.75" customHeight="1" x14ac:dyDescent="0.2">
      <c r="B829" s="20"/>
    </row>
    <row r="830" spans="2:2" ht="15.75" customHeight="1" x14ac:dyDescent="0.2">
      <c r="B830" s="20"/>
    </row>
    <row r="831" spans="2:2" ht="15.75" customHeight="1" x14ac:dyDescent="0.2">
      <c r="B831" s="20"/>
    </row>
    <row r="832" spans="2:2" ht="15.75" customHeight="1" x14ac:dyDescent="0.2">
      <c r="B832" s="20"/>
    </row>
    <row r="833" spans="2:2" ht="15.75" customHeight="1" x14ac:dyDescent="0.2">
      <c r="B833" s="20"/>
    </row>
    <row r="834" spans="2:2" ht="15.75" customHeight="1" x14ac:dyDescent="0.2">
      <c r="B834" s="20"/>
    </row>
    <row r="835" spans="2:2" ht="15.75" customHeight="1" x14ac:dyDescent="0.2">
      <c r="B835" s="20"/>
    </row>
    <row r="836" spans="2:2" ht="15.75" customHeight="1" x14ac:dyDescent="0.2">
      <c r="B836" s="20"/>
    </row>
    <row r="837" spans="2:2" ht="15.75" customHeight="1" x14ac:dyDescent="0.2">
      <c r="B837" s="20"/>
    </row>
    <row r="838" spans="2:2" ht="15.75" customHeight="1" x14ac:dyDescent="0.2">
      <c r="B838" s="20"/>
    </row>
    <row r="839" spans="2:2" ht="15.75" customHeight="1" x14ac:dyDescent="0.2">
      <c r="B839" s="20"/>
    </row>
    <row r="840" spans="2:2" ht="15.75" customHeight="1" x14ac:dyDescent="0.2">
      <c r="B840" s="20"/>
    </row>
    <row r="841" spans="2:2" ht="15.75" customHeight="1" x14ac:dyDescent="0.2">
      <c r="B841" s="20"/>
    </row>
    <row r="842" spans="2:2" ht="15.75" customHeight="1" x14ac:dyDescent="0.2">
      <c r="B842" s="20"/>
    </row>
    <row r="843" spans="2:2" ht="15.75" customHeight="1" x14ac:dyDescent="0.2">
      <c r="B843" s="20"/>
    </row>
    <row r="844" spans="2:2" ht="15.75" customHeight="1" x14ac:dyDescent="0.2">
      <c r="B844" s="20"/>
    </row>
    <row r="845" spans="2:2" ht="15.75" customHeight="1" x14ac:dyDescent="0.2">
      <c r="B845" s="20"/>
    </row>
    <row r="846" spans="2:2" ht="15.75" customHeight="1" x14ac:dyDescent="0.2">
      <c r="B846" s="20"/>
    </row>
    <row r="847" spans="2:2" ht="15.75" customHeight="1" x14ac:dyDescent="0.2">
      <c r="B847" s="20"/>
    </row>
    <row r="848" spans="2:2" ht="15.75" customHeight="1" x14ac:dyDescent="0.2">
      <c r="B848" s="20"/>
    </row>
    <row r="849" spans="2:2" ht="15.75" customHeight="1" x14ac:dyDescent="0.2">
      <c r="B849" s="20"/>
    </row>
    <row r="850" spans="2:2" ht="15.75" customHeight="1" x14ac:dyDescent="0.2">
      <c r="B850" s="20"/>
    </row>
    <row r="851" spans="2:2" ht="15.75" customHeight="1" x14ac:dyDescent="0.2">
      <c r="B851" s="20"/>
    </row>
    <row r="852" spans="2:2" ht="15.75" customHeight="1" x14ac:dyDescent="0.2">
      <c r="B852" s="20"/>
    </row>
    <row r="853" spans="2:2" ht="15.75" customHeight="1" x14ac:dyDescent="0.2">
      <c r="B853" s="20"/>
    </row>
    <row r="854" spans="2:2" ht="15.75" customHeight="1" x14ac:dyDescent="0.2">
      <c r="B854" s="20"/>
    </row>
    <row r="855" spans="2:2" ht="15.75" customHeight="1" x14ac:dyDescent="0.2">
      <c r="B855" s="20"/>
    </row>
    <row r="856" spans="2:2" ht="15.75" customHeight="1" x14ac:dyDescent="0.2">
      <c r="B856" s="20"/>
    </row>
    <row r="857" spans="2:2" ht="15.75" customHeight="1" x14ac:dyDescent="0.2">
      <c r="B857" s="20"/>
    </row>
    <row r="858" spans="2:2" ht="15.75" customHeight="1" x14ac:dyDescent="0.2">
      <c r="B858" s="20"/>
    </row>
    <row r="859" spans="2:2" ht="15.75" customHeight="1" x14ac:dyDescent="0.2">
      <c r="B859" s="20"/>
    </row>
    <row r="860" spans="2:2" ht="15.75" customHeight="1" x14ac:dyDescent="0.2">
      <c r="B860" s="20"/>
    </row>
    <row r="861" spans="2:2" ht="15.75" customHeight="1" x14ac:dyDescent="0.2">
      <c r="B861" s="20"/>
    </row>
    <row r="862" spans="2:2" ht="15.75" customHeight="1" x14ac:dyDescent="0.2">
      <c r="B862" s="20"/>
    </row>
    <row r="863" spans="2:2" ht="15.75" customHeight="1" x14ac:dyDescent="0.2">
      <c r="B863" s="20"/>
    </row>
    <row r="864" spans="2:2" ht="15.75" customHeight="1" x14ac:dyDescent="0.2">
      <c r="B864" s="20"/>
    </row>
    <row r="865" spans="2:2" ht="15.75" customHeight="1" x14ac:dyDescent="0.2">
      <c r="B865" s="20"/>
    </row>
    <row r="866" spans="2:2" ht="15.75" customHeight="1" x14ac:dyDescent="0.2">
      <c r="B866" s="20"/>
    </row>
    <row r="867" spans="2:2" ht="15.75" customHeight="1" x14ac:dyDescent="0.2">
      <c r="B867" s="20"/>
    </row>
    <row r="868" spans="2:2" ht="15.75" customHeight="1" x14ac:dyDescent="0.2">
      <c r="B868" s="20"/>
    </row>
    <row r="869" spans="2:2" ht="15.75" customHeight="1" x14ac:dyDescent="0.2">
      <c r="B869" s="20"/>
    </row>
    <row r="870" spans="2:2" ht="15.75" customHeight="1" x14ac:dyDescent="0.2">
      <c r="B870" s="20"/>
    </row>
    <row r="871" spans="2:2" ht="15.75" customHeight="1" x14ac:dyDescent="0.2">
      <c r="B871" s="20"/>
    </row>
    <row r="872" spans="2:2" ht="15.75" customHeight="1" x14ac:dyDescent="0.2">
      <c r="B872" s="20"/>
    </row>
    <row r="873" spans="2:2" ht="15.75" customHeight="1" x14ac:dyDescent="0.2">
      <c r="B873" s="20"/>
    </row>
    <row r="874" spans="2:2" ht="15.75" customHeight="1" x14ac:dyDescent="0.2">
      <c r="B874" s="20"/>
    </row>
    <row r="875" spans="2:2" ht="15.75" customHeight="1" x14ac:dyDescent="0.2">
      <c r="B875" s="20"/>
    </row>
    <row r="876" spans="2:2" ht="15.75" customHeight="1" x14ac:dyDescent="0.2">
      <c r="B876" s="20"/>
    </row>
    <row r="877" spans="2:2" ht="15.75" customHeight="1" x14ac:dyDescent="0.2">
      <c r="B877" s="20"/>
    </row>
    <row r="878" spans="2:2" ht="15.75" customHeight="1" x14ac:dyDescent="0.2">
      <c r="B878" s="20"/>
    </row>
    <row r="879" spans="2:2" ht="15.75" customHeight="1" x14ac:dyDescent="0.2">
      <c r="B879" s="20"/>
    </row>
    <row r="880" spans="2:2" ht="15.75" customHeight="1" x14ac:dyDescent="0.2">
      <c r="B880" s="20"/>
    </row>
    <row r="881" spans="2:2" ht="15.75" customHeight="1" x14ac:dyDescent="0.2">
      <c r="B881" s="20"/>
    </row>
    <row r="882" spans="2:2" ht="15.75" customHeight="1" x14ac:dyDescent="0.2">
      <c r="B882" s="20"/>
    </row>
    <row r="883" spans="2:2" ht="15.75" customHeight="1" x14ac:dyDescent="0.2">
      <c r="B883" s="20"/>
    </row>
    <row r="884" spans="2:2" ht="15.75" customHeight="1" x14ac:dyDescent="0.2">
      <c r="B884" s="20"/>
    </row>
    <row r="885" spans="2:2" ht="15.75" customHeight="1" x14ac:dyDescent="0.2">
      <c r="B885" s="20"/>
    </row>
    <row r="886" spans="2:2" ht="15.75" customHeight="1" x14ac:dyDescent="0.2">
      <c r="B886" s="20"/>
    </row>
    <row r="887" spans="2:2" ht="15.75" customHeight="1" x14ac:dyDescent="0.2">
      <c r="B887" s="20"/>
    </row>
    <row r="888" spans="2:2" ht="15.75" customHeight="1" x14ac:dyDescent="0.2">
      <c r="B888" s="20"/>
    </row>
    <row r="889" spans="2:2" ht="15.75" customHeight="1" x14ac:dyDescent="0.2">
      <c r="B889" s="20"/>
    </row>
    <row r="890" spans="2:2" ht="15.75" customHeight="1" x14ac:dyDescent="0.2">
      <c r="B890" s="20"/>
    </row>
    <row r="891" spans="2:2" ht="15.75" customHeight="1" x14ac:dyDescent="0.2">
      <c r="B891" s="20"/>
    </row>
    <row r="892" spans="2:2" ht="15.75" customHeight="1" x14ac:dyDescent="0.2">
      <c r="B892" s="20"/>
    </row>
    <row r="893" spans="2:2" ht="15.75" customHeight="1" x14ac:dyDescent="0.2">
      <c r="B893" s="20"/>
    </row>
    <row r="894" spans="2:2" ht="15.75" customHeight="1" x14ac:dyDescent="0.2">
      <c r="B894" s="20"/>
    </row>
    <row r="895" spans="2:2" ht="15.75" customHeight="1" x14ac:dyDescent="0.2">
      <c r="B895" s="20"/>
    </row>
    <row r="896" spans="2:2" ht="15.75" customHeight="1" x14ac:dyDescent="0.2">
      <c r="B896" s="20"/>
    </row>
    <row r="897" spans="2:2" ht="15.75" customHeight="1" x14ac:dyDescent="0.2">
      <c r="B897" s="20"/>
    </row>
    <row r="898" spans="2:2" ht="15.75" customHeight="1" x14ac:dyDescent="0.2">
      <c r="B898" s="20"/>
    </row>
    <row r="899" spans="2:2" ht="15.75" customHeight="1" x14ac:dyDescent="0.2">
      <c r="B899" s="20"/>
    </row>
    <row r="900" spans="2:2" ht="15.75" customHeight="1" x14ac:dyDescent="0.2">
      <c r="B900" s="20"/>
    </row>
    <row r="901" spans="2:2" ht="15.75" customHeight="1" x14ac:dyDescent="0.2">
      <c r="B901" s="20"/>
    </row>
    <row r="902" spans="2:2" ht="15.75" customHeight="1" x14ac:dyDescent="0.2">
      <c r="B902" s="20"/>
    </row>
    <row r="903" spans="2:2" ht="15.75" customHeight="1" x14ac:dyDescent="0.2">
      <c r="B903" s="20"/>
    </row>
    <row r="904" spans="2:2" ht="15.75" customHeight="1" x14ac:dyDescent="0.2">
      <c r="B904" s="20"/>
    </row>
    <row r="905" spans="2:2" ht="15.75" customHeight="1" x14ac:dyDescent="0.2">
      <c r="B905" s="20"/>
    </row>
    <row r="906" spans="2:2" ht="15.75" customHeight="1" x14ac:dyDescent="0.2">
      <c r="B906" s="20"/>
    </row>
    <row r="907" spans="2:2" ht="15.75" customHeight="1" x14ac:dyDescent="0.2">
      <c r="B907" s="20"/>
    </row>
    <row r="908" spans="2:2" ht="15.75" customHeight="1" x14ac:dyDescent="0.2">
      <c r="B908" s="20"/>
    </row>
    <row r="909" spans="2:2" ht="15.75" customHeight="1" x14ac:dyDescent="0.2">
      <c r="B909" s="20"/>
    </row>
    <row r="910" spans="2:2" ht="15.75" customHeight="1" x14ac:dyDescent="0.2">
      <c r="B910" s="20"/>
    </row>
    <row r="911" spans="2:2" ht="15.75" customHeight="1" x14ac:dyDescent="0.2">
      <c r="B911" s="20"/>
    </row>
    <row r="912" spans="2:2" ht="15.75" customHeight="1" x14ac:dyDescent="0.2">
      <c r="B912" s="20"/>
    </row>
    <row r="913" spans="2:2" ht="15.75" customHeight="1" x14ac:dyDescent="0.2">
      <c r="B913" s="20"/>
    </row>
    <row r="914" spans="2:2" ht="15.75" customHeight="1" x14ac:dyDescent="0.2">
      <c r="B914" s="20"/>
    </row>
    <row r="915" spans="2:2" ht="15.75" customHeight="1" x14ac:dyDescent="0.2">
      <c r="B915" s="20"/>
    </row>
    <row r="916" spans="2:2" ht="15.75" customHeight="1" x14ac:dyDescent="0.2">
      <c r="B916" s="20"/>
    </row>
    <row r="917" spans="2:2" ht="15.75" customHeight="1" x14ac:dyDescent="0.2">
      <c r="B917" s="20"/>
    </row>
    <row r="918" spans="2:2" ht="15.75" customHeight="1" x14ac:dyDescent="0.2">
      <c r="B918" s="20"/>
    </row>
    <row r="919" spans="2:2" ht="15.75" customHeight="1" x14ac:dyDescent="0.2">
      <c r="B919" s="20"/>
    </row>
    <row r="920" spans="2:2" ht="15.75" customHeight="1" x14ac:dyDescent="0.2">
      <c r="B920" s="20"/>
    </row>
    <row r="921" spans="2:2" ht="15.75" customHeight="1" x14ac:dyDescent="0.2">
      <c r="B921" s="20"/>
    </row>
    <row r="922" spans="2:2" ht="15.75" customHeight="1" x14ac:dyDescent="0.2">
      <c r="B922" s="20"/>
    </row>
    <row r="923" spans="2:2" ht="15.75" customHeight="1" x14ac:dyDescent="0.2">
      <c r="B923" s="20"/>
    </row>
    <row r="924" spans="2:2" ht="15.75" customHeight="1" x14ac:dyDescent="0.2">
      <c r="B924" s="20"/>
    </row>
    <row r="925" spans="2:2" ht="15.75" customHeight="1" x14ac:dyDescent="0.2">
      <c r="B925" s="20"/>
    </row>
    <row r="926" spans="2:2" ht="15.75" customHeight="1" x14ac:dyDescent="0.2">
      <c r="B926" s="20"/>
    </row>
    <row r="927" spans="2:2" ht="15.75" customHeight="1" x14ac:dyDescent="0.2">
      <c r="B927" s="20"/>
    </row>
    <row r="928" spans="2:2" ht="15.75" customHeight="1" x14ac:dyDescent="0.2">
      <c r="B928" s="20"/>
    </row>
    <row r="929" spans="2:2" ht="15.75" customHeight="1" x14ac:dyDescent="0.2">
      <c r="B929" s="20"/>
    </row>
    <row r="930" spans="2:2" ht="15.75" customHeight="1" x14ac:dyDescent="0.2">
      <c r="B930" s="20"/>
    </row>
    <row r="931" spans="2:2" ht="15.75" customHeight="1" x14ac:dyDescent="0.2">
      <c r="B931" s="20"/>
    </row>
    <row r="932" spans="2:2" ht="15.75" customHeight="1" x14ac:dyDescent="0.2">
      <c r="B932" s="20"/>
    </row>
    <row r="933" spans="2:2" ht="15.75" customHeight="1" x14ac:dyDescent="0.2">
      <c r="B933" s="20"/>
    </row>
    <row r="934" spans="2:2" ht="15.75" customHeight="1" x14ac:dyDescent="0.2">
      <c r="B934" s="20"/>
    </row>
    <row r="935" spans="2:2" ht="15.75" customHeight="1" x14ac:dyDescent="0.2">
      <c r="B935" s="20"/>
    </row>
    <row r="936" spans="2:2" ht="15.75" customHeight="1" x14ac:dyDescent="0.2">
      <c r="B936" s="20"/>
    </row>
    <row r="937" spans="2:2" ht="15.75" customHeight="1" x14ac:dyDescent="0.2">
      <c r="B937" s="20"/>
    </row>
    <row r="938" spans="2:2" ht="15.75" customHeight="1" x14ac:dyDescent="0.2">
      <c r="B938" s="20"/>
    </row>
    <row r="939" spans="2:2" ht="15.75" customHeight="1" x14ac:dyDescent="0.2">
      <c r="B939" s="20"/>
    </row>
    <row r="940" spans="2:2" ht="15.75" customHeight="1" x14ac:dyDescent="0.2">
      <c r="B940" s="20"/>
    </row>
    <row r="941" spans="2:2" ht="15.75" customHeight="1" x14ac:dyDescent="0.2">
      <c r="B941" s="20"/>
    </row>
    <row r="942" spans="2:2" ht="15.75" customHeight="1" x14ac:dyDescent="0.2">
      <c r="B942" s="20"/>
    </row>
    <row r="943" spans="2:2" ht="15.75" customHeight="1" x14ac:dyDescent="0.2">
      <c r="B943" s="20"/>
    </row>
    <row r="944" spans="2:2" ht="15.75" customHeight="1" x14ac:dyDescent="0.2">
      <c r="B944" s="20"/>
    </row>
    <row r="945" spans="2:2" ht="15.75" customHeight="1" x14ac:dyDescent="0.2">
      <c r="B945" s="20"/>
    </row>
    <row r="946" spans="2:2" ht="15.75" customHeight="1" x14ac:dyDescent="0.2">
      <c r="B946" s="20"/>
    </row>
    <row r="947" spans="2:2" ht="15.75" customHeight="1" x14ac:dyDescent="0.2">
      <c r="B947" s="20"/>
    </row>
    <row r="948" spans="2:2" ht="15.75" customHeight="1" x14ac:dyDescent="0.2">
      <c r="B948" s="20"/>
    </row>
    <row r="949" spans="2:2" ht="15.75" customHeight="1" x14ac:dyDescent="0.2">
      <c r="B949" s="20"/>
    </row>
    <row r="950" spans="2:2" ht="15.75" customHeight="1" x14ac:dyDescent="0.2">
      <c r="B950" s="20"/>
    </row>
    <row r="951" spans="2:2" ht="15.75" customHeight="1" x14ac:dyDescent="0.2">
      <c r="B951" s="20"/>
    </row>
    <row r="952" spans="2:2" ht="15.75" customHeight="1" x14ac:dyDescent="0.2">
      <c r="B952" s="20"/>
    </row>
    <row r="953" spans="2:2" ht="15.75" customHeight="1" x14ac:dyDescent="0.2">
      <c r="B953" s="20"/>
    </row>
    <row r="954" spans="2:2" ht="15.75" customHeight="1" x14ac:dyDescent="0.2">
      <c r="B954" s="20"/>
    </row>
    <row r="955" spans="2:2" ht="15.75" customHeight="1" x14ac:dyDescent="0.2">
      <c r="B955" s="20"/>
    </row>
    <row r="956" spans="2:2" ht="15.75" customHeight="1" x14ac:dyDescent="0.2">
      <c r="B956" s="20"/>
    </row>
    <row r="957" spans="2:2" ht="15.75" customHeight="1" x14ac:dyDescent="0.2">
      <c r="B957" s="20"/>
    </row>
    <row r="958" spans="2:2" ht="15.75" customHeight="1" x14ac:dyDescent="0.2">
      <c r="B958" s="20"/>
    </row>
    <row r="959" spans="2:2" ht="15.75" customHeight="1" x14ac:dyDescent="0.2">
      <c r="B959" s="20"/>
    </row>
    <row r="960" spans="2:2" ht="15.75" customHeight="1" x14ac:dyDescent="0.2">
      <c r="B960" s="20"/>
    </row>
    <row r="961" spans="2:2" ht="15.75" customHeight="1" x14ac:dyDescent="0.2">
      <c r="B961" s="20"/>
    </row>
    <row r="962" spans="2:2" ht="15.75" customHeight="1" x14ac:dyDescent="0.2">
      <c r="B962" s="20"/>
    </row>
    <row r="963" spans="2:2" ht="15.75" customHeight="1" x14ac:dyDescent="0.2">
      <c r="B963" s="20"/>
    </row>
    <row r="964" spans="2:2" ht="15.75" customHeight="1" x14ac:dyDescent="0.2">
      <c r="B964" s="20"/>
    </row>
    <row r="965" spans="2:2" ht="15.75" customHeight="1" x14ac:dyDescent="0.2">
      <c r="B965" s="20"/>
    </row>
    <row r="966" spans="2:2" ht="15.75" customHeight="1" x14ac:dyDescent="0.2">
      <c r="B966" s="20"/>
    </row>
    <row r="967" spans="2:2" ht="15.75" customHeight="1" x14ac:dyDescent="0.2">
      <c r="B967" s="20"/>
    </row>
    <row r="968" spans="2:2" ht="15.75" customHeight="1" x14ac:dyDescent="0.2">
      <c r="B968" s="20"/>
    </row>
    <row r="969" spans="2:2" ht="15.75" customHeight="1" x14ac:dyDescent="0.2">
      <c r="B969" s="20"/>
    </row>
    <row r="970" spans="2:2" ht="15.75" customHeight="1" x14ac:dyDescent="0.2">
      <c r="B970" s="20"/>
    </row>
    <row r="971" spans="2:2" ht="15.75" customHeight="1" x14ac:dyDescent="0.2">
      <c r="B971" s="20"/>
    </row>
    <row r="972" spans="2:2" ht="15.75" customHeight="1" x14ac:dyDescent="0.2">
      <c r="B972" s="20"/>
    </row>
    <row r="973" spans="2:2" ht="15.75" customHeight="1" x14ac:dyDescent="0.2">
      <c r="B973" s="20"/>
    </row>
    <row r="974" spans="2:2" ht="15.75" customHeight="1" x14ac:dyDescent="0.2">
      <c r="B974" s="20"/>
    </row>
    <row r="975" spans="2:2" ht="15.75" customHeight="1" x14ac:dyDescent="0.2">
      <c r="B975" s="20"/>
    </row>
    <row r="976" spans="2:2" ht="15.75" customHeight="1" x14ac:dyDescent="0.2">
      <c r="B976" s="20"/>
    </row>
    <row r="977" spans="2:2" ht="15.75" customHeight="1" x14ac:dyDescent="0.2">
      <c r="B977" s="20"/>
    </row>
    <row r="978" spans="2:2" ht="15.75" customHeight="1" x14ac:dyDescent="0.2">
      <c r="B978" s="20"/>
    </row>
    <row r="979" spans="2:2" ht="15.75" customHeight="1" x14ac:dyDescent="0.2">
      <c r="B979" s="20"/>
    </row>
    <row r="980" spans="2:2" ht="15.75" customHeight="1" x14ac:dyDescent="0.2">
      <c r="B980" s="20"/>
    </row>
    <row r="981" spans="2:2" ht="15.75" customHeight="1" x14ac:dyDescent="0.2">
      <c r="B981" s="20"/>
    </row>
    <row r="982" spans="2:2" ht="15.75" customHeight="1" x14ac:dyDescent="0.2">
      <c r="B982" s="20"/>
    </row>
    <row r="983" spans="2:2" ht="15.75" customHeight="1" x14ac:dyDescent="0.2">
      <c r="B983" s="20"/>
    </row>
    <row r="984" spans="2:2" ht="15.75" customHeight="1" x14ac:dyDescent="0.2">
      <c r="B984" s="20"/>
    </row>
    <row r="985" spans="2:2" ht="15.75" customHeight="1" x14ac:dyDescent="0.2">
      <c r="B985" s="20"/>
    </row>
    <row r="986" spans="2:2" ht="15.75" customHeight="1" x14ac:dyDescent="0.2">
      <c r="B986" s="20"/>
    </row>
    <row r="987" spans="2:2" ht="15.75" customHeight="1" x14ac:dyDescent="0.2">
      <c r="B987" s="20"/>
    </row>
    <row r="988" spans="2:2" ht="15.75" customHeight="1" x14ac:dyDescent="0.2">
      <c r="B988" s="20"/>
    </row>
    <row r="989" spans="2:2" ht="15.75" customHeight="1" x14ac:dyDescent="0.2">
      <c r="B989" s="20"/>
    </row>
    <row r="990" spans="2:2" ht="15.75" customHeight="1" x14ac:dyDescent="0.2">
      <c r="B990" s="20"/>
    </row>
    <row r="991" spans="2:2" ht="15.75" customHeight="1" x14ac:dyDescent="0.2">
      <c r="B991" s="20"/>
    </row>
    <row r="992" spans="2:2" ht="15.75" customHeight="1" x14ac:dyDescent="0.2">
      <c r="B992" s="20"/>
    </row>
    <row r="993" spans="2:2" ht="15.75" customHeight="1" x14ac:dyDescent="0.2">
      <c r="B993" s="20"/>
    </row>
    <row r="994" spans="2:2" ht="15.75" customHeight="1" x14ac:dyDescent="0.2">
      <c r="B994" s="20"/>
    </row>
    <row r="995" spans="2:2" ht="15.75" customHeight="1" x14ac:dyDescent="0.2">
      <c r="B995" s="20"/>
    </row>
    <row r="996" spans="2:2" ht="15.75" customHeight="1" x14ac:dyDescent="0.2">
      <c r="B996" s="20"/>
    </row>
    <row r="997" spans="2:2" ht="15.75" customHeight="1" x14ac:dyDescent="0.2">
      <c r="B997" s="20"/>
    </row>
    <row r="998" spans="2:2" ht="15.75" customHeight="1" x14ac:dyDescent="0.2">
      <c r="B998" s="20"/>
    </row>
    <row r="999" spans="2:2" ht="15.75" customHeight="1" x14ac:dyDescent="0.2">
      <c r="B999" s="20"/>
    </row>
    <row r="1000" spans="2:2" ht="15.75" customHeight="1" x14ac:dyDescent="0.2">
      <c r="B1000" s="20"/>
    </row>
    <row r="1001" spans="2:2" ht="15.75" customHeight="1" x14ac:dyDescent="0.2">
      <c r="B1001" s="20"/>
    </row>
    <row r="1002" spans="2:2" ht="15.75" customHeight="1" x14ac:dyDescent="0.2">
      <c r="B1002" s="20"/>
    </row>
    <row r="1003" spans="2:2" ht="15.75" customHeight="1" x14ac:dyDescent="0.2">
      <c r="B1003" s="20"/>
    </row>
    <row r="1004" spans="2:2" ht="15.75" customHeight="1" x14ac:dyDescent="0.2">
      <c r="B1004" s="20"/>
    </row>
    <row r="1005" spans="2:2" ht="15.75" customHeight="1" x14ac:dyDescent="0.2">
      <c r="B1005" s="20"/>
    </row>
    <row r="1006" spans="2:2" ht="15.75" customHeight="1" x14ac:dyDescent="0.2">
      <c r="B1006" s="20"/>
    </row>
    <row r="1007" spans="2:2" ht="15.75" customHeight="1" x14ac:dyDescent="0.2">
      <c r="B1007" s="20"/>
    </row>
    <row r="1008" spans="2:2" ht="15.75" customHeight="1" x14ac:dyDescent="0.2">
      <c r="B1008" s="20"/>
    </row>
    <row r="1009" spans="2:2" ht="15.75" customHeight="1" x14ac:dyDescent="0.2">
      <c r="B1009" s="20"/>
    </row>
  </sheetData>
  <pageMargins left="0.7" right="0.7" top="0.75" bottom="0.75" header="0" footer="0"/>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497D"/>
  </sheetPr>
  <dimension ref="A1:AI999"/>
  <sheetViews>
    <sheetView topLeftCell="H1" workbookViewId="0">
      <selection sqref="A1:AF26"/>
    </sheetView>
  </sheetViews>
  <sheetFormatPr baseColWidth="10" defaultColWidth="14.5" defaultRowHeight="15" customHeight="1" x14ac:dyDescent="0.2"/>
  <cols>
    <col min="1" max="1" width="39.83203125" customWidth="1"/>
    <col min="2" max="33" width="11" customWidth="1"/>
    <col min="34" max="35" width="9.5" customWidth="1"/>
  </cols>
  <sheetData>
    <row r="1" spans="1:35" x14ac:dyDescent="0.2">
      <c r="A1" s="8" t="s">
        <v>239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
      <c r="A2" s="3" t="s">
        <v>111</v>
      </c>
      <c r="B2" s="20">
        <f>calcs!D30</f>
        <v>0</v>
      </c>
      <c r="C2" s="20">
        <f>calcs!E30</f>
        <v>0</v>
      </c>
      <c r="D2" s="20">
        <f>calcs!F30</f>
        <v>0</v>
      </c>
      <c r="E2" s="20">
        <f>calcs!G30</f>
        <v>0</v>
      </c>
      <c r="F2" s="20">
        <f>calcs!H30</f>
        <v>0</v>
      </c>
      <c r="G2" s="20">
        <f>calcs!I30</f>
        <v>0</v>
      </c>
      <c r="H2" s="20">
        <f>calcs!J30</f>
        <v>0</v>
      </c>
      <c r="I2" s="20">
        <f>calcs!K30</f>
        <v>0</v>
      </c>
      <c r="J2" s="20">
        <f>calcs!L30</f>
        <v>0</v>
      </c>
      <c r="K2" s="20">
        <f>calcs!M30</f>
        <v>0</v>
      </c>
      <c r="L2" s="20">
        <f>calcs!N30</f>
        <v>0</v>
      </c>
      <c r="M2" s="20">
        <f>calcs!O30</f>
        <v>0</v>
      </c>
      <c r="N2" s="20">
        <f>calcs!P30</f>
        <v>0</v>
      </c>
      <c r="O2" s="20">
        <f>calcs!Q30</f>
        <v>0</v>
      </c>
      <c r="P2" s="20">
        <f>calcs!R30</f>
        <v>0</v>
      </c>
      <c r="Q2" s="20">
        <f>calcs!S30</f>
        <v>0</v>
      </c>
      <c r="R2" s="20">
        <f>calcs!T30</f>
        <v>0</v>
      </c>
      <c r="S2" s="20">
        <f>calcs!U30</f>
        <v>0</v>
      </c>
      <c r="T2" s="20">
        <f>calcs!V30</f>
        <v>0</v>
      </c>
      <c r="U2" s="20">
        <f>calcs!W30</f>
        <v>0</v>
      </c>
      <c r="V2" s="20">
        <f>calcs!X30</f>
        <v>0</v>
      </c>
      <c r="W2" s="20">
        <f>calcs!Y30</f>
        <v>0</v>
      </c>
      <c r="X2" s="20">
        <f>calcs!Z30</f>
        <v>0</v>
      </c>
      <c r="Y2" s="20">
        <f>calcs!AA30</f>
        <v>0</v>
      </c>
      <c r="Z2" s="20">
        <f>calcs!AB30</f>
        <v>0</v>
      </c>
      <c r="AA2" s="20">
        <f>calcs!AC30</f>
        <v>0</v>
      </c>
      <c r="AB2" s="20">
        <f>calcs!AD30</f>
        <v>0</v>
      </c>
      <c r="AC2" s="20">
        <f>calcs!AE30</f>
        <v>0</v>
      </c>
      <c r="AD2" s="20">
        <f>calcs!AF30</f>
        <v>0</v>
      </c>
      <c r="AE2" s="20">
        <f>calcs!AG30</f>
        <v>0</v>
      </c>
      <c r="AF2" s="20">
        <f>calcs!AH30</f>
        <v>0</v>
      </c>
    </row>
    <row r="3" spans="1:35" x14ac:dyDescent="0.2">
      <c r="A3" s="3" t="s">
        <v>82</v>
      </c>
      <c r="B3" s="20">
        <f>calcs!D31</f>
        <v>87499209791035.125</v>
      </c>
      <c r="C3" s="20">
        <f>calcs!E31</f>
        <v>111281495012238.47</v>
      </c>
      <c r="D3" s="20">
        <f>calcs!F31</f>
        <v>148794486980864.06</v>
      </c>
      <c r="E3" s="20">
        <f>calcs!G31</f>
        <v>153689825602534.47</v>
      </c>
      <c r="F3" s="20">
        <f>calcs!H31</f>
        <v>156410135515699.34</v>
      </c>
      <c r="G3" s="20">
        <f>calcs!I31</f>
        <v>162315198275977.75</v>
      </c>
      <c r="H3" s="20">
        <f>calcs!J31</f>
        <v>168220261036258.25</v>
      </c>
      <c r="I3" s="20">
        <f>calcs!K31</f>
        <v>174125323796536.69</v>
      </c>
      <c r="J3" s="20">
        <f>calcs!L31</f>
        <v>180030386556817.16</v>
      </c>
      <c r="K3" s="20">
        <f>calcs!M31</f>
        <v>185935449317095.56</v>
      </c>
      <c r="L3" s="20">
        <f>calcs!N31</f>
        <v>191840512077374</v>
      </c>
      <c r="M3" s="20">
        <f>calcs!O31</f>
        <v>197745574837654.47</v>
      </c>
      <c r="N3" s="20">
        <f>calcs!P31</f>
        <v>203650637597932.88</v>
      </c>
      <c r="O3" s="20">
        <f>calcs!Q31</f>
        <v>209555700358213.38</v>
      </c>
      <c r="P3" s="20">
        <f>calcs!R31</f>
        <v>215460763118491.78</v>
      </c>
      <c r="Q3" s="20">
        <f>calcs!S31</f>
        <v>221365825878772.28</v>
      </c>
      <c r="R3" s="20">
        <f>calcs!T31</f>
        <v>227270888639050.69</v>
      </c>
      <c r="S3" s="20">
        <f>calcs!U31</f>
        <v>233175951399331.16</v>
      </c>
      <c r="T3" s="20">
        <f>calcs!V31</f>
        <v>239081014159609.59</v>
      </c>
      <c r="U3" s="20">
        <f>calcs!W31</f>
        <v>244986076919890.06</v>
      </c>
      <c r="V3" s="20">
        <f>calcs!X31</f>
        <v>250891139680168.47</v>
      </c>
      <c r="W3" s="20">
        <f>calcs!Y31</f>
        <v>256796202440448.94</v>
      </c>
      <c r="X3" s="20">
        <f>calcs!Z31</f>
        <v>262701265200727.38</v>
      </c>
      <c r="Y3" s="20">
        <f>calcs!AA31</f>
        <v>268606327961007.88</v>
      </c>
      <c r="Z3" s="20">
        <f>calcs!AB31</f>
        <v>274511390721286.31</v>
      </c>
      <c r="AA3" s="20">
        <f>calcs!AC31</f>
        <v>280416453481566.81</v>
      </c>
      <c r="AB3" s="20">
        <f>calcs!AD31</f>
        <v>286321516241845.25</v>
      </c>
      <c r="AC3" s="20">
        <f>calcs!AE31</f>
        <v>292226579002125.69</v>
      </c>
      <c r="AD3" s="20">
        <f>calcs!AF31</f>
        <v>298131641762404.12</v>
      </c>
      <c r="AE3" s="20">
        <f>calcs!AG31</f>
        <v>304036704522682.5</v>
      </c>
      <c r="AF3" s="20">
        <f>calcs!AH31</f>
        <v>309941767282962.94</v>
      </c>
    </row>
    <row r="4" spans="1:35" x14ac:dyDescent="0.2">
      <c r="A4" s="3" t="s">
        <v>86</v>
      </c>
      <c r="B4" s="20">
        <f>calcs!D32</f>
        <v>581358620.74875104</v>
      </c>
      <c r="C4" s="20">
        <f>calcs!E32</f>
        <v>739371893.86826158</v>
      </c>
      <c r="D4" s="20">
        <f>calcs!F32</f>
        <v>988614159.29125249</v>
      </c>
      <c r="E4" s="20">
        <f>calcs!G32</f>
        <v>1021139565.1319346</v>
      </c>
      <c r="F4" s="20">
        <f>calcs!H32</f>
        <v>1039213735.43477</v>
      </c>
      <c r="G4" s="20">
        <f>calcs!I32</f>
        <v>1078447908.5198622</v>
      </c>
      <c r="H4" s="20">
        <f>calcs!J32</f>
        <v>1117682081.6049683</v>
      </c>
      <c r="I4" s="20">
        <f>calcs!K32</f>
        <v>1156916254.6900606</v>
      </c>
      <c r="J4" s="20">
        <f>calcs!L32</f>
        <v>1196150427.7751665</v>
      </c>
      <c r="K4" s="20">
        <f>calcs!M32</f>
        <v>1235384600.8602588</v>
      </c>
      <c r="L4" s="20">
        <f>calcs!N32</f>
        <v>1274618773.9453511</v>
      </c>
      <c r="M4" s="20">
        <f>calcs!O32</f>
        <v>1313852947.030457</v>
      </c>
      <c r="N4" s="20">
        <f>calcs!P32</f>
        <v>1353087120.1155493</v>
      </c>
      <c r="O4" s="20">
        <f>calcs!Q32</f>
        <v>1392321293.2006555</v>
      </c>
      <c r="P4" s="20">
        <f>calcs!R32</f>
        <v>1431555466.2857478</v>
      </c>
      <c r="Q4" s="20">
        <f>calcs!S32</f>
        <v>1470789639.3708539</v>
      </c>
      <c r="R4" s="20">
        <f>calcs!T32</f>
        <v>1510023812.4559462</v>
      </c>
      <c r="S4" s="20">
        <f>calcs!U32</f>
        <v>1549257985.5410521</v>
      </c>
      <c r="T4" s="20">
        <f>calcs!V32</f>
        <v>1588492158.6261444</v>
      </c>
      <c r="U4" s="20">
        <f>calcs!W32</f>
        <v>1627726331.7112503</v>
      </c>
      <c r="V4" s="20">
        <f>calcs!X32</f>
        <v>1666960504.7963426</v>
      </c>
      <c r="W4" s="20">
        <f>calcs!Y32</f>
        <v>1706194677.8814485</v>
      </c>
      <c r="X4" s="20">
        <f>calcs!Z32</f>
        <v>1745428850.9665408</v>
      </c>
      <c r="Y4" s="20">
        <f>calcs!AA32</f>
        <v>1784663024.0516469</v>
      </c>
      <c r="Z4" s="20">
        <f>calcs!AB32</f>
        <v>1823897197.1367393</v>
      </c>
      <c r="AA4" s="20">
        <f>calcs!AC32</f>
        <v>1863131370.2218454</v>
      </c>
      <c r="AB4" s="20">
        <f>calcs!AD32</f>
        <v>1902365543.3069377</v>
      </c>
      <c r="AC4" s="20">
        <f>calcs!AE32</f>
        <v>1941599716.3920436</v>
      </c>
      <c r="AD4" s="20">
        <f>calcs!AF32</f>
        <v>1980833889.4771361</v>
      </c>
      <c r="AE4" s="20">
        <f>calcs!AG32</f>
        <v>2020068062.5622284</v>
      </c>
      <c r="AF4" s="20">
        <f>calcs!AH32</f>
        <v>2059302235.6473343</v>
      </c>
    </row>
    <row r="5" spans="1:35" x14ac:dyDescent="0.2">
      <c r="A5" s="3" t="s">
        <v>112</v>
      </c>
      <c r="B5" s="20">
        <f>calcs!D33</f>
        <v>0</v>
      </c>
      <c r="C5" s="20">
        <f>calcs!E33</f>
        <v>0</v>
      </c>
      <c r="D5" s="20">
        <f>calcs!F33</f>
        <v>0</v>
      </c>
      <c r="E5" s="20">
        <f>calcs!G33</f>
        <v>0</v>
      </c>
      <c r="F5" s="20">
        <f>calcs!H33</f>
        <v>0</v>
      </c>
      <c r="G5" s="20">
        <f>calcs!I33</f>
        <v>0</v>
      </c>
      <c r="H5" s="20">
        <f>calcs!J33</f>
        <v>0</v>
      </c>
      <c r="I5" s="20">
        <f>calcs!K33</f>
        <v>0</v>
      </c>
      <c r="J5" s="20">
        <f>calcs!L33</f>
        <v>0</v>
      </c>
      <c r="K5" s="20">
        <f>calcs!M33</f>
        <v>0</v>
      </c>
      <c r="L5" s="20">
        <f>calcs!N33</f>
        <v>0</v>
      </c>
      <c r="M5" s="20">
        <f>calcs!O33</f>
        <v>0</v>
      </c>
      <c r="N5" s="20">
        <f>calcs!P33</f>
        <v>0</v>
      </c>
      <c r="O5" s="20">
        <f>calcs!Q33</f>
        <v>0</v>
      </c>
      <c r="P5" s="20">
        <f>calcs!R33</f>
        <v>0</v>
      </c>
      <c r="Q5" s="20">
        <f>calcs!S33</f>
        <v>0</v>
      </c>
      <c r="R5" s="20">
        <f>calcs!T33</f>
        <v>0</v>
      </c>
      <c r="S5" s="20">
        <f>calcs!U33</f>
        <v>0</v>
      </c>
      <c r="T5" s="20">
        <f>calcs!V33</f>
        <v>0</v>
      </c>
      <c r="U5" s="20">
        <f>calcs!W33</f>
        <v>0</v>
      </c>
      <c r="V5" s="20">
        <f>calcs!X33</f>
        <v>0</v>
      </c>
      <c r="W5" s="20">
        <f>calcs!Y33</f>
        <v>0</v>
      </c>
      <c r="X5" s="20">
        <f>calcs!Z33</f>
        <v>0</v>
      </c>
      <c r="Y5" s="20">
        <f>calcs!AA33</f>
        <v>0</v>
      </c>
      <c r="Z5" s="20">
        <f>calcs!AB33</f>
        <v>0</v>
      </c>
      <c r="AA5" s="20">
        <f>calcs!AC33</f>
        <v>0</v>
      </c>
      <c r="AB5" s="20">
        <f>calcs!AD33</f>
        <v>0</v>
      </c>
      <c r="AC5" s="20">
        <f>calcs!AE33</f>
        <v>0</v>
      </c>
      <c r="AD5" s="20">
        <f>calcs!AF33</f>
        <v>0</v>
      </c>
      <c r="AE5" s="20">
        <f>calcs!AG33</f>
        <v>0</v>
      </c>
      <c r="AF5" s="20">
        <f>calcs!AH33</f>
        <v>0</v>
      </c>
    </row>
    <row r="6" spans="1:35" x14ac:dyDescent="0.2">
      <c r="A6" s="3" t="s">
        <v>113</v>
      </c>
      <c r="B6" s="20">
        <f>'ISIC 10T12'!C169</f>
        <v>107237277821.05664</v>
      </c>
      <c r="C6" s="20">
        <f>'ISIC 10T12'!D169</f>
        <v>115696718618.0332</v>
      </c>
      <c r="D6" s="20">
        <f>'ISIC 10T12'!E169</f>
        <v>127382986138.81061</v>
      </c>
      <c r="E6" s="20">
        <f>'ISIC 10T12'!F169</f>
        <v>133383291194.0145</v>
      </c>
      <c r="F6" s="20">
        <f>'ISIC 10T12'!G169</f>
        <v>140159697682.91125</v>
      </c>
      <c r="G6" s="20">
        <f>'ISIC 10T12'!H169</f>
        <v>147229927591.20978</v>
      </c>
      <c r="H6" s="20">
        <f>'ISIC 10T12'!I169</f>
        <v>155794968238.78018</v>
      </c>
      <c r="I6" s="20">
        <f>'ISIC 10T12'!J169</f>
        <v>164802215737.95309</v>
      </c>
      <c r="J6" s="20">
        <f>'ISIC 10T12'!K169</f>
        <v>174272667105.19458</v>
      </c>
      <c r="K6" s="20">
        <f>'ISIC 10T12'!L169</f>
        <v>184228159984.86008</v>
      </c>
      <c r="L6" s="20">
        <f>'ISIC 10T12'!M169</f>
        <v>194691389752.49194</v>
      </c>
      <c r="M6" s="20">
        <f>'ISIC 10T12'!N169</f>
        <v>206628230307.39325</v>
      </c>
      <c r="N6" s="20">
        <f>'ISIC 10T12'!O169</f>
        <v>219230245436.23703</v>
      </c>
      <c r="O6" s="20">
        <f>'ISIC 10T12'!P169</f>
        <v>232531359031.28333</v>
      </c>
      <c r="P6" s="20">
        <f>'ISIC 10T12'!Q169</f>
        <v>246566936640.38058</v>
      </c>
      <c r="Q6" s="20">
        <f>'ISIC 10T12'!R169</f>
        <v>261373814270.7395</v>
      </c>
      <c r="R6" s="20">
        <f>'ISIC 10T12'!S169</f>
        <v>276725546123.04608</v>
      </c>
      <c r="S6" s="20">
        <f>'ISIC 10T12'!T169</f>
        <v>292895431881.36627</v>
      </c>
      <c r="T6" s="20">
        <f>'ISIC 10T12'!U169</f>
        <v>309922321141.87311</v>
      </c>
      <c r="U6" s="20">
        <f>'ISIC 10T12'!V169</f>
        <v>327846441331.42993</v>
      </c>
      <c r="V6" s="20">
        <f>'ISIC 10T12'!W169</f>
        <v>346709391525.01361</v>
      </c>
      <c r="W6" s="20">
        <f>'ISIC 10T12'!X169</f>
        <v>365580415041.80396</v>
      </c>
      <c r="X6" s="20">
        <f>'ISIC 10T12'!Y169</f>
        <v>385369206614.59998</v>
      </c>
      <c r="Y6" s="20">
        <f>'ISIC 10T12'!Z169</f>
        <v>406113215400.72095</v>
      </c>
      <c r="Z6" s="20">
        <f>'ISIC 10T12'!AA169</f>
        <v>427850675606.96362</v>
      </c>
      <c r="AA6" s="20">
        <f>'ISIC 10T12'!AB169</f>
        <v>450620528206.08307</v>
      </c>
      <c r="AB6" s="20">
        <f>'ISIC 10T12'!AC169</f>
        <v>472943590317.40271</v>
      </c>
      <c r="AC6" s="20">
        <f>'ISIC 10T12'!AD169</f>
        <v>496221626429.82025</v>
      </c>
      <c r="AD6" s="20">
        <f>'ISIC 10T12'!AE169</f>
        <v>520484404868.23737</v>
      </c>
      <c r="AE6" s="20">
        <f>'ISIC 10T12'!AF169</f>
        <v>545761425353.55389</v>
      </c>
      <c r="AF6" s="20">
        <f>'ISIC 10T12'!AG169</f>
        <v>572081741783.34424</v>
      </c>
    </row>
    <row r="7" spans="1:35" x14ac:dyDescent="0.2">
      <c r="A7" s="3" t="s">
        <v>44</v>
      </c>
      <c r="B7" s="20">
        <f>'ISIC 16'!C140</f>
        <v>8014167456.0483398</v>
      </c>
      <c r="C7" s="20">
        <f>'ISIC 16'!D140</f>
        <v>8317357398.506958</v>
      </c>
      <c r="D7" s="20">
        <f>'ISIC 16'!E140</f>
        <v>8759376705.8515511</v>
      </c>
      <c r="E7" s="20">
        <f>'ISIC 16'!F140</f>
        <v>8951568779.762291</v>
      </c>
      <c r="F7" s="20">
        <f>'ISIC 16'!G140</f>
        <v>9184392066.6526909</v>
      </c>
      <c r="G7" s="20">
        <f>'ISIC 16'!H140</f>
        <v>9424127145.5093632</v>
      </c>
      <c r="H7" s="20">
        <f>'ISIC 16'!I140</f>
        <v>9745399321.5926247</v>
      </c>
      <c r="I7" s="20">
        <f>'ISIC 16'!J140</f>
        <v>10078351005.910421</v>
      </c>
      <c r="J7" s="20">
        <f>'ISIC 16'!K140</f>
        <v>10423440378.991993</v>
      </c>
      <c r="K7" s="20">
        <f>'ISIC 16'!L140</f>
        <v>10781145146.596283</v>
      </c>
      <c r="L7" s="20">
        <f>'ISIC 16'!M140</f>
        <v>11151963446.336622</v>
      </c>
      <c r="M7" s="20">
        <f>'ISIC 16'!N140</f>
        <v>11589266381.789448</v>
      </c>
      <c r="N7" s="20">
        <f>'ISIC 16'!O140</f>
        <v>12044593629.921988</v>
      </c>
      <c r="O7" s="20">
        <f>'ISIC 16'!P140</f>
        <v>12518732766.828444</v>
      </c>
      <c r="P7" s="20">
        <f>'ISIC 16'!Q140</f>
        <v>13012508061.919502</v>
      </c>
      <c r="Q7" s="20">
        <f>'ISIC 16'!R140</f>
        <v>13526782299.338179</v>
      </c>
      <c r="R7" s="20">
        <f>'ISIC 16'!S140</f>
        <v>14049016281.766144</v>
      </c>
      <c r="S7" s="20">
        <f>'ISIC 16'!T140</f>
        <v>14592538988.500957</v>
      </c>
      <c r="T7" s="20">
        <f>'ISIC 16'!U140</f>
        <v>15158274619.509279</v>
      </c>
      <c r="U7" s="20">
        <f>'ISIC 16'!V140</f>
        <v>15747190314.242985</v>
      </c>
      <c r="V7" s="20">
        <f>'ISIC 16'!W140</f>
        <v>16360298291.151649</v>
      </c>
      <c r="W7" s="20">
        <f>'ISIC 16'!X140</f>
        <v>16953502953.091854</v>
      </c>
      <c r="X7" s="20">
        <f>'ISIC 16'!Y140</f>
        <v>17569654664.894035</v>
      </c>
      <c r="Y7" s="20">
        <f>'ISIC 16'!Z140</f>
        <v>18209707961.719631</v>
      </c>
      <c r="Z7" s="20">
        <f>'ISIC 16'!AA140</f>
        <v>18874660191.950642</v>
      </c>
      <c r="AA7" s="20">
        <f>'ISIC 16'!AB140</f>
        <v>19565553578.960632</v>
      </c>
      <c r="AB7" s="20">
        <f>'ISIC 16'!AC140</f>
        <v>20218550717.749035</v>
      </c>
      <c r="AC7" s="20">
        <f>'ISIC 16'!AD140</f>
        <v>20895055203.190502</v>
      </c>
      <c r="AD7" s="20">
        <f>'ISIC 16'!AE140</f>
        <v>21595987407.7356</v>
      </c>
      <c r="AE7" s="20">
        <f>'ISIC 16'!AF140</f>
        <v>22322306921.508316</v>
      </c>
      <c r="AF7" s="20">
        <f>'ISIC 16'!AG140</f>
        <v>23075014355.634766</v>
      </c>
    </row>
    <row r="8" spans="1:35" x14ac:dyDescent="0.2">
      <c r="A8" s="3" t="s">
        <v>48</v>
      </c>
      <c r="B8" s="20">
        <f>'ISIC 17T18'!C183</f>
        <v>5039218675186.1875</v>
      </c>
      <c r="C8" s="20">
        <f>'ISIC 17T18'!D183</f>
        <v>5313393274209.4375</v>
      </c>
      <c r="D8" s="20">
        <f>'ISIC 17T18'!E183</f>
        <v>5701330405512.1992</v>
      </c>
      <c r="E8" s="20">
        <f>'ISIC 17T18'!F183</f>
        <v>5886911097297.3232</v>
      </c>
      <c r="F8" s="20">
        <f>'ISIC 17T18'!G183</f>
        <v>6102507819080.8691</v>
      </c>
      <c r="G8" s="20">
        <f>'ISIC 17T18'!H183</f>
        <v>6326342361408.7676</v>
      </c>
      <c r="H8" s="20">
        <f>'ISIC 17T18'!I183</f>
        <v>6609194984959.1016</v>
      </c>
      <c r="I8" s="20">
        <f>'ISIC 17T18'!J183</f>
        <v>6904929495184.8682</v>
      </c>
      <c r="J8" s="20">
        <f>'ISIC 17T18'!K183</f>
        <v>7214145410872.0645</v>
      </c>
      <c r="K8" s="20">
        <f>'ISIC 17T18'!L183</f>
        <v>7537470860486.2568</v>
      </c>
      <c r="L8" s="20">
        <f>'ISIC 17T18'!M183</f>
        <v>7875563989129.5801</v>
      </c>
      <c r="M8" s="20">
        <f>'ISIC 17T18'!N183</f>
        <v>8266814339879.0322</v>
      </c>
      <c r="N8" s="20">
        <f>'ISIC 17T18'!O183</f>
        <v>8677774249439.1523</v>
      </c>
      <c r="O8" s="20">
        <f>'ISIC 17T18'!P183</f>
        <v>9109452421756.1289</v>
      </c>
      <c r="P8" s="20">
        <f>'ISIC 17T18'!Q183</f>
        <v>9562910111202.3711</v>
      </c>
      <c r="Q8" s="20">
        <f>'ISIC 17T18'!R183</f>
        <v>10039263911945.631</v>
      </c>
      <c r="R8" s="20">
        <f>'ISIC 17T18'!S183</f>
        <v>10529613727865.826</v>
      </c>
      <c r="S8" s="20">
        <f>'ISIC 17T18'!T183</f>
        <v>11044271536937.811</v>
      </c>
      <c r="T8" s="20">
        <f>'ISIC 17T18'!U183</f>
        <v>11584462782054.979</v>
      </c>
      <c r="U8" s="20">
        <f>'ISIC 17T18'!V183</f>
        <v>12151475860698.699</v>
      </c>
      <c r="V8" s="20">
        <f>'ISIC 17T18'!W183</f>
        <v>12746665430658.484</v>
      </c>
      <c r="W8" s="20">
        <f>'ISIC 17T18'!X183</f>
        <v>13335936027052.746</v>
      </c>
      <c r="X8" s="20">
        <f>'ISIC 17T18'!Y183</f>
        <v>13952914031057.812</v>
      </c>
      <c r="Y8" s="20">
        <f>'ISIC 17T18'!Z183</f>
        <v>14598926771374.832</v>
      </c>
      <c r="Z8" s="20">
        <f>'ISIC 17T18'!AA183</f>
        <v>15275366463691.373</v>
      </c>
      <c r="AA8" s="20">
        <f>'ISIC 17T18'!AB183</f>
        <v>15983693450288.488</v>
      </c>
      <c r="AB8" s="20">
        <f>'ISIC 17T18'!AC183</f>
        <v>16671902083074.141</v>
      </c>
      <c r="AC8" s="20">
        <f>'ISIC 17T18'!AD183</f>
        <v>17390259545883.453</v>
      </c>
      <c r="AD8" s="20">
        <f>'ISIC 17T18'!AE183</f>
        <v>18140111887850.461</v>
      </c>
      <c r="AE8" s="20">
        <f>'ISIC 17T18'!AF183</f>
        <v>18922866501721.043</v>
      </c>
      <c r="AF8" s="20">
        <f>'ISIC 17T18'!AG183</f>
        <v>19739994978760.723</v>
      </c>
    </row>
    <row r="9" spans="1:35" x14ac:dyDescent="0.2">
      <c r="A9" s="3" t="s">
        <v>50</v>
      </c>
      <c r="B9" s="20">
        <f>calcs!D37</f>
        <v>1946192838331.9832</v>
      </c>
      <c r="C9" s="20">
        <f>calcs!E37</f>
        <v>1971298725946.4656</v>
      </c>
      <c r="D9" s="20">
        <f>calcs!F37</f>
        <v>1996728479511.1748</v>
      </c>
      <c r="E9" s="20">
        <f>calcs!G37</f>
        <v>2038859450428.8604</v>
      </c>
      <c r="F9" s="20">
        <f>calcs!H37</f>
        <v>2054354782252.1199</v>
      </c>
      <c r="G9" s="20">
        <f>calcs!I37</f>
        <v>2133307233630.2427</v>
      </c>
      <c r="H9" s="20">
        <f>calcs!J37</f>
        <v>2212259685008.3394</v>
      </c>
      <c r="I9" s="20">
        <f>calcs!K37</f>
        <v>2291212136386.436</v>
      </c>
      <c r="J9" s="20">
        <f>calcs!L37</f>
        <v>2370164587764.5327</v>
      </c>
      <c r="K9" s="20">
        <f>calcs!M37</f>
        <v>2449117039142.6558</v>
      </c>
      <c r="L9" s="20">
        <f>calcs!N37</f>
        <v>2528069490520.7524</v>
      </c>
      <c r="M9" s="20">
        <f>calcs!O37</f>
        <v>2607021941898.8491</v>
      </c>
      <c r="N9" s="20">
        <f>calcs!P37</f>
        <v>2685974393276.9722</v>
      </c>
      <c r="O9" s="20">
        <f>calcs!Q37</f>
        <v>2764926844655.0688</v>
      </c>
      <c r="P9" s="20">
        <f>calcs!R37</f>
        <v>2843879296033.166</v>
      </c>
      <c r="Q9" s="20">
        <f>calcs!S37</f>
        <v>2922831747411.2891</v>
      </c>
      <c r="R9" s="20">
        <f>calcs!T37</f>
        <v>3001784198789.3857</v>
      </c>
      <c r="S9" s="20">
        <f>calcs!U37</f>
        <v>3080736650167.4819</v>
      </c>
      <c r="T9" s="20">
        <f>calcs!V37</f>
        <v>3159689101545.6045</v>
      </c>
      <c r="U9" s="20">
        <f>calcs!W37</f>
        <v>3238641552923.7012</v>
      </c>
      <c r="V9" s="20">
        <f>calcs!X37</f>
        <v>3317594004301.7979</v>
      </c>
      <c r="W9" s="20">
        <f>calcs!Y37</f>
        <v>3396546455679.9209</v>
      </c>
      <c r="X9" s="20">
        <f>calcs!Z37</f>
        <v>3475498907058.0176</v>
      </c>
      <c r="Y9" s="20">
        <f>calcs!AA37</f>
        <v>3554451358436.1138</v>
      </c>
      <c r="Z9" s="20">
        <f>calcs!AB37</f>
        <v>3633403809814.2368</v>
      </c>
      <c r="AA9" s="20">
        <f>calcs!AC37</f>
        <v>3712356261192.333</v>
      </c>
      <c r="AB9" s="20">
        <f>calcs!AD37</f>
        <v>3791308712570.4297</v>
      </c>
      <c r="AC9" s="20">
        <f>calcs!AE37</f>
        <v>3870261163948.5522</v>
      </c>
      <c r="AD9" s="20">
        <f>calcs!AF37</f>
        <v>3949213615326.6494</v>
      </c>
      <c r="AE9" s="20">
        <f>calcs!AG37</f>
        <v>4028166066704.7456</v>
      </c>
      <c r="AF9" s="20">
        <f>calcs!AH37</f>
        <v>4107118518082.8687</v>
      </c>
    </row>
    <row r="10" spans="1:35" x14ac:dyDescent="0.2">
      <c r="A10" s="3" t="s">
        <v>53</v>
      </c>
      <c r="B10" s="20">
        <f>calcs!D38</f>
        <v>22580084848.899601</v>
      </c>
      <c r="C10" s="20">
        <f>calcs!E38</f>
        <v>22871367943.450405</v>
      </c>
      <c r="D10" s="20">
        <f>calcs!F38</f>
        <v>23166408589.920914</v>
      </c>
      <c r="E10" s="20">
        <f>calcs!G38</f>
        <v>23655219811.168243</v>
      </c>
      <c r="F10" s="20">
        <f>calcs!H38</f>
        <v>23834999481.733124</v>
      </c>
      <c r="G10" s="20">
        <f>calcs!I38</f>
        <v>24744795787.096272</v>
      </c>
      <c r="H10" s="20">
        <f>calcs!J38</f>
        <v>25654592092.459064</v>
      </c>
      <c r="I10" s="20">
        <f>calcs!K38</f>
        <v>26564388397.822212</v>
      </c>
      <c r="J10" s="20">
        <f>calcs!L38</f>
        <v>27474184703.185005</v>
      </c>
      <c r="K10" s="20">
        <f>calcs!M38</f>
        <v>28383981008.548153</v>
      </c>
      <c r="L10" s="20">
        <f>calcs!N38</f>
        <v>29293777313.91095</v>
      </c>
      <c r="M10" s="20">
        <f>calcs!O38</f>
        <v>30203573619.274097</v>
      </c>
      <c r="N10" s="20">
        <f>calcs!P38</f>
        <v>31113369924.63689</v>
      </c>
      <c r="O10" s="20">
        <f>calcs!Q38</f>
        <v>32023166230.000038</v>
      </c>
      <c r="P10" s="20">
        <f>calcs!R38</f>
        <v>32932962535.362831</v>
      </c>
      <c r="Q10" s="20">
        <f>calcs!S38</f>
        <v>33842758840.725979</v>
      </c>
      <c r="R10" s="20">
        <f>calcs!T38</f>
        <v>34752555146.088776</v>
      </c>
      <c r="S10" s="20">
        <f>calcs!U38</f>
        <v>35662351451.45192</v>
      </c>
      <c r="T10" s="20">
        <f>calcs!V38</f>
        <v>36572147756.815063</v>
      </c>
      <c r="U10" s="20">
        <f>calcs!W38</f>
        <v>37481944062.177856</v>
      </c>
      <c r="V10" s="20">
        <f>calcs!X38</f>
        <v>38391740367.541008</v>
      </c>
      <c r="W10" s="20">
        <f>calcs!Y38</f>
        <v>39301536672.903809</v>
      </c>
      <c r="X10" s="20">
        <f>calcs!Z38</f>
        <v>40211332978.266953</v>
      </c>
      <c r="Y10" s="20">
        <f>calcs!AA38</f>
        <v>41121129283.629745</v>
      </c>
      <c r="Z10" s="20">
        <f>calcs!AB38</f>
        <v>42030925588.992889</v>
      </c>
      <c r="AA10" s="20">
        <f>calcs!AC38</f>
        <v>42940721894.355682</v>
      </c>
      <c r="AB10" s="20">
        <f>calcs!AD38</f>
        <v>43850518199.718834</v>
      </c>
      <c r="AC10" s="20">
        <f>calcs!AE38</f>
        <v>44760314505.081635</v>
      </c>
      <c r="AD10" s="20">
        <f>calcs!AF38</f>
        <v>45670110810.444778</v>
      </c>
      <c r="AE10" s="20">
        <f>calcs!AG38</f>
        <v>46579907115.807922</v>
      </c>
      <c r="AF10" s="20">
        <f>calcs!AH38</f>
        <v>47489703421.170715</v>
      </c>
    </row>
    <row r="11" spans="1:35" x14ac:dyDescent="0.2">
      <c r="A11" s="3" t="s">
        <v>114</v>
      </c>
      <c r="B11" s="20">
        <f>'ISIC 20'!C219</f>
        <v>7288009527194.75</v>
      </c>
      <c r="C11" s="20">
        <f>'ISIC 20'!D219</f>
        <v>8257914000366.75</v>
      </c>
      <c r="D11" s="20">
        <f>'ISIC 20'!E219</f>
        <v>9661511955270.2051</v>
      </c>
      <c r="E11" s="20">
        <f>'ISIC 20'!F219</f>
        <v>10313783592905.535</v>
      </c>
      <c r="F11" s="20">
        <f>'ISIC 20'!G219</f>
        <v>11053518281767.268</v>
      </c>
      <c r="G11" s="20">
        <f>'ISIC 20'!H219</f>
        <v>11846949360700.916</v>
      </c>
      <c r="H11" s="20">
        <f>'ISIC 20'!I219</f>
        <v>12795700249634.148</v>
      </c>
      <c r="I11" s="20">
        <f>'ISIC 20'!J219</f>
        <v>13820902190764.102</v>
      </c>
      <c r="J11" s="20">
        <f>'ISIC 20'!K219</f>
        <v>14928758371792.641</v>
      </c>
      <c r="K11" s="20">
        <f>'ISIC 20'!L219</f>
        <v>16125979192833.492</v>
      </c>
      <c r="L11" s="20">
        <f>'ISIC 20'!M219</f>
        <v>17419824100377.248</v>
      </c>
      <c r="M11" s="20">
        <f>'ISIC 20'!N219</f>
        <v>18904358163656.402</v>
      </c>
      <c r="N11" s="20">
        <f>'ISIC 20'!O219</f>
        <v>20516050174525.23</v>
      </c>
      <c r="O11" s="20">
        <f>'ISIC 20'!P219</f>
        <v>22265852535874.363</v>
      </c>
      <c r="P11" s="20">
        <f>'ISIC 20'!Q219</f>
        <v>24165666742506.875</v>
      </c>
      <c r="Q11" s="20">
        <f>'ISIC 20'!R219</f>
        <v>26228426162302.113</v>
      </c>
      <c r="R11" s="20">
        <f>'ISIC 20'!S219</f>
        <v>28440973126985.613</v>
      </c>
      <c r="S11" s="20">
        <f>'ISIC 20'!T219</f>
        <v>30841162528157.965</v>
      </c>
      <c r="T11" s="20">
        <f>'ISIC 20'!U219</f>
        <v>33445001115809.781</v>
      </c>
      <c r="U11" s="20">
        <f>'ISIC 20'!V219</f>
        <v>36269869799415.742</v>
      </c>
      <c r="V11" s="20">
        <f>'ISIC 20'!W219</f>
        <v>39334642446192.305</v>
      </c>
      <c r="W11" s="20">
        <f>'ISIC 20'!X219</f>
        <v>42546493716220.914</v>
      </c>
      <c r="X11" s="20">
        <f>'ISIC 20'!Y219</f>
        <v>46022143497397.305</v>
      </c>
      <c r="Y11" s="20">
        <f>'ISIC 20'!Z219</f>
        <v>49783394507375.047</v>
      </c>
      <c r="Z11" s="20">
        <f>'ISIC 20'!AA219</f>
        <v>53853863551040.367</v>
      </c>
      <c r="AA11" s="20">
        <f>'ISIC 20'!AB219</f>
        <v>58259133534527.898</v>
      </c>
      <c r="AB11" s="20">
        <f>'ISIC 20'!AC219</f>
        <v>62825171446815.898</v>
      </c>
      <c r="AC11" s="20">
        <f>'ISIC 20'!AD219</f>
        <v>67751083845593.57</v>
      </c>
      <c r="AD11" s="20">
        <f>'ISIC 20'!AE219</f>
        <v>73065405144599.203</v>
      </c>
      <c r="AE11" s="20">
        <f>'ISIC 20'!AF219</f>
        <v>78798946770543.453</v>
      </c>
      <c r="AF11" s="20">
        <f>'ISIC 20'!AG219</f>
        <v>84984980093787.219</v>
      </c>
    </row>
    <row r="12" spans="1:35" x14ac:dyDescent="0.2">
      <c r="A12" s="3" t="s">
        <v>115</v>
      </c>
      <c r="B12" s="20">
        <f>'ISIC 22'!C142</f>
        <v>4201829922126.6875</v>
      </c>
      <c r="C12" s="20">
        <f>'ISIC 22'!D142</f>
        <v>4368270205533.375</v>
      </c>
      <c r="D12" s="20">
        <f>'ISIC 22'!E142</f>
        <v>4626997337123.6826</v>
      </c>
      <c r="E12" s="20">
        <f>'ISIC 22'!F142</f>
        <v>4721536524992.0498</v>
      </c>
      <c r="F12" s="20">
        <f>'ISIC 22'!G142</f>
        <v>4840596926623.5781</v>
      </c>
      <c r="G12" s="20">
        <f>'ISIC 22'!H142</f>
        <v>4966709679257.793</v>
      </c>
      <c r="H12" s="20">
        <f>'ISIC 22'!I142</f>
        <v>5139603789352.0283</v>
      </c>
      <c r="I12" s="20">
        <f>'ISIC 22'!J142</f>
        <v>5322959484682.5312</v>
      </c>
      <c r="J12" s="20">
        <f>'ISIC 22'!K142</f>
        <v>5517565272409.1602</v>
      </c>
      <c r="K12" s="20">
        <f>'ISIC 22'!L142</f>
        <v>5724272923764.2734</v>
      </c>
      <c r="L12" s="20">
        <f>'ISIC 22'!M142</f>
        <v>5944002664895.6436</v>
      </c>
      <c r="M12" s="20">
        <f>'ISIC 22'!N142</f>
        <v>6206050815302.0508</v>
      </c>
      <c r="N12" s="20">
        <f>'ISIC 22'!O142</f>
        <v>6485575845929.543</v>
      </c>
      <c r="O12" s="20">
        <f>'ISIC 22'!P142</f>
        <v>6783975039445.0576</v>
      </c>
      <c r="P12" s="20">
        <f>'ISIC 22'!Q142</f>
        <v>7102764217802.2568</v>
      </c>
      <c r="Q12" s="20">
        <f>'ISIC 22'!R142</f>
        <v>7443588014726.2822</v>
      </c>
      <c r="R12" s="20">
        <f>'ISIC 22'!S142</f>
        <v>7800767099775.1133</v>
      </c>
      <c r="S12" s="20">
        <f>'ISIC 22'!T142</f>
        <v>8182960145611.1074</v>
      </c>
      <c r="T12" s="20">
        <f>'ISIC 22'!U142</f>
        <v>8592190016866.9375</v>
      </c>
      <c r="U12" s="20">
        <f>'ISIC 22'!V142</f>
        <v>9030650691913.2266</v>
      </c>
      <c r="V12" s="20">
        <f>'ISIC 22'!W142</f>
        <v>9500721992804.0254</v>
      </c>
      <c r="W12" s="20">
        <f>'ISIC 22'!X142</f>
        <v>9978408404433.0469</v>
      </c>
      <c r="X12" s="20">
        <f>'ISIC 22'!Y142</f>
        <v>10490282618091.627</v>
      </c>
      <c r="Y12" s="20">
        <f>'ISIC 22'!Z142</f>
        <v>11039075473712.75</v>
      </c>
      <c r="Z12" s="20">
        <f>'ISIC 22'!AA142</f>
        <v>11627743042992.561</v>
      </c>
      <c r="AA12" s="20">
        <f>'ISIC 22'!AB142</f>
        <v>12259485456032.986</v>
      </c>
      <c r="AB12" s="20">
        <f>'ISIC 22'!AC142</f>
        <v>12896353995118.053</v>
      </c>
      <c r="AC12" s="20">
        <f>'ISIC 22'!AD142</f>
        <v>13578923511418.246</v>
      </c>
      <c r="AD12" s="20">
        <f>'ISIC 22'!AE142</f>
        <v>14310746255569.65</v>
      </c>
      <c r="AE12" s="20">
        <f>'ISIC 22'!AF142</f>
        <v>15095656643257.668</v>
      </c>
      <c r="AF12" s="20">
        <f>'ISIC 22'!AG142</f>
        <v>15937793896247.551</v>
      </c>
    </row>
    <row r="13" spans="1:35" x14ac:dyDescent="0.2">
      <c r="A13" s="3" t="s">
        <v>116</v>
      </c>
      <c r="B13" s="20">
        <f>'ISIC 231'!C121</f>
        <v>367002960.65394592</v>
      </c>
      <c r="C13" s="20">
        <f>'ISIC 231'!D121</f>
        <v>381049886.65560532</v>
      </c>
      <c r="D13" s="20">
        <f>'ISIC 231'!E121</f>
        <v>401427016.54232955</v>
      </c>
      <c r="E13" s="20">
        <f>'ISIC 231'!F121</f>
        <v>410410033.51948124</v>
      </c>
      <c r="F13" s="20">
        <f>'ISIC 231'!G121</f>
        <v>421249057.1219632</v>
      </c>
      <c r="G13" s="20">
        <f>'ISIC 231'!H121</f>
        <v>432397717.66323829</v>
      </c>
      <c r="H13" s="20">
        <f>'ISIC 231'!I121</f>
        <v>447279889.11152935</v>
      </c>
      <c r="I13" s="20">
        <f>'ISIC 231'!J121</f>
        <v>462690049.97957683</v>
      </c>
      <c r="J13" s="20">
        <f>'ISIC 231'!K121</f>
        <v>478647625.16064125</v>
      </c>
      <c r="K13" s="20">
        <f>'ISIC 231'!L121</f>
        <v>495172785.0718711</v>
      </c>
      <c r="L13" s="20">
        <f>'ISIC 231'!M121</f>
        <v>512286475.80450338</v>
      </c>
      <c r="M13" s="20">
        <f>'ISIC 231'!N121</f>
        <v>532438578.47553676</v>
      </c>
      <c r="N13" s="20">
        <f>'ISIC 231'!O121</f>
        <v>553400801.52798688</v>
      </c>
      <c r="O13" s="20">
        <f>'ISIC 231'!P121</f>
        <v>575206536.60131371</v>
      </c>
      <c r="P13" s="20">
        <f>'ISIC 231'!Q121</f>
        <v>597890591.28081667</v>
      </c>
      <c r="Q13" s="20">
        <f>'ISIC 231'!R121</f>
        <v>621489250.87188232</v>
      </c>
      <c r="R13" s="20">
        <f>'ISIC 231'!S121</f>
        <v>645422787.96033287</v>
      </c>
      <c r="S13" s="20">
        <f>'ISIC 231'!T121</f>
        <v>670299716.8256855</v>
      </c>
      <c r="T13" s="20">
        <f>'ISIC 231'!U121</f>
        <v>696158233.00349867</v>
      </c>
      <c r="U13" s="20">
        <f>'ISIC 231'!V121</f>
        <v>723038125.93662846</v>
      </c>
      <c r="V13" s="20">
        <f>'ISIC 231'!W121</f>
        <v>750980847.93869686</v>
      </c>
      <c r="W13" s="20">
        <f>'ISIC 231'!X121</f>
        <v>777957519.6831882</v>
      </c>
      <c r="X13" s="20">
        <f>'ISIC 231'!Y121</f>
        <v>805930149.32382894</v>
      </c>
      <c r="Y13" s="20">
        <f>'ISIC 231'!Z121</f>
        <v>834936638.98475873</v>
      </c>
      <c r="Z13" s="20">
        <f>'ISIC 231'!AA121</f>
        <v>865016381.29057086</v>
      </c>
      <c r="AA13" s="20">
        <f>'ISIC 231'!AB121</f>
        <v>896210319.93670869</v>
      </c>
      <c r="AB13" s="20">
        <f>'ISIC 231'!AC121</f>
        <v>925588722.88578224</v>
      </c>
      <c r="AC13" s="20">
        <f>'ISIC 231'!AD121</f>
        <v>955958573.14181364</v>
      </c>
      <c r="AD13" s="20">
        <f>'ISIC 231'!AE121</f>
        <v>987354420.37564182</v>
      </c>
      <c r="AE13" s="20">
        <f>'ISIC 231'!AF121</f>
        <v>1019812060.5093443</v>
      </c>
      <c r="AF13" s="20">
        <f>'ISIC 231'!AG121</f>
        <v>1053368582.1871765</v>
      </c>
    </row>
    <row r="14" spans="1:35" x14ac:dyDescent="0.2">
      <c r="A14" s="3" t="s">
        <v>117</v>
      </c>
      <c r="B14" s="20">
        <f>'ISIC 239'!C247</f>
        <v>5000228278726.25</v>
      </c>
      <c r="C14" s="20">
        <f>'ISIC 239'!D247</f>
        <v>5465370142619.25</v>
      </c>
      <c r="D14" s="20">
        <f>'ISIC 239'!E247</f>
        <v>5877985154107.2881</v>
      </c>
      <c r="E14" s="20">
        <f>'ISIC 239'!F247</f>
        <v>6009520995629.8604</v>
      </c>
      <c r="F14" s="20">
        <f>'ISIC 239'!G247</f>
        <v>6168233830578.499</v>
      </c>
      <c r="G14" s="20">
        <f>'ISIC 239'!H247</f>
        <v>6331480593873.7324</v>
      </c>
      <c r="H14" s="20">
        <f>'ISIC 239'!I247</f>
        <v>6549396128277.5049</v>
      </c>
      <c r="I14" s="20">
        <f>'ISIC 239'!J247</f>
        <v>6775042866220.0586</v>
      </c>
      <c r="J14" s="20">
        <f>'ISIC 239'!K247</f>
        <v>7008705241059.1396</v>
      </c>
      <c r="K14" s="20">
        <f>'ISIC 239'!L247</f>
        <v>7250678602653.2891</v>
      </c>
      <c r="L14" s="20">
        <f>'ISIC 239'!M247</f>
        <v>7501269658842.9229</v>
      </c>
      <c r="M14" s="20">
        <f>'ISIC 239'!N247</f>
        <v>7796351343540.3691</v>
      </c>
      <c r="N14" s="20">
        <f>'ISIC 239'!O247</f>
        <v>8103295397681.7646</v>
      </c>
      <c r="O14" s="20">
        <f>'ISIC 239'!P247</f>
        <v>8422590765839.665</v>
      </c>
      <c r="P14" s="20">
        <f>'ISIC 239'!Q247</f>
        <v>8754747125891.2715</v>
      </c>
      <c r="Q14" s="20">
        <f>'ISIC 239'!R247</f>
        <v>9100295793561.6973</v>
      </c>
      <c r="R14" s="20">
        <f>'ISIC 239'!S247</f>
        <v>9450747980120.8828</v>
      </c>
      <c r="S14" s="20">
        <f>'ISIC 239'!T247</f>
        <v>9815013992433.248</v>
      </c>
      <c r="T14" s="20">
        <f>'ISIC 239'!U247</f>
        <v>10193653117197.791</v>
      </c>
      <c r="U14" s="20">
        <f>'ISIC 239'!V247</f>
        <v>10587247980258.705</v>
      </c>
      <c r="V14" s="20">
        <f>'ISIC 239'!W247</f>
        <v>10996405556418.473</v>
      </c>
      <c r="W14" s="20">
        <f>'ISIC 239'!X247</f>
        <v>11391417524938.096</v>
      </c>
      <c r="X14" s="20">
        <f>'ISIC 239'!Y247</f>
        <v>11801013030405.75</v>
      </c>
      <c r="Y14" s="20">
        <f>'ISIC 239'!Z247</f>
        <v>12225747063177.885</v>
      </c>
      <c r="Z14" s="20">
        <f>'ISIC 239'!AA247</f>
        <v>12666196438598.273</v>
      </c>
      <c r="AA14" s="20">
        <f>'ISIC 239'!AB247</f>
        <v>13122960683913.578</v>
      </c>
      <c r="AB14" s="20">
        <f>'ISIC 239'!AC247</f>
        <v>13553140540450.035</v>
      </c>
      <c r="AC14" s="20">
        <f>'ISIC 239'!AD247</f>
        <v>13997837886620.279</v>
      </c>
      <c r="AD14" s="20">
        <f>'ISIC 239'!AE247</f>
        <v>14457558623731.162</v>
      </c>
      <c r="AE14" s="20">
        <f>'ISIC 239'!AF247</f>
        <v>14932826901602.895</v>
      </c>
      <c r="AF14" s="20">
        <f>'ISIC 239'!AG247</f>
        <v>15424185799030.209</v>
      </c>
    </row>
    <row r="15" spans="1:35" x14ac:dyDescent="0.2">
      <c r="A15" s="3" t="s">
        <v>62</v>
      </c>
      <c r="B15" s="20">
        <f>'ISIC 241'!C120</f>
        <v>7738252127.1254883</v>
      </c>
      <c r="C15" s="20">
        <f>'ISIC 241'!D120</f>
        <v>8906302060.2402344</v>
      </c>
      <c r="D15" s="20">
        <f>'ISIC 241'!E120</f>
        <v>10612108674.871935</v>
      </c>
      <c r="E15" s="20">
        <f>'ISIC 241'!F120</f>
        <v>11388953397.2686</v>
      </c>
      <c r="F15" s="20">
        <f>'ISIC 241'!G120</f>
        <v>12270875310.514757</v>
      </c>
      <c r="G15" s="20">
        <f>'ISIC 241'!H120</f>
        <v>13221805047.934231</v>
      </c>
      <c r="H15" s="20">
        <f>'ISIC 241'!I120</f>
        <v>14356794467.573812</v>
      </c>
      <c r="I15" s="20">
        <f>'ISIC 241'!J120</f>
        <v>15589745547.40505</v>
      </c>
      <c r="J15" s="20">
        <f>'ISIC 241'!K120</f>
        <v>16929164698.883642</v>
      </c>
      <c r="K15" s="20">
        <f>'ISIC 241'!L120</f>
        <v>18384301949.577465</v>
      </c>
      <c r="L15" s="20">
        <f>'ISIC 241'!M120</f>
        <v>19965216438.315193</v>
      </c>
      <c r="M15" s="20">
        <f>'ISIC 241'!N120</f>
        <v>21782182991.206543</v>
      </c>
      <c r="N15" s="20">
        <f>'ISIC 241'!O120</f>
        <v>23765252113.208553</v>
      </c>
      <c r="O15" s="20">
        <f>'ISIC 241'!P120</f>
        <v>25929683145.133305</v>
      </c>
      <c r="P15" s="20">
        <f>'ISIC 241'!Q120</f>
        <v>28292144752.197685</v>
      </c>
      <c r="Q15" s="20">
        <f>'ISIC 241'!R120</f>
        <v>30870845832.439163</v>
      </c>
      <c r="R15" s="20">
        <f>'ISIC 241'!S120</f>
        <v>33653478256.336445</v>
      </c>
      <c r="S15" s="20">
        <f>'ISIC 241'!T120</f>
        <v>36688119623.752937</v>
      </c>
      <c r="T15" s="20">
        <f>'ISIC 241'!U120</f>
        <v>39997710825.657845</v>
      </c>
      <c r="U15" s="20">
        <f>'ISIC 241'!V120</f>
        <v>43607292810.760315</v>
      </c>
      <c r="V15" s="20">
        <f>'ISIC 241'!W120</f>
        <v>47544200008.81765</v>
      </c>
      <c r="W15" s="20">
        <f>'ISIC 241'!X120</f>
        <v>51700568771.011551</v>
      </c>
      <c r="X15" s="20">
        <f>'ISIC 241'!Y120</f>
        <v>56222168929.094887</v>
      </c>
      <c r="Y15" s="20">
        <f>'ISIC 241'!Z120</f>
        <v>61141271682.458008</v>
      </c>
      <c r="Z15" s="20">
        <f>'ISIC 241'!AA120</f>
        <v>66493016458.547516</v>
      </c>
      <c r="AA15" s="20">
        <f>'ISIC 241'!AB120</f>
        <v>72315667425.733612</v>
      </c>
      <c r="AB15" s="20">
        <f>'ISIC 241'!AC120</f>
        <v>78399134457.80188</v>
      </c>
      <c r="AC15" s="20">
        <f>'ISIC 241'!AD120</f>
        <v>84996891067.134445</v>
      </c>
      <c r="AD15" s="20">
        <f>'ISIC 241'!AE120</f>
        <v>92152643593.610504</v>
      </c>
      <c r="AE15" s="20">
        <f>'ISIC 241'!AF120</f>
        <v>99913833507.661819</v>
      </c>
      <c r="AF15" s="20">
        <f>'ISIC 241'!AG120</f>
        <v>108331958493.59482</v>
      </c>
    </row>
    <row r="16" spans="1:35" x14ac:dyDescent="0.2">
      <c r="A16" s="3" t="s">
        <v>87</v>
      </c>
      <c r="B16" s="20">
        <f>'ISIC 242'!C128+'ISIC 242'!C129</f>
        <v>2812030097890.4375</v>
      </c>
      <c r="C16" s="20">
        <f>'ISIC 242'!D128+'ISIC 242'!D129</f>
        <v>3236491786886.6875</v>
      </c>
      <c r="D16" s="20">
        <f>'ISIC 242'!E128+'ISIC 242'!E129</f>
        <v>3856370728890.8687</v>
      </c>
      <c r="E16" s="20">
        <f>'ISIC 242'!F128+'ISIC 242'!F129</f>
        <v>4138671008705.8984</v>
      </c>
      <c r="F16" s="20">
        <f>'ISIC 242'!G128+'ISIC 242'!G129</f>
        <v>4459155650882.9131</v>
      </c>
      <c r="G16" s="20">
        <f>'ISIC 242'!H128+'ISIC 242'!H129</f>
        <v>4804717284010.5146</v>
      </c>
      <c r="H16" s="20">
        <f>'ISIC 242'!I128+'ISIC 242'!I129</f>
        <v>5217164999125.1279</v>
      </c>
      <c r="I16" s="20">
        <f>'ISIC 242'!J128+'ISIC 242'!J129</f>
        <v>5665211339403.7705</v>
      </c>
      <c r="J16" s="20">
        <f>'ISIC 242'!K128+'ISIC 242'!K129</f>
        <v>6151947479008.957</v>
      </c>
      <c r="K16" s="20">
        <f>'ISIC 242'!L128+'ISIC 242'!L129</f>
        <v>6680734817323.8945</v>
      </c>
      <c r="L16" s="20">
        <f>'ISIC 242'!M128+'ISIC 242'!M129</f>
        <v>7255228779460.1445</v>
      </c>
      <c r="M16" s="20">
        <f>'ISIC 242'!N128+'ISIC 242'!N129</f>
        <v>7915502514362.1787</v>
      </c>
      <c r="N16" s="20">
        <f>'ISIC 242'!O128+'ISIC 242'!O129</f>
        <v>8636136834058.1289</v>
      </c>
      <c r="O16" s="20">
        <f>'ISIC 242'!P128+'ISIC 242'!P129</f>
        <v>9422676882972.4316</v>
      </c>
      <c r="P16" s="20">
        <f>'ISIC 242'!Q128+'ISIC 242'!Q129</f>
        <v>10281179944779.941</v>
      </c>
      <c r="Q16" s="20">
        <f>'ISIC 242'!R128+'ISIC 242'!R129</f>
        <v>11218263013666.109</v>
      </c>
      <c r="R16" s="20">
        <f>'ISIC 242'!S128+'ISIC 242'!S129</f>
        <v>12229453396044.061</v>
      </c>
      <c r="S16" s="20">
        <f>'ISIC 242'!T128+'ISIC 242'!T129</f>
        <v>13332222176550.117</v>
      </c>
      <c r="T16" s="20">
        <f>'ISIC 242'!U128+'ISIC 242'!U129</f>
        <v>14534905924582.395</v>
      </c>
      <c r="U16" s="20">
        <f>'ISIC 242'!V128+'ISIC 242'!V129</f>
        <v>15846604356755.582</v>
      </c>
      <c r="V16" s="20">
        <f>'ISIC 242'!W128+'ISIC 242'!W129</f>
        <v>17277250625663.238</v>
      </c>
      <c r="W16" s="20">
        <f>'ISIC 242'!X128+'ISIC 242'!X129</f>
        <v>18787647788383.062</v>
      </c>
      <c r="X16" s="20">
        <f>'ISIC 242'!Y128+'ISIC 242'!Y129</f>
        <v>20430767646236.508</v>
      </c>
      <c r="Y16" s="20">
        <f>'ISIC 242'!Z128+'ISIC 242'!Z129</f>
        <v>22218337341540.711</v>
      </c>
      <c r="Z16" s="20">
        <f>'ISIC 242'!AA128+'ISIC 242'!AA129</f>
        <v>24163126311886.91</v>
      </c>
      <c r="AA16" s="20">
        <f>'ISIC 242'!AB128+'ISIC 242'!AB129</f>
        <v>26279039505234.938</v>
      </c>
      <c r="AB16" s="20">
        <f>'ISIC 242'!AC128+'ISIC 242'!AC129</f>
        <v>28489731546882.711</v>
      </c>
      <c r="AC16" s="20">
        <f>'ISIC 242'!AD128+'ISIC 242'!AD129</f>
        <v>30887313049682.727</v>
      </c>
      <c r="AD16" s="20">
        <f>'ISIC 242'!AE128+'ISIC 242'!AE129</f>
        <v>33487666611047.109</v>
      </c>
      <c r="AE16" s="20">
        <f>'ISIC 242'!AF128+'ISIC 242'!AF129</f>
        <v>36308032150346.641</v>
      </c>
      <c r="AF16" s="20">
        <f>'ISIC 242'!AG128+'ISIC 242'!AG129</f>
        <v>39367123588485.227</v>
      </c>
    </row>
    <row r="17" spans="1:32" x14ac:dyDescent="0.2">
      <c r="A17" s="3" t="s">
        <v>118</v>
      </c>
      <c r="B17" s="20">
        <f>'ISIC 25'!C141</f>
        <v>564387386943.75</v>
      </c>
      <c r="C17" s="20">
        <f>'ISIC 25'!D141</f>
        <v>601378196917.10938</v>
      </c>
      <c r="D17" s="20">
        <f>'ISIC 25'!E141</f>
        <v>653679793356.7395</v>
      </c>
      <c r="E17" s="20">
        <f>'ISIC 25'!F141</f>
        <v>678931602181.33472</v>
      </c>
      <c r="F17" s="20">
        <f>'ISIC 25'!G141</f>
        <v>707972526368.1925</v>
      </c>
      <c r="G17" s="20">
        <f>'ISIC 25'!H141</f>
        <v>738330331842.38074</v>
      </c>
      <c r="H17" s="20">
        <f>'ISIC 25'!I141</f>
        <v>775992702550.12842</v>
      </c>
      <c r="I17" s="20">
        <f>'ISIC 25'!J141</f>
        <v>815644916613.4574</v>
      </c>
      <c r="J17" s="20">
        <f>'ISIC 25'!K141</f>
        <v>857397148721.91516</v>
      </c>
      <c r="K17" s="20">
        <f>'ISIC 25'!L141</f>
        <v>901366048790.94348</v>
      </c>
      <c r="L17" s="20">
        <f>'ISIC 25'!M141</f>
        <v>947675150630.3512</v>
      </c>
      <c r="M17" s="20">
        <f>'ISIC 25'!N141</f>
        <v>1001020352316.952</v>
      </c>
      <c r="N17" s="20">
        <f>'ISIC 25'!O141</f>
        <v>1057463402157.4661</v>
      </c>
      <c r="O17" s="20">
        <f>'ISIC 25'!P141</f>
        <v>1117191720724.9717</v>
      </c>
      <c r="P17" s="20">
        <f>'ISIC 25'!Q141</f>
        <v>1180404668906.3916</v>
      </c>
      <c r="Q17" s="20">
        <f>'ISIC 25'!R141</f>
        <v>1247314356113.9478</v>
      </c>
      <c r="R17" s="20">
        <f>'ISIC 25'!S141</f>
        <v>1316886480408.2056</v>
      </c>
      <c r="S17" s="20">
        <f>'ISIC 25'!T141</f>
        <v>1390478698445.6934</v>
      </c>
      <c r="T17" s="20">
        <f>'ISIC 25'!U141</f>
        <v>1468334272503.8608</v>
      </c>
      <c r="U17" s="20">
        <f>'ISIC 25'!V141</f>
        <v>1550712051378.1765</v>
      </c>
      <c r="V17" s="20">
        <f>'ISIC 25'!W141</f>
        <v>1637887537306.1912</v>
      </c>
      <c r="W17" s="20">
        <f>'ISIC 25'!X141</f>
        <v>1725558058910.0122</v>
      </c>
      <c r="X17" s="20">
        <f>'ISIC 25'!Y141</f>
        <v>1818125175568.2676</v>
      </c>
      <c r="Y17" s="20">
        <f>'ISIC 25'!Z141</f>
        <v>1915877769198.4077</v>
      </c>
      <c r="Z17" s="20">
        <f>'ISIC 25'!AA141</f>
        <v>2019122929725.0378</v>
      </c>
      <c r="AA17" s="20">
        <f>'ISIC 25'!AB141</f>
        <v>2128187189390.6348</v>
      </c>
      <c r="AB17" s="20">
        <f>'ISIC 25'!AC141</f>
        <v>2236236748358.4429</v>
      </c>
      <c r="AC17" s="20">
        <f>'ISIC 25'!AD141</f>
        <v>2350055559303.3511</v>
      </c>
      <c r="AD17" s="20">
        <f>'ISIC 25'!AE141</f>
        <v>2469972310678.6304</v>
      </c>
      <c r="AE17" s="20">
        <f>'ISIC 25'!AF141</f>
        <v>2596335908746.7744</v>
      </c>
      <c r="AF17" s="20">
        <f>'ISIC 25'!AG141</f>
        <v>2729516825853.834</v>
      </c>
    </row>
    <row r="18" spans="1:32" x14ac:dyDescent="0.2">
      <c r="A18" s="3" t="s">
        <v>119</v>
      </c>
      <c r="B18" s="20">
        <f>'ISIC 26'!C149+'ISIC 26'!C150</f>
        <v>1431981.5560364127</v>
      </c>
      <c r="C18" s="20">
        <f>'ISIC 26'!D149+'ISIC 26'!D150</f>
        <v>1521609.5318285227</v>
      </c>
      <c r="D18" s="20">
        <f>'ISIC 26'!E149+'ISIC 26'!E150</f>
        <v>1647988.0352522184</v>
      </c>
      <c r="E18" s="20">
        <f>'ISIC 26'!F149+'ISIC 26'!F150</f>
        <v>1709303.9124175224</v>
      </c>
      <c r="F18" s="20">
        <f>'ISIC 26'!G149+'ISIC 26'!G150</f>
        <v>1779893.9187300506</v>
      </c>
      <c r="G18" s="20">
        <f>'ISIC 26'!H149+'ISIC 26'!H150</f>
        <v>1853499.3188975675</v>
      </c>
      <c r="H18" s="20">
        <f>'ISIC 26'!I149+'ISIC 26'!I150</f>
        <v>1945101.5047631771</v>
      </c>
      <c r="I18" s="20">
        <f>'ISIC 26'!J149+'ISIC 26'!J150</f>
        <v>2041300.3915829018</v>
      </c>
      <c r="J18" s="20">
        <f>'ISIC 26'!K149+'ISIC 26'!K150</f>
        <v>2142330.7798551754</v>
      </c>
      <c r="K18" s="20">
        <f>'ISIC 26'!L149+'ISIC 26'!L150</f>
        <v>2248439.7115611029</v>
      </c>
      <c r="L18" s="20">
        <f>'ISIC 26'!M149+'ISIC 26'!M150</f>
        <v>2359887.1240424826</v>
      </c>
      <c r="M18" s="20">
        <f>'ISIC 26'!N149+'ISIC 26'!N150</f>
        <v>2488294.1330788801</v>
      </c>
      <c r="N18" s="20">
        <f>'ISIC 26'!O149+'ISIC 26'!O150</f>
        <v>2623770.498290265</v>
      </c>
      <c r="O18" s="20">
        <f>'ISIC 26'!P149+'ISIC 26'!P150</f>
        <v>2766710.5989383613</v>
      </c>
      <c r="P18" s="20">
        <f>'ISIC 26'!Q149+'ISIC 26'!Q150</f>
        <v>2917531.1439462854</v>
      </c>
      <c r="Q18" s="20">
        <f>'ISIC 26'!R149+'ISIC 26'!R150</f>
        <v>3076672.456224618</v>
      </c>
      <c r="R18" s="20">
        <f>'ISIC 26'!S149+'ISIC 26'!S150</f>
        <v>3241498.2938700835</v>
      </c>
      <c r="S18" s="20">
        <f>'ISIC 26'!T149+'ISIC 26'!T150</f>
        <v>3415264.9311682093</v>
      </c>
      <c r="T18" s="20">
        <f>'ISIC 26'!U149+'ISIC 26'!U150</f>
        <v>3598464.2035181671</v>
      </c>
      <c r="U18" s="20">
        <f>'ISIC 26'!V149+'ISIC 26'!V150</f>
        <v>3791615.4297131123</v>
      </c>
      <c r="V18" s="20">
        <f>'ISIC 26'!W149+'ISIC 26'!W150</f>
        <v>3995266.9755819561</v>
      </c>
      <c r="W18" s="20">
        <f>'ISIC 26'!X149+'ISIC 26'!X150</f>
        <v>4198814.4916434446</v>
      </c>
      <c r="X18" s="20">
        <f>'ISIC 26'!Y149+'ISIC 26'!Y150</f>
        <v>4412879.489960826</v>
      </c>
      <c r="Y18" s="20">
        <f>'ISIC 26'!Z149+'ISIC 26'!Z150</f>
        <v>4638013.8862458421</v>
      </c>
      <c r="Z18" s="20">
        <f>'ISIC 26'!AA149+'ISIC 26'!AA150</f>
        <v>4874799.0483403001</v>
      </c>
      <c r="AA18" s="20">
        <f>'ISIC 26'!AB149+'ISIC 26'!AB150</f>
        <v>5123847.3957758946</v>
      </c>
      <c r="AB18" s="20">
        <f>'ISIC 26'!AC149+'ISIC 26'!AC150</f>
        <v>5368564.3254460236</v>
      </c>
      <c r="AC18" s="20">
        <f>'ISIC 26'!AD149+'ISIC 26'!AD150</f>
        <v>5625136.1595417783</v>
      </c>
      <c r="AD18" s="20">
        <f>'ISIC 26'!AE149+'ISIC 26'!AE150</f>
        <v>5894146.1748092994</v>
      </c>
      <c r="AE18" s="20">
        <f>'ISIC 26'!AF149+'ISIC 26'!AF150</f>
        <v>6176206.8318440821</v>
      </c>
      <c r="AF18" s="20">
        <f>'ISIC 26'!AG149+'ISIC 26'!AG150</f>
        <v>6471961.2608677121</v>
      </c>
    </row>
    <row r="19" spans="1:32" x14ac:dyDescent="0.2">
      <c r="A19" s="3" t="s">
        <v>120</v>
      </c>
      <c r="B19" s="20">
        <f>'ISIC 27'!C390</f>
        <v>370861055207.28125</v>
      </c>
      <c r="C19" s="20">
        <f>'ISIC 27'!D390</f>
        <v>394073313450.58594</v>
      </c>
      <c r="D19" s="20">
        <f>'ISIC 27'!E390</f>
        <v>426803389433.51294</v>
      </c>
      <c r="E19" s="20">
        <f>'ISIC 27'!F390</f>
        <v>442683252418.21954</v>
      </c>
      <c r="F19" s="20">
        <f>'ISIC 27'!G390</f>
        <v>460964971283.79901</v>
      </c>
      <c r="G19" s="20">
        <f>'ISIC 27'!H390</f>
        <v>480027630477.98315</v>
      </c>
      <c r="H19" s="20">
        <f>'ISIC 27'!I390</f>
        <v>503751178568.53552</v>
      </c>
      <c r="I19" s="20">
        <f>'ISIC 27'!J390</f>
        <v>528665201046.92413</v>
      </c>
      <c r="J19" s="20">
        <f>'ISIC 27'!K390</f>
        <v>554830507607.41199</v>
      </c>
      <c r="K19" s="20">
        <f>'ISIC 27'!L390</f>
        <v>582311078298.76868</v>
      </c>
      <c r="L19" s="20">
        <f>'ISIC 27'!M390</f>
        <v>611174232868.55798</v>
      </c>
      <c r="M19" s="20">
        <f>'ISIC 27'!N390</f>
        <v>644429660402.87659</v>
      </c>
      <c r="N19" s="20">
        <f>'ISIC 27'!O390</f>
        <v>679515941749.27112</v>
      </c>
      <c r="O19" s="20">
        <f>'ISIC 27'!P390</f>
        <v>716535215031.33582</v>
      </c>
      <c r="P19" s="20">
        <f>'ISIC 27'!Q390</f>
        <v>755595401409.29126</v>
      </c>
      <c r="Q19" s="20">
        <f>'ISIC 27'!R390</f>
        <v>796810537700.55322</v>
      </c>
      <c r="R19" s="20">
        <f>'ISIC 27'!S390</f>
        <v>839497878062.54565</v>
      </c>
      <c r="S19" s="20">
        <f>'ISIC 27'!T390</f>
        <v>884500747126.43042</v>
      </c>
      <c r="T19" s="20">
        <f>'ISIC 27'!U390</f>
        <v>931946522646.72937</v>
      </c>
      <c r="U19" s="20">
        <f>'ISIC 27'!V390</f>
        <v>981969700151.54956</v>
      </c>
      <c r="V19" s="20">
        <f>'ISIC 27'!W390</f>
        <v>1034712297901.5961</v>
      </c>
      <c r="W19" s="20">
        <f>'ISIC 27'!X390</f>
        <v>1087427953541.9718</v>
      </c>
      <c r="X19" s="20">
        <f>'ISIC 27'!Y390</f>
        <v>1142867474270.625</v>
      </c>
      <c r="Y19" s="20">
        <f>'ISIC 27'!Z390</f>
        <v>1201173797712.959</v>
      </c>
      <c r="Z19" s="20">
        <f>'ISIC 27'!AA390</f>
        <v>1262497489140.1311</v>
      </c>
      <c r="AA19" s="20">
        <f>'ISIC 27'!AB390</f>
        <v>1326997155730.2822</v>
      </c>
      <c r="AB19" s="20">
        <f>'ISIC 27'!AC390</f>
        <v>1390375052171.739</v>
      </c>
      <c r="AC19" s="20">
        <f>'ISIC 27'!AD390</f>
        <v>1456823185339.4543</v>
      </c>
      <c r="AD19" s="20">
        <f>'ISIC 27'!AE390</f>
        <v>1526492614881.2573</v>
      </c>
      <c r="AE19" s="20">
        <f>'ISIC 27'!AF390</f>
        <v>1599541958610.1787</v>
      </c>
      <c r="AF19" s="20">
        <f>'ISIC 27'!AG390</f>
        <v>1676137777297.625</v>
      </c>
    </row>
    <row r="20" spans="1:32" x14ac:dyDescent="0.2">
      <c r="A20" s="3" t="s">
        <v>121</v>
      </c>
      <c r="B20" s="20">
        <f>calcs!D48</f>
        <v>16313815319.244301</v>
      </c>
      <c r="C20" s="20">
        <f>calcs!E48</f>
        <v>16524263536.862551</v>
      </c>
      <c r="D20" s="20">
        <f>calcs!F48</f>
        <v>16737426536.488075</v>
      </c>
      <c r="E20" s="20">
        <f>calcs!G48</f>
        <v>17090586236.407972</v>
      </c>
      <c r="F20" s="20">
        <f>calcs!H48</f>
        <v>17220474691.804672</v>
      </c>
      <c r="G20" s="20">
        <f>calcs!I48</f>
        <v>17876104111.678051</v>
      </c>
      <c r="H20" s="20">
        <f>calcs!J48</f>
        <v>18531733531.551434</v>
      </c>
      <c r="I20" s="20">
        <f>calcs!K48</f>
        <v>19187362951.424816</v>
      </c>
      <c r="J20" s="20">
        <f>calcs!L48</f>
        <v>19842992371.298199</v>
      </c>
      <c r="K20" s="20">
        <f>calcs!M48</f>
        <v>20498621791.171825</v>
      </c>
      <c r="L20" s="20">
        <f>calcs!N48</f>
        <v>21154251211.045208</v>
      </c>
      <c r="M20" s="20">
        <f>calcs!O48</f>
        <v>21809880630.918587</v>
      </c>
      <c r="N20" s="20">
        <f>calcs!P48</f>
        <v>22465510050.791965</v>
      </c>
      <c r="O20" s="20">
        <f>calcs!Q48</f>
        <v>23121139470.665348</v>
      </c>
      <c r="P20" s="20">
        <f>calcs!R48</f>
        <v>23776768890.538979</v>
      </c>
      <c r="Q20" s="20">
        <f>calcs!S48</f>
        <v>24432398310.412361</v>
      </c>
      <c r="R20" s="20">
        <f>calcs!T48</f>
        <v>25088027730.285744</v>
      </c>
      <c r="S20" s="20">
        <f>calcs!U48</f>
        <v>25743657150.159126</v>
      </c>
      <c r="T20" s="20">
        <f>calcs!V48</f>
        <v>26399286570.032509</v>
      </c>
      <c r="U20" s="20">
        <f>calcs!W48</f>
        <v>27054915989.905891</v>
      </c>
      <c r="V20" s="20">
        <f>calcs!X48</f>
        <v>27710545409.779518</v>
      </c>
      <c r="W20" s="20">
        <f>calcs!Y48</f>
        <v>28366174829.652901</v>
      </c>
      <c r="X20" s="20">
        <f>calcs!Z48</f>
        <v>29021804249.526283</v>
      </c>
      <c r="Y20" s="20">
        <f>calcs!AA48</f>
        <v>29677433669.399666</v>
      </c>
      <c r="Z20" s="20">
        <f>calcs!AB48</f>
        <v>30333063089.273052</v>
      </c>
      <c r="AA20" s="20">
        <f>calcs!AC48</f>
        <v>30988692509.146439</v>
      </c>
      <c r="AB20" s="20">
        <f>calcs!AD48</f>
        <v>31644321929.020065</v>
      </c>
      <c r="AC20" s="20">
        <f>calcs!AE48</f>
        <v>32299951348.893448</v>
      </c>
      <c r="AD20" s="20">
        <f>calcs!AF48</f>
        <v>32955580768.76683</v>
      </c>
      <c r="AE20" s="20">
        <f>calcs!AG48</f>
        <v>33611210188.640209</v>
      </c>
      <c r="AF20" s="20">
        <f>calcs!AH48</f>
        <v>34266839608.513592</v>
      </c>
    </row>
    <row r="21" spans="1:32" ht="15.75" customHeight="1" x14ac:dyDescent="0.2">
      <c r="A21" s="3" t="s">
        <v>122</v>
      </c>
      <c r="B21" s="20">
        <f>'ISIC 29'!C183</f>
        <v>3588194311877.5</v>
      </c>
      <c r="C21" s="20">
        <f>'ISIC 29'!D183</f>
        <v>3730249708386.8125</v>
      </c>
      <c r="D21" s="20">
        <f>'ISIC 29'!E183</f>
        <v>3935601350131.3154</v>
      </c>
      <c r="E21" s="20">
        <f>'ISIC 29'!F183</f>
        <v>4027148344762.8594</v>
      </c>
      <c r="F21" s="20">
        <f>'ISIC 29'!G183</f>
        <v>4137078433147.0132</v>
      </c>
      <c r="G21" s="20">
        <f>'ISIC 29'!H183</f>
        <v>4250239082912.7642</v>
      </c>
      <c r="H21" s="20">
        <f>'ISIC 29'!I183</f>
        <v>4400322366471.5156</v>
      </c>
      <c r="I21" s="20">
        <f>'ISIC 29'!J183</f>
        <v>4555860708014.4814</v>
      </c>
      <c r="J21" s="20">
        <f>'ISIC 29'!K183</f>
        <v>4717059348583.5781</v>
      </c>
      <c r="K21" s="20">
        <f>'ISIC 29'!L183</f>
        <v>4884131568104.9834</v>
      </c>
      <c r="L21" s="20">
        <f>'ISIC 29'!M183</f>
        <v>5057299016270.2598</v>
      </c>
      <c r="M21" s="20">
        <f>'ISIC 29'!N183</f>
        <v>5260783284660.042</v>
      </c>
      <c r="N21" s="20">
        <f>'ISIC 29'!O183</f>
        <v>5472626826107.7568</v>
      </c>
      <c r="O21" s="20">
        <f>'ISIC 29'!P183</f>
        <v>5693181358280.1367</v>
      </c>
      <c r="P21" s="20">
        <f>'ISIC 29'!Q183</f>
        <v>5922813804343.5303</v>
      </c>
      <c r="Q21" s="20">
        <f>'ISIC 29'!R183</f>
        <v>6161906968569.29</v>
      </c>
      <c r="R21" s="20">
        <f>'ISIC 29'!S183</f>
        <v>6404732051642.1221</v>
      </c>
      <c r="S21" s="20">
        <f>'ISIC 29'!T183</f>
        <v>6657341892886.8389</v>
      </c>
      <c r="T21" s="20">
        <f>'ISIC 29'!U183</f>
        <v>6920141001790.6865</v>
      </c>
      <c r="U21" s="20">
        <f>'ISIC 29'!V183</f>
        <v>7193551100807.751</v>
      </c>
      <c r="V21" s="20">
        <f>'ISIC 29'!W183</f>
        <v>7478011883492.3311</v>
      </c>
      <c r="W21" s="20">
        <f>'ISIC 29'!X183</f>
        <v>7753331042048.2979</v>
      </c>
      <c r="X21" s="20">
        <f>'ISIC 29'!Y183</f>
        <v>8039055035489.1299</v>
      </c>
      <c r="Y21" s="20">
        <f>'ISIC 29'!Z183</f>
        <v>8335588623125.1348</v>
      </c>
      <c r="Z21" s="20">
        <f>'ISIC 29'!AA183</f>
        <v>8643352810787.7539</v>
      </c>
      <c r="AA21" s="20">
        <f>'ISIC 29'!AB183</f>
        <v>8962785523824.2676</v>
      </c>
      <c r="AB21" s="20">
        <f>'ISIC 29'!AC183</f>
        <v>9264591458296.2051</v>
      </c>
      <c r="AC21" s="20">
        <f>'ISIC 29'!AD183</f>
        <v>9576844712571.0098</v>
      </c>
      <c r="AD21" s="20">
        <f>'ISIC 29'!AE183</f>
        <v>9899918121511.5605</v>
      </c>
      <c r="AE21" s="20">
        <f>'ISIC 29'!AF183</f>
        <v>10234198269354.896</v>
      </c>
      <c r="AF21" s="20">
        <f>'ISIC 29'!AG183</f>
        <v>10580086013161.738</v>
      </c>
    </row>
    <row r="22" spans="1:32" ht="15.75" customHeight="1" x14ac:dyDescent="0.2">
      <c r="A22" s="3" t="s">
        <v>123</v>
      </c>
      <c r="B22" s="20">
        <f>'ISIC 30'!C148+'ISIC 30'!C149</f>
        <v>3415683863387.9209</v>
      </c>
      <c r="C22" s="20">
        <f>'ISIC 30'!D148+'ISIC 30'!D149</f>
        <v>3550909629717.7227</v>
      </c>
      <c r="D22" s="20">
        <f>'ISIC 30'!E148+'ISIC 30'!E149</f>
        <v>3746388533049.4912</v>
      </c>
      <c r="E22" s="20">
        <f>'ISIC 30'!F148+'ISIC 30'!F149</f>
        <v>3833534201629.7998</v>
      </c>
      <c r="F22" s="20">
        <f>'ISIC 30'!G148+'ISIC 30'!G149</f>
        <v>3938179155709.249</v>
      </c>
      <c r="G22" s="20">
        <f>'ISIC 30'!H148+'ISIC 30'!H149</f>
        <v>4045899354722.9775</v>
      </c>
      <c r="H22" s="20">
        <f>'ISIC 30'!I148+'ISIC 30'!I149</f>
        <v>4188767049518.376</v>
      </c>
      <c r="I22" s="20">
        <f>'ISIC 30'!J148+'ISIC 30'!J149</f>
        <v>4336827538212.603</v>
      </c>
      <c r="J22" s="20">
        <f>'ISIC 30'!K148+'ISIC 30'!K149</f>
        <v>4490276194426.4951</v>
      </c>
      <c r="K22" s="20">
        <f>'ISIC 30'!L148+'ISIC 30'!L149</f>
        <v>4649316044177.8525</v>
      </c>
      <c r="L22" s="20">
        <f>'ISIC 30'!M148+'ISIC 30'!M149</f>
        <v>4814158080854.709</v>
      </c>
      <c r="M22" s="20">
        <f>'ISIC 30'!N148+'ISIC 30'!N149</f>
        <v>5007859388972.7188</v>
      </c>
      <c r="N22" s="20">
        <f>'ISIC 30'!O148+'ISIC 30'!O149</f>
        <v>5209518079442.9414</v>
      </c>
      <c r="O22" s="20">
        <f>'ISIC 30'!P148+'ISIC 30'!P149</f>
        <v>5419468960320.4268</v>
      </c>
      <c r="P22" s="20">
        <f>'ISIC 30'!Q148+'ISIC 30'!Q149</f>
        <v>5638061314121.5312</v>
      </c>
      <c r="Q22" s="20">
        <f>'ISIC 30'!R148+'ISIC 30'!R149</f>
        <v>5865659540948.041</v>
      </c>
      <c r="R22" s="20">
        <f>'ISIC 30'!S148+'ISIC 30'!S149</f>
        <v>6096810266295.3867</v>
      </c>
      <c r="S22" s="20">
        <f>'ISIC 30'!T148+'ISIC 30'!T149</f>
        <v>6337275325731.1133</v>
      </c>
      <c r="T22" s="20">
        <f>'ISIC 30'!U148+'ISIC 30'!U149</f>
        <v>6587439781046.2217</v>
      </c>
      <c r="U22" s="20">
        <f>'ISIC 30'!V148+'ISIC 30'!V149</f>
        <v>6847705079446.7529</v>
      </c>
      <c r="V22" s="20">
        <f>'ISIC 30'!W148+'ISIC 30'!W149</f>
        <v>7118489775238.2178</v>
      </c>
      <c r="W22" s="20">
        <f>'ISIC 30'!X148+'ISIC 30'!X149</f>
        <v>7380572350880.3115</v>
      </c>
      <c r="X22" s="20">
        <f>'ISIC 30'!Y148+'ISIC 30'!Y149</f>
        <v>7652559525752.1074</v>
      </c>
      <c r="Y22" s="20">
        <f>'ISIC 30'!Z148+'ISIC 30'!Z149</f>
        <v>7934836599456.8643</v>
      </c>
      <c r="Z22" s="20">
        <f>'ISIC 30'!AA148+'ISIC 30'!AA149</f>
        <v>8227804337031.2139</v>
      </c>
      <c r="AA22" s="20">
        <f>'ISIC 30'!AB148+'ISIC 30'!AB149</f>
        <v>8531879609584.1475</v>
      </c>
      <c r="AB22" s="20">
        <f>'ISIC 30'!AC148+'ISIC 30'!AC149</f>
        <v>8819175550285.6211</v>
      </c>
      <c r="AC22" s="20">
        <f>'ISIC 30'!AD148+'ISIC 30'!AD149</f>
        <v>9116416532577.5625</v>
      </c>
      <c r="AD22" s="20">
        <f>'ISIC 30'!AE148+'ISIC 30'!AE149</f>
        <v>9423957466454.8457</v>
      </c>
      <c r="AE22" s="20">
        <f>'ISIC 30'!AF148+'ISIC 30'!AF149</f>
        <v>9742166350254.666</v>
      </c>
      <c r="AF22" s="20">
        <f>'ISIC 30'!AG148+'ISIC 30'!AG149</f>
        <v>10071424768940.055</v>
      </c>
    </row>
    <row r="23" spans="1:32" ht="15.75" customHeight="1" x14ac:dyDescent="0.2">
      <c r="A23" s="3" t="s">
        <v>124</v>
      </c>
      <c r="B23" s="20">
        <f>'ISIC 31T33'!C181</f>
        <v>13072433961.406982</v>
      </c>
      <c r="C23" s="20">
        <f>'ISIC 31T33'!D181</f>
        <v>13622321456.912842</v>
      </c>
      <c r="D23" s="20">
        <f>'ISIC 31T33'!E181</f>
        <v>14412731518.118637</v>
      </c>
      <c r="E23" s="20">
        <f>'ISIC 31T33'!F181</f>
        <v>14771559185.051939</v>
      </c>
      <c r="F23" s="20">
        <f>'ISIC 31T33'!G181</f>
        <v>15199033818.692612</v>
      </c>
      <c r="G23" s="20">
        <f>'ISIC 31T33'!H181</f>
        <v>15639724652.9146</v>
      </c>
      <c r="H23" s="20">
        <f>'ISIC 31T33'!I181</f>
        <v>16217867641.890703</v>
      </c>
      <c r="I23" s="20">
        <f>'ISIC 31T33'!J181</f>
        <v>16817955950.670067</v>
      </c>
      <c r="J23" s="20">
        <f>'ISIC 31T33'!K181</f>
        <v>17440849287.173752</v>
      </c>
      <c r="K23" s="20">
        <f>'ISIC 31T33'!L181</f>
        <v>18087442298.603031</v>
      </c>
      <c r="L23" s="20">
        <f>'ISIC 31T33'!M181</f>
        <v>18758666056.863495</v>
      </c>
      <c r="M23" s="20">
        <f>'ISIC 31T33'!N181</f>
        <v>19544620715.805794</v>
      </c>
      <c r="N23" s="20">
        <f>'ISIC 31T33'!O181</f>
        <v>20364145236.735851</v>
      </c>
      <c r="O23" s="20">
        <f>'ISIC 31T33'!P181</f>
        <v>21218705488.700596</v>
      </c>
      <c r="P23" s="20">
        <f>'ISIC 31T33'!Q181</f>
        <v>22109832971.80257</v>
      </c>
      <c r="Q23" s="20">
        <f>'ISIC 31T33'!R181</f>
        <v>23039127831.609623</v>
      </c>
      <c r="R23" s="20">
        <f>'ISIC 31T33'!S181</f>
        <v>23985312331.291134</v>
      </c>
      <c r="S23" s="20">
        <f>'ISIC 31T33'!T181</f>
        <v>24971164140.019115</v>
      </c>
      <c r="T23" s="20">
        <f>'ISIC 31T33'!U181</f>
        <v>25998385993.340561</v>
      </c>
      <c r="U23" s="20">
        <f>'ISIC 31T33'!V181</f>
        <v>27068755690.164879</v>
      </c>
      <c r="V23" s="20">
        <f>'ISIC 31T33'!W181</f>
        <v>28184129508.031258</v>
      </c>
      <c r="W23" s="20">
        <f>'ISIC 31T33'!X181</f>
        <v>29268490031.763615</v>
      </c>
      <c r="X23" s="20">
        <f>'ISIC 31T33'!Y181</f>
        <v>30395585095.627926</v>
      </c>
      <c r="Y23" s="20">
        <f>'ISIC 31T33'!Z181</f>
        <v>31567144231.75507</v>
      </c>
      <c r="Z23" s="20">
        <f>'ISIC 31T33'!AA181</f>
        <v>32784969015.574078</v>
      </c>
      <c r="AA23" s="20">
        <f>'ISIC 31T33'!AB181</f>
        <v>34050936155.834293</v>
      </c>
      <c r="AB23" s="20">
        <f>'ISIC 31T33'!AC181</f>
        <v>35253792242.397186</v>
      </c>
      <c r="AC23" s="20">
        <f>'ISIC 31T33'!AD181</f>
        <v>36500223923.717384</v>
      </c>
      <c r="AD23" s="20">
        <f>'ISIC 31T33'!AE181</f>
        <v>37791854300.004173</v>
      </c>
      <c r="AE23" s="20">
        <f>'ISIC 31T33'!AF181</f>
        <v>39130368769.577354</v>
      </c>
      <c r="AF23" s="20">
        <f>'ISIC 31T33'!AG181</f>
        <v>40517517491.564552</v>
      </c>
    </row>
    <row r="24" spans="1:32" ht="15.75" customHeight="1" x14ac:dyDescent="0.2">
      <c r="A24" s="3" t="s">
        <v>84</v>
      </c>
      <c r="B24" s="20">
        <f>calcs!D52</f>
        <v>0</v>
      </c>
      <c r="C24" s="20">
        <f>calcs!E52</f>
        <v>0</v>
      </c>
      <c r="D24" s="20">
        <f>calcs!F52</f>
        <v>0</v>
      </c>
      <c r="E24" s="20">
        <f>calcs!G52</f>
        <v>0</v>
      </c>
      <c r="F24" s="20">
        <f>calcs!H52</f>
        <v>0</v>
      </c>
      <c r="G24" s="20">
        <f>calcs!I52</f>
        <v>0</v>
      </c>
      <c r="H24" s="20">
        <f>calcs!J52</f>
        <v>0</v>
      </c>
      <c r="I24" s="20">
        <f>calcs!K52</f>
        <v>0</v>
      </c>
      <c r="J24" s="20">
        <f>calcs!L52</f>
        <v>0</v>
      </c>
      <c r="K24" s="20">
        <f>calcs!M52</f>
        <v>0</v>
      </c>
      <c r="L24" s="20">
        <f>calcs!N52</f>
        <v>0</v>
      </c>
      <c r="M24" s="20">
        <f>calcs!O52</f>
        <v>0</v>
      </c>
      <c r="N24" s="20">
        <f>calcs!P52</f>
        <v>0</v>
      </c>
      <c r="O24" s="20">
        <f>calcs!Q52</f>
        <v>0</v>
      </c>
      <c r="P24" s="20">
        <f>calcs!R52</f>
        <v>0</v>
      </c>
      <c r="Q24" s="20">
        <f>calcs!S52</f>
        <v>0</v>
      </c>
      <c r="R24" s="20">
        <f>calcs!T52</f>
        <v>0</v>
      </c>
      <c r="S24" s="20">
        <f>calcs!U52</f>
        <v>0</v>
      </c>
      <c r="T24" s="20">
        <f>calcs!V52</f>
        <v>0</v>
      </c>
      <c r="U24" s="20">
        <f>calcs!W52</f>
        <v>0</v>
      </c>
      <c r="V24" s="20">
        <f>calcs!X52</f>
        <v>0</v>
      </c>
      <c r="W24" s="20">
        <f>calcs!Y52</f>
        <v>0</v>
      </c>
      <c r="X24" s="20">
        <f>calcs!Z52</f>
        <v>0</v>
      </c>
      <c r="Y24" s="20">
        <f>calcs!AA52</f>
        <v>0</v>
      </c>
      <c r="Z24" s="20">
        <f>calcs!AB52</f>
        <v>0</v>
      </c>
      <c r="AA24" s="20">
        <f>calcs!AC52</f>
        <v>0</v>
      </c>
      <c r="AB24" s="20">
        <f>calcs!AD52</f>
        <v>0</v>
      </c>
      <c r="AC24" s="20">
        <f>calcs!AE52</f>
        <v>0</v>
      </c>
      <c r="AD24" s="20">
        <f>calcs!AF52</f>
        <v>0</v>
      </c>
      <c r="AE24" s="20">
        <f>calcs!AG52</f>
        <v>0</v>
      </c>
      <c r="AF24" s="20">
        <f>calcs!AH52</f>
        <v>0</v>
      </c>
    </row>
    <row r="25" spans="1:32" ht="15.75" customHeight="1" x14ac:dyDescent="0.2">
      <c r="A25" s="3" t="s">
        <v>125</v>
      </c>
      <c r="B25" s="20">
        <f>calcs!D53</f>
        <v>6208815792731.8086</v>
      </c>
      <c r="C25" s="20">
        <f>calcs!E53</f>
        <v>6482463472107.6758</v>
      </c>
      <c r="D25" s="20">
        <f>calcs!F53</f>
        <v>6756111151483.6484</v>
      </c>
      <c r="E25" s="20">
        <f>calcs!G53</f>
        <v>7029758830859.6201</v>
      </c>
      <c r="F25" s="20">
        <f>calcs!H53</f>
        <v>7303406510235.4873</v>
      </c>
      <c r="G25" s="20">
        <f>calcs!I53</f>
        <v>7577054189611.46</v>
      </c>
      <c r="H25" s="20">
        <f>calcs!J53</f>
        <v>7850701868987.4326</v>
      </c>
      <c r="I25" s="20">
        <f>calcs!K53</f>
        <v>8124349548363.4053</v>
      </c>
      <c r="J25" s="20">
        <f>calcs!L53</f>
        <v>8397997227739.2734</v>
      </c>
      <c r="K25" s="20">
        <f>calcs!M53</f>
        <v>8671644907115.2461</v>
      </c>
      <c r="L25" s="20">
        <f>calcs!N53</f>
        <v>8945292586491.2168</v>
      </c>
      <c r="M25" s="20">
        <f>calcs!O53</f>
        <v>9218940265867.1895</v>
      </c>
      <c r="N25" s="20">
        <f>calcs!P53</f>
        <v>9492587945243.0586</v>
      </c>
      <c r="O25" s="20">
        <f>calcs!Q53</f>
        <v>9766235624619.0312</v>
      </c>
      <c r="P25" s="20">
        <f>calcs!R53</f>
        <v>10039883303995.002</v>
      </c>
      <c r="Q25" s="20">
        <f>calcs!S53</f>
        <v>10313530983370.871</v>
      </c>
      <c r="R25" s="20">
        <f>calcs!T53</f>
        <v>10587178662746.844</v>
      </c>
      <c r="S25" s="20">
        <f>calcs!U53</f>
        <v>10860826342122.814</v>
      </c>
      <c r="T25" s="20">
        <f>calcs!V53</f>
        <v>11134474021498.787</v>
      </c>
      <c r="U25" s="20">
        <f>calcs!W53</f>
        <v>11408121700874.654</v>
      </c>
      <c r="V25" s="20">
        <f>calcs!X53</f>
        <v>11681769380250.625</v>
      </c>
      <c r="W25" s="20">
        <f>calcs!Y53</f>
        <v>11955417059626.598</v>
      </c>
      <c r="X25" s="20">
        <f>calcs!Z53</f>
        <v>12229064739002.57</v>
      </c>
      <c r="Y25" s="20">
        <f>calcs!AA53</f>
        <v>12502712418378.439</v>
      </c>
      <c r="Z25" s="20">
        <f>calcs!AB53</f>
        <v>12776360097754.41</v>
      </c>
      <c r="AA25" s="20">
        <f>calcs!AC53</f>
        <v>13050007777130.383</v>
      </c>
      <c r="AB25" s="20">
        <f>calcs!AD53</f>
        <v>13323655456506.355</v>
      </c>
      <c r="AC25" s="20">
        <f>calcs!AE53</f>
        <v>13597303135882.225</v>
      </c>
      <c r="AD25" s="20">
        <f>calcs!AF53</f>
        <v>13870950815258.195</v>
      </c>
      <c r="AE25" s="20">
        <f>calcs!AG53</f>
        <v>14144598494634.166</v>
      </c>
      <c r="AF25" s="20">
        <f>calcs!AH53</f>
        <v>14418246174010.035</v>
      </c>
    </row>
    <row r="26" spans="1:32" ht="15.75" customHeight="1" x14ac:dyDescent="0.2">
      <c r="A26" s="3" t="s">
        <v>83</v>
      </c>
      <c r="B26" s="20">
        <f>calcs!D54</f>
        <v>0</v>
      </c>
      <c r="C26" s="20">
        <f>calcs!E54</f>
        <v>0</v>
      </c>
      <c r="D26" s="20">
        <f>calcs!F54</f>
        <v>0</v>
      </c>
      <c r="E26" s="20">
        <f>calcs!G54</f>
        <v>0</v>
      </c>
      <c r="F26" s="20">
        <f>calcs!H54</f>
        <v>0</v>
      </c>
      <c r="G26" s="20">
        <f>calcs!I54</f>
        <v>0</v>
      </c>
      <c r="H26" s="20">
        <f>calcs!J54</f>
        <v>0</v>
      </c>
      <c r="I26" s="20">
        <f>calcs!K54</f>
        <v>0</v>
      </c>
      <c r="J26" s="20">
        <f>calcs!L54</f>
        <v>0</v>
      </c>
      <c r="K26" s="20">
        <f>calcs!M54</f>
        <v>0</v>
      </c>
      <c r="L26" s="20">
        <f>calcs!N54</f>
        <v>0</v>
      </c>
      <c r="M26" s="20">
        <f>calcs!O54</f>
        <v>0</v>
      </c>
      <c r="N26" s="20">
        <f>calcs!P54</f>
        <v>0</v>
      </c>
      <c r="O26" s="20">
        <f>calcs!Q54</f>
        <v>0</v>
      </c>
      <c r="P26" s="20">
        <f>calcs!R54</f>
        <v>0</v>
      </c>
      <c r="Q26" s="20">
        <f>calcs!S54</f>
        <v>0</v>
      </c>
      <c r="R26" s="20">
        <f>calcs!T54</f>
        <v>0</v>
      </c>
      <c r="S26" s="20">
        <f>calcs!U54</f>
        <v>0</v>
      </c>
      <c r="T26" s="20">
        <f>calcs!V54</f>
        <v>0</v>
      </c>
      <c r="U26" s="20">
        <f>calcs!W54</f>
        <v>0</v>
      </c>
      <c r="V26" s="20">
        <f>calcs!X54</f>
        <v>0</v>
      </c>
      <c r="W26" s="20">
        <f>calcs!Y54</f>
        <v>0</v>
      </c>
      <c r="X26" s="20">
        <f>calcs!Z54</f>
        <v>0</v>
      </c>
      <c r="Y26" s="20">
        <f>calcs!AA54</f>
        <v>0</v>
      </c>
      <c r="Z26" s="20">
        <f>calcs!AB54</f>
        <v>0</v>
      </c>
      <c r="AA26" s="20">
        <f>calcs!AC54</f>
        <v>0</v>
      </c>
      <c r="AB26" s="20">
        <f>calcs!AD54</f>
        <v>0</v>
      </c>
      <c r="AC26" s="20">
        <f>calcs!AE54</f>
        <v>0</v>
      </c>
      <c r="AD26" s="20">
        <f>calcs!AF54</f>
        <v>0</v>
      </c>
      <c r="AE26" s="20">
        <f>calcs!AG54</f>
        <v>0</v>
      </c>
      <c r="AF26" s="20">
        <f>calcs!AH54</f>
        <v>0</v>
      </c>
    </row>
    <row r="27" spans="1:32" ht="15.75" customHeight="1" x14ac:dyDescent="0.2"/>
    <row r="28" spans="1:32" ht="15.75" customHeight="1" x14ac:dyDescent="0.2"/>
    <row r="29" spans="1:32" ht="15.75" customHeight="1" x14ac:dyDescent="0.2">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ht="15.75" customHeight="1" x14ac:dyDescent="0.2">
      <c r="A30" s="1"/>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row>
    <row r="31" spans="1:32" ht="15.75" customHeight="1" x14ac:dyDescent="0.2">
      <c r="A31" s="1"/>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row>
    <row r="32" spans="1:32" ht="15.75" customHeight="1" x14ac:dyDescent="0.2">
      <c r="A32" s="1"/>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row>
    <row r="33" spans="2:32" ht="15.75" customHeight="1" x14ac:dyDescent="0.2"/>
    <row r="34" spans="2:32" ht="15.75" customHeight="1" x14ac:dyDescent="0.2"/>
    <row r="35" spans="2:32" ht="15.75" customHeight="1" x14ac:dyDescent="0.2"/>
    <row r="36" spans="2:32" ht="15.75" customHeight="1" x14ac:dyDescent="0.2"/>
    <row r="37" spans="2:32" ht="15.75" customHeight="1" x14ac:dyDescent="0.2"/>
    <row r="38" spans="2:32" ht="15.75" customHeight="1" x14ac:dyDescent="0.2">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row>
    <row r="39" spans="2:32" ht="15.75" customHeight="1" x14ac:dyDescent="0.2"/>
    <row r="40" spans="2:32" ht="15.75" customHeight="1" x14ac:dyDescent="0.2"/>
    <row r="41" spans="2:32" ht="15.75" customHeight="1" x14ac:dyDescent="0.2"/>
    <row r="42" spans="2:32" ht="15.75" customHeight="1" x14ac:dyDescent="0.2"/>
    <row r="43" spans="2:32" ht="15.75" customHeight="1" x14ac:dyDescent="0.2"/>
    <row r="44" spans="2:32" ht="15.75" customHeight="1" x14ac:dyDescent="0.2"/>
    <row r="45" spans="2:32" ht="15.75" customHeight="1" x14ac:dyDescent="0.2"/>
    <row r="46" spans="2:32" ht="15.75" customHeight="1" x14ac:dyDescent="0.2"/>
    <row r="47" spans="2:32" ht="15.75" customHeight="1" x14ac:dyDescent="0.2"/>
    <row r="48" spans="2:32" ht="15.75" customHeight="1" x14ac:dyDescent="0.2"/>
    <row r="49" spans="2:2" ht="15.75" customHeight="1" x14ac:dyDescent="0.2"/>
    <row r="50" spans="2:2" ht="15.75" customHeight="1" x14ac:dyDescent="0.2"/>
    <row r="51" spans="2:2" ht="15.75" customHeight="1" x14ac:dyDescent="0.2"/>
    <row r="52" spans="2:2" ht="15.75" customHeight="1" x14ac:dyDescent="0.2"/>
    <row r="53" spans="2:2" ht="15.75" customHeight="1" x14ac:dyDescent="0.2"/>
    <row r="54" spans="2:2" ht="15.75" customHeight="1" x14ac:dyDescent="0.2">
      <c r="B54" s="24"/>
    </row>
    <row r="55" spans="2:2" ht="15.75" customHeight="1" x14ac:dyDescent="0.2">
      <c r="B55" s="24"/>
    </row>
    <row r="56" spans="2:2" ht="15.75" customHeight="1" x14ac:dyDescent="0.2">
      <c r="B56" s="24"/>
    </row>
    <row r="57" spans="2:2" ht="15.75" customHeight="1" x14ac:dyDescent="0.2">
      <c r="B57" s="24"/>
    </row>
    <row r="58" spans="2:2" ht="15.75" customHeight="1" x14ac:dyDescent="0.2">
      <c r="B58" s="24"/>
    </row>
    <row r="59" spans="2:2" ht="15.75" customHeight="1" x14ac:dyDescent="0.2">
      <c r="B59" s="24"/>
    </row>
    <row r="60" spans="2:2" ht="15.75" customHeight="1" x14ac:dyDescent="0.2">
      <c r="B60" s="24"/>
    </row>
    <row r="61" spans="2:2" ht="15.75" customHeight="1" x14ac:dyDescent="0.2">
      <c r="B61" s="24"/>
    </row>
    <row r="62" spans="2:2" ht="15.75" customHeight="1" x14ac:dyDescent="0.2">
      <c r="B62" s="24"/>
    </row>
    <row r="63" spans="2:2" ht="15.75" customHeight="1" x14ac:dyDescent="0.2">
      <c r="B63" s="24"/>
    </row>
    <row r="64" spans="2:2" ht="15.75" customHeight="1" x14ac:dyDescent="0.2">
      <c r="B64" s="24"/>
    </row>
    <row r="65" spans="2:2" ht="15.75" customHeight="1" x14ac:dyDescent="0.2">
      <c r="B65" s="24"/>
    </row>
    <row r="66" spans="2:2" ht="15.75" customHeight="1" x14ac:dyDescent="0.2">
      <c r="B66" s="24"/>
    </row>
    <row r="67" spans="2:2" ht="15.75" customHeight="1" x14ac:dyDescent="0.2">
      <c r="B67" s="24"/>
    </row>
    <row r="68" spans="2:2" ht="15.75" customHeight="1" x14ac:dyDescent="0.2">
      <c r="B68" s="24"/>
    </row>
    <row r="69" spans="2:2" ht="15.75" customHeight="1" x14ac:dyDescent="0.2">
      <c r="B69" s="24"/>
    </row>
    <row r="70" spans="2:2" ht="15.75" customHeight="1" x14ac:dyDescent="0.2">
      <c r="B70" s="24"/>
    </row>
    <row r="71" spans="2:2" ht="15.75" customHeight="1" x14ac:dyDescent="0.2">
      <c r="B71" s="24"/>
    </row>
    <row r="72" spans="2:2" ht="15.75" customHeight="1" x14ac:dyDescent="0.2">
      <c r="B72" s="24"/>
    </row>
    <row r="73" spans="2:2" ht="15.75" customHeight="1" x14ac:dyDescent="0.2">
      <c r="B73" s="24"/>
    </row>
    <row r="74" spans="2:2" ht="15.75" customHeight="1" x14ac:dyDescent="0.2">
      <c r="B74" s="24"/>
    </row>
    <row r="75" spans="2:2" ht="15.75" customHeight="1" x14ac:dyDescent="0.2">
      <c r="B75" s="24"/>
    </row>
    <row r="76" spans="2:2" ht="15.75" customHeight="1" x14ac:dyDescent="0.2">
      <c r="B76" s="24"/>
    </row>
    <row r="77" spans="2:2" ht="15.75" customHeight="1" x14ac:dyDescent="0.2">
      <c r="B77" s="24"/>
    </row>
    <row r="78" spans="2:2" ht="15.75" customHeight="1" x14ac:dyDescent="0.2">
      <c r="B78" s="24"/>
    </row>
    <row r="79" spans="2:2" ht="15.75" customHeight="1" x14ac:dyDescent="0.2"/>
    <row r="80" spans="2:2"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497D"/>
  </sheetPr>
  <dimension ref="A1:AI1000"/>
  <sheetViews>
    <sheetView topLeftCell="H1" workbookViewId="0">
      <selection sqref="A1:AF26"/>
    </sheetView>
  </sheetViews>
  <sheetFormatPr baseColWidth="10" defaultColWidth="14.5" defaultRowHeight="15" customHeight="1" x14ac:dyDescent="0.2"/>
  <cols>
    <col min="1" max="1" width="39.83203125" customWidth="1"/>
    <col min="2" max="33" width="10.6640625" customWidth="1"/>
    <col min="34" max="35" width="9.5" customWidth="1"/>
  </cols>
  <sheetData>
    <row r="1" spans="1:35" x14ac:dyDescent="0.2">
      <c r="A1" s="8" t="s">
        <v>239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
      <c r="A2" s="3" t="s">
        <v>111</v>
      </c>
      <c r="B2" s="20">
        <f>calcs!D55</f>
        <v>0</v>
      </c>
      <c r="C2" s="20">
        <f>calcs!E55</f>
        <v>0</v>
      </c>
      <c r="D2" s="20">
        <f>calcs!F55</f>
        <v>0</v>
      </c>
      <c r="E2" s="20">
        <f>calcs!G55</f>
        <v>0</v>
      </c>
      <c r="F2" s="20">
        <f>calcs!H55</f>
        <v>0</v>
      </c>
      <c r="G2" s="20">
        <f>calcs!I55</f>
        <v>0</v>
      </c>
      <c r="H2" s="20">
        <f>calcs!J55</f>
        <v>0</v>
      </c>
      <c r="I2" s="20">
        <f>calcs!K55</f>
        <v>0</v>
      </c>
      <c r="J2" s="20">
        <f>calcs!L55</f>
        <v>0</v>
      </c>
      <c r="K2" s="20">
        <f>calcs!M55</f>
        <v>0</v>
      </c>
      <c r="L2" s="20">
        <f>calcs!N55</f>
        <v>0</v>
      </c>
      <c r="M2" s="20">
        <f>calcs!O55</f>
        <v>0</v>
      </c>
      <c r="N2" s="20">
        <f>calcs!P55</f>
        <v>0</v>
      </c>
      <c r="O2" s="20">
        <f>calcs!Q55</f>
        <v>0</v>
      </c>
      <c r="P2" s="20">
        <f>calcs!R55</f>
        <v>0</v>
      </c>
      <c r="Q2" s="20">
        <f>calcs!S55</f>
        <v>0</v>
      </c>
      <c r="R2" s="20">
        <f>calcs!T55</f>
        <v>0</v>
      </c>
      <c r="S2" s="20">
        <f>calcs!U55</f>
        <v>0</v>
      </c>
      <c r="T2" s="20">
        <f>calcs!V55</f>
        <v>0</v>
      </c>
      <c r="U2" s="20">
        <f>calcs!W55</f>
        <v>0</v>
      </c>
      <c r="V2" s="20">
        <f>calcs!X55</f>
        <v>0</v>
      </c>
      <c r="W2" s="20">
        <f>calcs!Y55</f>
        <v>0</v>
      </c>
      <c r="X2" s="20">
        <f>calcs!Z55</f>
        <v>0</v>
      </c>
      <c r="Y2" s="20">
        <f>calcs!AA55</f>
        <v>0</v>
      </c>
      <c r="Z2" s="20">
        <f>calcs!AB55</f>
        <v>0</v>
      </c>
      <c r="AA2" s="20">
        <f>calcs!AC55</f>
        <v>0</v>
      </c>
      <c r="AB2" s="20">
        <f>calcs!AD55</f>
        <v>0</v>
      </c>
      <c r="AC2" s="20">
        <f>calcs!AE55</f>
        <v>0</v>
      </c>
      <c r="AD2" s="20">
        <f>calcs!AF55</f>
        <v>0</v>
      </c>
      <c r="AE2" s="20">
        <f>calcs!AG55</f>
        <v>0</v>
      </c>
      <c r="AF2" s="20">
        <f>calcs!AH55</f>
        <v>0</v>
      </c>
    </row>
    <row r="3" spans="1:35" x14ac:dyDescent="0.2">
      <c r="A3" s="3" t="s">
        <v>82</v>
      </c>
      <c r="B3" s="20">
        <f>calcs!D56</f>
        <v>6162680289367.2061</v>
      </c>
      <c r="C3" s="20">
        <f>calcs!E56</f>
        <v>7837696792017.2129</v>
      </c>
      <c r="D3" s="20">
        <f>calcs!F56</f>
        <v>10479784380606.215</v>
      </c>
      <c r="E3" s="20">
        <f>calcs!G56</f>
        <v>10824569286728.158</v>
      </c>
      <c r="F3" s="20">
        <f>calcs!H56</f>
        <v>11016164163103.248</v>
      </c>
      <c r="G3" s="20">
        <f>calcs!I56</f>
        <v>11432065220577.398</v>
      </c>
      <c r="H3" s="20">
        <f>calcs!J56</f>
        <v>11847966278051.695</v>
      </c>
      <c r="I3" s="20">
        <f>calcs!K56</f>
        <v>12263867335525.848</v>
      </c>
      <c r="J3" s="20">
        <f>calcs!L56</f>
        <v>12679768393000.145</v>
      </c>
      <c r="K3" s="20">
        <f>calcs!M56</f>
        <v>13095669450474.295</v>
      </c>
      <c r="L3" s="20">
        <f>calcs!N56</f>
        <v>13511570507948.447</v>
      </c>
      <c r="M3" s="20">
        <f>calcs!O56</f>
        <v>13927471565422.744</v>
      </c>
      <c r="N3" s="20">
        <f>calcs!P56</f>
        <v>14343372622896.895</v>
      </c>
      <c r="O3" s="20">
        <f>calcs!Q56</f>
        <v>14759273680371.191</v>
      </c>
      <c r="P3" s="20">
        <f>calcs!R56</f>
        <v>15175174737845.342</v>
      </c>
      <c r="Q3" s="20">
        <f>calcs!S56</f>
        <v>15591075795319.639</v>
      </c>
      <c r="R3" s="20">
        <f>calcs!T56</f>
        <v>16006976852793.789</v>
      </c>
      <c r="S3" s="20">
        <f>calcs!U56</f>
        <v>16422877910268.086</v>
      </c>
      <c r="T3" s="20">
        <f>calcs!V56</f>
        <v>16838778967742.238</v>
      </c>
      <c r="U3" s="20">
        <f>calcs!W56</f>
        <v>17254680025216.533</v>
      </c>
      <c r="V3" s="20">
        <f>calcs!X56</f>
        <v>17670581082690.684</v>
      </c>
      <c r="W3" s="20">
        <f>calcs!Y56</f>
        <v>18086482140164.98</v>
      </c>
      <c r="X3" s="20">
        <f>calcs!Z56</f>
        <v>18502383197639.133</v>
      </c>
      <c r="Y3" s="20">
        <f>calcs!AA56</f>
        <v>18918284255113.43</v>
      </c>
      <c r="Z3" s="20">
        <f>calcs!AB56</f>
        <v>19334185312587.582</v>
      </c>
      <c r="AA3" s="20">
        <f>calcs!AC56</f>
        <v>19750086370061.879</v>
      </c>
      <c r="AB3" s="20">
        <f>calcs!AD56</f>
        <v>20165987427536.031</v>
      </c>
      <c r="AC3" s="20">
        <f>calcs!AE56</f>
        <v>20581888485010.324</v>
      </c>
      <c r="AD3" s="20">
        <f>calcs!AF56</f>
        <v>20997789542484.477</v>
      </c>
      <c r="AE3" s="20">
        <f>calcs!AG56</f>
        <v>21413690599958.625</v>
      </c>
      <c r="AF3" s="20">
        <f>calcs!AH56</f>
        <v>21829591657432.918</v>
      </c>
    </row>
    <row r="4" spans="1:35" x14ac:dyDescent="0.2">
      <c r="A4" s="3" t="s">
        <v>86</v>
      </c>
      <c r="B4" s="20">
        <f>calcs!D57</f>
        <v>9426963196.2293797</v>
      </c>
      <c r="C4" s="20">
        <f>calcs!E57</f>
        <v>11989211792.964525</v>
      </c>
      <c r="D4" s="20">
        <f>calcs!F57</f>
        <v>16030775088.372866</v>
      </c>
      <c r="E4" s="20">
        <f>calcs!G57</f>
        <v>16558187588.780333</v>
      </c>
      <c r="F4" s="20">
        <f>calcs!H57</f>
        <v>16851267509.101746</v>
      </c>
      <c r="G4" s="20">
        <f>calcs!I57</f>
        <v>17487465361.008205</v>
      </c>
      <c r="H4" s="20">
        <f>calcs!J57</f>
        <v>18123663212.91489</v>
      </c>
      <c r="I4" s="20">
        <f>calcs!K57</f>
        <v>18759861064.821354</v>
      </c>
      <c r="J4" s="20">
        <f>calcs!L57</f>
        <v>19396058916.728035</v>
      </c>
      <c r="K4" s="20">
        <f>calcs!M57</f>
        <v>20032256768.634495</v>
      </c>
      <c r="L4" s="20">
        <f>calcs!N57</f>
        <v>20668454620.540955</v>
      </c>
      <c r="M4" s="20">
        <f>calcs!O57</f>
        <v>21304652472.447636</v>
      </c>
      <c r="N4" s="20">
        <f>calcs!P57</f>
        <v>21940850324.354095</v>
      </c>
      <c r="O4" s="20">
        <f>calcs!Q57</f>
        <v>22577048176.26078</v>
      </c>
      <c r="P4" s="20">
        <f>calcs!R57</f>
        <v>23213246028.16724</v>
      </c>
      <c r="Q4" s="20">
        <f>calcs!S57</f>
        <v>23849443880.073925</v>
      </c>
      <c r="R4" s="20">
        <f>calcs!T57</f>
        <v>24485641731.980385</v>
      </c>
      <c r="S4" s="20">
        <f>calcs!U57</f>
        <v>25121839583.887066</v>
      </c>
      <c r="T4" s="20">
        <f>calcs!V57</f>
        <v>25758037435.79353</v>
      </c>
      <c r="U4" s="20">
        <f>calcs!W57</f>
        <v>26394235287.700211</v>
      </c>
      <c r="V4" s="20">
        <f>calcs!X57</f>
        <v>27030433139.60667</v>
      </c>
      <c r="W4" s="20">
        <f>calcs!Y57</f>
        <v>27666630991.513351</v>
      </c>
      <c r="X4" s="20">
        <f>calcs!Z57</f>
        <v>28302828843.419815</v>
      </c>
      <c r="Y4" s="20">
        <f>calcs!AA57</f>
        <v>28939026695.3265</v>
      </c>
      <c r="Z4" s="20">
        <f>calcs!AB57</f>
        <v>29575224547.232964</v>
      </c>
      <c r="AA4" s="20">
        <f>calcs!AC57</f>
        <v>30211422399.139648</v>
      </c>
      <c r="AB4" s="20">
        <f>calcs!AD57</f>
        <v>30847620251.046108</v>
      </c>
      <c r="AC4" s="20">
        <f>calcs!AE57</f>
        <v>31483818102.952789</v>
      </c>
      <c r="AD4" s="20">
        <f>calcs!AF57</f>
        <v>32120015954.859253</v>
      </c>
      <c r="AE4" s="20">
        <f>calcs!AG57</f>
        <v>32756213806.765713</v>
      </c>
      <c r="AF4" s="20">
        <f>calcs!AH57</f>
        <v>33392411658.672394</v>
      </c>
    </row>
    <row r="5" spans="1:35" x14ac:dyDescent="0.2">
      <c r="A5" s="3" t="s">
        <v>112</v>
      </c>
      <c r="B5" s="20">
        <f>calcs!D58</f>
        <v>0</v>
      </c>
      <c r="C5" s="20">
        <f>calcs!E58</f>
        <v>0</v>
      </c>
      <c r="D5" s="20">
        <f>calcs!F58</f>
        <v>0</v>
      </c>
      <c r="E5" s="20">
        <f>calcs!G58</f>
        <v>0</v>
      </c>
      <c r="F5" s="20">
        <f>calcs!H58</f>
        <v>0</v>
      </c>
      <c r="G5" s="20">
        <f>calcs!I58</f>
        <v>0</v>
      </c>
      <c r="H5" s="20">
        <f>calcs!J58</f>
        <v>0</v>
      </c>
      <c r="I5" s="20">
        <f>calcs!K58</f>
        <v>0</v>
      </c>
      <c r="J5" s="20">
        <f>calcs!L58</f>
        <v>0</v>
      </c>
      <c r="K5" s="20">
        <f>calcs!M58</f>
        <v>0</v>
      </c>
      <c r="L5" s="20">
        <f>calcs!N58</f>
        <v>0</v>
      </c>
      <c r="M5" s="20">
        <f>calcs!O58</f>
        <v>0</v>
      </c>
      <c r="N5" s="20">
        <f>calcs!P58</f>
        <v>0</v>
      </c>
      <c r="O5" s="20">
        <f>calcs!Q58</f>
        <v>0</v>
      </c>
      <c r="P5" s="20">
        <f>calcs!R58</f>
        <v>0</v>
      </c>
      <c r="Q5" s="20">
        <f>calcs!S58</f>
        <v>0</v>
      </c>
      <c r="R5" s="20">
        <f>calcs!T58</f>
        <v>0</v>
      </c>
      <c r="S5" s="20">
        <f>calcs!U58</f>
        <v>0</v>
      </c>
      <c r="T5" s="20">
        <f>calcs!V58</f>
        <v>0</v>
      </c>
      <c r="U5" s="20">
        <f>calcs!W58</f>
        <v>0</v>
      </c>
      <c r="V5" s="20">
        <f>calcs!X58</f>
        <v>0</v>
      </c>
      <c r="W5" s="20">
        <f>calcs!Y58</f>
        <v>0</v>
      </c>
      <c r="X5" s="20">
        <f>calcs!Z58</f>
        <v>0</v>
      </c>
      <c r="Y5" s="20">
        <f>calcs!AA58</f>
        <v>0</v>
      </c>
      <c r="Z5" s="20">
        <f>calcs!AB58</f>
        <v>0</v>
      </c>
      <c r="AA5" s="20">
        <f>calcs!AC58</f>
        <v>0</v>
      </c>
      <c r="AB5" s="20">
        <f>calcs!AD58</f>
        <v>0</v>
      </c>
      <c r="AC5" s="20">
        <f>calcs!AE58</f>
        <v>0</v>
      </c>
      <c r="AD5" s="20">
        <f>calcs!AF58</f>
        <v>0</v>
      </c>
      <c r="AE5" s="20">
        <f>calcs!AG58</f>
        <v>0</v>
      </c>
      <c r="AF5" s="20">
        <f>calcs!AH58</f>
        <v>0</v>
      </c>
    </row>
    <row r="6" spans="1:35" x14ac:dyDescent="0.2">
      <c r="A6" s="3" t="s">
        <v>113</v>
      </c>
      <c r="B6" s="84">
        <f>'ISIC 10T12'!C170</f>
        <v>33777131549637</v>
      </c>
      <c r="C6" s="84">
        <f>'ISIC 10T12'!D170</f>
        <v>37719326387040</v>
      </c>
      <c r="D6" s="84">
        <f>'ISIC 10T12'!E170</f>
        <v>43073095243609.492</v>
      </c>
      <c r="E6" s="84">
        <f>'ISIC 10T12'!F170</f>
        <v>45959379336857.117</v>
      </c>
      <c r="F6" s="84">
        <f>'ISIC 10T12'!G170</f>
        <v>49157434506914.203</v>
      </c>
      <c r="G6" s="84">
        <f>'ISIC 10T12'!H170</f>
        <v>52506240529951.414</v>
      </c>
      <c r="H6" s="84">
        <f>'ISIC 10T12'!I170</f>
        <v>56442713864416.75</v>
      </c>
      <c r="I6" s="84">
        <f>'ISIC 10T12'!J170</f>
        <v>60600940796316.906</v>
      </c>
      <c r="J6" s="84">
        <f>'ISIC 10T12'!K170</f>
        <v>64991644385979.141</v>
      </c>
      <c r="K6" s="84">
        <f>'ISIC 10T12'!L170</f>
        <v>69625936805160.922</v>
      </c>
      <c r="L6" s="84">
        <f>'ISIC 10T12'!M170</f>
        <v>74515319697307.156</v>
      </c>
      <c r="M6" s="84">
        <f>'ISIC 10T12'!N170</f>
        <v>80036681040910.281</v>
      </c>
      <c r="N6" s="84">
        <f>'ISIC 10T12'!O170</f>
        <v>85888503908445.469</v>
      </c>
      <c r="O6" s="84">
        <f>'ISIC 10T12'!P170</f>
        <v>92087728061557.875</v>
      </c>
      <c r="P6" s="84">
        <f>'ISIC 10T12'!Q170</f>
        <v>98651927348774.109</v>
      </c>
      <c r="Q6" s="84">
        <f>'ISIC 10T12'!R170</f>
        <v>105599306392396.11</v>
      </c>
      <c r="R6" s="84">
        <f>'ISIC 10T12'!S170</f>
        <v>112840724341224.17</v>
      </c>
      <c r="S6" s="84">
        <f>'ISIC 10T12'!T170</f>
        <v>120488795171493.17</v>
      </c>
      <c r="T6" s="84">
        <f>'ISIC 10T12'!U170</f>
        <v>128562295136570.19</v>
      </c>
      <c r="U6" s="84">
        <f>'ISIC 10T12'!V170</f>
        <v>137080489577541.06</v>
      </c>
      <c r="V6" s="84">
        <f>'ISIC 10T12'!W170</f>
        <v>146063097622046.91</v>
      </c>
      <c r="W6" s="84">
        <f>'ISIC 10T12'!X170</f>
        <v>155117098695937.88</v>
      </c>
      <c r="X6" s="84">
        <f>'ISIC 10T12'!Y170</f>
        <v>164624249186805.56</v>
      </c>
      <c r="Y6" s="84">
        <f>'ISIC 10T12'!Z170</f>
        <v>174601333427403.41</v>
      </c>
      <c r="Z6" s="84">
        <f>'ISIC 10T12'!AA170</f>
        <v>185065147231813.75</v>
      </c>
      <c r="AA6" s="84">
        <f>'ISIC 10T12'!AB170</f>
        <v>196032407076687.03</v>
      </c>
      <c r="AB6" s="84">
        <f>'ISIC 10T12'!AC170</f>
        <v>206855382679137</v>
      </c>
      <c r="AC6" s="84">
        <f>'ISIC 10T12'!AD170</f>
        <v>218138790372012.62</v>
      </c>
      <c r="AD6" s="84">
        <f>'ISIC 10T12'!AE170</f>
        <v>229893315433697.62</v>
      </c>
      <c r="AE6" s="84">
        <f>'ISIC 10T12'!AF170</f>
        <v>242128868448599.28</v>
      </c>
      <c r="AF6" s="84">
        <f>'ISIC 10T12'!AG170</f>
        <v>254854420942756.44</v>
      </c>
    </row>
    <row r="7" spans="1:35" x14ac:dyDescent="0.2">
      <c r="A7" s="3" t="s">
        <v>44</v>
      </c>
      <c r="B7" s="84">
        <f>'ISIC 13T15'!C306</f>
        <v>6413970197445.25</v>
      </c>
      <c r="C7" s="84">
        <f>'ISIC 13T15'!D306</f>
        <v>6781051909366.375</v>
      </c>
      <c r="D7" s="84">
        <f>'ISIC 13T15'!E306</f>
        <v>7216016107966.6846</v>
      </c>
      <c r="E7" s="84">
        <f>'ISIC 13T15'!F306</f>
        <v>7503976326309.1943</v>
      </c>
      <c r="F7" s="84">
        <f>'ISIC 13T15'!G306</f>
        <v>7834220671752.3779</v>
      </c>
      <c r="G7" s="84">
        <f>'ISIC 13T15'!H306</f>
        <v>8179455798888.875</v>
      </c>
      <c r="H7" s="84">
        <f>'ISIC 13T15'!I306</f>
        <v>8606079099631.3359</v>
      </c>
      <c r="I7" s="84">
        <f>'ISIC 13T15'!J306</f>
        <v>9055279401994.3242</v>
      </c>
      <c r="J7" s="84">
        <f>'ISIC 13T15'!K306</f>
        <v>9528271552242.0469</v>
      </c>
      <c r="K7" s="84">
        <f>'ISIC 13T15'!L306</f>
        <v>10026337017756.678</v>
      </c>
      <c r="L7" s="84">
        <f>'ISIC 13T15'!M306</f>
        <v>10550827622282.551</v>
      </c>
      <c r="M7" s="84">
        <f>'ISIC 13T15'!N306</f>
        <v>11154036258562.342</v>
      </c>
      <c r="N7" s="84">
        <f>'ISIC 13T15'!O306</f>
        <v>11792123408030.729</v>
      </c>
      <c r="O7" s="84">
        <f>'ISIC 13T15'!P306</f>
        <v>12467131382637.764</v>
      </c>
      <c r="P7" s="84">
        <f>'ISIC 13T15'!Q306</f>
        <v>13181223765640.543</v>
      </c>
      <c r="Q7" s="84">
        <f>'ISIC 13T15'!R306</f>
        <v>13936692720086.258</v>
      </c>
      <c r="R7" s="84">
        <f>'ISIC 13T15'!S306</f>
        <v>14721880519354.631</v>
      </c>
      <c r="S7" s="84">
        <f>'ISIC 13T15'!T306</f>
        <v>15551837969123.463</v>
      </c>
      <c r="T7" s="84">
        <f>'ISIC 13T15'!U306</f>
        <v>16429151995347.01</v>
      </c>
      <c r="U7" s="84">
        <f>'ISIC 13T15'!V306</f>
        <v>17356561226321.572</v>
      </c>
      <c r="V7" s="84">
        <f>'ISIC 13T15'!W306</f>
        <v>18336965038785.828</v>
      </c>
      <c r="W7" s="84">
        <f>'ISIC 13T15'!X306</f>
        <v>19321969665528.562</v>
      </c>
      <c r="X7" s="84">
        <f>'ISIC 13T15'!Y306</f>
        <v>20360603321275.488</v>
      </c>
      <c r="Y7" s="84">
        <f>'ISIC 13T15'!Z306</f>
        <v>21455828916367.5</v>
      </c>
      <c r="Z7" s="84">
        <f>'ISIC 13T15'!AA306</f>
        <v>22610775657415.547</v>
      </c>
      <c r="AA7" s="84">
        <f>'ISIC 13T15'!AB306</f>
        <v>23828748536168.25</v>
      </c>
      <c r="AB7" s="84">
        <f>'ISIC 13T15'!AC306</f>
        <v>25032851809492.141</v>
      </c>
      <c r="AC7" s="84">
        <f>'ISIC 13T15'!AD306</f>
        <v>26298631096256.359</v>
      </c>
      <c r="AD7" s="84">
        <f>'ISIC 13T15'!AE306</f>
        <v>27629292285471.258</v>
      </c>
      <c r="AE7" s="84">
        <f>'ISIC 13T15'!AF306</f>
        <v>29028210554386.438</v>
      </c>
      <c r="AF7" s="84">
        <f>'ISIC 13T15'!AG306</f>
        <v>30498939454802.023</v>
      </c>
    </row>
    <row r="8" spans="1:35" x14ac:dyDescent="0.2">
      <c r="A8" s="3" t="s">
        <v>48</v>
      </c>
      <c r="B8" s="84">
        <f>'ISIC 16'!C141</f>
        <v>9003437348272.875</v>
      </c>
      <c r="C8" s="84">
        <f>'ISIC 16'!D141</f>
        <v>9319909327760.625</v>
      </c>
      <c r="D8" s="84">
        <f>'ISIC 16'!E141</f>
        <v>9783817818910.7676</v>
      </c>
      <c r="E8" s="84">
        <f>'ISIC 16'!F141</f>
        <v>9981641437052.625</v>
      </c>
      <c r="F8" s="84">
        <f>'ISIC 16'!G141</f>
        <v>10223676047616.627</v>
      </c>
      <c r="G8" s="84">
        <f>'ISIC 16'!H141</f>
        <v>10472192569493.373</v>
      </c>
      <c r="H8" s="84">
        <f>'ISIC 16'!I141</f>
        <v>10809899923674.123</v>
      </c>
      <c r="I8" s="84">
        <f>'ISIC 16'!J141</f>
        <v>11158930276220.4</v>
      </c>
      <c r="J8" s="84">
        <f>'ISIC 16'!K141</f>
        <v>11519681798763.322</v>
      </c>
      <c r="K8" s="84">
        <f>'ISIC 16'!L141</f>
        <v>11892567473189.283</v>
      </c>
      <c r="L8" s="84">
        <f>'ISIC 16'!M141</f>
        <v>12278015681867.779</v>
      </c>
      <c r="M8" s="84">
        <f>'ISIC 16'!N141</f>
        <v>12734545324497.803</v>
      </c>
      <c r="N8" s="84">
        <f>'ISIC 16'!O141</f>
        <v>13208533171101.572</v>
      </c>
      <c r="O8" s="84">
        <f>'ISIC 16'!P141</f>
        <v>13700669471617.506</v>
      </c>
      <c r="P8" s="84">
        <f>'ISIC 16'!Q141</f>
        <v>14211672847452.326</v>
      </c>
      <c r="Q8" s="84">
        <f>'ISIC 16'!R141</f>
        <v>14742291505667.293</v>
      </c>
      <c r="R8" s="84">
        <f>'ISIC 16'!S141</f>
        <v>15278685518700.969</v>
      </c>
      <c r="S8" s="84">
        <f>'ISIC 16'!T141</f>
        <v>15835199536042.32</v>
      </c>
      <c r="T8" s="84">
        <f>'ISIC 16'!U141</f>
        <v>16412616027930.479</v>
      </c>
      <c r="U8" s="84">
        <f>'ISIC 16'!V141</f>
        <v>17011749197354.229</v>
      </c>
      <c r="V8" s="84">
        <f>'ISIC 16'!W141</f>
        <v>17633446333722.707</v>
      </c>
      <c r="W8" s="84">
        <f>'ISIC 16'!X141</f>
        <v>18230034077185.625</v>
      </c>
      <c r="X8" s="84">
        <f>'ISIC 16'!Y141</f>
        <v>18847554429085.82</v>
      </c>
      <c r="Y8" s="84">
        <f>'ISIC 16'!Z141</f>
        <v>19486773271795.777</v>
      </c>
      <c r="Z8" s="84">
        <f>'ISIC 16'!AA141</f>
        <v>20148485859479.172</v>
      </c>
      <c r="AA8" s="84">
        <f>'ISIC 16'!AB141</f>
        <v>20833518001432.059</v>
      </c>
      <c r="AB8" s="84">
        <f>'ISIC 16'!AC141</f>
        <v>21473769811687.758</v>
      </c>
      <c r="AC8" s="84">
        <f>'ISIC 16'!AD141</f>
        <v>22134510234231.137</v>
      </c>
      <c r="AD8" s="84">
        <f>'ISIC 16'!AE141</f>
        <v>22816426462975.5</v>
      </c>
      <c r="AE8" s="84">
        <f>'ISIC 16'!AF141</f>
        <v>23520229999335.652</v>
      </c>
      <c r="AF8" s="84">
        <f>'ISIC 16'!AG141</f>
        <v>24246657560587.734</v>
      </c>
    </row>
    <row r="9" spans="1:35" x14ac:dyDescent="0.2">
      <c r="A9" s="3" t="s">
        <v>50</v>
      </c>
      <c r="B9" s="84">
        <f>'ISIC 17T18'!C184</f>
        <v>39011149647454.5</v>
      </c>
      <c r="C9" s="84">
        <f>'ISIC 17T18'!D184</f>
        <v>41133674388183.5</v>
      </c>
      <c r="D9" s="84">
        <f>'ISIC 17T18'!E184</f>
        <v>44136892636595.266</v>
      </c>
      <c r="E9" s="84">
        <f>'ISIC 17T18'!F184</f>
        <v>45573566971558.523</v>
      </c>
      <c r="F9" s="84">
        <f>'ISIC 17T18'!G184</f>
        <v>47242610630730.109</v>
      </c>
      <c r="G9" s="84">
        <f>'ISIC 17T18'!H184</f>
        <v>48975427440213.07</v>
      </c>
      <c r="H9" s="84">
        <f>'ISIC 17T18'!I184</f>
        <v>51165133173729.289</v>
      </c>
      <c r="I9" s="84">
        <f>'ISIC 17T18'!J184</f>
        <v>53454564130782.906</v>
      </c>
      <c r="J9" s="84">
        <f>'ISIC 17T18'!K184</f>
        <v>55848361490609.156</v>
      </c>
      <c r="K9" s="84">
        <f>'ISIC 17T18'!L184</f>
        <v>58351387914494.945</v>
      </c>
      <c r="L9" s="84">
        <f>'ISIC 17T18'!M184</f>
        <v>60968738437747.148</v>
      </c>
      <c r="M9" s="84">
        <f>'ISIC 17T18'!N184</f>
        <v>63997605999669.719</v>
      </c>
      <c r="N9" s="84">
        <f>'ISIC 17T18'!O184</f>
        <v>67179055260821.695</v>
      </c>
      <c r="O9" s="84">
        <f>'ISIC 17T18'!P184</f>
        <v>70520895110463.609</v>
      </c>
      <c r="P9" s="84">
        <f>'ISIC 17T18'!Q184</f>
        <v>74031341257379.969</v>
      </c>
      <c r="Q9" s="84">
        <f>'ISIC 17T18'!R184</f>
        <v>77719037823801.031</v>
      </c>
      <c r="R9" s="84">
        <f>'ISIC 17T18'!S184</f>
        <v>81515084648015.844</v>
      </c>
      <c r="S9" s="84">
        <f>'ISIC 17T18'!T184</f>
        <v>85499311985837.516</v>
      </c>
      <c r="T9" s="84">
        <f>'ISIC 17T18'!U184</f>
        <v>89681206612732.594</v>
      </c>
      <c r="U9" s="84">
        <f>'ISIC 17T18'!V184</f>
        <v>94070742667588.734</v>
      </c>
      <c r="V9" s="84">
        <f>'ISIC 17T18'!W184</f>
        <v>98678407243972.172</v>
      </c>
      <c r="W9" s="84">
        <f>'ISIC 17T18'!X184</f>
        <v>103240250041542.73</v>
      </c>
      <c r="X9" s="84">
        <f>'ISIC 17T18'!Y184</f>
        <v>108016589945573.62</v>
      </c>
      <c r="Y9" s="84">
        <f>'ISIC 17T18'!Z184</f>
        <v>113017702481285.94</v>
      </c>
      <c r="Z9" s="84">
        <f>'ISIC 17T18'!AA184</f>
        <v>118254365496999.14</v>
      </c>
      <c r="AA9" s="84">
        <f>'ISIC 17T18'!AB184</f>
        <v>123737884243573.36</v>
      </c>
      <c r="AB9" s="84">
        <f>'ISIC 17T18'!AC184</f>
        <v>129065656601314.77</v>
      </c>
      <c r="AC9" s="84">
        <f>'ISIC 17T18'!AD184</f>
        <v>134626826355668.47</v>
      </c>
      <c r="AD9" s="84">
        <f>'ISIC 17T18'!AE184</f>
        <v>140431813956229.05</v>
      </c>
      <c r="AE9" s="84">
        <f>'ISIC 17T18'!AF184</f>
        <v>146491514744628.06</v>
      </c>
      <c r="AF9" s="84">
        <f>'ISIC 17T18'!AG184</f>
        <v>152817321055824.44</v>
      </c>
    </row>
    <row r="10" spans="1:35" x14ac:dyDescent="0.2">
      <c r="A10" s="3" t="s">
        <v>53</v>
      </c>
      <c r="B10" s="20">
        <f>calcs!D63</f>
        <v>33808137193897.199</v>
      </c>
      <c r="C10" s="20">
        <f>calcs!E63</f>
        <v>34244262163698.469</v>
      </c>
      <c r="D10" s="20">
        <f>calcs!F63</f>
        <v>34686013145610.176</v>
      </c>
      <c r="E10" s="20">
        <f>calcs!G63</f>
        <v>35417888022982.547</v>
      </c>
      <c r="F10" s="20">
        <f>calcs!H63</f>
        <v>35687063971957.219</v>
      </c>
      <c r="G10" s="20">
        <f>calcs!I63</f>
        <v>37049260727020.211</v>
      </c>
      <c r="H10" s="20">
        <f>calcs!J63</f>
        <v>38411457482082.672</v>
      </c>
      <c r="I10" s="20">
        <f>calcs!K63</f>
        <v>39773654237145.664</v>
      </c>
      <c r="J10" s="20">
        <f>calcs!L63</f>
        <v>41135850992208.125</v>
      </c>
      <c r="K10" s="20">
        <f>calcs!M63</f>
        <v>42498047747271.117</v>
      </c>
      <c r="L10" s="20">
        <f>calcs!N63</f>
        <v>43860244502333.586</v>
      </c>
      <c r="M10" s="20">
        <f>calcs!O63</f>
        <v>45222441257396.578</v>
      </c>
      <c r="N10" s="20">
        <f>calcs!P63</f>
        <v>46584638012459.039</v>
      </c>
      <c r="O10" s="20">
        <f>calcs!Q63</f>
        <v>47946834767522.031</v>
      </c>
      <c r="P10" s="20">
        <f>calcs!R63</f>
        <v>49309031522584.492</v>
      </c>
      <c r="Q10" s="20">
        <f>calcs!S63</f>
        <v>50671228277647.484</v>
      </c>
      <c r="R10" s="20">
        <f>calcs!T63</f>
        <v>52033425032709.945</v>
      </c>
      <c r="S10" s="20">
        <f>calcs!U63</f>
        <v>53395621787772.938</v>
      </c>
      <c r="T10" s="20">
        <f>calcs!V63</f>
        <v>54757818542835.922</v>
      </c>
      <c r="U10" s="20">
        <f>calcs!W63</f>
        <v>56120015297898.391</v>
      </c>
      <c r="V10" s="20">
        <f>calcs!X63</f>
        <v>57482212052961.383</v>
      </c>
      <c r="W10" s="20">
        <f>calcs!Y63</f>
        <v>58844408808023.852</v>
      </c>
      <c r="X10" s="20">
        <f>calcs!Z63</f>
        <v>60206605563086.844</v>
      </c>
      <c r="Y10" s="20">
        <f>calcs!AA63</f>
        <v>61568802318149.305</v>
      </c>
      <c r="Z10" s="20">
        <f>calcs!AB63</f>
        <v>62930999073212.289</v>
      </c>
      <c r="AA10" s="20">
        <f>calcs!AC63</f>
        <v>64293195828274.75</v>
      </c>
      <c r="AB10" s="20">
        <f>calcs!AD63</f>
        <v>65655392583337.742</v>
      </c>
      <c r="AC10" s="20">
        <f>calcs!AE63</f>
        <v>67017589338400.211</v>
      </c>
      <c r="AD10" s="20">
        <f>calcs!AF63</f>
        <v>68379786093463.195</v>
      </c>
      <c r="AE10" s="20">
        <f>calcs!AG63</f>
        <v>69741982848526.188</v>
      </c>
      <c r="AF10" s="20">
        <f>calcs!AH63</f>
        <v>71104179603588.641</v>
      </c>
    </row>
    <row r="11" spans="1:35" x14ac:dyDescent="0.2">
      <c r="A11" s="3" t="s">
        <v>114</v>
      </c>
      <c r="B11" s="84">
        <f>'ISIC 20'!C220</f>
        <v>1838150398106</v>
      </c>
      <c r="C11" s="84">
        <f>'ISIC 20'!D220</f>
        <v>2082775530226.5625</v>
      </c>
      <c r="D11" s="84">
        <f>'ISIC 20'!E220</f>
        <v>2436784965856.3164</v>
      </c>
      <c r="E11" s="84">
        <f>'ISIC 20'!F220</f>
        <v>2601298111169.689</v>
      </c>
      <c r="F11" s="84">
        <f>'ISIC 20'!G220</f>
        <v>2787870810855.4126</v>
      </c>
      <c r="G11" s="84">
        <f>'ISIC 20'!H220</f>
        <v>2987986582956.0752</v>
      </c>
      <c r="H11" s="84">
        <f>'ISIC 20'!I220</f>
        <v>3227276449096.9756</v>
      </c>
      <c r="I11" s="84">
        <f>'ISIC 20'!J220</f>
        <v>3485848470606.4507</v>
      </c>
      <c r="J11" s="84">
        <f>'ISIC 20'!K220</f>
        <v>3765267188790.4873</v>
      </c>
      <c r="K11" s="84">
        <f>'ISIC 20'!L220</f>
        <v>4067225071886.7363</v>
      </c>
      <c r="L11" s="84">
        <f>'ISIC 20'!M220</f>
        <v>4393553066247.1392</v>
      </c>
      <c r="M11" s="84">
        <f>'ISIC 20'!N220</f>
        <v>4767975858812.9492</v>
      </c>
      <c r="N11" s="84">
        <f>'ISIC 20'!O220</f>
        <v>5174469881680.001</v>
      </c>
      <c r="O11" s="84">
        <f>'ISIC 20'!P220</f>
        <v>5615797502770.3574</v>
      </c>
      <c r="P11" s="84">
        <f>'ISIC 20'!Q220</f>
        <v>6094960465883.7109</v>
      </c>
      <c r="Q11" s="84">
        <f>'ISIC 20'!R220</f>
        <v>6615220769406.2539</v>
      </c>
      <c r="R11" s="84">
        <f>'ISIC 20'!S220</f>
        <v>7173259842871.4346</v>
      </c>
      <c r="S11" s="84">
        <f>'ISIC 20'!T220</f>
        <v>7778625284125.5947</v>
      </c>
      <c r="T11" s="84">
        <f>'ISIC 20'!U220</f>
        <v>8435354246764.3438</v>
      </c>
      <c r="U11" s="84">
        <f>'ISIC 20'!V220</f>
        <v>9147830468974.5137</v>
      </c>
      <c r="V11" s="84">
        <f>'ISIC 20'!W220</f>
        <v>9920814236319.4395</v>
      </c>
      <c r="W11" s="84">
        <f>'ISIC 20'!X220</f>
        <v>10730893541050.098</v>
      </c>
      <c r="X11" s="84">
        <f>'ISIC 20'!Y220</f>
        <v>11607506970973.195</v>
      </c>
      <c r="Y11" s="84">
        <f>'ISIC 20'!Z220</f>
        <v>12556153513704.65</v>
      </c>
      <c r="Z11" s="84">
        <f>'ISIC 20'!AA220</f>
        <v>13582789698135.033</v>
      </c>
      <c r="AA11" s="84">
        <f>'ISIC 20'!AB220</f>
        <v>14693867934750.465</v>
      </c>
      <c r="AB11" s="84">
        <f>'ISIC 20'!AC220</f>
        <v>15845494366483.447</v>
      </c>
      <c r="AC11" s="84">
        <f>'ISIC 20'!AD220</f>
        <v>17087886792434.852</v>
      </c>
      <c r="AD11" s="84">
        <f>'ISIC 20'!AE220</f>
        <v>18428242039636.402</v>
      </c>
      <c r="AE11" s="84">
        <f>'ISIC 20'!AF220</f>
        <v>19874331233532.301</v>
      </c>
      <c r="AF11" s="84">
        <f>'ISIC 20'!AG220</f>
        <v>21434545935967.562</v>
      </c>
    </row>
    <row r="12" spans="1:35" x14ac:dyDescent="0.2">
      <c r="A12" s="3" t="s">
        <v>115</v>
      </c>
      <c r="B12" s="84">
        <f>'ISIC 22'!C143</f>
        <v>2477997714999.4375</v>
      </c>
      <c r="C12" s="84">
        <f>'ISIC 22'!D143</f>
        <v>2577847757375.625</v>
      </c>
      <c r="D12" s="84">
        <f>'ISIC 22'!E143</f>
        <v>2732803355437.1426</v>
      </c>
      <c r="E12" s="84">
        <f>'ISIC 22'!F143</f>
        <v>2789770767843.0566</v>
      </c>
      <c r="F12" s="84">
        <f>'ISIC 22'!G143</f>
        <v>2861311057251.043</v>
      </c>
      <c r="G12" s="84">
        <f>'ISIC 22'!H143</f>
        <v>2937113475195.9907</v>
      </c>
      <c r="H12" s="84">
        <f>'ISIC 22'!I143</f>
        <v>3040689214900.1035</v>
      </c>
      <c r="I12" s="84">
        <f>'ISIC 22'!J143</f>
        <v>3150579512015.0938</v>
      </c>
      <c r="J12" s="84">
        <f>'ISIC 22'!K143</f>
        <v>3267261401230.8545</v>
      </c>
      <c r="K12" s="84">
        <f>'ISIC 22'!L143</f>
        <v>3391250214673.0928</v>
      </c>
      <c r="L12" s="84">
        <f>'ISIC 22'!M143</f>
        <v>3523102724762.833</v>
      </c>
      <c r="M12" s="84">
        <f>'ISIC 22'!N143</f>
        <v>3680203714950.1235</v>
      </c>
      <c r="N12" s="84">
        <f>'ISIC 22'!O143</f>
        <v>3847852267071.1597</v>
      </c>
      <c r="O12" s="84">
        <f>'ISIC 22'!P143</f>
        <v>4026893616147.6172</v>
      </c>
      <c r="P12" s="84">
        <f>'ISIC 22'!Q143</f>
        <v>4218244752761.3364</v>
      </c>
      <c r="Q12" s="84">
        <f>'ISIC 22'!R143</f>
        <v>4422900642639.5615</v>
      </c>
      <c r="R12" s="84">
        <f>'ISIC 22'!S143</f>
        <v>4637503723915.0137</v>
      </c>
      <c r="S12" s="84">
        <f>'ISIC 22'!T143</f>
        <v>4867217143139.5254</v>
      </c>
      <c r="T12" s="84">
        <f>'ISIC 22'!U143</f>
        <v>5113264933088.7529</v>
      </c>
      <c r="U12" s="84">
        <f>'ISIC 22'!V143</f>
        <v>5376974717325.7998</v>
      </c>
      <c r="V12" s="84">
        <f>'ISIC 22'!W143</f>
        <v>5659786628843.3008</v>
      </c>
      <c r="W12" s="84">
        <f>'ISIC 22'!X143</f>
        <v>5947422223480.9102</v>
      </c>
      <c r="X12" s="84">
        <f>'ISIC 22'!Y143</f>
        <v>6255728094395.1436</v>
      </c>
      <c r="Y12" s="84">
        <f>'ISIC 22'!Z143</f>
        <v>6586357151035.332</v>
      </c>
      <c r="Z12" s="84">
        <f>'ISIC 22'!AA143</f>
        <v>6941098669456.6748</v>
      </c>
      <c r="AA12" s="84">
        <f>'ISIC 22'!AB143</f>
        <v>7321889691854.2637</v>
      </c>
      <c r="AB12" s="84">
        <f>'ISIC 22'!AC143</f>
        <v>7706081291413.5234</v>
      </c>
      <c r="AC12" s="84">
        <f>'ISIC 22'!AD143</f>
        <v>8117922135421.7344</v>
      </c>
      <c r="AD12" s="84">
        <f>'ISIC 22'!AE143</f>
        <v>8559562744373.1533</v>
      </c>
      <c r="AE12" s="84">
        <f>'ISIC 22'!AF143</f>
        <v>9033324486489.3184</v>
      </c>
      <c r="AF12" s="84">
        <f>'ISIC 22'!AG143</f>
        <v>9541713287157.9531</v>
      </c>
    </row>
    <row r="13" spans="1:35" x14ac:dyDescent="0.2">
      <c r="A13" s="3" t="s">
        <v>116</v>
      </c>
      <c r="B13" s="84">
        <f>'ISIC 231'!C122</f>
        <v>9709671483161.625</v>
      </c>
      <c r="C13" s="84">
        <f>'ISIC 231'!D122</f>
        <v>10081306187637.5</v>
      </c>
      <c r="D13" s="84">
        <f>'ISIC 231'!E122</f>
        <v>10620416925646.857</v>
      </c>
      <c r="E13" s="84">
        <f>'ISIC 231'!F122</f>
        <v>10858077525497.029</v>
      </c>
      <c r="F13" s="84">
        <f>'ISIC 231'!G122</f>
        <v>11144841856201.082</v>
      </c>
      <c r="G13" s="84">
        <f>'ISIC 231'!H122</f>
        <v>11439798145218.975</v>
      </c>
      <c r="H13" s="84">
        <f>'ISIC 231'!I122</f>
        <v>11833530652067.184</v>
      </c>
      <c r="I13" s="84">
        <f>'ISIC 231'!J122</f>
        <v>12241231993944.092</v>
      </c>
      <c r="J13" s="84">
        <f>'ISIC 231'!K122</f>
        <v>12663416088589.818</v>
      </c>
      <c r="K13" s="84">
        <f>'ISIC 231'!L122</f>
        <v>13100616577814.34</v>
      </c>
      <c r="L13" s="84">
        <f>'ISIC 231'!M122</f>
        <v>13553387625171.01</v>
      </c>
      <c r="M13" s="84">
        <f>'ISIC 231'!N122</f>
        <v>14086544895297.717</v>
      </c>
      <c r="N13" s="84">
        <f>'ISIC 231'!O122</f>
        <v>14641135242561.877</v>
      </c>
      <c r="O13" s="84">
        <f>'ISIC 231'!P122</f>
        <v>15218042098118.551</v>
      </c>
      <c r="P13" s="84">
        <f>'ISIC 231'!Q122</f>
        <v>15818186354316.328</v>
      </c>
      <c r="Q13" s="84">
        <f>'ISIC 231'!R122</f>
        <v>16442527999037.457</v>
      </c>
      <c r="R13" s="84">
        <f>'ISIC 231'!S122</f>
        <v>17075729382875.992</v>
      </c>
      <c r="S13" s="84">
        <f>'ISIC 231'!T122</f>
        <v>17733889759463.012</v>
      </c>
      <c r="T13" s="84">
        <f>'ISIC 231'!U122</f>
        <v>18418019654985.383</v>
      </c>
      <c r="U13" s="84">
        <f>'ISIC 231'!V122</f>
        <v>19129171765088.77</v>
      </c>
      <c r="V13" s="84">
        <f>'ISIC 231'!W122</f>
        <v>19868442779420.512</v>
      </c>
      <c r="W13" s="84">
        <f>'ISIC 231'!X122</f>
        <v>20582155333350.238</v>
      </c>
      <c r="X13" s="84">
        <f>'ISIC 231'!Y122</f>
        <v>21322217603820.227</v>
      </c>
      <c r="Y13" s="84">
        <f>'ISIC 231'!Z122</f>
        <v>22089632354332.055</v>
      </c>
      <c r="Z13" s="84">
        <f>'ISIC 231'!AA122</f>
        <v>22885441782046.688</v>
      </c>
      <c r="AA13" s="84">
        <f>'ISIC 231'!AB122</f>
        <v>23710729120274.703</v>
      </c>
      <c r="AB13" s="84">
        <f>'ISIC 231'!AC122</f>
        <v>24487983453120.32</v>
      </c>
      <c r="AC13" s="84">
        <f>'ISIC 231'!AD122</f>
        <v>25291468167394.664</v>
      </c>
      <c r="AD13" s="84">
        <f>'ISIC 231'!AE122</f>
        <v>26122097331891.895</v>
      </c>
      <c r="AE13" s="84">
        <f>'ISIC 231'!AF122</f>
        <v>26980817987047.848</v>
      </c>
      <c r="AF13" s="84">
        <f>'ISIC 231'!AG122</f>
        <v>27868611374405.73</v>
      </c>
    </row>
    <row r="14" spans="1:35" x14ac:dyDescent="0.2">
      <c r="A14" s="3" t="s">
        <v>117</v>
      </c>
      <c r="B14" s="84">
        <f>'ISIC 239'!C248</f>
        <v>52236040967844</v>
      </c>
      <c r="C14" s="84">
        <f>'ISIC 239'!D248</f>
        <v>57095253008533</v>
      </c>
      <c r="D14" s="84">
        <f>'ISIC 239'!E248</f>
        <v>61405731139248.141</v>
      </c>
      <c r="E14" s="84">
        <f>'ISIC 239'!F248</f>
        <v>62779850724097.023</v>
      </c>
      <c r="F14" s="84">
        <f>'ISIC 239'!G248</f>
        <v>64437881055186.594</v>
      </c>
      <c r="G14" s="84">
        <f>'ISIC 239'!H248</f>
        <v>66143276117175.633</v>
      </c>
      <c r="H14" s="84">
        <f>'ISIC 239'!I248</f>
        <v>68419781138171.398</v>
      </c>
      <c r="I14" s="84">
        <f>'ISIC 239'!J248</f>
        <v>70777051964700.578</v>
      </c>
      <c r="J14" s="84">
        <f>'ISIC 239'!K248</f>
        <v>73218059995607.375</v>
      </c>
      <c r="K14" s="84">
        <f>'ISIC 239'!L248</f>
        <v>75745890671485.812</v>
      </c>
      <c r="L14" s="84">
        <f>'ISIC 239'!M248</f>
        <v>78363748086713.984</v>
      </c>
      <c r="M14" s="84">
        <f>'ISIC 239'!N248</f>
        <v>81446387140673.922</v>
      </c>
      <c r="N14" s="84">
        <f>'ISIC 239'!O248</f>
        <v>84652949180087.562</v>
      </c>
      <c r="O14" s="84">
        <f>'ISIC 239'!P248</f>
        <v>87988542077495.797</v>
      </c>
      <c r="P14" s="84">
        <f>'ISIC 239'!Q248</f>
        <v>91458490300700.828</v>
      </c>
      <c r="Q14" s="84">
        <f>'ISIC 239'!R248</f>
        <v>95068344362286.688</v>
      </c>
      <c r="R14" s="84">
        <f>'ISIC 239'!S248</f>
        <v>98729424167835.016</v>
      </c>
      <c r="S14" s="84">
        <f>'ISIC 239'!T248</f>
        <v>102534813298426.7</v>
      </c>
      <c r="T14" s="84">
        <f>'ISIC 239'!U248</f>
        <v>106490354471892.44</v>
      </c>
      <c r="U14" s="84">
        <f>'ISIC 239'!V248</f>
        <v>110602134223840.17</v>
      </c>
      <c r="V14" s="84">
        <f>'ISIC 239'!W248</f>
        <v>114876493456901</v>
      </c>
      <c r="W14" s="84">
        <f>'ISIC 239'!X248</f>
        <v>119003077328715.02</v>
      </c>
      <c r="X14" s="84">
        <f>'ISIC 239'!Y248</f>
        <v>123282011491557.58</v>
      </c>
      <c r="Y14" s="84">
        <f>'ISIC 239'!Z248</f>
        <v>127719093780523.56</v>
      </c>
      <c r="Z14" s="84">
        <f>'ISIC 239'!AA248</f>
        <v>132320350030484.56</v>
      </c>
      <c r="AA14" s="84">
        <f>'ISIC 239'!AB248</f>
        <v>137092043341457.7</v>
      </c>
      <c r="AB14" s="84">
        <f>'ISIC 239'!AC248</f>
        <v>141586016687671.41</v>
      </c>
      <c r="AC14" s="84">
        <f>'ISIC 239'!AD248</f>
        <v>146231650346372.62</v>
      </c>
      <c r="AD14" s="84">
        <f>'ISIC 239'!AE248</f>
        <v>151034229332548.28</v>
      </c>
      <c r="AE14" s="84">
        <f>'ISIC 239'!AF248</f>
        <v>155999229298499.59</v>
      </c>
      <c r="AF14" s="84">
        <f>'ISIC 239'!AG248</f>
        <v>161132323642437.53</v>
      </c>
    </row>
    <row r="15" spans="1:35" x14ac:dyDescent="0.2">
      <c r="A15" s="3" t="s">
        <v>62</v>
      </c>
      <c r="B15" s="84">
        <f>'ISIC 241'!C121</f>
        <v>6277806682264.25</v>
      </c>
      <c r="C15" s="84">
        <f>'ISIC 241'!D121</f>
        <v>7225409778527.25</v>
      </c>
      <c r="D15" s="84">
        <f>'ISIC 241'!E121</f>
        <v>8609278381935.3447</v>
      </c>
      <c r="E15" s="84">
        <f>'ISIC 241'!F121</f>
        <v>9239508685785.0059</v>
      </c>
      <c r="F15" s="84">
        <f>'ISIC 241'!G121</f>
        <v>9954984892718.6699</v>
      </c>
      <c r="G15" s="84">
        <f>'ISIC 241'!H121</f>
        <v>10726445031502.416</v>
      </c>
      <c r="H15" s="84">
        <f>'ISIC 241'!I121</f>
        <v>11647227146876.518</v>
      </c>
      <c r="I15" s="84">
        <f>'ISIC 241'!J121</f>
        <v>12647482553486.648</v>
      </c>
      <c r="J15" s="84">
        <f>'ISIC 241'!K121</f>
        <v>13734112242125.223</v>
      </c>
      <c r="K15" s="84">
        <f>'ISIC 241'!L121</f>
        <v>14914620476535.885</v>
      </c>
      <c r="L15" s="84">
        <f>'ISIC 241'!M121</f>
        <v>16197167927619.385</v>
      </c>
      <c r="M15" s="84">
        <f>'ISIC 241'!N121</f>
        <v>17671217180577.668</v>
      </c>
      <c r="N15" s="84">
        <f>'ISIC 241'!O121</f>
        <v>19280020354857.395</v>
      </c>
      <c r="O15" s="84">
        <f>'ISIC 241'!P121</f>
        <v>21035956885781.082</v>
      </c>
      <c r="P15" s="84">
        <f>'ISIC 241'!Q121</f>
        <v>22952549550348.48</v>
      </c>
      <c r="Q15" s="84">
        <f>'ISIC 241'!R121</f>
        <v>25044570669220.43</v>
      </c>
      <c r="R15" s="84">
        <f>'ISIC 241'!S121</f>
        <v>27302035034305.277</v>
      </c>
      <c r="S15" s="84">
        <f>'ISIC 241'!T121</f>
        <v>29763946528228.113</v>
      </c>
      <c r="T15" s="84">
        <f>'ISIC 241'!U121</f>
        <v>32448916392424.043</v>
      </c>
      <c r="U15" s="84">
        <f>'ISIC 241'!V121</f>
        <v>35377259580781.094</v>
      </c>
      <c r="V15" s="84">
        <f>'ISIC 241'!W121</f>
        <v>38571151678039.484</v>
      </c>
      <c r="W15" s="84">
        <f>'ISIC 241'!X121</f>
        <v>41943086213202.852</v>
      </c>
      <c r="X15" s="84">
        <f>'ISIC 241'!Y121</f>
        <v>45611321781211.852</v>
      </c>
      <c r="Y15" s="84">
        <f>'ISIC 241'!Z121</f>
        <v>49602039016639.992</v>
      </c>
      <c r="Z15" s="84">
        <f>'ISIC 241'!AA121</f>
        <v>53943745459537.75</v>
      </c>
      <c r="AA15" s="84">
        <f>'ISIC 241'!AB121</f>
        <v>58667483656456.945</v>
      </c>
      <c r="AB15" s="84">
        <f>'ISIC 241'!AC121</f>
        <v>63602813929734.016</v>
      </c>
      <c r="AC15" s="84">
        <f>'ISIC 241'!AD121</f>
        <v>68955371568019.188</v>
      </c>
      <c r="AD15" s="84">
        <f>'ISIC 241'!AE121</f>
        <v>74760614184742.859</v>
      </c>
      <c r="AE15" s="84">
        <f>'ISIC 241'!AF121</f>
        <v>81057029590227.125</v>
      </c>
      <c r="AF15" s="84">
        <f>'ISIC 241'!AG121</f>
        <v>87886396276739.797</v>
      </c>
    </row>
    <row r="16" spans="1:35" x14ac:dyDescent="0.2">
      <c r="A16" s="3" t="s">
        <v>87</v>
      </c>
      <c r="B16" s="84">
        <f>'ISIC 242'!C121</f>
        <v>1353441682070.625</v>
      </c>
      <c r="C16" s="84">
        <f>'ISIC 242'!D121</f>
        <v>1557736843335.25</v>
      </c>
      <c r="D16" s="84">
        <f>'ISIC 242'!E121</f>
        <v>1856087134313.9006</v>
      </c>
      <c r="E16" s="84">
        <f>'ISIC 242'!F121</f>
        <v>1991959423109.2754</v>
      </c>
      <c r="F16" s="84">
        <f>'ISIC 242'!G121</f>
        <v>2146210002970.158</v>
      </c>
      <c r="G16" s="84">
        <f>'ISIC 242'!H121</f>
        <v>2312530241985.4336</v>
      </c>
      <c r="H16" s="84">
        <f>'ISIC 242'!I121</f>
        <v>2511043028078.895</v>
      </c>
      <c r="I16" s="84">
        <f>'ISIC 242'!J121</f>
        <v>2726689579261.6948</v>
      </c>
      <c r="J16" s="84">
        <f>'ISIC 242'!K121</f>
        <v>2960957690405.3125</v>
      </c>
      <c r="K16" s="84">
        <f>'ISIC 242'!L121</f>
        <v>3215465216894.2739</v>
      </c>
      <c r="L16" s="84">
        <f>'ISIC 242'!M121</f>
        <v>3491971529908.6328</v>
      </c>
      <c r="M16" s="84">
        <f>'ISIC 242'!N121</f>
        <v>3809764001284.8291</v>
      </c>
      <c r="N16" s="84">
        <f>'ISIC 242'!O121</f>
        <v>4156608271031.0122</v>
      </c>
      <c r="O16" s="84">
        <f>'ISIC 242'!P121</f>
        <v>4535173240025.1465</v>
      </c>
      <c r="P16" s="84">
        <f>'ISIC 242'!Q121</f>
        <v>4948374303878.3359</v>
      </c>
      <c r="Q16" s="84">
        <f>'ISIC 242'!R121</f>
        <v>5399396249178.5088</v>
      </c>
      <c r="R16" s="84">
        <f>'ISIC 242'!S121</f>
        <v>5886086350058.2734</v>
      </c>
      <c r="S16" s="84">
        <f>'ISIC 242'!T121</f>
        <v>6416853511598.5264</v>
      </c>
      <c r="T16" s="84">
        <f>'ISIC 242'!U121</f>
        <v>6995710159028.0537</v>
      </c>
      <c r="U16" s="84">
        <f>'ISIC 242'!V121</f>
        <v>7627036023477.9648</v>
      </c>
      <c r="V16" s="84">
        <f>'ISIC 242'!W121</f>
        <v>8315611972252.8418</v>
      </c>
      <c r="W16" s="84">
        <f>'ISIC 242'!X121</f>
        <v>9042572355087.916</v>
      </c>
      <c r="X16" s="84">
        <f>'ISIC 242'!Y121</f>
        <v>9833412718398.7871</v>
      </c>
      <c r="Y16" s="84">
        <f>'ISIC 242'!Z121</f>
        <v>10693777384141.859</v>
      </c>
      <c r="Z16" s="84">
        <f>'ISIC 242'!AA121</f>
        <v>11629812335287.062</v>
      </c>
      <c r="AA16" s="84">
        <f>'ISIC 242'!AB121</f>
        <v>12648210080627.238</v>
      </c>
      <c r="AB16" s="84">
        <f>'ISIC 242'!AC121</f>
        <v>13712225276493.195</v>
      </c>
      <c r="AC16" s="84">
        <f>'ISIC 242'!AD121</f>
        <v>14866191140686.957</v>
      </c>
      <c r="AD16" s="84">
        <f>'ISIC 242'!AE121</f>
        <v>16117752032837.988</v>
      </c>
      <c r="AE16" s="84">
        <f>'ISIC 242'!AF121</f>
        <v>17475205597231.617</v>
      </c>
      <c r="AF16" s="84">
        <f>'ISIC 242'!AG121</f>
        <v>18947558921169.395</v>
      </c>
    </row>
    <row r="17" spans="1:33" x14ac:dyDescent="0.2">
      <c r="A17" s="3" t="s">
        <v>118</v>
      </c>
      <c r="B17" s="84">
        <f>'ISIC 25'!C142</f>
        <v>4325044975152.25</v>
      </c>
      <c r="C17" s="84">
        <f>'ISIC 25'!D142</f>
        <v>4694146429211.25</v>
      </c>
      <c r="D17" s="84">
        <f>'ISIC 25'!E142</f>
        <v>5223056611344.8564</v>
      </c>
      <c r="E17" s="84">
        <f>'ISIC 25'!F142</f>
        <v>5472364477095.6748</v>
      </c>
      <c r="F17" s="84">
        <f>'ISIC 25'!G142</f>
        <v>5757592884544.7441</v>
      </c>
      <c r="G17" s="84">
        <f>'ISIC 25'!H142</f>
        <v>6059514929236.3271</v>
      </c>
      <c r="H17" s="84">
        <f>'ISIC 25'!I142</f>
        <v>6428285900077.5557</v>
      </c>
      <c r="I17" s="84">
        <f>'ISIC 25'!J142</f>
        <v>6821463669083.2812</v>
      </c>
      <c r="J17" s="84">
        <f>'ISIC 25'!K142</f>
        <v>7240799003387.8994</v>
      </c>
      <c r="K17" s="84">
        <f>'ISIC 25'!L142</f>
        <v>7688177140477.9727</v>
      </c>
      <c r="L17" s="84">
        <f>'ISIC 25'!M142</f>
        <v>8165628680311.0527</v>
      </c>
      <c r="M17" s="84">
        <f>'ISIC 25'!N142</f>
        <v>8715085589967.2812</v>
      </c>
      <c r="N17" s="84">
        <f>'ISIC 25'!O142</f>
        <v>9304301014337.6465</v>
      </c>
      <c r="O17" s="84">
        <f>'ISIC 25'!P142</f>
        <v>9936355441714.0195</v>
      </c>
      <c r="P17" s="84">
        <f>'ISIC 25'!Q142</f>
        <v>10614582259958.721</v>
      </c>
      <c r="Q17" s="84">
        <f>'ISIC 25'!R142</f>
        <v>11342589476413.6</v>
      </c>
      <c r="R17" s="84">
        <f>'ISIC 25'!S142</f>
        <v>12112693670004.051</v>
      </c>
      <c r="S17" s="84">
        <f>'ISIC 25'!T142</f>
        <v>12939116514851.436</v>
      </c>
      <c r="T17" s="84">
        <f>'ISIC 25'!U142</f>
        <v>13826262544902.184</v>
      </c>
      <c r="U17" s="84">
        <f>'ISIC 25'!V142</f>
        <v>14778900158254.912</v>
      </c>
      <c r="V17" s="84">
        <f>'ISIC 25'!W142</f>
        <v>15802192960283.086</v>
      </c>
      <c r="W17" s="84">
        <f>'ISIC 25'!X142</f>
        <v>16856836212578.652</v>
      </c>
      <c r="X17" s="84">
        <f>'ISIC 25'!Y142</f>
        <v>17987628400559.062</v>
      </c>
      <c r="Y17" s="84">
        <f>'ISIC 25'!Z142</f>
        <v>19200451564481.414</v>
      </c>
      <c r="Z17" s="84">
        <f>'ISIC 25'!AA142</f>
        <v>20501666574907.996</v>
      </c>
      <c r="AA17" s="84">
        <f>'ISIC 25'!AB142</f>
        <v>21898153635895.934</v>
      </c>
      <c r="AB17" s="84">
        <f>'ISIC 25'!AC142</f>
        <v>23322462225868.668</v>
      </c>
      <c r="AC17" s="84">
        <f>'ISIC 25'!AD142</f>
        <v>24847370753687.359</v>
      </c>
      <c r="AD17" s="84">
        <f>'ISIC 25'!AE142</f>
        <v>26480477275692.289</v>
      </c>
      <c r="AE17" s="84">
        <f>'ISIC 25'!AF142</f>
        <v>28229982836908.027</v>
      </c>
      <c r="AF17" s="84">
        <f>'ISIC 25'!AG142</f>
        <v>30104741011699.469</v>
      </c>
    </row>
    <row r="18" spans="1:33" x14ac:dyDescent="0.2">
      <c r="A18" s="3" t="s">
        <v>119</v>
      </c>
      <c r="B18" s="84">
        <f>'ISIC 26'!C142</f>
        <v>649491858.56913757</v>
      </c>
      <c r="C18" s="84">
        <f>'ISIC 26'!D142</f>
        <v>690143667.47799683</v>
      </c>
      <c r="D18" s="84">
        <f>'ISIC 26'!E142</f>
        <v>747464104.82988739</v>
      </c>
      <c r="E18" s="84">
        <f>'ISIC 26'!F142</f>
        <v>775274632.7322998</v>
      </c>
      <c r="F18" s="84">
        <f>'ISIC 26'!G142</f>
        <v>807291549.57250857</v>
      </c>
      <c r="G18" s="84">
        <f>'ISIC 26'!H142</f>
        <v>840676133.30126023</v>
      </c>
      <c r="H18" s="84">
        <f>'ISIC 26'!I142</f>
        <v>882223368.10750115</v>
      </c>
      <c r="I18" s="84">
        <f>'ISIC 26'!J142</f>
        <v>925855489.99443698</v>
      </c>
      <c r="J18" s="84">
        <f>'ISIC 26'!K142</f>
        <v>971678995.45392501</v>
      </c>
      <c r="K18" s="84">
        <f>'ISIC 26'!L142</f>
        <v>1019805933.2443975</v>
      </c>
      <c r="L18" s="84">
        <f>'ISIC 26'!M142</f>
        <v>1070354200.9648323</v>
      </c>
      <c r="M18" s="84">
        <f>'ISIC 26'!N142</f>
        <v>1128594690.5862172</v>
      </c>
      <c r="N18" s="84">
        <f>'ISIC 26'!O142</f>
        <v>1190041568.7687016</v>
      </c>
      <c r="O18" s="84">
        <f>'ISIC 26'!P142</f>
        <v>1254873710.804776</v>
      </c>
      <c r="P18" s="84">
        <f>'ISIC 26'!Q142</f>
        <v>1323280119.8640811</v>
      </c>
      <c r="Q18" s="84">
        <f>'ISIC 26'!R142</f>
        <v>1395460509.514405</v>
      </c>
      <c r="R18" s="84">
        <f>'ISIC 26'!S142</f>
        <v>1470219181.6364689</v>
      </c>
      <c r="S18" s="84">
        <f>'ISIC 26'!T142</f>
        <v>1549033057.2344584</v>
      </c>
      <c r="T18" s="84">
        <f>'ISIC 26'!U142</f>
        <v>1632125213.9633698</v>
      </c>
      <c r="U18" s="84">
        <f>'ISIC 26'!V142</f>
        <v>1719731194.8905942</v>
      </c>
      <c r="V18" s="84">
        <f>'ISIC 26'!W142</f>
        <v>1812099717.7037961</v>
      </c>
      <c r="W18" s="84">
        <f>'ISIC 26'!X142</f>
        <v>1904421056.5901923</v>
      </c>
      <c r="X18" s="84">
        <f>'ISIC 26'!Y142</f>
        <v>2001512721.6508713</v>
      </c>
      <c r="Y18" s="84">
        <f>'ISIC 26'!Z142</f>
        <v>2103625040.6640611</v>
      </c>
      <c r="Z18" s="84">
        <f>'ISIC 26'!AA142</f>
        <v>2211021699.7634988</v>
      </c>
      <c r="AA18" s="84">
        <f>'ISIC 26'!AB142</f>
        <v>2323980468.9373412</v>
      </c>
      <c r="AB18" s="84">
        <f>'ISIC 26'!AC142</f>
        <v>2434974673.3003645</v>
      </c>
      <c r="AC18" s="84">
        <f>'ISIC 26'!AD142</f>
        <v>2551345807.1888428</v>
      </c>
      <c r="AD18" s="84">
        <f>'ISIC 26'!AE142</f>
        <v>2673358422.5422292</v>
      </c>
      <c r="AE18" s="84">
        <f>'ISIC 26'!AF142</f>
        <v>2801290307.9736466</v>
      </c>
      <c r="AF18" s="84">
        <f>'ISIC 26'!AG142</f>
        <v>2935433162.6611753</v>
      </c>
    </row>
    <row r="19" spans="1:33" x14ac:dyDescent="0.2">
      <c r="A19" s="3" t="s">
        <v>120</v>
      </c>
      <c r="B19" s="84">
        <f>'ISIC 26'!C142</f>
        <v>649491858.56913757</v>
      </c>
      <c r="C19" s="84">
        <f>'ISIC 26'!D142</f>
        <v>690143667.47799683</v>
      </c>
      <c r="D19" s="84">
        <f>'ISIC 26'!E142</f>
        <v>747464104.82988739</v>
      </c>
      <c r="E19" s="84">
        <f>'ISIC 26'!F142</f>
        <v>775274632.7322998</v>
      </c>
      <c r="F19" s="84">
        <f>'ISIC 26'!G142</f>
        <v>807291549.57250857</v>
      </c>
      <c r="G19" s="84">
        <f>'ISIC 26'!H142</f>
        <v>840676133.30126023</v>
      </c>
      <c r="H19" s="84">
        <f>'ISIC 26'!I142</f>
        <v>882223368.10750115</v>
      </c>
      <c r="I19" s="84">
        <f>'ISIC 26'!J142</f>
        <v>925855489.99443698</v>
      </c>
      <c r="J19" s="84">
        <f>'ISIC 26'!K142</f>
        <v>971678995.45392501</v>
      </c>
      <c r="K19" s="84">
        <f>'ISIC 26'!L142</f>
        <v>1019805933.2443975</v>
      </c>
      <c r="L19" s="84">
        <f>'ISIC 26'!M142</f>
        <v>1070354200.9648323</v>
      </c>
      <c r="M19" s="84">
        <f>'ISIC 26'!N142</f>
        <v>1128594690.5862172</v>
      </c>
      <c r="N19" s="84">
        <f>'ISIC 26'!O142</f>
        <v>1190041568.7687016</v>
      </c>
      <c r="O19" s="84">
        <f>'ISIC 26'!P142</f>
        <v>1254873710.804776</v>
      </c>
      <c r="P19" s="84">
        <f>'ISIC 26'!Q142</f>
        <v>1323280119.8640811</v>
      </c>
      <c r="Q19" s="84">
        <f>'ISIC 26'!R142</f>
        <v>1395460509.514405</v>
      </c>
      <c r="R19" s="84">
        <f>'ISIC 26'!S142</f>
        <v>1470219181.6364689</v>
      </c>
      <c r="S19" s="84">
        <f>'ISIC 26'!T142</f>
        <v>1549033057.2344584</v>
      </c>
      <c r="T19" s="84">
        <f>'ISIC 26'!U142</f>
        <v>1632125213.9633698</v>
      </c>
      <c r="U19" s="84">
        <f>'ISIC 26'!V142</f>
        <v>1719731194.8905942</v>
      </c>
      <c r="V19" s="84">
        <f>'ISIC 26'!W142</f>
        <v>1812099717.7037961</v>
      </c>
      <c r="W19" s="84">
        <f>'ISIC 26'!X142</f>
        <v>1904421056.5901923</v>
      </c>
      <c r="X19" s="84">
        <f>'ISIC 26'!Y142</f>
        <v>2001512721.6508713</v>
      </c>
      <c r="Y19" s="84">
        <f>'ISIC 26'!Z142</f>
        <v>2103625040.6640611</v>
      </c>
      <c r="Z19" s="84">
        <f>'ISIC 26'!AA142</f>
        <v>2211021699.7634988</v>
      </c>
      <c r="AA19" s="84">
        <f>'ISIC 26'!AB142</f>
        <v>2323980468.9373412</v>
      </c>
      <c r="AB19" s="84">
        <f>'ISIC 26'!AC142</f>
        <v>2434974673.3003645</v>
      </c>
      <c r="AC19" s="84">
        <f>'ISIC 26'!AD142</f>
        <v>2551345807.1888428</v>
      </c>
      <c r="AD19" s="84">
        <f>'ISIC 26'!AE142</f>
        <v>2673358422.5422292</v>
      </c>
      <c r="AE19" s="84">
        <f>'ISIC 26'!AF142</f>
        <v>2801290307.9736466</v>
      </c>
      <c r="AF19" s="84">
        <f>'ISIC 26'!AG142</f>
        <v>2935433162.6611753</v>
      </c>
    </row>
    <row r="20" spans="1:33" x14ac:dyDescent="0.2">
      <c r="A20" s="3" t="s">
        <v>121</v>
      </c>
      <c r="B20" s="84">
        <f>'ISIC 28'!C142</f>
        <v>1157698557126.2656</v>
      </c>
      <c r="C20" s="84">
        <f>'ISIC 28'!D142</f>
        <v>1219819927198.0156</v>
      </c>
      <c r="D20" s="84">
        <f>'ISIC 28'!E142</f>
        <v>1307774653536.9487</v>
      </c>
      <c r="E20" s="84">
        <f>'ISIC 28'!F142</f>
        <v>1349757178153.7336</v>
      </c>
      <c r="F20" s="84">
        <f>'ISIC 28'!G142</f>
        <v>1398584513222.4634</v>
      </c>
      <c r="G20" s="84">
        <f>'ISIC 28'!H142</f>
        <v>1449258970296.9563</v>
      </c>
      <c r="H20" s="84">
        <f>'ISIC 28'!I142</f>
        <v>1513406294878.2791</v>
      </c>
      <c r="I20" s="84">
        <f>'ISIC 28'!J142</f>
        <v>1580449448133.3535</v>
      </c>
      <c r="J20" s="84">
        <f>'ISIC 28'!K142</f>
        <v>1650522166342.1116</v>
      </c>
      <c r="K20" s="84">
        <f>'ISIC 28'!L142</f>
        <v>1723764524949.2441</v>
      </c>
      <c r="L20" s="84">
        <f>'ISIC 28'!M142</f>
        <v>1800323248497.5476</v>
      </c>
      <c r="M20" s="84">
        <f>'ISIC 28'!N142</f>
        <v>1888966461233.4492</v>
      </c>
      <c r="N20" s="84">
        <f>'ISIC 28'!O142</f>
        <v>1982039697154.7498</v>
      </c>
      <c r="O20" s="84">
        <f>'ISIC 28'!P142</f>
        <v>2079768066224.9104</v>
      </c>
      <c r="P20" s="84">
        <f>'ISIC 28'!Q142</f>
        <v>2182388331171.5071</v>
      </c>
      <c r="Q20" s="84">
        <f>'ISIC 28'!R142</f>
        <v>2290149522445.9951</v>
      </c>
      <c r="R20" s="84">
        <f>'ISIC 28'!S142</f>
        <v>2401016240138.5698</v>
      </c>
      <c r="S20" s="84">
        <f>'ISIC 28'!T142</f>
        <v>2517335505330.6577</v>
      </c>
      <c r="T20" s="84">
        <f>'ISIC 28'!U142</f>
        <v>2639380257440.9888</v>
      </c>
      <c r="U20" s="84">
        <f>'ISIC 28'!V142</f>
        <v>2767437368927.959</v>
      </c>
      <c r="V20" s="84">
        <f>'ISIC 28'!W142</f>
        <v>2901808372783.0488</v>
      </c>
      <c r="W20" s="84">
        <f>'ISIC 28'!X142</f>
        <v>3034727323550.1265</v>
      </c>
      <c r="X20" s="84">
        <f>'ISIC 28'!Y142</f>
        <v>3173845431950.2324</v>
      </c>
      <c r="Y20" s="84">
        <f>'ISIC 28'!Z142</f>
        <v>3319457530442.0879</v>
      </c>
      <c r="Z20" s="84">
        <f>'ISIC 28'!AA142</f>
        <v>3471872771785.4575</v>
      </c>
      <c r="AA20" s="84">
        <f>'ISIC 28'!AB142</f>
        <v>3631415339869.3521</v>
      </c>
      <c r="AB20" s="84">
        <f>'ISIC 28'!AC142</f>
        <v>3786266576167.8091</v>
      </c>
      <c r="AC20" s="84">
        <f>'ISIC 28'!AD142</f>
        <v>3947844037425.5176</v>
      </c>
      <c r="AD20" s="84">
        <f>'ISIC 28'!AE142</f>
        <v>4116445778323.7749</v>
      </c>
      <c r="AE20" s="84">
        <f>'ISIC 28'!AF142</f>
        <v>4292383346235.3721</v>
      </c>
      <c r="AF20" s="84">
        <f>'ISIC 28'!AG142</f>
        <v>4475982405398.0664</v>
      </c>
    </row>
    <row r="21" spans="1:33" ht="15.75" customHeight="1" x14ac:dyDescent="0.2">
      <c r="A21" s="3" t="s">
        <v>122</v>
      </c>
      <c r="B21" s="84">
        <f>'ISIC 29'!C184</f>
        <v>13136238370108.125</v>
      </c>
      <c r="C21" s="84">
        <f>'ISIC 29'!D184</f>
        <v>13656297594361.75</v>
      </c>
      <c r="D21" s="84">
        <f>'ISIC 29'!E184</f>
        <v>14408081885061.998</v>
      </c>
      <c r="E21" s="84">
        <f>'ISIC 29'!F184</f>
        <v>14743231834875.541</v>
      </c>
      <c r="F21" s="84">
        <f>'ISIC 29'!G184</f>
        <v>15145681568514.885</v>
      </c>
      <c r="G21" s="84">
        <f>'ISIC 29'!H184</f>
        <v>15559958260420.523</v>
      </c>
      <c r="H21" s="84">
        <f>'ISIC 29'!I184</f>
        <v>16109407263689.447</v>
      </c>
      <c r="I21" s="84">
        <f>'ISIC 29'!J184</f>
        <v>16678827019870.549</v>
      </c>
      <c r="J21" s="84">
        <f>'ISIC 29'!K184</f>
        <v>17268968908352.91</v>
      </c>
      <c r="K21" s="84">
        <f>'ISIC 29'!L184</f>
        <v>17880613738564.98</v>
      </c>
      <c r="L21" s="84">
        <f>'ISIC 29'!M184</f>
        <v>18514572961317.375</v>
      </c>
      <c r="M21" s="84">
        <f>'ISIC 29'!N184</f>
        <v>19259520871548.191</v>
      </c>
      <c r="N21" s="84">
        <f>'ISIC 29'!O184</f>
        <v>20035071751948.809</v>
      </c>
      <c r="O21" s="84">
        <f>'ISIC 29'!P184</f>
        <v>20842513227075.645</v>
      </c>
      <c r="P21" s="84">
        <f>'ISIC 29'!Q184</f>
        <v>21683188588221.68</v>
      </c>
      <c r="Q21" s="84">
        <f>'ISIC 29'!R184</f>
        <v>22558499266781.23</v>
      </c>
      <c r="R21" s="84">
        <f>'ISIC 29'!S184</f>
        <v>23447472353586.273</v>
      </c>
      <c r="S21" s="84">
        <f>'ISIC 29'!T184</f>
        <v>24372267055545.848</v>
      </c>
      <c r="T21" s="84">
        <f>'ISIC 29'!U184</f>
        <v>25334364265996.707</v>
      </c>
      <c r="U21" s="84">
        <f>'ISIC 29'!V184</f>
        <v>26335307894270.777</v>
      </c>
      <c r="V21" s="84">
        <f>'ISIC 29'!W184</f>
        <v>27376707641191.672</v>
      </c>
      <c r="W21" s="84">
        <f>'ISIC 29'!X184</f>
        <v>28384640261417.129</v>
      </c>
      <c r="X21" s="84">
        <f>'ISIC 29'!Y184</f>
        <v>29430664573276.133</v>
      </c>
      <c r="Y21" s="84">
        <f>'ISIC 29'!Z184</f>
        <v>30516262384697.805</v>
      </c>
      <c r="Z21" s="84">
        <f>'ISIC 29'!AA184</f>
        <v>31642974981486.766</v>
      </c>
      <c r="AA21" s="84">
        <f>'ISIC 29'!AB184</f>
        <v>32812405591130.207</v>
      </c>
      <c r="AB21" s="84">
        <f>'ISIC 29'!AC184</f>
        <v>33917305257130.223</v>
      </c>
      <c r="AC21" s="84">
        <f>'ISIC 29'!AD184</f>
        <v>35060452150379.055</v>
      </c>
      <c r="AD21" s="84">
        <f>'ISIC 29'!AE184</f>
        <v>36243211204658.328</v>
      </c>
      <c r="AE21" s="84">
        <f>'ISIC 29'!AF184</f>
        <v>37466997689668.227</v>
      </c>
      <c r="AF21" s="84">
        <f>'ISIC 29'!AG184</f>
        <v>38733279127355.516</v>
      </c>
    </row>
    <row r="22" spans="1:33" ht="15.75" customHeight="1" x14ac:dyDescent="0.2">
      <c r="A22" s="3" t="s">
        <v>123</v>
      </c>
      <c r="B22" s="20">
        <f>calcs!D75</f>
        <v>36273739414839.602</v>
      </c>
      <c r="C22" s="20">
        <f>calcs!E75</f>
        <v>36741670653291.031</v>
      </c>
      <c r="D22" s="20">
        <f>calcs!F75</f>
        <v>37215638204718.484</v>
      </c>
      <c r="E22" s="20">
        <f>calcs!G75</f>
        <v>38000888170838.039</v>
      </c>
      <c r="F22" s="20">
        <f>calcs!H75</f>
        <v>38289694920936.406</v>
      </c>
      <c r="G22" s="20">
        <f>calcs!I75</f>
        <v>39684323993877.781</v>
      </c>
      <c r="H22" s="20">
        <f>calcs!J75</f>
        <v>41078953066819.156</v>
      </c>
      <c r="I22" s="20">
        <f>calcs!K75</f>
        <v>42473582139760.531</v>
      </c>
      <c r="J22" s="20">
        <f>calcs!L75</f>
        <v>43868211212702.359</v>
      </c>
      <c r="K22" s="20">
        <f>calcs!M75</f>
        <v>45262840285643.734</v>
      </c>
      <c r="L22" s="20">
        <f>calcs!N75</f>
        <v>46657469358585.109</v>
      </c>
      <c r="M22" s="20">
        <f>calcs!O75</f>
        <v>48052098431526.484</v>
      </c>
      <c r="N22" s="20">
        <f>calcs!P75</f>
        <v>49446727504467.859</v>
      </c>
      <c r="O22" s="20">
        <f>calcs!Q75</f>
        <v>50841356577409.242</v>
      </c>
      <c r="P22" s="20">
        <f>calcs!R75</f>
        <v>52235985650351.062</v>
      </c>
      <c r="Q22" s="20">
        <f>calcs!S75</f>
        <v>53630614723292.438</v>
      </c>
      <c r="R22" s="20">
        <f>calcs!T75</f>
        <v>55025243796233.812</v>
      </c>
      <c r="S22" s="20">
        <f>calcs!U75</f>
        <v>56419872869175.18</v>
      </c>
      <c r="T22" s="20">
        <f>calcs!V75</f>
        <v>57814501942116.555</v>
      </c>
      <c r="U22" s="20">
        <f>calcs!W75</f>
        <v>59209131015057.93</v>
      </c>
      <c r="V22" s="20">
        <f>calcs!X75</f>
        <v>60603760087999.758</v>
      </c>
      <c r="W22" s="20">
        <f>calcs!Y75</f>
        <v>61998389160941.133</v>
      </c>
      <c r="X22" s="20">
        <f>calcs!Z75</f>
        <v>63393018233882.508</v>
      </c>
      <c r="Y22" s="20">
        <f>calcs!AA75</f>
        <v>64787647306823.891</v>
      </c>
      <c r="Z22" s="20">
        <f>calcs!AB75</f>
        <v>66182276379765.273</v>
      </c>
      <c r="AA22" s="20">
        <f>calcs!AC75</f>
        <v>67576905452706.656</v>
      </c>
      <c r="AB22" s="20">
        <f>calcs!AD75</f>
        <v>68971534525648.477</v>
      </c>
      <c r="AC22" s="20">
        <f>calcs!AE75</f>
        <v>70366163598589.852</v>
      </c>
      <c r="AD22" s="20">
        <f>calcs!AF75</f>
        <v>71760792671531.219</v>
      </c>
      <c r="AE22" s="20">
        <f>calcs!AG75</f>
        <v>73155421744472.594</v>
      </c>
      <c r="AF22" s="20">
        <f>calcs!AH75</f>
        <v>74550050817413.969</v>
      </c>
    </row>
    <row r="23" spans="1:33" ht="15.75" customHeight="1" x14ac:dyDescent="0.2">
      <c r="A23" s="3" t="s">
        <v>124</v>
      </c>
      <c r="B23" s="84">
        <f>'ISIC 31T33'!C182</f>
        <v>4361014003964.4375</v>
      </c>
      <c r="C23" s="84">
        <f>'ISIC 31T33'!D182</f>
        <v>4535035817057.75</v>
      </c>
      <c r="D23" s="84">
        <f>'ISIC 31T33'!E182</f>
        <v>4786406928500.7734</v>
      </c>
      <c r="E23" s="84">
        <f>'ISIC 31T33'!F182</f>
        <v>4898743288766.1963</v>
      </c>
      <c r="F23" s="84">
        <f>'ISIC 31T33'!G182</f>
        <v>5033492989690.2383</v>
      </c>
      <c r="G23" s="84">
        <f>'ISIC 31T33'!H182</f>
        <v>5172230336790.0107</v>
      </c>
      <c r="H23" s="84">
        <f>'ISIC 31T33'!I182</f>
        <v>5355967062522.7617</v>
      </c>
      <c r="I23" s="84">
        <f>'ISIC 31T33'!J182</f>
        <v>5546421513812.9824</v>
      </c>
      <c r="J23" s="84">
        <f>'ISIC 31T33'!K182</f>
        <v>5743847880351.5723</v>
      </c>
      <c r="K23" s="84">
        <f>'ISIC 31T33'!L182</f>
        <v>5948510361581.1123</v>
      </c>
      <c r="L23" s="84">
        <f>'ISIC 31T33'!M182</f>
        <v>6160683580702.8984</v>
      </c>
      <c r="M23" s="84">
        <f>'ISIC 31T33'!N182</f>
        <v>6409884594477.458</v>
      </c>
      <c r="N23" s="84">
        <f>'ISIC 31T33'!O182</f>
        <v>6669377283741.4561</v>
      </c>
      <c r="O23" s="84">
        <f>'ISIC 31T33'!P182</f>
        <v>6939596935182.4893</v>
      </c>
      <c r="P23" s="84">
        <f>'ISIC 31T33'!Q182</f>
        <v>7220997749536.1025</v>
      </c>
      <c r="Q23" s="84">
        <f>'ISIC 31T33'!R182</f>
        <v>7514053686133.3096</v>
      </c>
      <c r="R23" s="84">
        <f>'ISIC 31T33'!S182</f>
        <v>7811784855399.0645</v>
      </c>
      <c r="S23" s="84">
        <f>'ISIC 31T33'!T182</f>
        <v>8121578509963.6426</v>
      </c>
      <c r="T23" s="84">
        <f>'ISIC 31T33'!U182</f>
        <v>8443935985422.3125</v>
      </c>
      <c r="U23" s="84">
        <f>'ISIC 31T33'!V182</f>
        <v>8779380061015.0928</v>
      </c>
      <c r="V23" s="84">
        <f>'ISIC 31T33'!W182</f>
        <v>9128455908721.9004</v>
      </c>
      <c r="W23" s="84">
        <f>'ISIC 31T33'!X182</f>
        <v>9466518297708.2012</v>
      </c>
      <c r="X23" s="84">
        <f>'ISIC 31T33'!Y182</f>
        <v>9817431039895.0469</v>
      </c>
      <c r="Y23" s="84">
        <f>'ISIC 31T33'!Z182</f>
        <v>10181696871232.781</v>
      </c>
      <c r="Z23" s="84">
        <f>'ISIC 31T33'!AA182</f>
        <v>10559838817939.537</v>
      </c>
      <c r="AA23" s="84">
        <f>'ISIC 31T33'!AB182</f>
        <v>10952401041482.178</v>
      </c>
      <c r="AB23" s="84">
        <f>'ISIC 31T33'!AC182</f>
        <v>11323586935353.645</v>
      </c>
      <c r="AC23" s="84">
        <f>'ISIC 31T33'!AD182</f>
        <v>11707703892936.633</v>
      </c>
      <c r="AD23" s="84">
        <f>'ISIC 31T33'!AE182</f>
        <v>12105216268249.68</v>
      </c>
      <c r="AE23" s="84">
        <f>'ISIC 31T33'!AF182</f>
        <v>12516605643162.283</v>
      </c>
      <c r="AF23" s="84">
        <f>'ISIC 31T33'!AG182</f>
        <v>12942371487126.455</v>
      </c>
    </row>
    <row r="24" spans="1:33" ht="15.75" customHeight="1" x14ac:dyDescent="0.2">
      <c r="A24" s="3" t="s">
        <v>84</v>
      </c>
      <c r="B24" s="20">
        <f>calcs!D77</f>
        <v>55402438144000</v>
      </c>
      <c r="C24" s="20">
        <f>calcs!E77</f>
        <v>55934301550182.406</v>
      </c>
      <c r="D24" s="20">
        <f>calcs!F77</f>
        <v>56795689794055.219</v>
      </c>
      <c r="E24" s="20">
        <f>calcs!G77</f>
        <v>57227337036490.039</v>
      </c>
      <c r="F24" s="20">
        <f>calcs!H77</f>
        <v>57399019047599.5</v>
      </c>
      <c r="G24" s="20">
        <f>calcs!I77</f>
        <v>59574474799938.352</v>
      </c>
      <c r="H24" s="20">
        <f>calcs!J77</f>
        <v>61749930552277.195</v>
      </c>
      <c r="I24" s="20">
        <f>calcs!K77</f>
        <v>63925386304616.039</v>
      </c>
      <c r="J24" s="20">
        <f>calcs!L77</f>
        <v>66100842056954.039</v>
      </c>
      <c r="K24" s="20">
        <f>calcs!M77</f>
        <v>68276297809292.891</v>
      </c>
      <c r="L24" s="20">
        <f>calcs!N77</f>
        <v>70451753561631.734</v>
      </c>
      <c r="M24" s="20">
        <f>calcs!O77</f>
        <v>72627209313970.578</v>
      </c>
      <c r="N24" s="20">
        <f>calcs!P77</f>
        <v>74802665066309.438</v>
      </c>
      <c r="O24" s="20">
        <f>calcs!Q77</f>
        <v>76978120818648.297</v>
      </c>
      <c r="P24" s="20">
        <f>calcs!R77</f>
        <v>79153576570987.156</v>
      </c>
      <c r="Q24" s="20">
        <f>calcs!S77</f>
        <v>81329032323326</v>
      </c>
      <c r="R24" s="20">
        <f>calcs!T77</f>
        <v>83504488075663.984</v>
      </c>
      <c r="S24" s="20">
        <f>calcs!U77</f>
        <v>85679943828002.828</v>
      </c>
      <c r="T24" s="20">
        <f>calcs!V77</f>
        <v>87855399580341.672</v>
      </c>
      <c r="U24" s="20">
        <f>calcs!W77</f>
        <v>90030855332680.516</v>
      </c>
      <c r="V24" s="20">
        <f>calcs!X77</f>
        <v>92206311085019.359</v>
      </c>
      <c r="W24" s="20">
        <f>calcs!Y77</f>
        <v>94381766837358.203</v>
      </c>
      <c r="X24" s="20">
        <f>calcs!Z77</f>
        <v>96557222589697.047</v>
      </c>
      <c r="Y24" s="20">
        <f>calcs!AA77</f>
        <v>98732678342035.906</v>
      </c>
      <c r="Z24" s="20">
        <f>calcs!AB77</f>
        <v>100908134094373.89</v>
      </c>
      <c r="AA24" s="20">
        <f>calcs!AC77</f>
        <v>103083589846712.73</v>
      </c>
      <c r="AB24" s="20">
        <f>calcs!AD77</f>
        <v>105259045599051.58</v>
      </c>
      <c r="AC24" s="20">
        <f>calcs!AE77</f>
        <v>107434501351390.42</v>
      </c>
      <c r="AD24" s="20">
        <f>calcs!AF77</f>
        <v>109609957103729.27</v>
      </c>
      <c r="AE24" s="20">
        <f>calcs!AG77</f>
        <v>111785412856068.11</v>
      </c>
      <c r="AF24" s="20">
        <f>calcs!AH77</f>
        <v>113960868608406.95</v>
      </c>
    </row>
    <row r="25" spans="1:33" ht="15.75" customHeight="1" x14ac:dyDescent="0.2">
      <c r="A25" s="3" t="s">
        <v>125</v>
      </c>
      <c r="B25" s="20">
        <f>calcs!D78</f>
        <v>7872997728298.1328</v>
      </c>
      <c r="C25" s="20">
        <f>calcs!E78</f>
        <v>8219992651323.9189</v>
      </c>
      <c r="D25" s="20">
        <f>calcs!F78</f>
        <v>8566987574349.8379</v>
      </c>
      <c r="E25" s="20">
        <f>calcs!G78</f>
        <v>8913982497375.7578</v>
      </c>
      <c r="F25" s="20">
        <f>calcs!H78</f>
        <v>9260977420401.5449</v>
      </c>
      <c r="G25" s="20">
        <f>calcs!I78</f>
        <v>9607972343427.4648</v>
      </c>
      <c r="H25" s="20">
        <f>calcs!J78</f>
        <v>9954967266453.3848</v>
      </c>
      <c r="I25" s="20">
        <f>calcs!K78</f>
        <v>10301962189479.305</v>
      </c>
      <c r="J25" s="20">
        <f>calcs!L78</f>
        <v>10648957112505.092</v>
      </c>
      <c r="K25" s="20">
        <f>calcs!M78</f>
        <v>10995952035531.012</v>
      </c>
      <c r="L25" s="20">
        <f>calcs!N78</f>
        <v>11342946958556.93</v>
      </c>
      <c r="M25" s="20">
        <f>calcs!O78</f>
        <v>11689941881582.85</v>
      </c>
      <c r="N25" s="20">
        <f>calcs!P78</f>
        <v>12036936804608.637</v>
      </c>
      <c r="O25" s="20">
        <f>calcs!Q78</f>
        <v>12383931727634.557</v>
      </c>
      <c r="P25" s="20">
        <f>calcs!R78</f>
        <v>12730926650660.475</v>
      </c>
      <c r="Q25" s="20">
        <f>calcs!S78</f>
        <v>13077921573686.264</v>
      </c>
      <c r="R25" s="20">
        <f>calcs!T78</f>
        <v>13424916496712.184</v>
      </c>
      <c r="S25" s="20">
        <f>calcs!U78</f>
        <v>13771911419738.102</v>
      </c>
      <c r="T25" s="20">
        <f>calcs!V78</f>
        <v>14118906342764.021</v>
      </c>
      <c r="U25" s="20">
        <f>calcs!W78</f>
        <v>14465901265789.809</v>
      </c>
      <c r="V25" s="20">
        <f>calcs!X78</f>
        <v>14812896188815.727</v>
      </c>
      <c r="W25" s="20">
        <f>calcs!Y78</f>
        <v>15159891111841.646</v>
      </c>
      <c r="X25" s="20">
        <f>calcs!Z78</f>
        <v>15506886034867.564</v>
      </c>
      <c r="Y25" s="20">
        <f>calcs!AA78</f>
        <v>15853880957893.352</v>
      </c>
      <c r="Z25" s="20">
        <f>calcs!AB78</f>
        <v>16200875880919.27</v>
      </c>
      <c r="AA25" s="20">
        <f>calcs!AC78</f>
        <v>16547870803945.189</v>
      </c>
      <c r="AB25" s="20">
        <f>calcs!AD78</f>
        <v>16894865726971.109</v>
      </c>
      <c r="AC25" s="20">
        <f>calcs!AE78</f>
        <v>17241860649996.896</v>
      </c>
      <c r="AD25" s="20">
        <f>calcs!AF78</f>
        <v>17588855573022.814</v>
      </c>
      <c r="AE25" s="20">
        <f>calcs!AG78</f>
        <v>17935850496048.73</v>
      </c>
      <c r="AF25" s="20">
        <f>calcs!AH78</f>
        <v>18282845419074.52</v>
      </c>
    </row>
    <row r="26" spans="1:33" ht="15.75" customHeight="1" x14ac:dyDescent="0.2">
      <c r="A26" s="3" t="s">
        <v>83</v>
      </c>
      <c r="B26" s="20">
        <f>calcs!D79</f>
        <v>0</v>
      </c>
      <c r="C26" s="20">
        <f>calcs!E79</f>
        <v>0</v>
      </c>
      <c r="D26" s="20">
        <f>calcs!F79</f>
        <v>0</v>
      </c>
      <c r="E26" s="20">
        <f>calcs!G79</f>
        <v>0</v>
      </c>
      <c r="F26" s="20">
        <f>calcs!H79</f>
        <v>0</v>
      </c>
      <c r="G26" s="20">
        <f>calcs!I79</f>
        <v>0</v>
      </c>
      <c r="H26" s="20">
        <f>calcs!J79</f>
        <v>0</v>
      </c>
      <c r="I26" s="20">
        <f>calcs!K79</f>
        <v>0</v>
      </c>
      <c r="J26" s="20">
        <f>calcs!L79</f>
        <v>0</v>
      </c>
      <c r="K26" s="20">
        <f>calcs!M79</f>
        <v>0</v>
      </c>
      <c r="L26" s="20">
        <f>calcs!N79</f>
        <v>0</v>
      </c>
      <c r="M26" s="20">
        <f>calcs!O79</f>
        <v>0</v>
      </c>
      <c r="N26" s="20">
        <f>calcs!P79</f>
        <v>0</v>
      </c>
      <c r="O26" s="20">
        <f>calcs!Q79</f>
        <v>0</v>
      </c>
      <c r="P26" s="20">
        <f>calcs!R79</f>
        <v>0</v>
      </c>
      <c r="Q26" s="20">
        <f>calcs!S79</f>
        <v>0</v>
      </c>
      <c r="R26" s="20">
        <f>calcs!T79</f>
        <v>0</v>
      </c>
      <c r="S26" s="20">
        <f>calcs!U79</f>
        <v>0</v>
      </c>
      <c r="T26" s="20">
        <f>calcs!V79</f>
        <v>0</v>
      </c>
      <c r="U26" s="20">
        <f>calcs!W79</f>
        <v>0</v>
      </c>
      <c r="V26" s="20">
        <f>calcs!X79</f>
        <v>0</v>
      </c>
      <c r="W26" s="20">
        <f>calcs!Y79</f>
        <v>0</v>
      </c>
      <c r="X26" s="20">
        <f>calcs!Z79</f>
        <v>0</v>
      </c>
      <c r="Y26" s="20">
        <f>calcs!AA79</f>
        <v>0</v>
      </c>
      <c r="Z26" s="20">
        <f>calcs!AB79</f>
        <v>0</v>
      </c>
      <c r="AA26" s="20">
        <f>calcs!AC79</f>
        <v>0</v>
      </c>
      <c r="AB26" s="20">
        <f>calcs!AD79</f>
        <v>0</v>
      </c>
      <c r="AC26" s="20">
        <f>calcs!AE79</f>
        <v>0</v>
      </c>
      <c r="AD26" s="20">
        <f>calcs!AF79</f>
        <v>0</v>
      </c>
      <c r="AE26" s="20">
        <f>calcs!AG79</f>
        <v>0</v>
      </c>
      <c r="AF26" s="20">
        <f>calcs!AH79</f>
        <v>0</v>
      </c>
    </row>
    <row r="27" spans="1:33" ht="15.75" customHeight="1" x14ac:dyDescent="0.2"/>
    <row r="28" spans="1:33" ht="15.75" customHeight="1" x14ac:dyDescent="0.2"/>
    <row r="29" spans="1:33" ht="15.75" customHeight="1" x14ac:dyDescent="0.2">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20"/>
    </row>
    <row r="30" spans="1:33" ht="15.75" customHeight="1" x14ac:dyDescent="0.2">
      <c r="A30" s="1"/>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row>
    <row r="31" spans="1:33" ht="15.75" customHeight="1" x14ac:dyDescent="0.2">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row>
    <row r="32" spans="1:33" ht="15.75" customHeight="1" x14ac:dyDescent="0.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row>
    <row r="33" spans="2:33" ht="15.75" customHeight="1" x14ac:dyDescent="0.2">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row>
    <row r="34" spans="2:33" ht="15.75" customHeight="1" x14ac:dyDescent="0.2">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row>
    <row r="35" spans="2:33" ht="15.75" customHeight="1" x14ac:dyDescent="0.2">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row>
    <row r="36" spans="2:33" ht="15.75" customHeight="1" x14ac:dyDescent="0.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row>
    <row r="37" spans="2:33" ht="15.75" customHeight="1" x14ac:dyDescent="0.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row>
    <row r="38" spans="2:33" ht="15.75" customHeight="1" x14ac:dyDescent="0.2">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row>
    <row r="39" spans="2:33" ht="15.75" customHeight="1" x14ac:dyDescent="0.2">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row>
    <row r="40" spans="2:33" ht="15.75" customHeight="1" x14ac:dyDescent="0.2">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spans="2:33" ht="15.75" customHeight="1" x14ac:dyDescent="0.2">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row>
    <row r="42" spans="2:33" ht="15.75" customHeight="1" x14ac:dyDescent="0.2">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spans="2:33" ht="15.75" customHeight="1" x14ac:dyDescent="0.2">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row>
    <row r="44" spans="2:33" ht="15.75" customHeight="1" x14ac:dyDescent="0.2">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row>
    <row r="45" spans="2:33" ht="15.75" customHeight="1" x14ac:dyDescent="0.2">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row>
    <row r="46" spans="2:33" ht="15.75" customHeight="1" x14ac:dyDescent="0.2">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row>
    <row r="47" spans="2:33" ht="15.75" customHeight="1" x14ac:dyDescent="0.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row>
    <row r="48" spans="2:33" ht="15.75" customHeight="1" x14ac:dyDescent="0.2">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row>
    <row r="49" spans="2:33" ht="15.75" customHeight="1" x14ac:dyDescent="0.2">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row>
    <row r="50" spans="2:33" ht="15.75" customHeight="1" x14ac:dyDescent="0.2">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row>
    <row r="51" spans="2:33" ht="15.75" customHeight="1" x14ac:dyDescent="0.2">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row>
    <row r="52" spans="2:33" ht="15.75" customHeight="1" x14ac:dyDescent="0.2"/>
    <row r="53" spans="2:33" ht="15.75" customHeight="1" x14ac:dyDescent="0.2">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row>
    <row r="54" spans="2:33" ht="15.75" customHeight="1" x14ac:dyDescent="0.2"/>
    <row r="55" spans="2:33" ht="15.75" customHeight="1" x14ac:dyDescent="0.2">
      <c r="B55" s="24"/>
    </row>
    <row r="56" spans="2:33" ht="15.75" customHeight="1" x14ac:dyDescent="0.2">
      <c r="B56" s="24"/>
    </row>
    <row r="57" spans="2:33" ht="15.75" customHeight="1" x14ac:dyDescent="0.2">
      <c r="B57" s="24"/>
    </row>
    <row r="58" spans="2:33" ht="15.75" customHeight="1" x14ac:dyDescent="0.2">
      <c r="B58" s="24"/>
    </row>
    <row r="59" spans="2:33" ht="15.75" customHeight="1" x14ac:dyDescent="0.2">
      <c r="B59" s="24"/>
    </row>
    <row r="60" spans="2:33" ht="15.75" customHeight="1" x14ac:dyDescent="0.2">
      <c r="B60" s="24"/>
    </row>
    <row r="61" spans="2:33" ht="15.75" customHeight="1" x14ac:dyDescent="0.2">
      <c r="B61" s="24"/>
    </row>
    <row r="62" spans="2:33" ht="15.75" customHeight="1" x14ac:dyDescent="0.2">
      <c r="B62" s="24"/>
    </row>
    <row r="63" spans="2:33" ht="15.75" customHeight="1" x14ac:dyDescent="0.2">
      <c r="B63" s="24"/>
    </row>
    <row r="64" spans="2:33" ht="15.75" customHeight="1" x14ac:dyDescent="0.2">
      <c r="B64" s="24"/>
    </row>
    <row r="65" spans="2:2" ht="15.75" customHeight="1" x14ac:dyDescent="0.2">
      <c r="B65" s="24"/>
    </row>
    <row r="66" spans="2:2" ht="15.75" customHeight="1" x14ac:dyDescent="0.2">
      <c r="B66" s="24"/>
    </row>
    <row r="67" spans="2:2" ht="15.75" customHeight="1" x14ac:dyDescent="0.2">
      <c r="B67" s="24"/>
    </row>
    <row r="68" spans="2:2" ht="15.75" customHeight="1" x14ac:dyDescent="0.2">
      <c r="B68" s="24"/>
    </row>
    <row r="69" spans="2:2" ht="15.75" customHeight="1" x14ac:dyDescent="0.2">
      <c r="B69" s="24"/>
    </row>
    <row r="70" spans="2:2" ht="15.75" customHeight="1" x14ac:dyDescent="0.2">
      <c r="B70" s="24"/>
    </row>
    <row r="71" spans="2:2" ht="15.75" customHeight="1" x14ac:dyDescent="0.2">
      <c r="B71" s="24"/>
    </row>
    <row r="72" spans="2:2" ht="15.75" customHeight="1" x14ac:dyDescent="0.2">
      <c r="B72" s="24"/>
    </row>
    <row r="73" spans="2:2" ht="15.75" customHeight="1" x14ac:dyDescent="0.2">
      <c r="B73" s="24"/>
    </row>
    <row r="74" spans="2:2" ht="15.75" customHeight="1" x14ac:dyDescent="0.2">
      <c r="B74" s="24"/>
    </row>
    <row r="75" spans="2:2" ht="15.75" customHeight="1" x14ac:dyDescent="0.2">
      <c r="B75" s="24"/>
    </row>
    <row r="76" spans="2:2" ht="15.75" customHeight="1" x14ac:dyDescent="0.2">
      <c r="B76" s="24"/>
    </row>
    <row r="77" spans="2:2" ht="15.75" customHeight="1" x14ac:dyDescent="0.2">
      <c r="B77" s="24"/>
    </row>
    <row r="78" spans="2:2" ht="15.75" customHeight="1" x14ac:dyDescent="0.2">
      <c r="B78" s="24"/>
    </row>
    <row r="79" spans="2:2" ht="15.75" customHeight="1" x14ac:dyDescent="0.2">
      <c r="B79" s="24"/>
    </row>
    <row r="80" spans="2:2" ht="15.75" customHeight="1" x14ac:dyDescent="0.2">
      <c r="B80" s="24"/>
    </row>
    <row r="81" spans="2:2" ht="15.75" customHeight="1" x14ac:dyDescent="0.2">
      <c r="B81" s="24"/>
    </row>
    <row r="82" spans="2:2" ht="15.75" customHeight="1" x14ac:dyDescent="0.2">
      <c r="B82" s="24"/>
    </row>
    <row r="83" spans="2:2" ht="15.75" customHeight="1" x14ac:dyDescent="0.2"/>
    <row r="84" spans="2:2" ht="15.75" customHeight="1" x14ac:dyDescent="0.2"/>
    <row r="85" spans="2:2" ht="15.75" customHeight="1" x14ac:dyDescent="0.2"/>
    <row r="86" spans="2:2" ht="15.75" customHeight="1" x14ac:dyDescent="0.2"/>
    <row r="87" spans="2:2" ht="15.75" customHeight="1" x14ac:dyDescent="0.2"/>
    <row r="88" spans="2:2" ht="15.75" customHeight="1" x14ac:dyDescent="0.2"/>
    <row r="89" spans="2:2" ht="15.75" customHeight="1" x14ac:dyDescent="0.2"/>
    <row r="90" spans="2:2" ht="15.75" customHeight="1" x14ac:dyDescent="0.2"/>
    <row r="91" spans="2:2" ht="15.75" customHeight="1" x14ac:dyDescent="0.2"/>
    <row r="92" spans="2:2" ht="15.75" customHeight="1" x14ac:dyDescent="0.2"/>
    <row r="93" spans="2:2" ht="15.75" customHeight="1" x14ac:dyDescent="0.2"/>
    <row r="94" spans="2:2" ht="15.75" customHeight="1" x14ac:dyDescent="0.2"/>
    <row r="95" spans="2:2" ht="15.75" customHeight="1" x14ac:dyDescent="0.2"/>
    <row r="96" spans="2:2"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497D"/>
  </sheetPr>
  <dimension ref="A1:AI1000"/>
  <sheetViews>
    <sheetView workbookViewId="0">
      <selection activeCell="D39" sqref="D39"/>
    </sheetView>
  </sheetViews>
  <sheetFormatPr baseColWidth="10" defaultColWidth="14.5" defaultRowHeight="15" customHeight="1" x14ac:dyDescent="0.2"/>
  <cols>
    <col min="1" max="1" width="39.83203125" customWidth="1"/>
    <col min="2" max="33" width="11.5" customWidth="1"/>
    <col min="34" max="35" width="9.5" customWidth="1"/>
  </cols>
  <sheetData>
    <row r="1" spans="1:35" x14ac:dyDescent="0.2">
      <c r="A1" s="8" t="s">
        <v>239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81"/>
      <c r="AH1" s="81"/>
      <c r="AI1" s="81"/>
    </row>
    <row r="2" spans="1:35" x14ac:dyDescent="0.2">
      <c r="A2" s="3" t="s">
        <v>111</v>
      </c>
      <c r="B2" s="20">
        <f>calcs!D80</f>
        <v>0</v>
      </c>
      <c r="C2" s="20">
        <f>calcs!E80</f>
        <v>0</v>
      </c>
      <c r="D2" s="20">
        <f>calcs!F80</f>
        <v>0</v>
      </c>
      <c r="E2" s="20">
        <f>calcs!G80</f>
        <v>0</v>
      </c>
      <c r="F2" s="20">
        <f>calcs!H80</f>
        <v>0</v>
      </c>
      <c r="G2" s="20">
        <f>calcs!I80</f>
        <v>0</v>
      </c>
      <c r="H2" s="20">
        <f>calcs!J80</f>
        <v>0</v>
      </c>
      <c r="I2" s="20">
        <f>calcs!K80</f>
        <v>0</v>
      </c>
      <c r="J2" s="20">
        <f>calcs!L80</f>
        <v>0</v>
      </c>
      <c r="K2" s="20">
        <f>calcs!M80</f>
        <v>0</v>
      </c>
      <c r="L2" s="20">
        <f>calcs!N80</f>
        <v>0</v>
      </c>
      <c r="M2" s="20">
        <f>calcs!O80</f>
        <v>0</v>
      </c>
      <c r="N2" s="20">
        <f>calcs!P80</f>
        <v>0</v>
      </c>
      <c r="O2" s="20">
        <f>calcs!Q80</f>
        <v>0</v>
      </c>
      <c r="P2" s="20">
        <f>calcs!R80</f>
        <v>0</v>
      </c>
      <c r="Q2" s="20">
        <f>calcs!S80</f>
        <v>0</v>
      </c>
      <c r="R2" s="20">
        <f>calcs!T80</f>
        <v>0</v>
      </c>
      <c r="S2" s="20">
        <f>calcs!U80</f>
        <v>0</v>
      </c>
      <c r="T2" s="20">
        <f>calcs!V80</f>
        <v>0</v>
      </c>
      <c r="U2" s="20">
        <f>calcs!W80</f>
        <v>0</v>
      </c>
      <c r="V2" s="20">
        <f>calcs!X80</f>
        <v>0</v>
      </c>
      <c r="W2" s="20">
        <f>calcs!Y80</f>
        <v>0</v>
      </c>
      <c r="X2" s="20">
        <f>calcs!Z80</f>
        <v>0</v>
      </c>
      <c r="Y2" s="20">
        <f>calcs!AA80</f>
        <v>0</v>
      </c>
      <c r="Z2" s="20">
        <f>calcs!AB80</f>
        <v>0</v>
      </c>
      <c r="AA2" s="20">
        <f>calcs!AC80</f>
        <v>0</v>
      </c>
      <c r="AB2" s="20">
        <f>calcs!AD80</f>
        <v>0</v>
      </c>
      <c r="AC2" s="20">
        <f>calcs!AE80</f>
        <v>0</v>
      </c>
      <c r="AD2" s="20">
        <f>calcs!AF80</f>
        <v>0</v>
      </c>
      <c r="AE2" s="20">
        <f>calcs!AG80</f>
        <v>0</v>
      </c>
      <c r="AF2" s="20">
        <f>calcs!AH80</f>
        <v>0</v>
      </c>
    </row>
    <row r="3" spans="1:35" x14ac:dyDescent="0.2">
      <c r="A3" s="3" t="s">
        <v>82</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v>0</v>
      </c>
    </row>
    <row r="4" spans="1:35" x14ac:dyDescent="0.2">
      <c r="A4" s="3" t="s">
        <v>86</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v>0</v>
      </c>
    </row>
    <row r="5" spans="1:35" x14ac:dyDescent="0.2">
      <c r="A5" s="3" t="s">
        <v>112</v>
      </c>
      <c r="B5" s="20">
        <f>calcs!D83</f>
        <v>0</v>
      </c>
      <c r="C5" s="20">
        <f>calcs!E83</f>
        <v>0</v>
      </c>
      <c r="D5" s="20">
        <f>calcs!F83</f>
        <v>0</v>
      </c>
      <c r="E5" s="20">
        <f>calcs!G83</f>
        <v>0</v>
      </c>
      <c r="F5" s="20">
        <f>calcs!H83</f>
        <v>0</v>
      </c>
      <c r="G5" s="20">
        <f>calcs!I83</f>
        <v>0</v>
      </c>
      <c r="H5" s="20">
        <f>calcs!J83</f>
        <v>0</v>
      </c>
      <c r="I5" s="20">
        <f>calcs!K83</f>
        <v>0</v>
      </c>
      <c r="J5" s="20">
        <f>calcs!L83</f>
        <v>0</v>
      </c>
      <c r="K5" s="20">
        <f>calcs!M83</f>
        <v>0</v>
      </c>
      <c r="L5" s="20">
        <f>calcs!N83</f>
        <v>0</v>
      </c>
      <c r="M5" s="20">
        <f>calcs!O83</f>
        <v>0</v>
      </c>
      <c r="N5" s="20">
        <f>calcs!P83</f>
        <v>0</v>
      </c>
      <c r="O5" s="20">
        <f>calcs!Q83</f>
        <v>0</v>
      </c>
      <c r="P5" s="20">
        <f>calcs!R83</f>
        <v>0</v>
      </c>
      <c r="Q5" s="20">
        <f>calcs!S83</f>
        <v>0</v>
      </c>
      <c r="R5" s="20">
        <f>calcs!T83</f>
        <v>0</v>
      </c>
      <c r="S5" s="20">
        <f>calcs!U83</f>
        <v>0</v>
      </c>
      <c r="T5" s="20">
        <f>calcs!V83</f>
        <v>0</v>
      </c>
      <c r="U5" s="20">
        <f>calcs!W83</f>
        <v>0</v>
      </c>
      <c r="V5" s="20">
        <f>calcs!X83</f>
        <v>0</v>
      </c>
      <c r="W5" s="20">
        <f>calcs!Y83</f>
        <v>0</v>
      </c>
      <c r="X5" s="20">
        <f>calcs!Z83</f>
        <v>0</v>
      </c>
      <c r="Y5" s="20">
        <f>calcs!AA83</f>
        <v>0</v>
      </c>
      <c r="Z5" s="20">
        <f>calcs!AB83</f>
        <v>0</v>
      </c>
      <c r="AA5" s="20">
        <f>calcs!AC83</f>
        <v>0</v>
      </c>
      <c r="AB5" s="20">
        <f>calcs!AD83</f>
        <v>0</v>
      </c>
      <c r="AC5" s="20">
        <f>calcs!AE83</f>
        <v>0</v>
      </c>
      <c r="AD5" s="20">
        <f>calcs!AF83</f>
        <v>0</v>
      </c>
      <c r="AE5" s="20">
        <f>calcs!AG83</f>
        <v>0</v>
      </c>
      <c r="AF5" s="20">
        <f>calcs!AH83</f>
        <v>0</v>
      </c>
    </row>
    <row r="6" spans="1:35" x14ac:dyDescent="0.2">
      <c r="A6" s="3" t="s">
        <v>113</v>
      </c>
      <c r="B6" s="84">
        <v>0</v>
      </c>
      <c r="C6" s="84">
        <v>0</v>
      </c>
      <c r="D6" s="84">
        <v>0</v>
      </c>
      <c r="E6" s="84">
        <v>0</v>
      </c>
      <c r="F6" s="84">
        <v>0</v>
      </c>
      <c r="G6" s="84">
        <v>0</v>
      </c>
      <c r="H6" s="84">
        <v>0</v>
      </c>
      <c r="I6" s="84">
        <v>0</v>
      </c>
      <c r="J6" s="84">
        <v>0</v>
      </c>
      <c r="K6" s="84">
        <v>0</v>
      </c>
      <c r="L6" s="84">
        <v>0</v>
      </c>
      <c r="M6" s="84">
        <v>0</v>
      </c>
      <c r="N6" s="84">
        <v>0</v>
      </c>
      <c r="O6" s="84">
        <v>0</v>
      </c>
      <c r="P6" s="84">
        <v>0</v>
      </c>
      <c r="Q6" s="84">
        <v>0</v>
      </c>
      <c r="R6" s="84">
        <v>0</v>
      </c>
      <c r="S6" s="84">
        <v>0</v>
      </c>
      <c r="T6" s="84">
        <v>0</v>
      </c>
      <c r="U6" s="84">
        <v>0</v>
      </c>
      <c r="V6" s="84">
        <v>0</v>
      </c>
      <c r="W6" s="84">
        <v>0</v>
      </c>
      <c r="X6" s="84">
        <v>0</v>
      </c>
      <c r="Y6" s="84">
        <v>0</v>
      </c>
      <c r="Z6" s="84">
        <v>0</v>
      </c>
      <c r="AA6" s="84">
        <v>0</v>
      </c>
      <c r="AB6" s="84">
        <v>0</v>
      </c>
      <c r="AC6" s="84">
        <v>0</v>
      </c>
      <c r="AD6" s="84">
        <v>0</v>
      </c>
      <c r="AE6" s="84">
        <v>0</v>
      </c>
      <c r="AF6" s="84">
        <v>0</v>
      </c>
    </row>
    <row r="7" spans="1:35" x14ac:dyDescent="0.2">
      <c r="A7" s="3" t="s">
        <v>44</v>
      </c>
      <c r="B7" s="84">
        <f>'ISIC 13T15'!C303+'ISIC 13T15'!C304</f>
        <v>514247952973.88379</v>
      </c>
      <c r="C7" s="84">
        <f>'ISIC 13T15'!D303+'ISIC 13T15'!D304</f>
        <v>543118284664.46289</v>
      </c>
      <c r="D7" s="84">
        <f>'ISIC 13T15'!E303+'ISIC 13T15'!E304</f>
        <v>577344545866.01965</v>
      </c>
      <c r="E7" s="84">
        <f>'ISIC 13T15'!F303+'ISIC 13T15'!F304</f>
        <v>599970319492.56689</v>
      </c>
      <c r="F7" s="84">
        <f>'ISIC 13T15'!G303+'ISIC 13T15'!G304</f>
        <v>625941997638.21423</v>
      </c>
      <c r="G7" s="84">
        <f>'ISIC 13T15'!H303+'ISIC 13T15'!H304</f>
        <v>653073289890.19922</v>
      </c>
      <c r="H7" s="84">
        <f>'ISIC 13T15'!I303+'ISIC 13T15'!I304</f>
        <v>686659299141.8092</v>
      </c>
      <c r="I7" s="84">
        <f>'ISIC 13T15'!J303+'ISIC 13T15'!J304</f>
        <v>721997221460.12634</v>
      </c>
      <c r="J7" s="84">
        <f>'ISIC 13T15'!K303+'ISIC 13T15'!K304</f>
        <v>759179954794.52625</v>
      </c>
      <c r="K7" s="84">
        <f>'ISIC 13T15'!L303+'ISIC 13T15'!L304</f>
        <v>798305417060.44934</v>
      </c>
      <c r="L7" s="84">
        <f>'ISIC 13T15'!M303+'ISIC 13T15'!M304</f>
        <v>839476823514.83289</v>
      </c>
      <c r="M7" s="84">
        <f>'ISIC 13T15'!N303+'ISIC 13T15'!N304</f>
        <v>886847350214.60718</v>
      </c>
      <c r="N7" s="84">
        <f>'ISIC 13T15'!O303+'ISIC 13T15'!O304</f>
        <v>936920422916.00952</v>
      </c>
      <c r="O7" s="84">
        <f>'ISIC 13T15'!P303+'ISIC 13T15'!P304</f>
        <v>989852139046.83765</v>
      </c>
      <c r="P7" s="84">
        <f>'ISIC 13T15'!Q303+'ISIC 13T15'!Q304</f>
        <v>1045807737325.2784</v>
      </c>
      <c r="Q7" s="84">
        <f>'ISIC 13T15'!R303+'ISIC 13T15'!R304</f>
        <v>1104962140997.5474</v>
      </c>
      <c r="R7" s="84">
        <f>'ISIC 13T15'!S303+'ISIC 13T15'!S304</f>
        <v>1166384511015.0742</v>
      </c>
      <c r="S7" s="84">
        <f>'ISIC 13T15'!T303+'ISIC 13T15'!T304</f>
        <v>1231261171986.407</v>
      </c>
      <c r="T7" s="84">
        <f>'ISIC 13T15'!U303+'ISIC 13T15'!U304</f>
        <v>1299788943851.6575</v>
      </c>
      <c r="U7" s="84">
        <f>'ISIC 13T15'!V303+'ISIC 13T15'!V304</f>
        <v>1372176025723.0234</v>
      </c>
      <c r="V7" s="84">
        <f>'ISIC 13T15'!W303+'ISIC 13T15'!W304</f>
        <v>1448642664830.9304</v>
      </c>
      <c r="W7" s="84">
        <f>'ISIC 13T15'!X303+'ISIC 13T15'!X304</f>
        <v>1525359117170.167</v>
      </c>
      <c r="X7" s="84">
        <f>'ISIC 13T15'!Y303+'ISIC 13T15'!Y304</f>
        <v>1606191999945.6526</v>
      </c>
      <c r="Y7" s="84">
        <f>'ISIC 13T15'!Z303+'ISIC 13T15'!Z304</f>
        <v>1691365389118.5471</v>
      </c>
      <c r="Z7" s="84">
        <f>'ISIC 13T15'!AA303+'ISIC 13T15'!AA304</f>
        <v>1781115749583.5151</v>
      </c>
      <c r="AA7" s="84">
        <f>'ISIC 13T15'!AB303+'ISIC 13T15'!AB304</f>
        <v>1875692631448.1719</v>
      </c>
      <c r="AB7" s="84">
        <f>'ISIC 13T15'!AC303+'ISIC 13T15'!AC304</f>
        <v>1969036352736.6726</v>
      </c>
      <c r="AC7" s="84">
        <f>'ISIC 13T15'!AD303+'ISIC 13T15'!AD304</f>
        <v>2067086867288.7935</v>
      </c>
      <c r="AD7" s="84">
        <f>'ISIC 13T15'!AE303+'ISIC 13T15'!AE304</f>
        <v>2170084946287.1699</v>
      </c>
      <c r="AE7" s="84">
        <f>'ISIC 13T15'!AF303+'ISIC 13T15'!AF304</f>
        <v>2278283869995.3071</v>
      </c>
      <c r="AF7" s="84">
        <f>'ISIC 13T15'!AG303+'ISIC 13T15'!AG304</f>
        <v>2391950088215.6782</v>
      </c>
    </row>
    <row r="8" spans="1:35" x14ac:dyDescent="0.2">
      <c r="A8" s="3" t="s">
        <v>48</v>
      </c>
      <c r="B8" s="84">
        <f>'ISIC 16'!C138+'ISIC 16'!C139</f>
        <v>96846337442.837891</v>
      </c>
      <c r="C8" s="84">
        <f>'ISIC 16'!D138+'ISIC 16'!D139</f>
        <v>100438718936.96973</v>
      </c>
      <c r="D8" s="84">
        <f>'ISIC 16'!E138+'ISIC 16'!E139</f>
        <v>105675602397.63875</v>
      </c>
      <c r="E8" s="84">
        <f>'ISIC 16'!F138+'ISIC 16'!F139</f>
        <v>107953159659.27724</v>
      </c>
      <c r="F8" s="84">
        <f>'ISIC 16'!G138+'ISIC 16'!G139</f>
        <v>110712013581.29848</v>
      </c>
      <c r="G8" s="84">
        <f>'ISIC 16'!H138+'ISIC 16'!H139</f>
        <v>113552741071.3647</v>
      </c>
      <c r="H8" s="84">
        <f>'ISIC 16'!I138+'ISIC 16'!I139</f>
        <v>117359315498.28268</v>
      </c>
      <c r="I8" s="84">
        <f>'ISIC 16'!J138+'ISIC 16'!J139</f>
        <v>121304239432.4548</v>
      </c>
      <c r="J8" s="84">
        <f>'ISIC 16'!K138+'ISIC 16'!K139</f>
        <v>125392940247.11061</v>
      </c>
      <c r="K8" s="84">
        <f>'ISIC 16'!L138+'ISIC 16'!L139</f>
        <v>129631076601.40741</v>
      </c>
      <c r="L8" s="84">
        <f>'ISIC 16'!M138+'ISIC 16'!M139</f>
        <v>134024549179.84431</v>
      </c>
      <c r="M8" s="84">
        <f>'ISIC 16'!N138+'ISIC 16'!N139</f>
        <v>139205564900.02994</v>
      </c>
      <c r="N8" s="84">
        <f>'ISIC 16'!O138+'ISIC 16'!O139</f>
        <v>144600087450.10202</v>
      </c>
      <c r="O8" s="84">
        <f>'ISIC 16'!P138+'ISIC 16'!P139</f>
        <v>150217446055.41559</v>
      </c>
      <c r="P8" s="84">
        <f>'ISIC 16'!Q138+'ISIC 16'!Q139</f>
        <v>156067404591.66653</v>
      </c>
      <c r="Q8" s="84">
        <f>'ISIC 16'!R138+'ISIC 16'!R139</f>
        <v>162160183160.45596</v>
      </c>
      <c r="R8" s="84">
        <f>'ISIC 16'!S138+'ISIC 16'!S139</f>
        <v>168347248815.00482</v>
      </c>
      <c r="S8" s="84">
        <f>'ISIC 16'!T138+'ISIC 16'!T139</f>
        <v>174786489857.1936</v>
      </c>
      <c r="T8" s="84">
        <f>'ISIC 16'!U138+'ISIC 16'!U139</f>
        <v>181488853889.19101</v>
      </c>
      <c r="U8" s="84">
        <f>'ISIC 16'!V138+'ISIC 16'!V139</f>
        <v>188465797152.44019</v>
      </c>
      <c r="V8" s="84">
        <f>'ISIC 16'!W138+'ISIC 16'!W139</f>
        <v>195729309871.23392</v>
      </c>
      <c r="W8" s="84">
        <f>'ISIC 16'!X138+'ISIC 16'!X139</f>
        <v>202757058054.45114</v>
      </c>
      <c r="X8" s="84">
        <f>'ISIC 16'!Y138+'ISIC 16'!Y139</f>
        <v>210056625305.21451</v>
      </c>
      <c r="Y8" s="84">
        <f>'ISIC 16'!Z138+'ISIC 16'!Z139</f>
        <v>217639318560.95227</v>
      </c>
      <c r="Z8" s="84">
        <f>'ISIC 16'!AA138+'ISIC 16'!AA139</f>
        <v>225516951902.69986</v>
      </c>
      <c r="AA8" s="84">
        <f>'ISIC 16'!AB138+'ISIC 16'!AB139</f>
        <v>233701870977.78888</v>
      </c>
      <c r="AB8" s="84">
        <f>'ISIC 16'!AC138+'ISIC 16'!AC139</f>
        <v>241437890391.5928</v>
      </c>
      <c r="AC8" s="84">
        <f>'ISIC 16'!AD138+'ISIC 16'!AD139</f>
        <v>249452365863.18927</v>
      </c>
      <c r="AD8" s="84">
        <f>'ISIC 16'!AE138+'ISIC 16'!AE139</f>
        <v>257756199655.91867</v>
      </c>
      <c r="AE8" s="84">
        <f>'ISIC 16'!AF138+'ISIC 16'!AF139</f>
        <v>266360758585.70749</v>
      </c>
      <c r="AF8" s="84">
        <f>'ISIC 16'!AG138+'ISIC 16'!AG139</f>
        <v>275277895382.3819</v>
      </c>
    </row>
    <row r="9" spans="1:35" x14ac:dyDescent="0.2">
      <c r="A9" s="3" t="s">
        <v>50</v>
      </c>
      <c r="B9" s="84">
        <v>0</v>
      </c>
      <c r="C9" s="84">
        <v>0</v>
      </c>
      <c r="D9" s="84">
        <v>0</v>
      </c>
      <c r="E9" s="84">
        <v>0</v>
      </c>
      <c r="F9" s="84">
        <v>0</v>
      </c>
      <c r="G9" s="84">
        <v>0</v>
      </c>
      <c r="H9" s="84">
        <v>0</v>
      </c>
      <c r="I9" s="84">
        <v>0</v>
      </c>
      <c r="J9" s="84">
        <v>0</v>
      </c>
      <c r="K9" s="84">
        <v>0</v>
      </c>
      <c r="L9" s="84">
        <v>0</v>
      </c>
      <c r="M9" s="84">
        <v>0</v>
      </c>
      <c r="N9" s="84">
        <v>0</v>
      </c>
      <c r="O9" s="84">
        <v>0</v>
      </c>
      <c r="P9" s="84">
        <v>0</v>
      </c>
      <c r="Q9" s="84">
        <v>0</v>
      </c>
      <c r="R9" s="84">
        <v>0</v>
      </c>
      <c r="S9" s="84">
        <v>0</v>
      </c>
      <c r="T9" s="84">
        <v>0</v>
      </c>
      <c r="U9" s="84">
        <v>0</v>
      </c>
      <c r="V9" s="84">
        <v>0</v>
      </c>
      <c r="W9" s="84">
        <v>0</v>
      </c>
      <c r="X9" s="84">
        <v>0</v>
      </c>
      <c r="Y9" s="84">
        <v>0</v>
      </c>
      <c r="Z9" s="84">
        <v>0</v>
      </c>
      <c r="AA9" s="84">
        <v>0</v>
      </c>
      <c r="AB9" s="84">
        <v>0</v>
      </c>
      <c r="AC9" s="84">
        <v>0</v>
      </c>
      <c r="AD9" s="84">
        <v>0</v>
      </c>
      <c r="AE9" s="84">
        <v>0</v>
      </c>
      <c r="AF9" s="84">
        <v>0</v>
      </c>
    </row>
    <row r="10" spans="1:35" x14ac:dyDescent="0.2">
      <c r="A10" s="3" t="s">
        <v>53</v>
      </c>
      <c r="B10" s="20">
        <f>calcs!D88</f>
        <v>0</v>
      </c>
      <c r="C10" s="20">
        <f>calcs!E88</f>
        <v>0</v>
      </c>
      <c r="D10" s="20">
        <f>calcs!F88</f>
        <v>0</v>
      </c>
      <c r="E10" s="20">
        <f>calcs!G88</f>
        <v>0</v>
      </c>
      <c r="F10" s="20">
        <f>calcs!H88</f>
        <v>0</v>
      </c>
      <c r="G10" s="20">
        <f>calcs!I88</f>
        <v>0</v>
      </c>
      <c r="H10" s="20">
        <f>calcs!J88</f>
        <v>0</v>
      </c>
      <c r="I10" s="20">
        <f>calcs!K88</f>
        <v>0</v>
      </c>
      <c r="J10" s="20">
        <f>calcs!L88</f>
        <v>0</v>
      </c>
      <c r="K10" s="20">
        <f>calcs!M88</f>
        <v>0</v>
      </c>
      <c r="L10" s="20">
        <f>calcs!N88</f>
        <v>0</v>
      </c>
      <c r="M10" s="20">
        <f>calcs!O88</f>
        <v>0</v>
      </c>
      <c r="N10" s="20">
        <f>calcs!P88</f>
        <v>0</v>
      </c>
      <c r="O10" s="20">
        <f>calcs!Q88</f>
        <v>0</v>
      </c>
      <c r="P10" s="20">
        <f>calcs!R88</f>
        <v>0</v>
      </c>
      <c r="Q10" s="20">
        <f>calcs!S88</f>
        <v>0</v>
      </c>
      <c r="R10" s="20">
        <f>calcs!T88</f>
        <v>0</v>
      </c>
      <c r="S10" s="20">
        <f>calcs!U88</f>
        <v>0</v>
      </c>
      <c r="T10" s="20">
        <f>calcs!V88</f>
        <v>0</v>
      </c>
      <c r="U10" s="20">
        <f>calcs!W88</f>
        <v>0</v>
      </c>
      <c r="V10" s="20">
        <f>calcs!X88</f>
        <v>0</v>
      </c>
      <c r="W10" s="20">
        <f>calcs!Y88</f>
        <v>0</v>
      </c>
      <c r="X10" s="20">
        <f>calcs!Z88</f>
        <v>0</v>
      </c>
      <c r="Y10" s="20">
        <f>calcs!AA88</f>
        <v>0</v>
      </c>
      <c r="Z10" s="20">
        <f>calcs!AB88</f>
        <v>0</v>
      </c>
      <c r="AA10" s="20">
        <f>calcs!AC88</f>
        <v>0</v>
      </c>
      <c r="AB10" s="20">
        <f>calcs!AD88</f>
        <v>0</v>
      </c>
      <c r="AC10" s="20">
        <f>calcs!AE88</f>
        <v>0</v>
      </c>
      <c r="AD10" s="20">
        <f>calcs!AF88</f>
        <v>0</v>
      </c>
      <c r="AE10" s="20">
        <f>calcs!AG88</f>
        <v>0</v>
      </c>
      <c r="AF10" s="20">
        <f>calcs!AH88</f>
        <v>0</v>
      </c>
    </row>
    <row r="11" spans="1:35" x14ac:dyDescent="0.2">
      <c r="A11" s="3" t="s">
        <v>114</v>
      </c>
      <c r="B11" s="84">
        <f>'ISIC 20'!C217+'ISIC 20'!C218</f>
        <v>1610296480231.4219</v>
      </c>
      <c r="C11" s="84">
        <f>'ISIC 20'!D217+'ISIC 20'!D218</f>
        <v>1824598307566.043</v>
      </c>
      <c r="D11" s="84">
        <f>'ISIC 20'!E217+'ISIC 20'!E218</f>
        <v>2134725350897.5347</v>
      </c>
      <c r="E11" s="84">
        <f>'ISIC 20'!F217+'ISIC 20'!F218</f>
        <v>2278845733605.5474</v>
      </c>
      <c r="F11" s="84">
        <f>'ISIC 20'!G217+'ISIC 20'!G218</f>
        <v>2442291206794.6631</v>
      </c>
      <c r="G11" s="84">
        <f>'ISIC 20'!H217+'ISIC 20'!H218</f>
        <v>2617600976759.3657</v>
      </c>
      <c r="H11" s="84">
        <f>'ISIC 20'!I217+'ISIC 20'!I218</f>
        <v>2827228888381.166</v>
      </c>
      <c r="I11" s="84">
        <f>'ISIC 20'!J217+'ISIC 20'!J218</f>
        <v>3053748773017.4058</v>
      </c>
      <c r="J11" s="84">
        <f>'ISIC 20'!K217+'ISIC 20'!K218</f>
        <v>3298531234162.123</v>
      </c>
      <c r="K11" s="84">
        <f>'ISIC 20'!L217+'ISIC 20'!L218</f>
        <v>3563058944641.6577</v>
      </c>
      <c r="L11" s="84">
        <f>'ISIC 20'!M217+'ISIC 20'!M218</f>
        <v>3848935889891.0703</v>
      </c>
      <c r="M11" s="84">
        <f>'ISIC 20'!N217+'ISIC 20'!N218</f>
        <v>4176945886030.8823</v>
      </c>
      <c r="N11" s="84">
        <f>'ISIC 20'!O217+'ISIC 20'!O218</f>
        <v>4533051618691.4883</v>
      </c>
      <c r="O11" s="84">
        <f>'ISIC 20'!P217+'ISIC 20'!P218</f>
        <v>4919673037484.5156</v>
      </c>
      <c r="P11" s="84">
        <f>'ISIC 20'!Q217+'ISIC 20'!Q218</f>
        <v>5339439795282.8594</v>
      </c>
      <c r="Q11" s="84">
        <f>'ISIC 20'!R217+'ISIC 20'!R218</f>
        <v>5795209538841.2275</v>
      </c>
      <c r="R11" s="84">
        <f>'ISIC 20'!S217+'ISIC 20'!S218</f>
        <v>6284075061900.9805</v>
      </c>
      <c r="S11" s="84">
        <f>'ISIC 20'!T217+'ISIC 20'!T218</f>
        <v>6814400458729.0918</v>
      </c>
      <c r="T11" s="84">
        <f>'ISIC 20'!U217+'ISIC 20'!U218</f>
        <v>7389722444401.6855</v>
      </c>
      <c r="U11" s="84">
        <f>'ISIC 20'!V217+'ISIC 20'!V218</f>
        <v>8013881356564.5742</v>
      </c>
      <c r="V11" s="84">
        <f>'ISIC 20'!W217+'ISIC 20'!W218</f>
        <v>8691047404083.9209</v>
      </c>
      <c r="W11" s="84">
        <f>'ISIC 20'!X217+'ISIC 20'!X218</f>
        <v>9400710690864.0449</v>
      </c>
      <c r="X11" s="84">
        <f>'ISIC 20'!Y217+'ISIC 20'!Y218</f>
        <v>10168660648703.869</v>
      </c>
      <c r="Y11" s="84">
        <f>'ISIC 20'!Z217+'ISIC 20'!Z218</f>
        <v>10999714620303.896</v>
      </c>
      <c r="Z11" s="84">
        <f>'ISIC 20'!AA217+'ISIC 20'!AA218</f>
        <v>11899090773620.777</v>
      </c>
      <c r="AA11" s="84">
        <f>'ISIC 20'!AB217+'ISIC 20'!AB218</f>
        <v>12872441689588.855</v>
      </c>
      <c r="AB11" s="84">
        <f>'ISIC 20'!AC217+'ISIC 20'!AC218</f>
        <v>13881314517118.035</v>
      </c>
      <c r="AC11" s="84">
        <f>'ISIC 20'!AD217+'ISIC 20'!AD218</f>
        <v>14969702144505.398</v>
      </c>
      <c r="AD11" s="84">
        <f>'ISIC 20'!AE217+'ISIC 20'!AE218</f>
        <v>16143909292654.062</v>
      </c>
      <c r="AE11" s="84">
        <f>'ISIC 20'!AF217+'ISIC 20'!AF218</f>
        <v>17410743791849.914</v>
      </c>
      <c r="AF11" s="84">
        <f>'ISIC 20'!AG217+'ISIC 20'!AG218</f>
        <v>18777557000565.352</v>
      </c>
    </row>
    <row r="12" spans="1:35" x14ac:dyDescent="0.2">
      <c r="A12" s="3" t="s">
        <v>115</v>
      </c>
      <c r="B12" s="84">
        <f>'ISIC 22'!C140+'ISIC 22'!C141</f>
        <v>46933474714847.656</v>
      </c>
      <c r="C12" s="84">
        <f>'ISIC 22'!D140+'ISIC 22'!D141</f>
        <v>47594086219415.375</v>
      </c>
      <c r="D12" s="84">
        <f>'ISIC 22'!E140+'ISIC 22'!E141</f>
        <v>48804125282424.031</v>
      </c>
      <c r="E12" s="84">
        <f>'ISIC 22'!F140+'ISIC 22'!F141</f>
        <v>49001031722999.102</v>
      </c>
      <c r="F12" s="84">
        <f>'ISIC 22'!G140+'ISIC 22'!G141</f>
        <v>49392785104446.516</v>
      </c>
      <c r="G12" s="84">
        <f>'ISIC 22'!H140+'ISIC 22'!H141</f>
        <v>49790362189019.312</v>
      </c>
      <c r="H12" s="84">
        <f>'ISIC 22'!I140+'ISIC 22'!I141</f>
        <v>50579971824134.438</v>
      </c>
      <c r="I12" s="84">
        <f>'ISIC 22'!J140+'ISIC 22'!J141</f>
        <v>51383855854174.383</v>
      </c>
      <c r="J12" s="84">
        <f>'ISIC 22'!K140+'ISIC 22'!K141</f>
        <v>52202314395370.117</v>
      </c>
      <c r="K12" s="84">
        <f>'ISIC 22'!L140+'ISIC 22'!L141</f>
        <v>53035654905120.727</v>
      </c>
      <c r="L12" s="84">
        <f>'ISIC 22'!M140+'ISIC 22'!M141</f>
        <v>53884192402598.5</v>
      </c>
      <c r="M12" s="84">
        <f>'ISIC 22'!N140+'ISIC 22'!N141</f>
        <v>54999066926298.016</v>
      </c>
      <c r="N12" s="84">
        <f>'ISIC 22'!O140+'ISIC 22'!O141</f>
        <v>56138772087444.406</v>
      </c>
      <c r="O12" s="84">
        <f>'ISIC 22'!P140+'ISIC 22'!P141</f>
        <v>57303910124456.055</v>
      </c>
      <c r="P12" s="84">
        <f>'ISIC 22'!Q140+'ISIC 22'!Q141</f>
        <v>58495099288569.758</v>
      </c>
      <c r="Q12" s="84">
        <f>'ISIC 22'!R140+'ISIC 22'!R141</f>
        <v>59712974292187.945</v>
      </c>
      <c r="R12" s="84">
        <f>'ISIC 22'!S140+'ISIC 22'!S141</f>
        <v>60899916366208.555</v>
      </c>
      <c r="S12" s="84">
        <f>'ISIC 22'!T140+'ISIC 22'!T141</f>
        <v>62112463726398.336</v>
      </c>
      <c r="T12" s="84">
        <f>'ISIC 22'!U140+'ISIC 22'!U141</f>
        <v>63351222913788.875</v>
      </c>
      <c r="U12" s="84">
        <f>'ISIC 22'!V140+'ISIC 22'!V141</f>
        <v>64616816323316.367</v>
      </c>
      <c r="V12" s="84">
        <f>'ISIC 22'!W140+'ISIC 22'!W141</f>
        <v>65909882676946.094</v>
      </c>
      <c r="W12" s="84">
        <f>'ISIC 22'!X140+'ISIC 22'!X141</f>
        <v>67052485223474.25</v>
      </c>
      <c r="X12" s="84">
        <f>'ISIC 22'!Y140+'ISIC 22'!Y141</f>
        <v>68217173007902.117</v>
      </c>
      <c r="Y12" s="84">
        <f>'ISIC 22'!Z140+'ISIC 22'!Z141</f>
        <v>69404423855610.375</v>
      </c>
      <c r="Z12" s="84">
        <f>'ISIC 22'!AA140+'ISIC 22'!AA141</f>
        <v>70614727094576.609</v>
      </c>
      <c r="AA12" s="84">
        <f>'ISIC 22'!AB140+'ISIC 22'!AB141</f>
        <v>71848583851236.922</v>
      </c>
      <c r="AB12" s="84">
        <f>'ISIC 22'!AC140+'ISIC 22'!AC141</f>
        <v>72872496092455.734</v>
      </c>
      <c r="AC12" s="84">
        <f>'ISIC 22'!AD140+'ISIC 22'!AD141</f>
        <v>73913196127295.266</v>
      </c>
      <c r="AD12" s="84">
        <f>'ISIC 22'!AE140+'ISIC 22'!AE141</f>
        <v>74971000005248.703</v>
      </c>
      <c r="AE12" s="84">
        <f>'ISIC 22'!AF140+'ISIC 22'!AF141</f>
        <v>76046230502614.578</v>
      </c>
      <c r="AF12" s="84">
        <f>'ISIC 22'!AG140+'ISIC 22'!AG141</f>
        <v>77139217271168.594</v>
      </c>
    </row>
    <row r="13" spans="1:35" x14ac:dyDescent="0.2">
      <c r="A13" s="3" t="s">
        <v>116</v>
      </c>
      <c r="B13" s="84">
        <f>'ISIC 231'!C119+'ISIC 231'!C120</f>
        <v>1550.7093205768324</v>
      </c>
      <c r="C13" s="84">
        <f>'ISIC 231'!D119+'ISIC 231'!D120</f>
        <v>1610.0622452437528</v>
      </c>
      <c r="D13" s="84">
        <f>'ISIC 231'!E119+'ISIC 231'!E120</f>
        <v>1696.1623823806267</v>
      </c>
      <c r="E13" s="84">
        <f>'ISIC 231'!F119+'ISIC 231'!F120</f>
        <v>1734.1186106588611</v>
      </c>
      <c r="F13" s="84">
        <f>'ISIC 231'!G119+'ISIC 231'!G120</f>
        <v>1779.9170829555735</v>
      </c>
      <c r="G13" s="84">
        <f>'ISIC 231'!H119+'ISIC 231'!H120</f>
        <v>1827.0238740901657</v>
      </c>
      <c r="H13" s="84">
        <f>'ISIC 231'!I119+'ISIC 231'!I120</f>
        <v>1889.9059879950942</v>
      </c>
      <c r="I13" s="84">
        <f>'ISIC 231'!J119+'ISIC 231'!J120</f>
        <v>1955.0190324432613</v>
      </c>
      <c r="J13" s="84">
        <f>'ISIC 231'!K119+'ISIC 231'!K120</f>
        <v>2022.4450840560041</v>
      </c>
      <c r="K13" s="84">
        <f>'ISIC 231'!L119+'ISIC 231'!L120</f>
        <v>2092.2693695405278</v>
      </c>
      <c r="L13" s="84">
        <f>'ISIC 231'!M119+'ISIC 231'!M120</f>
        <v>2164.58039308452</v>
      </c>
      <c r="M13" s="84">
        <f>'ISIC 231'!N119+'ISIC 231'!N120</f>
        <v>2249.7297155464144</v>
      </c>
      <c r="N13" s="84">
        <f>'ISIC 231'!O119+'ISIC 231'!O120</f>
        <v>2338.3020655065443</v>
      </c>
      <c r="O13" s="84">
        <f>'ISIC 231'!P119+'ISIC 231'!P120</f>
        <v>2430.4385337246335</v>
      </c>
      <c r="P13" s="84">
        <f>'ISIC 231'!Q119+'ISIC 231'!Q120</f>
        <v>2526.2861938015449</v>
      </c>
      <c r="Q13" s="84">
        <f>'ISIC 231'!R119+'ISIC 231'!R120</f>
        <v>2625.9983631959803</v>
      </c>
      <c r="R13" s="84">
        <f>'ISIC 231'!S119+'ISIC 231'!S120</f>
        <v>2727.1255011659305</v>
      </c>
      <c r="S13" s="84">
        <f>'ISIC 231'!T119+'ISIC 231'!T120</f>
        <v>2832.2387825140991</v>
      </c>
      <c r="T13" s="84">
        <f>'ISIC 231'!U119+'ISIC 231'!U120</f>
        <v>2941.4995960556876</v>
      </c>
      <c r="U13" s="84">
        <f>'ISIC 231'!V119+'ISIC 231'!V120</f>
        <v>3055.0760653932607</v>
      </c>
      <c r="V13" s="84">
        <f>'ISIC 231'!W119+'ISIC 231'!W120</f>
        <v>3173.1433403102947</v>
      </c>
      <c r="W13" s="84">
        <f>'ISIC 231'!X119+'ISIC 231'!X120</f>
        <v>3287.1287322476901</v>
      </c>
      <c r="X13" s="84">
        <f>'ISIC 231'!Y119+'ISIC 231'!Y120</f>
        <v>3405.3223768643247</v>
      </c>
      <c r="Y13" s="84">
        <f>'ISIC 231'!Z119+'ISIC 231'!Z120</f>
        <v>3527.884423214769</v>
      </c>
      <c r="Z13" s="84">
        <f>'ISIC 231'!AA119+'ISIC 231'!AA120</f>
        <v>3654.9813182127205</v>
      </c>
      <c r="AA13" s="84">
        <f>'ISIC 231'!AB119+'ISIC 231'!AB120</f>
        <v>3786.7860625610347</v>
      </c>
      <c r="AB13" s="84">
        <f>'ISIC 231'!AC119+'ISIC 231'!AC120</f>
        <v>3910.9195659954867</v>
      </c>
      <c r="AC13" s="84">
        <f>'ISIC 231'!AD119+'ISIC 231'!AD120</f>
        <v>4039.2422633727351</v>
      </c>
      <c r="AD13" s="84">
        <f>'ISIC 231'!AE119+'ISIC 231'!AE120</f>
        <v>4171.9001385194433</v>
      </c>
      <c r="AE13" s="84">
        <f>'ISIC 231'!AF119+'ISIC 231'!AF120</f>
        <v>4309.0444410874015</v>
      </c>
      <c r="AF13" s="84">
        <f>'ISIC 231'!AG119+'ISIC 231'!AG120</f>
        <v>4450.8318829086656</v>
      </c>
    </row>
    <row r="14" spans="1:35" x14ac:dyDescent="0.2">
      <c r="A14" s="3" t="s">
        <v>117</v>
      </c>
      <c r="B14" s="84">
        <f>'ISIC 239'!C245+'ISIC 239'!C246</f>
        <v>2008225639649.6016</v>
      </c>
      <c r="C14" s="84">
        <f>'ISIC 239'!D245+'ISIC 239'!D246</f>
        <v>2195039073971.9688</v>
      </c>
      <c r="D14" s="84">
        <f>'ISIC 239'!E245+'ISIC 239'!E246</f>
        <v>2360756317102.6133</v>
      </c>
      <c r="E14" s="84">
        <f>'ISIC 239'!F245+'ISIC 239'!F246</f>
        <v>2413584635082.0894</v>
      </c>
      <c r="F14" s="84">
        <f>'ISIC 239'!G245+'ISIC 239'!G246</f>
        <v>2477327961730.0747</v>
      </c>
      <c r="G14" s="84">
        <f>'ISIC 239'!H245+'ISIC 239'!H246</f>
        <v>2542892235472.1553</v>
      </c>
      <c r="H14" s="84">
        <f>'ISIC 239'!I245+'ISIC 239'!I246</f>
        <v>2630412952342.1226</v>
      </c>
      <c r="I14" s="84">
        <f>'ISIC 239'!J245+'ISIC 239'!J246</f>
        <v>2721038727682.7188</v>
      </c>
      <c r="J14" s="84">
        <f>'ISIC 239'!K245+'ISIC 239'!K246</f>
        <v>2814883797550.7686</v>
      </c>
      <c r="K14" s="84">
        <f>'ISIC 239'!L245+'ISIC 239'!L246</f>
        <v>2912066782362.2876</v>
      </c>
      <c r="L14" s="84">
        <f>'ISIC 239'!M245+'ISIC 239'!M246</f>
        <v>3012710864203.1069</v>
      </c>
      <c r="M14" s="84">
        <f>'ISIC 239'!N245+'ISIC 239'!N246</f>
        <v>3131223574417.084</v>
      </c>
      <c r="N14" s="84">
        <f>'ISIC 239'!O245+'ISIC 239'!O246</f>
        <v>3254500530008.7554</v>
      </c>
      <c r="O14" s="84">
        <f>'ISIC 239'!P245+'ISIC 239'!P246</f>
        <v>3382738104217.9482</v>
      </c>
      <c r="P14" s="84">
        <f>'ISIC 239'!Q245+'ISIC 239'!Q246</f>
        <v>3516140997335.1104</v>
      </c>
      <c r="Q14" s="84">
        <f>'ISIC 239'!R245+'ISIC 239'!R246</f>
        <v>3654922599990.1187</v>
      </c>
      <c r="R14" s="84">
        <f>'ISIC 239'!S245+'ISIC 239'!S246</f>
        <v>3795673587202.7881</v>
      </c>
      <c r="S14" s="84">
        <f>'ISIC 239'!T245+'ISIC 239'!T246</f>
        <v>3941972576929.1074</v>
      </c>
      <c r="T14" s="84">
        <f>'ISIC 239'!U245+'ISIC 239'!U246</f>
        <v>4094044193691.4409</v>
      </c>
      <c r="U14" s="84">
        <f>'ISIC 239'!V245+'ISIC 239'!V246</f>
        <v>4252122435638.1597</v>
      </c>
      <c r="V14" s="84">
        <f>'ISIC 239'!W245+'ISIC 239'!W246</f>
        <v>4416451080111.6182</v>
      </c>
      <c r="W14" s="84">
        <f>'ISIC 239'!X245+'ISIC 239'!X246</f>
        <v>4575098469576.7373</v>
      </c>
      <c r="X14" s="84">
        <f>'ISIC 239'!Y245+'ISIC 239'!Y246</f>
        <v>4739602998192.9629</v>
      </c>
      <c r="Y14" s="84">
        <f>'ISIC 239'!Z245+'ISIC 239'!Z246</f>
        <v>4910187564956.3984</v>
      </c>
      <c r="Z14" s="84">
        <f>'ISIC 239'!AA245+'ISIC 239'!AA246</f>
        <v>5087083834362.7627</v>
      </c>
      <c r="AA14" s="84">
        <f>'ISIC 239'!AB245+'ISIC 239'!AB246</f>
        <v>5270532592616.4717</v>
      </c>
      <c r="AB14" s="84">
        <f>'ISIC 239'!AC245+'ISIC 239'!AC246</f>
        <v>5443304348104.6777</v>
      </c>
      <c r="AC14" s="84">
        <f>'ISIC 239'!AD245+'ISIC 239'!AD246</f>
        <v>5621906716373.0977</v>
      </c>
      <c r="AD14" s="84">
        <f>'ISIC 239'!AE245+'ISIC 239'!AE246</f>
        <v>5806542880940.3447</v>
      </c>
      <c r="AE14" s="84">
        <f>'ISIC 239'!AF245+'ISIC 239'!AF246</f>
        <v>5997423354416.8994</v>
      </c>
      <c r="AF14" s="84">
        <f>'ISIC 239'!AG245+'ISIC 239'!AG246</f>
        <v>6194766251796.5547</v>
      </c>
    </row>
    <row r="15" spans="1:35" x14ac:dyDescent="0.2">
      <c r="A15" s="3" t="s">
        <v>62</v>
      </c>
      <c r="B15" s="84">
        <f>'ISIC 241'!C119</f>
        <v>0</v>
      </c>
      <c r="C15" s="84">
        <f>'ISIC 241'!D119</f>
        <v>0</v>
      </c>
      <c r="D15" s="84">
        <f>'ISIC 241'!E119</f>
        <v>0</v>
      </c>
      <c r="E15" s="84">
        <f>'ISIC 241'!F119</f>
        <v>0</v>
      </c>
      <c r="F15" s="84">
        <f>'ISIC 241'!G119</f>
        <v>0</v>
      </c>
      <c r="G15" s="84">
        <f>'ISIC 241'!H119</f>
        <v>0</v>
      </c>
      <c r="H15" s="84">
        <f>'ISIC 241'!I119</f>
        <v>0</v>
      </c>
      <c r="I15" s="84">
        <f>'ISIC 241'!J119</f>
        <v>0</v>
      </c>
      <c r="J15" s="84">
        <f>'ISIC 241'!K119</f>
        <v>0</v>
      </c>
      <c r="K15" s="84">
        <f>'ISIC 241'!L119</f>
        <v>0</v>
      </c>
      <c r="L15" s="84">
        <f>'ISIC 241'!M119</f>
        <v>0</v>
      </c>
      <c r="M15" s="84">
        <f>'ISIC 241'!N119</f>
        <v>0</v>
      </c>
      <c r="N15" s="84">
        <f>'ISIC 241'!O119</f>
        <v>0</v>
      </c>
      <c r="O15" s="84">
        <f>'ISIC 241'!P119</f>
        <v>0</v>
      </c>
      <c r="P15" s="84">
        <f>'ISIC 241'!Q119</f>
        <v>0</v>
      </c>
      <c r="Q15" s="84">
        <f>'ISIC 241'!R119</f>
        <v>0</v>
      </c>
      <c r="R15" s="84">
        <f>'ISIC 241'!S119</f>
        <v>0</v>
      </c>
      <c r="S15" s="84">
        <f>'ISIC 241'!T119</f>
        <v>0</v>
      </c>
      <c r="T15" s="84">
        <f>'ISIC 241'!U119</f>
        <v>0</v>
      </c>
      <c r="U15" s="84">
        <f>'ISIC 241'!V119</f>
        <v>0</v>
      </c>
      <c r="V15" s="84">
        <f>'ISIC 241'!W119</f>
        <v>0</v>
      </c>
      <c r="W15" s="84">
        <f>'ISIC 241'!X119</f>
        <v>0</v>
      </c>
      <c r="X15" s="84">
        <f>'ISIC 241'!Y119</f>
        <v>0</v>
      </c>
      <c r="Y15" s="84">
        <f>'ISIC 241'!Z119</f>
        <v>0</v>
      </c>
      <c r="Z15" s="84">
        <f>'ISIC 241'!AA119</f>
        <v>0</v>
      </c>
      <c r="AA15" s="84">
        <f>'ISIC 241'!AB119</f>
        <v>0</v>
      </c>
      <c r="AB15" s="84">
        <f>'ISIC 241'!AC119</f>
        <v>0</v>
      </c>
      <c r="AC15" s="84">
        <f>'ISIC 241'!AD119</f>
        <v>0</v>
      </c>
      <c r="AD15" s="84">
        <f>'ISIC 241'!AE119</f>
        <v>0</v>
      </c>
      <c r="AE15" s="84">
        <f>'ISIC 241'!AF119</f>
        <v>0</v>
      </c>
      <c r="AF15" s="84">
        <f>'ISIC 241'!AG119</f>
        <v>0</v>
      </c>
    </row>
    <row r="16" spans="1:35" x14ac:dyDescent="0.2">
      <c r="A16" s="3" t="s">
        <v>87</v>
      </c>
      <c r="B16" s="84">
        <v>0</v>
      </c>
      <c r="C16" s="84">
        <v>0</v>
      </c>
      <c r="D16" s="84">
        <v>0</v>
      </c>
      <c r="E16" s="84">
        <v>0</v>
      </c>
      <c r="F16" s="84">
        <v>0</v>
      </c>
      <c r="G16" s="84">
        <v>0</v>
      </c>
      <c r="H16" s="84">
        <v>0</v>
      </c>
      <c r="I16" s="84">
        <v>0</v>
      </c>
      <c r="J16" s="84">
        <v>0</v>
      </c>
      <c r="K16" s="84">
        <v>0</v>
      </c>
      <c r="L16" s="84">
        <v>0</v>
      </c>
      <c r="M16" s="84">
        <v>0</v>
      </c>
      <c r="N16" s="84">
        <v>0</v>
      </c>
      <c r="O16" s="84">
        <v>0</v>
      </c>
      <c r="P16" s="84">
        <v>0</v>
      </c>
      <c r="Q16" s="84">
        <v>0</v>
      </c>
      <c r="R16" s="84">
        <v>0</v>
      </c>
      <c r="S16" s="84">
        <v>0</v>
      </c>
      <c r="T16" s="84">
        <v>0</v>
      </c>
      <c r="U16" s="84">
        <v>0</v>
      </c>
      <c r="V16" s="84">
        <v>0</v>
      </c>
      <c r="W16" s="84">
        <v>0</v>
      </c>
      <c r="X16" s="84">
        <v>0</v>
      </c>
      <c r="Y16" s="84">
        <v>0</v>
      </c>
      <c r="Z16" s="84">
        <v>0</v>
      </c>
      <c r="AA16" s="84">
        <v>0</v>
      </c>
      <c r="AB16" s="84">
        <v>0</v>
      </c>
      <c r="AC16" s="84">
        <v>0</v>
      </c>
      <c r="AD16" s="84">
        <v>0</v>
      </c>
      <c r="AE16" s="84">
        <v>0</v>
      </c>
      <c r="AF16" s="84">
        <v>0</v>
      </c>
    </row>
    <row r="17" spans="1:32" x14ac:dyDescent="0.2">
      <c r="A17" s="3" t="s">
        <v>118</v>
      </c>
      <c r="B17" s="84">
        <f>'ISIC 25'!C139+'ISIC 25'!C140</f>
        <v>72444752938.001465</v>
      </c>
      <c r="C17" s="84">
        <f>'ISIC 25'!D139+'ISIC 25'!D140</f>
        <v>83053999157.400391</v>
      </c>
      <c r="D17" s="84">
        <f>'ISIC 25'!E139+'ISIC 25'!E140</f>
        <v>98535993745.182922</v>
      </c>
      <c r="E17" s="84">
        <f>'ISIC 25'!F139+'ISIC 25'!F140</f>
        <v>105596369024.13956</v>
      </c>
      <c r="F17" s="84">
        <f>'ISIC 25'!G139+'ISIC 25'!G140</f>
        <v>113614266974.96465</v>
      </c>
      <c r="G17" s="84">
        <f>'ISIC 25'!H139+'ISIC 25'!H140</f>
        <v>122253081323.84157</v>
      </c>
      <c r="H17" s="84">
        <f>'ISIC 25'!I139+'ISIC 25'!I140</f>
        <v>132573663640.51648</v>
      </c>
      <c r="I17" s="84">
        <f>'ISIC 25'!J139+'ISIC 25'!J140</f>
        <v>143776496604.96994</v>
      </c>
      <c r="J17" s="84">
        <f>'ISIC 25'!K139+'ISIC 25'!K140</f>
        <v>155937766282.24738</v>
      </c>
      <c r="K17" s="84">
        <f>'ISIC 25'!L139+'ISIC 25'!L140</f>
        <v>169140297453.84735</v>
      </c>
      <c r="L17" s="84">
        <f>'ISIC 25'!M139+'ISIC 25'!M140</f>
        <v>183474137240.00107</v>
      </c>
      <c r="M17" s="84">
        <f>'ISIC 25'!N139+'ISIC 25'!N140</f>
        <v>199949036216.88812</v>
      </c>
      <c r="N17" s="84">
        <f>'ISIC 25'!O139+'ISIC 25'!O140</f>
        <v>217918001422.71225</v>
      </c>
      <c r="O17" s="84">
        <f>'ISIC 25'!P139+'ISIC 25'!P140</f>
        <v>237517631166.4534</v>
      </c>
      <c r="P17" s="84">
        <f>'ISIC 25'!Q139+'ISIC 25'!Q140</f>
        <v>258897103416.05151</v>
      </c>
      <c r="Q17" s="84">
        <f>'ISIC 25'!R139+'ISIC 25'!R140</f>
        <v>282219342255.07928</v>
      </c>
      <c r="R17" s="84">
        <f>'ISIC 25'!S139+'ISIC 25'!S140</f>
        <v>307368196450.39703</v>
      </c>
      <c r="S17" s="84">
        <f>'ISIC 25'!T139+'ISIC 25'!T140</f>
        <v>334779233553.62885</v>
      </c>
      <c r="T17" s="84">
        <f>'ISIC 25'!U139+'ISIC 25'!U140</f>
        <v>364657555076.76013</v>
      </c>
      <c r="U17" s="84">
        <f>'ISIC 25'!V139+'ISIC 25'!V140</f>
        <v>397226992774.7561</v>
      </c>
      <c r="V17" s="84">
        <f>'ISIC 25'!W139+'ISIC 25'!W140</f>
        <v>432731831279.45074</v>
      </c>
      <c r="W17" s="84">
        <f>'ISIC 25'!X139+'ISIC 25'!X140</f>
        <v>470186363014.51196</v>
      </c>
      <c r="X17" s="84">
        <f>'ISIC 25'!Y139+'ISIC 25'!Y140</f>
        <v>510913144012.0434</v>
      </c>
      <c r="Y17" s="84">
        <f>'ISIC 25'!Z139+'ISIC 25'!Z140</f>
        <v>555200332263.66431</v>
      </c>
      <c r="Z17" s="84">
        <f>'ISIC 25'!AA139+'ISIC 25'!AA140</f>
        <v>603361646426.96362</v>
      </c>
      <c r="AA17" s="84">
        <f>'ISIC 25'!AB139+'ISIC 25'!AB140</f>
        <v>655738649115.64563</v>
      </c>
      <c r="AB17" s="84">
        <f>'ISIC 25'!AC139+'ISIC 25'!AC140</f>
        <v>710421898530.47278</v>
      </c>
      <c r="AC17" s="84">
        <f>'ISIC 25'!AD139+'ISIC 25'!AD140</f>
        <v>769705255061.95886</v>
      </c>
      <c r="AD17" s="84">
        <f>'ISIC 25'!AE139+'ISIC 25'!AE140</f>
        <v>833978561066.97949</v>
      </c>
      <c r="AE17" s="84">
        <f>'ISIC 25'!AF139+'ISIC 25'!AF140</f>
        <v>903664921484.56934</v>
      </c>
      <c r="AF17" s="84">
        <f>'ISIC 25'!AG139+'ISIC 25'!AG140</f>
        <v>979223560554.75696</v>
      </c>
    </row>
    <row r="18" spans="1:32" x14ac:dyDescent="0.2">
      <c r="A18" s="3" t="s">
        <v>119</v>
      </c>
      <c r="B18" s="84">
        <f>'ISIC 26'!C139+'ISIC 26'!C140</f>
        <v>0</v>
      </c>
      <c r="C18" s="84">
        <f>'ISIC 26'!D139+'ISIC 26'!D140</f>
        <v>0</v>
      </c>
      <c r="D18" s="84">
        <f>'ISIC 26'!E139+'ISIC 26'!E140</f>
        <v>0</v>
      </c>
      <c r="E18" s="84">
        <f>'ISIC 26'!F139+'ISIC 26'!F140</f>
        <v>0</v>
      </c>
      <c r="F18" s="84">
        <f>'ISIC 26'!G139+'ISIC 26'!G140</f>
        <v>0</v>
      </c>
      <c r="G18" s="84">
        <f>'ISIC 26'!H139+'ISIC 26'!H140</f>
        <v>0</v>
      </c>
      <c r="H18" s="84">
        <f>'ISIC 26'!I139+'ISIC 26'!I140</f>
        <v>0</v>
      </c>
      <c r="I18" s="84">
        <f>'ISIC 26'!J139+'ISIC 26'!J140</f>
        <v>0</v>
      </c>
      <c r="J18" s="84">
        <f>'ISIC 26'!K139+'ISIC 26'!K140</f>
        <v>0</v>
      </c>
      <c r="K18" s="84">
        <f>'ISIC 26'!L139+'ISIC 26'!L140</f>
        <v>0</v>
      </c>
      <c r="L18" s="84">
        <f>'ISIC 26'!M139+'ISIC 26'!M140</f>
        <v>0</v>
      </c>
      <c r="M18" s="84">
        <f>'ISIC 26'!N139+'ISIC 26'!N140</f>
        <v>0</v>
      </c>
      <c r="N18" s="84">
        <f>'ISIC 26'!O139+'ISIC 26'!O140</f>
        <v>0</v>
      </c>
      <c r="O18" s="84">
        <f>'ISIC 26'!P139+'ISIC 26'!P140</f>
        <v>0</v>
      </c>
      <c r="P18" s="84">
        <f>'ISIC 26'!Q139+'ISIC 26'!Q140</f>
        <v>0</v>
      </c>
      <c r="Q18" s="84">
        <f>'ISIC 26'!R139+'ISIC 26'!R140</f>
        <v>0</v>
      </c>
      <c r="R18" s="84">
        <f>'ISIC 26'!S139+'ISIC 26'!S140</f>
        <v>0</v>
      </c>
      <c r="S18" s="84">
        <f>'ISIC 26'!T139+'ISIC 26'!T140</f>
        <v>0</v>
      </c>
      <c r="T18" s="84">
        <f>'ISIC 26'!U139+'ISIC 26'!U140</f>
        <v>0</v>
      </c>
      <c r="U18" s="84">
        <f>'ISIC 26'!V139+'ISIC 26'!V140</f>
        <v>0</v>
      </c>
      <c r="V18" s="84">
        <f>'ISIC 26'!W139+'ISIC 26'!W140</f>
        <v>0</v>
      </c>
      <c r="W18" s="84">
        <f>'ISIC 26'!X139+'ISIC 26'!X140</f>
        <v>0</v>
      </c>
      <c r="X18" s="84">
        <f>'ISIC 26'!Y139+'ISIC 26'!Y140</f>
        <v>0</v>
      </c>
      <c r="Y18" s="84">
        <f>'ISIC 26'!Z139+'ISIC 26'!Z140</f>
        <v>0</v>
      </c>
      <c r="Z18" s="84">
        <f>'ISIC 26'!AA139+'ISIC 26'!AA140</f>
        <v>0</v>
      </c>
      <c r="AA18" s="84">
        <f>'ISIC 26'!AB139+'ISIC 26'!AB140</f>
        <v>0</v>
      </c>
      <c r="AB18" s="84">
        <f>'ISIC 26'!AC139+'ISIC 26'!AC140</f>
        <v>0</v>
      </c>
      <c r="AC18" s="84">
        <f>'ISIC 26'!AD139+'ISIC 26'!AD140</f>
        <v>0</v>
      </c>
      <c r="AD18" s="84">
        <f>'ISIC 26'!AE139+'ISIC 26'!AE140</f>
        <v>0</v>
      </c>
      <c r="AE18" s="84">
        <f>'ISIC 26'!AF139+'ISIC 26'!AF140</f>
        <v>0</v>
      </c>
      <c r="AF18" s="84">
        <f>'ISIC 26'!AG139+'ISIC 26'!AG140</f>
        <v>0</v>
      </c>
    </row>
    <row r="19" spans="1:32" x14ac:dyDescent="0.2">
      <c r="A19" s="3" t="s">
        <v>120</v>
      </c>
      <c r="B19" s="84">
        <f>'ISIC 27'!C388+'ISIC 27'!C389</f>
        <v>464838539417.31934</v>
      </c>
      <c r="C19" s="84">
        <f>'ISIC 27'!D388+'ISIC 27'!D389</f>
        <v>493932864817.33594</v>
      </c>
      <c r="D19" s="84">
        <f>'ISIC 27'!E388+'ISIC 27'!E389</f>
        <v>534956856151.29022</v>
      </c>
      <c r="E19" s="84">
        <f>'ISIC 27'!F388+'ISIC 27'!F389</f>
        <v>554860731773.47583</v>
      </c>
      <c r="F19" s="84">
        <f>'ISIC 27'!G388+'ISIC 27'!G389</f>
        <v>577775101929.60974</v>
      </c>
      <c r="G19" s="84">
        <f>'ISIC 27'!H388+'ISIC 27'!H389</f>
        <v>601668305415.97266</v>
      </c>
      <c r="H19" s="84">
        <f>'ISIC 27'!I388+'ISIC 27'!I389</f>
        <v>631403483292.88782</v>
      </c>
      <c r="I19" s="84">
        <f>'ISIC 27'!J388+'ISIC 27'!J389</f>
        <v>662630805917.5072</v>
      </c>
      <c r="J19" s="84">
        <f>'ISIC 27'!K388+'ISIC 27'!K389</f>
        <v>695426492372.60193</v>
      </c>
      <c r="K19" s="84">
        <f>'ISIC 27'!L388+'ISIC 27'!L389</f>
        <v>729870735474.33545</v>
      </c>
      <c r="L19" s="84">
        <f>'ISIC 27'!M388+'ISIC 27'!M389</f>
        <v>766047914028.97864</v>
      </c>
      <c r="M19" s="84">
        <f>'ISIC 27'!N388+'ISIC 27'!N389</f>
        <v>807730382828.81323</v>
      </c>
      <c r="N19" s="84">
        <f>'ISIC 27'!O388+'ISIC 27'!O389</f>
        <v>851707650179.05493</v>
      </c>
      <c r="O19" s="84">
        <f>'ISIC 27'!P388+'ISIC 27'!P389</f>
        <v>898107736359.86975</v>
      </c>
      <c r="P19" s="84">
        <f>'ISIC 27'!Q388+'ISIC 27'!Q389</f>
        <v>947065910129.69019</v>
      </c>
      <c r="Q19" s="84">
        <f>'ISIC 27'!R388+'ISIC 27'!R389</f>
        <v>998725105632.99854</v>
      </c>
      <c r="R19" s="84">
        <f>'ISIC 27'!S388+'ISIC 27'!S389</f>
        <v>1052229566850.6592</v>
      </c>
      <c r="S19" s="84">
        <f>'ISIC 27'!T388+'ISIC 27'!T389</f>
        <v>1108636319815.198</v>
      </c>
      <c r="T19" s="84">
        <f>'ISIC 27'!U388+'ISIC 27'!U389</f>
        <v>1168105020248.1704</v>
      </c>
      <c r="U19" s="84">
        <f>'ISIC 27'!V388+'ISIC 27'!V389</f>
        <v>1230804245313.3577</v>
      </c>
      <c r="V19" s="84">
        <f>'ISIC 27'!W388+'ISIC 27'!W389</f>
        <v>1296912001193.8025</v>
      </c>
      <c r="W19" s="84">
        <f>'ISIC 27'!X388+'ISIC 27'!X389</f>
        <v>1362985987740.0657</v>
      </c>
      <c r="X19" s="84">
        <f>'ISIC 27'!Y388+'ISIC 27'!Y389</f>
        <v>1432474076283.3611</v>
      </c>
      <c r="Y19" s="84">
        <f>'ISIC 27'!Z388+'ISIC 27'!Z389</f>
        <v>1505555425341.6494</v>
      </c>
      <c r="Z19" s="84">
        <f>'ISIC 27'!AA388+'ISIC 27'!AA389</f>
        <v>1582418753950.6702</v>
      </c>
      <c r="AA19" s="84">
        <f>'ISIC 27'!AB388+'ISIC 27'!AB389</f>
        <v>1663262860900.4084</v>
      </c>
      <c r="AB19" s="84">
        <f>'ISIC 27'!AC388+'ISIC 27'!AC389</f>
        <v>1742700937235.2856</v>
      </c>
      <c r="AC19" s="84">
        <f>'ISIC 27'!AD388+'ISIC 27'!AD389</f>
        <v>1825987258985.6912</v>
      </c>
      <c r="AD19" s="84">
        <f>'ISIC 27'!AE388+'ISIC 27'!AE389</f>
        <v>1913311164840.8079</v>
      </c>
      <c r="AE19" s="84">
        <f>'ISIC 27'!AF388+'ISIC 27'!AF389</f>
        <v>2004871466920.4292</v>
      </c>
      <c r="AF19" s="84">
        <f>'ISIC 27'!AG388+'ISIC 27'!AG389</f>
        <v>2100876933076.0667</v>
      </c>
    </row>
    <row r="20" spans="1:32" x14ac:dyDescent="0.2">
      <c r="A20" s="3" t="s">
        <v>121</v>
      </c>
      <c r="B20" s="84">
        <f>'ISIC 28'!C149+'ISIC 28'!C150</f>
        <v>3644667967236.9277</v>
      </c>
      <c r="C20" s="84">
        <f>'ISIC 28'!D149+'ISIC 28'!D150</f>
        <v>3841146467911.4746</v>
      </c>
      <c r="D20" s="84">
        <f>'ISIC 28'!E149+'ISIC 28'!E150</f>
        <v>4119260152375.0278</v>
      </c>
      <c r="E20" s="84">
        <f>'ISIC 28'!F149+'ISIC 28'!F150</f>
        <v>4252119817740.833</v>
      </c>
      <c r="F20" s="84">
        <f>'ISIC 28'!G149+'ISIC 28'!G150</f>
        <v>4406580095375.2617</v>
      </c>
      <c r="G20" s="84">
        <f>'ISIC 28'!H149+'ISIC 28'!H150</f>
        <v>4566901255420.1553</v>
      </c>
      <c r="H20" s="84">
        <f>'ISIC 28'!I149+'ISIC 28'!I150</f>
        <v>4769725647953.7275</v>
      </c>
      <c r="I20" s="84">
        <f>'ISIC 28'!J149+'ISIC 28'!J150</f>
        <v>4981731107383.9551</v>
      </c>
      <c r="J20" s="84">
        <f>'ISIC 28'!K149+'ISIC 28'!K150</f>
        <v>5203342558451.5205</v>
      </c>
      <c r="K20" s="84">
        <f>'ISIC 28'!L149+'ISIC 28'!L150</f>
        <v>5435005102347.0205</v>
      </c>
      <c r="L20" s="84">
        <f>'ISIC 28'!M149+'ISIC 28'!M150</f>
        <v>5677185004509.2031</v>
      </c>
      <c r="M20" s="84">
        <f>'ISIC 28'!N149+'ISIC 28'!N150</f>
        <v>5957539439621.7129</v>
      </c>
      <c r="N20" s="84">
        <f>'ISIC 28'!O149+'ISIC 28'!O150</f>
        <v>6251939033472.7002</v>
      </c>
      <c r="O20" s="84">
        <f>'ISIC 28'!P149+'ISIC 28'!P150</f>
        <v>6561098922982.0635</v>
      </c>
      <c r="P20" s="84">
        <f>'ISIC 28'!Q149+'ISIC 28'!Q150</f>
        <v>6885771325358.2002</v>
      </c>
      <c r="Q20" s="84">
        <f>'ISIC 28'!R149+'ISIC 28'!R150</f>
        <v>7226747497653.6494</v>
      </c>
      <c r="R20" s="84">
        <f>'ISIC 28'!S149+'ISIC 28'!S150</f>
        <v>7577609375450.6797</v>
      </c>
      <c r="S20" s="84">
        <f>'ISIC 28'!T149+'ISIC 28'!T150</f>
        <v>7945768162262.1943</v>
      </c>
      <c r="T20" s="84">
        <f>'ISIC 28'!U149+'ISIC 28'!U150</f>
        <v>8332091388031.04</v>
      </c>
      <c r="U20" s="84">
        <f>'ISIC 28'!V149+'ISIC 28'!V150</f>
        <v>8737490939489.5752</v>
      </c>
      <c r="V20" s="84">
        <f>'ISIC 28'!W149+'ISIC 28'!W150</f>
        <v>9162925379204.3398</v>
      </c>
      <c r="W20" s="84">
        <f>'ISIC 28'!X149+'ISIC 28'!X150</f>
        <v>9583876021889.3379</v>
      </c>
      <c r="X20" s="84">
        <f>'ISIC 28'!Y149+'ISIC 28'!Y150</f>
        <v>10024506179342.006</v>
      </c>
      <c r="Y20" s="84">
        <f>'ISIC 28'!Z149+'ISIC 28'!Z150</f>
        <v>10485753625507.758</v>
      </c>
      <c r="Z20" s="84">
        <f>'ISIC 28'!AA149+'ISIC 28'!AA150</f>
        <v>10968601754582.793</v>
      </c>
      <c r="AA20" s="84">
        <f>'ISIC 28'!AB149+'ISIC 28'!AB150</f>
        <v>11474081848414.354</v>
      </c>
      <c r="AB20" s="84">
        <f>'ISIC 28'!AC149+'ISIC 28'!AC150</f>
        <v>11964853412357.236</v>
      </c>
      <c r="AC20" s="84">
        <f>'ISIC 28'!AD149+'ISIC 28'!AD150</f>
        <v>12476994417324.9</v>
      </c>
      <c r="AD20" s="84">
        <f>'ISIC 28'!AE149+'ISIC 28'!AE150</f>
        <v>13011453636956.498</v>
      </c>
      <c r="AE20" s="84">
        <f>'ISIC 28'!AF149+'ISIC 28'!AF150</f>
        <v>13569222862056.855</v>
      </c>
      <c r="AF20" s="84">
        <f>'ISIC 28'!AG149+'ISIC 28'!AG150</f>
        <v>14151338893086.709</v>
      </c>
    </row>
    <row r="21" spans="1:32" ht="15.75" customHeight="1" x14ac:dyDescent="0.2">
      <c r="A21" s="3" t="s">
        <v>122</v>
      </c>
      <c r="B21" s="84">
        <f>'ISIC 29'!C181+'ISIC 29'!C182</f>
        <v>2328824179.4581604</v>
      </c>
      <c r="C21" s="84">
        <f>'ISIC 29'!D181+'ISIC 29'!D182</f>
        <v>2421021539.3163815</v>
      </c>
      <c r="D21" s="84">
        <f>'ISIC 29'!E181+'ISIC 29'!E182</f>
        <v>2554299680.6375051</v>
      </c>
      <c r="E21" s="84">
        <f>'ISIC 29'!F181+'ISIC 29'!F182</f>
        <v>2613715876.1174855</v>
      </c>
      <c r="F21" s="84">
        <f>'ISIC 29'!G181+'ISIC 29'!G182</f>
        <v>2685063140.4034686</v>
      </c>
      <c r="G21" s="84">
        <f>'ISIC 29'!H181+'ISIC 29'!H182</f>
        <v>2758507116.518517</v>
      </c>
      <c r="H21" s="84">
        <f>'ISIC 29'!I181+'ISIC 29'!I182</f>
        <v>2855914767.6390643</v>
      </c>
      <c r="I21" s="84">
        <f>'ISIC 29'!J181+'ISIC 29'!J182</f>
        <v>2956862882.243412</v>
      </c>
      <c r="J21" s="84">
        <f>'ISIC 29'!K181+'ISIC 29'!K182</f>
        <v>3061484666.6909409</v>
      </c>
      <c r="K21" s="84">
        <f>'ISIC 29'!L181+'ISIC 29'!L182</f>
        <v>3169918544.7697477</v>
      </c>
      <c r="L21" s="84">
        <f>'ISIC 29'!M181+'ISIC 29'!M182</f>
        <v>3282308372.4464312</v>
      </c>
      <c r="M21" s="84">
        <f>'ISIC 29'!N181+'ISIC 29'!N182</f>
        <v>3414374543.6671076</v>
      </c>
      <c r="N21" s="84">
        <f>'ISIC 29'!O181+'ISIC 29'!O182</f>
        <v>3551866083.6186752</v>
      </c>
      <c r="O21" s="84">
        <f>'ISIC 29'!P181+'ISIC 29'!P182</f>
        <v>3695011265.5035896</v>
      </c>
      <c r="P21" s="84">
        <f>'ISIC 29'!Q181+'ISIC 29'!Q182</f>
        <v>3844048231.2583046</v>
      </c>
      <c r="Q21" s="84">
        <f>'ISIC 29'!R181+'ISIC 29'!R182</f>
        <v>3999225430.0373669</v>
      </c>
      <c r="R21" s="84">
        <f>'ISIC 29'!S181+'ISIC 29'!S182</f>
        <v>4156824733.6667886</v>
      </c>
      <c r="S21" s="84">
        <f>'ISIC 29'!T181+'ISIC 29'!T182</f>
        <v>4320774580.059576</v>
      </c>
      <c r="T21" s="84">
        <f>'ISIC 29'!U181+'ISIC 29'!U182</f>
        <v>4491337505.5760326</v>
      </c>
      <c r="U21" s="84">
        <f>'ISIC 29'!V181+'ISIC 29'!V182</f>
        <v>4668787218.2048426</v>
      </c>
      <c r="V21" s="84">
        <f>'ISIC 29'!W181+'ISIC 29'!W182</f>
        <v>4853409089.6098013</v>
      </c>
      <c r="W21" s="84">
        <f>'ISIC 29'!X181+'ISIC 29'!X182</f>
        <v>5032097827.6725168</v>
      </c>
      <c r="X21" s="84">
        <f>'ISIC 29'!Y181+'ISIC 29'!Y182</f>
        <v>5217539553.1592855</v>
      </c>
      <c r="Y21" s="84">
        <f>'ISIC 29'!Z181+'ISIC 29'!Z182</f>
        <v>5409996964.5715599</v>
      </c>
      <c r="Z21" s="84">
        <f>'ISIC 29'!AA181+'ISIC 29'!AA182</f>
        <v>5609743304.7927485</v>
      </c>
      <c r="AA21" s="84">
        <f>'ISIC 29'!AB181+'ISIC 29'!AB182</f>
        <v>5817062797.8778658</v>
      </c>
      <c r="AB21" s="84">
        <f>'ISIC 29'!AC181+'ISIC 29'!AC182</f>
        <v>6012942088.8559675</v>
      </c>
      <c r="AC21" s="84">
        <f>'ISIC 29'!AD181+'ISIC 29'!AD182</f>
        <v>6215601940.9889946</v>
      </c>
      <c r="AD21" s="84">
        <f>'ISIC 29'!AE181+'ISIC 29'!AE182</f>
        <v>6425284333.0462542</v>
      </c>
      <c r="AE21" s="84">
        <f>'ISIC 29'!AF181+'ISIC 29'!AF182</f>
        <v>6642240167.4706907</v>
      </c>
      <c r="AF21" s="84">
        <f>'ISIC 29'!AG181+'ISIC 29'!AG182</f>
        <v>6866729610.1101933</v>
      </c>
    </row>
    <row r="22" spans="1:32" ht="15.75" customHeight="1" x14ac:dyDescent="0.2">
      <c r="A22" s="3" t="s">
        <v>123</v>
      </c>
      <c r="B22" s="84">
        <f>'ISIC 30'!C148+'ISIC 30'!C149</f>
        <v>3415683863387.9209</v>
      </c>
      <c r="C22" s="84">
        <f>'ISIC 30'!D148+'ISIC 30'!D149</f>
        <v>3550909629717.7227</v>
      </c>
      <c r="D22" s="84">
        <f>'ISIC 30'!E148+'ISIC 30'!E149</f>
        <v>3746388533049.4912</v>
      </c>
      <c r="E22" s="84">
        <f>'ISIC 30'!F148+'ISIC 30'!F149</f>
        <v>3833534201629.7998</v>
      </c>
      <c r="F22" s="84">
        <f>'ISIC 30'!G148+'ISIC 30'!G149</f>
        <v>3938179155709.249</v>
      </c>
      <c r="G22" s="84">
        <f>'ISIC 30'!H148+'ISIC 30'!H149</f>
        <v>4045899354722.9775</v>
      </c>
      <c r="H22" s="84">
        <f>'ISIC 30'!I148+'ISIC 30'!I149</f>
        <v>4188767049518.376</v>
      </c>
      <c r="I22" s="84">
        <f>'ISIC 30'!J148+'ISIC 30'!J149</f>
        <v>4336827538212.603</v>
      </c>
      <c r="J22" s="84">
        <f>'ISIC 30'!K148+'ISIC 30'!K149</f>
        <v>4490276194426.4951</v>
      </c>
      <c r="K22" s="84">
        <f>'ISIC 30'!L148+'ISIC 30'!L149</f>
        <v>4649316044177.8525</v>
      </c>
      <c r="L22" s="84">
        <f>'ISIC 30'!M148+'ISIC 30'!M149</f>
        <v>4814158080854.709</v>
      </c>
      <c r="M22" s="84">
        <f>'ISIC 30'!N148+'ISIC 30'!N149</f>
        <v>5007859388972.7188</v>
      </c>
      <c r="N22" s="84">
        <f>'ISIC 30'!O148+'ISIC 30'!O149</f>
        <v>5209518079442.9414</v>
      </c>
      <c r="O22" s="84">
        <f>'ISIC 30'!P148+'ISIC 30'!P149</f>
        <v>5419468960320.4268</v>
      </c>
      <c r="P22" s="84">
        <f>'ISIC 30'!Q148+'ISIC 30'!Q149</f>
        <v>5638061314121.5312</v>
      </c>
      <c r="Q22" s="84">
        <f>'ISIC 30'!R148+'ISIC 30'!R149</f>
        <v>5865659540948.041</v>
      </c>
      <c r="R22" s="84">
        <f>'ISIC 30'!S148+'ISIC 30'!S149</f>
        <v>6096810266295.3867</v>
      </c>
      <c r="S22" s="84">
        <f>'ISIC 30'!T148+'ISIC 30'!T149</f>
        <v>6337275325731.1133</v>
      </c>
      <c r="T22" s="84">
        <f>'ISIC 30'!U148+'ISIC 30'!U149</f>
        <v>6587439781046.2217</v>
      </c>
      <c r="U22" s="84">
        <f>'ISIC 30'!V148+'ISIC 30'!V149</f>
        <v>6847705079446.7529</v>
      </c>
      <c r="V22" s="84">
        <f>'ISIC 30'!W148+'ISIC 30'!W149</f>
        <v>7118489775238.2178</v>
      </c>
      <c r="W22" s="84">
        <f>'ISIC 30'!X148+'ISIC 30'!X149</f>
        <v>7380572350880.3115</v>
      </c>
      <c r="X22" s="84">
        <f>'ISIC 30'!Y148+'ISIC 30'!Y149</f>
        <v>7652559525752.1074</v>
      </c>
      <c r="Y22" s="84">
        <f>'ISIC 30'!Z148+'ISIC 30'!Z149</f>
        <v>7934836599456.8643</v>
      </c>
      <c r="Z22" s="84">
        <f>'ISIC 30'!AA148+'ISIC 30'!AA149</f>
        <v>8227804337031.2139</v>
      </c>
      <c r="AA22" s="84">
        <f>'ISIC 30'!AB148+'ISIC 30'!AB149</f>
        <v>8531879609584.1475</v>
      </c>
      <c r="AB22" s="84">
        <f>'ISIC 30'!AC148+'ISIC 30'!AC149</f>
        <v>8819175550285.6211</v>
      </c>
      <c r="AC22" s="84">
        <f>'ISIC 30'!AD148+'ISIC 30'!AD149</f>
        <v>9116416532577.5625</v>
      </c>
      <c r="AD22" s="84">
        <f>'ISIC 30'!AE148+'ISIC 30'!AE149</f>
        <v>9423957466454.8457</v>
      </c>
      <c r="AE22" s="84">
        <f>'ISIC 30'!AF148+'ISIC 30'!AF149</f>
        <v>9742166350254.666</v>
      </c>
      <c r="AF22" s="84">
        <f>'ISIC 30'!AG148+'ISIC 30'!AG149</f>
        <v>10071424768940.055</v>
      </c>
    </row>
    <row r="23" spans="1:32" ht="15.75" customHeight="1" x14ac:dyDescent="0.2">
      <c r="A23" s="3" t="s">
        <v>124</v>
      </c>
      <c r="B23" s="84">
        <f>'ISIC 31T33'!C179+'ISIC 31T33'!C180</f>
        <v>57297798491.339539</v>
      </c>
      <c r="C23" s="84">
        <f>'ISIC 31T33'!D179+'ISIC 31T33'!D180</f>
        <v>59707976295.375977</v>
      </c>
      <c r="D23" s="84">
        <f>'ISIC 31T33'!E179+'ISIC 31T33'!E180</f>
        <v>63172378178.142532</v>
      </c>
      <c r="E23" s="84">
        <f>'ISIC 31T33'!F179+'ISIC 31T33'!F180</f>
        <v>64745128999.740829</v>
      </c>
      <c r="F23" s="84">
        <f>'ISIC 31T33'!G179+'ISIC 31T33'!G180</f>
        <v>66618764618.455627</v>
      </c>
      <c r="G23" s="84">
        <f>'ISIC 31T33'!H179+'ISIC 31T33'!H180</f>
        <v>68550326630.719543</v>
      </c>
      <c r="H23" s="84">
        <f>'ISIC 31T33'!I179+'ISIC 31T33'!I180</f>
        <v>71084352178.062805</v>
      </c>
      <c r="I23" s="84">
        <f>'ISIC 31T33'!J179+'ISIC 31T33'!J180</f>
        <v>73714564061.345673</v>
      </c>
      <c r="J23" s="84">
        <f>'ISIC 31T33'!K179+'ISIC 31T33'!K180</f>
        <v>76444730347.361343</v>
      </c>
      <c r="K23" s="84">
        <f>'ISIC 31T33'!L179+'ISIC 31T33'!L180</f>
        <v>79278772239.247406</v>
      </c>
      <c r="L23" s="84">
        <f>'ISIC 31T33'!M179+'ISIC 31T33'!M180</f>
        <v>82220770586.949707</v>
      </c>
      <c r="M23" s="84">
        <f>'ISIC 31T33'!N179+'ISIC 31T33'!N180</f>
        <v>85665641478.461288</v>
      </c>
      <c r="N23" s="84">
        <f>'ISIC 31T33'!O179+'ISIC 31T33'!O180</f>
        <v>89257649131.014709</v>
      </c>
      <c r="O23" s="84">
        <f>'ISIC 31T33'!P179+'ISIC 31T33'!P180</f>
        <v>93003218399.218689</v>
      </c>
      <c r="P23" s="84">
        <f>'ISIC 31T33'!Q179+'ISIC 31T33'!Q180</f>
        <v>96909061794.272568</v>
      </c>
      <c r="Q23" s="84">
        <f>'ISIC 31T33'!R179+'ISIC 31T33'!R180</f>
        <v>100982192695.83669</v>
      </c>
      <c r="R23" s="84">
        <f>'ISIC 31T33'!S179+'ISIC 31T33'!S180</f>
        <v>105129349069.46548</v>
      </c>
      <c r="S23" s="84">
        <f>'ISIC 31T33'!T179+'ISIC 31T33'!T180</f>
        <v>109450366962.67644</v>
      </c>
      <c r="T23" s="84">
        <f>'ISIC 31T33'!U179+'ISIC 31T33'!U180</f>
        <v>113952709392.20122</v>
      </c>
      <c r="U23" s="84">
        <f>'ISIC 31T33'!V179+'ISIC 31T33'!V180</f>
        <v>118644168371.84763</v>
      </c>
      <c r="V23" s="84">
        <f>'ISIC 31T33'!W179+'ISIC 31T33'!W180</f>
        <v>123532879881.26237</v>
      </c>
      <c r="W23" s="84">
        <f>'ISIC 31T33'!X179+'ISIC 31T33'!X180</f>
        <v>128285654537.23018</v>
      </c>
      <c r="X23" s="84">
        <f>'ISIC 31T33'!Y179+'ISIC 31T33'!Y180</f>
        <v>133225733831.35651</v>
      </c>
      <c r="Y23" s="84">
        <f>'ISIC 31T33'!Z179+'ISIC 31T33'!Z180</f>
        <v>138360698204.79758</v>
      </c>
      <c r="Z23" s="84">
        <f>'ISIC 31T33'!AA179+'ISIC 31T33'!AA180</f>
        <v>143698443858.0029</v>
      </c>
      <c r="AA23" s="84">
        <f>'ISIC 31T33'!AB179+'ISIC 31T33'!AB180</f>
        <v>149247196293.91165</v>
      </c>
      <c r="AB23" s="84">
        <f>'ISIC 31T33'!AC179+'ISIC 31T33'!AC180</f>
        <v>154519325422.28812</v>
      </c>
      <c r="AC23" s="84">
        <f>'ISIC 31T33'!AD179+'ISIC 31T33'!AD180</f>
        <v>159982444881.60052</v>
      </c>
      <c r="AD23" s="84">
        <f>'ISIC 31T33'!AE179+'ISIC 31T33'!AE180</f>
        <v>165643668600.57214</v>
      </c>
      <c r="AE23" s="84">
        <f>'ISIC 31T33'!AF179+'ISIC 31T33'!AF180</f>
        <v>171510383553.771</v>
      </c>
      <c r="AF23" s="84">
        <f>'ISIC 31T33'!AG179+'ISIC 31T33'!AG180</f>
        <v>177590260555.26669</v>
      </c>
    </row>
    <row r="24" spans="1:32" ht="15.75" customHeight="1" x14ac:dyDescent="0.2">
      <c r="A24" s="3" t="s">
        <v>84</v>
      </c>
      <c r="B24" s="20">
        <f>calcs!D102</f>
        <v>0</v>
      </c>
      <c r="C24" s="20">
        <f>calcs!E102</f>
        <v>0</v>
      </c>
      <c r="D24" s="20">
        <f>calcs!F102</f>
        <v>0</v>
      </c>
      <c r="E24" s="20">
        <f>calcs!G102</f>
        <v>0</v>
      </c>
      <c r="F24" s="20">
        <f>calcs!H102</f>
        <v>0</v>
      </c>
      <c r="G24" s="20">
        <f>calcs!I102</f>
        <v>0</v>
      </c>
      <c r="H24" s="20">
        <f>calcs!J102</f>
        <v>0</v>
      </c>
      <c r="I24" s="20">
        <f>calcs!K102</f>
        <v>0</v>
      </c>
      <c r="J24" s="20">
        <f>calcs!L102</f>
        <v>0</v>
      </c>
      <c r="K24" s="20">
        <f>calcs!M102</f>
        <v>0</v>
      </c>
      <c r="L24" s="20">
        <f>calcs!N102</f>
        <v>0</v>
      </c>
      <c r="M24" s="20">
        <f>calcs!O102</f>
        <v>0</v>
      </c>
      <c r="N24" s="20">
        <f>calcs!P102</f>
        <v>0</v>
      </c>
      <c r="O24" s="20">
        <f>calcs!Q102</f>
        <v>0</v>
      </c>
      <c r="P24" s="20">
        <f>calcs!R102</f>
        <v>0</v>
      </c>
      <c r="Q24" s="20">
        <f>calcs!S102</f>
        <v>0</v>
      </c>
      <c r="R24" s="20">
        <f>calcs!T102</f>
        <v>0</v>
      </c>
      <c r="S24" s="20">
        <f>calcs!U102</f>
        <v>0</v>
      </c>
      <c r="T24" s="20">
        <f>calcs!V102</f>
        <v>0</v>
      </c>
      <c r="U24" s="20">
        <f>calcs!W102</f>
        <v>0</v>
      </c>
      <c r="V24" s="20">
        <f>calcs!X102</f>
        <v>0</v>
      </c>
      <c r="W24" s="20">
        <f>calcs!Y102</f>
        <v>0</v>
      </c>
      <c r="X24" s="20">
        <f>calcs!Z102</f>
        <v>0</v>
      </c>
      <c r="Y24" s="20">
        <f>calcs!AA102</f>
        <v>0</v>
      </c>
      <c r="Z24" s="20">
        <f>calcs!AB102</f>
        <v>0</v>
      </c>
      <c r="AA24" s="20">
        <f>calcs!AC102</f>
        <v>0</v>
      </c>
      <c r="AB24" s="20">
        <f>calcs!AD102</f>
        <v>0</v>
      </c>
      <c r="AC24" s="20">
        <f>calcs!AE102</f>
        <v>0</v>
      </c>
      <c r="AD24" s="20">
        <f>calcs!AF102</f>
        <v>0</v>
      </c>
      <c r="AE24" s="20">
        <f>calcs!AG102</f>
        <v>0</v>
      </c>
      <c r="AF24" s="20">
        <f>calcs!AH102</f>
        <v>0</v>
      </c>
    </row>
    <row r="25" spans="1:32" ht="15.75" customHeight="1" x14ac:dyDescent="0.2">
      <c r="A25" s="3" t="s">
        <v>125</v>
      </c>
      <c r="B25" s="20">
        <v>0</v>
      </c>
      <c r="C25" s="20">
        <v>0</v>
      </c>
      <c r="D25" s="20">
        <v>0</v>
      </c>
      <c r="E25" s="20">
        <v>0</v>
      </c>
      <c r="F25" s="20">
        <v>0</v>
      </c>
      <c r="G25" s="20">
        <v>0</v>
      </c>
      <c r="H25" s="20">
        <v>0</v>
      </c>
      <c r="I25" s="20">
        <v>0</v>
      </c>
      <c r="J25" s="20">
        <v>0</v>
      </c>
      <c r="K25" s="20">
        <v>0</v>
      </c>
      <c r="L25" s="20">
        <v>0</v>
      </c>
      <c r="M25" s="20">
        <v>0</v>
      </c>
      <c r="N25" s="20">
        <v>0</v>
      </c>
      <c r="O25" s="20">
        <v>0</v>
      </c>
      <c r="P25" s="20">
        <v>0</v>
      </c>
      <c r="Q25" s="20">
        <v>0</v>
      </c>
      <c r="R25" s="20">
        <v>0</v>
      </c>
      <c r="S25" s="20">
        <v>0</v>
      </c>
      <c r="T25" s="20">
        <v>0</v>
      </c>
      <c r="U25" s="20">
        <v>0</v>
      </c>
      <c r="V25" s="20">
        <v>0</v>
      </c>
      <c r="W25" s="20">
        <v>0</v>
      </c>
      <c r="X25" s="20">
        <v>0</v>
      </c>
      <c r="Y25" s="20">
        <v>0</v>
      </c>
      <c r="Z25" s="20">
        <v>0</v>
      </c>
      <c r="AA25" s="20">
        <v>0</v>
      </c>
      <c r="AB25" s="20">
        <v>0</v>
      </c>
      <c r="AC25" s="20">
        <v>0</v>
      </c>
      <c r="AD25" s="20">
        <v>0</v>
      </c>
      <c r="AE25" s="20">
        <v>0</v>
      </c>
      <c r="AF25" s="20">
        <v>0</v>
      </c>
    </row>
    <row r="26" spans="1:32" ht="15.75" customHeight="1" x14ac:dyDescent="0.2">
      <c r="A26" s="3" t="s">
        <v>83</v>
      </c>
      <c r="B26" s="20">
        <f>calcs!D104</f>
        <v>0</v>
      </c>
      <c r="C26" s="20">
        <f>calcs!E104</f>
        <v>0</v>
      </c>
      <c r="D26" s="20">
        <f>calcs!F104</f>
        <v>0</v>
      </c>
      <c r="E26" s="20">
        <f>calcs!G104</f>
        <v>0</v>
      </c>
      <c r="F26" s="20">
        <f>calcs!H104</f>
        <v>0</v>
      </c>
      <c r="G26" s="20">
        <f>calcs!I104</f>
        <v>0</v>
      </c>
      <c r="H26" s="20">
        <f>calcs!J104</f>
        <v>0</v>
      </c>
      <c r="I26" s="20">
        <f>calcs!K104</f>
        <v>0</v>
      </c>
      <c r="J26" s="20">
        <f>calcs!L104</f>
        <v>0</v>
      </c>
      <c r="K26" s="20">
        <f>calcs!M104</f>
        <v>0</v>
      </c>
      <c r="L26" s="20">
        <f>calcs!N104</f>
        <v>0</v>
      </c>
      <c r="M26" s="20">
        <f>calcs!O104</f>
        <v>0</v>
      </c>
      <c r="N26" s="20">
        <f>calcs!P104</f>
        <v>0</v>
      </c>
      <c r="O26" s="20">
        <f>calcs!Q104</f>
        <v>0</v>
      </c>
      <c r="P26" s="20">
        <f>calcs!R104</f>
        <v>0</v>
      </c>
      <c r="Q26" s="20">
        <f>calcs!S104</f>
        <v>0</v>
      </c>
      <c r="R26" s="20">
        <f>calcs!T104</f>
        <v>0</v>
      </c>
      <c r="S26" s="20">
        <f>calcs!U104</f>
        <v>0</v>
      </c>
      <c r="T26" s="20">
        <f>calcs!V104</f>
        <v>0</v>
      </c>
      <c r="U26" s="20">
        <f>calcs!W104</f>
        <v>0</v>
      </c>
      <c r="V26" s="20">
        <f>calcs!X104</f>
        <v>0</v>
      </c>
      <c r="W26" s="20">
        <f>calcs!Y104</f>
        <v>0</v>
      </c>
      <c r="X26" s="20">
        <f>calcs!Z104</f>
        <v>0</v>
      </c>
      <c r="Y26" s="20">
        <f>calcs!AA104</f>
        <v>0</v>
      </c>
      <c r="Z26" s="20">
        <f>calcs!AB104</f>
        <v>0</v>
      </c>
      <c r="AA26" s="20">
        <f>calcs!AC104</f>
        <v>0</v>
      </c>
      <c r="AB26" s="20">
        <f>calcs!AD104</f>
        <v>0</v>
      </c>
      <c r="AC26" s="20">
        <f>calcs!AE104</f>
        <v>0</v>
      </c>
      <c r="AD26" s="20">
        <f>calcs!AF104</f>
        <v>0</v>
      </c>
      <c r="AE26" s="20">
        <f>calcs!AG104</f>
        <v>0</v>
      </c>
      <c r="AF26" s="20">
        <f>calcs!AH104</f>
        <v>0</v>
      </c>
    </row>
    <row r="27" spans="1:32" ht="15.75" customHeight="1" x14ac:dyDescent="0.2"/>
    <row r="28" spans="1:32" ht="15.75" customHeight="1" x14ac:dyDescent="0.2"/>
    <row r="29" spans="1:32" ht="15.75" customHeight="1" x14ac:dyDescent="0.2">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ht="15.75" customHeight="1" x14ac:dyDescent="0.2">
      <c r="A30" s="1"/>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row>
    <row r="31" spans="1:32" ht="15.75" customHeight="1" x14ac:dyDescent="0.2"/>
    <row r="32" spans="1:32" ht="15.75" customHeight="1" x14ac:dyDescent="0.2">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497D"/>
  </sheetPr>
  <dimension ref="A1:AI1000"/>
  <sheetViews>
    <sheetView workbookViewId="0">
      <selection activeCell="A29" sqref="A29:AG31"/>
    </sheetView>
  </sheetViews>
  <sheetFormatPr baseColWidth="10" defaultColWidth="14.5" defaultRowHeight="15" customHeight="1" x14ac:dyDescent="0.2"/>
  <cols>
    <col min="1" max="1" width="39.83203125" customWidth="1"/>
    <col min="2" max="33" width="11.83203125" customWidth="1"/>
    <col min="34" max="35" width="9.5" customWidth="1"/>
  </cols>
  <sheetData>
    <row r="1" spans="1:35" x14ac:dyDescent="0.2">
      <c r="A1" s="8" t="s">
        <v>239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
      <c r="A2" s="3" t="s">
        <v>111</v>
      </c>
      <c r="B2" s="20">
        <f>calcs!D105</f>
        <v>29405590144000</v>
      </c>
      <c r="C2" s="20">
        <f>calcs!E105</f>
        <v>30349509587622.402</v>
      </c>
      <c r="D2" s="20">
        <f>calcs!F105</f>
        <v>31754691881529.32</v>
      </c>
      <c r="E2" s="20">
        <f>calcs!G105</f>
        <v>33082038002177.246</v>
      </c>
      <c r="F2" s="20">
        <f>calcs!H105</f>
        <v>35811306137356.867</v>
      </c>
      <c r="G2" s="20">
        <f>calcs!I105</f>
        <v>37159696957716.781</v>
      </c>
      <c r="H2" s="20">
        <f>calcs!J105</f>
        <v>38508087778076.695</v>
      </c>
      <c r="I2" s="20">
        <f>calcs!K105</f>
        <v>39856478598436.609</v>
      </c>
      <c r="J2" s="20">
        <f>calcs!L105</f>
        <v>41204869418796.859</v>
      </c>
      <c r="K2" s="20">
        <f>calcs!M105</f>
        <v>42553260239156.773</v>
      </c>
      <c r="L2" s="20">
        <f>calcs!N105</f>
        <v>43901651059516.688</v>
      </c>
      <c r="M2" s="20">
        <f>calcs!O105</f>
        <v>45250041879876.602</v>
      </c>
      <c r="N2" s="20">
        <f>calcs!P105</f>
        <v>46598432700236.844</v>
      </c>
      <c r="O2" s="20">
        <f>calcs!Q105</f>
        <v>47946823520596.75</v>
      </c>
      <c r="P2" s="20">
        <f>calcs!R105</f>
        <v>49295214340956.664</v>
      </c>
      <c r="Q2" s="20">
        <f>calcs!S105</f>
        <v>50643605161316.906</v>
      </c>
      <c r="R2" s="20">
        <f>calcs!T105</f>
        <v>51991995981676.82</v>
      </c>
      <c r="S2" s="20">
        <f>calcs!U105</f>
        <v>53340386802036.734</v>
      </c>
      <c r="T2" s="20">
        <f>calcs!V105</f>
        <v>54688777622396.641</v>
      </c>
      <c r="U2" s="20">
        <f>calcs!W105</f>
        <v>56037168442756.891</v>
      </c>
      <c r="V2" s="20">
        <f>calcs!X105</f>
        <v>57385559263116.797</v>
      </c>
      <c r="W2" s="20">
        <f>calcs!Y105</f>
        <v>58733950083476.711</v>
      </c>
      <c r="X2" s="20">
        <f>calcs!Z105</f>
        <v>60082340903836.617</v>
      </c>
      <c r="Y2" s="20">
        <f>calcs!AA105</f>
        <v>61430731724196.859</v>
      </c>
      <c r="Z2" s="20">
        <f>calcs!AB105</f>
        <v>62779122544556.773</v>
      </c>
      <c r="AA2" s="20">
        <f>calcs!AC105</f>
        <v>64127513364916.688</v>
      </c>
      <c r="AB2" s="20">
        <f>calcs!AD105</f>
        <v>65475904185276.594</v>
      </c>
      <c r="AC2" s="20">
        <f>calcs!AE105</f>
        <v>66824295005636.844</v>
      </c>
      <c r="AD2" s="20">
        <f>calcs!AF105</f>
        <v>68172685825996.758</v>
      </c>
      <c r="AE2" s="20">
        <f>calcs!AG105</f>
        <v>69521076646356.672</v>
      </c>
      <c r="AF2" s="20">
        <f>calcs!AH105</f>
        <v>70869467466716.906</v>
      </c>
    </row>
    <row r="3" spans="1:35" x14ac:dyDescent="0.2">
      <c r="A3" s="3" t="s">
        <v>82</v>
      </c>
      <c r="B3" s="20">
        <f>calcs!D106</f>
        <v>1172134812188.4033</v>
      </c>
      <c r="C3" s="20">
        <f>calcs!E106</f>
        <v>1490721054141.2114</v>
      </c>
      <c r="D3" s="20">
        <f>calcs!F106</f>
        <v>1993243121492.2136</v>
      </c>
      <c r="E3" s="20">
        <f>calcs!G106</f>
        <v>2058820820189.3074</v>
      </c>
      <c r="F3" s="20">
        <f>calcs!H106</f>
        <v>2095261948706.6582</v>
      </c>
      <c r="G3" s="20">
        <f>calcs!I106</f>
        <v>2174365858856.3567</v>
      </c>
      <c r="H3" s="20">
        <f>calcs!J106</f>
        <v>2253469769006.083</v>
      </c>
      <c r="I3" s="20">
        <f>calcs!K106</f>
        <v>2332573679155.7817</v>
      </c>
      <c r="J3" s="20">
        <f>calcs!L106</f>
        <v>2411677589305.5078</v>
      </c>
      <c r="K3" s="20">
        <f>calcs!M106</f>
        <v>2490781499455.2065</v>
      </c>
      <c r="L3" s="20">
        <f>calcs!N106</f>
        <v>2569885409604.9053</v>
      </c>
      <c r="M3" s="20">
        <f>calcs!O106</f>
        <v>2648989319754.6313</v>
      </c>
      <c r="N3" s="20">
        <f>calcs!P106</f>
        <v>2728093229904.3301</v>
      </c>
      <c r="O3" s="20">
        <f>calcs!Q106</f>
        <v>2807197140054.0566</v>
      </c>
      <c r="P3" s="20">
        <f>calcs!R106</f>
        <v>2886301050203.7549</v>
      </c>
      <c r="Q3" s="20">
        <f>calcs!S106</f>
        <v>2965404960353.4814</v>
      </c>
      <c r="R3" s="20">
        <f>calcs!T106</f>
        <v>3044508870503.1802</v>
      </c>
      <c r="S3" s="20">
        <f>calcs!U106</f>
        <v>3123612780652.9062</v>
      </c>
      <c r="T3" s="20">
        <f>calcs!V106</f>
        <v>3202716690802.605</v>
      </c>
      <c r="U3" s="20">
        <f>calcs!W106</f>
        <v>3281820600952.3311</v>
      </c>
      <c r="V3" s="20">
        <f>calcs!X106</f>
        <v>3360924511102.0298</v>
      </c>
      <c r="W3" s="20">
        <f>calcs!Y106</f>
        <v>3440028421251.7559</v>
      </c>
      <c r="X3" s="20">
        <f>calcs!Z106</f>
        <v>3519132331401.4546</v>
      </c>
      <c r="Y3" s="20">
        <f>calcs!AA106</f>
        <v>3598236241551.1812</v>
      </c>
      <c r="Z3" s="20">
        <f>calcs!AB106</f>
        <v>3677340151700.8799</v>
      </c>
      <c r="AA3" s="20">
        <f>calcs!AC106</f>
        <v>3756444061850.6064</v>
      </c>
      <c r="AB3" s="20">
        <f>calcs!AD106</f>
        <v>3835547972000.3052</v>
      </c>
      <c r="AC3" s="20">
        <f>calcs!AE106</f>
        <v>3914651882150.0312</v>
      </c>
      <c r="AD3" s="20">
        <f>calcs!AF106</f>
        <v>3993755792299.73</v>
      </c>
      <c r="AE3" s="20">
        <f>calcs!AG106</f>
        <v>4072859702449.4282</v>
      </c>
      <c r="AF3" s="20">
        <f>calcs!AH106</f>
        <v>4151963612599.1543</v>
      </c>
    </row>
    <row r="4" spans="1:35" x14ac:dyDescent="0.2">
      <c r="A4" s="3" t="s">
        <v>86</v>
      </c>
      <c r="B4" s="20">
        <f>calcs!D107</f>
        <v>617529045.72380614</v>
      </c>
      <c r="C4" s="20">
        <f>calcs!E107</f>
        <v>785373440.35153663</v>
      </c>
      <c r="D4" s="20">
        <f>calcs!F107</f>
        <v>1050122827.0940396</v>
      </c>
      <c r="E4" s="20">
        <f>calcs!G107</f>
        <v>1084671868.1054335</v>
      </c>
      <c r="F4" s="20">
        <f>calcs!H107</f>
        <v>1103870560.1708996</v>
      </c>
      <c r="G4" s="20">
        <f>calcs!I107</f>
        <v>1145545768.2099502</v>
      </c>
      <c r="H4" s="20">
        <f>calcs!J107</f>
        <v>1187220976.2490153</v>
      </c>
      <c r="I4" s="20">
        <f>calcs!K107</f>
        <v>1228896184.2880659</v>
      </c>
      <c r="J4" s="20">
        <f>calcs!L107</f>
        <v>1270571392.327131</v>
      </c>
      <c r="K4" s="20">
        <f>calcs!M107</f>
        <v>1312246600.3661816</v>
      </c>
      <c r="L4" s="20">
        <f>calcs!N107</f>
        <v>1353921808.4052322</v>
      </c>
      <c r="M4" s="20">
        <f>calcs!O107</f>
        <v>1395597016.4442973</v>
      </c>
      <c r="N4" s="20">
        <f>calcs!P107</f>
        <v>1437272224.4833479</v>
      </c>
      <c r="O4" s="20">
        <f>calcs!Q107</f>
        <v>1478947432.522413</v>
      </c>
      <c r="P4" s="20">
        <f>calcs!R107</f>
        <v>1520622640.5614634</v>
      </c>
      <c r="Q4" s="20">
        <f>calcs!S107</f>
        <v>1562297848.6005285</v>
      </c>
      <c r="R4" s="20">
        <f>calcs!T107</f>
        <v>1603973056.6395791</v>
      </c>
      <c r="S4" s="20">
        <f>calcs!U107</f>
        <v>1645648264.6786442</v>
      </c>
      <c r="T4" s="20">
        <f>calcs!V107</f>
        <v>1687323472.7176948</v>
      </c>
      <c r="U4" s="20">
        <f>calcs!W107</f>
        <v>1728998680.7567596</v>
      </c>
      <c r="V4" s="20">
        <f>calcs!X107</f>
        <v>1770673888.7958102</v>
      </c>
      <c r="W4" s="20">
        <f>calcs!Y107</f>
        <v>1812349096.8348753</v>
      </c>
      <c r="X4" s="20">
        <f>calcs!Z107</f>
        <v>1854024304.8739259</v>
      </c>
      <c r="Y4" s="20">
        <f>calcs!AA107</f>
        <v>1895699512.912991</v>
      </c>
      <c r="Z4" s="20">
        <f>calcs!AB107</f>
        <v>1937374720.9520416</v>
      </c>
      <c r="AA4" s="20">
        <f>calcs!AC107</f>
        <v>1979049928.9911067</v>
      </c>
      <c r="AB4" s="20">
        <f>calcs!AD107</f>
        <v>2020725137.0301573</v>
      </c>
      <c r="AC4" s="20">
        <f>calcs!AE107</f>
        <v>2062400345.0692222</v>
      </c>
      <c r="AD4" s="20">
        <f>calcs!AF107</f>
        <v>2104075553.1082728</v>
      </c>
      <c r="AE4" s="20">
        <f>calcs!AG107</f>
        <v>2145750761.1473231</v>
      </c>
      <c r="AF4" s="20">
        <f>calcs!AH107</f>
        <v>2187425969.186388</v>
      </c>
    </row>
    <row r="5" spans="1:35" x14ac:dyDescent="0.2">
      <c r="A5" s="3" t="s">
        <v>112</v>
      </c>
      <c r="B5" s="20">
        <f>calcs!D108</f>
        <v>11901722368000.002</v>
      </c>
      <c r="C5" s="20">
        <f>calcs!E108</f>
        <v>15136610507622.402</v>
      </c>
      <c r="D5" s="20">
        <f>calcs!F108</f>
        <v>20239161909741.914</v>
      </c>
      <c r="E5" s="20">
        <f>calcs!G108</f>
        <v>20905030336572.422</v>
      </c>
      <c r="F5" s="20">
        <f>calcs!H108</f>
        <v>21275049373529.754</v>
      </c>
      <c r="G5" s="20">
        <f>calcs!I108</f>
        <v>22073616906860.027</v>
      </c>
      <c r="H5" s="20">
        <f>calcs!J108</f>
        <v>22872184440190.48</v>
      </c>
      <c r="I5" s="20">
        <f>calcs!K108</f>
        <v>23670751973520.754</v>
      </c>
      <c r="J5" s="20">
        <f>calcs!L108</f>
        <v>24469319506851.207</v>
      </c>
      <c r="K5" s="20">
        <f>calcs!M108</f>
        <v>25267887040181.656</v>
      </c>
      <c r="L5" s="20">
        <f>calcs!N108</f>
        <v>26066454573511.93</v>
      </c>
      <c r="M5" s="20">
        <f>calcs!O108</f>
        <v>26865022106842.383</v>
      </c>
      <c r="N5" s="20">
        <f>calcs!P108</f>
        <v>27663589640172.652</v>
      </c>
      <c r="O5" s="20">
        <f>calcs!Q108</f>
        <v>28462157173503.105</v>
      </c>
      <c r="P5" s="20">
        <f>calcs!R108</f>
        <v>29260724706833.559</v>
      </c>
      <c r="Q5" s="20">
        <f>calcs!S108</f>
        <v>30059292240163.828</v>
      </c>
      <c r="R5" s="20">
        <f>calcs!T108</f>
        <v>30857859773494.281</v>
      </c>
      <c r="S5" s="20">
        <f>calcs!U108</f>
        <v>31656427306824.551</v>
      </c>
      <c r="T5" s="20">
        <f>calcs!V108</f>
        <v>32454994840155.004</v>
      </c>
      <c r="U5" s="20">
        <f>calcs!W108</f>
        <v>33253562373485.461</v>
      </c>
      <c r="V5" s="20">
        <f>calcs!X108</f>
        <v>34052129906815.91</v>
      </c>
      <c r="W5" s="20">
        <f>calcs!Y108</f>
        <v>34850697440146</v>
      </c>
      <c r="X5" s="20">
        <f>calcs!Z108</f>
        <v>35649264973476.453</v>
      </c>
      <c r="Y5" s="20">
        <f>calcs!AA108</f>
        <v>36447832506806.906</v>
      </c>
      <c r="Z5" s="20">
        <f>calcs!AB108</f>
        <v>37246400040137.359</v>
      </c>
      <c r="AA5" s="20">
        <f>calcs!AC108</f>
        <v>38044967573467.812</v>
      </c>
      <c r="AB5" s="20">
        <f>calcs!AD108</f>
        <v>38843535106797.906</v>
      </c>
      <c r="AC5" s="20">
        <f>calcs!AE108</f>
        <v>39642102640128.359</v>
      </c>
      <c r="AD5" s="20">
        <f>calcs!AF108</f>
        <v>40440670173458.812</v>
      </c>
      <c r="AE5" s="20">
        <f>calcs!AG108</f>
        <v>41239237706789.266</v>
      </c>
      <c r="AF5" s="20">
        <f>calcs!AH108</f>
        <v>42037805240119.719</v>
      </c>
    </row>
    <row r="6" spans="1:35" x14ac:dyDescent="0.2">
      <c r="A6" s="3" t="s">
        <v>113</v>
      </c>
      <c r="B6" s="84">
        <f>'ISIC 10T12'!C172</f>
        <v>2358627772227.25</v>
      </c>
      <c r="C6" s="84">
        <f>'ISIC 10T12'!D172</f>
        <v>2630990536976.375</v>
      </c>
      <c r="D6" s="84">
        <f>'ISIC 10T12'!E172</f>
        <v>3001019937740.625</v>
      </c>
      <c r="E6" s="84">
        <f>'ISIC 10T12'!F172</f>
        <v>3200291752938.0059</v>
      </c>
      <c r="F6" s="84">
        <f>'ISIC 10T12'!G172</f>
        <v>3421180566710.1865</v>
      </c>
      <c r="G6" s="84">
        <f>'ISIC 10T12'!H172</f>
        <v>3652463287212.5571</v>
      </c>
      <c r="H6" s="84">
        <f>'ISIC 10T12'!I172</f>
        <v>3924515532733.6948</v>
      </c>
      <c r="I6" s="84">
        <f>'ISIC 10T12'!J172</f>
        <v>4211864340186.7578</v>
      </c>
      <c r="J6" s="84">
        <f>'ISIC 10T12'!K172</f>
        <v>4515249108451.2266</v>
      </c>
      <c r="K6" s="84">
        <f>'ISIC 10T12'!L172</f>
        <v>4835436123831.9033</v>
      </c>
      <c r="L6" s="84">
        <f>'ISIC 10T12'!M172</f>
        <v>5173218596693.0342</v>
      </c>
      <c r="M6" s="84">
        <f>'ISIC 10T12'!N172</f>
        <v>5554748382377.3867</v>
      </c>
      <c r="N6" s="84">
        <f>'ISIC 10T12'!O172</f>
        <v>5959077853363.9316</v>
      </c>
      <c r="O6" s="84">
        <f>'ISIC 10T12'!P172</f>
        <v>6387375617664.6787</v>
      </c>
      <c r="P6" s="84">
        <f>'ISIC 10T12'!Q172</f>
        <v>6840854150038.8447</v>
      </c>
      <c r="Q6" s="84">
        <f>'ISIC 10T12'!R172</f>
        <v>7320769588921.1572</v>
      </c>
      <c r="R6" s="84">
        <f>'ISIC 10T12'!S172</f>
        <v>7820937984612.9854</v>
      </c>
      <c r="S6" s="84">
        <f>'ISIC 10T12'!T172</f>
        <v>8349162495412.2959</v>
      </c>
      <c r="T6" s="84">
        <f>'ISIC 10T12'!U172</f>
        <v>8906739319188.3652</v>
      </c>
      <c r="U6" s="84">
        <f>'ISIC 10T12'!V172</f>
        <v>9494998680562.7246</v>
      </c>
      <c r="V6" s="84">
        <f>'ISIC 10T12'!W172</f>
        <v>10115302442015.213</v>
      </c>
      <c r="W6" s="84">
        <f>'ISIC 10T12'!X172</f>
        <v>10740434313465.016</v>
      </c>
      <c r="X6" s="84">
        <f>'ISIC 10T12'!Y172</f>
        <v>11396834588577.424</v>
      </c>
      <c r="Y6" s="84">
        <f>'ISIC 10T12'!Z172</f>
        <v>12085663912063.467</v>
      </c>
      <c r="Z6" s="84">
        <f>'ISIC 10T12'!AA172</f>
        <v>12808084268737.367</v>
      </c>
      <c r="AA6" s="84">
        <f>'ISIC 10T12'!AB172</f>
        <v>13565252792785.41</v>
      </c>
      <c r="AB6" s="84">
        <f>'ISIC 10T12'!AC172</f>
        <v>14312354193013.051</v>
      </c>
      <c r="AC6" s="84">
        <f>'ISIC 10T12'!AD172</f>
        <v>15091242668912.363</v>
      </c>
      <c r="AD6" s="84">
        <f>'ISIC 10T12'!AE172</f>
        <v>15902661375442.953</v>
      </c>
      <c r="AE6" s="84">
        <f>'ISIC 10T12'!AF172</f>
        <v>16747300947017.293</v>
      </c>
      <c r="AF6" s="84">
        <f>'ISIC 10T12'!AG172</f>
        <v>17625788267914.297</v>
      </c>
    </row>
    <row r="7" spans="1:35" x14ac:dyDescent="0.2">
      <c r="A7" s="3" t="s">
        <v>44</v>
      </c>
      <c r="B7" s="84">
        <f>'ISIC 13T15'!C308</f>
        <v>353954632744.625</v>
      </c>
      <c r="C7" s="84">
        <f>'ISIC 13T15'!D308</f>
        <v>373938945980.75</v>
      </c>
      <c r="D7" s="84">
        <f>'ISIC 13T15'!E308</f>
        <v>397627173833.74463</v>
      </c>
      <c r="E7" s="84">
        <f>'ISIC 13T15'!F308</f>
        <v>413293420734.80792</v>
      </c>
      <c r="F7" s="84">
        <f>'ISIC 13T15'!G308</f>
        <v>431271558612.6319</v>
      </c>
      <c r="G7" s="84">
        <f>'ISIC 13T15'!H308</f>
        <v>450056372972.95367</v>
      </c>
      <c r="H7" s="84">
        <f>'ISIC 13T15'!I308</f>
        <v>473298179083.74469</v>
      </c>
      <c r="I7" s="84">
        <f>'ISIC 13T15'!J308</f>
        <v>497757548605.17767</v>
      </c>
      <c r="J7" s="84">
        <f>'ISIC 13T15'!K308</f>
        <v>523499330065.88202</v>
      </c>
      <c r="K7" s="84">
        <f>'ISIC 13T15'!L308</f>
        <v>550591891972.40552</v>
      </c>
      <c r="L7" s="84">
        <f>'ISIC 13T15'!M308</f>
        <v>579107318177.9115</v>
      </c>
      <c r="M7" s="84">
        <f>'ISIC 13T15'!N308</f>
        <v>611912172923.89465</v>
      </c>
      <c r="N7" s="84">
        <f>'ISIC 13T15'!O308</f>
        <v>646596090274.76697</v>
      </c>
      <c r="O7" s="84">
        <f>'ISIC 13T15'!P308</f>
        <v>683268051945.98938</v>
      </c>
      <c r="P7" s="84">
        <f>'ISIC 13T15'!Q308</f>
        <v>722043448760.90393</v>
      </c>
      <c r="Q7" s="84">
        <f>'ISIC 13T15'!R308</f>
        <v>763044463166.34924</v>
      </c>
      <c r="R7" s="84">
        <f>'ISIC 13T15'!S308</f>
        <v>805629630445.573</v>
      </c>
      <c r="S7" s="84">
        <f>'ISIC 13T15'!T308</f>
        <v>850619600577.00342</v>
      </c>
      <c r="T7" s="84">
        <f>'ISIC 13T15'!U308</f>
        <v>898151977171.35864</v>
      </c>
      <c r="U7" s="84">
        <f>'ISIC 13T15'!V308</f>
        <v>948372353955.96851</v>
      </c>
      <c r="V7" s="84">
        <f>'ISIC 13T15'!W308</f>
        <v>1001434786556.0793</v>
      </c>
      <c r="W7" s="84">
        <f>'ISIC 13T15'!X308</f>
        <v>1054693149014.8091</v>
      </c>
      <c r="X7" s="84">
        <f>'ISIC 13T15'!Y308</f>
        <v>1110821766045.4436</v>
      </c>
      <c r="Y7" s="84">
        <f>'ISIC 13T15'!Z308</f>
        <v>1169977583429.9341</v>
      </c>
      <c r="Z7" s="84">
        <f>'ISIC 13T15'!AA308</f>
        <v>1232326264377.7305</v>
      </c>
      <c r="AA7" s="84">
        <f>'ISIC 13T15'!AB308</f>
        <v>1298042681765.4978</v>
      </c>
      <c r="AB7" s="84">
        <f>'ISIC 13T15'!AC308</f>
        <v>1362934724627.8713</v>
      </c>
      <c r="AC7" s="84">
        <f>'ISIC 13T15'!AD308</f>
        <v>1431114408206.5769</v>
      </c>
      <c r="AD7" s="84">
        <f>'ISIC 13T15'!AE308</f>
        <v>1502750730733.9265</v>
      </c>
      <c r="AE7" s="84">
        <f>'ISIC 13T15'!AF308</f>
        <v>1578021514687.0591</v>
      </c>
      <c r="AF7" s="84">
        <f>'ISIC 13T15'!AG308</f>
        <v>1657113875086.2756</v>
      </c>
    </row>
    <row r="8" spans="1:35" x14ac:dyDescent="0.2">
      <c r="A8" s="3" t="s">
        <v>48</v>
      </c>
      <c r="B8" s="84">
        <f>'ISIC 16'!C143</f>
        <v>30824414647.961914</v>
      </c>
      <c r="C8" s="84">
        <f>'ISIC 16'!D143</f>
        <v>32119940374.046875</v>
      </c>
      <c r="D8" s="84">
        <f>'ISIC 16'!E143</f>
        <v>33995148556.433285</v>
      </c>
      <c r="E8" s="84">
        <f>'ISIC 16'!F143</f>
        <v>34831322494.281998</v>
      </c>
      <c r="F8" s="84">
        <f>'ISIC 16'!G143</f>
        <v>35831467863.736328</v>
      </c>
      <c r="G8" s="84">
        <f>'ISIC 16'!H143</f>
        <v>36865073522.0214</v>
      </c>
      <c r="H8" s="84">
        <f>'ISIC 16'!I143</f>
        <v>38225211945.192642</v>
      </c>
      <c r="I8" s="84">
        <f>'ISIC 16'!J143</f>
        <v>39639909119.425995</v>
      </c>
      <c r="J8" s="84">
        <f>'ISIC 16'!K143</f>
        <v>41111551988.131256</v>
      </c>
      <c r="K8" s="84">
        <f>'ISIC 16'!L143</f>
        <v>42642640776.606918</v>
      </c>
      <c r="L8" s="84">
        <f>'ISIC 16'!M143</f>
        <v>44235794774.415955</v>
      </c>
      <c r="M8" s="84">
        <f>'ISIC 16'!N143</f>
        <v>46104010730.543602</v>
      </c>
      <c r="N8" s="84">
        <f>'ISIC 16'!O143</f>
        <v>48056509420.610901</v>
      </c>
      <c r="O8" s="84">
        <f>'ISIC 16'!P143</f>
        <v>50097362599.153679</v>
      </c>
      <c r="P8" s="84">
        <f>'ISIC 16'!Q143</f>
        <v>52230852020.872665</v>
      </c>
      <c r="Q8" s="84">
        <f>'ISIC 16'!R143</f>
        <v>54461480905.201355</v>
      </c>
      <c r="R8" s="84">
        <f>'ISIC 16'!S143</f>
        <v>56739696244.59536</v>
      </c>
      <c r="S8" s="84">
        <f>'ISIC 16'!T143</f>
        <v>59120138794.002022</v>
      </c>
      <c r="T8" s="84">
        <f>'ISIC 16'!U143</f>
        <v>61607734128.355164</v>
      </c>
      <c r="U8" s="84">
        <f>'ISIC 16'!V143</f>
        <v>64207661438.745728</v>
      </c>
      <c r="V8" s="84">
        <f>'ISIC 16'!W143</f>
        <v>66925367388.055283</v>
      </c>
      <c r="W8" s="84">
        <f>'ISIC 16'!X143</f>
        <v>69581253176.350449</v>
      </c>
      <c r="X8" s="84">
        <f>'ISIC 16'!Y143</f>
        <v>72351373629.711609</v>
      </c>
      <c r="Y8" s="84">
        <f>'ISIC 16'!Z143</f>
        <v>75241042522.923813</v>
      </c>
      <c r="Z8" s="84">
        <f>'ISIC 16'!AA143</f>
        <v>78255838653.286499</v>
      </c>
      <c r="AA8" s="84">
        <f>'ISIC 16'!AB143</f>
        <v>81401619841.978775</v>
      </c>
      <c r="AB8" s="84">
        <f>'ISIC 16'!AC143</f>
        <v>84413465595.397079</v>
      </c>
      <c r="AC8" s="84">
        <f>'ISIC 16'!AD143</f>
        <v>87547453605.815399</v>
      </c>
      <c r="AD8" s="84">
        <f>'ISIC 16'!AE143</f>
        <v>90808982260.761917</v>
      </c>
      <c r="AE8" s="84">
        <f>'ISIC 16'!AF143</f>
        <v>94203706633.330215</v>
      </c>
      <c r="AF8" s="84">
        <f>'ISIC 16'!AG143</f>
        <v>97737551407.183945</v>
      </c>
    </row>
    <row r="9" spans="1:35" x14ac:dyDescent="0.2">
      <c r="A9" s="3" t="s">
        <v>50</v>
      </c>
      <c r="B9" s="84">
        <f>'ISIC 17T18'!C186</f>
        <v>208229026179.10938</v>
      </c>
      <c r="C9" s="84">
        <f>'ISIC 17T18'!D186</f>
        <v>219558383652.47656</v>
      </c>
      <c r="D9" s="84">
        <f>'ISIC 17T18'!E186</f>
        <v>235588601088.30151</v>
      </c>
      <c r="E9" s="84">
        <f>'ISIC 17T18'!F186</f>
        <v>243257108692.13831</v>
      </c>
      <c r="F9" s="84">
        <f>'ISIC 17T18'!G186</f>
        <v>252165929348.29642</v>
      </c>
      <c r="G9" s="84">
        <f>'ISIC 17T18'!H186</f>
        <v>261415150661.84918</v>
      </c>
      <c r="H9" s="84">
        <f>'ISIC 17T18'!I186</f>
        <v>273103098764.62054</v>
      </c>
      <c r="I9" s="84">
        <f>'ISIC 17T18'!J186</f>
        <v>285323348180.48706</v>
      </c>
      <c r="J9" s="84">
        <f>'ISIC 17T18'!K186</f>
        <v>298100672038.18756</v>
      </c>
      <c r="K9" s="84">
        <f>'ISIC 17T18'!L186</f>
        <v>311461025666.73871</v>
      </c>
      <c r="L9" s="84">
        <f>'ISIC 17T18'!M186</f>
        <v>325431604733.27362</v>
      </c>
      <c r="M9" s="84">
        <f>'ISIC 17T18'!N186</f>
        <v>341598729992.18762</v>
      </c>
      <c r="N9" s="84">
        <f>'ISIC 17T18'!O186</f>
        <v>358580287507.78754</v>
      </c>
      <c r="O9" s="84">
        <f>'ISIC 17T18'!P186</f>
        <v>376417958630.6864</v>
      </c>
      <c r="P9" s="84">
        <f>'ISIC 17T18'!Q186</f>
        <v>395155596183.85968</v>
      </c>
      <c r="Q9" s="84">
        <f>'ISIC 17T18'!R186</f>
        <v>414839339724.08661</v>
      </c>
      <c r="R9" s="84">
        <f>'ISIC 17T18'!S186</f>
        <v>435101422248.69452</v>
      </c>
      <c r="S9" s="84">
        <f>'ISIC 17T18'!T186</f>
        <v>456367952103.06232</v>
      </c>
      <c r="T9" s="84">
        <f>'ISIC 17T18'!U186</f>
        <v>478689566657.14246</v>
      </c>
      <c r="U9" s="84">
        <f>'ISIC 17T18'!V186</f>
        <v>502119504670.78491</v>
      </c>
      <c r="V9" s="84">
        <f>'ISIC 17T18'!W186</f>
        <v>526713742891.67529</v>
      </c>
      <c r="W9" s="84">
        <f>'ISIC 17T18'!X186</f>
        <v>551063399128.53772</v>
      </c>
      <c r="X9" s="84">
        <f>'ISIC 17T18'!Y186</f>
        <v>576557972241.73157</v>
      </c>
      <c r="Y9" s="84">
        <f>'ISIC 17T18'!Z186</f>
        <v>603252309694.85693</v>
      </c>
      <c r="Z9" s="84">
        <f>'ISIC 17T18'!AA186</f>
        <v>631203940191.37769</v>
      </c>
      <c r="AA9" s="84">
        <f>'ISIC 17T18'!AB186</f>
        <v>660473207540.65588</v>
      </c>
      <c r="AB9" s="84">
        <f>'ISIC 17T18'!AC186</f>
        <v>688911150533.41943</v>
      </c>
      <c r="AC9" s="84">
        <f>'ISIC 17T18'!AD186</f>
        <v>718594894099.82715</v>
      </c>
      <c r="AD9" s="84">
        <f>'ISIC 17T18'!AE186</f>
        <v>749580059263.3822</v>
      </c>
      <c r="AE9" s="84">
        <f>'ISIC 17T18'!AF186</f>
        <v>781924801869.22974</v>
      </c>
      <c r="AF9" s="84">
        <f>'ISIC 17T18'!AG186</f>
        <v>815689930553.76831</v>
      </c>
    </row>
    <row r="10" spans="1:35" x14ac:dyDescent="0.2">
      <c r="A10" s="10" t="s">
        <v>53</v>
      </c>
      <c r="B10" s="20">
        <f>calcs!D113</f>
        <v>694632286750.01062</v>
      </c>
      <c r="C10" s="20">
        <f>calcs!E113</f>
        <v>703593043249.08569</v>
      </c>
      <c r="D10" s="20">
        <f>calcs!F113</f>
        <v>712669393506.99878</v>
      </c>
      <c r="E10" s="20">
        <f>calcs!G113</f>
        <v>727706717709.99634</v>
      </c>
      <c r="F10" s="20">
        <f>calcs!H113</f>
        <v>733237288764.59241</v>
      </c>
      <c r="G10" s="20">
        <f>calcs!I113</f>
        <v>761225398300.05823</v>
      </c>
      <c r="H10" s="20">
        <f>calcs!J113</f>
        <v>789213507835.51318</v>
      </c>
      <c r="I10" s="20">
        <f>calcs!K113</f>
        <v>817201617370.979</v>
      </c>
      <c r="J10" s="20">
        <f>calcs!L113</f>
        <v>845189726906.43384</v>
      </c>
      <c r="K10" s="20">
        <f>calcs!M113</f>
        <v>873177836441.89966</v>
      </c>
      <c r="L10" s="20">
        <f>calcs!N113</f>
        <v>901165945977.35461</v>
      </c>
      <c r="M10" s="20">
        <f>calcs!O113</f>
        <v>929154055512.82043</v>
      </c>
      <c r="N10" s="20">
        <f>calcs!P113</f>
        <v>957142165048.27527</v>
      </c>
      <c r="O10" s="20">
        <f>calcs!Q113</f>
        <v>985130274583.74109</v>
      </c>
      <c r="P10" s="20">
        <f>calcs!R113</f>
        <v>1013118384119.1959</v>
      </c>
      <c r="Q10" s="20">
        <f>calcs!S113</f>
        <v>1041106493654.6617</v>
      </c>
      <c r="R10" s="20">
        <f>calcs!T113</f>
        <v>1069094603190.1167</v>
      </c>
      <c r="S10" s="20">
        <f>calcs!U113</f>
        <v>1097082712725.5824</v>
      </c>
      <c r="T10" s="20">
        <f>calcs!V113</f>
        <v>1125070822261.0481</v>
      </c>
      <c r="U10" s="20">
        <f>calcs!W113</f>
        <v>1153058931796.5032</v>
      </c>
      <c r="V10" s="20">
        <f>calcs!X113</f>
        <v>1181047041331.969</v>
      </c>
      <c r="W10" s="20">
        <f>calcs!Y113</f>
        <v>1209035150867.4241</v>
      </c>
      <c r="X10" s="20">
        <f>calcs!Z113</f>
        <v>1237023260402.8899</v>
      </c>
      <c r="Y10" s="20">
        <f>calcs!AA113</f>
        <v>1265011369938.3447</v>
      </c>
      <c r="Z10" s="20">
        <f>calcs!AB113</f>
        <v>1292999479473.8103</v>
      </c>
      <c r="AA10" s="20">
        <f>calcs!AC113</f>
        <v>1320987589009.2651</v>
      </c>
      <c r="AB10" s="20">
        <f>calcs!AD113</f>
        <v>1348975698544.731</v>
      </c>
      <c r="AC10" s="20">
        <f>calcs!AE113</f>
        <v>1376963808080.186</v>
      </c>
      <c r="AD10" s="20">
        <f>calcs!AF113</f>
        <v>1404951917615.6516</v>
      </c>
      <c r="AE10" s="20">
        <f>calcs!AG113</f>
        <v>1432940027151.1174</v>
      </c>
      <c r="AF10" s="20">
        <f>calcs!AH113</f>
        <v>1460928136686.5723</v>
      </c>
    </row>
    <row r="11" spans="1:35" x14ac:dyDescent="0.2">
      <c r="A11" s="3" t="s">
        <v>114</v>
      </c>
      <c r="B11" s="84">
        <f>'ISIC 20'!C222</f>
        <v>248772233395.59375</v>
      </c>
      <c r="C11" s="84">
        <f>'ISIC 20'!D222</f>
        <v>281879394009.35156</v>
      </c>
      <c r="D11" s="84">
        <f>'ISIC 20'!E222</f>
        <v>329790445267.98627</v>
      </c>
      <c r="E11" s="84">
        <f>'ISIC 20'!F222</f>
        <v>352055382144.0509</v>
      </c>
      <c r="F11" s="84">
        <f>'ISIC 20'!G222</f>
        <v>377305822608.16577</v>
      </c>
      <c r="G11" s="84">
        <f>'ISIC 20'!H222</f>
        <v>404389160083.95825</v>
      </c>
      <c r="H11" s="84">
        <f>'ISIC 20'!I222</f>
        <v>436774254627.98706</v>
      </c>
      <c r="I11" s="84">
        <f>'ISIC 20'!J222</f>
        <v>471768964174.50067</v>
      </c>
      <c r="J11" s="84">
        <f>'ISIC 20'!K222</f>
        <v>509585031155.09326</v>
      </c>
      <c r="K11" s="84">
        <f>'ISIC 20'!L222</f>
        <v>550451511420.61646</v>
      </c>
      <c r="L11" s="84">
        <f>'ISIC 20'!M222</f>
        <v>594616202220.77783</v>
      </c>
      <c r="M11" s="84">
        <f>'ISIC 20'!N222</f>
        <v>645289963430.302</v>
      </c>
      <c r="N11" s="84">
        <f>'ISIC 20'!O222</f>
        <v>700304191882.33533</v>
      </c>
      <c r="O11" s="84">
        <f>'ISIC 20'!P222</f>
        <v>760032741880.71558</v>
      </c>
      <c r="P11" s="84">
        <f>'ISIC 20'!Q222</f>
        <v>824881864464.47559</v>
      </c>
      <c r="Q11" s="84">
        <f>'ISIC 20'!R222</f>
        <v>895293033097.75842</v>
      </c>
      <c r="R11" s="84">
        <f>'ISIC 20'!S222</f>
        <v>970817117944.67249</v>
      </c>
      <c r="S11" s="84">
        <f>'ISIC 20'!T222</f>
        <v>1052746275099.868</v>
      </c>
      <c r="T11" s="84">
        <f>'ISIC 20'!U222</f>
        <v>1141626886250.9246</v>
      </c>
      <c r="U11" s="84">
        <f>'ISIC 20'!V222</f>
        <v>1238052239270.5227</v>
      </c>
      <c r="V11" s="84">
        <f>'ISIC 20'!W222</f>
        <v>1342666583330.2273</v>
      </c>
      <c r="W11" s="84">
        <f>'ISIC 20'!X222</f>
        <v>1452301376039.8184</v>
      </c>
      <c r="X11" s="84">
        <f>'ISIC 20'!Y222</f>
        <v>1570940787162.6794</v>
      </c>
      <c r="Y11" s="84">
        <f>'ISIC 20'!Z222</f>
        <v>1699329040583.884</v>
      </c>
      <c r="Z11" s="84">
        <f>'ISIC 20'!AA222</f>
        <v>1838272283067.5491</v>
      </c>
      <c r="AA11" s="84">
        <f>'ISIC 20'!AB222</f>
        <v>1988643773172.4241</v>
      </c>
      <c r="AB11" s="84">
        <f>'ISIC 20'!AC222</f>
        <v>2144502988911.6912</v>
      </c>
      <c r="AC11" s="84">
        <f>'ISIC 20'!AD222</f>
        <v>2312646324123.0952</v>
      </c>
      <c r="AD11" s="84">
        <f>'ISIC 20'!AE222</f>
        <v>2494047785468.9238</v>
      </c>
      <c r="AE11" s="84">
        <f>'ISIC 20'!AF222</f>
        <v>2689759104208.353</v>
      </c>
      <c r="AF11" s="84">
        <f>'ISIC 20'!AG222</f>
        <v>2900915980436.4385</v>
      </c>
    </row>
    <row r="12" spans="1:35" x14ac:dyDescent="0.2">
      <c r="A12" s="3" t="s">
        <v>115</v>
      </c>
      <c r="B12" s="84">
        <f>'ISIC 22'!C145</f>
        <v>91011983071.358398</v>
      </c>
      <c r="C12" s="84">
        <f>'ISIC 22'!D145</f>
        <v>95214418858.105469</v>
      </c>
      <c r="D12" s="84">
        <f>'ISIC 22'!E145</f>
        <v>101655722418.7171</v>
      </c>
      <c r="E12" s="84">
        <f>'ISIC 22'!F145</f>
        <v>104131611064.58435</v>
      </c>
      <c r="F12" s="84">
        <f>'ISIC 22'!G145</f>
        <v>107178029370.06573</v>
      </c>
      <c r="G12" s="84">
        <f>'ISIC 22'!H145</f>
        <v>110413560117.81851</v>
      </c>
      <c r="H12" s="84">
        <f>'ISIC 22'!I145</f>
        <v>114727422243.93466</v>
      </c>
      <c r="I12" s="84">
        <f>'ISIC 22'!J145</f>
        <v>119319008510.1918</v>
      </c>
      <c r="J12" s="84">
        <f>'ISIC 22'!K145</f>
        <v>124209638091.58199</v>
      </c>
      <c r="K12" s="84">
        <f>'ISIC 22'!L145</f>
        <v>129422349000.64117</v>
      </c>
      <c r="L12" s="84">
        <f>'ISIC 22'!M145</f>
        <v>134982039309.02901</v>
      </c>
      <c r="M12" s="84">
        <f>'ISIC 22'!N145</f>
        <v>141561194461.5311</v>
      </c>
      <c r="N12" s="84">
        <f>'ISIC 22'!O145</f>
        <v>148603818575.44131</v>
      </c>
      <c r="O12" s="84">
        <f>'ISIC 22'!P145</f>
        <v>156147655431.71561</v>
      </c>
      <c r="P12" s="84">
        <f>'ISIC 22'!Q145</f>
        <v>164233668309.95111</v>
      </c>
      <c r="Q12" s="84">
        <f>'ISIC 22'!R145</f>
        <v>172906319454.76126</v>
      </c>
      <c r="R12" s="84">
        <f>'ISIC 22'!S145</f>
        <v>182039694390.19189</v>
      </c>
      <c r="S12" s="84">
        <f>'ISIC 22'!T145</f>
        <v>191841364947.47366</v>
      </c>
      <c r="T12" s="84">
        <f>'ISIC 22'!U145</f>
        <v>202366105537.45236</v>
      </c>
      <c r="U12" s="84">
        <f>'ISIC 22'!V145</f>
        <v>213673341597.94992</v>
      </c>
      <c r="V12" s="84">
        <f>'ISIC 22'!W145</f>
        <v>225827550411.45892</v>
      </c>
      <c r="W12" s="84">
        <f>'ISIC 22'!X145</f>
        <v>238264087537.07108</v>
      </c>
      <c r="X12" s="84">
        <f>'ISIC 22'!Y145</f>
        <v>251620451642.84775</v>
      </c>
      <c r="Y12" s="84">
        <f>'ISIC 22'!Z145</f>
        <v>265970757396.16345</v>
      </c>
      <c r="Z12" s="84">
        <f>'ISIC 22'!AA145</f>
        <v>281395246136.21143</v>
      </c>
      <c r="AA12" s="84">
        <f>'ISIC 22'!AB145</f>
        <v>297980798321.17426</v>
      </c>
      <c r="AB12" s="84">
        <f>'ISIC 22'!AC145</f>
        <v>314810556150.94629</v>
      </c>
      <c r="AC12" s="84">
        <f>'ISIC 22'!AD145</f>
        <v>332876251419.52942</v>
      </c>
      <c r="AD12" s="84">
        <f>'ISIC 22'!AE145</f>
        <v>352274444043.54688</v>
      </c>
      <c r="AE12" s="84">
        <f>'ISIC 22'!AF145</f>
        <v>373109373119.19958</v>
      </c>
      <c r="AF12" s="84">
        <f>'ISIC 22'!AG145</f>
        <v>395493573297.46521</v>
      </c>
    </row>
    <row r="13" spans="1:35" x14ac:dyDescent="0.2">
      <c r="A13" s="3" t="s">
        <v>116</v>
      </c>
      <c r="B13" s="84">
        <f>'ISIC 231'!C124</f>
        <v>18022986421.520508</v>
      </c>
      <c r="C13" s="84">
        <f>'ISIC 231'!D124</f>
        <v>18712810711.060059</v>
      </c>
      <c r="D13" s="84">
        <f>'ISIC 231'!E124</f>
        <v>19713502189.416489</v>
      </c>
      <c r="E13" s="84">
        <f>'ISIC 231'!F124</f>
        <v>20154645205.579113</v>
      </c>
      <c r="F13" s="84">
        <f>'ISIC 231'!G124</f>
        <v>20686934031.974369</v>
      </c>
      <c r="G13" s="84">
        <f>'ISIC 231'!H124</f>
        <v>21234428682.141525</v>
      </c>
      <c r="H13" s="84">
        <f>'ISIC 231'!I124</f>
        <v>21965270671.692127</v>
      </c>
      <c r="I13" s="84">
        <f>'ISIC 231'!J124</f>
        <v>22722041460.63448</v>
      </c>
      <c r="J13" s="84">
        <f>'ISIC 231'!K124</f>
        <v>23505694977.478729</v>
      </c>
      <c r="K13" s="84">
        <f>'ISIC 231'!L124</f>
        <v>24317221762.338596</v>
      </c>
      <c r="L13" s="84">
        <f>'ISIC 231'!M124</f>
        <v>25157650447.564289</v>
      </c>
      <c r="M13" s="84">
        <f>'ISIC 231'!N124</f>
        <v>26147291163.698982</v>
      </c>
      <c r="N13" s="84">
        <f>'ISIC 231'!O124</f>
        <v>27176715724.105816</v>
      </c>
      <c r="O13" s="84">
        <f>'ISIC 231'!P124</f>
        <v>28247563944.069942</v>
      </c>
      <c r="P13" s="84">
        <f>'ISIC 231'!Q124</f>
        <v>29361545173.935844</v>
      </c>
      <c r="Q13" s="84">
        <f>'ISIC 231'!R124</f>
        <v>30520441332.751579</v>
      </c>
      <c r="R13" s="84">
        <f>'ISIC 231'!S124</f>
        <v>31695782842.791431</v>
      </c>
      <c r="S13" s="84">
        <f>'ISIC 231'!T124</f>
        <v>32917452963.24625</v>
      </c>
      <c r="T13" s="84">
        <f>'ISIC 231'!U124</f>
        <v>34187327421.81456</v>
      </c>
      <c r="U13" s="84">
        <f>'ISIC 231'!V124</f>
        <v>35507360220.684875</v>
      </c>
      <c r="V13" s="84">
        <f>'ISIC 231'!W124</f>
        <v>36879587023.2323</v>
      </c>
      <c r="W13" s="84">
        <f>'ISIC 231'!X124</f>
        <v>38204372490.037384</v>
      </c>
      <c r="X13" s="84">
        <f>'ISIC 231'!Y124</f>
        <v>39578068013.608002</v>
      </c>
      <c r="Y13" s="84">
        <f>'ISIC 231'!Z124</f>
        <v>41002534912.630798</v>
      </c>
      <c r="Z13" s="84">
        <f>'ISIC 231'!AA124</f>
        <v>42479707702.121376</v>
      </c>
      <c r="AA13" s="84">
        <f>'ISIC 231'!AB124</f>
        <v>44011597067.949135</v>
      </c>
      <c r="AB13" s="84">
        <f>'ISIC 231'!AC124</f>
        <v>45454328092.499039</v>
      </c>
      <c r="AC13" s="84">
        <f>'ISIC 231'!AD124</f>
        <v>46945747665.280563</v>
      </c>
      <c r="AD13" s="84">
        <f>'ISIC 231'!AE124</f>
        <v>48487552470.830803</v>
      </c>
      <c r="AE13" s="84">
        <f>'ISIC 231'!AF124</f>
        <v>50081500395.288857</v>
      </c>
      <c r="AF13" s="84">
        <f>'ISIC 231'!AG124</f>
        <v>51729412808.516754</v>
      </c>
    </row>
    <row r="14" spans="1:35" x14ac:dyDescent="0.2">
      <c r="A14" s="3" t="s">
        <v>117</v>
      </c>
      <c r="B14" s="84">
        <f>'ISIC 239'!C252</f>
        <v>529528587060.09375</v>
      </c>
      <c r="C14" s="84">
        <f>'ISIC 239'!D252</f>
        <v>578787520900.71875</v>
      </c>
      <c r="D14" s="84">
        <f>'ISIC 239'!E252</f>
        <v>622483814720.46143</v>
      </c>
      <c r="E14" s="84">
        <f>'ISIC 239'!F252</f>
        <v>636413576408.65234</v>
      </c>
      <c r="F14" s="84">
        <f>'ISIC 239'!G252</f>
        <v>653221405682.41162</v>
      </c>
      <c r="G14" s="84">
        <f>'ISIC 239'!H252</f>
        <v>670509381968.94226</v>
      </c>
      <c r="H14" s="84">
        <f>'ISIC 239'!I252</f>
        <v>693586829357.13843</v>
      </c>
      <c r="I14" s="84">
        <f>'ISIC 239'!J252</f>
        <v>717483018022.32397</v>
      </c>
      <c r="J14" s="84">
        <f>'ISIC 239'!K252</f>
        <v>742228069708.07715</v>
      </c>
      <c r="K14" s="84">
        <f>'ISIC 239'!L252</f>
        <v>767853262225.04187</v>
      </c>
      <c r="L14" s="84">
        <f>'ISIC 239'!M252</f>
        <v>794391076204.16577</v>
      </c>
      <c r="M14" s="84">
        <f>'ISIC 239'!N252</f>
        <v>825640487002.05786</v>
      </c>
      <c r="N14" s="84">
        <f>'ISIC 239'!O252</f>
        <v>858146133191.75403</v>
      </c>
      <c r="O14" s="84">
        <f>'ISIC 239'!P252</f>
        <v>891959794434.94763</v>
      </c>
      <c r="P14" s="84">
        <f>'ISIC 239'!Q252</f>
        <v>927135446068.58765</v>
      </c>
      <c r="Q14" s="84">
        <f>'ISIC 239'!R252</f>
        <v>963729354896.81238</v>
      </c>
      <c r="R14" s="84">
        <f>'ISIC 239'!S252</f>
        <v>1000842550702.3607</v>
      </c>
      <c r="S14" s="84">
        <f>'ISIC 239'!T252</f>
        <v>1039418642844.8816</v>
      </c>
      <c r="T14" s="84">
        <f>'ISIC 239'!U252</f>
        <v>1079516860279.329</v>
      </c>
      <c r="U14" s="84">
        <f>'ISIC 239'!V252</f>
        <v>1121198903596.7295</v>
      </c>
      <c r="V14" s="84">
        <f>'ISIC 239'!W252</f>
        <v>1164529051964.2766</v>
      </c>
      <c r="W14" s="84">
        <f>'ISIC 239'!X252</f>
        <v>1206361168000.2483</v>
      </c>
      <c r="X14" s="84">
        <f>'ISIC 239'!Y252</f>
        <v>1249737693467.9417</v>
      </c>
      <c r="Y14" s="84">
        <f>'ISIC 239'!Z252</f>
        <v>1294717402335.8457</v>
      </c>
      <c r="Z14" s="84">
        <f>'ISIC 239'!AA252</f>
        <v>1341361379857.8621</v>
      </c>
      <c r="AA14" s="84">
        <f>'ISIC 239'!AB252</f>
        <v>1389733116498.4531</v>
      </c>
      <c r="AB14" s="84">
        <f>'ISIC 239'!AC252</f>
        <v>1435289542908.5474</v>
      </c>
      <c r="AC14" s="84">
        <f>'ISIC 239'!AD252</f>
        <v>1482383384281.5034</v>
      </c>
      <c r="AD14" s="84">
        <f>'ISIC 239'!AE252</f>
        <v>1531068216012.1389</v>
      </c>
      <c r="AE14" s="84">
        <f>'ISIC 239'!AF252</f>
        <v>1581399546028.9375</v>
      </c>
      <c r="AF14" s="84">
        <f>'ISIC 239'!AG252</f>
        <v>1633434886855.4915</v>
      </c>
    </row>
    <row r="15" spans="1:35" x14ac:dyDescent="0.2">
      <c r="A15" s="3" t="s">
        <v>62</v>
      </c>
      <c r="B15" s="84">
        <f>'ISIC 241'!C123</f>
        <v>22018815768.200195</v>
      </c>
      <c r="C15" s="84">
        <f>'ISIC 241'!D123</f>
        <v>25342444394.25293</v>
      </c>
      <c r="D15" s="84">
        <f>'ISIC 241'!E123</f>
        <v>30196233204.272045</v>
      </c>
      <c r="E15" s="84">
        <f>'ISIC 241'!F123</f>
        <v>32406706647.362823</v>
      </c>
      <c r="F15" s="84">
        <f>'ISIC 241'!G123</f>
        <v>34916172068.066322</v>
      </c>
      <c r="G15" s="84">
        <f>'ISIC 241'!H123</f>
        <v>37621995857.827133</v>
      </c>
      <c r="H15" s="84">
        <f>'ISIC 241'!I123</f>
        <v>40851552419.094795</v>
      </c>
      <c r="I15" s="84">
        <f>'ISIC 241'!J123</f>
        <v>44359854065.514992</v>
      </c>
      <c r="J15" s="84">
        <f>'ISIC 241'!K123</f>
        <v>48171105372.438095</v>
      </c>
      <c r="K15" s="84">
        <f>'ISIC 241'!L123</f>
        <v>52311626838.281845</v>
      </c>
      <c r="L15" s="84">
        <f>'ISIC 241'!M123</f>
        <v>56810041247.754814</v>
      </c>
      <c r="M15" s="84">
        <f>'ISIC 241'!N123</f>
        <v>61980130193.920982</v>
      </c>
      <c r="N15" s="84">
        <f>'ISIC 241'!O123</f>
        <v>67622855829.586067</v>
      </c>
      <c r="O15" s="84">
        <f>'ISIC 241'!P123</f>
        <v>73781637858.394455</v>
      </c>
      <c r="P15" s="84">
        <f>'ISIC 241'!Q123</f>
        <v>80503906147.25708</v>
      </c>
      <c r="Q15" s="84">
        <f>'ISIC 241'!R123</f>
        <v>87841473219.808716</v>
      </c>
      <c r="R15" s="84">
        <f>'ISIC 241'!S123</f>
        <v>95759316898.957153</v>
      </c>
      <c r="S15" s="84">
        <f>'ISIC 241'!T123</f>
        <v>104394239630.08392</v>
      </c>
      <c r="T15" s="84">
        <f>'ISIC 241'!U123</f>
        <v>113811518589.93529</v>
      </c>
      <c r="U15" s="84">
        <f>'ISIC 241'!V123</f>
        <v>124082406566.2506</v>
      </c>
      <c r="V15" s="84">
        <f>'ISIC 241'!W123</f>
        <v>135284682334.27095</v>
      </c>
      <c r="W15" s="84">
        <f>'ISIC 241'!X123</f>
        <v>147111425187.30466</v>
      </c>
      <c r="X15" s="84">
        <f>'ISIC 241'!Y123</f>
        <v>159977416010.90555</v>
      </c>
      <c r="Y15" s="84">
        <f>'ISIC 241'!Z123</f>
        <v>173974480915.45642</v>
      </c>
      <c r="Z15" s="84">
        <f>'ISIC 241'!AA123</f>
        <v>189202607413.18033</v>
      </c>
      <c r="AA15" s="84">
        <f>'ISIC 241'!AB123</f>
        <v>205770674312.88654</v>
      </c>
      <c r="AB15" s="84">
        <f>'ISIC 241'!AC123</f>
        <v>223080880495.17029</v>
      </c>
      <c r="AC15" s="84">
        <f>'ISIC 241'!AD123</f>
        <v>241854472370.66409</v>
      </c>
      <c r="AD15" s="84">
        <f>'ISIC 241'!AE123</f>
        <v>262215814179.49527</v>
      </c>
      <c r="AE15" s="84">
        <f>'ISIC 241'!AF123</f>
        <v>284299898292.04004</v>
      </c>
      <c r="AF15" s="84">
        <f>'ISIC 241'!AG123</f>
        <v>308253258835.72192</v>
      </c>
    </row>
    <row r="16" spans="1:35" x14ac:dyDescent="0.2">
      <c r="A16" s="3" t="s">
        <v>87</v>
      </c>
      <c r="B16" s="84">
        <f>'ISIC 242'!C123</f>
        <v>512919762841.96875</v>
      </c>
      <c r="C16" s="84">
        <f>'ISIC 242'!D123</f>
        <v>590342401034.5</v>
      </c>
      <c r="D16" s="84">
        <f>'ISIC 242'!E123</f>
        <v>703409526511.56787</v>
      </c>
      <c r="E16" s="84">
        <f>'ISIC 242'!F123</f>
        <v>754901646984.09448</v>
      </c>
      <c r="F16" s="84">
        <f>'ISIC 242'!G123</f>
        <v>813358669468.75562</v>
      </c>
      <c r="G16" s="84">
        <f>'ISIC 242'!H123</f>
        <v>876389783909.55017</v>
      </c>
      <c r="H16" s="84">
        <f>'ISIC 242'!I123</f>
        <v>951621049883.5531</v>
      </c>
      <c r="I16" s="84">
        <f>'ISIC 242'!J123</f>
        <v>1033345574372.2253</v>
      </c>
      <c r="J16" s="84">
        <f>'ISIC 242'!K123</f>
        <v>1122127193559.0879</v>
      </c>
      <c r="K16" s="84">
        <f>'ISIC 242'!L123</f>
        <v>1218579033233.8484</v>
      </c>
      <c r="L16" s="84">
        <f>'ISIC 242'!M123</f>
        <v>1323367850051.3225</v>
      </c>
      <c r="M16" s="84">
        <f>'ISIC 242'!N123</f>
        <v>1443803064372.3906</v>
      </c>
      <c r="N16" s="84">
        <f>'ISIC 242'!O123</f>
        <v>1575248166838.2278</v>
      </c>
      <c r="O16" s="84">
        <f>'ISIC 242'!P123</f>
        <v>1718714602584.2319</v>
      </c>
      <c r="P16" s="84">
        <f>'ISIC 242'!Q123</f>
        <v>1875307231941.8438</v>
      </c>
      <c r="Q16" s="84">
        <f>'ISIC 242'!R123</f>
        <v>2046233007528.9863</v>
      </c>
      <c r="R16" s="84">
        <f>'ISIC 242'!S123</f>
        <v>2230676101330.3174</v>
      </c>
      <c r="S16" s="84">
        <f>'ISIC 242'!T123</f>
        <v>2431823273187.0557</v>
      </c>
      <c r="T16" s="84">
        <f>'ISIC 242'!U123</f>
        <v>2651195129582.6816</v>
      </c>
      <c r="U16" s="84">
        <f>'ISIC 242'!V123</f>
        <v>2890451476538.2739</v>
      </c>
      <c r="V16" s="84">
        <f>'ISIC 242'!W123</f>
        <v>3151404140419.5576</v>
      </c>
      <c r="W16" s="84">
        <f>'ISIC 242'!X123</f>
        <v>3426903522549.4307</v>
      </c>
      <c r="X16" s="84">
        <f>'ISIC 242'!Y123</f>
        <v>3726611782586.6763</v>
      </c>
      <c r="Y16" s="84">
        <f>'ISIC 242'!Z123</f>
        <v>4052667974114.1963</v>
      </c>
      <c r="Z16" s="84">
        <f>'ISIC 242'!AA123</f>
        <v>4407401267401.4785</v>
      </c>
      <c r="AA16" s="84">
        <f>'ISIC 242'!AB123</f>
        <v>4793347952019.2676</v>
      </c>
      <c r="AB16" s="84">
        <f>'ISIC 242'!AC123</f>
        <v>5196582483032.7295</v>
      </c>
      <c r="AC16" s="84">
        <f>'ISIC 242'!AD123</f>
        <v>5633906015498.8359</v>
      </c>
      <c r="AD16" s="84">
        <f>'ISIC 242'!AE123</f>
        <v>6108215566097.4785</v>
      </c>
      <c r="AE16" s="84">
        <f>'ISIC 242'!AF123</f>
        <v>6622655729675.5322</v>
      </c>
      <c r="AF16" s="84">
        <f>'ISIC 242'!AG123</f>
        <v>7180639961828.3184</v>
      </c>
    </row>
    <row r="17" spans="1:33" x14ac:dyDescent="0.2">
      <c r="A17" s="3" t="s">
        <v>118</v>
      </c>
      <c r="B17" s="84">
        <f>'ISIC 25'!C144</f>
        <v>122092819364.45703</v>
      </c>
      <c r="C17" s="84">
        <f>'ISIC 25'!D144</f>
        <v>134399973724.52734</v>
      </c>
      <c r="D17" s="84">
        <f>'ISIC 25'!E144</f>
        <v>152154818007.46307</v>
      </c>
      <c r="E17" s="84">
        <f>'ISIC 25'!F144</f>
        <v>160422601626.43875</v>
      </c>
      <c r="F17" s="84">
        <f>'ISIC 25'!G144</f>
        <v>169856139999.84979</v>
      </c>
      <c r="G17" s="84">
        <f>'ISIC 25'!H144</f>
        <v>179906465414.23785</v>
      </c>
      <c r="H17" s="84">
        <f>'ISIC 25'!I144</f>
        <v>192083557134.86765</v>
      </c>
      <c r="I17" s="84">
        <f>'ISIC 25'!J144</f>
        <v>205151519990.65262</v>
      </c>
      <c r="J17" s="84">
        <f>'ISIC 25'!K144</f>
        <v>219179759439.74884</v>
      </c>
      <c r="K17" s="84">
        <f>'ISIC 25'!L144</f>
        <v>234243347385.35385</v>
      </c>
      <c r="L17" s="84">
        <f>'ISIC 25'!M144</f>
        <v>250423500725.28503</v>
      </c>
      <c r="M17" s="84">
        <f>'ISIC 25'!N144</f>
        <v>269035006058.98337</v>
      </c>
      <c r="N17" s="84">
        <f>'ISIC 25'!O144</f>
        <v>289121992202.77295</v>
      </c>
      <c r="O17" s="84">
        <f>'ISIC 25'!P144</f>
        <v>310807665275.02673</v>
      </c>
      <c r="P17" s="84">
        <f>'ISIC 25'!Q144</f>
        <v>334225928482.15637</v>
      </c>
      <c r="Q17" s="84">
        <f>'ISIC 25'!R144</f>
        <v>359522337525.3219</v>
      </c>
      <c r="R17" s="84">
        <f>'ISIC 25'!S144</f>
        <v>386485345275.83374</v>
      </c>
      <c r="S17" s="84">
        <f>'ISIC 25'!T144</f>
        <v>415600575870.07318</v>
      </c>
      <c r="T17" s="84">
        <f>'ISIC 25'!U144</f>
        <v>447048366607.15753</v>
      </c>
      <c r="U17" s="84">
        <f>'ISIC 25'!V144</f>
        <v>481024714510.12006</v>
      </c>
      <c r="V17" s="84">
        <f>'ISIC 25'!W144</f>
        <v>517742671822.00977</v>
      </c>
      <c r="W17" s="84">
        <f>'ISIC 25'!X144</f>
        <v>555953103818.07275</v>
      </c>
      <c r="X17" s="84">
        <f>'ISIC 25'!Y144</f>
        <v>597164630676.07898</v>
      </c>
      <c r="Y17" s="84">
        <f>'ISIC 25'!Z144</f>
        <v>641624162738.22217</v>
      </c>
      <c r="Z17" s="84">
        <f>'ISIC 25'!AA144</f>
        <v>689599606987.20325</v>
      </c>
      <c r="AA17" s="84">
        <f>'ISIC 25'!AB144</f>
        <v>741381694775.51831</v>
      </c>
      <c r="AB17" s="84">
        <f>'ISIC 25'!AC144</f>
        <v>794733888093.13342</v>
      </c>
      <c r="AC17" s="84">
        <f>'ISIC 25'!AD144</f>
        <v>852168998142.02417</v>
      </c>
      <c r="AD17" s="84">
        <f>'ISIC 25'!AE144</f>
        <v>914013481086.43518</v>
      </c>
      <c r="AE17" s="84">
        <f>'ISIC 25'!AF144</f>
        <v>980620692108.06555</v>
      </c>
      <c r="AF17" s="84">
        <f>'ISIC 25'!AG144</f>
        <v>1052373148229.8103</v>
      </c>
    </row>
    <row r="18" spans="1:33" x14ac:dyDescent="0.2">
      <c r="A18" s="3" t="s">
        <v>119</v>
      </c>
      <c r="B18" s="84">
        <f>'ISIC 26'!C144</f>
        <v>7476888.8533748388</v>
      </c>
      <c r="C18" s="84">
        <f>'ISIC 26'!D144</f>
        <v>7944868.6330904961</v>
      </c>
      <c r="D18" s="84">
        <f>'ISIC 26'!E144</f>
        <v>8604736.0870891567</v>
      </c>
      <c r="E18" s="84">
        <f>'ISIC 26'!F144</f>
        <v>8924888.2542589121</v>
      </c>
      <c r="F18" s="84">
        <f>'ISIC 26'!G144</f>
        <v>9293463.9730821941</v>
      </c>
      <c r="G18" s="84">
        <f>'ISIC 26'!H144</f>
        <v>9677784.1437860709</v>
      </c>
      <c r="H18" s="84">
        <f>'ISIC 26'!I144</f>
        <v>10156071.981751729</v>
      </c>
      <c r="I18" s="84">
        <f>'ISIC 26'!J144</f>
        <v>10658360.842622494</v>
      </c>
      <c r="J18" s="84">
        <f>'ISIC 26'!K144</f>
        <v>11185876.703941239</v>
      </c>
      <c r="K18" s="84">
        <f>'ISIC 26'!L144</f>
        <v>11739909.460418589</v>
      </c>
      <c r="L18" s="84">
        <f>'ISIC 26'!M144</f>
        <v>12321816.338064386</v>
      </c>
      <c r="M18" s="84">
        <f>'ISIC 26'!N144</f>
        <v>12992275.346780164</v>
      </c>
      <c r="N18" s="84">
        <f>'ISIC 26'!O144</f>
        <v>13699645.997383015</v>
      </c>
      <c r="O18" s="84">
        <f>'ISIC 26'!P144</f>
        <v>14445987.485323848</v>
      </c>
      <c r="P18" s="84">
        <f>'ISIC 26'!Q144</f>
        <v>15233475.597217523</v>
      </c>
      <c r="Q18" s="84">
        <f>'ISIC 26'!R144</f>
        <v>16064409.416769508</v>
      </c>
      <c r="R18" s="84">
        <f>'ISIC 26'!S144</f>
        <v>16925024.180307865</v>
      </c>
      <c r="S18" s="84">
        <f>'ISIC 26'!T144</f>
        <v>17832322.06276032</v>
      </c>
      <c r="T18" s="84">
        <f>'ISIC 26'!U144</f>
        <v>18788871.112994719</v>
      </c>
      <c r="U18" s="84">
        <f>'ISIC 26'!V144</f>
        <v>19797382.880527545</v>
      </c>
      <c r="V18" s="84">
        <f>'ISIC 26'!W144</f>
        <v>20860720.579857957</v>
      </c>
      <c r="W18" s="84">
        <f>'ISIC 26'!X144</f>
        <v>21923515.102285165</v>
      </c>
      <c r="X18" s="84">
        <f>'ISIC 26'!Y144</f>
        <v>23041225.168500759</v>
      </c>
      <c r="Y18" s="84">
        <f>'ISIC 26'!Z144</f>
        <v>24216732.528214209</v>
      </c>
      <c r="Z18" s="84">
        <f>'ISIC 26'!AA144</f>
        <v>25453072.71126027</v>
      </c>
      <c r="AA18" s="84">
        <f>'ISIC 26'!AB144</f>
        <v>26753443.379473891</v>
      </c>
      <c r="AB18" s="84">
        <f>'ISIC 26'!AC144</f>
        <v>28031198.163374346</v>
      </c>
      <c r="AC18" s="84">
        <f>'ISIC 26'!AD144</f>
        <v>29370851.65147537</v>
      </c>
      <c r="AD18" s="84">
        <f>'ISIC 26'!AE144</f>
        <v>30775449.340685278</v>
      </c>
      <c r="AE18" s="84">
        <f>'ISIC 26'!AF144</f>
        <v>32248189.107247852</v>
      </c>
      <c r="AF18" s="84">
        <f>'ISIC 26'!AG144</f>
        <v>33792428.964515142</v>
      </c>
    </row>
    <row r="19" spans="1:33" x14ac:dyDescent="0.2">
      <c r="A19" s="3" t="s">
        <v>120</v>
      </c>
      <c r="B19" s="84">
        <f>'ISIC 27'!C393</f>
        <v>75270523180.146484</v>
      </c>
      <c r="C19" s="84">
        <f>'ISIC 27'!D393</f>
        <v>79981718377.466797</v>
      </c>
      <c r="D19" s="84">
        <f>'ISIC 27'!E393</f>
        <v>86624664322.774109</v>
      </c>
      <c r="E19" s="84">
        <f>'ISIC 27'!F393</f>
        <v>89847665438.973404</v>
      </c>
      <c r="F19" s="84">
        <f>'ISIC 27'!G393</f>
        <v>93558150873.674576</v>
      </c>
      <c r="G19" s="84">
        <f>'ISIC 27'!H393</f>
        <v>97427137143.880585</v>
      </c>
      <c r="H19" s="84">
        <f>'ISIC 27'!I393</f>
        <v>102242104505.35564</v>
      </c>
      <c r="I19" s="84">
        <f>'ISIC 27'!J393</f>
        <v>107298692357.16476</v>
      </c>
      <c r="J19" s="84">
        <f>'ISIC 27'!K393</f>
        <v>112609242727.23817</v>
      </c>
      <c r="K19" s="84">
        <f>'ISIC 27'!L393</f>
        <v>118186741103.47328</v>
      </c>
      <c r="L19" s="84">
        <f>'ISIC 27'!M393</f>
        <v>124044850804.10825</v>
      </c>
      <c r="M19" s="84">
        <f>'ISIC 27'!N393</f>
        <v>130794422898.40254</v>
      </c>
      <c r="N19" s="84">
        <f>'ISIC 27'!O393</f>
        <v>137915587863.84457</v>
      </c>
      <c r="O19" s="84">
        <f>'ISIC 27'!P393</f>
        <v>145429075809.16806</v>
      </c>
      <c r="P19" s="84">
        <f>'ISIC 27'!Q393</f>
        <v>153356790577.00601</v>
      </c>
      <c r="Q19" s="84">
        <f>'ISIC 27'!R393</f>
        <v>161721877253.06708</v>
      </c>
      <c r="R19" s="84">
        <f>'ISIC 27'!S393</f>
        <v>170385764703.90848</v>
      </c>
      <c r="S19" s="84">
        <f>'ISIC 27'!T393</f>
        <v>179519615377.8569</v>
      </c>
      <c r="T19" s="84">
        <f>'ISIC 27'!U393</f>
        <v>189149282057.48355</v>
      </c>
      <c r="U19" s="84">
        <f>'ISIC 27'!V393</f>
        <v>199302062159.49966</v>
      </c>
      <c r="V19" s="84">
        <f>'ISIC 27'!W393</f>
        <v>210006779925.85327</v>
      </c>
      <c r="W19" s="84">
        <f>'ISIC 27'!X393</f>
        <v>220706029480.69745</v>
      </c>
      <c r="X19" s="84">
        <f>'ISIC 27'!Y393</f>
        <v>231958118831.97754</v>
      </c>
      <c r="Y19" s="84">
        <f>'ISIC 27'!Z393</f>
        <v>243792058817.29733</v>
      </c>
      <c r="Z19" s="84">
        <f>'ISIC 27'!AA393</f>
        <v>256238408392.83105</v>
      </c>
      <c r="AA19" s="84">
        <f>'ISIC 27'!AB393</f>
        <v>269329358712.41156</v>
      </c>
      <c r="AB19" s="84">
        <f>'ISIC 27'!AC393</f>
        <v>282192632858.41028</v>
      </c>
      <c r="AC19" s="84">
        <f>'ISIC 27'!AD393</f>
        <v>295679046914.70026</v>
      </c>
      <c r="AD19" s="84">
        <f>'ISIC 27'!AE393</f>
        <v>309819260176.896</v>
      </c>
      <c r="AE19" s="84">
        <f>'ISIC 27'!AF393</f>
        <v>324645465957.30371</v>
      </c>
      <c r="AF19" s="84">
        <f>'ISIC 27'!AG393</f>
        <v>340191469683.1286</v>
      </c>
    </row>
    <row r="20" spans="1:33" x14ac:dyDescent="0.2">
      <c r="A20" s="3" t="s">
        <v>121</v>
      </c>
      <c r="B20" s="84">
        <f>'ISIC 28'!C144</f>
        <v>171708185457.57422</v>
      </c>
      <c r="C20" s="84">
        <f>'ISIC 28'!D144</f>
        <v>180079217169.74023</v>
      </c>
      <c r="D20" s="84">
        <f>'ISIC 28'!E144</f>
        <v>191997253376.62735</v>
      </c>
      <c r="E20" s="84">
        <f>'ISIC 28'!F144</f>
        <v>197583383186.56946</v>
      </c>
      <c r="F20" s="84">
        <f>'ISIC 28'!G144</f>
        <v>204136671897.28915</v>
      </c>
      <c r="G20" s="84">
        <f>'ISIC 28'!H144</f>
        <v>210921439706.49478</v>
      </c>
      <c r="H20" s="84">
        <f>'ISIC 28'!I144</f>
        <v>219622864461.14841</v>
      </c>
      <c r="I20" s="84">
        <f>'ISIC 28'!J144</f>
        <v>228694005181.05515</v>
      </c>
      <c r="J20" s="84">
        <f>'ISIC 28'!K144</f>
        <v>238151081233.3577</v>
      </c>
      <c r="K20" s="84">
        <f>'ISIC 28'!L144</f>
        <v>248011048480.85013</v>
      </c>
      <c r="L20" s="84">
        <f>'ISIC 28'!M144</f>
        <v>258291634051.73105</v>
      </c>
      <c r="M20" s="84">
        <f>'ISIC 28'!N144</f>
        <v>270243790072.73782</v>
      </c>
      <c r="N20" s="84">
        <f>'ISIC 28'!O144</f>
        <v>282761524639.41302</v>
      </c>
      <c r="O20" s="84">
        <f>'ISIC 28'!P144</f>
        <v>295872243197.5589</v>
      </c>
      <c r="P20" s="84">
        <f>'ISIC 28'!Q144</f>
        <v>309604712844.21356</v>
      </c>
      <c r="Q20" s="84">
        <f>'ISIC 28'!R144</f>
        <v>323989131689.62994</v>
      </c>
      <c r="R20" s="84">
        <f>'ISIC 28'!S144</f>
        <v>338733094424.75751</v>
      </c>
      <c r="S20" s="84">
        <f>'ISIC 28'!T144</f>
        <v>354164001148.87885</v>
      </c>
      <c r="T20" s="84">
        <f>'ISIC 28'!U144</f>
        <v>370314665477.05566</v>
      </c>
      <c r="U20" s="84">
        <f>'ISIC 28'!V144</f>
        <v>387219510167.47919</v>
      </c>
      <c r="V20" s="84">
        <f>'ISIC 28'!W144</f>
        <v>404914648338.0304</v>
      </c>
      <c r="W20" s="84">
        <f>'ISIC 28'!X144</f>
        <v>422313150468.57568</v>
      </c>
      <c r="X20" s="84">
        <f>'ISIC 28'!Y144</f>
        <v>440479513296.43256</v>
      </c>
      <c r="Y20" s="84">
        <f>'ISIC 28'!Z144</f>
        <v>459448572099.87671</v>
      </c>
      <c r="Z20" s="84">
        <f>'ISIC 28'!AA144</f>
        <v>479256787634.42499</v>
      </c>
      <c r="AA20" s="84">
        <f>'ISIC 28'!AB144</f>
        <v>499942324115.56238</v>
      </c>
      <c r="AB20" s="84">
        <f>'ISIC 28'!AC144</f>
        <v>519875684113.27057</v>
      </c>
      <c r="AC20" s="84">
        <f>'ISIC 28'!AD144</f>
        <v>540626665034.02881</v>
      </c>
      <c r="AD20" s="84">
        <f>'ISIC 28'!AE144</f>
        <v>562229786025.63745</v>
      </c>
      <c r="AE20" s="84">
        <f>'ISIC 28'!AF144</f>
        <v>584721066739.13025</v>
      </c>
      <c r="AF20" s="84">
        <f>'ISIC 28'!AG144</f>
        <v>608138094411.40112</v>
      </c>
    </row>
    <row r="21" spans="1:33" ht="15.75" customHeight="1" x14ac:dyDescent="0.2">
      <c r="A21" s="3" t="s">
        <v>122</v>
      </c>
      <c r="B21" s="84">
        <f>'ISIC 29'!C186</f>
        <v>83972665763.78418</v>
      </c>
      <c r="C21" s="84">
        <f>'ISIC 29'!D186</f>
        <v>87297115136.976562</v>
      </c>
      <c r="D21" s="84">
        <f>'ISIC 29'!E186</f>
        <v>92102853978.704895</v>
      </c>
      <c r="E21" s="84">
        <f>'ISIC 29'!F186</f>
        <v>94245281203.570297</v>
      </c>
      <c r="F21" s="84">
        <f>'ISIC 29'!G186</f>
        <v>96817918515.521088</v>
      </c>
      <c r="G21" s="84">
        <f>'ISIC 29'!H186</f>
        <v>99466158993.729767</v>
      </c>
      <c r="H21" s="84">
        <f>'ISIC 29'!I186</f>
        <v>102978480878.10837</v>
      </c>
      <c r="I21" s="84">
        <f>'ISIC 29'!J186</f>
        <v>106618464678.48582</v>
      </c>
      <c r="J21" s="84">
        <f>'ISIC 29'!K186</f>
        <v>110390913545.39302</v>
      </c>
      <c r="K21" s="84">
        <f>'ISIC 29'!L186</f>
        <v>114300818759.23402</v>
      </c>
      <c r="L21" s="84">
        <f>'ISIC 29'!M186</f>
        <v>118353367473.72699</v>
      </c>
      <c r="M21" s="84">
        <f>'ISIC 29'!N186</f>
        <v>123115405137.38475</v>
      </c>
      <c r="N21" s="84">
        <f>'ISIC 29'!O186</f>
        <v>128073070568.52393</v>
      </c>
      <c r="O21" s="84">
        <f>'ISIC 29'!P186</f>
        <v>133234594834.78029</v>
      </c>
      <c r="P21" s="84">
        <f>'ISIC 29'!Q186</f>
        <v>138608564850.27591</v>
      </c>
      <c r="Q21" s="84">
        <f>'ISIC 29'!R186</f>
        <v>144203939186.46393</v>
      </c>
      <c r="R21" s="84">
        <f>'ISIC 29'!S186</f>
        <v>149886649699.78296</v>
      </c>
      <c r="S21" s="84">
        <f>'ISIC 29'!T186</f>
        <v>155798347875.45557</v>
      </c>
      <c r="T21" s="84">
        <f>'ISIC 29'!U186</f>
        <v>161948500240.93771</v>
      </c>
      <c r="U21" s="84">
        <f>'ISIC 29'!V186</f>
        <v>168346976149.89426</v>
      </c>
      <c r="V21" s="84">
        <f>'ISIC 29'!W186</f>
        <v>175004065524.40417</v>
      </c>
      <c r="W21" s="84">
        <f>'ISIC 29'!X186</f>
        <v>181447218171.75598</v>
      </c>
      <c r="X21" s="84">
        <f>'ISIC 29'!Y186</f>
        <v>188133869817.81653</v>
      </c>
      <c r="Y21" s="84">
        <f>'ISIC 29'!Z186</f>
        <v>195073492836.52213</v>
      </c>
      <c r="Z21" s="84">
        <f>'ISIC 29'!AA186</f>
        <v>202275939810.78671</v>
      </c>
      <c r="AA21" s="84">
        <f>'ISIC 29'!AB186</f>
        <v>209751459282.24994</v>
      </c>
      <c r="AB21" s="84">
        <f>'ISIC 29'!AC186</f>
        <v>216814468321.93533</v>
      </c>
      <c r="AC21" s="84">
        <f>'ISIC 29'!AD186</f>
        <v>224121970613.01175</v>
      </c>
      <c r="AD21" s="84">
        <f>'ISIC 29'!AE186</f>
        <v>231682691417.9939</v>
      </c>
      <c r="AE21" s="84">
        <f>'ISIC 29'!AF186</f>
        <v>239505677768.92786</v>
      </c>
      <c r="AF21" s="84">
        <f>'ISIC 29'!AG186</f>
        <v>247600310717.41046</v>
      </c>
    </row>
    <row r="22" spans="1:33" ht="15.75" customHeight="1" x14ac:dyDescent="0.2">
      <c r="A22" s="3" t="s">
        <v>123</v>
      </c>
      <c r="B22" s="20">
        <f>calcs!D125</f>
        <v>940805364074.39941</v>
      </c>
      <c r="C22" s="20">
        <f>calcs!E125</f>
        <v>952941753270.95911</v>
      </c>
      <c r="D22" s="20">
        <f>calcs!F125</f>
        <v>965234701888.15442</v>
      </c>
      <c r="E22" s="20">
        <f>calcs!G125</f>
        <v>985601154097.99438</v>
      </c>
      <c r="F22" s="20">
        <f>calcs!H125</f>
        <v>993091722869.13916</v>
      </c>
      <c r="G22" s="20">
        <f>calcs!I125</f>
        <v>1029263193852.927</v>
      </c>
      <c r="H22" s="20">
        <f>calcs!J125</f>
        <v>1065434664836.7148</v>
      </c>
      <c r="I22" s="20">
        <f>calcs!K125</f>
        <v>1101606135820.5027</v>
      </c>
      <c r="J22" s="20">
        <f>calcs!L125</f>
        <v>1137777606804.3022</v>
      </c>
      <c r="K22" s="20">
        <f>calcs!M125</f>
        <v>1173949077788.0901</v>
      </c>
      <c r="L22" s="20">
        <f>calcs!N125</f>
        <v>1210120548771.8779</v>
      </c>
      <c r="M22" s="20">
        <f>calcs!O125</f>
        <v>1246292019755.6658</v>
      </c>
      <c r="N22" s="20">
        <f>calcs!P125</f>
        <v>1282463490739.4536</v>
      </c>
      <c r="O22" s="20">
        <f>calcs!Q125</f>
        <v>1318634961723.2415</v>
      </c>
      <c r="P22" s="20">
        <f>calcs!R125</f>
        <v>1354806432707.041</v>
      </c>
      <c r="Q22" s="20">
        <f>calcs!S125</f>
        <v>1390977903690.8289</v>
      </c>
      <c r="R22" s="20">
        <f>calcs!T125</f>
        <v>1427149374674.6167</v>
      </c>
      <c r="S22" s="20">
        <f>calcs!U125</f>
        <v>1463320845658.4045</v>
      </c>
      <c r="T22" s="20">
        <f>calcs!V125</f>
        <v>1499492316642.1924</v>
      </c>
      <c r="U22" s="20">
        <f>calcs!W125</f>
        <v>1535663787625.9802</v>
      </c>
      <c r="V22" s="20">
        <f>calcs!X125</f>
        <v>1571835258609.7798</v>
      </c>
      <c r="W22" s="20">
        <f>calcs!Y125</f>
        <v>1608006729593.5676</v>
      </c>
      <c r="X22" s="20">
        <f>calcs!Z125</f>
        <v>1644178200577.3555</v>
      </c>
      <c r="Y22" s="20">
        <f>calcs!AA125</f>
        <v>1680349671561.1436</v>
      </c>
      <c r="Z22" s="20">
        <f>calcs!AB125</f>
        <v>1716521142544.9316</v>
      </c>
      <c r="AA22" s="20">
        <f>calcs!AC125</f>
        <v>1752692613528.7195</v>
      </c>
      <c r="AB22" s="20">
        <f>calcs!AD125</f>
        <v>1788864084512.519</v>
      </c>
      <c r="AC22" s="20">
        <f>calcs!AE125</f>
        <v>1825035555496.3069</v>
      </c>
      <c r="AD22" s="20">
        <f>calcs!AF125</f>
        <v>1861207026480.0947</v>
      </c>
      <c r="AE22" s="20">
        <f>calcs!AG125</f>
        <v>1897378497463.8828</v>
      </c>
      <c r="AF22" s="20">
        <f>calcs!AH125</f>
        <v>1933549968447.6707</v>
      </c>
    </row>
    <row r="23" spans="1:33" ht="15.75" customHeight="1" x14ac:dyDescent="0.2">
      <c r="A23" s="3" t="s">
        <v>124</v>
      </c>
      <c r="B23" s="84">
        <f>'ISIC 31T33'!C184</f>
        <v>104355715803.15527</v>
      </c>
      <c r="C23" s="84">
        <f>'ISIC 31T33'!D184</f>
        <v>108582460349.24121</v>
      </c>
      <c r="D23" s="84">
        <f>'ISIC 31T33'!E184</f>
        <v>114679293986.39238</v>
      </c>
      <c r="E23" s="84">
        <f>'ISIC 31T33'!F184</f>
        <v>117416328917.71022</v>
      </c>
      <c r="F23" s="84">
        <f>'ISIC 31T33'!G184</f>
        <v>120692933610.74506</v>
      </c>
      <c r="G23" s="84">
        <f>'ISIC 31T33'!H184</f>
        <v>124067755855.81474</v>
      </c>
      <c r="H23" s="84">
        <f>'ISIC 31T33'!I184</f>
        <v>128525054302.47125</v>
      </c>
      <c r="I23" s="84">
        <f>'ISIC 31T33'!J184</f>
        <v>133147106808.56136</v>
      </c>
      <c r="J23" s="84">
        <f>'ISIC 31T33'!K184</f>
        <v>137940212375.91867</v>
      </c>
      <c r="K23" s="84">
        <f>'ISIC 31T33'!L184</f>
        <v>142910920456.92215</v>
      </c>
      <c r="L23" s="84">
        <f>'ISIC 31T33'!M184</f>
        <v>148066041402.49838</v>
      </c>
      <c r="M23" s="84">
        <f>'ISIC 31T33'!N184</f>
        <v>154115484181.51089</v>
      </c>
      <c r="N23" s="84">
        <f>'ISIC 31T33'!O184</f>
        <v>160417220737.16336</v>
      </c>
      <c r="O23" s="84">
        <f>'ISIC 31T33'!P184</f>
        <v>166982023755.31763</v>
      </c>
      <c r="P23" s="84">
        <f>'ISIC 31T33'!Q184</f>
        <v>173821138302.70001</v>
      </c>
      <c r="Q23" s="84">
        <f>'ISIC 31T33'!R184</f>
        <v>180946303105.25842</v>
      </c>
      <c r="R23" s="84">
        <f>'ISIC 31T33'!S184</f>
        <v>188189708680.7876</v>
      </c>
      <c r="S23" s="84">
        <f>'ISIC 31T33'!T184</f>
        <v>195729529744.89542</v>
      </c>
      <c r="T23" s="84">
        <f>'ISIC 31T33'!U184</f>
        <v>203578205565.72394</v>
      </c>
      <c r="U23" s="84">
        <f>'ISIC 31T33'!V184</f>
        <v>211748712418.82141</v>
      </c>
      <c r="V23" s="84">
        <f>'ISIC 31T33'!W184</f>
        <v>220254587560.9032</v>
      </c>
      <c r="W23" s="84">
        <f>'ISIC 31T33'!X184</f>
        <v>228501347810.58313</v>
      </c>
      <c r="X23" s="84">
        <f>'ISIC 31T33'!Y184</f>
        <v>237064938721.2804</v>
      </c>
      <c r="Y23" s="84">
        <f>'ISIC 31T33'!Z184</f>
        <v>245957883105.36563</v>
      </c>
      <c r="Z23" s="84">
        <f>'ISIC 31T33'!AA184</f>
        <v>255193214151.30133</v>
      </c>
      <c r="AA23" s="84">
        <f>'ISIC 31T33'!AB184</f>
        <v>264784496876.9032</v>
      </c>
      <c r="AB23" s="84">
        <f>'ISIC 31T33'!AC184</f>
        <v>273866399071.03418</v>
      </c>
      <c r="AC23" s="84">
        <f>'ISIC 31T33'!AD184</f>
        <v>283268389737.97455</v>
      </c>
      <c r="AD23" s="84">
        <f>'ISIC 31T33'!AE184</f>
        <v>293002092326.05524</v>
      </c>
      <c r="AE23" s="84">
        <f>'ISIC 31T33'!AF184</f>
        <v>303079566126.63208</v>
      </c>
      <c r="AF23" s="84">
        <f>'ISIC 31T33'!AG184</f>
        <v>313513323134.99878</v>
      </c>
    </row>
    <row r="24" spans="1:33" ht="15.75" customHeight="1" x14ac:dyDescent="0.2">
      <c r="A24" s="3" t="s">
        <v>84</v>
      </c>
      <c r="B24" s="20">
        <f>calcs!D127</f>
        <v>0</v>
      </c>
      <c r="C24" s="20">
        <f>calcs!E127</f>
        <v>0</v>
      </c>
      <c r="D24" s="20">
        <f>calcs!F127</f>
        <v>0</v>
      </c>
      <c r="E24" s="20">
        <f>calcs!G127</f>
        <v>0</v>
      </c>
      <c r="F24" s="20">
        <f>calcs!H127</f>
        <v>0</v>
      </c>
      <c r="G24" s="20">
        <f>calcs!I127</f>
        <v>0</v>
      </c>
      <c r="H24" s="20">
        <f>calcs!J127</f>
        <v>0</v>
      </c>
      <c r="I24" s="20">
        <f>calcs!K127</f>
        <v>0</v>
      </c>
      <c r="J24" s="20">
        <f>calcs!L127</f>
        <v>0</v>
      </c>
      <c r="K24" s="20">
        <f>calcs!M127</f>
        <v>0</v>
      </c>
      <c r="L24" s="20">
        <f>calcs!N127</f>
        <v>0</v>
      </c>
      <c r="M24" s="20">
        <f>calcs!O127</f>
        <v>0</v>
      </c>
      <c r="N24" s="20">
        <f>calcs!P127</f>
        <v>0</v>
      </c>
      <c r="O24" s="20">
        <f>calcs!Q127</f>
        <v>0</v>
      </c>
      <c r="P24" s="20">
        <f>calcs!R127</f>
        <v>0</v>
      </c>
      <c r="Q24" s="20">
        <f>calcs!S127</f>
        <v>0</v>
      </c>
      <c r="R24" s="20">
        <f>calcs!T127</f>
        <v>0</v>
      </c>
      <c r="S24" s="20">
        <f>calcs!U127</f>
        <v>0</v>
      </c>
      <c r="T24" s="20">
        <f>calcs!V127</f>
        <v>0</v>
      </c>
      <c r="U24" s="20">
        <f>calcs!W127</f>
        <v>0</v>
      </c>
      <c r="V24" s="20">
        <f>calcs!X127</f>
        <v>0</v>
      </c>
      <c r="W24" s="20">
        <f>calcs!Y127</f>
        <v>0</v>
      </c>
      <c r="X24" s="20">
        <f>calcs!Z127</f>
        <v>0</v>
      </c>
      <c r="Y24" s="20">
        <f>calcs!AA127</f>
        <v>0</v>
      </c>
      <c r="Z24" s="20">
        <f>calcs!AB127</f>
        <v>0</v>
      </c>
      <c r="AA24" s="20">
        <f>calcs!AC127</f>
        <v>0</v>
      </c>
      <c r="AB24" s="20">
        <f>calcs!AD127</f>
        <v>0</v>
      </c>
      <c r="AC24" s="20">
        <f>calcs!AE127</f>
        <v>0</v>
      </c>
      <c r="AD24" s="20">
        <f>calcs!AF127</f>
        <v>0</v>
      </c>
      <c r="AE24" s="20">
        <f>calcs!AG127</f>
        <v>0</v>
      </c>
      <c r="AF24" s="20">
        <f>calcs!AH127</f>
        <v>0</v>
      </c>
    </row>
    <row r="25" spans="1:33" ht="15.75" customHeight="1" x14ac:dyDescent="0.2">
      <c r="A25" s="3" t="s">
        <v>125</v>
      </c>
      <c r="B25" s="20">
        <f>calcs!D128</f>
        <v>299600993008.27075</v>
      </c>
      <c r="C25" s="20">
        <f>calcs!E128</f>
        <v>312805623200.61639</v>
      </c>
      <c r="D25" s="20">
        <f>calcs!F128</f>
        <v>326010253392.9671</v>
      </c>
      <c r="E25" s="20">
        <f>calcs!G128</f>
        <v>339214883585.31781</v>
      </c>
      <c r="F25" s="20">
        <f>calcs!H128</f>
        <v>352419513777.66345</v>
      </c>
      <c r="G25" s="20">
        <f>calcs!I128</f>
        <v>365624143970.01416</v>
      </c>
      <c r="H25" s="20">
        <f>calcs!J128</f>
        <v>378828774162.36487</v>
      </c>
      <c r="I25" s="20">
        <f>calcs!K128</f>
        <v>392033404354.71558</v>
      </c>
      <c r="J25" s="20">
        <f>calcs!L128</f>
        <v>405238034547.06122</v>
      </c>
      <c r="K25" s="20">
        <f>calcs!M128</f>
        <v>418442664739.41193</v>
      </c>
      <c r="L25" s="20">
        <f>calcs!N128</f>
        <v>431647294931.76257</v>
      </c>
      <c r="M25" s="20">
        <f>calcs!O128</f>
        <v>444851925124.11328</v>
      </c>
      <c r="N25" s="20">
        <f>calcs!P128</f>
        <v>458056555316.45898</v>
      </c>
      <c r="O25" s="20">
        <f>calcs!Q128</f>
        <v>471261185508.80969</v>
      </c>
      <c r="P25" s="20">
        <f>calcs!R128</f>
        <v>484465815701.16034</v>
      </c>
      <c r="Q25" s="20">
        <f>calcs!S128</f>
        <v>497670445893.50604</v>
      </c>
      <c r="R25" s="20">
        <f>calcs!T128</f>
        <v>510875076085.85675</v>
      </c>
      <c r="S25" s="20">
        <f>calcs!U128</f>
        <v>524079706278.2074</v>
      </c>
      <c r="T25" s="20">
        <f>calcs!V128</f>
        <v>537284336470.55811</v>
      </c>
      <c r="U25" s="20">
        <f>calcs!W128</f>
        <v>550488966662.90381</v>
      </c>
      <c r="V25" s="20">
        <f>calcs!X128</f>
        <v>563693596855.25439</v>
      </c>
      <c r="W25" s="20">
        <f>calcs!Y128</f>
        <v>576898227047.6051</v>
      </c>
      <c r="X25" s="20">
        <f>calcs!Z128</f>
        <v>590102857239.95581</v>
      </c>
      <c r="Y25" s="20">
        <f>calcs!AA128</f>
        <v>603307487432.30151</v>
      </c>
      <c r="Z25" s="20">
        <f>calcs!AB128</f>
        <v>616512117624.6521</v>
      </c>
      <c r="AA25" s="20">
        <f>calcs!AC128</f>
        <v>629716747817.00281</v>
      </c>
      <c r="AB25" s="20">
        <f>calcs!AD128</f>
        <v>642921378009.35352</v>
      </c>
      <c r="AC25" s="20">
        <f>calcs!AE128</f>
        <v>656126008201.69922</v>
      </c>
      <c r="AD25" s="20">
        <f>calcs!AF128</f>
        <v>669330638394.04993</v>
      </c>
      <c r="AE25" s="20">
        <f>calcs!AG128</f>
        <v>682535268586.40051</v>
      </c>
      <c r="AF25" s="20">
        <f>calcs!AH128</f>
        <v>695739898778.74622</v>
      </c>
    </row>
    <row r="26" spans="1:33" ht="15.75" customHeight="1" x14ac:dyDescent="0.2">
      <c r="A26" s="3" t="s">
        <v>83</v>
      </c>
      <c r="B26" s="20">
        <f>calcs!D129</f>
        <v>4254076928000</v>
      </c>
      <c r="C26" s="20">
        <f>calcs!E129</f>
        <v>4435726012825.5996</v>
      </c>
      <c r="D26" s="20">
        <f>calcs!F129</f>
        <v>4694772411974.6143</v>
      </c>
      <c r="E26" s="20">
        <f>calcs!G129</f>
        <v>4847821992604.9863</v>
      </c>
      <c r="F26" s="20">
        <f>calcs!H129</f>
        <v>4882241528752.4824</v>
      </c>
      <c r="G26" s="20">
        <f>calcs!I129</f>
        <v>5067281208448.7871</v>
      </c>
      <c r="H26" s="20">
        <f>calcs!J129</f>
        <v>5252320888145.0918</v>
      </c>
      <c r="I26" s="20">
        <f>calcs!K129</f>
        <v>5437360567841.3965</v>
      </c>
      <c r="J26" s="20">
        <f>calcs!L129</f>
        <v>5622400247537.75</v>
      </c>
      <c r="K26" s="20">
        <f>calcs!M129</f>
        <v>5807439927234.0547</v>
      </c>
      <c r="L26" s="20">
        <f>calcs!N129</f>
        <v>5992479606930.3584</v>
      </c>
      <c r="M26" s="20">
        <f>calcs!O129</f>
        <v>6177519286626.6631</v>
      </c>
      <c r="N26" s="20">
        <f>calcs!P129</f>
        <v>6362558966323.0176</v>
      </c>
      <c r="O26" s="20">
        <f>calcs!Q129</f>
        <v>6547598646019.3213</v>
      </c>
      <c r="P26" s="20">
        <f>calcs!R129</f>
        <v>6732638325715.626</v>
      </c>
      <c r="Q26" s="20">
        <f>calcs!S129</f>
        <v>6917678005411.9297</v>
      </c>
      <c r="R26" s="20">
        <f>calcs!T129</f>
        <v>7102717685108.2334</v>
      </c>
      <c r="S26" s="20">
        <f>calcs!U129</f>
        <v>7287757364804.5879</v>
      </c>
      <c r="T26" s="20">
        <f>calcs!V129</f>
        <v>7472797044500.8926</v>
      </c>
      <c r="U26" s="20">
        <f>calcs!W129</f>
        <v>7657836724197.1963</v>
      </c>
      <c r="V26" s="20">
        <f>calcs!X129</f>
        <v>7842876403893.5</v>
      </c>
      <c r="W26" s="20">
        <f>calcs!Y129</f>
        <v>8027916083589.8037</v>
      </c>
      <c r="X26" s="20">
        <f>calcs!Z129</f>
        <v>8212955763286.1572</v>
      </c>
      <c r="Y26" s="20">
        <f>calcs!AA129</f>
        <v>8397995442982.4619</v>
      </c>
      <c r="Z26" s="20">
        <f>calcs!AB129</f>
        <v>8583035122678.7666</v>
      </c>
      <c r="AA26" s="20">
        <f>calcs!AC129</f>
        <v>8768074802375.0703</v>
      </c>
      <c r="AB26" s="20">
        <f>calcs!AD129</f>
        <v>8953114482071.4238</v>
      </c>
      <c r="AC26" s="20">
        <f>calcs!AE129</f>
        <v>9138154161767.7285</v>
      </c>
      <c r="AD26" s="20">
        <f>calcs!AF129</f>
        <v>9323193841464.0312</v>
      </c>
      <c r="AE26" s="20">
        <f>calcs!AG129</f>
        <v>9508233521160.334</v>
      </c>
      <c r="AF26" s="20">
        <f>calcs!AH129</f>
        <v>9693273200856.6367</v>
      </c>
    </row>
    <row r="27" spans="1:33" ht="15.75" customHeight="1" x14ac:dyDescent="0.2"/>
    <row r="28" spans="1:33" ht="15.75" customHeight="1" x14ac:dyDescent="0.2"/>
    <row r="29" spans="1:33" ht="15.75" customHeight="1" x14ac:dyDescent="0.2">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3" ht="15.75" customHeight="1" x14ac:dyDescent="0.2">
      <c r="A30" s="1"/>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row>
    <row r="31" spans="1:33" ht="15.75" customHeight="1" x14ac:dyDescent="0.2">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row>
    <row r="32" spans="1:33" ht="15.75" customHeight="1" x14ac:dyDescent="0.2">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row>
    <row r="33" spans="2:33" ht="15.75" customHeight="1" x14ac:dyDescent="0.2">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row>
    <row r="34" spans="2:33" ht="15.75" customHeight="1" x14ac:dyDescent="0.2">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row>
    <row r="35" spans="2:33" ht="15.75" customHeight="1" x14ac:dyDescent="0.2">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row>
    <row r="36" spans="2:33" ht="15.75" customHeight="1" x14ac:dyDescent="0.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row>
    <row r="37" spans="2:33" ht="15.75" customHeight="1" x14ac:dyDescent="0.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row>
    <row r="38" spans="2:33" ht="15.75" customHeight="1" x14ac:dyDescent="0.2"/>
    <row r="39" spans="2:33" ht="15.75" customHeight="1" x14ac:dyDescent="0.2">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row>
    <row r="40" spans="2:33" ht="15.75" customHeight="1" x14ac:dyDescent="0.2">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spans="2:33" ht="15.75" customHeight="1" x14ac:dyDescent="0.2">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row>
    <row r="42" spans="2:33" ht="15.75" customHeight="1" x14ac:dyDescent="0.2">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spans="2:33" ht="15.75" customHeight="1" x14ac:dyDescent="0.2">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row>
    <row r="44" spans="2:33" ht="15.75" customHeight="1" x14ac:dyDescent="0.2">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row>
    <row r="45" spans="2:33" ht="15.75" customHeight="1" x14ac:dyDescent="0.2">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row>
    <row r="46" spans="2:33" ht="15.75" customHeight="1" x14ac:dyDescent="0.2">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row>
    <row r="47" spans="2:33" ht="15.75" customHeight="1" x14ac:dyDescent="0.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row>
    <row r="48" spans="2:33" ht="15.75" customHeight="1" x14ac:dyDescent="0.2">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row>
    <row r="49" spans="2:33" ht="15.75" customHeight="1" x14ac:dyDescent="0.2">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row>
    <row r="50" spans="2:33" ht="15.75" customHeight="1" x14ac:dyDescent="0.2">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row>
    <row r="51" spans="2:33" ht="15.75" customHeight="1" x14ac:dyDescent="0.2">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row>
    <row r="52" spans="2:33" ht="15.75" customHeight="1" x14ac:dyDescent="0.2"/>
    <row r="53" spans="2:33" ht="15.75" customHeight="1" x14ac:dyDescent="0.2"/>
    <row r="54" spans="2:33" ht="15.75" customHeight="1" x14ac:dyDescent="0.2">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row>
    <row r="55" spans="2:33" ht="15.75" customHeight="1" x14ac:dyDescent="0.2"/>
    <row r="56" spans="2:33" ht="15.75" customHeight="1" x14ac:dyDescent="0.2">
      <c r="B56" s="24"/>
    </row>
    <row r="57" spans="2:33" ht="15.75" customHeight="1" x14ac:dyDescent="0.2">
      <c r="B57" s="24"/>
    </row>
    <row r="58" spans="2:33" ht="15.75" customHeight="1" x14ac:dyDescent="0.2">
      <c r="B58" s="24"/>
    </row>
    <row r="59" spans="2:33" ht="15.75" customHeight="1" x14ac:dyDescent="0.2">
      <c r="B59" s="24"/>
    </row>
    <row r="60" spans="2:33" ht="15.75" customHeight="1" x14ac:dyDescent="0.2">
      <c r="B60" s="24"/>
    </row>
    <row r="61" spans="2:33" ht="15.75" customHeight="1" x14ac:dyDescent="0.2">
      <c r="B61" s="24"/>
    </row>
    <row r="62" spans="2:33" ht="15.75" customHeight="1" x14ac:dyDescent="0.2">
      <c r="B62" s="24"/>
    </row>
    <row r="63" spans="2:33" ht="15.75" customHeight="1" x14ac:dyDescent="0.2">
      <c r="B63" s="24"/>
    </row>
    <row r="64" spans="2:33" ht="15.75" customHeight="1" x14ac:dyDescent="0.2">
      <c r="B64" s="24"/>
    </row>
    <row r="65" spans="2:2" ht="15.75" customHeight="1" x14ac:dyDescent="0.2">
      <c r="B65" s="24"/>
    </row>
    <row r="66" spans="2:2" ht="15.75" customHeight="1" x14ac:dyDescent="0.2">
      <c r="B66" s="24"/>
    </row>
    <row r="67" spans="2:2" ht="15.75" customHeight="1" x14ac:dyDescent="0.2">
      <c r="B67" s="24"/>
    </row>
    <row r="68" spans="2:2" ht="15.75" customHeight="1" x14ac:dyDescent="0.2">
      <c r="B68" s="24"/>
    </row>
    <row r="69" spans="2:2" ht="15.75" customHeight="1" x14ac:dyDescent="0.2">
      <c r="B69" s="24"/>
    </row>
    <row r="70" spans="2:2" ht="15.75" customHeight="1" x14ac:dyDescent="0.2">
      <c r="B70" s="24"/>
    </row>
    <row r="71" spans="2:2" ht="15.75" customHeight="1" x14ac:dyDescent="0.2">
      <c r="B71" s="24"/>
    </row>
    <row r="72" spans="2:2" ht="15.75" customHeight="1" x14ac:dyDescent="0.2">
      <c r="B72" s="24"/>
    </row>
    <row r="73" spans="2:2" ht="15.75" customHeight="1" x14ac:dyDescent="0.2">
      <c r="B73" s="24"/>
    </row>
    <row r="74" spans="2:2" ht="15.75" customHeight="1" x14ac:dyDescent="0.2">
      <c r="B74" s="24"/>
    </row>
    <row r="75" spans="2:2" ht="15.75" customHeight="1" x14ac:dyDescent="0.2">
      <c r="B75" s="24"/>
    </row>
    <row r="76" spans="2:2" ht="15.75" customHeight="1" x14ac:dyDescent="0.2">
      <c r="B76" s="24"/>
    </row>
    <row r="77" spans="2:2" ht="15.75" customHeight="1" x14ac:dyDescent="0.2">
      <c r="B77" s="24"/>
    </row>
    <row r="78" spans="2:2" ht="15.75" customHeight="1" x14ac:dyDescent="0.2">
      <c r="B78" s="24"/>
    </row>
    <row r="79" spans="2:2" ht="15.75" customHeight="1" x14ac:dyDescent="0.2">
      <c r="B79" s="24"/>
    </row>
    <row r="80" spans="2:2" ht="15.75" customHeight="1" x14ac:dyDescent="0.2">
      <c r="B80" s="24"/>
    </row>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legacy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497D"/>
  </sheetPr>
  <dimension ref="A1:AI1000"/>
  <sheetViews>
    <sheetView workbookViewId="0">
      <selection activeCell="J39" sqref="J39"/>
    </sheetView>
  </sheetViews>
  <sheetFormatPr baseColWidth="10" defaultColWidth="14.5" defaultRowHeight="15" customHeight="1" x14ac:dyDescent="0.2"/>
  <cols>
    <col min="1" max="1" width="39.83203125" customWidth="1"/>
    <col min="2" max="35" width="9.1640625" customWidth="1"/>
  </cols>
  <sheetData>
    <row r="1" spans="1:35" x14ac:dyDescent="0.2">
      <c r="A1" s="8" t="s">
        <v>239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
      <c r="A2" s="3" t="s">
        <v>111</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v>0</v>
      </c>
    </row>
    <row r="3" spans="1:35" x14ac:dyDescent="0.2">
      <c r="A3" s="3" t="s">
        <v>82</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v>0</v>
      </c>
    </row>
    <row r="4" spans="1:35" x14ac:dyDescent="0.2">
      <c r="A4" s="3" t="s">
        <v>86</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v>0</v>
      </c>
    </row>
    <row r="5" spans="1:35" x14ac:dyDescent="0.2">
      <c r="A5" s="3" t="s">
        <v>112</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v>0</v>
      </c>
    </row>
    <row r="6" spans="1:35" x14ac:dyDescent="0.2">
      <c r="A6" s="3" t="s">
        <v>113</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v>0</v>
      </c>
    </row>
    <row r="7" spans="1:35" x14ac:dyDescent="0.2">
      <c r="A7" s="3" t="s">
        <v>44</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v>0</v>
      </c>
    </row>
    <row r="8" spans="1:35" x14ac:dyDescent="0.2">
      <c r="A8" s="3" t="s">
        <v>48</v>
      </c>
      <c r="B8" s="20">
        <v>0</v>
      </c>
      <c r="C8" s="20">
        <v>0</v>
      </c>
      <c r="D8" s="20">
        <v>0</v>
      </c>
      <c r="E8" s="20">
        <v>0</v>
      </c>
      <c r="F8" s="20">
        <v>0</v>
      </c>
      <c r="G8" s="20">
        <v>0</v>
      </c>
      <c r="H8" s="20">
        <v>0</v>
      </c>
      <c r="I8" s="20">
        <v>0</v>
      </c>
      <c r="J8" s="20">
        <v>0</v>
      </c>
      <c r="K8" s="20">
        <v>0</v>
      </c>
      <c r="L8" s="20">
        <v>0</v>
      </c>
      <c r="M8" s="20">
        <v>0</v>
      </c>
      <c r="N8" s="20">
        <v>0</v>
      </c>
      <c r="O8" s="20">
        <v>0</v>
      </c>
      <c r="P8" s="20">
        <v>0</v>
      </c>
      <c r="Q8" s="20">
        <v>0</v>
      </c>
      <c r="R8" s="20">
        <v>0</v>
      </c>
      <c r="S8" s="20">
        <v>0</v>
      </c>
      <c r="T8" s="20">
        <v>0</v>
      </c>
      <c r="U8" s="20">
        <v>0</v>
      </c>
      <c r="V8" s="20">
        <v>0</v>
      </c>
      <c r="W8" s="20">
        <v>0</v>
      </c>
      <c r="X8" s="20">
        <v>0</v>
      </c>
      <c r="Y8" s="20">
        <v>0</v>
      </c>
      <c r="Z8" s="20">
        <v>0</v>
      </c>
      <c r="AA8" s="20">
        <v>0</v>
      </c>
      <c r="AB8" s="20">
        <v>0</v>
      </c>
      <c r="AC8" s="20">
        <v>0</v>
      </c>
      <c r="AD8" s="20">
        <v>0</v>
      </c>
      <c r="AE8" s="20">
        <v>0</v>
      </c>
      <c r="AF8" s="20">
        <v>0</v>
      </c>
    </row>
    <row r="9" spans="1:35" x14ac:dyDescent="0.2">
      <c r="A9" s="3" t="s">
        <v>50</v>
      </c>
      <c r="B9" s="20">
        <v>0</v>
      </c>
      <c r="C9" s="20">
        <v>0</v>
      </c>
      <c r="D9" s="20">
        <v>0</v>
      </c>
      <c r="E9" s="20">
        <v>0</v>
      </c>
      <c r="F9" s="20">
        <v>0</v>
      </c>
      <c r="G9" s="20">
        <v>0</v>
      </c>
      <c r="H9" s="20">
        <v>0</v>
      </c>
      <c r="I9" s="20">
        <v>0</v>
      </c>
      <c r="J9" s="20">
        <v>0</v>
      </c>
      <c r="K9" s="20">
        <v>0</v>
      </c>
      <c r="L9" s="20">
        <v>0</v>
      </c>
      <c r="M9" s="20">
        <v>0</v>
      </c>
      <c r="N9" s="20">
        <v>0</v>
      </c>
      <c r="O9" s="20">
        <v>0</v>
      </c>
      <c r="P9" s="20">
        <v>0</v>
      </c>
      <c r="Q9" s="20">
        <v>0</v>
      </c>
      <c r="R9" s="20">
        <v>0</v>
      </c>
      <c r="S9" s="20">
        <v>0</v>
      </c>
      <c r="T9" s="20">
        <v>0</v>
      </c>
      <c r="U9" s="20">
        <v>0</v>
      </c>
      <c r="V9" s="20">
        <v>0</v>
      </c>
      <c r="W9" s="20">
        <v>0</v>
      </c>
      <c r="X9" s="20">
        <v>0</v>
      </c>
      <c r="Y9" s="20">
        <v>0</v>
      </c>
      <c r="Z9" s="20">
        <v>0</v>
      </c>
      <c r="AA9" s="20">
        <v>0</v>
      </c>
      <c r="AB9" s="20">
        <v>0</v>
      </c>
      <c r="AC9" s="20">
        <v>0</v>
      </c>
      <c r="AD9" s="20">
        <v>0</v>
      </c>
      <c r="AE9" s="20">
        <v>0</v>
      </c>
      <c r="AF9" s="20">
        <v>0</v>
      </c>
    </row>
    <row r="10" spans="1:35" x14ac:dyDescent="0.2">
      <c r="A10" s="3" t="s">
        <v>53</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v>0</v>
      </c>
    </row>
    <row r="11" spans="1:35" x14ac:dyDescent="0.2">
      <c r="A11" s="3" t="s">
        <v>114</v>
      </c>
      <c r="B11" s="20">
        <v>0</v>
      </c>
      <c r="C11" s="20">
        <v>0</v>
      </c>
      <c r="D11" s="20">
        <v>0</v>
      </c>
      <c r="E11" s="20">
        <v>0</v>
      </c>
      <c r="F11" s="20">
        <v>0</v>
      </c>
      <c r="G11" s="20">
        <v>0</v>
      </c>
      <c r="H11" s="20">
        <v>0</v>
      </c>
      <c r="I11" s="20">
        <v>0</v>
      </c>
      <c r="J11" s="20">
        <v>0</v>
      </c>
      <c r="K11" s="20">
        <v>0</v>
      </c>
      <c r="L11" s="20">
        <v>0</v>
      </c>
      <c r="M11" s="20">
        <v>0</v>
      </c>
      <c r="N11" s="20">
        <v>0</v>
      </c>
      <c r="O11" s="20">
        <v>0</v>
      </c>
      <c r="P11" s="20">
        <v>0</v>
      </c>
      <c r="Q11" s="20">
        <v>0</v>
      </c>
      <c r="R11" s="20">
        <v>0</v>
      </c>
      <c r="S11" s="20">
        <v>0</v>
      </c>
      <c r="T11" s="20">
        <v>0</v>
      </c>
      <c r="U11" s="20">
        <v>0</v>
      </c>
      <c r="V11" s="20">
        <v>0</v>
      </c>
      <c r="W11" s="20">
        <v>0</v>
      </c>
      <c r="X11" s="20">
        <v>0</v>
      </c>
      <c r="Y11" s="20">
        <v>0</v>
      </c>
      <c r="Z11" s="20">
        <v>0</v>
      </c>
      <c r="AA11" s="20">
        <v>0</v>
      </c>
      <c r="AB11" s="20">
        <v>0</v>
      </c>
      <c r="AC11" s="20">
        <v>0</v>
      </c>
      <c r="AD11" s="20">
        <v>0</v>
      </c>
      <c r="AE11" s="20">
        <v>0</v>
      </c>
      <c r="AF11" s="20">
        <v>0</v>
      </c>
    </row>
    <row r="12" spans="1:35" x14ac:dyDescent="0.2">
      <c r="A12" s="3" t="s">
        <v>115</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v>0</v>
      </c>
    </row>
    <row r="13" spans="1:35" x14ac:dyDescent="0.2">
      <c r="A13" s="3" t="s">
        <v>116</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v>0</v>
      </c>
    </row>
    <row r="14" spans="1:35" x14ac:dyDescent="0.2">
      <c r="A14" s="3" t="s">
        <v>117</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v>0</v>
      </c>
    </row>
    <row r="15" spans="1:35" x14ac:dyDescent="0.2">
      <c r="A15" s="3" t="s">
        <v>62</v>
      </c>
      <c r="B15" s="20">
        <v>0</v>
      </c>
      <c r="C15" s="20">
        <v>0</v>
      </c>
      <c r="D15" s="20">
        <v>0</v>
      </c>
      <c r="E15" s="20">
        <v>0</v>
      </c>
      <c r="F15" s="20">
        <v>0</v>
      </c>
      <c r="G15" s="20">
        <v>0</v>
      </c>
      <c r="H15" s="20">
        <v>0</v>
      </c>
      <c r="I15" s="20">
        <v>0</v>
      </c>
      <c r="J15" s="20">
        <v>0</v>
      </c>
      <c r="K15" s="20">
        <v>0</v>
      </c>
      <c r="L15" s="20">
        <v>0</v>
      </c>
      <c r="M15" s="20">
        <v>0</v>
      </c>
      <c r="N15" s="20">
        <v>0</v>
      </c>
      <c r="O15" s="20">
        <v>0</v>
      </c>
      <c r="P15" s="20">
        <v>0</v>
      </c>
      <c r="Q15" s="20">
        <v>0</v>
      </c>
      <c r="R15" s="20">
        <v>0</v>
      </c>
      <c r="S15" s="20">
        <v>0</v>
      </c>
      <c r="T15" s="20">
        <v>0</v>
      </c>
      <c r="U15" s="20">
        <v>0</v>
      </c>
      <c r="V15" s="20">
        <v>0</v>
      </c>
      <c r="W15" s="20">
        <v>0</v>
      </c>
      <c r="X15" s="20">
        <v>0</v>
      </c>
      <c r="Y15" s="20">
        <v>0</v>
      </c>
      <c r="Z15" s="20">
        <v>0</v>
      </c>
      <c r="AA15" s="20">
        <v>0</v>
      </c>
      <c r="AB15" s="20">
        <v>0</v>
      </c>
      <c r="AC15" s="20">
        <v>0</v>
      </c>
      <c r="AD15" s="20">
        <v>0</v>
      </c>
      <c r="AE15" s="20">
        <v>0</v>
      </c>
      <c r="AF15" s="20">
        <v>0</v>
      </c>
    </row>
    <row r="16" spans="1:35" x14ac:dyDescent="0.2">
      <c r="A16" s="3" t="s">
        <v>87</v>
      </c>
      <c r="B16" s="20">
        <v>0</v>
      </c>
      <c r="C16" s="20">
        <v>0</v>
      </c>
      <c r="D16" s="20">
        <v>0</v>
      </c>
      <c r="E16" s="20">
        <v>0</v>
      </c>
      <c r="F16" s="20">
        <v>0</v>
      </c>
      <c r="G16" s="20">
        <v>0</v>
      </c>
      <c r="H16" s="20">
        <v>0</v>
      </c>
      <c r="I16" s="20">
        <v>0</v>
      </c>
      <c r="J16" s="20">
        <v>0</v>
      </c>
      <c r="K16" s="20">
        <v>0</v>
      </c>
      <c r="L16" s="20">
        <v>0</v>
      </c>
      <c r="M16" s="20">
        <v>0</v>
      </c>
      <c r="N16" s="20">
        <v>0</v>
      </c>
      <c r="O16" s="20">
        <v>0</v>
      </c>
      <c r="P16" s="20">
        <v>0</v>
      </c>
      <c r="Q16" s="20">
        <v>0</v>
      </c>
      <c r="R16" s="20">
        <v>0</v>
      </c>
      <c r="S16" s="20">
        <v>0</v>
      </c>
      <c r="T16" s="20">
        <v>0</v>
      </c>
      <c r="U16" s="20">
        <v>0</v>
      </c>
      <c r="V16" s="20">
        <v>0</v>
      </c>
      <c r="W16" s="20">
        <v>0</v>
      </c>
      <c r="X16" s="20">
        <v>0</v>
      </c>
      <c r="Y16" s="20">
        <v>0</v>
      </c>
      <c r="Z16" s="20">
        <v>0</v>
      </c>
      <c r="AA16" s="20">
        <v>0</v>
      </c>
      <c r="AB16" s="20">
        <v>0</v>
      </c>
      <c r="AC16" s="20">
        <v>0</v>
      </c>
      <c r="AD16" s="20">
        <v>0</v>
      </c>
      <c r="AE16" s="20">
        <v>0</v>
      </c>
      <c r="AF16" s="20">
        <v>0</v>
      </c>
    </row>
    <row r="17" spans="1:32" x14ac:dyDescent="0.2">
      <c r="A17" s="3" t="s">
        <v>118</v>
      </c>
      <c r="B17" s="20">
        <v>0</v>
      </c>
      <c r="C17" s="20">
        <v>0</v>
      </c>
      <c r="D17" s="20">
        <v>0</v>
      </c>
      <c r="E17" s="20">
        <v>0</v>
      </c>
      <c r="F17" s="20">
        <v>0</v>
      </c>
      <c r="G17" s="20">
        <v>0</v>
      </c>
      <c r="H17" s="20">
        <v>0</v>
      </c>
      <c r="I17" s="20">
        <v>0</v>
      </c>
      <c r="J17" s="20">
        <v>0</v>
      </c>
      <c r="K17" s="20">
        <v>0</v>
      </c>
      <c r="L17" s="20">
        <v>0</v>
      </c>
      <c r="M17" s="20">
        <v>0</v>
      </c>
      <c r="N17" s="20">
        <v>0</v>
      </c>
      <c r="O17" s="20">
        <v>0</v>
      </c>
      <c r="P17" s="20">
        <v>0</v>
      </c>
      <c r="Q17" s="20">
        <v>0</v>
      </c>
      <c r="R17" s="20">
        <v>0</v>
      </c>
      <c r="S17" s="20">
        <v>0</v>
      </c>
      <c r="T17" s="20">
        <v>0</v>
      </c>
      <c r="U17" s="20">
        <v>0</v>
      </c>
      <c r="V17" s="20">
        <v>0</v>
      </c>
      <c r="W17" s="20">
        <v>0</v>
      </c>
      <c r="X17" s="20">
        <v>0</v>
      </c>
      <c r="Y17" s="20">
        <v>0</v>
      </c>
      <c r="Z17" s="20">
        <v>0</v>
      </c>
      <c r="AA17" s="20">
        <v>0</v>
      </c>
      <c r="AB17" s="20">
        <v>0</v>
      </c>
      <c r="AC17" s="20">
        <v>0</v>
      </c>
      <c r="AD17" s="20">
        <v>0</v>
      </c>
      <c r="AE17" s="20">
        <v>0</v>
      </c>
      <c r="AF17" s="20">
        <v>0</v>
      </c>
    </row>
    <row r="18" spans="1:32" x14ac:dyDescent="0.2">
      <c r="A18" s="3" t="s">
        <v>119</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c r="AF18" s="20">
        <v>0</v>
      </c>
    </row>
    <row r="19" spans="1:32" x14ac:dyDescent="0.2">
      <c r="A19" s="3" t="s">
        <v>120</v>
      </c>
      <c r="B19" s="20">
        <v>0</v>
      </c>
      <c r="C19" s="20">
        <v>0</v>
      </c>
      <c r="D19" s="20">
        <v>0</v>
      </c>
      <c r="E19" s="20">
        <v>0</v>
      </c>
      <c r="F19" s="20">
        <v>0</v>
      </c>
      <c r="G19" s="20">
        <v>0</v>
      </c>
      <c r="H19" s="20">
        <v>0</v>
      </c>
      <c r="I19" s="20">
        <v>0</v>
      </c>
      <c r="J19" s="20">
        <v>0</v>
      </c>
      <c r="K19" s="20">
        <v>0</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0</v>
      </c>
      <c r="AD19" s="20">
        <v>0</v>
      </c>
      <c r="AE19" s="20">
        <v>0</v>
      </c>
      <c r="AF19" s="20">
        <v>0</v>
      </c>
    </row>
    <row r="20" spans="1:32" x14ac:dyDescent="0.2">
      <c r="A20" s="3" t="s">
        <v>121</v>
      </c>
      <c r="B20" s="20">
        <v>0</v>
      </c>
      <c r="C20" s="20">
        <v>0</v>
      </c>
      <c r="D20" s="20">
        <v>0</v>
      </c>
      <c r="E20" s="20">
        <v>0</v>
      </c>
      <c r="F20" s="20">
        <v>0</v>
      </c>
      <c r="G20" s="20">
        <v>0</v>
      </c>
      <c r="H20" s="20">
        <v>0</v>
      </c>
      <c r="I20" s="20">
        <v>0</v>
      </c>
      <c r="J20" s="20">
        <v>0</v>
      </c>
      <c r="K20" s="20">
        <v>0</v>
      </c>
      <c r="L20" s="20">
        <v>0</v>
      </c>
      <c r="M20" s="20">
        <v>0</v>
      </c>
      <c r="N20" s="20">
        <v>0</v>
      </c>
      <c r="O20" s="20">
        <v>0</v>
      </c>
      <c r="P20" s="20">
        <v>0</v>
      </c>
      <c r="Q20" s="20">
        <v>0</v>
      </c>
      <c r="R20" s="20">
        <v>0</v>
      </c>
      <c r="S20" s="20">
        <v>0</v>
      </c>
      <c r="T20" s="20">
        <v>0</v>
      </c>
      <c r="U20" s="20">
        <v>0</v>
      </c>
      <c r="V20" s="20">
        <v>0</v>
      </c>
      <c r="W20" s="20">
        <v>0</v>
      </c>
      <c r="X20" s="20">
        <v>0</v>
      </c>
      <c r="Y20" s="20">
        <v>0</v>
      </c>
      <c r="Z20" s="20">
        <v>0</v>
      </c>
      <c r="AA20" s="20">
        <v>0</v>
      </c>
      <c r="AB20" s="20">
        <v>0</v>
      </c>
      <c r="AC20" s="20">
        <v>0</v>
      </c>
      <c r="AD20" s="20">
        <v>0</v>
      </c>
      <c r="AE20" s="20">
        <v>0</v>
      </c>
      <c r="AF20" s="20">
        <v>0</v>
      </c>
    </row>
    <row r="21" spans="1:32" ht="15.75" customHeight="1" x14ac:dyDescent="0.2">
      <c r="A21" s="3" t="s">
        <v>122</v>
      </c>
      <c r="B21" s="20">
        <v>0</v>
      </c>
      <c r="C21" s="20">
        <v>0</v>
      </c>
      <c r="D21" s="20">
        <v>0</v>
      </c>
      <c r="E21" s="20">
        <v>0</v>
      </c>
      <c r="F21" s="20">
        <v>0</v>
      </c>
      <c r="G21" s="20">
        <v>0</v>
      </c>
      <c r="H21" s="20">
        <v>0</v>
      </c>
      <c r="I21" s="20">
        <v>0</v>
      </c>
      <c r="J21" s="20">
        <v>0</v>
      </c>
      <c r="K21" s="20">
        <v>0</v>
      </c>
      <c r="L21" s="20">
        <v>0</v>
      </c>
      <c r="M21" s="20">
        <v>0</v>
      </c>
      <c r="N21" s="20">
        <v>0</v>
      </c>
      <c r="O21" s="20">
        <v>0</v>
      </c>
      <c r="P21" s="20">
        <v>0</v>
      </c>
      <c r="Q21" s="20">
        <v>0</v>
      </c>
      <c r="R21" s="20">
        <v>0</v>
      </c>
      <c r="S21" s="20">
        <v>0</v>
      </c>
      <c r="T21" s="20">
        <v>0</v>
      </c>
      <c r="U21" s="20">
        <v>0</v>
      </c>
      <c r="V21" s="20">
        <v>0</v>
      </c>
      <c r="W21" s="20">
        <v>0</v>
      </c>
      <c r="X21" s="20">
        <v>0</v>
      </c>
      <c r="Y21" s="20">
        <v>0</v>
      </c>
      <c r="Z21" s="20">
        <v>0</v>
      </c>
      <c r="AA21" s="20">
        <v>0</v>
      </c>
      <c r="AB21" s="20">
        <v>0</v>
      </c>
      <c r="AC21" s="20">
        <v>0</v>
      </c>
      <c r="AD21" s="20">
        <v>0</v>
      </c>
      <c r="AE21" s="20">
        <v>0</v>
      </c>
      <c r="AF21" s="20">
        <v>0</v>
      </c>
    </row>
    <row r="22" spans="1:32" ht="15.75" customHeight="1" x14ac:dyDescent="0.2">
      <c r="A22" s="3" t="s">
        <v>123</v>
      </c>
      <c r="B22" s="20">
        <v>0</v>
      </c>
      <c r="C22" s="20">
        <v>0</v>
      </c>
      <c r="D22" s="20">
        <v>0</v>
      </c>
      <c r="E22" s="20">
        <v>0</v>
      </c>
      <c r="F22" s="20">
        <v>0</v>
      </c>
      <c r="G22" s="20">
        <v>0</v>
      </c>
      <c r="H22" s="20">
        <v>0</v>
      </c>
      <c r="I22" s="20">
        <v>0</v>
      </c>
      <c r="J22" s="20">
        <v>0</v>
      </c>
      <c r="K22" s="20">
        <v>0</v>
      </c>
      <c r="L22" s="20">
        <v>0</v>
      </c>
      <c r="M22" s="20">
        <v>0</v>
      </c>
      <c r="N22" s="20">
        <v>0</v>
      </c>
      <c r="O22" s="20">
        <v>0</v>
      </c>
      <c r="P22" s="20">
        <v>0</v>
      </c>
      <c r="Q22" s="20">
        <v>0</v>
      </c>
      <c r="R22" s="20">
        <v>0</v>
      </c>
      <c r="S22" s="20">
        <v>0</v>
      </c>
      <c r="T22" s="20">
        <v>0</v>
      </c>
      <c r="U22" s="20">
        <v>0</v>
      </c>
      <c r="V22" s="20">
        <v>0</v>
      </c>
      <c r="W22" s="20">
        <v>0</v>
      </c>
      <c r="X22" s="20">
        <v>0</v>
      </c>
      <c r="Y22" s="20">
        <v>0</v>
      </c>
      <c r="Z22" s="20">
        <v>0</v>
      </c>
      <c r="AA22" s="20">
        <v>0</v>
      </c>
      <c r="AB22" s="20">
        <v>0</v>
      </c>
      <c r="AC22" s="20">
        <v>0</v>
      </c>
      <c r="AD22" s="20">
        <v>0</v>
      </c>
      <c r="AE22" s="20">
        <v>0</v>
      </c>
      <c r="AF22" s="20">
        <v>0</v>
      </c>
    </row>
    <row r="23" spans="1:32" ht="15.75" customHeight="1" x14ac:dyDescent="0.2">
      <c r="A23" s="3" t="s">
        <v>124</v>
      </c>
      <c r="B23" s="20">
        <v>0</v>
      </c>
      <c r="C23" s="20">
        <v>0</v>
      </c>
      <c r="D23" s="20">
        <v>0</v>
      </c>
      <c r="E23" s="20">
        <v>0</v>
      </c>
      <c r="F23" s="20">
        <v>0</v>
      </c>
      <c r="G23" s="20">
        <v>0</v>
      </c>
      <c r="H23" s="20">
        <v>0</v>
      </c>
      <c r="I23" s="20">
        <v>0</v>
      </c>
      <c r="J23" s="20">
        <v>0</v>
      </c>
      <c r="K23" s="20">
        <v>0</v>
      </c>
      <c r="L23" s="20">
        <v>0</v>
      </c>
      <c r="M23" s="20">
        <v>0</v>
      </c>
      <c r="N23" s="20">
        <v>0</v>
      </c>
      <c r="O23" s="20">
        <v>0</v>
      </c>
      <c r="P23" s="20">
        <v>0</v>
      </c>
      <c r="Q23" s="20">
        <v>0</v>
      </c>
      <c r="R23" s="20">
        <v>0</v>
      </c>
      <c r="S23" s="20">
        <v>0</v>
      </c>
      <c r="T23" s="20">
        <v>0</v>
      </c>
      <c r="U23" s="20">
        <v>0</v>
      </c>
      <c r="V23" s="20">
        <v>0</v>
      </c>
      <c r="W23" s="20">
        <v>0</v>
      </c>
      <c r="X23" s="20">
        <v>0</v>
      </c>
      <c r="Y23" s="20">
        <v>0</v>
      </c>
      <c r="Z23" s="20">
        <v>0</v>
      </c>
      <c r="AA23" s="20">
        <v>0</v>
      </c>
      <c r="AB23" s="20">
        <v>0</v>
      </c>
      <c r="AC23" s="20">
        <v>0</v>
      </c>
      <c r="AD23" s="20">
        <v>0</v>
      </c>
      <c r="AE23" s="20">
        <v>0</v>
      </c>
      <c r="AF23" s="20">
        <v>0</v>
      </c>
    </row>
    <row r="24" spans="1:32" ht="15.75" customHeight="1" x14ac:dyDescent="0.2">
      <c r="A24" s="3" t="s">
        <v>84</v>
      </c>
      <c r="B24" s="20">
        <v>0</v>
      </c>
      <c r="C24" s="20">
        <v>0</v>
      </c>
      <c r="D24" s="20">
        <v>0</v>
      </c>
      <c r="E24" s="20">
        <v>0</v>
      </c>
      <c r="F24" s="20">
        <v>0</v>
      </c>
      <c r="G24" s="20">
        <v>0</v>
      </c>
      <c r="H24" s="20">
        <v>0</v>
      </c>
      <c r="I24" s="20">
        <v>0</v>
      </c>
      <c r="J24" s="20">
        <v>0</v>
      </c>
      <c r="K24" s="20">
        <v>0</v>
      </c>
      <c r="L24" s="20">
        <v>0</v>
      </c>
      <c r="M24" s="20">
        <v>0</v>
      </c>
      <c r="N24" s="20">
        <v>0</v>
      </c>
      <c r="O24" s="20">
        <v>0</v>
      </c>
      <c r="P24" s="20">
        <v>0</v>
      </c>
      <c r="Q24" s="20">
        <v>0</v>
      </c>
      <c r="R24" s="20">
        <v>0</v>
      </c>
      <c r="S24" s="20">
        <v>0</v>
      </c>
      <c r="T24" s="20">
        <v>0</v>
      </c>
      <c r="U24" s="20">
        <v>0</v>
      </c>
      <c r="V24" s="20">
        <v>0</v>
      </c>
      <c r="W24" s="20">
        <v>0</v>
      </c>
      <c r="X24" s="20">
        <v>0</v>
      </c>
      <c r="Y24" s="20">
        <v>0</v>
      </c>
      <c r="Z24" s="20">
        <v>0</v>
      </c>
      <c r="AA24" s="20">
        <v>0</v>
      </c>
      <c r="AB24" s="20">
        <v>0</v>
      </c>
      <c r="AC24" s="20">
        <v>0</v>
      </c>
      <c r="AD24" s="20">
        <v>0</v>
      </c>
      <c r="AE24" s="20">
        <v>0</v>
      </c>
      <c r="AF24" s="20">
        <v>0</v>
      </c>
    </row>
    <row r="25" spans="1:32" ht="15.75" customHeight="1" x14ac:dyDescent="0.2">
      <c r="A25" s="3" t="s">
        <v>125</v>
      </c>
      <c r="B25" s="20">
        <v>0</v>
      </c>
      <c r="C25" s="20">
        <v>0</v>
      </c>
      <c r="D25" s="20">
        <v>0</v>
      </c>
      <c r="E25" s="20">
        <v>0</v>
      </c>
      <c r="F25" s="20">
        <v>0</v>
      </c>
      <c r="G25" s="20">
        <v>0</v>
      </c>
      <c r="H25" s="20">
        <v>0</v>
      </c>
      <c r="I25" s="20">
        <v>0</v>
      </c>
      <c r="J25" s="20">
        <v>0</v>
      </c>
      <c r="K25" s="20">
        <v>0</v>
      </c>
      <c r="L25" s="20">
        <v>0</v>
      </c>
      <c r="M25" s="20">
        <v>0</v>
      </c>
      <c r="N25" s="20">
        <v>0</v>
      </c>
      <c r="O25" s="20">
        <v>0</v>
      </c>
      <c r="P25" s="20">
        <v>0</v>
      </c>
      <c r="Q25" s="20">
        <v>0</v>
      </c>
      <c r="R25" s="20">
        <v>0</v>
      </c>
      <c r="S25" s="20">
        <v>0</v>
      </c>
      <c r="T25" s="20">
        <v>0</v>
      </c>
      <c r="U25" s="20">
        <v>0</v>
      </c>
      <c r="V25" s="20">
        <v>0</v>
      </c>
      <c r="W25" s="20">
        <v>0</v>
      </c>
      <c r="X25" s="20">
        <v>0</v>
      </c>
      <c r="Y25" s="20">
        <v>0</v>
      </c>
      <c r="Z25" s="20">
        <v>0</v>
      </c>
      <c r="AA25" s="20">
        <v>0</v>
      </c>
      <c r="AB25" s="20">
        <v>0</v>
      </c>
      <c r="AC25" s="20">
        <v>0</v>
      </c>
      <c r="AD25" s="20">
        <v>0</v>
      </c>
      <c r="AE25" s="20">
        <v>0</v>
      </c>
      <c r="AF25" s="20">
        <v>0</v>
      </c>
    </row>
    <row r="26" spans="1:32" ht="15.75" customHeight="1" x14ac:dyDescent="0.2">
      <c r="A26" s="3" t="s">
        <v>83</v>
      </c>
      <c r="B26" s="20">
        <v>0</v>
      </c>
      <c r="C26" s="20">
        <v>0</v>
      </c>
      <c r="D26" s="20">
        <v>0</v>
      </c>
      <c r="E26" s="20">
        <v>0</v>
      </c>
      <c r="F26" s="20">
        <v>0</v>
      </c>
      <c r="G26" s="20">
        <v>0</v>
      </c>
      <c r="H26" s="20">
        <v>0</v>
      </c>
      <c r="I26" s="20">
        <v>0</v>
      </c>
      <c r="J26" s="20">
        <v>0</v>
      </c>
      <c r="K26" s="20">
        <v>0</v>
      </c>
      <c r="L26" s="20">
        <v>0</v>
      </c>
      <c r="M26" s="20">
        <v>0</v>
      </c>
      <c r="N26" s="20">
        <v>0</v>
      </c>
      <c r="O26" s="20">
        <v>0</v>
      </c>
      <c r="P26" s="20">
        <v>0</v>
      </c>
      <c r="Q26" s="20">
        <v>0</v>
      </c>
      <c r="R26" s="20">
        <v>0</v>
      </c>
      <c r="S26" s="20">
        <v>0</v>
      </c>
      <c r="T26" s="20">
        <v>0</v>
      </c>
      <c r="U26" s="20">
        <v>0</v>
      </c>
      <c r="V26" s="20">
        <v>0</v>
      </c>
      <c r="W26" s="20">
        <v>0</v>
      </c>
      <c r="X26" s="20">
        <v>0</v>
      </c>
      <c r="Y26" s="20">
        <v>0</v>
      </c>
      <c r="Z26" s="20">
        <v>0</v>
      </c>
      <c r="AA26" s="20">
        <v>0</v>
      </c>
      <c r="AB26" s="20">
        <v>0</v>
      </c>
      <c r="AC26" s="20">
        <v>0</v>
      </c>
      <c r="AD26" s="20">
        <v>0</v>
      </c>
      <c r="AE26" s="20">
        <v>0</v>
      </c>
      <c r="AF26" s="20">
        <v>0</v>
      </c>
    </row>
    <row r="27" spans="1:32" ht="15.75" customHeight="1" x14ac:dyDescent="0.2"/>
    <row r="28" spans="1:32" ht="15.75" customHeight="1" x14ac:dyDescent="0.2"/>
    <row r="29" spans="1:32" ht="15.75" customHeight="1" x14ac:dyDescent="0.2">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ht="15.75" customHeight="1" x14ac:dyDescent="0.2">
      <c r="A30" s="1"/>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row>
    <row r="31" spans="1:32" ht="15.75" customHeight="1" x14ac:dyDescent="0.2"/>
    <row r="32" spans="1: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497D"/>
  </sheetPr>
  <dimension ref="A1:AI1000"/>
  <sheetViews>
    <sheetView workbookViewId="0">
      <selection activeCell="E46" sqref="E46"/>
    </sheetView>
  </sheetViews>
  <sheetFormatPr baseColWidth="10" defaultColWidth="14.5" defaultRowHeight="15" customHeight="1" x14ac:dyDescent="0.2"/>
  <cols>
    <col min="1" max="1" width="39.83203125" customWidth="1"/>
    <col min="2" max="33" width="11.33203125" customWidth="1"/>
    <col min="34" max="35" width="9.1640625" customWidth="1"/>
  </cols>
  <sheetData>
    <row r="1" spans="1:35" x14ac:dyDescent="0.2">
      <c r="A1" s="8" t="s">
        <v>239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
      <c r="A2" s="3" t="s">
        <v>111</v>
      </c>
      <c r="B2" s="20">
        <f>calcs!D130</f>
        <v>0</v>
      </c>
      <c r="C2" s="20">
        <f>calcs!E130</f>
        <v>0</v>
      </c>
      <c r="D2" s="20">
        <f>calcs!F130</f>
        <v>0</v>
      </c>
      <c r="E2" s="20">
        <f>calcs!G130</f>
        <v>0</v>
      </c>
      <c r="F2" s="20">
        <f>calcs!H130</f>
        <v>0</v>
      </c>
      <c r="G2" s="20">
        <f>calcs!I130</f>
        <v>0</v>
      </c>
      <c r="H2" s="20">
        <f>calcs!J130</f>
        <v>0</v>
      </c>
      <c r="I2" s="20">
        <f>calcs!K130</f>
        <v>0</v>
      </c>
      <c r="J2" s="20">
        <f>calcs!L130</f>
        <v>0</v>
      </c>
      <c r="K2" s="20">
        <f>calcs!M130</f>
        <v>0</v>
      </c>
      <c r="L2" s="20">
        <f>calcs!N130</f>
        <v>0</v>
      </c>
      <c r="M2" s="20">
        <f>calcs!O130</f>
        <v>0</v>
      </c>
      <c r="N2" s="20">
        <f>calcs!P130</f>
        <v>0</v>
      </c>
      <c r="O2" s="20">
        <f>calcs!Q130</f>
        <v>0</v>
      </c>
      <c r="P2" s="20">
        <f>calcs!R130</f>
        <v>0</v>
      </c>
      <c r="Q2" s="20">
        <f>calcs!S130</f>
        <v>0</v>
      </c>
      <c r="R2" s="20">
        <f>calcs!T130</f>
        <v>0</v>
      </c>
      <c r="S2" s="20">
        <f>calcs!U130</f>
        <v>0</v>
      </c>
      <c r="T2" s="20">
        <f>calcs!V130</f>
        <v>0</v>
      </c>
      <c r="U2" s="20">
        <f>calcs!W130</f>
        <v>0</v>
      </c>
      <c r="V2" s="20">
        <f>calcs!X130</f>
        <v>0</v>
      </c>
      <c r="W2" s="20">
        <f>calcs!Y130</f>
        <v>0</v>
      </c>
      <c r="X2" s="20">
        <f>calcs!Z130</f>
        <v>0</v>
      </c>
      <c r="Y2" s="20">
        <f>calcs!AA130</f>
        <v>0</v>
      </c>
      <c r="Z2" s="20">
        <f>calcs!AB130</f>
        <v>0</v>
      </c>
      <c r="AA2" s="20">
        <f>calcs!AC130</f>
        <v>0</v>
      </c>
      <c r="AB2" s="20">
        <f>calcs!AD130</f>
        <v>0</v>
      </c>
      <c r="AC2" s="20">
        <f>calcs!AE130</f>
        <v>0</v>
      </c>
      <c r="AD2" s="20">
        <f>calcs!AF130</f>
        <v>0</v>
      </c>
      <c r="AE2" s="20">
        <f>calcs!AG130</f>
        <v>0</v>
      </c>
      <c r="AF2" s="20">
        <f>calcs!AH130</f>
        <v>0</v>
      </c>
    </row>
    <row r="3" spans="1:35" x14ac:dyDescent="0.2">
      <c r="A3" s="3" t="s">
        <v>82</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v>0</v>
      </c>
    </row>
    <row r="4" spans="1:35" x14ac:dyDescent="0.2">
      <c r="A4" s="3" t="s">
        <v>86</v>
      </c>
      <c r="B4" s="20">
        <f>'Adjusted Elec'!E50*BPCiObIC!C4</f>
        <v>1249200206.8</v>
      </c>
      <c r="C4" s="20">
        <f>'Adjusted Elec'!F50*BPCiObIC!D4</f>
        <v>2841431734.908</v>
      </c>
      <c r="D4" s="20">
        <f>'Adjusted Elec'!G50*BPCiObIC!E4</f>
        <v>3823187322.1100001</v>
      </c>
      <c r="E4" s="20">
        <f>'Adjusted Elec'!H50*BPCiObIC!F4</f>
        <v>348445046.93786621</v>
      </c>
      <c r="F4" s="20">
        <f>'Adjusted Elec'!I50*BPCiObIC!G4</f>
        <v>185481932.81205669</v>
      </c>
      <c r="G4" s="20">
        <f>'Adjusted Elec'!J50*BPCiObIC!H4</f>
        <v>391406883.75788414</v>
      </c>
      <c r="H4" s="20">
        <f>'Adjusted Elec'!K50*BPCiObIC!I4</f>
        <v>373099028.69564629</v>
      </c>
      <c r="I4" s="20">
        <f>'Adjusted Elec'!L50*BPCiObIC!J4</f>
        <v>356076500.768929</v>
      </c>
      <c r="J4" s="20">
        <f>'Adjusted Elec'!M50*BPCiObIC!K4</f>
        <v>340208533.17353463</v>
      </c>
      <c r="K4" s="20">
        <f>'Adjusted Elec'!N50*BPCiObIC!L4</f>
        <v>325381515.90102708</v>
      </c>
      <c r="L4" s="20">
        <f>'Adjusted Elec'!O50*BPCiObIC!M4</f>
        <v>311496271.35528147</v>
      </c>
      <c r="M4" s="20">
        <f>'Adjusted Elec'!P50*BPCiObIC!N4</f>
        <v>298465833.12345415</v>
      </c>
      <c r="N4" s="20">
        <f>'Adjusted Elec'!Q50*BPCiObIC!O4</f>
        <v>286213622.72904515</v>
      </c>
      <c r="O4" s="20">
        <f>'Adjusted Elec'!R50*BPCiObIC!P4</f>
        <v>274671943.58761591</v>
      </c>
      <c r="P4" s="20">
        <f>'Adjusted Elec'!S50*BPCiObIC!Q4</f>
        <v>263780729.59271073</v>
      </c>
      <c r="Q4" s="20">
        <f>'Adjusted Elec'!T50*BPCiObIC!R4</f>
        <v>253486499.48725614</v>
      </c>
      <c r="R4" s="20">
        <f>'Adjusted Elec'!U50*BPCiObIC!S4</f>
        <v>243741478.58860397</v>
      </c>
      <c r="S4" s="20">
        <f>'Adjusted Elec'!V50*BPCiObIC!T4</f>
        <v>234502857.43494833</v>
      </c>
      <c r="T4" s="20">
        <f>'Adjusted Elec'!W50*BPCiObIC!U4</f>
        <v>225732163.07549623</v>
      </c>
      <c r="U4" s="20">
        <f>'Adjusted Elec'!X50*BPCiObIC!V4</f>
        <v>217394723.5342451</v>
      </c>
      <c r="V4" s="20">
        <f>'Adjusted Elec'!Y50*BPCiObIC!W4</f>
        <v>209459209.72160381</v>
      </c>
      <c r="W4" s="20">
        <f>'Adjusted Elec'!Z50*BPCiObIC!X4</f>
        <v>201897242.03878349</v>
      </c>
      <c r="X4" s="20">
        <f>'Adjusted Elec'!AA50*BPCiObIC!Y4</f>
        <v>194683051.25699121</v>
      </c>
      <c r="Y4" s="20">
        <f>'Adjusted Elec'!AB50*BPCiObIC!Z4</f>
        <v>187793185.13588399</v>
      </c>
      <c r="Z4" s="20">
        <f>'Adjusted Elec'!AC50*BPCiObIC!AA4</f>
        <v>181206253.73821664</v>
      </c>
      <c r="AA4" s="20">
        <f>'Adjusted Elec'!AD50*BPCiObIC!AB4</f>
        <v>174902707.61804882</v>
      </c>
      <c r="AB4" s="20">
        <f>'Adjusted Elec'!AE50*BPCiObIC!AC4</f>
        <v>168864644.03268033</v>
      </c>
      <c r="AC4" s="20">
        <f>'Adjusted Elec'!AF50*BPCiObIC!AD4</f>
        <v>163075637.13649791</v>
      </c>
      <c r="AD4" s="20">
        <f>'Adjusted Elec'!AG50*BPCiObIC!AE4</f>
        <v>157520588.76073349</v>
      </c>
      <c r="AE4" s="20">
        <f>'Adjusted Elec'!AH50*BPCiObIC!AF4</f>
        <v>152185596.92851266</v>
      </c>
      <c r="AF4" s="20">
        <f>'Adjusted Elec'!AI50*BPCiObIC!AG4</f>
        <v>147057839.69089246</v>
      </c>
    </row>
    <row r="5" spans="1:35" x14ac:dyDescent="0.2">
      <c r="A5" s="3" t="s">
        <v>112</v>
      </c>
      <c r="B5" s="20">
        <f>calcs!D133</f>
        <v>0</v>
      </c>
      <c r="C5" s="20">
        <f>calcs!E133</f>
        <v>0</v>
      </c>
      <c r="D5" s="20">
        <f>calcs!F133</f>
        <v>0</v>
      </c>
      <c r="E5" s="20">
        <f>calcs!G133</f>
        <v>0</v>
      </c>
      <c r="F5" s="20">
        <f>calcs!H133</f>
        <v>0</v>
      </c>
      <c r="G5" s="20">
        <f>calcs!I133</f>
        <v>0</v>
      </c>
      <c r="H5" s="20">
        <f>calcs!J133</f>
        <v>0</v>
      </c>
      <c r="I5" s="20">
        <f>calcs!K133</f>
        <v>0</v>
      </c>
      <c r="J5" s="20">
        <f>calcs!L133</f>
        <v>0</v>
      </c>
      <c r="K5" s="20">
        <f>calcs!M133</f>
        <v>0</v>
      </c>
      <c r="L5" s="20">
        <f>calcs!N133</f>
        <v>0</v>
      </c>
      <c r="M5" s="20">
        <f>calcs!O133</f>
        <v>0</v>
      </c>
      <c r="N5" s="20">
        <f>calcs!P133</f>
        <v>0</v>
      </c>
      <c r="O5" s="20">
        <f>calcs!Q133</f>
        <v>0</v>
      </c>
      <c r="P5" s="20">
        <f>calcs!R133</f>
        <v>0</v>
      </c>
      <c r="Q5" s="20">
        <f>calcs!S133</f>
        <v>0</v>
      </c>
      <c r="R5" s="20">
        <f>calcs!T133</f>
        <v>0</v>
      </c>
      <c r="S5" s="20">
        <f>calcs!U133</f>
        <v>0</v>
      </c>
      <c r="T5" s="20">
        <f>calcs!V133</f>
        <v>0</v>
      </c>
      <c r="U5" s="20">
        <f>calcs!W133</f>
        <v>0</v>
      </c>
      <c r="V5" s="20">
        <f>calcs!X133</f>
        <v>0</v>
      </c>
      <c r="W5" s="20">
        <f>calcs!Y133</f>
        <v>0</v>
      </c>
      <c r="X5" s="20">
        <f>calcs!Z133</f>
        <v>0</v>
      </c>
      <c r="Y5" s="20">
        <f>calcs!AA133</f>
        <v>0</v>
      </c>
      <c r="Z5" s="20">
        <f>calcs!AB133</f>
        <v>0</v>
      </c>
      <c r="AA5" s="20">
        <f>calcs!AC133</f>
        <v>0</v>
      </c>
      <c r="AB5" s="20">
        <f>calcs!AD133</f>
        <v>0</v>
      </c>
      <c r="AC5" s="20">
        <f>calcs!AE133</f>
        <v>0</v>
      </c>
      <c r="AD5" s="20">
        <f>calcs!AF133</f>
        <v>0</v>
      </c>
      <c r="AE5" s="20">
        <f>calcs!AG133</f>
        <v>0</v>
      </c>
      <c r="AF5" s="20">
        <f>calcs!AH133</f>
        <v>0</v>
      </c>
    </row>
    <row r="6" spans="1:35" x14ac:dyDescent="0.2">
      <c r="A6" s="3" t="s">
        <v>113</v>
      </c>
      <c r="B6" s="20">
        <f>calcs!D134</f>
        <v>0</v>
      </c>
      <c r="C6" s="20">
        <f>calcs!E134</f>
        <v>0</v>
      </c>
      <c r="D6" s="20">
        <f>calcs!F134</f>
        <v>0</v>
      </c>
      <c r="E6" s="20">
        <f>calcs!G134</f>
        <v>0</v>
      </c>
      <c r="F6" s="20">
        <f>calcs!H134</f>
        <v>0</v>
      </c>
      <c r="G6" s="20">
        <f>calcs!I134</f>
        <v>0</v>
      </c>
      <c r="H6" s="20">
        <f>calcs!J134</f>
        <v>0</v>
      </c>
      <c r="I6" s="20">
        <f>calcs!K134</f>
        <v>0</v>
      </c>
      <c r="J6" s="20">
        <f>calcs!L134</f>
        <v>0</v>
      </c>
      <c r="K6" s="20">
        <f>calcs!M134</f>
        <v>0</v>
      </c>
      <c r="L6" s="20">
        <f>calcs!N134</f>
        <v>0</v>
      </c>
      <c r="M6" s="20">
        <f>calcs!O134</f>
        <v>0</v>
      </c>
      <c r="N6" s="20">
        <f>calcs!P134</f>
        <v>0</v>
      </c>
      <c r="O6" s="20">
        <f>calcs!Q134</f>
        <v>0</v>
      </c>
      <c r="P6" s="20">
        <f>calcs!R134</f>
        <v>0</v>
      </c>
      <c r="Q6" s="20">
        <f>calcs!S134</f>
        <v>0</v>
      </c>
      <c r="R6" s="20">
        <f>calcs!T134</f>
        <v>0</v>
      </c>
      <c r="S6" s="20">
        <f>calcs!U134</f>
        <v>0</v>
      </c>
      <c r="T6" s="20">
        <f>calcs!V134</f>
        <v>0</v>
      </c>
      <c r="U6" s="20">
        <f>calcs!W134</f>
        <v>0</v>
      </c>
      <c r="V6" s="20">
        <f>calcs!X134</f>
        <v>0</v>
      </c>
      <c r="W6" s="20">
        <f>calcs!Y134</f>
        <v>0</v>
      </c>
      <c r="X6" s="20">
        <f>calcs!Z134</f>
        <v>0</v>
      </c>
      <c r="Y6" s="20">
        <f>calcs!AA134</f>
        <v>0</v>
      </c>
      <c r="Z6" s="20">
        <f>calcs!AB134</f>
        <v>0</v>
      </c>
      <c r="AA6" s="20">
        <f>calcs!AC134</f>
        <v>0</v>
      </c>
      <c r="AB6" s="20">
        <f>calcs!AD134</f>
        <v>0</v>
      </c>
      <c r="AC6" s="20">
        <f>calcs!AE134</f>
        <v>0</v>
      </c>
      <c r="AD6" s="20">
        <f>calcs!AF134</f>
        <v>0</v>
      </c>
      <c r="AE6" s="20">
        <f>calcs!AG134</f>
        <v>0</v>
      </c>
      <c r="AF6" s="20">
        <f>calcs!AH134</f>
        <v>0</v>
      </c>
    </row>
    <row r="7" spans="1:35" x14ac:dyDescent="0.2">
      <c r="A7" s="3" t="s">
        <v>44</v>
      </c>
      <c r="B7" s="20">
        <f>calcs!D135</f>
        <v>0</v>
      </c>
      <c r="C7" s="20">
        <f>calcs!E135</f>
        <v>0</v>
      </c>
      <c r="D7" s="20">
        <f>calcs!F135</f>
        <v>0</v>
      </c>
      <c r="E7" s="20">
        <f>calcs!G135</f>
        <v>0</v>
      </c>
      <c r="F7" s="20">
        <f>calcs!H135</f>
        <v>0</v>
      </c>
      <c r="G7" s="20">
        <f>calcs!I135</f>
        <v>0</v>
      </c>
      <c r="H7" s="20">
        <f>calcs!J135</f>
        <v>0</v>
      </c>
      <c r="I7" s="20">
        <f>calcs!K135</f>
        <v>0</v>
      </c>
      <c r="J7" s="20">
        <f>calcs!L135</f>
        <v>0</v>
      </c>
      <c r="K7" s="20">
        <f>calcs!M135</f>
        <v>0</v>
      </c>
      <c r="L7" s="20">
        <f>calcs!N135</f>
        <v>0</v>
      </c>
      <c r="M7" s="20">
        <f>calcs!O135</f>
        <v>0</v>
      </c>
      <c r="N7" s="20">
        <f>calcs!P135</f>
        <v>0</v>
      </c>
      <c r="O7" s="20">
        <f>calcs!Q135</f>
        <v>0</v>
      </c>
      <c r="P7" s="20">
        <f>calcs!R135</f>
        <v>0</v>
      </c>
      <c r="Q7" s="20">
        <f>calcs!S135</f>
        <v>0</v>
      </c>
      <c r="R7" s="20">
        <f>calcs!T135</f>
        <v>0</v>
      </c>
      <c r="S7" s="20">
        <f>calcs!U135</f>
        <v>0</v>
      </c>
      <c r="T7" s="20">
        <f>calcs!V135</f>
        <v>0</v>
      </c>
      <c r="U7" s="20">
        <f>calcs!W135</f>
        <v>0</v>
      </c>
      <c r="V7" s="20">
        <f>calcs!X135</f>
        <v>0</v>
      </c>
      <c r="W7" s="20">
        <f>calcs!Y135</f>
        <v>0</v>
      </c>
      <c r="X7" s="20">
        <f>calcs!Z135</f>
        <v>0</v>
      </c>
      <c r="Y7" s="20">
        <f>calcs!AA135</f>
        <v>0</v>
      </c>
      <c r="Z7" s="20">
        <f>calcs!AB135</f>
        <v>0</v>
      </c>
      <c r="AA7" s="20">
        <f>calcs!AC135</f>
        <v>0</v>
      </c>
      <c r="AB7" s="20">
        <f>calcs!AD135</f>
        <v>0</v>
      </c>
      <c r="AC7" s="20">
        <f>calcs!AE135</f>
        <v>0</v>
      </c>
      <c r="AD7" s="20">
        <f>calcs!AF135</f>
        <v>0</v>
      </c>
      <c r="AE7" s="20">
        <f>calcs!AG135</f>
        <v>0</v>
      </c>
      <c r="AF7" s="20">
        <f>calcs!AH135</f>
        <v>0</v>
      </c>
    </row>
    <row r="8" spans="1:35" x14ac:dyDescent="0.2">
      <c r="A8" s="3" t="s">
        <v>48</v>
      </c>
      <c r="B8" s="20">
        <f>calcs!D136</f>
        <v>0</v>
      </c>
      <c r="C8" s="20">
        <f>calcs!E136</f>
        <v>0</v>
      </c>
      <c r="D8" s="20">
        <f>calcs!F136</f>
        <v>0</v>
      </c>
      <c r="E8" s="20">
        <f>calcs!G136</f>
        <v>0</v>
      </c>
      <c r="F8" s="20">
        <f>calcs!H136</f>
        <v>0</v>
      </c>
      <c r="G8" s="20">
        <f>calcs!I136</f>
        <v>0</v>
      </c>
      <c r="H8" s="20">
        <f>calcs!J136</f>
        <v>0</v>
      </c>
      <c r="I8" s="20">
        <f>calcs!K136</f>
        <v>0</v>
      </c>
      <c r="J8" s="20">
        <f>calcs!L136</f>
        <v>0</v>
      </c>
      <c r="K8" s="20">
        <f>calcs!M136</f>
        <v>0</v>
      </c>
      <c r="L8" s="20">
        <f>calcs!N136</f>
        <v>0</v>
      </c>
      <c r="M8" s="20">
        <f>calcs!O136</f>
        <v>0</v>
      </c>
      <c r="N8" s="20">
        <f>calcs!P136</f>
        <v>0</v>
      </c>
      <c r="O8" s="20">
        <f>calcs!Q136</f>
        <v>0</v>
      </c>
      <c r="P8" s="20">
        <f>calcs!R136</f>
        <v>0</v>
      </c>
      <c r="Q8" s="20">
        <f>calcs!S136</f>
        <v>0</v>
      </c>
      <c r="R8" s="20">
        <f>calcs!T136</f>
        <v>0</v>
      </c>
      <c r="S8" s="20">
        <f>calcs!U136</f>
        <v>0</v>
      </c>
      <c r="T8" s="20">
        <f>calcs!V136</f>
        <v>0</v>
      </c>
      <c r="U8" s="20">
        <f>calcs!W136</f>
        <v>0</v>
      </c>
      <c r="V8" s="20">
        <f>calcs!X136</f>
        <v>0</v>
      </c>
      <c r="W8" s="20">
        <f>calcs!Y136</f>
        <v>0</v>
      </c>
      <c r="X8" s="20">
        <f>calcs!Z136</f>
        <v>0</v>
      </c>
      <c r="Y8" s="20">
        <f>calcs!AA136</f>
        <v>0</v>
      </c>
      <c r="Z8" s="20">
        <f>calcs!AB136</f>
        <v>0</v>
      </c>
      <c r="AA8" s="20">
        <f>calcs!AC136</f>
        <v>0</v>
      </c>
      <c r="AB8" s="20">
        <f>calcs!AD136</f>
        <v>0</v>
      </c>
      <c r="AC8" s="20">
        <f>calcs!AE136</f>
        <v>0</v>
      </c>
      <c r="AD8" s="20">
        <f>calcs!AF136</f>
        <v>0</v>
      </c>
      <c r="AE8" s="20">
        <f>calcs!AG136</f>
        <v>0</v>
      </c>
      <c r="AF8" s="20">
        <f>calcs!AH136</f>
        <v>0</v>
      </c>
    </row>
    <row r="9" spans="1:35" x14ac:dyDescent="0.2">
      <c r="A9" s="3" t="s">
        <v>50</v>
      </c>
      <c r="B9" s="20">
        <f>calcs!D137</f>
        <v>0</v>
      </c>
      <c r="C9" s="20">
        <f>calcs!E137</f>
        <v>0</v>
      </c>
      <c r="D9" s="20">
        <f>calcs!F137</f>
        <v>0</v>
      </c>
      <c r="E9" s="20">
        <f>calcs!G137</f>
        <v>0</v>
      </c>
      <c r="F9" s="20">
        <f>calcs!H137</f>
        <v>0</v>
      </c>
      <c r="G9" s="20">
        <f>calcs!I137</f>
        <v>0</v>
      </c>
      <c r="H9" s="20">
        <f>calcs!J137</f>
        <v>0</v>
      </c>
      <c r="I9" s="20">
        <f>calcs!K137</f>
        <v>0</v>
      </c>
      <c r="J9" s="20">
        <f>calcs!L137</f>
        <v>0</v>
      </c>
      <c r="K9" s="20">
        <f>calcs!M137</f>
        <v>0</v>
      </c>
      <c r="L9" s="20">
        <f>calcs!N137</f>
        <v>0</v>
      </c>
      <c r="M9" s="20">
        <f>calcs!O137</f>
        <v>0</v>
      </c>
      <c r="N9" s="20">
        <f>calcs!P137</f>
        <v>0</v>
      </c>
      <c r="O9" s="20">
        <f>calcs!Q137</f>
        <v>0</v>
      </c>
      <c r="P9" s="20">
        <f>calcs!R137</f>
        <v>0</v>
      </c>
      <c r="Q9" s="20">
        <f>calcs!S137</f>
        <v>0</v>
      </c>
      <c r="R9" s="20">
        <f>calcs!T137</f>
        <v>0</v>
      </c>
      <c r="S9" s="20">
        <f>calcs!U137</f>
        <v>0</v>
      </c>
      <c r="T9" s="20">
        <f>calcs!V137</f>
        <v>0</v>
      </c>
      <c r="U9" s="20">
        <f>calcs!W137</f>
        <v>0</v>
      </c>
      <c r="V9" s="20">
        <f>calcs!X137</f>
        <v>0</v>
      </c>
      <c r="W9" s="20">
        <f>calcs!Y137</f>
        <v>0</v>
      </c>
      <c r="X9" s="20">
        <f>calcs!Z137</f>
        <v>0</v>
      </c>
      <c r="Y9" s="20">
        <f>calcs!AA137</f>
        <v>0</v>
      </c>
      <c r="Z9" s="20">
        <f>calcs!AB137</f>
        <v>0</v>
      </c>
      <c r="AA9" s="20">
        <f>calcs!AC137</f>
        <v>0</v>
      </c>
      <c r="AB9" s="20">
        <f>calcs!AD137</f>
        <v>0</v>
      </c>
      <c r="AC9" s="20">
        <f>calcs!AE137</f>
        <v>0</v>
      </c>
      <c r="AD9" s="20">
        <f>calcs!AF137</f>
        <v>0</v>
      </c>
      <c r="AE9" s="20">
        <f>calcs!AG137</f>
        <v>0</v>
      </c>
      <c r="AF9" s="20">
        <f>calcs!AH137</f>
        <v>0</v>
      </c>
    </row>
    <row r="10" spans="1:35" x14ac:dyDescent="0.2">
      <c r="A10" s="3" t="s">
        <v>53</v>
      </c>
      <c r="B10" s="20">
        <f>calcs!D138</f>
        <v>0</v>
      </c>
      <c r="C10" s="20">
        <f>calcs!E138</f>
        <v>0</v>
      </c>
      <c r="D10" s="20">
        <f>calcs!F138</f>
        <v>0</v>
      </c>
      <c r="E10" s="20">
        <f>calcs!G138</f>
        <v>0</v>
      </c>
      <c r="F10" s="20">
        <f>calcs!H138</f>
        <v>0</v>
      </c>
      <c r="G10" s="20">
        <f>calcs!I138</f>
        <v>0</v>
      </c>
      <c r="H10" s="20">
        <f>calcs!J138</f>
        <v>0</v>
      </c>
      <c r="I10" s="20">
        <f>calcs!K138</f>
        <v>0</v>
      </c>
      <c r="J10" s="20">
        <f>calcs!L138</f>
        <v>0</v>
      </c>
      <c r="K10" s="20">
        <f>calcs!M138</f>
        <v>0</v>
      </c>
      <c r="L10" s="20">
        <f>calcs!N138</f>
        <v>0</v>
      </c>
      <c r="M10" s="20">
        <f>calcs!O138</f>
        <v>0</v>
      </c>
      <c r="N10" s="20">
        <f>calcs!P138</f>
        <v>0</v>
      </c>
      <c r="O10" s="20">
        <f>calcs!Q138</f>
        <v>0</v>
      </c>
      <c r="P10" s="20">
        <f>calcs!R138</f>
        <v>0</v>
      </c>
      <c r="Q10" s="20">
        <f>calcs!S138</f>
        <v>0</v>
      </c>
      <c r="R10" s="20">
        <f>calcs!T138</f>
        <v>0</v>
      </c>
      <c r="S10" s="20">
        <f>calcs!U138</f>
        <v>0</v>
      </c>
      <c r="T10" s="20">
        <f>calcs!V138</f>
        <v>0</v>
      </c>
      <c r="U10" s="20">
        <f>calcs!W138</f>
        <v>0</v>
      </c>
      <c r="V10" s="20">
        <f>calcs!X138</f>
        <v>0</v>
      </c>
      <c r="W10" s="20">
        <f>calcs!Y138</f>
        <v>0</v>
      </c>
      <c r="X10" s="20">
        <f>calcs!Z138</f>
        <v>0</v>
      </c>
      <c r="Y10" s="20">
        <f>calcs!AA138</f>
        <v>0</v>
      </c>
      <c r="Z10" s="20">
        <f>calcs!AB138</f>
        <v>0</v>
      </c>
      <c r="AA10" s="20">
        <f>calcs!AC138</f>
        <v>0</v>
      </c>
      <c r="AB10" s="20">
        <f>calcs!AD138</f>
        <v>0</v>
      </c>
      <c r="AC10" s="20">
        <f>calcs!AE138</f>
        <v>0</v>
      </c>
      <c r="AD10" s="20">
        <f>calcs!AF138</f>
        <v>0</v>
      </c>
      <c r="AE10" s="20">
        <f>calcs!AG138</f>
        <v>0</v>
      </c>
      <c r="AF10" s="20">
        <f>calcs!AH138</f>
        <v>0</v>
      </c>
    </row>
    <row r="11" spans="1:35" x14ac:dyDescent="0.2">
      <c r="A11" s="3" t="s">
        <v>114</v>
      </c>
      <c r="B11" s="20">
        <f>'Adjusted Elec'!E50*BPCiObIC!C12</f>
        <v>124218785.59999999</v>
      </c>
      <c r="C11" s="20">
        <f>'Adjusted Elec'!F50*BPCiObIC!D12</f>
        <v>134858239.074</v>
      </c>
      <c r="D11" s="20">
        <f>'Adjusted Elec'!G50*BPCiObIC!E12</f>
        <v>146304112.88999999</v>
      </c>
      <c r="E11" s="20">
        <f>'Adjusted Elec'!H50*BPCiObIC!F12</f>
        <v>223470835.57413304</v>
      </c>
      <c r="F11" s="20">
        <f>'Adjusted Elec'!I50*BPCiObIC!G12</f>
        <v>79641959.851504564</v>
      </c>
      <c r="G11" s="20">
        <f>'Adjusted Elec'!J50*BPCiObIC!H12</f>
        <v>394712656.74069983</v>
      </c>
      <c r="H11" s="20">
        <f>'Adjusted Elec'!K50*BPCiObIC!I12</f>
        <v>376134603.70390934</v>
      </c>
      <c r="I11" s="20">
        <f>'Adjusted Elec'!L50*BPCiObIC!J12</f>
        <v>358871083.87609082</v>
      </c>
      <c r="J11" s="20">
        <f>'Adjusted Elec'!M50*BPCiObIC!K12</f>
        <v>342787345.33338153</v>
      </c>
      <c r="K11" s="20">
        <f>'Adjusted Elec'!N50*BPCiObIC!L12</f>
        <v>327766445.38676804</v>
      </c>
      <c r="L11" s="20">
        <f>'Adjusted Elec'!O50*BPCiObIC!M12</f>
        <v>313706402.53006405</v>
      </c>
      <c r="M11" s="20">
        <f>'Adjusted Elec'!P50*BPCiObIC!N12</f>
        <v>300517878.00010729</v>
      </c>
      <c r="N11" s="20">
        <f>'Adjusted Elec'!Q50*BPCiObIC!O12</f>
        <v>288122275.50423408</v>
      </c>
      <c r="O11" s="20">
        <f>'Adjusted Elec'!R50*BPCiObIC!P12</f>
        <v>276450173.69352376</v>
      </c>
      <c r="P11" s="20">
        <f>'Adjusted Elec'!S50*BPCiObIC!Q12</f>
        <v>265440025.3272242</v>
      </c>
      <c r="Q11" s="20">
        <f>'Adjusted Elec'!T50*BPCiObIC!R12</f>
        <v>255037071.65806395</v>
      </c>
      <c r="R11" s="20">
        <f>'Adjusted Elec'!U50*BPCiObIC!S12</f>
        <v>245192431.60715792</v>
      </c>
      <c r="S11" s="20">
        <f>'Adjusted Elec'!V50*BPCiObIC!T12</f>
        <v>235862333.75417912</v>
      </c>
      <c r="T11" s="20">
        <f>'Adjusted Elec'!W50*BPCiObIC!U12</f>
        <v>227007465.68543607</v>
      </c>
      <c r="U11" s="20">
        <f>'Adjusted Elec'!X50*BPCiObIC!V12</f>
        <v>218592420.29496327</v>
      </c>
      <c r="V11" s="20">
        <f>'Adjusted Elec'!Y50*BPCiObIC!W12</f>
        <v>210585222.59230408</v>
      </c>
      <c r="W11" s="20">
        <f>'Adjusted Elec'!Z50*BPCiObIC!X12</f>
        <v>202956923.68601981</v>
      </c>
      <c r="X11" s="20">
        <f>'Adjusted Elec'!AA50*BPCiObIC!Y12</f>
        <v>195681251.07198554</v>
      </c>
      <c r="Y11" s="20">
        <f>'Adjusted Elec'!AB50*BPCiObIC!Z12</f>
        <v>188734306.32275507</v>
      </c>
      <c r="Z11" s="20">
        <f>'Adjusted Elec'!AC50*BPCiObIC!AA12</f>
        <v>182094302.84996325</v>
      </c>
      <c r="AA11" s="20">
        <f>'Adjusted Elec'!AD50*BPCiObIC!AB12</f>
        <v>175741337.67449826</v>
      </c>
      <c r="AB11" s="20">
        <f>'Adjusted Elec'!AE50*BPCiObIC!AC12</f>
        <v>169657192.16798675</v>
      </c>
      <c r="AC11" s="20">
        <f>'Adjusted Elec'!AF50*BPCiObIC!AD12</f>
        <v>163825157.56587419</v>
      </c>
      <c r="AD11" s="20">
        <f>'Adjusted Elec'!AG50*BPCiObIC!AE12</f>
        <v>158229881.73035777</v>
      </c>
      <c r="AE11" s="20">
        <f>'Adjusted Elec'!AH50*BPCiObIC!AF12</f>
        <v>152857234.20400545</v>
      </c>
      <c r="AF11" s="20">
        <f>'Adjusted Elec'!AI50*BPCiObIC!AG12</f>
        <v>147694187.05837196</v>
      </c>
    </row>
    <row r="12" spans="1:35" x14ac:dyDescent="0.2">
      <c r="A12" s="3" t="s">
        <v>115</v>
      </c>
      <c r="B12" s="20">
        <f>calcs!D140</f>
        <v>0</v>
      </c>
      <c r="C12" s="20">
        <f>calcs!E140</f>
        <v>0</v>
      </c>
      <c r="D12" s="20">
        <f>calcs!F140</f>
        <v>0</v>
      </c>
      <c r="E12" s="20">
        <f>calcs!G140</f>
        <v>0</v>
      </c>
      <c r="F12" s="20">
        <f>calcs!H140</f>
        <v>0</v>
      </c>
      <c r="G12" s="20">
        <f>calcs!I140</f>
        <v>0</v>
      </c>
      <c r="H12" s="20">
        <f>calcs!J140</f>
        <v>0</v>
      </c>
      <c r="I12" s="20">
        <f>calcs!K140</f>
        <v>0</v>
      </c>
      <c r="J12" s="20">
        <f>calcs!L140</f>
        <v>0</v>
      </c>
      <c r="K12" s="20">
        <f>calcs!M140</f>
        <v>0</v>
      </c>
      <c r="L12" s="20">
        <f>calcs!N140</f>
        <v>0</v>
      </c>
      <c r="M12" s="20">
        <f>calcs!O140</f>
        <v>0</v>
      </c>
      <c r="N12" s="20">
        <f>calcs!P140</f>
        <v>0</v>
      </c>
      <c r="O12" s="20">
        <f>calcs!Q140</f>
        <v>0</v>
      </c>
      <c r="P12" s="20">
        <f>calcs!R140</f>
        <v>0</v>
      </c>
      <c r="Q12" s="20">
        <f>calcs!S140</f>
        <v>0</v>
      </c>
      <c r="R12" s="20">
        <f>calcs!T140</f>
        <v>0</v>
      </c>
      <c r="S12" s="20">
        <f>calcs!U140</f>
        <v>0</v>
      </c>
      <c r="T12" s="20">
        <f>calcs!V140</f>
        <v>0</v>
      </c>
      <c r="U12" s="20">
        <f>calcs!W140</f>
        <v>0</v>
      </c>
      <c r="V12" s="20">
        <f>calcs!X140</f>
        <v>0</v>
      </c>
      <c r="W12" s="20">
        <f>calcs!Y140</f>
        <v>0</v>
      </c>
      <c r="X12" s="20">
        <f>calcs!Z140</f>
        <v>0</v>
      </c>
      <c r="Y12" s="20">
        <f>calcs!AA140</f>
        <v>0</v>
      </c>
      <c r="Z12" s="20">
        <f>calcs!AB140</f>
        <v>0</v>
      </c>
      <c r="AA12" s="20">
        <f>calcs!AC140</f>
        <v>0</v>
      </c>
      <c r="AB12" s="20">
        <f>calcs!AD140</f>
        <v>0</v>
      </c>
      <c r="AC12" s="20">
        <f>calcs!AE140</f>
        <v>0</v>
      </c>
      <c r="AD12" s="20">
        <f>calcs!AF140</f>
        <v>0</v>
      </c>
      <c r="AE12" s="20">
        <f>calcs!AG140</f>
        <v>0</v>
      </c>
      <c r="AF12" s="20">
        <f>calcs!AH140</f>
        <v>0</v>
      </c>
    </row>
    <row r="13" spans="1:35" x14ac:dyDescent="0.2">
      <c r="A13" s="3" t="s">
        <v>116</v>
      </c>
      <c r="B13" s="20">
        <f>calcs!D141</f>
        <v>0</v>
      </c>
      <c r="C13" s="20">
        <f>calcs!E141</f>
        <v>0</v>
      </c>
      <c r="D13" s="20">
        <f>calcs!F141</f>
        <v>0</v>
      </c>
      <c r="E13" s="20">
        <f>calcs!G141</f>
        <v>0</v>
      </c>
      <c r="F13" s="20">
        <f>calcs!H141</f>
        <v>0</v>
      </c>
      <c r="G13" s="20">
        <f>calcs!I141</f>
        <v>0</v>
      </c>
      <c r="H13" s="20">
        <f>calcs!J141</f>
        <v>0</v>
      </c>
      <c r="I13" s="20">
        <f>calcs!K141</f>
        <v>0</v>
      </c>
      <c r="J13" s="20">
        <f>calcs!L141</f>
        <v>0</v>
      </c>
      <c r="K13" s="20">
        <f>calcs!M141</f>
        <v>0</v>
      </c>
      <c r="L13" s="20">
        <f>calcs!N141</f>
        <v>0</v>
      </c>
      <c r="M13" s="20">
        <f>calcs!O141</f>
        <v>0</v>
      </c>
      <c r="N13" s="20">
        <f>calcs!P141</f>
        <v>0</v>
      </c>
      <c r="O13" s="20">
        <f>calcs!Q141</f>
        <v>0</v>
      </c>
      <c r="P13" s="20">
        <f>calcs!R141</f>
        <v>0</v>
      </c>
      <c r="Q13" s="20">
        <f>calcs!S141</f>
        <v>0</v>
      </c>
      <c r="R13" s="20">
        <f>calcs!T141</f>
        <v>0</v>
      </c>
      <c r="S13" s="20">
        <f>calcs!U141</f>
        <v>0</v>
      </c>
      <c r="T13" s="20">
        <f>calcs!V141</f>
        <v>0</v>
      </c>
      <c r="U13" s="20">
        <f>calcs!W141</f>
        <v>0</v>
      </c>
      <c r="V13" s="20">
        <f>calcs!X141</f>
        <v>0</v>
      </c>
      <c r="W13" s="20">
        <f>calcs!Y141</f>
        <v>0</v>
      </c>
      <c r="X13" s="20">
        <f>calcs!Z141</f>
        <v>0</v>
      </c>
      <c r="Y13" s="20">
        <f>calcs!AA141</f>
        <v>0</v>
      </c>
      <c r="Z13" s="20">
        <f>calcs!AB141</f>
        <v>0</v>
      </c>
      <c r="AA13" s="20">
        <f>calcs!AC141</f>
        <v>0</v>
      </c>
      <c r="AB13" s="20">
        <f>calcs!AD141</f>
        <v>0</v>
      </c>
      <c r="AC13" s="20">
        <f>calcs!AE141</f>
        <v>0</v>
      </c>
      <c r="AD13" s="20">
        <f>calcs!AF141</f>
        <v>0</v>
      </c>
      <c r="AE13" s="20">
        <f>calcs!AG141</f>
        <v>0</v>
      </c>
      <c r="AF13" s="20">
        <f>calcs!AH141</f>
        <v>0</v>
      </c>
    </row>
    <row r="14" spans="1:35" x14ac:dyDescent="0.2">
      <c r="A14" s="3" t="s">
        <v>117</v>
      </c>
      <c r="B14" s="20">
        <f>calcs!D142</f>
        <v>0</v>
      </c>
      <c r="C14" s="20">
        <f>calcs!E142</f>
        <v>0</v>
      </c>
      <c r="D14" s="20">
        <f>calcs!F142</f>
        <v>0</v>
      </c>
      <c r="E14" s="20">
        <f>calcs!G142</f>
        <v>0</v>
      </c>
      <c r="F14" s="20">
        <f>calcs!H142</f>
        <v>0</v>
      </c>
      <c r="G14" s="20">
        <f>calcs!I142</f>
        <v>0</v>
      </c>
      <c r="H14" s="20">
        <f>calcs!J142</f>
        <v>0</v>
      </c>
      <c r="I14" s="20">
        <f>calcs!K142</f>
        <v>0</v>
      </c>
      <c r="J14" s="20">
        <f>calcs!L142</f>
        <v>0</v>
      </c>
      <c r="K14" s="20">
        <f>calcs!M142</f>
        <v>0</v>
      </c>
      <c r="L14" s="20">
        <f>calcs!N142</f>
        <v>0</v>
      </c>
      <c r="M14" s="20">
        <f>calcs!O142</f>
        <v>0</v>
      </c>
      <c r="N14" s="20">
        <f>calcs!P142</f>
        <v>0</v>
      </c>
      <c r="O14" s="20">
        <f>calcs!Q142</f>
        <v>0</v>
      </c>
      <c r="P14" s="20">
        <f>calcs!R142</f>
        <v>0</v>
      </c>
      <c r="Q14" s="20">
        <f>calcs!S142</f>
        <v>0</v>
      </c>
      <c r="R14" s="20">
        <f>calcs!T142</f>
        <v>0</v>
      </c>
      <c r="S14" s="20">
        <f>calcs!U142</f>
        <v>0</v>
      </c>
      <c r="T14" s="20">
        <f>calcs!V142</f>
        <v>0</v>
      </c>
      <c r="U14" s="20">
        <f>calcs!W142</f>
        <v>0</v>
      </c>
      <c r="V14" s="20">
        <f>calcs!X142</f>
        <v>0</v>
      </c>
      <c r="W14" s="20">
        <f>calcs!Y142</f>
        <v>0</v>
      </c>
      <c r="X14" s="20">
        <f>calcs!Z142</f>
        <v>0</v>
      </c>
      <c r="Y14" s="20">
        <f>calcs!AA142</f>
        <v>0</v>
      </c>
      <c r="Z14" s="20">
        <f>calcs!AB142</f>
        <v>0</v>
      </c>
      <c r="AA14" s="20">
        <f>calcs!AC142</f>
        <v>0</v>
      </c>
      <c r="AB14" s="20">
        <f>calcs!AD142</f>
        <v>0</v>
      </c>
      <c r="AC14" s="20">
        <f>calcs!AE142</f>
        <v>0</v>
      </c>
      <c r="AD14" s="20">
        <f>calcs!AF142</f>
        <v>0</v>
      </c>
      <c r="AE14" s="20">
        <f>calcs!AG142</f>
        <v>0</v>
      </c>
      <c r="AF14" s="20">
        <f>calcs!AH142</f>
        <v>0</v>
      </c>
    </row>
    <row r="15" spans="1:35" x14ac:dyDescent="0.2">
      <c r="A15" s="3" t="s">
        <v>62</v>
      </c>
      <c r="B15" s="20">
        <f>calcs!D143</f>
        <v>0</v>
      </c>
      <c r="C15" s="20">
        <f>calcs!E143</f>
        <v>0</v>
      </c>
      <c r="D15" s="20">
        <f>calcs!F143</f>
        <v>0</v>
      </c>
      <c r="E15" s="20">
        <f>calcs!G143</f>
        <v>0</v>
      </c>
      <c r="F15" s="20">
        <f>calcs!H143</f>
        <v>0</v>
      </c>
      <c r="G15" s="20">
        <f>calcs!I143</f>
        <v>0</v>
      </c>
      <c r="H15" s="20">
        <f>calcs!J143</f>
        <v>0</v>
      </c>
      <c r="I15" s="20">
        <f>calcs!K143</f>
        <v>0</v>
      </c>
      <c r="J15" s="20">
        <f>calcs!L143</f>
        <v>0</v>
      </c>
      <c r="K15" s="20">
        <f>calcs!M143</f>
        <v>0</v>
      </c>
      <c r="L15" s="20">
        <f>calcs!N143</f>
        <v>0</v>
      </c>
      <c r="M15" s="20">
        <f>calcs!O143</f>
        <v>0</v>
      </c>
      <c r="N15" s="20">
        <f>calcs!P143</f>
        <v>0</v>
      </c>
      <c r="O15" s="20">
        <f>calcs!Q143</f>
        <v>0</v>
      </c>
      <c r="P15" s="20">
        <f>calcs!R143</f>
        <v>0</v>
      </c>
      <c r="Q15" s="20">
        <f>calcs!S143</f>
        <v>0</v>
      </c>
      <c r="R15" s="20">
        <f>calcs!T143</f>
        <v>0</v>
      </c>
      <c r="S15" s="20">
        <f>calcs!U143</f>
        <v>0</v>
      </c>
      <c r="T15" s="20">
        <f>calcs!V143</f>
        <v>0</v>
      </c>
      <c r="U15" s="20">
        <f>calcs!W143</f>
        <v>0</v>
      </c>
      <c r="V15" s="20">
        <f>calcs!X143</f>
        <v>0</v>
      </c>
      <c r="W15" s="20">
        <f>calcs!Y143</f>
        <v>0</v>
      </c>
      <c r="X15" s="20">
        <f>calcs!Z143</f>
        <v>0</v>
      </c>
      <c r="Y15" s="20">
        <f>calcs!AA143</f>
        <v>0</v>
      </c>
      <c r="Z15" s="20">
        <f>calcs!AB143</f>
        <v>0</v>
      </c>
      <c r="AA15" s="20">
        <f>calcs!AC143</f>
        <v>0</v>
      </c>
      <c r="AB15" s="20">
        <f>calcs!AD143</f>
        <v>0</v>
      </c>
      <c r="AC15" s="20">
        <f>calcs!AE143</f>
        <v>0</v>
      </c>
      <c r="AD15" s="20">
        <f>calcs!AF143</f>
        <v>0</v>
      </c>
      <c r="AE15" s="20">
        <f>calcs!AG143</f>
        <v>0</v>
      </c>
      <c r="AF15" s="20">
        <f>calcs!AH143</f>
        <v>0</v>
      </c>
    </row>
    <row r="16" spans="1:35" x14ac:dyDescent="0.2">
      <c r="A16" s="3" t="s">
        <v>87</v>
      </c>
      <c r="B16" s="20">
        <f>calcs!D144</f>
        <v>0</v>
      </c>
      <c r="C16" s="20">
        <f>calcs!E144</f>
        <v>0</v>
      </c>
      <c r="D16" s="20">
        <f>calcs!F144</f>
        <v>0</v>
      </c>
      <c r="E16" s="20">
        <f>calcs!G144</f>
        <v>0</v>
      </c>
      <c r="F16" s="20">
        <f>calcs!H144</f>
        <v>0</v>
      </c>
      <c r="G16" s="20">
        <f>calcs!I144</f>
        <v>0</v>
      </c>
      <c r="H16" s="20">
        <f>calcs!J144</f>
        <v>0</v>
      </c>
      <c r="I16" s="20">
        <f>calcs!K144</f>
        <v>0</v>
      </c>
      <c r="J16" s="20">
        <f>calcs!L144</f>
        <v>0</v>
      </c>
      <c r="K16" s="20">
        <f>calcs!M144</f>
        <v>0</v>
      </c>
      <c r="L16" s="20">
        <f>calcs!N144</f>
        <v>0</v>
      </c>
      <c r="M16" s="20">
        <f>calcs!O144</f>
        <v>0</v>
      </c>
      <c r="N16" s="20">
        <f>calcs!P144</f>
        <v>0</v>
      </c>
      <c r="O16" s="20">
        <f>calcs!Q144</f>
        <v>0</v>
      </c>
      <c r="P16" s="20">
        <f>calcs!R144</f>
        <v>0</v>
      </c>
      <c r="Q16" s="20">
        <f>calcs!S144</f>
        <v>0</v>
      </c>
      <c r="R16" s="20">
        <f>calcs!T144</f>
        <v>0</v>
      </c>
      <c r="S16" s="20">
        <f>calcs!U144</f>
        <v>0</v>
      </c>
      <c r="T16" s="20">
        <f>calcs!V144</f>
        <v>0</v>
      </c>
      <c r="U16" s="20">
        <f>calcs!W144</f>
        <v>0</v>
      </c>
      <c r="V16" s="20">
        <f>calcs!X144</f>
        <v>0</v>
      </c>
      <c r="W16" s="20">
        <f>calcs!Y144</f>
        <v>0</v>
      </c>
      <c r="X16" s="20">
        <f>calcs!Z144</f>
        <v>0</v>
      </c>
      <c r="Y16" s="20">
        <f>calcs!AA144</f>
        <v>0</v>
      </c>
      <c r="Z16" s="20">
        <f>calcs!AB144</f>
        <v>0</v>
      </c>
      <c r="AA16" s="20">
        <f>calcs!AC144</f>
        <v>0</v>
      </c>
      <c r="AB16" s="20">
        <f>calcs!AD144</f>
        <v>0</v>
      </c>
      <c r="AC16" s="20">
        <f>calcs!AE144</f>
        <v>0</v>
      </c>
      <c r="AD16" s="20">
        <f>calcs!AF144</f>
        <v>0</v>
      </c>
      <c r="AE16" s="20">
        <f>calcs!AG144</f>
        <v>0</v>
      </c>
      <c r="AF16" s="20">
        <f>calcs!AH144</f>
        <v>0</v>
      </c>
    </row>
    <row r="17" spans="1:32" x14ac:dyDescent="0.2">
      <c r="A17" s="3" t="s">
        <v>118</v>
      </c>
      <c r="B17" s="20">
        <f>calcs!D145</f>
        <v>0</v>
      </c>
      <c r="C17" s="20">
        <f>calcs!E145</f>
        <v>0</v>
      </c>
      <c r="D17" s="20">
        <f>calcs!F145</f>
        <v>0</v>
      </c>
      <c r="E17" s="20">
        <f>calcs!G145</f>
        <v>0</v>
      </c>
      <c r="F17" s="20">
        <f>calcs!H145</f>
        <v>0</v>
      </c>
      <c r="G17" s="20">
        <f>calcs!I145</f>
        <v>0</v>
      </c>
      <c r="H17" s="20">
        <f>calcs!J145</f>
        <v>0</v>
      </c>
      <c r="I17" s="20">
        <f>calcs!K145</f>
        <v>0</v>
      </c>
      <c r="J17" s="20">
        <f>calcs!L145</f>
        <v>0</v>
      </c>
      <c r="K17" s="20">
        <f>calcs!M145</f>
        <v>0</v>
      </c>
      <c r="L17" s="20">
        <f>calcs!N145</f>
        <v>0</v>
      </c>
      <c r="M17" s="20">
        <f>calcs!O145</f>
        <v>0</v>
      </c>
      <c r="N17" s="20">
        <f>calcs!P145</f>
        <v>0</v>
      </c>
      <c r="O17" s="20">
        <f>calcs!Q145</f>
        <v>0</v>
      </c>
      <c r="P17" s="20">
        <f>calcs!R145</f>
        <v>0</v>
      </c>
      <c r="Q17" s="20">
        <f>calcs!S145</f>
        <v>0</v>
      </c>
      <c r="R17" s="20">
        <f>calcs!T145</f>
        <v>0</v>
      </c>
      <c r="S17" s="20">
        <f>calcs!U145</f>
        <v>0</v>
      </c>
      <c r="T17" s="20">
        <f>calcs!V145</f>
        <v>0</v>
      </c>
      <c r="U17" s="20">
        <f>calcs!W145</f>
        <v>0</v>
      </c>
      <c r="V17" s="20">
        <f>calcs!X145</f>
        <v>0</v>
      </c>
      <c r="W17" s="20">
        <f>calcs!Y145</f>
        <v>0</v>
      </c>
      <c r="X17" s="20">
        <f>calcs!Z145</f>
        <v>0</v>
      </c>
      <c r="Y17" s="20">
        <f>calcs!AA145</f>
        <v>0</v>
      </c>
      <c r="Z17" s="20">
        <f>calcs!AB145</f>
        <v>0</v>
      </c>
      <c r="AA17" s="20">
        <f>calcs!AC145</f>
        <v>0</v>
      </c>
      <c r="AB17" s="20">
        <f>calcs!AD145</f>
        <v>0</v>
      </c>
      <c r="AC17" s="20">
        <f>calcs!AE145</f>
        <v>0</v>
      </c>
      <c r="AD17" s="20">
        <f>calcs!AF145</f>
        <v>0</v>
      </c>
      <c r="AE17" s="20">
        <f>calcs!AG145</f>
        <v>0</v>
      </c>
      <c r="AF17" s="20">
        <f>calcs!AH145</f>
        <v>0</v>
      </c>
    </row>
    <row r="18" spans="1:32" x14ac:dyDescent="0.2">
      <c r="A18" s="3" t="s">
        <v>119</v>
      </c>
      <c r="B18" s="20">
        <f>calcs!D146</f>
        <v>0</v>
      </c>
      <c r="C18" s="20">
        <f>calcs!E146</f>
        <v>0</v>
      </c>
      <c r="D18" s="20">
        <f>calcs!F146</f>
        <v>0</v>
      </c>
      <c r="E18" s="20">
        <f>calcs!G146</f>
        <v>0</v>
      </c>
      <c r="F18" s="20">
        <f>calcs!H146</f>
        <v>0</v>
      </c>
      <c r="G18" s="20">
        <f>calcs!I146</f>
        <v>0</v>
      </c>
      <c r="H18" s="20">
        <f>calcs!J146</f>
        <v>0</v>
      </c>
      <c r="I18" s="20">
        <f>calcs!K146</f>
        <v>0</v>
      </c>
      <c r="J18" s="20">
        <f>calcs!L146</f>
        <v>0</v>
      </c>
      <c r="K18" s="20">
        <f>calcs!M146</f>
        <v>0</v>
      </c>
      <c r="L18" s="20">
        <f>calcs!N146</f>
        <v>0</v>
      </c>
      <c r="M18" s="20">
        <f>calcs!O146</f>
        <v>0</v>
      </c>
      <c r="N18" s="20">
        <f>calcs!P146</f>
        <v>0</v>
      </c>
      <c r="O18" s="20">
        <f>calcs!Q146</f>
        <v>0</v>
      </c>
      <c r="P18" s="20">
        <f>calcs!R146</f>
        <v>0</v>
      </c>
      <c r="Q18" s="20">
        <f>calcs!S146</f>
        <v>0</v>
      </c>
      <c r="R18" s="20">
        <f>calcs!T146</f>
        <v>0</v>
      </c>
      <c r="S18" s="20">
        <f>calcs!U146</f>
        <v>0</v>
      </c>
      <c r="T18" s="20">
        <f>calcs!V146</f>
        <v>0</v>
      </c>
      <c r="U18" s="20">
        <f>calcs!W146</f>
        <v>0</v>
      </c>
      <c r="V18" s="20">
        <f>calcs!X146</f>
        <v>0</v>
      </c>
      <c r="W18" s="20">
        <f>calcs!Y146</f>
        <v>0</v>
      </c>
      <c r="X18" s="20">
        <f>calcs!Z146</f>
        <v>0</v>
      </c>
      <c r="Y18" s="20">
        <f>calcs!AA146</f>
        <v>0</v>
      </c>
      <c r="Z18" s="20">
        <f>calcs!AB146</f>
        <v>0</v>
      </c>
      <c r="AA18" s="20">
        <f>calcs!AC146</f>
        <v>0</v>
      </c>
      <c r="AB18" s="20">
        <f>calcs!AD146</f>
        <v>0</v>
      </c>
      <c r="AC18" s="20">
        <f>calcs!AE146</f>
        <v>0</v>
      </c>
      <c r="AD18" s="20">
        <f>calcs!AF146</f>
        <v>0</v>
      </c>
      <c r="AE18" s="20">
        <f>calcs!AG146</f>
        <v>0</v>
      </c>
      <c r="AF18" s="20">
        <f>calcs!AH146</f>
        <v>0</v>
      </c>
    </row>
    <row r="19" spans="1:32" x14ac:dyDescent="0.2">
      <c r="A19" s="3" t="s">
        <v>120</v>
      </c>
      <c r="B19" s="20">
        <f>calcs!D147</f>
        <v>0</v>
      </c>
      <c r="C19" s="20">
        <f>calcs!E147</f>
        <v>0</v>
      </c>
      <c r="D19" s="20">
        <f>calcs!F147</f>
        <v>0</v>
      </c>
      <c r="E19" s="20">
        <f>calcs!G147</f>
        <v>0</v>
      </c>
      <c r="F19" s="20">
        <f>calcs!H147</f>
        <v>0</v>
      </c>
      <c r="G19" s="20">
        <f>calcs!I147</f>
        <v>0</v>
      </c>
      <c r="H19" s="20">
        <f>calcs!J147</f>
        <v>0</v>
      </c>
      <c r="I19" s="20">
        <f>calcs!K147</f>
        <v>0</v>
      </c>
      <c r="J19" s="20">
        <f>calcs!L147</f>
        <v>0</v>
      </c>
      <c r="K19" s="20">
        <f>calcs!M147</f>
        <v>0</v>
      </c>
      <c r="L19" s="20">
        <f>calcs!N147</f>
        <v>0</v>
      </c>
      <c r="M19" s="20">
        <f>calcs!O147</f>
        <v>0</v>
      </c>
      <c r="N19" s="20">
        <f>calcs!P147</f>
        <v>0</v>
      </c>
      <c r="O19" s="20">
        <f>calcs!Q147</f>
        <v>0</v>
      </c>
      <c r="P19" s="20">
        <f>calcs!R147</f>
        <v>0</v>
      </c>
      <c r="Q19" s="20">
        <f>calcs!S147</f>
        <v>0</v>
      </c>
      <c r="R19" s="20">
        <f>calcs!T147</f>
        <v>0</v>
      </c>
      <c r="S19" s="20">
        <f>calcs!U147</f>
        <v>0</v>
      </c>
      <c r="T19" s="20">
        <f>calcs!V147</f>
        <v>0</v>
      </c>
      <c r="U19" s="20">
        <f>calcs!W147</f>
        <v>0</v>
      </c>
      <c r="V19" s="20">
        <f>calcs!X147</f>
        <v>0</v>
      </c>
      <c r="W19" s="20">
        <f>calcs!Y147</f>
        <v>0</v>
      </c>
      <c r="X19" s="20">
        <f>calcs!Z147</f>
        <v>0</v>
      </c>
      <c r="Y19" s="20">
        <f>calcs!AA147</f>
        <v>0</v>
      </c>
      <c r="Z19" s="20">
        <f>calcs!AB147</f>
        <v>0</v>
      </c>
      <c r="AA19" s="20">
        <f>calcs!AC147</f>
        <v>0</v>
      </c>
      <c r="AB19" s="20">
        <f>calcs!AD147</f>
        <v>0</v>
      </c>
      <c r="AC19" s="20">
        <f>calcs!AE147</f>
        <v>0</v>
      </c>
      <c r="AD19" s="20">
        <f>calcs!AF147</f>
        <v>0</v>
      </c>
      <c r="AE19" s="20">
        <f>calcs!AG147</f>
        <v>0</v>
      </c>
      <c r="AF19" s="20">
        <f>calcs!AH147</f>
        <v>0</v>
      </c>
    </row>
    <row r="20" spans="1:32" x14ac:dyDescent="0.2">
      <c r="A20" s="3" t="s">
        <v>121</v>
      </c>
      <c r="B20" s="20">
        <f>calcs!D148</f>
        <v>0</v>
      </c>
      <c r="C20" s="20">
        <f>calcs!E148</f>
        <v>0</v>
      </c>
      <c r="D20" s="20">
        <f>calcs!F148</f>
        <v>0</v>
      </c>
      <c r="E20" s="20">
        <f>calcs!G148</f>
        <v>0</v>
      </c>
      <c r="F20" s="20">
        <f>calcs!H148</f>
        <v>0</v>
      </c>
      <c r="G20" s="20">
        <f>calcs!I148</f>
        <v>0</v>
      </c>
      <c r="H20" s="20">
        <f>calcs!J148</f>
        <v>0</v>
      </c>
      <c r="I20" s="20">
        <f>calcs!K148</f>
        <v>0</v>
      </c>
      <c r="J20" s="20">
        <f>calcs!L148</f>
        <v>0</v>
      </c>
      <c r="K20" s="20">
        <f>calcs!M148</f>
        <v>0</v>
      </c>
      <c r="L20" s="20">
        <f>calcs!N148</f>
        <v>0</v>
      </c>
      <c r="M20" s="20">
        <f>calcs!O148</f>
        <v>0</v>
      </c>
      <c r="N20" s="20">
        <f>calcs!P148</f>
        <v>0</v>
      </c>
      <c r="O20" s="20">
        <f>calcs!Q148</f>
        <v>0</v>
      </c>
      <c r="P20" s="20">
        <f>calcs!R148</f>
        <v>0</v>
      </c>
      <c r="Q20" s="20">
        <f>calcs!S148</f>
        <v>0</v>
      </c>
      <c r="R20" s="20">
        <f>calcs!T148</f>
        <v>0</v>
      </c>
      <c r="S20" s="20">
        <f>calcs!U148</f>
        <v>0</v>
      </c>
      <c r="T20" s="20">
        <f>calcs!V148</f>
        <v>0</v>
      </c>
      <c r="U20" s="20">
        <f>calcs!W148</f>
        <v>0</v>
      </c>
      <c r="V20" s="20">
        <f>calcs!X148</f>
        <v>0</v>
      </c>
      <c r="W20" s="20">
        <f>calcs!Y148</f>
        <v>0</v>
      </c>
      <c r="X20" s="20">
        <f>calcs!Z148</f>
        <v>0</v>
      </c>
      <c r="Y20" s="20">
        <f>calcs!AA148</f>
        <v>0</v>
      </c>
      <c r="Z20" s="20">
        <f>calcs!AB148</f>
        <v>0</v>
      </c>
      <c r="AA20" s="20">
        <f>calcs!AC148</f>
        <v>0</v>
      </c>
      <c r="AB20" s="20">
        <f>calcs!AD148</f>
        <v>0</v>
      </c>
      <c r="AC20" s="20">
        <f>calcs!AE148</f>
        <v>0</v>
      </c>
      <c r="AD20" s="20">
        <f>calcs!AF148</f>
        <v>0</v>
      </c>
      <c r="AE20" s="20">
        <f>calcs!AG148</f>
        <v>0</v>
      </c>
      <c r="AF20" s="20">
        <f>calcs!AH148</f>
        <v>0</v>
      </c>
    </row>
    <row r="21" spans="1:32" ht="15.75" customHeight="1" x14ac:dyDescent="0.2">
      <c r="A21" s="3" t="s">
        <v>122</v>
      </c>
      <c r="B21" s="20">
        <f>calcs!D149</f>
        <v>0</v>
      </c>
      <c r="C21" s="20">
        <f>calcs!E149</f>
        <v>0</v>
      </c>
      <c r="D21" s="20">
        <f>calcs!F149</f>
        <v>0</v>
      </c>
      <c r="E21" s="20">
        <f>calcs!G149</f>
        <v>0</v>
      </c>
      <c r="F21" s="20">
        <f>calcs!H149</f>
        <v>0</v>
      </c>
      <c r="G21" s="20">
        <f>calcs!I149</f>
        <v>0</v>
      </c>
      <c r="H21" s="20">
        <f>calcs!J149</f>
        <v>0</v>
      </c>
      <c r="I21" s="20">
        <f>calcs!K149</f>
        <v>0</v>
      </c>
      <c r="J21" s="20">
        <f>calcs!L149</f>
        <v>0</v>
      </c>
      <c r="K21" s="20">
        <f>calcs!M149</f>
        <v>0</v>
      </c>
      <c r="L21" s="20">
        <f>calcs!N149</f>
        <v>0</v>
      </c>
      <c r="M21" s="20">
        <f>calcs!O149</f>
        <v>0</v>
      </c>
      <c r="N21" s="20">
        <f>calcs!P149</f>
        <v>0</v>
      </c>
      <c r="O21" s="20">
        <f>calcs!Q149</f>
        <v>0</v>
      </c>
      <c r="P21" s="20">
        <f>calcs!R149</f>
        <v>0</v>
      </c>
      <c r="Q21" s="20">
        <f>calcs!S149</f>
        <v>0</v>
      </c>
      <c r="R21" s="20">
        <f>calcs!T149</f>
        <v>0</v>
      </c>
      <c r="S21" s="20">
        <f>calcs!U149</f>
        <v>0</v>
      </c>
      <c r="T21" s="20">
        <f>calcs!V149</f>
        <v>0</v>
      </c>
      <c r="U21" s="20">
        <f>calcs!W149</f>
        <v>0</v>
      </c>
      <c r="V21" s="20">
        <f>calcs!X149</f>
        <v>0</v>
      </c>
      <c r="W21" s="20">
        <f>calcs!Y149</f>
        <v>0</v>
      </c>
      <c r="X21" s="20">
        <f>calcs!Z149</f>
        <v>0</v>
      </c>
      <c r="Y21" s="20">
        <f>calcs!AA149</f>
        <v>0</v>
      </c>
      <c r="Z21" s="20">
        <f>calcs!AB149</f>
        <v>0</v>
      </c>
      <c r="AA21" s="20">
        <f>calcs!AC149</f>
        <v>0</v>
      </c>
      <c r="AB21" s="20">
        <f>calcs!AD149</f>
        <v>0</v>
      </c>
      <c r="AC21" s="20">
        <f>calcs!AE149</f>
        <v>0</v>
      </c>
      <c r="AD21" s="20">
        <f>calcs!AF149</f>
        <v>0</v>
      </c>
      <c r="AE21" s="20">
        <f>calcs!AG149</f>
        <v>0</v>
      </c>
      <c r="AF21" s="20">
        <f>calcs!AH149</f>
        <v>0</v>
      </c>
    </row>
    <row r="22" spans="1:32" ht="15.75" customHeight="1" x14ac:dyDescent="0.2">
      <c r="A22" s="3" t="s">
        <v>123</v>
      </c>
      <c r="B22" s="20">
        <f>calcs!D150</f>
        <v>0</v>
      </c>
      <c r="C22" s="20">
        <f>calcs!E150</f>
        <v>0</v>
      </c>
      <c r="D22" s="20">
        <f>calcs!F150</f>
        <v>0</v>
      </c>
      <c r="E22" s="20">
        <f>calcs!G150</f>
        <v>0</v>
      </c>
      <c r="F22" s="20">
        <f>calcs!H150</f>
        <v>0</v>
      </c>
      <c r="G22" s="20">
        <f>calcs!I150</f>
        <v>0</v>
      </c>
      <c r="H22" s="20">
        <f>calcs!J150</f>
        <v>0</v>
      </c>
      <c r="I22" s="20">
        <f>calcs!K150</f>
        <v>0</v>
      </c>
      <c r="J22" s="20">
        <f>calcs!L150</f>
        <v>0</v>
      </c>
      <c r="K22" s="20">
        <f>calcs!M150</f>
        <v>0</v>
      </c>
      <c r="L22" s="20">
        <f>calcs!N150</f>
        <v>0</v>
      </c>
      <c r="M22" s="20">
        <f>calcs!O150</f>
        <v>0</v>
      </c>
      <c r="N22" s="20">
        <f>calcs!P150</f>
        <v>0</v>
      </c>
      <c r="O22" s="20">
        <f>calcs!Q150</f>
        <v>0</v>
      </c>
      <c r="P22" s="20">
        <f>calcs!R150</f>
        <v>0</v>
      </c>
      <c r="Q22" s="20">
        <f>calcs!S150</f>
        <v>0</v>
      </c>
      <c r="R22" s="20">
        <f>calcs!T150</f>
        <v>0</v>
      </c>
      <c r="S22" s="20">
        <f>calcs!U150</f>
        <v>0</v>
      </c>
      <c r="T22" s="20">
        <f>calcs!V150</f>
        <v>0</v>
      </c>
      <c r="U22" s="20">
        <f>calcs!W150</f>
        <v>0</v>
      </c>
      <c r="V22" s="20">
        <f>calcs!X150</f>
        <v>0</v>
      </c>
      <c r="W22" s="20">
        <f>calcs!Y150</f>
        <v>0</v>
      </c>
      <c r="X22" s="20">
        <f>calcs!Z150</f>
        <v>0</v>
      </c>
      <c r="Y22" s="20">
        <f>calcs!AA150</f>
        <v>0</v>
      </c>
      <c r="Z22" s="20">
        <f>calcs!AB150</f>
        <v>0</v>
      </c>
      <c r="AA22" s="20">
        <f>calcs!AC150</f>
        <v>0</v>
      </c>
      <c r="AB22" s="20">
        <f>calcs!AD150</f>
        <v>0</v>
      </c>
      <c r="AC22" s="20">
        <f>calcs!AE150</f>
        <v>0</v>
      </c>
      <c r="AD22" s="20">
        <f>calcs!AF150</f>
        <v>0</v>
      </c>
      <c r="AE22" s="20">
        <f>calcs!AG150</f>
        <v>0</v>
      </c>
      <c r="AF22" s="20">
        <f>calcs!AH150</f>
        <v>0</v>
      </c>
    </row>
    <row r="23" spans="1:32" ht="15.75" customHeight="1" x14ac:dyDescent="0.2">
      <c r="A23" s="3" t="s">
        <v>124</v>
      </c>
      <c r="B23" s="20">
        <v>0</v>
      </c>
      <c r="C23" s="20">
        <v>0</v>
      </c>
      <c r="D23" s="20">
        <v>0</v>
      </c>
      <c r="E23" s="20">
        <v>0</v>
      </c>
      <c r="F23" s="20">
        <v>0</v>
      </c>
      <c r="G23" s="20">
        <v>0</v>
      </c>
      <c r="H23" s="20">
        <v>0</v>
      </c>
      <c r="I23" s="20">
        <v>0</v>
      </c>
      <c r="J23" s="20">
        <v>0</v>
      </c>
      <c r="K23" s="20">
        <v>0</v>
      </c>
      <c r="L23" s="20">
        <v>0</v>
      </c>
      <c r="M23" s="20">
        <v>0</v>
      </c>
      <c r="N23" s="20">
        <v>0</v>
      </c>
      <c r="O23" s="20">
        <v>0</v>
      </c>
      <c r="P23" s="20">
        <v>0</v>
      </c>
      <c r="Q23" s="20">
        <v>0</v>
      </c>
      <c r="R23" s="20">
        <v>0</v>
      </c>
      <c r="S23" s="20">
        <v>0</v>
      </c>
      <c r="T23" s="20">
        <v>0</v>
      </c>
      <c r="U23" s="20">
        <v>0</v>
      </c>
      <c r="V23" s="20">
        <v>0</v>
      </c>
      <c r="W23" s="20">
        <v>0</v>
      </c>
      <c r="X23" s="20">
        <v>0</v>
      </c>
      <c r="Y23" s="20">
        <v>0</v>
      </c>
      <c r="Z23" s="20">
        <v>0</v>
      </c>
      <c r="AA23" s="20">
        <v>0</v>
      </c>
      <c r="AB23" s="20">
        <v>0</v>
      </c>
      <c r="AC23" s="20">
        <v>0</v>
      </c>
      <c r="AD23" s="20">
        <v>0</v>
      </c>
      <c r="AE23" s="20">
        <v>0</v>
      </c>
      <c r="AF23" s="20">
        <v>0</v>
      </c>
    </row>
    <row r="24" spans="1:32" ht="15.75" customHeight="1" x14ac:dyDescent="0.2">
      <c r="A24" s="3" t="s">
        <v>84</v>
      </c>
      <c r="B24" s="20">
        <f>calcs!D152</f>
        <v>0</v>
      </c>
      <c r="C24" s="20">
        <f>calcs!E152</f>
        <v>0</v>
      </c>
      <c r="D24" s="20">
        <f>calcs!F152</f>
        <v>0</v>
      </c>
      <c r="E24" s="20">
        <f>calcs!G152</f>
        <v>0</v>
      </c>
      <c r="F24" s="20">
        <f>calcs!H152</f>
        <v>0</v>
      </c>
      <c r="G24" s="20">
        <f>calcs!I152</f>
        <v>0</v>
      </c>
      <c r="H24" s="20">
        <f>calcs!J152</f>
        <v>0</v>
      </c>
      <c r="I24" s="20">
        <f>calcs!K152</f>
        <v>0</v>
      </c>
      <c r="J24" s="20">
        <f>calcs!L152</f>
        <v>0</v>
      </c>
      <c r="K24" s="20">
        <f>calcs!M152</f>
        <v>0</v>
      </c>
      <c r="L24" s="20">
        <f>calcs!N152</f>
        <v>0</v>
      </c>
      <c r="M24" s="20">
        <f>calcs!O152</f>
        <v>0</v>
      </c>
      <c r="N24" s="20">
        <f>calcs!P152</f>
        <v>0</v>
      </c>
      <c r="O24" s="20">
        <f>calcs!Q152</f>
        <v>0</v>
      </c>
      <c r="P24" s="20">
        <f>calcs!R152</f>
        <v>0</v>
      </c>
      <c r="Q24" s="20">
        <f>calcs!S152</f>
        <v>0</v>
      </c>
      <c r="R24" s="20">
        <f>calcs!T152</f>
        <v>0</v>
      </c>
      <c r="S24" s="20">
        <f>calcs!U152</f>
        <v>0</v>
      </c>
      <c r="T24" s="20">
        <f>calcs!V152</f>
        <v>0</v>
      </c>
      <c r="U24" s="20">
        <f>calcs!W152</f>
        <v>0</v>
      </c>
      <c r="V24" s="20">
        <f>calcs!X152</f>
        <v>0</v>
      </c>
      <c r="W24" s="20">
        <f>calcs!Y152</f>
        <v>0</v>
      </c>
      <c r="X24" s="20">
        <f>calcs!Z152</f>
        <v>0</v>
      </c>
      <c r="Y24" s="20">
        <f>calcs!AA152</f>
        <v>0</v>
      </c>
      <c r="Z24" s="20">
        <f>calcs!AB152</f>
        <v>0</v>
      </c>
      <c r="AA24" s="20">
        <f>calcs!AC152</f>
        <v>0</v>
      </c>
      <c r="AB24" s="20">
        <f>calcs!AD152</f>
        <v>0</v>
      </c>
      <c r="AC24" s="20">
        <f>calcs!AE152</f>
        <v>0</v>
      </c>
      <c r="AD24" s="20">
        <f>calcs!AF152</f>
        <v>0</v>
      </c>
      <c r="AE24" s="20">
        <f>calcs!AG152</f>
        <v>0</v>
      </c>
      <c r="AF24" s="20">
        <f>calcs!AH152</f>
        <v>0</v>
      </c>
    </row>
    <row r="25" spans="1:32" ht="15.75" customHeight="1" x14ac:dyDescent="0.2">
      <c r="A25" s="3" t="s">
        <v>125</v>
      </c>
      <c r="B25" s="20">
        <f>calcs!D153</f>
        <v>0</v>
      </c>
      <c r="C25" s="20">
        <f>calcs!E153</f>
        <v>0</v>
      </c>
      <c r="D25" s="20">
        <f>calcs!F153</f>
        <v>0</v>
      </c>
      <c r="E25" s="20">
        <f>calcs!G153</f>
        <v>0</v>
      </c>
      <c r="F25" s="20">
        <f>calcs!H153</f>
        <v>0</v>
      </c>
      <c r="G25" s="20">
        <f>calcs!I153</f>
        <v>0</v>
      </c>
      <c r="H25" s="20">
        <f>calcs!J153</f>
        <v>0</v>
      </c>
      <c r="I25" s="20">
        <f>calcs!K153</f>
        <v>0</v>
      </c>
      <c r="J25" s="20">
        <f>calcs!L153</f>
        <v>0</v>
      </c>
      <c r="K25" s="20">
        <f>calcs!M153</f>
        <v>0</v>
      </c>
      <c r="L25" s="20">
        <f>calcs!N153</f>
        <v>0</v>
      </c>
      <c r="M25" s="20">
        <f>calcs!O153</f>
        <v>0</v>
      </c>
      <c r="N25" s="20">
        <f>calcs!P153</f>
        <v>0</v>
      </c>
      <c r="O25" s="20">
        <f>calcs!Q153</f>
        <v>0</v>
      </c>
      <c r="P25" s="20">
        <f>calcs!R153</f>
        <v>0</v>
      </c>
      <c r="Q25" s="20">
        <f>calcs!S153</f>
        <v>0</v>
      </c>
      <c r="R25" s="20">
        <f>calcs!T153</f>
        <v>0</v>
      </c>
      <c r="S25" s="20">
        <f>calcs!U153</f>
        <v>0</v>
      </c>
      <c r="T25" s="20">
        <f>calcs!V153</f>
        <v>0</v>
      </c>
      <c r="U25" s="20">
        <f>calcs!W153</f>
        <v>0</v>
      </c>
      <c r="V25" s="20">
        <f>calcs!X153</f>
        <v>0</v>
      </c>
      <c r="W25" s="20">
        <f>calcs!Y153</f>
        <v>0</v>
      </c>
      <c r="X25" s="20">
        <f>calcs!Z153</f>
        <v>0</v>
      </c>
      <c r="Y25" s="20">
        <f>calcs!AA153</f>
        <v>0</v>
      </c>
      <c r="Z25" s="20">
        <f>calcs!AB153</f>
        <v>0</v>
      </c>
      <c r="AA25" s="20">
        <f>calcs!AC153</f>
        <v>0</v>
      </c>
      <c r="AB25" s="20">
        <f>calcs!AD153</f>
        <v>0</v>
      </c>
      <c r="AC25" s="20">
        <f>calcs!AE153</f>
        <v>0</v>
      </c>
      <c r="AD25" s="20">
        <f>calcs!AF153</f>
        <v>0</v>
      </c>
      <c r="AE25" s="20">
        <f>calcs!AG153</f>
        <v>0</v>
      </c>
      <c r="AF25" s="20">
        <f>calcs!AH153</f>
        <v>0</v>
      </c>
    </row>
    <row r="26" spans="1:32" ht="15.75" customHeight="1" x14ac:dyDescent="0.2">
      <c r="A26" s="3" t="s">
        <v>83</v>
      </c>
      <c r="B26" s="20">
        <f>calcs!D154</f>
        <v>0</v>
      </c>
      <c r="C26" s="20">
        <f>calcs!E154</f>
        <v>0</v>
      </c>
      <c r="D26" s="20">
        <f>calcs!F154</f>
        <v>0</v>
      </c>
      <c r="E26" s="20">
        <f>calcs!G154</f>
        <v>0</v>
      </c>
      <c r="F26" s="20">
        <f>calcs!H154</f>
        <v>0</v>
      </c>
      <c r="G26" s="20">
        <f>calcs!I154</f>
        <v>0</v>
      </c>
      <c r="H26" s="20">
        <f>calcs!J154</f>
        <v>0</v>
      </c>
      <c r="I26" s="20">
        <f>calcs!K154</f>
        <v>0</v>
      </c>
      <c r="J26" s="20">
        <f>calcs!L154</f>
        <v>0</v>
      </c>
      <c r="K26" s="20">
        <f>calcs!M154</f>
        <v>0</v>
      </c>
      <c r="L26" s="20">
        <f>calcs!N154</f>
        <v>0</v>
      </c>
      <c r="M26" s="20">
        <f>calcs!O154</f>
        <v>0</v>
      </c>
      <c r="N26" s="20">
        <f>calcs!P154</f>
        <v>0</v>
      </c>
      <c r="O26" s="20">
        <f>calcs!Q154</f>
        <v>0</v>
      </c>
      <c r="P26" s="20">
        <f>calcs!R154</f>
        <v>0</v>
      </c>
      <c r="Q26" s="20">
        <f>calcs!S154</f>
        <v>0</v>
      </c>
      <c r="R26" s="20">
        <f>calcs!T154</f>
        <v>0</v>
      </c>
      <c r="S26" s="20">
        <f>calcs!U154</f>
        <v>0</v>
      </c>
      <c r="T26" s="20">
        <f>calcs!V154</f>
        <v>0</v>
      </c>
      <c r="U26" s="20">
        <f>calcs!W154</f>
        <v>0</v>
      </c>
      <c r="V26" s="20">
        <f>calcs!X154</f>
        <v>0</v>
      </c>
      <c r="W26" s="20">
        <f>calcs!Y154</f>
        <v>0</v>
      </c>
      <c r="X26" s="20">
        <f>calcs!Z154</f>
        <v>0</v>
      </c>
      <c r="Y26" s="20">
        <f>calcs!AA154</f>
        <v>0</v>
      </c>
      <c r="Z26" s="20">
        <f>calcs!AB154</f>
        <v>0</v>
      </c>
      <c r="AA26" s="20">
        <f>calcs!AC154</f>
        <v>0</v>
      </c>
      <c r="AB26" s="20">
        <f>calcs!AD154</f>
        <v>0</v>
      </c>
      <c r="AC26" s="20">
        <f>calcs!AE154</f>
        <v>0</v>
      </c>
      <c r="AD26" s="20">
        <f>calcs!AF154</f>
        <v>0</v>
      </c>
      <c r="AE26" s="20">
        <f>calcs!AG154</f>
        <v>0</v>
      </c>
      <c r="AF26" s="20">
        <f>calcs!AH154</f>
        <v>0</v>
      </c>
    </row>
    <row r="27" spans="1:32" ht="15.75" customHeight="1" x14ac:dyDescent="0.2"/>
    <row r="28" spans="1:32" ht="15.75" customHeight="1" x14ac:dyDescent="0.2"/>
    <row r="29" spans="1:32" ht="15.75" customHeight="1" x14ac:dyDescent="0.2">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ht="15.75" customHeight="1" x14ac:dyDescent="0.2">
      <c r="A30" s="1"/>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row>
    <row r="31" spans="1:32" ht="15.75" customHeight="1" x14ac:dyDescent="0.2"/>
    <row r="32" spans="1:32" ht="15.75" customHeight="1" x14ac:dyDescent="0.2">
      <c r="A32" s="34"/>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row>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497D"/>
  </sheetPr>
  <dimension ref="A1:AI1000"/>
  <sheetViews>
    <sheetView topLeftCell="I1" workbookViewId="0">
      <selection sqref="A1:AF26"/>
    </sheetView>
  </sheetViews>
  <sheetFormatPr baseColWidth="10" defaultColWidth="14.5" defaultRowHeight="15" customHeight="1" x14ac:dyDescent="0.2"/>
  <cols>
    <col min="1" max="1" width="39.83203125" customWidth="1"/>
    <col min="2" max="33" width="11" customWidth="1"/>
    <col min="34" max="35" width="9.1640625" customWidth="1"/>
  </cols>
  <sheetData>
    <row r="1" spans="1:35" x14ac:dyDescent="0.2">
      <c r="A1" s="8" t="s">
        <v>239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
      <c r="A2" s="3" t="s">
        <v>111</v>
      </c>
      <c r="B2" s="20">
        <f>calcs!D180</f>
        <v>0</v>
      </c>
      <c r="C2" s="20">
        <f>calcs!E180</f>
        <v>0</v>
      </c>
      <c r="D2" s="20">
        <f>calcs!F180</f>
        <v>0</v>
      </c>
      <c r="E2" s="20">
        <f>calcs!G180</f>
        <v>0</v>
      </c>
      <c r="F2" s="20">
        <f>calcs!H180</f>
        <v>0</v>
      </c>
      <c r="G2" s="20">
        <f>calcs!I180</f>
        <v>0</v>
      </c>
      <c r="H2" s="20">
        <f>calcs!J180</f>
        <v>0</v>
      </c>
      <c r="I2" s="20">
        <f>calcs!K180</f>
        <v>0</v>
      </c>
      <c r="J2" s="20">
        <f>calcs!L180</f>
        <v>0</v>
      </c>
      <c r="K2" s="20">
        <f>calcs!M180</f>
        <v>0</v>
      </c>
      <c r="L2" s="20">
        <f>calcs!N180</f>
        <v>0</v>
      </c>
      <c r="M2" s="20">
        <f>calcs!O180</f>
        <v>0</v>
      </c>
      <c r="N2" s="20">
        <f>calcs!P180</f>
        <v>0</v>
      </c>
      <c r="O2" s="20">
        <f>calcs!Q180</f>
        <v>0</v>
      </c>
      <c r="P2" s="20">
        <f>calcs!R180</f>
        <v>0</v>
      </c>
      <c r="Q2" s="20">
        <f>calcs!S180</f>
        <v>0</v>
      </c>
      <c r="R2" s="20">
        <f>calcs!T180</f>
        <v>0</v>
      </c>
      <c r="S2" s="20">
        <f>calcs!U180</f>
        <v>0</v>
      </c>
      <c r="T2" s="20">
        <f>calcs!V180</f>
        <v>0</v>
      </c>
      <c r="U2" s="20">
        <f>calcs!W180</f>
        <v>0</v>
      </c>
      <c r="V2" s="20">
        <f>calcs!X180</f>
        <v>0</v>
      </c>
      <c r="W2" s="20">
        <f>calcs!Y180</f>
        <v>0</v>
      </c>
      <c r="X2" s="20">
        <f>calcs!Z180</f>
        <v>0</v>
      </c>
      <c r="Y2" s="20">
        <f>calcs!AA180</f>
        <v>0</v>
      </c>
      <c r="Z2" s="20">
        <f>calcs!AB180</f>
        <v>0</v>
      </c>
      <c r="AA2" s="20">
        <f>calcs!AC180</f>
        <v>0</v>
      </c>
      <c r="AB2" s="20">
        <f>calcs!AD180</f>
        <v>0</v>
      </c>
      <c r="AC2" s="20">
        <f>calcs!AE180</f>
        <v>0</v>
      </c>
      <c r="AD2" s="20">
        <f>calcs!AF180</f>
        <v>0</v>
      </c>
      <c r="AE2" s="20">
        <f>calcs!AG180</f>
        <v>0</v>
      </c>
      <c r="AF2" s="20">
        <f>calcs!AH180</f>
        <v>0</v>
      </c>
    </row>
    <row r="3" spans="1:35" x14ac:dyDescent="0.2">
      <c r="A3" s="3" t="s">
        <v>82</v>
      </c>
      <c r="B3" s="20">
        <f>calcs!D181</f>
        <v>810959485317.82983</v>
      </c>
      <c r="C3" s="20">
        <f>calcs!E181</f>
        <v>1031378273427.2161</v>
      </c>
      <c r="D3" s="20">
        <f>calcs!F181</f>
        <v>1379055889399.5305</v>
      </c>
      <c r="E3" s="20">
        <f>calcs!G181</f>
        <v>1424426828160.7749</v>
      </c>
      <c r="F3" s="20">
        <f>calcs!H181</f>
        <v>1449639183019.2207</v>
      </c>
      <c r="G3" s="20">
        <f>calcs!I181</f>
        <v>1504368439069.4336</v>
      </c>
      <c r="H3" s="20">
        <f>calcs!J181</f>
        <v>1559097695119.6658</v>
      </c>
      <c r="I3" s="20">
        <f>calcs!K181</f>
        <v>1613826951169.8789</v>
      </c>
      <c r="J3" s="20">
        <f>calcs!L181</f>
        <v>1668556207220.1111</v>
      </c>
      <c r="K3" s="20">
        <f>calcs!M181</f>
        <v>1723285463270.3242</v>
      </c>
      <c r="L3" s="20">
        <f>calcs!N181</f>
        <v>1778014719320.5374</v>
      </c>
      <c r="M3" s="20">
        <f>calcs!O181</f>
        <v>1832743975370.7695</v>
      </c>
      <c r="N3" s="20">
        <f>calcs!P181</f>
        <v>1887473231420.9824</v>
      </c>
      <c r="O3" s="20">
        <f>calcs!Q181</f>
        <v>1942202487471.2148</v>
      </c>
      <c r="P3" s="20">
        <f>calcs!R181</f>
        <v>1996931743521.4277</v>
      </c>
      <c r="Q3" s="20">
        <f>calcs!S181</f>
        <v>2051660999571.6602</v>
      </c>
      <c r="R3" s="20">
        <f>calcs!T181</f>
        <v>2106390255621.8733</v>
      </c>
      <c r="S3" s="20">
        <f>calcs!U181</f>
        <v>2161119511672.1055</v>
      </c>
      <c r="T3" s="20">
        <f>calcs!V181</f>
        <v>2215848767722.3188</v>
      </c>
      <c r="U3" s="20">
        <f>calcs!W181</f>
        <v>2270578023772.5508</v>
      </c>
      <c r="V3" s="20">
        <f>calcs!X181</f>
        <v>2325307279822.7637</v>
      </c>
      <c r="W3" s="20">
        <f>calcs!Y181</f>
        <v>2380036535872.9956</v>
      </c>
      <c r="X3" s="20">
        <f>calcs!Z181</f>
        <v>2434765791923.209</v>
      </c>
      <c r="Y3" s="20">
        <f>calcs!AA181</f>
        <v>2489495047973.4414</v>
      </c>
      <c r="Z3" s="20">
        <f>calcs!AB181</f>
        <v>2544224304023.6548</v>
      </c>
      <c r="AA3" s="20">
        <f>calcs!AC181</f>
        <v>2598953560073.8872</v>
      </c>
      <c r="AB3" s="20">
        <f>calcs!AD181</f>
        <v>2653682816124.1001</v>
      </c>
      <c r="AC3" s="20">
        <f>calcs!AE181</f>
        <v>2708412072174.332</v>
      </c>
      <c r="AD3" s="20">
        <f>calcs!AF181</f>
        <v>2763141328224.5454</v>
      </c>
      <c r="AE3" s="20">
        <f>calcs!AG181</f>
        <v>2817870584274.7583</v>
      </c>
      <c r="AF3" s="20">
        <f>calcs!AH181</f>
        <v>2872599840324.9902</v>
      </c>
    </row>
    <row r="4" spans="1:35" x14ac:dyDescent="0.2">
      <c r="A4" s="3" t="s">
        <v>86</v>
      </c>
      <c r="B4" s="20">
        <f>calcs!D182</f>
        <v>112073634.46728672</v>
      </c>
      <c r="C4" s="20">
        <f>calcs!E182</f>
        <v>142535248.31549525</v>
      </c>
      <c r="D4" s="20">
        <f>calcs!F182</f>
        <v>190583880.52264869</v>
      </c>
      <c r="E4" s="20">
        <f>calcs!G182</f>
        <v>196854090.19184381</v>
      </c>
      <c r="F4" s="20">
        <f>calcs!H182</f>
        <v>200338407.58823946</v>
      </c>
      <c r="G4" s="20">
        <f>calcs!I182</f>
        <v>207901925.55465698</v>
      </c>
      <c r="H4" s="20">
        <f>calcs!J182</f>
        <v>215465443.52107716</v>
      </c>
      <c r="I4" s="20">
        <f>calcs!K182</f>
        <v>223028961.48749471</v>
      </c>
      <c r="J4" s="20">
        <f>calcs!L182</f>
        <v>230592479.45391488</v>
      </c>
      <c r="K4" s="20">
        <f>calcs!M182</f>
        <v>238155997.4203324</v>
      </c>
      <c r="L4" s="20">
        <f>calcs!N182</f>
        <v>245719515.38674992</v>
      </c>
      <c r="M4" s="20">
        <f>calcs!O182</f>
        <v>253283033.3531701</v>
      </c>
      <c r="N4" s="20">
        <f>calcs!P182</f>
        <v>260846551.31958762</v>
      </c>
      <c r="O4" s="20">
        <f>calcs!Q182</f>
        <v>268410069.28600782</v>
      </c>
      <c r="P4" s="20">
        <f>calcs!R182</f>
        <v>275973587.25242531</v>
      </c>
      <c r="Q4" s="20">
        <f>calcs!S182</f>
        <v>283537105.21884549</v>
      </c>
      <c r="R4" s="20">
        <f>calcs!T182</f>
        <v>291100623.18526304</v>
      </c>
      <c r="S4" s="20">
        <f>calcs!U182</f>
        <v>298664141.15168321</v>
      </c>
      <c r="T4" s="20">
        <f>calcs!V182</f>
        <v>306227659.11810076</v>
      </c>
      <c r="U4" s="20">
        <f>calcs!W182</f>
        <v>313791177.08452088</v>
      </c>
      <c r="V4" s="20">
        <f>calcs!X182</f>
        <v>321354695.05093837</v>
      </c>
      <c r="W4" s="20">
        <f>calcs!Y182</f>
        <v>328918213.01735854</v>
      </c>
      <c r="X4" s="20">
        <f>calcs!Z182</f>
        <v>336481730.98377609</v>
      </c>
      <c r="Y4" s="20">
        <f>calcs!AA182</f>
        <v>344045248.95019627</v>
      </c>
      <c r="Z4" s="20">
        <f>calcs!AB182</f>
        <v>351608766.91661382</v>
      </c>
      <c r="AA4" s="20">
        <f>calcs!AC182</f>
        <v>359172284.88303399</v>
      </c>
      <c r="AB4" s="20">
        <f>calcs!AD182</f>
        <v>366735802.84945148</v>
      </c>
      <c r="AC4" s="20">
        <f>calcs!AE182</f>
        <v>374299320.8158716</v>
      </c>
      <c r="AD4" s="20">
        <f>calcs!AF182</f>
        <v>381862838.78228915</v>
      </c>
      <c r="AE4" s="20">
        <f>calcs!AG182</f>
        <v>389426356.74870664</v>
      </c>
      <c r="AF4" s="20">
        <f>calcs!AH182</f>
        <v>396989874.71512675</v>
      </c>
    </row>
    <row r="5" spans="1:35" x14ac:dyDescent="0.2">
      <c r="A5" s="3" t="s">
        <v>112</v>
      </c>
      <c r="B5" s="20">
        <f>calcs!D183</f>
        <v>1953573375999.9998</v>
      </c>
      <c r="C5" s="20">
        <f>calcs!E183</f>
        <v>2484554619596.7998</v>
      </c>
      <c r="D5" s="20">
        <f>calcs!F183</f>
        <v>3322097981862.8809</v>
      </c>
      <c r="E5" s="20">
        <f>calcs!G183</f>
        <v>3431395005466.1694</v>
      </c>
      <c r="F5" s="20">
        <f>calcs!H183</f>
        <v>3492130697062.9209</v>
      </c>
      <c r="G5" s="20">
        <f>calcs!I183</f>
        <v>3623209227028.1738</v>
      </c>
      <c r="H5" s="20">
        <f>calcs!J183</f>
        <v>3754287756993.4565</v>
      </c>
      <c r="I5" s="20">
        <f>calcs!K183</f>
        <v>3885366286958.71</v>
      </c>
      <c r="J5" s="20">
        <f>calcs!L183</f>
        <v>4016444816923.9927</v>
      </c>
      <c r="K5" s="20">
        <f>calcs!M183</f>
        <v>4147523346889.2754</v>
      </c>
      <c r="L5" s="20">
        <f>calcs!N183</f>
        <v>4278601876854.5288</v>
      </c>
      <c r="M5" s="20">
        <f>calcs!O183</f>
        <v>4409680406819.8115</v>
      </c>
      <c r="N5" s="20">
        <f>calcs!P183</f>
        <v>4540758936785.0645</v>
      </c>
      <c r="O5" s="20">
        <f>calcs!Q183</f>
        <v>4671837466750.3477</v>
      </c>
      <c r="P5" s="20">
        <f>calcs!R183</f>
        <v>4802915996715.6309</v>
      </c>
      <c r="Q5" s="20">
        <f>calcs!S183</f>
        <v>4933994526680.8838</v>
      </c>
      <c r="R5" s="20">
        <f>calcs!T183</f>
        <v>5065073056646.167</v>
      </c>
      <c r="S5" s="20">
        <f>calcs!U183</f>
        <v>5196151586611.4199</v>
      </c>
      <c r="T5" s="20">
        <f>calcs!V183</f>
        <v>5327230116576.7031</v>
      </c>
      <c r="U5" s="20">
        <f>calcs!W183</f>
        <v>5458308646541.9863</v>
      </c>
      <c r="V5" s="20">
        <f>calcs!X183</f>
        <v>5589387176507.2686</v>
      </c>
      <c r="W5" s="20">
        <f>calcs!Y183</f>
        <v>5720465706472.4922</v>
      </c>
      <c r="X5" s="20">
        <f>calcs!Z183</f>
        <v>5851544236437.7754</v>
      </c>
      <c r="Y5" s="20">
        <f>calcs!AA183</f>
        <v>5982622766403.0586</v>
      </c>
      <c r="Z5" s="20">
        <f>calcs!AB183</f>
        <v>6113701296368.3418</v>
      </c>
      <c r="AA5" s="20">
        <f>calcs!AC183</f>
        <v>6244779826333.625</v>
      </c>
      <c r="AB5" s="20">
        <f>calcs!AD183</f>
        <v>6375858356298.8486</v>
      </c>
      <c r="AC5" s="20">
        <f>calcs!AE183</f>
        <v>6506936886264.1318</v>
      </c>
      <c r="AD5" s="20">
        <f>calcs!AF183</f>
        <v>6638015416229.4141</v>
      </c>
      <c r="AE5" s="20">
        <f>calcs!AG183</f>
        <v>6769093946194.6963</v>
      </c>
      <c r="AF5" s="20">
        <f>calcs!AH183</f>
        <v>6900172476159.9795</v>
      </c>
    </row>
    <row r="6" spans="1:35" x14ac:dyDescent="0.2">
      <c r="A6" s="3" t="s">
        <v>113</v>
      </c>
      <c r="B6" s="84">
        <f>'ISIC 10T12'!C175</f>
        <v>18064496175837</v>
      </c>
      <c r="C6" s="84">
        <f>'ISIC 10T12'!D175</f>
        <v>20180943848111.5</v>
      </c>
      <c r="D6" s="84">
        <f>'ISIC 10T12'!E175</f>
        <v>23054828646561.289</v>
      </c>
      <c r="E6" s="84">
        <f>'ISIC 10T12'!F175</f>
        <v>24604775314605.531</v>
      </c>
      <c r="F6" s="84">
        <f>'ISIC 10T12'!G175</f>
        <v>26321888683911.906</v>
      </c>
      <c r="G6" s="84">
        <f>'ISIC 10T12'!H175</f>
        <v>28119995002446.781</v>
      </c>
      <c r="H6" s="84">
        <f>'ISIC 10T12'!I175</f>
        <v>30233135439123.535</v>
      </c>
      <c r="I6" s="84">
        <f>'ISIC 10T12'!J175</f>
        <v>32465396046978.051</v>
      </c>
      <c r="J6" s="84">
        <f>'ISIC 10T12'!K175</f>
        <v>34822537742301.152</v>
      </c>
      <c r="K6" s="84">
        <f>'ISIC 10T12'!L175</f>
        <v>37310530332508.859</v>
      </c>
      <c r="L6" s="84">
        <f>'ISIC 10T12'!M175</f>
        <v>39935552676924.633</v>
      </c>
      <c r="M6" s="84">
        <f>'ISIC 10T12'!N175</f>
        <v>42899630828510.375</v>
      </c>
      <c r="N6" s="84">
        <f>'ISIC 10T12'!O175</f>
        <v>46041211809192.055</v>
      </c>
      <c r="O6" s="84">
        <f>'ISIC 10T12'!P175</f>
        <v>49369394924045.375</v>
      </c>
      <c r="P6" s="84">
        <f>'ISIC 10T12'!Q175</f>
        <v>52893619738796.5</v>
      </c>
      <c r="Q6" s="84">
        <f>'ISIC 10T12'!R175</f>
        <v>56623664229355.398</v>
      </c>
      <c r="R6" s="84">
        <f>'ISIC 10T12'!S175</f>
        <v>60511741567383.062</v>
      </c>
      <c r="S6" s="84">
        <f>'ISIC 10T12'!T175</f>
        <v>64618247633076.992</v>
      </c>
      <c r="T6" s="84">
        <f>'ISIC 10T12'!U175</f>
        <v>68953265721754.719</v>
      </c>
      <c r="U6" s="84">
        <f>'ISIC 10T12'!V175</f>
        <v>73527141049450.094</v>
      </c>
      <c r="V6" s="84">
        <f>'ISIC 10T12'!W175</f>
        <v>78350461661758.203</v>
      </c>
      <c r="W6" s="84">
        <f>'ISIC 10T12'!X175</f>
        <v>83212401054458.109</v>
      </c>
      <c r="X6" s="84">
        <f>'ISIC 10T12'!Y175</f>
        <v>88317732110410.25</v>
      </c>
      <c r="Y6" s="84">
        <f>'ISIC 10T12'!Z175</f>
        <v>93675462979289.75</v>
      </c>
      <c r="Z6" s="84">
        <f>'ISIC 10T12'!AA175</f>
        <v>99294606455383.406</v>
      </c>
      <c r="AA6" s="84">
        <f>'ISIC 10T12'!AB175</f>
        <v>105184130986705.12</v>
      </c>
      <c r="AB6" s="84">
        <f>'ISIC 10T12'!AC175</f>
        <v>110996467669468.44</v>
      </c>
      <c r="AC6" s="84">
        <f>'ISIC 10T12'!AD175</f>
        <v>117056062751821.84</v>
      </c>
      <c r="AD6" s="84">
        <f>'ISIC 10T12'!AE175</f>
        <v>123368639178165.64</v>
      </c>
      <c r="AE6" s="84">
        <f>'ISIC 10T12'!AF175</f>
        <v>129939501197724.36</v>
      </c>
      <c r="AF6" s="84">
        <f>'ISIC 10T12'!AG175</f>
        <v>136773445771535.45</v>
      </c>
    </row>
    <row r="7" spans="1:35" x14ac:dyDescent="0.2">
      <c r="A7" s="3" t="s">
        <v>44</v>
      </c>
      <c r="B7" s="84">
        <f>'ISIC 13T15'!C311</f>
        <v>5380800293308.375</v>
      </c>
      <c r="C7" s="84">
        <f>'ISIC 13T15'!D311</f>
        <v>5708573692993.375</v>
      </c>
      <c r="D7" s="84">
        <f>'ISIC 13T15'!E311</f>
        <v>6096356510349.7344</v>
      </c>
      <c r="E7" s="84">
        <f>'ISIC 13T15'!F311</f>
        <v>6354251103923.6689</v>
      </c>
      <c r="F7" s="84">
        <f>'ISIC 13T15'!G311</f>
        <v>6649183376861.6436</v>
      </c>
      <c r="G7" s="84">
        <f>'ISIC 13T15'!H311</f>
        <v>6958186204113.4668</v>
      </c>
      <c r="H7" s="84">
        <f>'ISIC 13T15'!I311</f>
        <v>7337964877621.9844</v>
      </c>
      <c r="I7" s="84">
        <f>'ISIC 13T15'!J311</f>
        <v>7738741478475.5996</v>
      </c>
      <c r="J7" s="84">
        <f>'ISIC 13T15'!K311</f>
        <v>8161694326487.8164</v>
      </c>
      <c r="K7" s="84">
        <f>'ISIC 13T15'!L311</f>
        <v>8608068991474.7275</v>
      </c>
      <c r="L7" s="84">
        <f>'ISIC 13T15'!M311</f>
        <v>9079182207902.4062</v>
      </c>
      <c r="M7" s="84">
        <f>'ISIC 13T15'!N311</f>
        <v>9620298341181.2148</v>
      </c>
      <c r="N7" s="84">
        <f>'ISIC 13T15'!O311</f>
        <v>10193992423251.746</v>
      </c>
      <c r="O7" s="84">
        <f>'ISIC 13T15'!P311</f>
        <v>10802248042917.986</v>
      </c>
      <c r="P7" s="84">
        <f>'ISIC 13T15'!Q311</f>
        <v>11447171085632.652</v>
      </c>
      <c r="Q7" s="84">
        <f>'ISIC 13T15'!R311</f>
        <v>12130997374730.539</v>
      </c>
      <c r="R7" s="84">
        <f>'ISIC 13T15'!S311</f>
        <v>12843811550036.719</v>
      </c>
      <c r="S7" s="84">
        <f>'ISIC 13T15'!T311</f>
        <v>13598960662380.98</v>
      </c>
      <c r="T7" s="84">
        <f>'ISIC 13T15'!U311</f>
        <v>14398989176225.17</v>
      </c>
      <c r="U7" s="84">
        <f>'ISIC 13T15'!V311</f>
        <v>15246596519100.033</v>
      </c>
      <c r="V7" s="84">
        <f>'ISIC 13T15'!W311</f>
        <v>16144646661423.014</v>
      </c>
      <c r="W7" s="84">
        <f>'ISIC 13T15'!X311</f>
        <v>17050764098542.885</v>
      </c>
      <c r="X7" s="84">
        <f>'ISIC 13T15'!Y311</f>
        <v>18008351136813.594</v>
      </c>
      <c r="Y7" s="84">
        <f>'ISIC 13T15'!Z311</f>
        <v>19020369755760.152</v>
      </c>
      <c r="Z7" s="84">
        <f>'ISIC 13T15'!AA311</f>
        <v>20089954806850.16</v>
      </c>
      <c r="AA7" s="84">
        <f>'ISIC 13T15'!AB311</f>
        <v>21220424253341.043</v>
      </c>
      <c r="AB7" s="84">
        <f>'ISIC 13T15'!AC311</f>
        <v>22343539500619.164</v>
      </c>
      <c r="AC7" s="84">
        <f>'ISIC 13T15'!AD311</f>
        <v>23526812202305.355</v>
      </c>
      <c r="AD7" s="84">
        <f>'ISIC 13T15'!AE311</f>
        <v>24773506628603.457</v>
      </c>
      <c r="AE7" s="84">
        <f>'ISIC 13T15'!AF311</f>
        <v>26087066663108.715</v>
      </c>
      <c r="AF7" s="84">
        <f>'ISIC 13T15'!AG311</f>
        <v>27471125830252.406</v>
      </c>
    </row>
    <row r="8" spans="1:35" x14ac:dyDescent="0.2">
      <c r="A8" s="3" t="s">
        <v>48</v>
      </c>
      <c r="B8" s="84">
        <f>'ISIC 16'!C146</f>
        <v>26570467526.010742</v>
      </c>
      <c r="C8" s="84">
        <f>'ISIC 16'!D146</f>
        <v>27963973764.435059</v>
      </c>
      <c r="D8" s="84">
        <f>'ISIC 16'!E146</f>
        <v>29954945675.101162</v>
      </c>
      <c r="E8" s="84">
        <f>'ISIC 16'!F146</f>
        <v>30883126943.981586</v>
      </c>
      <c r="F8" s="84">
        <f>'ISIC 16'!G146</f>
        <v>31969109185.961887</v>
      </c>
      <c r="G8" s="84">
        <f>'ISIC 16'!H146</f>
        <v>33098642429.986198</v>
      </c>
      <c r="H8" s="84">
        <f>'ISIC 16'!I146</f>
        <v>34537285839.830353</v>
      </c>
      <c r="I8" s="84">
        <f>'ISIC 16'!J146</f>
        <v>36043572470.357178</v>
      </c>
      <c r="J8" s="84">
        <f>'ISIC 16'!K146</f>
        <v>37620896108.552742</v>
      </c>
      <c r="K8" s="84">
        <f>'ISIC 16'!L146</f>
        <v>39272829868.677742</v>
      </c>
      <c r="L8" s="84">
        <f>'ISIC 16'!M146</f>
        <v>41003136086.554474</v>
      </c>
      <c r="M8" s="84">
        <f>'ISIC 16'!N146</f>
        <v>43011927974.506012</v>
      </c>
      <c r="N8" s="84">
        <f>'ISIC 16'!O146</f>
        <v>45125365910.139946</v>
      </c>
      <c r="O8" s="84">
        <f>'ISIC 16'!P146</f>
        <v>47349189872.399292</v>
      </c>
      <c r="P8" s="84">
        <f>'ISIC 16'!Q146</f>
        <v>49689468178.927826</v>
      </c>
      <c r="Q8" s="84">
        <f>'ISIC 16'!R146</f>
        <v>52152616906.789177</v>
      </c>
      <c r="R8" s="84">
        <f>'ISIC 16'!S146</f>
        <v>54693088920.738113</v>
      </c>
      <c r="S8" s="84">
        <f>'ISIC 16'!T146</f>
        <v>57365202311.742249</v>
      </c>
      <c r="T8" s="84">
        <f>'ISIC 16'!U146</f>
        <v>60176135393.801659</v>
      </c>
      <c r="U8" s="84">
        <f>'ISIC 16'!V146</f>
        <v>63133474325.698662</v>
      </c>
      <c r="V8" s="84">
        <f>'ISIC 16'!W146</f>
        <v>66245237090.433258</v>
      </c>
      <c r="W8" s="84">
        <f>'ISIC 16'!X146</f>
        <v>69335226625.122116</v>
      </c>
      <c r="X8" s="84">
        <f>'ISIC 16'!Y146</f>
        <v>72579249376.816299</v>
      </c>
      <c r="Y8" s="84">
        <f>'ISIC 16'!Z146</f>
        <v>75985399110.778763</v>
      </c>
      <c r="Z8" s="84">
        <f>'ISIC 16'!AA146</f>
        <v>79562212707.86618</v>
      </c>
      <c r="AA8" s="84">
        <f>'ISIC 16'!AB146</f>
        <v>83318695220.952881</v>
      </c>
      <c r="AB8" s="84">
        <f>'ISIC 16'!AC146</f>
        <v>86985016398.039856</v>
      </c>
      <c r="AC8" s="84">
        <f>'ISIC 16'!AD146</f>
        <v>90824492584.663361</v>
      </c>
      <c r="AD8" s="84">
        <f>'ISIC 16'!AE146</f>
        <v>94845752557.940109</v>
      </c>
      <c r="AE8" s="84">
        <f>'ISIC 16'!AF146</f>
        <v>99057872773.142456</v>
      </c>
      <c r="AF8" s="84">
        <f>'ISIC 16'!AG146</f>
        <v>103470401316.19119</v>
      </c>
    </row>
    <row r="9" spans="1:35" x14ac:dyDescent="0.2">
      <c r="A9" s="3" t="s">
        <v>50</v>
      </c>
      <c r="B9" s="84">
        <f>'ISIC 17T18'!C189</f>
        <v>63942309240.931641</v>
      </c>
      <c r="C9" s="84">
        <f>'ISIC 17T18'!D189</f>
        <v>67421292418.041992</v>
      </c>
      <c r="D9" s="84">
        <f>'ISIC 17T18'!E189</f>
        <v>72343800769.970566</v>
      </c>
      <c r="E9" s="84">
        <f>'ISIC 17T18'!F189</f>
        <v>74698621774.604156</v>
      </c>
      <c r="F9" s="84">
        <f>'ISIC 17T18'!G189</f>
        <v>77434314179.360748</v>
      </c>
      <c r="G9" s="84">
        <f>'ISIC 17T18'!H189</f>
        <v>80274535738.867493</v>
      </c>
      <c r="H9" s="84">
        <f>'ISIC 17T18'!I189</f>
        <v>83863633789.667175</v>
      </c>
      <c r="I9" s="84">
        <f>'ISIC 17T18'!J189</f>
        <v>87616189240.214798</v>
      </c>
      <c r="J9" s="84">
        <f>'ISIC 17T18'!K189</f>
        <v>91539809344.348846</v>
      </c>
      <c r="K9" s="84">
        <f>'ISIC 17T18'!L189</f>
        <v>95642464382.221359</v>
      </c>
      <c r="L9" s="84">
        <f>'ISIC 17T18'!M189</f>
        <v>99932505513.081116</v>
      </c>
      <c r="M9" s="84">
        <f>'ISIC 17T18'!N189</f>
        <v>104897055085.3062</v>
      </c>
      <c r="N9" s="84">
        <f>'ISIC 17T18'!O189</f>
        <v>110111697933.03847</v>
      </c>
      <c r="O9" s="84">
        <f>'ISIC 17T18'!P189</f>
        <v>115589233433.28781</v>
      </c>
      <c r="P9" s="84">
        <f>'ISIC 17T18'!Q189</f>
        <v>121343127771.91333</v>
      </c>
      <c r="Q9" s="84">
        <f>'ISIC 17T18'!R189</f>
        <v>127387549337.7413</v>
      </c>
      <c r="R9" s="84">
        <f>'ISIC 17T18'!S189</f>
        <v>133609565405.46916</v>
      </c>
      <c r="S9" s="84">
        <f>'ISIC 17T18'!T189</f>
        <v>140140023974.96658</v>
      </c>
      <c r="T9" s="84">
        <f>'ISIC 17T18'!U189</f>
        <v>146994474609.27032</v>
      </c>
      <c r="U9" s="84">
        <f>'ISIC 17T18'!V189</f>
        <v>154189265697.9801</v>
      </c>
      <c r="V9" s="84">
        <f>'ISIC 17T18'!W189</f>
        <v>161741586403.32022</v>
      </c>
      <c r="W9" s="84">
        <f>'ISIC 17T18'!X189</f>
        <v>169218801648.36765</v>
      </c>
      <c r="X9" s="84">
        <f>'ISIC 17T18'!Y189</f>
        <v>177047594338.23575</v>
      </c>
      <c r="Y9" s="84">
        <f>'ISIC 17T18'!Z189</f>
        <v>185244806858.17188</v>
      </c>
      <c r="Z9" s="84">
        <f>'ISIC 17T18'!AA189</f>
        <v>193828104940.06088</v>
      </c>
      <c r="AA9" s="84">
        <f>'ISIC 17T18'!AB189</f>
        <v>202816018769.58252</v>
      </c>
      <c r="AB9" s="84">
        <f>'ISIC 17T18'!AC189</f>
        <v>211548652151.13199</v>
      </c>
      <c r="AC9" s="84">
        <f>'ISIC 17T18'!AD189</f>
        <v>220663842023.45615</v>
      </c>
      <c r="AD9" s="84">
        <f>'ISIC 17T18'!AE189</f>
        <v>230178668314.12503</v>
      </c>
      <c r="AE9" s="84">
        <f>'ISIC 17T18'!AF189</f>
        <v>240110989335.7027</v>
      </c>
      <c r="AF9" s="84">
        <f>'ISIC 17T18'!AG189</f>
        <v>250479478011.48163</v>
      </c>
    </row>
    <row r="10" spans="1:35" x14ac:dyDescent="0.2">
      <c r="A10" s="10" t="s">
        <v>53</v>
      </c>
      <c r="B10" s="20">
        <f>calcs!D188</f>
        <v>0</v>
      </c>
      <c r="C10" s="20">
        <f>calcs!E188</f>
        <v>0</v>
      </c>
      <c r="D10" s="20">
        <f>calcs!F188</f>
        <v>0</v>
      </c>
      <c r="E10" s="20">
        <f>calcs!G188</f>
        <v>0</v>
      </c>
      <c r="F10" s="20">
        <f>calcs!H188</f>
        <v>0</v>
      </c>
      <c r="G10" s="20">
        <f>calcs!I188</f>
        <v>0</v>
      </c>
      <c r="H10" s="20">
        <f>calcs!J188</f>
        <v>0</v>
      </c>
      <c r="I10" s="20">
        <f>calcs!K188</f>
        <v>0</v>
      </c>
      <c r="J10" s="20">
        <f>calcs!L188</f>
        <v>0</v>
      </c>
      <c r="K10" s="20">
        <f>calcs!M188</f>
        <v>0</v>
      </c>
      <c r="L10" s="20">
        <f>calcs!N188</f>
        <v>0</v>
      </c>
      <c r="M10" s="20">
        <f>calcs!O188</f>
        <v>0</v>
      </c>
      <c r="N10" s="20">
        <f>calcs!P188</f>
        <v>0</v>
      </c>
      <c r="O10" s="20">
        <f>calcs!Q188</f>
        <v>0</v>
      </c>
      <c r="P10" s="20">
        <f>calcs!R188</f>
        <v>0</v>
      </c>
      <c r="Q10" s="20">
        <f>calcs!S188</f>
        <v>0</v>
      </c>
      <c r="R10" s="20">
        <f>calcs!T188</f>
        <v>0</v>
      </c>
      <c r="S10" s="20">
        <f>calcs!U188</f>
        <v>0</v>
      </c>
      <c r="T10" s="20">
        <f>calcs!V188</f>
        <v>0</v>
      </c>
      <c r="U10" s="20">
        <f>calcs!W188</f>
        <v>0</v>
      </c>
      <c r="V10" s="20">
        <f>calcs!X188</f>
        <v>0</v>
      </c>
      <c r="W10" s="20">
        <f>calcs!Y188</f>
        <v>0</v>
      </c>
      <c r="X10" s="20">
        <f>calcs!Z188</f>
        <v>0</v>
      </c>
      <c r="Y10" s="20">
        <f>calcs!AA188</f>
        <v>0</v>
      </c>
      <c r="Z10" s="20">
        <f>calcs!AB188</f>
        <v>0</v>
      </c>
      <c r="AA10" s="20">
        <f>calcs!AC188</f>
        <v>0</v>
      </c>
      <c r="AB10" s="20">
        <f>calcs!AD188</f>
        <v>0</v>
      </c>
      <c r="AC10" s="20">
        <f>calcs!AE188</f>
        <v>0</v>
      </c>
      <c r="AD10" s="20">
        <f>calcs!AF188</f>
        <v>0</v>
      </c>
      <c r="AE10" s="20">
        <f>calcs!AG188</f>
        <v>0</v>
      </c>
      <c r="AF10" s="20">
        <f>calcs!AH188</f>
        <v>0</v>
      </c>
    </row>
    <row r="11" spans="1:35" x14ac:dyDescent="0.2">
      <c r="A11" s="3" t="s">
        <v>114</v>
      </c>
      <c r="B11" s="84">
        <f>'ISIC 20'!C225</f>
        <v>20485661573973</v>
      </c>
      <c r="C11" s="84">
        <f>'ISIC 20'!D225</f>
        <v>23211938854806</v>
      </c>
      <c r="D11" s="84">
        <f>'ISIC 20'!E225</f>
        <v>27157272979683.652</v>
      </c>
      <c r="E11" s="84">
        <f>'ISIC 20'!F225</f>
        <v>28990725031720.426</v>
      </c>
      <c r="F11" s="84">
        <f>'ISIC 20'!G225</f>
        <v>31070024521382.703</v>
      </c>
      <c r="G11" s="84">
        <f>'ISIC 20'!H225</f>
        <v>33300257687881.27</v>
      </c>
      <c r="H11" s="84">
        <f>'ISIC 20'!I225</f>
        <v>35967074952069.688</v>
      </c>
      <c r="I11" s="84">
        <f>'ISIC 20'!J225</f>
        <v>38848786334663.43</v>
      </c>
      <c r="J11" s="84">
        <f>'ISIC 20'!K225</f>
        <v>41962828201993.547</v>
      </c>
      <c r="K11" s="84">
        <f>'ISIC 20'!L225</f>
        <v>45328062629533.828</v>
      </c>
      <c r="L11" s="84">
        <f>'ISIC 20'!M225</f>
        <v>48964894991819.789</v>
      </c>
      <c r="M11" s="84">
        <f>'ISIC 20'!N225</f>
        <v>53137730153724.148</v>
      </c>
      <c r="N11" s="84">
        <f>'ISIC 20'!O225</f>
        <v>57667990024123.078</v>
      </c>
      <c r="O11" s="84">
        <f>'ISIC 20'!P225</f>
        <v>62586460405120.953</v>
      </c>
      <c r="P11" s="84">
        <f>'ISIC 20'!Q225</f>
        <v>67926594874659.812</v>
      </c>
      <c r="Q11" s="84">
        <f>'ISIC 20'!R225</f>
        <v>73724747473770.969</v>
      </c>
      <c r="R11" s="84">
        <f>'ISIC 20'!S225</f>
        <v>79943933681733.344</v>
      </c>
      <c r="S11" s="84">
        <f>'ISIC 20'!T225</f>
        <v>86690558751635.062</v>
      </c>
      <c r="T11" s="84">
        <f>'ISIC 20'!U225</f>
        <v>94009615608085.062</v>
      </c>
      <c r="U11" s="84">
        <f>'ISIC 20'!V225</f>
        <v>101949959762045.3</v>
      </c>
      <c r="V11" s="84">
        <f>'ISIC 20'!W225</f>
        <v>110564643237521.16</v>
      </c>
      <c r="W11" s="84">
        <f>'ISIC 20'!X225</f>
        <v>119592745889997.89</v>
      </c>
      <c r="X11" s="84">
        <f>'ISIC 20'!Y225</f>
        <v>129362352378731.48</v>
      </c>
      <c r="Y11" s="84">
        <f>'ISIC 20'!Z225</f>
        <v>139934747351275.94</v>
      </c>
      <c r="Z11" s="84">
        <f>'ISIC 20'!AA225</f>
        <v>151376314622107.81</v>
      </c>
      <c r="AA11" s="84">
        <f>'ISIC 20'!AB225</f>
        <v>163758964464560.06</v>
      </c>
      <c r="AB11" s="84">
        <f>'ISIC 20'!AC225</f>
        <v>176593512369036.78</v>
      </c>
      <c r="AC11" s="84">
        <f>'ISIC 20'!AD225</f>
        <v>190439621374226.44</v>
      </c>
      <c r="AD11" s="84">
        <f>'ISIC 20'!AE225</f>
        <v>205377498063404.16</v>
      </c>
      <c r="AE11" s="84">
        <f>'ISIC 20'!AF225</f>
        <v>221493749411746.28</v>
      </c>
      <c r="AF11" s="84">
        <f>'ISIC 20'!AG225</f>
        <v>238881896981041.75</v>
      </c>
    </row>
    <row r="12" spans="1:35" x14ac:dyDescent="0.2">
      <c r="A12" s="3" t="s">
        <v>115</v>
      </c>
      <c r="B12" s="84">
        <f>'ISIC 22'!C148</f>
        <v>1531884976884.375</v>
      </c>
      <c r="C12" s="84">
        <f>'ISIC 22'!D148</f>
        <v>1553447003680.2031</v>
      </c>
      <c r="D12" s="84">
        <f>'ISIC 22'!E148</f>
        <v>1592942069267.2849</v>
      </c>
      <c r="E12" s="84">
        <f>'ISIC 22'!F148</f>
        <v>1599368996317.0034</v>
      </c>
      <c r="F12" s="84">
        <f>'ISIC 22'!G148</f>
        <v>1612155629383.1411</v>
      </c>
      <c r="G12" s="84">
        <f>'ISIC 22'!H148</f>
        <v>1625132345186.2366</v>
      </c>
      <c r="H12" s="84">
        <f>'ISIC 22'!I148</f>
        <v>1650904805993.8572</v>
      </c>
      <c r="I12" s="84">
        <f>'ISIC 22'!J148</f>
        <v>1677143175862.6301</v>
      </c>
      <c r="J12" s="84">
        <f>'ISIC 22'!K148</f>
        <v>1703857250435.1863</v>
      </c>
      <c r="K12" s="84">
        <f>'ISIC 22'!L148</f>
        <v>1731057064966.1848</v>
      </c>
      <c r="L12" s="84">
        <f>'ISIC 22'!M148</f>
        <v>1758752901522.7551</v>
      </c>
      <c r="M12" s="84">
        <f>'ISIC 22'!N148</f>
        <v>1795141844475.9695</v>
      </c>
      <c r="N12" s="84">
        <f>'ISIC 22'!O148</f>
        <v>1832341246929.6814</v>
      </c>
      <c r="O12" s="84">
        <f>'ISIC 22'!P148</f>
        <v>1870370765642.5569</v>
      </c>
      <c r="P12" s="84">
        <f>'ISIC 22'!Q148</f>
        <v>1909250580023.5911</v>
      </c>
      <c r="Q12" s="84">
        <f>'ISIC 22'!R148</f>
        <v>1949001406765.9363</v>
      </c>
      <c r="R12" s="84">
        <f>'ISIC 22'!S148</f>
        <v>1987742598265.5017</v>
      </c>
      <c r="S12" s="84">
        <f>'ISIC 22'!T148</f>
        <v>2027319533409.7405</v>
      </c>
      <c r="T12" s="84">
        <f>'ISIC 22'!U148</f>
        <v>2067752009392.4485</v>
      </c>
      <c r="U12" s="84">
        <f>'ISIC 22'!V148</f>
        <v>2109060340870.8857</v>
      </c>
      <c r="V12" s="84">
        <f>'ISIC 22'!W148</f>
        <v>2151265375408.3184</v>
      </c>
      <c r="W12" s="84">
        <f>'ISIC 22'!X148</f>
        <v>2188559347062.3728</v>
      </c>
      <c r="X12" s="84">
        <f>'ISIC 22'!Y148</f>
        <v>2226574169758.4746</v>
      </c>
      <c r="Y12" s="84">
        <f>'ISIC 22'!Z148</f>
        <v>2265325439476.4058</v>
      </c>
      <c r="Z12" s="84">
        <f>'ISIC 22'!AA148</f>
        <v>2304829127634.916</v>
      </c>
      <c r="AA12" s="84">
        <f>'ISIC 22'!AB148</f>
        <v>2345101590748.5024</v>
      </c>
      <c r="AB12" s="84">
        <f>'ISIC 22'!AC148</f>
        <v>2378521570615.667</v>
      </c>
      <c r="AC12" s="84">
        <f>'ISIC 22'!AD148</f>
        <v>2412489495611.686</v>
      </c>
      <c r="AD12" s="84">
        <f>'ISIC 22'!AE148</f>
        <v>2447015681432.8574</v>
      </c>
      <c r="AE12" s="84">
        <f>'ISIC 22'!AF148</f>
        <v>2482110663335.0142</v>
      </c>
      <c r="AF12" s="84">
        <f>'ISIC 22'!AG148</f>
        <v>2517785200986.1006</v>
      </c>
    </row>
    <row r="13" spans="1:35" x14ac:dyDescent="0.2">
      <c r="A13" s="3" t="s">
        <v>116</v>
      </c>
      <c r="B13" s="84">
        <f>'ISIC 231'!C127</f>
        <v>15032721402916</v>
      </c>
      <c r="C13" s="84">
        <f>'ISIC 231'!D127</f>
        <v>15608094214007.5</v>
      </c>
      <c r="D13" s="84">
        <f>'ISIC 231'!E127</f>
        <v>16442757008095.807</v>
      </c>
      <c r="E13" s="84">
        <f>'ISIC 231'!F127</f>
        <v>16810708240245.451</v>
      </c>
      <c r="F13" s="84">
        <f>'ISIC 231'!G127</f>
        <v>17254682920464.398</v>
      </c>
      <c r="G13" s="84">
        <f>'ISIC 231'!H127</f>
        <v>17711340566043.172</v>
      </c>
      <c r="H13" s="84">
        <f>'ISIC 231'!I127</f>
        <v>18320925668174.105</v>
      </c>
      <c r="I13" s="84">
        <f>'ISIC 231'!J127</f>
        <v>18952137619954.266</v>
      </c>
      <c r="J13" s="84">
        <f>'ISIC 231'!K127</f>
        <v>19605772079838.695</v>
      </c>
      <c r="K13" s="84">
        <f>'ISIC 231'!L127</f>
        <v>20282655243509.934</v>
      </c>
      <c r="L13" s="84">
        <f>'ISIC 231'!M127</f>
        <v>20983645078853.266</v>
      </c>
      <c r="M13" s="84">
        <f>'ISIC 231'!N127</f>
        <v>21809090586423.031</v>
      </c>
      <c r="N13" s="84">
        <f>'ISIC 231'!O127</f>
        <v>22667719243183.102</v>
      </c>
      <c r="O13" s="84">
        <f>'ISIC 231'!P127</f>
        <v>23560898796173.695</v>
      </c>
      <c r="P13" s="84">
        <f>'ISIC 231'!Q127</f>
        <v>24490054990657.41</v>
      </c>
      <c r="Q13" s="84">
        <f>'ISIC 231'!R127</f>
        <v>25456674100439.594</v>
      </c>
      <c r="R13" s="84">
        <f>'ISIC 231'!S127</f>
        <v>26437010048127.723</v>
      </c>
      <c r="S13" s="84">
        <f>'ISIC 231'!T127</f>
        <v>27455988043091.707</v>
      </c>
      <c r="T13" s="84">
        <f>'ISIC 231'!U127</f>
        <v>28515172603622.805</v>
      </c>
      <c r="U13" s="84">
        <f>'ISIC 231'!V127</f>
        <v>29616193535671.805</v>
      </c>
      <c r="V13" s="84">
        <f>'ISIC 231'!W127</f>
        <v>30760748757645.348</v>
      </c>
      <c r="W13" s="84">
        <f>'ISIC 231'!X127</f>
        <v>31865733823679.293</v>
      </c>
      <c r="X13" s="84">
        <f>'ISIC 231'!Y127</f>
        <v>33011514085357.348</v>
      </c>
      <c r="Y13" s="84">
        <f>'ISIC 231'!Z127</f>
        <v>34199642042615.098</v>
      </c>
      <c r="Z13" s="84">
        <f>'ISIC 231'!AA127</f>
        <v>35431731247424.414</v>
      </c>
      <c r="AA13" s="84">
        <f>'ISIC 231'!AB127</f>
        <v>36709458784803.055</v>
      </c>
      <c r="AB13" s="84">
        <f>'ISIC 231'!AC127</f>
        <v>37912820594225.789</v>
      </c>
      <c r="AC13" s="84">
        <f>'ISIC 231'!AD127</f>
        <v>39156792842116.391</v>
      </c>
      <c r="AD13" s="84">
        <f>'ISIC 231'!AE127</f>
        <v>40442790709364.312</v>
      </c>
      <c r="AE13" s="84">
        <f>'ISIC 231'!AF127</f>
        <v>41772280424261</v>
      </c>
      <c r="AF13" s="84">
        <f>'ISIC 231'!AG127</f>
        <v>43146781165985.023</v>
      </c>
    </row>
    <row r="14" spans="1:35" x14ac:dyDescent="0.2">
      <c r="A14" s="3" t="s">
        <v>117</v>
      </c>
      <c r="B14" s="20">
        <f>calcs!D192</f>
        <v>8482056320000.001</v>
      </c>
      <c r="C14" s="20">
        <f>calcs!E192</f>
        <v>8591474846528</v>
      </c>
      <c r="D14" s="20">
        <f>calcs!F192</f>
        <v>8702304872048.21</v>
      </c>
      <c r="E14" s="20">
        <f>calcs!G192</f>
        <v>8885923504848.4258</v>
      </c>
      <c r="F14" s="20">
        <f>calcs!H192</f>
        <v>8953456523485.2734</v>
      </c>
      <c r="G14" s="20">
        <f>calcs!I192</f>
        <v>9294338604915.3984</v>
      </c>
      <c r="H14" s="20">
        <f>calcs!J192</f>
        <v>9635220686345.5234</v>
      </c>
      <c r="I14" s="20">
        <f>calcs!K192</f>
        <v>9976102767775.7363</v>
      </c>
      <c r="J14" s="20">
        <f>calcs!L192</f>
        <v>10316984849205.861</v>
      </c>
      <c r="K14" s="20">
        <f>calcs!M192</f>
        <v>10657866930635.984</v>
      </c>
      <c r="L14" s="20">
        <f>calcs!N192</f>
        <v>10998749012066.197</v>
      </c>
      <c r="M14" s="20">
        <f>calcs!O192</f>
        <v>11339631093496.32</v>
      </c>
      <c r="N14" s="20">
        <f>calcs!P192</f>
        <v>11680513174926.445</v>
      </c>
      <c r="O14" s="20">
        <f>calcs!Q192</f>
        <v>12021395256356.658</v>
      </c>
      <c r="P14" s="20">
        <f>calcs!R192</f>
        <v>12362277337786.783</v>
      </c>
      <c r="Q14" s="20">
        <f>calcs!S192</f>
        <v>12703159419216.908</v>
      </c>
      <c r="R14" s="20">
        <f>calcs!T192</f>
        <v>13044041500647.031</v>
      </c>
      <c r="S14" s="20">
        <f>calcs!U192</f>
        <v>13384923582077.244</v>
      </c>
      <c r="T14" s="20">
        <f>calcs!V192</f>
        <v>13725805663507.367</v>
      </c>
      <c r="U14" s="20">
        <f>calcs!W192</f>
        <v>14066687744937.49</v>
      </c>
      <c r="V14" s="20">
        <f>calcs!X192</f>
        <v>14407569826367.705</v>
      </c>
      <c r="W14" s="20">
        <f>calcs!Y192</f>
        <v>14748451907797.828</v>
      </c>
      <c r="X14" s="20">
        <f>calcs!Z192</f>
        <v>15089333989227.953</v>
      </c>
      <c r="Y14" s="20">
        <f>calcs!AA192</f>
        <v>15430216070658.168</v>
      </c>
      <c r="Z14" s="20">
        <f>calcs!AB192</f>
        <v>15771098152088.293</v>
      </c>
      <c r="AA14" s="20">
        <f>calcs!AC192</f>
        <v>16111980233518.416</v>
      </c>
      <c r="AB14" s="20">
        <f>calcs!AD192</f>
        <v>16452862314948.541</v>
      </c>
      <c r="AC14" s="20">
        <f>calcs!AE192</f>
        <v>16793744396378.754</v>
      </c>
      <c r="AD14" s="20">
        <f>calcs!AF192</f>
        <v>17134626477808.877</v>
      </c>
      <c r="AE14" s="20">
        <f>calcs!AG192</f>
        <v>17475508559239.002</v>
      </c>
      <c r="AF14" s="20">
        <f>calcs!AH192</f>
        <v>17816390640669.215</v>
      </c>
    </row>
    <row r="15" spans="1:35" x14ac:dyDescent="0.2">
      <c r="A15" s="3" t="s">
        <v>62</v>
      </c>
      <c r="B15" s="20">
        <f>calcs!D193</f>
        <v>10905468672000</v>
      </c>
      <c r="C15" s="20">
        <f>calcs!E193</f>
        <v>11046149217868.799</v>
      </c>
      <c r="D15" s="20">
        <f>calcs!F193</f>
        <v>11188644542779.305</v>
      </c>
      <c r="E15" s="20">
        <f>calcs!G193</f>
        <v>11424724942631.947</v>
      </c>
      <c r="F15" s="20">
        <f>calcs!H193</f>
        <v>11511552852195.951</v>
      </c>
      <c r="G15" s="20">
        <f>calcs!I193</f>
        <v>11949489071984.775</v>
      </c>
      <c r="H15" s="20">
        <f>calcs!J193</f>
        <v>12387425291773.602</v>
      </c>
      <c r="I15" s="20">
        <f>calcs!K193</f>
        <v>12825361511562.273</v>
      </c>
      <c r="J15" s="20">
        <f>calcs!L193</f>
        <v>13263297731351.1</v>
      </c>
      <c r="K15" s="20">
        <f>calcs!M193</f>
        <v>13701233951139.924</v>
      </c>
      <c r="L15" s="20">
        <f>calcs!N193</f>
        <v>14139170170928.75</v>
      </c>
      <c r="M15" s="20">
        <f>calcs!O193</f>
        <v>14577106390717.574</v>
      </c>
      <c r="N15" s="20">
        <f>calcs!P193</f>
        <v>15015042610506.398</v>
      </c>
      <c r="O15" s="20">
        <f>calcs!Q193</f>
        <v>15452978830295.223</v>
      </c>
      <c r="P15" s="20">
        <f>calcs!R193</f>
        <v>15890915050084.047</v>
      </c>
      <c r="Q15" s="20">
        <f>calcs!S193</f>
        <v>16328851269872.719</v>
      </c>
      <c r="R15" s="20">
        <f>calcs!T193</f>
        <v>16766787489661.545</v>
      </c>
      <c r="S15" s="20">
        <f>calcs!U193</f>
        <v>17204723709450.369</v>
      </c>
      <c r="T15" s="20">
        <f>calcs!V193</f>
        <v>17642659929239.195</v>
      </c>
      <c r="U15" s="20">
        <f>calcs!W193</f>
        <v>18080596149028.02</v>
      </c>
      <c r="V15" s="20">
        <f>calcs!X193</f>
        <v>18518532368816.844</v>
      </c>
      <c r="W15" s="20">
        <f>calcs!Y193</f>
        <v>18956468588605.672</v>
      </c>
      <c r="X15" s="20">
        <f>calcs!Z193</f>
        <v>19394404808394.496</v>
      </c>
      <c r="Y15" s="20">
        <f>calcs!AA193</f>
        <v>19832341028183.32</v>
      </c>
      <c r="Z15" s="20">
        <f>calcs!AB193</f>
        <v>20270277247971.992</v>
      </c>
      <c r="AA15" s="20">
        <f>calcs!AC193</f>
        <v>20708213467760.816</v>
      </c>
      <c r="AB15" s="20">
        <f>calcs!AD193</f>
        <v>21146149687549.645</v>
      </c>
      <c r="AC15" s="20">
        <f>calcs!AE193</f>
        <v>21584085907338.469</v>
      </c>
      <c r="AD15" s="20">
        <f>calcs!AF193</f>
        <v>22022022127127.293</v>
      </c>
      <c r="AE15" s="20">
        <f>calcs!AG193</f>
        <v>22459958346916.117</v>
      </c>
      <c r="AF15" s="20">
        <f>calcs!AH193</f>
        <v>22897894566704.945</v>
      </c>
    </row>
    <row r="16" spans="1:35" x14ac:dyDescent="0.2">
      <c r="A16" s="3" t="s">
        <v>87</v>
      </c>
      <c r="B16" s="84">
        <f>'ISIC 242'!C126</f>
        <v>0</v>
      </c>
      <c r="C16" s="84">
        <f>'ISIC 242'!D126</f>
        <v>0</v>
      </c>
      <c r="D16" s="84">
        <f>'ISIC 242'!E126</f>
        <v>0</v>
      </c>
      <c r="E16" s="84">
        <f>'ISIC 242'!F126</f>
        <v>0</v>
      </c>
      <c r="F16" s="84">
        <f>'ISIC 242'!G126</f>
        <v>0</v>
      </c>
      <c r="G16" s="84">
        <f>'ISIC 242'!H126</f>
        <v>0</v>
      </c>
      <c r="H16" s="84">
        <f>'ISIC 242'!I126</f>
        <v>0</v>
      </c>
      <c r="I16" s="84">
        <f>'ISIC 242'!J126</f>
        <v>0</v>
      </c>
      <c r="J16" s="84">
        <f>'ISIC 242'!K126</f>
        <v>0</v>
      </c>
      <c r="K16" s="84">
        <f>'ISIC 242'!L126</f>
        <v>0</v>
      </c>
      <c r="L16" s="84">
        <f>'ISIC 242'!M126</f>
        <v>0</v>
      </c>
      <c r="M16" s="84">
        <f>'ISIC 242'!N126</f>
        <v>0</v>
      </c>
      <c r="N16" s="84">
        <f>'ISIC 242'!O126</f>
        <v>0</v>
      </c>
      <c r="O16" s="84">
        <f>'ISIC 242'!P126</f>
        <v>0</v>
      </c>
      <c r="P16" s="84">
        <f>'ISIC 242'!Q126</f>
        <v>0</v>
      </c>
      <c r="Q16" s="84">
        <f>'ISIC 242'!R126</f>
        <v>0</v>
      </c>
      <c r="R16" s="84">
        <f>'ISIC 242'!S126</f>
        <v>0</v>
      </c>
      <c r="S16" s="84">
        <f>'ISIC 242'!T126</f>
        <v>0</v>
      </c>
      <c r="T16" s="84">
        <f>'ISIC 242'!U126</f>
        <v>0</v>
      </c>
      <c r="U16" s="84">
        <f>'ISIC 242'!V126</f>
        <v>0</v>
      </c>
      <c r="V16" s="84">
        <f>'ISIC 242'!W126</f>
        <v>0</v>
      </c>
      <c r="W16" s="84">
        <f>'ISIC 242'!X126</f>
        <v>0</v>
      </c>
      <c r="X16" s="84">
        <f>'ISIC 242'!Y126</f>
        <v>0</v>
      </c>
      <c r="Y16" s="84">
        <f>'ISIC 242'!Z126</f>
        <v>0</v>
      </c>
      <c r="Z16" s="84">
        <f>'ISIC 242'!AA126</f>
        <v>0</v>
      </c>
      <c r="AA16" s="84">
        <f>'ISIC 242'!AB126</f>
        <v>0</v>
      </c>
      <c r="AB16" s="84">
        <f>'ISIC 242'!AC126</f>
        <v>0</v>
      </c>
      <c r="AC16" s="84">
        <f>'ISIC 242'!AD126</f>
        <v>0</v>
      </c>
      <c r="AD16" s="84">
        <f>'ISIC 242'!AE126</f>
        <v>0</v>
      </c>
      <c r="AE16" s="84">
        <f>'ISIC 242'!AF126</f>
        <v>0</v>
      </c>
      <c r="AF16" s="84">
        <f>'ISIC 242'!AG126</f>
        <v>0</v>
      </c>
    </row>
    <row r="17" spans="1:32" x14ac:dyDescent="0.2">
      <c r="A17" s="3" t="s">
        <v>118</v>
      </c>
      <c r="B17" s="84">
        <f>'ISIC 25'!C147</f>
        <v>1107934772908.25</v>
      </c>
      <c r="C17" s="84">
        <f>'ISIC 25'!D147</f>
        <v>1272698905710.5625</v>
      </c>
      <c r="D17" s="84">
        <f>'ISIC 25'!E147</f>
        <v>1513230325777.8352</v>
      </c>
      <c r="E17" s="84">
        <f>'ISIC 25'!F147</f>
        <v>1622844733744.571</v>
      </c>
      <c r="F17" s="84">
        <f>'ISIC 25'!G147</f>
        <v>1747304916027.3542</v>
      </c>
      <c r="G17" s="84">
        <f>'ISIC 25'!H147</f>
        <v>1881454722831.5557</v>
      </c>
      <c r="H17" s="84">
        <f>'ISIC 25'!I147</f>
        <v>2041643540429.5742</v>
      </c>
      <c r="I17" s="84">
        <f>'ISIC 25'!J147</f>
        <v>2215593668698.8447</v>
      </c>
      <c r="J17" s="84">
        <f>'ISIC 25'!K147</f>
        <v>2404496846125.9136</v>
      </c>
      <c r="K17" s="84">
        <f>'ISIC 25'!L147</f>
        <v>2609648829035.1929</v>
      </c>
      <c r="L17" s="84">
        <f>'ISIC 25'!M147</f>
        <v>2832458544828.6621</v>
      </c>
      <c r="M17" s="84">
        <f>'ISIC 25'!N147</f>
        <v>3088543020487.6401</v>
      </c>
      <c r="N17" s="84">
        <f>'ISIC 25'!O147</f>
        <v>3367946836864.6235</v>
      </c>
      <c r="O17" s="84">
        <f>'ISIC 25'!P147</f>
        <v>3672807285863.5776</v>
      </c>
      <c r="P17" s="84">
        <f>'ISIC 25'!Q147</f>
        <v>4005458780212.6743</v>
      </c>
      <c r="Q17" s="84">
        <f>'ISIC 25'!R147</f>
        <v>4368451148058.4351</v>
      </c>
      <c r="R17" s="84">
        <f>'ISIC 25'!S147</f>
        <v>4760015147144.3184</v>
      </c>
      <c r="S17" s="84">
        <f>'ISIC 25'!T147</f>
        <v>5186924102168.1025</v>
      </c>
      <c r="T17" s="84">
        <f>'ISIC 25'!U147</f>
        <v>5652389241899.2969</v>
      </c>
      <c r="U17" s="84">
        <f>'ISIC 25'!V147</f>
        <v>6159915414947.4854</v>
      </c>
      <c r="V17" s="84">
        <f>'ISIC 25'!W147</f>
        <v>6713328114352.4521</v>
      </c>
      <c r="W17" s="84">
        <f>'ISIC 25'!X147</f>
        <v>7297366689121.1816</v>
      </c>
      <c r="X17" s="84">
        <f>'ISIC 25'!Y147</f>
        <v>7932582287178.3662</v>
      </c>
      <c r="Y17" s="84">
        <f>'ISIC 25'!Z147</f>
        <v>8623489443209.3535</v>
      </c>
      <c r="Z17" s="84">
        <f>'ISIC 25'!AA147</f>
        <v>9375003555554.707</v>
      </c>
      <c r="AA17" s="84">
        <f>'ISIC 25'!AB147</f>
        <v>10192476716238.928</v>
      </c>
      <c r="AB17" s="84">
        <f>'ISIC 25'!AC147</f>
        <v>11046264530204.062</v>
      </c>
      <c r="AC17" s="84">
        <f>'ISIC 25'!AD147</f>
        <v>11972057968536.484</v>
      </c>
      <c r="AD17" s="84">
        <f>'ISIC 25'!AE147</f>
        <v>12975968059442.65</v>
      </c>
      <c r="AE17" s="84">
        <f>'ISIC 25'!AF147</f>
        <v>14064627673871.506</v>
      </c>
      <c r="AF17" s="84">
        <f>'ISIC 25'!AG147</f>
        <v>15245236364728.572</v>
      </c>
    </row>
    <row r="18" spans="1:32" x14ac:dyDescent="0.2">
      <c r="A18" s="3" t="s">
        <v>119</v>
      </c>
      <c r="B18" s="84">
        <f>'ISIC 26'!C147</f>
        <v>131985109.65524483</v>
      </c>
      <c r="C18" s="84">
        <f>'ISIC 26'!D147</f>
        <v>140246080.72937393</v>
      </c>
      <c r="D18" s="84">
        <f>'ISIC 26'!E147</f>
        <v>151894331.75755852</v>
      </c>
      <c r="E18" s="84">
        <f>'ISIC 26'!F147</f>
        <v>157545789.16436368</v>
      </c>
      <c r="F18" s="84">
        <f>'ISIC 26'!G147</f>
        <v>164052038.97215563</v>
      </c>
      <c r="G18" s="84">
        <f>'ISIC 26'!H147</f>
        <v>170836216.30417219</v>
      </c>
      <c r="H18" s="84">
        <f>'ISIC 26'!I147</f>
        <v>179279149.4517172</v>
      </c>
      <c r="I18" s="84">
        <f>'ISIC 26'!J147</f>
        <v>188145758.50271478</v>
      </c>
      <c r="J18" s="84">
        <f>'ISIC 26'!K147</f>
        <v>197457684.91574547</v>
      </c>
      <c r="K18" s="84">
        <f>'ISIC 26'!L147</f>
        <v>207237698.44145867</v>
      </c>
      <c r="L18" s="84">
        <f>'ISIC 26'!M147</f>
        <v>217509757.39022258</v>
      </c>
      <c r="M18" s="84">
        <f>'ISIC 26'!N147</f>
        <v>229344974.88777259</v>
      </c>
      <c r="N18" s="84">
        <f>'ISIC 26'!O147</f>
        <v>241831771.83200943</v>
      </c>
      <c r="O18" s="84">
        <f>'ISIC 26'!P147</f>
        <v>255006497.9858785</v>
      </c>
      <c r="P18" s="84">
        <f>'ISIC 26'!Q147</f>
        <v>268907561.22738647</v>
      </c>
      <c r="Q18" s="84">
        <f>'ISIC 26'!R147</f>
        <v>283575545.9253692</v>
      </c>
      <c r="R18" s="84">
        <f>'ISIC 26'!S147</f>
        <v>298767470.82408732</v>
      </c>
      <c r="S18" s="84">
        <f>'ISIC 26'!T147</f>
        <v>314783465.29101157</v>
      </c>
      <c r="T18" s="84">
        <f>'ISIC 26'!U147</f>
        <v>331668861.5783754</v>
      </c>
      <c r="U18" s="84">
        <f>'ISIC 26'!V147</f>
        <v>349471525.0707376</v>
      </c>
      <c r="V18" s="84">
        <f>'ISIC 26'!W147</f>
        <v>368241998.40515572</v>
      </c>
      <c r="W18" s="84">
        <f>'ISIC 26'!X147</f>
        <v>387002883.35802406</v>
      </c>
      <c r="X18" s="84">
        <f>'ISIC 26'!Y147</f>
        <v>406733160.02057594</v>
      </c>
      <c r="Y18" s="84">
        <f>'ISIC 26'!Z147</f>
        <v>427483698.22100657</v>
      </c>
      <c r="Z18" s="84">
        <f>'ISIC 26'!AA147</f>
        <v>449308082.37737489</v>
      </c>
      <c r="AA18" s="84">
        <f>'ISIC 26'!AB147</f>
        <v>472262758.92832702</v>
      </c>
      <c r="AB18" s="84">
        <f>'ISIC 26'!AC147</f>
        <v>494818210.61054564</v>
      </c>
      <c r="AC18" s="84">
        <f>'ISIC 26'!AD147</f>
        <v>518466323.61509269</v>
      </c>
      <c r="AD18" s="84">
        <f>'ISIC 26'!AE147</f>
        <v>543260858.30289876</v>
      </c>
      <c r="AE18" s="84">
        <f>'ISIC 26'!AF147</f>
        <v>569258264.89744318</v>
      </c>
      <c r="AF18" s="84">
        <f>'ISIC 26'!AG147</f>
        <v>596517820.42814064</v>
      </c>
    </row>
    <row r="19" spans="1:32" x14ac:dyDescent="0.2">
      <c r="A19" s="3" t="s">
        <v>120</v>
      </c>
      <c r="B19" s="84">
        <f>'ISIC 27'!C396</f>
        <v>18592782818.18457</v>
      </c>
      <c r="C19" s="84">
        <f>'ISIC 27'!D396</f>
        <v>19756508343.357422</v>
      </c>
      <c r="D19" s="84">
        <f>'ISIC 27'!E396</f>
        <v>21397401033.028889</v>
      </c>
      <c r="E19" s="84">
        <f>'ISIC 27'!F396</f>
        <v>22193523568.710495</v>
      </c>
      <c r="F19" s="84">
        <f>'ISIC 27'!G396</f>
        <v>23110060971.703247</v>
      </c>
      <c r="G19" s="84">
        <f>'ISIC 27'!H396</f>
        <v>24065750110.150108</v>
      </c>
      <c r="H19" s="84">
        <f>'ISIC 27'!I396</f>
        <v>25255108688.332104</v>
      </c>
      <c r="I19" s="84">
        <f>'ISIC 27'!J396</f>
        <v>26504150620.786156</v>
      </c>
      <c r="J19" s="84">
        <f>'ISIC 27'!K396</f>
        <v>27815924546.410316</v>
      </c>
      <c r="K19" s="84">
        <f>'ISIC 27'!L396</f>
        <v>29193638046.95192</v>
      </c>
      <c r="L19" s="84">
        <f>'ISIC 27'!M396</f>
        <v>30640666136.929848</v>
      </c>
      <c r="M19" s="84">
        <f>'ISIC 27'!N396</f>
        <v>32307896850.399826</v>
      </c>
      <c r="N19" s="84">
        <f>'ISIC 27'!O396</f>
        <v>34066915760.073776</v>
      </c>
      <c r="O19" s="84">
        <f>'ISIC 27'!P396</f>
        <v>35922843468.190132</v>
      </c>
      <c r="P19" s="84">
        <f>'ISIC 27'!Q396</f>
        <v>37881090504.286263</v>
      </c>
      <c r="Q19" s="84">
        <f>'ISIC 27'!R396</f>
        <v>39947374000.829254</v>
      </c>
      <c r="R19" s="84">
        <f>'ISIC 27'!S396</f>
        <v>42087465113.908943</v>
      </c>
      <c r="S19" s="84">
        <f>'ISIC 27'!T396</f>
        <v>44343643159.436951</v>
      </c>
      <c r="T19" s="84">
        <f>'ISIC 27'!U396</f>
        <v>46722294105.668602</v>
      </c>
      <c r="U19" s="84">
        <f>'ISIC 27'!V396</f>
        <v>49230160763.985672</v>
      </c>
      <c r="V19" s="84">
        <f>'ISIC 27'!W396</f>
        <v>51874363091.149429</v>
      </c>
      <c r="W19" s="84">
        <f>'ISIC 27'!X396</f>
        <v>54517214700.067795</v>
      </c>
      <c r="X19" s="84">
        <f>'ISIC 27'!Y396</f>
        <v>57296624816.009964</v>
      </c>
      <c r="Y19" s="84">
        <f>'ISIC 27'!Z396</f>
        <v>60219759487.252914</v>
      </c>
      <c r="Z19" s="84">
        <f>'ISIC 27'!AA396</f>
        <v>63294167167.179108</v>
      </c>
      <c r="AA19" s="84">
        <f>'ISIC 27'!AB396</f>
        <v>66527799482.887596</v>
      </c>
      <c r="AB19" s="84">
        <f>'ISIC 27'!AC396</f>
        <v>69705192869.073135</v>
      </c>
      <c r="AC19" s="84">
        <f>'ISIC 27'!AD396</f>
        <v>73036509790.367645</v>
      </c>
      <c r="AD19" s="84">
        <f>'ISIC 27'!AE396</f>
        <v>76529323485.2798</v>
      </c>
      <c r="AE19" s="84">
        <f>'ISIC 27'!AF396</f>
        <v>80191586114.079285</v>
      </c>
      <c r="AF19" s="84">
        <f>'ISIC 27'!AG396</f>
        <v>84031648050.053604</v>
      </c>
    </row>
    <row r="20" spans="1:32" x14ac:dyDescent="0.2">
      <c r="A20" s="3" t="s">
        <v>121</v>
      </c>
      <c r="B20" s="84">
        <f>'ISIC 28'!C147</f>
        <v>17297859232.61084</v>
      </c>
      <c r="C20" s="84">
        <f>'ISIC 28'!D147</f>
        <v>18025487807.298096</v>
      </c>
      <c r="D20" s="84">
        <f>'ISIC 28'!E147</f>
        <v>19071383469.509251</v>
      </c>
      <c r="E20" s="84">
        <f>'ISIC 28'!F147</f>
        <v>19546195619.23613</v>
      </c>
      <c r="F20" s="84">
        <f>'ISIC 28'!G147</f>
        <v>20111843612.567619</v>
      </c>
      <c r="G20" s="84">
        <f>'ISIC 28'!H147</f>
        <v>20694979701.682983</v>
      </c>
      <c r="H20" s="84">
        <f>'ISIC 28'!I147</f>
        <v>21459996841.502064</v>
      </c>
      <c r="I20" s="84">
        <f>'ISIC 28'!J147</f>
        <v>22254052724.518646</v>
      </c>
      <c r="J20" s="84">
        <f>'ISIC 28'!K147</f>
        <v>23078284943.520985</v>
      </c>
      <c r="K20" s="84">
        <f>'ISIC 28'!L147</f>
        <v>23933877324.061089</v>
      </c>
      <c r="L20" s="84">
        <f>'ISIC 28'!M147</f>
        <v>24822061890.014999</v>
      </c>
      <c r="M20" s="84">
        <f>'ISIC 28'!N147</f>
        <v>25862062022.640282</v>
      </c>
      <c r="N20" s="84">
        <f>'ISIC 28'!O147</f>
        <v>26946482861.374054</v>
      </c>
      <c r="O20" s="84">
        <f>'ISIC 28'!P147</f>
        <v>28077264090.631824</v>
      </c>
      <c r="P20" s="84">
        <f>'ISIC 28'!Q147</f>
        <v>29256432239.923389</v>
      </c>
      <c r="Q20" s="84">
        <f>'ISIC 28'!R147</f>
        <v>30486104672.615559</v>
      </c>
      <c r="R20" s="84">
        <f>'ISIC 28'!S147</f>
        <v>31738126012.473797</v>
      </c>
      <c r="S20" s="84">
        <f>'ISIC 28'!T147</f>
        <v>33042636393.779701</v>
      </c>
      <c r="T20" s="84">
        <f>'ISIC 28'!U147</f>
        <v>34401888930.214279</v>
      </c>
      <c r="U20" s="84">
        <f>'ISIC 28'!V147</f>
        <v>35818236061.680405</v>
      </c>
      <c r="V20" s="84">
        <f>'ISIC 28'!W147</f>
        <v>37294134073.493019</v>
      </c>
      <c r="W20" s="84">
        <f>'ISIC 28'!X147</f>
        <v>38728994310.86718</v>
      </c>
      <c r="X20" s="84">
        <f>'ISIC 28'!Y147</f>
        <v>40220402247.14386</v>
      </c>
      <c r="Y20" s="84">
        <f>'ISIC 28'!Z147</f>
        <v>41770646454.093781</v>
      </c>
      <c r="Z20" s="84">
        <f>'ISIC 28'!AA147</f>
        <v>43382110833.464676</v>
      </c>
      <c r="AA20" s="84">
        <f>'ISIC 28'!AB147</f>
        <v>45057278705.796761</v>
      </c>
      <c r="AB20" s="84">
        <f>'ISIC 28'!AC147</f>
        <v>46648936030.200241</v>
      </c>
      <c r="AC20" s="84">
        <f>'ISIC 28'!AD147</f>
        <v>48298253963.662003</v>
      </c>
      <c r="AD20" s="84">
        <f>'ISIC 28'!AE147</f>
        <v>50007380243.858429</v>
      </c>
      <c r="AE20" s="84">
        <f>'ISIC 28'!AF147</f>
        <v>51778545043.30159</v>
      </c>
      <c r="AF20" s="84">
        <f>'ISIC 28'!AG147</f>
        <v>53614064228.058517</v>
      </c>
    </row>
    <row r="21" spans="1:32" ht="15.75" customHeight="1" x14ac:dyDescent="0.2">
      <c r="A21" s="3" t="s">
        <v>122</v>
      </c>
      <c r="B21" s="84">
        <f>'ISIC 29'!C189</f>
        <v>23307403881.251709</v>
      </c>
      <c r="C21" s="84">
        <f>'ISIC 29'!D189</f>
        <v>24230136100.349609</v>
      </c>
      <c r="D21" s="84">
        <f>'ISIC 29'!E189</f>
        <v>25564014155.942928</v>
      </c>
      <c r="E21" s="84">
        <f>'ISIC 29'!F189</f>
        <v>26158665000.499813</v>
      </c>
      <c r="F21" s="84">
        <f>'ISIC 29'!G189</f>
        <v>26872724704.621727</v>
      </c>
      <c r="G21" s="84">
        <f>'ISIC 29'!H189</f>
        <v>27607768779.248558</v>
      </c>
      <c r="H21" s="84">
        <f>'ISIC 29'!I189</f>
        <v>28582646782.412754</v>
      </c>
      <c r="I21" s="84">
        <f>'ISIC 29'!J189</f>
        <v>29592958552.141045</v>
      </c>
      <c r="J21" s="84">
        <f>'ISIC 29'!K189</f>
        <v>30640037248.079002</v>
      </c>
      <c r="K21" s="84">
        <f>'ISIC 29'!L189</f>
        <v>31725268247.089485</v>
      </c>
      <c r="L21" s="84">
        <f>'ISIC 29'!M189</f>
        <v>32850091292.517586</v>
      </c>
      <c r="M21" s="84">
        <f>'ISIC 29'!N189</f>
        <v>34171839674.744995</v>
      </c>
      <c r="N21" s="84">
        <f>'ISIC 29'!O189</f>
        <v>35547886385.429695</v>
      </c>
      <c r="O21" s="84">
        <f>'ISIC 29'!P189</f>
        <v>36980516034.879318</v>
      </c>
      <c r="P21" s="84">
        <f>'ISIC 29'!Q189</f>
        <v>38472112001.943542</v>
      </c>
      <c r="Q21" s="84">
        <f>'ISIC 29'!R189</f>
        <v>40025160822.463074</v>
      </c>
      <c r="R21" s="84">
        <f>'ISIC 29'!S189</f>
        <v>41602450621.107124</v>
      </c>
      <c r="S21" s="84">
        <f>'ISIC 29'!T189</f>
        <v>43243298101.072281</v>
      </c>
      <c r="T21" s="84">
        <f>'ISIC 29'!U189</f>
        <v>44950330786.169563</v>
      </c>
      <c r="U21" s="84">
        <f>'ISIC 29'!V189</f>
        <v>46726288008.416389</v>
      </c>
      <c r="V21" s="84">
        <f>'ISIC 29'!W189</f>
        <v>48574025832.552605</v>
      </c>
      <c r="W21" s="84">
        <f>'ISIC 29'!X189</f>
        <v>50362383504.117119</v>
      </c>
      <c r="X21" s="84">
        <f>'ISIC 29'!Y189</f>
        <v>52218326615.014351</v>
      </c>
      <c r="Y21" s="84">
        <f>'ISIC 29'!Z189</f>
        <v>54144484311.800987</v>
      </c>
      <c r="Z21" s="84">
        <f>'ISIC 29'!AA189</f>
        <v>56143591271.614616</v>
      </c>
      <c r="AA21" s="84">
        <f>'ISIC 29'!AB189</f>
        <v>58218492073.664673</v>
      </c>
      <c r="AB21" s="84">
        <f>'ISIC 29'!AC189</f>
        <v>60178896722.100609</v>
      </c>
      <c r="AC21" s="84">
        <f>'ISIC 29'!AD189</f>
        <v>62207162774.060898</v>
      </c>
      <c r="AD21" s="84">
        <f>'ISIC 29'!AE189</f>
        <v>64305712008.294014</v>
      </c>
      <c r="AE21" s="84">
        <f>'ISIC 29'!AF189</f>
        <v>66477055513.710945</v>
      </c>
      <c r="AF21" s="84">
        <f>'ISIC 29'!AG189</f>
        <v>68723797089.493347</v>
      </c>
    </row>
    <row r="22" spans="1:32" ht="15.75" customHeight="1" x14ac:dyDescent="0.2">
      <c r="A22" s="3" t="s">
        <v>123</v>
      </c>
      <c r="B22" s="84">
        <f>'ISIC 30'!C146</f>
        <v>0</v>
      </c>
      <c r="C22" s="84">
        <f>'ISIC 30'!D146</f>
        <v>0</v>
      </c>
      <c r="D22" s="84">
        <f>'ISIC 30'!E146</f>
        <v>0</v>
      </c>
      <c r="E22" s="84">
        <f>'ISIC 30'!F146</f>
        <v>0</v>
      </c>
      <c r="F22" s="84">
        <f>'ISIC 30'!G146</f>
        <v>0</v>
      </c>
      <c r="G22" s="84">
        <f>'ISIC 30'!H146</f>
        <v>0</v>
      </c>
      <c r="H22" s="84">
        <f>'ISIC 30'!I146</f>
        <v>0</v>
      </c>
      <c r="I22" s="84">
        <f>'ISIC 30'!J146</f>
        <v>0</v>
      </c>
      <c r="J22" s="84">
        <f>'ISIC 30'!K146</f>
        <v>0</v>
      </c>
      <c r="K22" s="84">
        <f>'ISIC 30'!L146</f>
        <v>0</v>
      </c>
      <c r="L22" s="84">
        <f>'ISIC 30'!M146</f>
        <v>0</v>
      </c>
      <c r="M22" s="84">
        <f>'ISIC 30'!N146</f>
        <v>0</v>
      </c>
      <c r="N22" s="84">
        <f>'ISIC 30'!O146</f>
        <v>0</v>
      </c>
      <c r="O22" s="84">
        <f>'ISIC 30'!P146</f>
        <v>0</v>
      </c>
      <c r="P22" s="84">
        <f>'ISIC 30'!Q146</f>
        <v>0</v>
      </c>
      <c r="Q22" s="84">
        <f>'ISIC 30'!R146</f>
        <v>0</v>
      </c>
      <c r="R22" s="84">
        <f>'ISIC 30'!S146</f>
        <v>0</v>
      </c>
      <c r="S22" s="84">
        <f>'ISIC 30'!T146</f>
        <v>0</v>
      </c>
      <c r="T22" s="84">
        <f>'ISIC 30'!U146</f>
        <v>0</v>
      </c>
      <c r="U22" s="84">
        <f>'ISIC 30'!V146</f>
        <v>0</v>
      </c>
      <c r="V22" s="84">
        <f>'ISIC 30'!W146</f>
        <v>0</v>
      </c>
      <c r="W22" s="84">
        <f>'ISIC 30'!X146</f>
        <v>0</v>
      </c>
      <c r="X22" s="84">
        <f>'ISIC 30'!Y146</f>
        <v>0</v>
      </c>
      <c r="Y22" s="84">
        <f>'ISIC 30'!Z146</f>
        <v>0</v>
      </c>
      <c r="Z22" s="84">
        <f>'ISIC 30'!AA146</f>
        <v>0</v>
      </c>
      <c r="AA22" s="84">
        <f>'ISIC 30'!AB146</f>
        <v>0</v>
      </c>
      <c r="AB22" s="84">
        <f>'ISIC 30'!AC146</f>
        <v>0</v>
      </c>
      <c r="AC22" s="84">
        <f>'ISIC 30'!AD146</f>
        <v>0</v>
      </c>
      <c r="AD22" s="84">
        <f>'ISIC 30'!AE146</f>
        <v>0</v>
      </c>
      <c r="AE22" s="84">
        <f>'ISIC 30'!AF146</f>
        <v>0</v>
      </c>
      <c r="AF22" s="84">
        <f>'ISIC 30'!AG146</f>
        <v>0</v>
      </c>
    </row>
    <row r="23" spans="1:32" ht="15.75" customHeight="1" x14ac:dyDescent="0.2">
      <c r="A23" s="3" t="s">
        <v>124</v>
      </c>
      <c r="B23" s="84">
        <f>'ISIC 31T33'!C187</f>
        <v>787271322296.77344</v>
      </c>
      <c r="C23" s="84">
        <f>'ISIC 31T33'!D187</f>
        <v>818453658598.75781</v>
      </c>
      <c r="D23" s="84">
        <f>'ISIC 31T33'!E187</f>
        <v>863528026996.4812</v>
      </c>
      <c r="E23" s="84">
        <f>'ISIC 31T33'!F187</f>
        <v>883625351595.74548</v>
      </c>
      <c r="F23" s="84">
        <f>'ISIC 31T33'!G187</f>
        <v>907756788949.78699</v>
      </c>
      <c r="G23" s="84">
        <f>'ISIC 31T33'!H187</f>
        <v>932597680580.90283</v>
      </c>
      <c r="H23" s="84">
        <f>'ISIC 31T33'!I187</f>
        <v>965540938045.9895</v>
      </c>
      <c r="I23" s="84">
        <f>'ISIC 31T33'!J187</f>
        <v>999681998322.71143</v>
      </c>
      <c r="J23" s="84">
        <f>'ISIC 31T33'!K187</f>
        <v>1035065942818.4445</v>
      </c>
      <c r="K23" s="84">
        <f>'ISIC 31T33'!L187</f>
        <v>1071739619258.5271</v>
      </c>
      <c r="L23" s="84">
        <f>'ISIC 31T33'!M187</f>
        <v>1109751714409.3025</v>
      </c>
      <c r="M23" s="84">
        <f>'ISIC 31T33'!N187</f>
        <v>1154417424381.978</v>
      </c>
      <c r="N23" s="84">
        <f>'ISIC 31T33'!O187</f>
        <v>1200918608232.0281</v>
      </c>
      <c r="O23" s="84">
        <f>'ISIC 31T33'!P187</f>
        <v>1249332517787.2937</v>
      </c>
      <c r="P23" s="84">
        <f>'ISIC 31T33'!Q187</f>
        <v>1299739745650.0903</v>
      </c>
      <c r="Q23" s="84">
        <f>'ISIC 31T33'!R187</f>
        <v>1352224373677.4727</v>
      </c>
      <c r="R23" s="84">
        <f>'ISIC 31T33'!S187</f>
        <v>1405529286326.6206</v>
      </c>
      <c r="S23" s="84">
        <f>'ISIC 31T33'!T187</f>
        <v>1460982838912.1714</v>
      </c>
      <c r="T23" s="84">
        <f>'ISIC 31T33'!U187</f>
        <v>1518673886106.5598</v>
      </c>
      <c r="U23" s="84">
        <f>'ISIC 31T33'!V187</f>
        <v>1578695064758.6313</v>
      </c>
      <c r="V23" s="84">
        <f>'ISIC 31T33'!W187</f>
        <v>1641142960526.0439</v>
      </c>
      <c r="W23" s="84">
        <f>'ISIC 31T33'!X187</f>
        <v>1701586158308.1155</v>
      </c>
      <c r="X23" s="84">
        <f>'ISIC 31T33'!Y187</f>
        <v>1764314407555.4263</v>
      </c>
      <c r="Y23" s="84">
        <f>'ISIC 31T33'!Z187</f>
        <v>1829416629379.6541</v>
      </c>
      <c r="Z23" s="84">
        <f>'ISIC 31T33'!AA187</f>
        <v>1896985315249.874</v>
      </c>
      <c r="AA23" s="84">
        <f>'ISIC 31T33'!AB187</f>
        <v>1967116674938.2551</v>
      </c>
      <c r="AB23" s="84">
        <f>'ISIC 31T33'!AC187</f>
        <v>2033381110790.3489</v>
      </c>
      <c r="AC23" s="84">
        <f>'ISIC 31T33'!AD187</f>
        <v>2101940227784.7612</v>
      </c>
      <c r="AD23" s="84">
        <f>'ISIC 31T33'!AE187</f>
        <v>2172875947053.2371</v>
      </c>
      <c r="AE23" s="84">
        <f>'ISIC 31T33'!AF187</f>
        <v>2246273211905.0376</v>
      </c>
      <c r="AF23" s="84">
        <f>'ISIC 31T33'!AG187</f>
        <v>2322220102924.4761</v>
      </c>
    </row>
    <row r="24" spans="1:32" ht="15.75" customHeight="1" x14ac:dyDescent="0.2">
      <c r="A24" s="3" t="s">
        <v>84</v>
      </c>
      <c r="B24" s="20">
        <f>calcs!D202</f>
        <v>0</v>
      </c>
      <c r="C24" s="20">
        <f>calcs!E202</f>
        <v>0</v>
      </c>
      <c r="D24" s="20">
        <f>calcs!F202</f>
        <v>0</v>
      </c>
      <c r="E24" s="20">
        <f>calcs!G202</f>
        <v>0</v>
      </c>
      <c r="F24" s="20">
        <f>calcs!H202</f>
        <v>0</v>
      </c>
      <c r="G24" s="20">
        <f>calcs!I202</f>
        <v>0</v>
      </c>
      <c r="H24" s="20">
        <f>calcs!J202</f>
        <v>0</v>
      </c>
      <c r="I24" s="20">
        <f>calcs!K202</f>
        <v>0</v>
      </c>
      <c r="J24" s="20">
        <f>calcs!L202</f>
        <v>0</v>
      </c>
      <c r="K24" s="20">
        <f>calcs!M202</f>
        <v>0</v>
      </c>
      <c r="L24" s="20">
        <f>calcs!N202</f>
        <v>0</v>
      </c>
      <c r="M24" s="20">
        <f>calcs!O202</f>
        <v>0</v>
      </c>
      <c r="N24" s="20">
        <f>calcs!P202</f>
        <v>0</v>
      </c>
      <c r="O24" s="20">
        <f>calcs!Q202</f>
        <v>0</v>
      </c>
      <c r="P24" s="20">
        <f>calcs!R202</f>
        <v>0</v>
      </c>
      <c r="Q24" s="20">
        <f>calcs!S202</f>
        <v>0</v>
      </c>
      <c r="R24" s="20">
        <f>calcs!T202</f>
        <v>0</v>
      </c>
      <c r="S24" s="20">
        <f>calcs!U202</f>
        <v>0</v>
      </c>
      <c r="T24" s="20">
        <f>calcs!V202</f>
        <v>0</v>
      </c>
      <c r="U24" s="20">
        <f>calcs!W202</f>
        <v>0</v>
      </c>
      <c r="V24" s="20">
        <f>calcs!X202</f>
        <v>0</v>
      </c>
      <c r="W24" s="20">
        <f>calcs!Y202</f>
        <v>0</v>
      </c>
      <c r="X24" s="20">
        <f>calcs!Z202</f>
        <v>0</v>
      </c>
      <c r="Y24" s="20">
        <f>calcs!AA202</f>
        <v>0</v>
      </c>
      <c r="Z24" s="20">
        <f>calcs!AB202</f>
        <v>0</v>
      </c>
      <c r="AA24" s="20">
        <f>calcs!AC202</f>
        <v>0</v>
      </c>
      <c r="AB24" s="20">
        <f>calcs!AD202</f>
        <v>0</v>
      </c>
      <c r="AC24" s="20">
        <f>calcs!AE202</f>
        <v>0</v>
      </c>
      <c r="AD24" s="20">
        <f>calcs!AF202</f>
        <v>0</v>
      </c>
      <c r="AE24" s="20">
        <f>calcs!AG202</f>
        <v>0</v>
      </c>
      <c r="AF24" s="20">
        <f>calcs!AH202</f>
        <v>0</v>
      </c>
    </row>
    <row r="25" spans="1:32" ht="15.75" customHeight="1" x14ac:dyDescent="0.2">
      <c r="A25" s="3" t="s">
        <v>125</v>
      </c>
      <c r="B25" s="20">
        <f>calcs!D203</f>
        <v>1075766581.7173097</v>
      </c>
      <c r="C25" s="20">
        <f>calcs!E203</f>
        <v>1123179975.5856962</v>
      </c>
      <c r="D25" s="20">
        <f>calcs!F203</f>
        <v>1170593369.4541008</v>
      </c>
      <c r="E25" s="20">
        <f>calcs!G203</f>
        <v>1218006763.3225055</v>
      </c>
      <c r="F25" s="20">
        <f>calcs!H203</f>
        <v>1265420157.190892</v>
      </c>
      <c r="G25" s="20">
        <f>calcs!I203</f>
        <v>1312833551.0592966</v>
      </c>
      <c r="H25" s="20">
        <f>calcs!J203</f>
        <v>1360246944.9277012</v>
      </c>
      <c r="I25" s="20">
        <f>calcs!K203</f>
        <v>1407660338.7961059</v>
      </c>
      <c r="J25" s="20">
        <f>calcs!L203</f>
        <v>1455073732.6644924</v>
      </c>
      <c r="K25" s="20">
        <f>calcs!M203</f>
        <v>1502487126.532897</v>
      </c>
      <c r="L25" s="20">
        <f>calcs!N203</f>
        <v>1549900520.4013014</v>
      </c>
      <c r="M25" s="20">
        <f>calcs!O203</f>
        <v>1597313914.269706</v>
      </c>
      <c r="N25" s="20">
        <f>calcs!P203</f>
        <v>1644727308.1380928</v>
      </c>
      <c r="O25" s="20">
        <f>calcs!Q203</f>
        <v>1692140702.0064974</v>
      </c>
      <c r="P25" s="20">
        <f>calcs!R203</f>
        <v>1739554095.8749018</v>
      </c>
      <c r="Q25" s="20">
        <f>calcs!S203</f>
        <v>1786967489.7432885</v>
      </c>
      <c r="R25" s="20">
        <f>calcs!T203</f>
        <v>1834380883.6116931</v>
      </c>
      <c r="S25" s="20">
        <f>calcs!U203</f>
        <v>1881794277.4800975</v>
      </c>
      <c r="T25" s="20">
        <f>calcs!V203</f>
        <v>1929207671.3485022</v>
      </c>
      <c r="U25" s="20">
        <f>calcs!W203</f>
        <v>1976621065.2168887</v>
      </c>
      <c r="V25" s="20">
        <f>calcs!X203</f>
        <v>2024034459.0852931</v>
      </c>
      <c r="W25" s="20">
        <f>calcs!Y203</f>
        <v>2071447852.9536977</v>
      </c>
      <c r="X25" s="20">
        <f>calcs!Z203</f>
        <v>2118861246.8221023</v>
      </c>
      <c r="Y25" s="20">
        <f>calcs!AA203</f>
        <v>2166274640.6904888</v>
      </c>
      <c r="Z25" s="20">
        <f>calcs!AB203</f>
        <v>2213688034.5588932</v>
      </c>
      <c r="AA25" s="20">
        <f>calcs!AC203</f>
        <v>2261101428.4272976</v>
      </c>
      <c r="AB25" s="20">
        <f>calcs!AD203</f>
        <v>2308514822.295702</v>
      </c>
      <c r="AC25" s="20">
        <f>calcs!AE203</f>
        <v>2355928216.1640887</v>
      </c>
      <c r="AD25" s="20">
        <f>calcs!AF203</f>
        <v>2403341610.0324931</v>
      </c>
      <c r="AE25" s="20">
        <f>calcs!AG203</f>
        <v>2450755003.9008975</v>
      </c>
      <c r="AF25" s="20">
        <f>calcs!AH203</f>
        <v>2498168397.7692842</v>
      </c>
    </row>
    <row r="26" spans="1:32" ht="15.75" customHeight="1" x14ac:dyDescent="0.2">
      <c r="A26" s="3" t="s">
        <v>83</v>
      </c>
      <c r="B26" s="20">
        <f>calcs!D204</f>
        <v>0</v>
      </c>
      <c r="C26" s="20">
        <f>calcs!E204</f>
        <v>0</v>
      </c>
      <c r="D26" s="20">
        <f>calcs!F204</f>
        <v>0</v>
      </c>
      <c r="E26" s="20">
        <f>calcs!G204</f>
        <v>0</v>
      </c>
      <c r="F26" s="20">
        <f>calcs!H204</f>
        <v>0</v>
      </c>
      <c r="G26" s="20">
        <f>calcs!I204</f>
        <v>0</v>
      </c>
      <c r="H26" s="20">
        <f>calcs!J204</f>
        <v>0</v>
      </c>
      <c r="I26" s="20">
        <f>calcs!K204</f>
        <v>0</v>
      </c>
      <c r="J26" s="20">
        <f>calcs!L204</f>
        <v>0</v>
      </c>
      <c r="K26" s="20">
        <f>calcs!M204</f>
        <v>0</v>
      </c>
      <c r="L26" s="20">
        <f>calcs!N204</f>
        <v>0</v>
      </c>
      <c r="M26" s="20">
        <f>calcs!O204</f>
        <v>0</v>
      </c>
      <c r="N26" s="20">
        <f>calcs!P204</f>
        <v>0</v>
      </c>
      <c r="O26" s="20">
        <f>calcs!Q204</f>
        <v>0</v>
      </c>
      <c r="P26" s="20">
        <f>calcs!R204</f>
        <v>0</v>
      </c>
      <c r="Q26" s="20">
        <f>calcs!S204</f>
        <v>0</v>
      </c>
      <c r="R26" s="20">
        <f>calcs!T204</f>
        <v>0</v>
      </c>
      <c r="S26" s="20">
        <f>calcs!U204</f>
        <v>0</v>
      </c>
      <c r="T26" s="20">
        <f>calcs!V204</f>
        <v>0</v>
      </c>
      <c r="U26" s="20">
        <f>calcs!W204</f>
        <v>0</v>
      </c>
      <c r="V26" s="20">
        <f>calcs!X204</f>
        <v>0</v>
      </c>
      <c r="W26" s="20">
        <f>calcs!Y204</f>
        <v>0</v>
      </c>
      <c r="X26" s="20">
        <f>calcs!Z204</f>
        <v>0</v>
      </c>
      <c r="Y26" s="20">
        <f>calcs!AA204</f>
        <v>0</v>
      </c>
      <c r="Z26" s="20">
        <f>calcs!AB204</f>
        <v>0</v>
      </c>
      <c r="AA26" s="20">
        <f>calcs!AC204</f>
        <v>0</v>
      </c>
      <c r="AB26" s="20">
        <f>calcs!AD204</f>
        <v>0</v>
      </c>
      <c r="AC26" s="20">
        <f>calcs!AE204</f>
        <v>0</v>
      </c>
      <c r="AD26" s="20">
        <f>calcs!AF204</f>
        <v>0</v>
      </c>
      <c r="AE26" s="20">
        <f>calcs!AG204</f>
        <v>0</v>
      </c>
      <c r="AF26" s="20">
        <f>calcs!AH204</f>
        <v>0</v>
      </c>
    </row>
    <row r="27" spans="1:32" ht="15.75" customHeight="1" x14ac:dyDescent="0.2"/>
    <row r="28" spans="1:32" ht="15.75" customHeight="1" x14ac:dyDescent="0.2"/>
    <row r="29" spans="1:32" ht="15.75" customHeight="1" x14ac:dyDescent="0.2">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ht="15.75" customHeight="1" x14ac:dyDescent="0.2">
      <c r="A30" s="1"/>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row>
    <row r="31" spans="1:32" ht="15.75" customHeight="1" x14ac:dyDescent="0.2"/>
    <row r="32" spans="1: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497D"/>
  </sheetPr>
  <dimension ref="A1:AI1000"/>
  <sheetViews>
    <sheetView workbookViewId="0">
      <selection activeCell="J49" sqref="J49"/>
    </sheetView>
  </sheetViews>
  <sheetFormatPr baseColWidth="10" defaultColWidth="14.5" defaultRowHeight="15" customHeight="1" x14ac:dyDescent="0.2"/>
  <cols>
    <col min="1" max="1" width="39.83203125" customWidth="1"/>
    <col min="2" max="33" width="12.5" customWidth="1"/>
    <col min="34" max="35" width="9.1640625" customWidth="1"/>
  </cols>
  <sheetData>
    <row r="1" spans="1:35" x14ac:dyDescent="0.2">
      <c r="A1" s="8" t="s">
        <v>239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
      <c r="A2" s="3" t="s">
        <v>111</v>
      </c>
      <c r="B2" s="20">
        <f>calcs!D155</f>
        <v>0</v>
      </c>
      <c r="C2" s="20">
        <f>calcs!E155</f>
        <v>0</v>
      </c>
      <c r="D2" s="20">
        <f>calcs!F155</f>
        <v>0</v>
      </c>
      <c r="E2" s="20">
        <f>calcs!G155</f>
        <v>0</v>
      </c>
      <c r="F2" s="20">
        <f>calcs!H155</f>
        <v>0</v>
      </c>
      <c r="G2" s="20">
        <f>calcs!I155</f>
        <v>0</v>
      </c>
      <c r="H2" s="20">
        <f>calcs!J155</f>
        <v>0</v>
      </c>
      <c r="I2" s="20">
        <f>calcs!K155</f>
        <v>0</v>
      </c>
      <c r="J2" s="20">
        <f>calcs!L155</f>
        <v>0</v>
      </c>
      <c r="K2" s="20">
        <f>calcs!M155</f>
        <v>0</v>
      </c>
      <c r="L2" s="20">
        <f>calcs!N155</f>
        <v>0</v>
      </c>
      <c r="M2" s="20">
        <f>calcs!O155</f>
        <v>0</v>
      </c>
      <c r="N2" s="20">
        <f>calcs!P155</f>
        <v>0</v>
      </c>
      <c r="O2" s="20">
        <f>calcs!Q155</f>
        <v>0</v>
      </c>
      <c r="P2" s="20">
        <f>calcs!R155</f>
        <v>0</v>
      </c>
      <c r="Q2" s="20">
        <f>calcs!S155</f>
        <v>0</v>
      </c>
      <c r="R2" s="20">
        <f>calcs!T155</f>
        <v>0</v>
      </c>
      <c r="S2" s="20">
        <f>calcs!U155</f>
        <v>0</v>
      </c>
      <c r="T2" s="20">
        <f>calcs!V155</f>
        <v>0</v>
      </c>
      <c r="U2" s="20">
        <f>calcs!W155</f>
        <v>0</v>
      </c>
      <c r="V2" s="20">
        <f>calcs!X155</f>
        <v>0</v>
      </c>
      <c r="W2" s="20">
        <f>calcs!Y155</f>
        <v>0</v>
      </c>
      <c r="X2" s="20">
        <f>calcs!Z155</f>
        <v>0</v>
      </c>
      <c r="Y2" s="20">
        <f>calcs!AA155</f>
        <v>0</v>
      </c>
      <c r="Z2" s="20">
        <f>calcs!AB155</f>
        <v>0</v>
      </c>
      <c r="AA2" s="20">
        <f>calcs!AC155</f>
        <v>0</v>
      </c>
      <c r="AB2" s="20">
        <f>calcs!AD155</f>
        <v>0</v>
      </c>
      <c r="AC2" s="20">
        <f>calcs!AE155</f>
        <v>0</v>
      </c>
      <c r="AD2" s="20">
        <f>calcs!AF155</f>
        <v>0</v>
      </c>
      <c r="AE2" s="20">
        <f>calcs!AG155</f>
        <v>0</v>
      </c>
      <c r="AF2" s="20">
        <f>calcs!AH155</f>
        <v>0</v>
      </c>
    </row>
    <row r="3" spans="1:35" x14ac:dyDescent="0.2">
      <c r="A3" s="3" t="s">
        <v>82</v>
      </c>
      <c r="B3" s="20">
        <f>calcs!D156</f>
        <v>7387575891805.7832</v>
      </c>
      <c r="C3" s="20">
        <f>calcs!E156</f>
        <v>9395519019198.5957</v>
      </c>
      <c r="D3" s="20">
        <f>calcs!F156</f>
        <v>12562748480570.441</v>
      </c>
      <c r="E3" s="20">
        <f>calcs!G156</f>
        <v>12976062905581.209</v>
      </c>
      <c r="F3" s="20">
        <f>calcs!H156</f>
        <v>13205739219009.996</v>
      </c>
      <c r="G3" s="20">
        <f>calcs!I156</f>
        <v>13704304856249.643</v>
      </c>
      <c r="H3" s="20">
        <f>calcs!J156</f>
        <v>14202870493489.465</v>
      </c>
      <c r="I3" s="20">
        <f>calcs!K156</f>
        <v>14701436130729.113</v>
      </c>
      <c r="J3" s="20">
        <f>calcs!L156</f>
        <v>15200001767968.934</v>
      </c>
      <c r="K3" s="20">
        <f>calcs!M156</f>
        <v>15698567405208.58</v>
      </c>
      <c r="L3" s="20">
        <f>calcs!N156</f>
        <v>16197133042448.227</v>
      </c>
      <c r="M3" s="20">
        <f>calcs!O156</f>
        <v>16695698679688.047</v>
      </c>
      <c r="N3" s="20">
        <f>calcs!P156</f>
        <v>17194264316927.693</v>
      </c>
      <c r="O3" s="20">
        <f>calcs!Q156</f>
        <v>17692829954167.516</v>
      </c>
      <c r="P3" s="20">
        <f>calcs!R156</f>
        <v>18191395591407.16</v>
      </c>
      <c r="Q3" s="20">
        <f>calcs!S156</f>
        <v>18689961228646.98</v>
      </c>
      <c r="R3" s="20">
        <f>calcs!T156</f>
        <v>19188526865886.625</v>
      </c>
      <c r="S3" s="20">
        <f>calcs!U156</f>
        <v>19687092503126.445</v>
      </c>
      <c r="T3" s="20">
        <f>calcs!V156</f>
        <v>20185658140366.094</v>
      </c>
      <c r="U3" s="20">
        <f>calcs!W156</f>
        <v>20684223777605.914</v>
      </c>
      <c r="V3" s="20">
        <f>calcs!X156</f>
        <v>21182789414845.559</v>
      </c>
      <c r="W3" s="20">
        <f>calcs!Y156</f>
        <v>21681355052085.379</v>
      </c>
      <c r="X3" s="20">
        <f>calcs!Z156</f>
        <v>22179920689325.027</v>
      </c>
      <c r="Y3" s="20">
        <f>calcs!AA156</f>
        <v>22678486326564.852</v>
      </c>
      <c r="Z3" s="20">
        <f>calcs!AB156</f>
        <v>23177051963804.5</v>
      </c>
      <c r="AA3" s="20">
        <f>calcs!AC156</f>
        <v>23675617601044.32</v>
      </c>
      <c r="AB3" s="20">
        <f>calcs!AD156</f>
        <v>24174183238283.965</v>
      </c>
      <c r="AC3" s="20">
        <f>calcs!AE156</f>
        <v>24672748875523.781</v>
      </c>
      <c r="AD3" s="20">
        <f>calcs!AF156</f>
        <v>25171314512763.43</v>
      </c>
      <c r="AE3" s="20">
        <f>calcs!AG156</f>
        <v>25669880150003.074</v>
      </c>
      <c r="AF3" s="20">
        <f>calcs!AH156</f>
        <v>26168445787242.895</v>
      </c>
    </row>
    <row r="4" spans="1:35" x14ac:dyDescent="0.2">
      <c r="A4" s="3" t="s">
        <v>86</v>
      </c>
      <c r="B4" s="20">
        <f>calcs!D157</f>
        <v>309025525.10843432</v>
      </c>
      <c r="C4" s="20">
        <f>calcs!E157</f>
        <v>393018662.83290678</v>
      </c>
      <c r="D4" s="20">
        <f>calcs!F157</f>
        <v>525505254.07387966</v>
      </c>
      <c r="E4" s="20">
        <f>calcs!G157</f>
        <v>542794376.9329102</v>
      </c>
      <c r="F4" s="20">
        <f>calcs!H157</f>
        <v>552401837.40462279</v>
      </c>
      <c r="G4" s="20">
        <f>calcs!I157</f>
        <v>573257055.69346571</v>
      </c>
      <c r="H4" s="20">
        <f>calcs!J157</f>
        <v>594112273.9823159</v>
      </c>
      <c r="I4" s="20">
        <f>calcs!K157</f>
        <v>614967492.27115881</v>
      </c>
      <c r="J4" s="20">
        <f>calcs!L157</f>
        <v>635822710.560009</v>
      </c>
      <c r="K4" s="20">
        <f>calcs!M157</f>
        <v>656677928.84885192</v>
      </c>
      <c r="L4" s="20">
        <f>calcs!N157</f>
        <v>677533147.13769484</v>
      </c>
      <c r="M4" s="20">
        <f>calcs!O157</f>
        <v>698388365.42654502</v>
      </c>
      <c r="N4" s="20">
        <f>calcs!P157</f>
        <v>719243583.71538794</v>
      </c>
      <c r="O4" s="20">
        <f>calcs!Q157</f>
        <v>740098802.00423825</v>
      </c>
      <c r="P4" s="20">
        <f>calcs!R157</f>
        <v>760954020.29308116</v>
      </c>
      <c r="Q4" s="20">
        <f>calcs!S157</f>
        <v>781809238.58193147</v>
      </c>
      <c r="R4" s="20">
        <f>calcs!T157</f>
        <v>802664456.87077439</v>
      </c>
      <c r="S4" s="20">
        <f>calcs!U157</f>
        <v>823519675.15962458</v>
      </c>
      <c r="T4" s="20">
        <f>calcs!V157</f>
        <v>844374893.44846749</v>
      </c>
      <c r="U4" s="20">
        <f>calcs!W157</f>
        <v>865230111.73731756</v>
      </c>
      <c r="V4" s="20">
        <f>calcs!X157</f>
        <v>886085330.02616048</v>
      </c>
      <c r="W4" s="20">
        <f>calcs!Y157</f>
        <v>906940548.31501067</v>
      </c>
      <c r="X4" s="20">
        <f>calcs!Z157</f>
        <v>927795766.60385358</v>
      </c>
      <c r="Y4" s="20">
        <f>calcs!AA157</f>
        <v>948650984.89270389</v>
      </c>
      <c r="Z4" s="20">
        <f>calcs!AB157</f>
        <v>969506203.18154681</v>
      </c>
      <c r="AA4" s="20">
        <f>calcs!AC157</f>
        <v>990361421.470397</v>
      </c>
      <c r="AB4" s="20">
        <f>calcs!AD157</f>
        <v>1011216639.7592399</v>
      </c>
      <c r="AC4" s="20">
        <f>calcs!AE157</f>
        <v>1032071858.04809</v>
      </c>
      <c r="AD4" s="20">
        <f>calcs!AF157</f>
        <v>1052927076.336933</v>
      </c>
      <c r="AE4" s="20">
        <f>calcs!AG157</f>
        <v>1073782294.6257758</v>
      </c>
      <c r="AF4" s="20">
        <f>calcs!AH157</f>
        <v>1094637512.9146259</v>
      </c>
    </row>
    <row r="5" spans="1:35" x14ac:dyDescent="0.2">
      <c r="A5" s="3" t="s">
        <v>112</v>
      </c>
      <c r="B5" s="20">
        <f>calcs!D158</f>
        <v>0</v>
      </c>
      <c r="C5" s="20">
        <f>calcs!E158</f>
        <v>0</v>
      </c>
      <c r="D5" s="20">
        <f>calcs!F158</f>
        <v>0</v>
      </c>
      <c r="E5" s="20">
        <f>calcs!G158</f>
        <v>0</v>
      </c>
      <c r="F5" s="20">
        <f>calcs!H158</f>
        <v>0</v>
      </c>
      <c r="G5" s="20">
        <f>calcs!I158</f>
        <v>0</v>
      </c>
      <c r="H5" s="20">
        <f>calcs!J158</f>
        <v>0</v>
      </c>
      <c r="I5" s="20">
        <f>calcs!K158</f>
        <v>0</v>
      </c>
      <c r="J5" s="20">
        <f>calcs!L158</f>
        <v>0</v>
      </c>
      <c r="K5" s="20">
        <f>calcs!M158</f>
        <v>0</v>
      </c>
      <c r="L5" s="20">
        <f>calcs!N158</f>
        <v>0</v>
      </c>
      <c r="M5" s="20">
        <f>calcs!O158</f>
        <v>0</v>
      </c>
      <c r="N5" s="20">
        <f>calcs!P158</f>
        <v>0</v>
      </c>
      <c r="O5" s="20">
        <f>calcs!Q158</f>
        <v>0</v>
      </c>
      <c r="P5" s="20">
        <f>calcs!R158</f>
        <v>0</v>
      </c>
      <c r="Q5" s="20">
        <f>calcs!S158</f>
        <v>0</v>
      </c>
      <c r="R5" s="20">
        <f>calcs!T158</f>
        <v>0</v>
      </c>
      <c r="S5" s="20">
        <f>calcs!U158</f>
        <v>0</v>
      </c>
      <c r="T5" s="20">
        <f>calcs!V158</f>
        <v>0</v>
      </c>
      <c r="U5" s="20">
        <f>calcs!W158</f>
        <v>0</v>
      </c>
      <c r="V5" s="20">
        <f>calcs!X158</f>
        <v>0</v>
      </c>
      <c r="W5" s="20">
        <f>calcs!Y158</f>
        <v>0</v>
      </c>
      <c r="X5" s="20">
        <f>calcs!Z158</f>
        <v>0</v>
      </c>
      <c r="Y5" s="20">
        <f>calcs!AA158</f>
        <v>0</v>
      </c>
      <c r="Z5" s="20">
        <f>calcs!AB158</f>
        <v>0</v>
      </c>
      <c r="AA5" s="20">
        <f>calcs!AC158</f>
        <v>0</v>
      </c>
      <c r="AB5" s="20">
        <f>calcs!AD158</f>
        <v>0</v>
      </c>
      <c r="AC5" s="20">
        <f>calcs!AE158</f>
        <v>0</v>
      </c>
      <c r="AD5" s="20">
        <f>calcs!AF158</f>
        <v>0</v>
      </c>
      <c r="AE5" s="20">
        <f>calcs!AG158</f>
        <v>0</v>
      </c>
      <c r="AF5" s="20">
        <f>calcs!AH158</f>
        <v>0</v>
      </c>
    </row>
    <row r="6" spans="1:35" x14ac:dyDescent="0.2">
      <c r="A6" s="3" t="s">
        <v>113</v>
      </c>
      <c r="B6" s="84">
        <f>'ISIC 10T12'!C176</f>
        <v>1799540559364.6875</v>
      </c>
      <c r="C6" s="84">
        <f>'ISIC 10T12'!D176</f>
        <v>2003836974161.75</v>
      </c>
      <c r="D6" s="84">
        <f>'ISIC 10T12'!E176</f>
        <v>2281564845663.7407</v>
      </c>
      <c r="E6" s="84">
        <f>'ISIC 10T12'!F176</f>
        <v>2430867681278.9194</v>
      </c>
      <c r="F6" s="84">
        <f>'ISIC 10T12'!G176</f>
        <v>2596478731892.8306</v>
      </c>
      <c r="G6" s="84">
        <f>'ISIC 10T12'!H176</f>
        <v>2769860226390.7891</v>
      </c>
      <c r="H6" s="84">
        <f>'ISIC 10T12'!I176</f>
        <v>2974026688767.3447</v>
      </c>
      <c r="I6" s="84">
        <f>'ISIC 10T12'!J176</f>
        <v>3189637548718.8726</v>
      </c>
      <c r="J6" s="84">
        <f>'ISIC 10T12'!K176</f>
        <v>3417245662901.1777</v>
      </c>
      <c r="K6" s="84">
        <f>'ISIC 10T12'!L176</f>
        <v>3657424060872.8755</v>
      </c>
      <c r="L6" s="84">
        <f>'ISIC 10T12'!M176</f>
        <v>3910765986838.561</v>
      </c>
      <c r="M6" s="84">
        <f>'ISIC 10T12'!N176</f>
        <v>4197024913090.3809</v>
      </c>
      <c r="N6" s="84">
        <f>'ISIC 10T12'!O176</f>
        <v>4500347248304.8047</v>
      </c>
      <c r="O6" s="84">
        <f>'ISIC 10T12'!P176</f>
        <v>4821607433278.208</v>
      </c>
      <c r="P6" s="84">
        <f>'ISIC 10T12'!Q176</f>
        <v>5161712883529.1504</v>
      </c>
      <c r="Q6" s="84">
        <f>'ISIC 10T12'!R176</f>
        <v>5521603868346.3135</v>
      </c>
      <c r="R6" s="84">
        <f>'ISIC 10T12'!S176</f>
        <v>5896611159975.3848</v>
      </c>
      <c r="S6" s="84">
        <f>'ISIC 10T12'!T176</f>
        <v>6292615465782.7236</v>
      </c>
      <c r="T6" s="84">
        <f>'ISIC 10T12'!U176</f>
        <v>6710587790599.3213</v>
      </c>
      <c r="U6" s="84">
        <f>'ISIC 10T12'!V176</f>
        <v>7151524949138.2129</v>
      </c>
      <c r="V6" s="84">
        <f>'ISIC 10T12'!W176</f>
        <v>7616447834878.4551</v>
      </c>
      <c r="W6" s="84">
        <f>'ISIC 10T12'!X176</f>
        <v>8084865467751.666</v>
      </c>
      <c r="X6" s="84">
        <f>'ISIC 10T12'!Y176</f>
        <v>8576689477315.543</v>
      </c>
      <c r="Y6" s="84">
        <f>'ISIC 10T12'!Z176</f>
        <v>9092791701797.2969</v>
      </c>
      <c r="Z6" s="84">
        <f>'ISIC 10T12'!AA176</f>
        <v>9634045648833.4355</v>
      </c>
      <c r="AA6" s="84">
        <f>'ISIC 10T12'!AB176</f>
        <v>10201321953718.623</v>
      </c>
      <c r="AB6" s="84">
        <f>'ISIC 10T12'!AC176</f>
        <v>10760927194948.404</v>
      </c>
      <c r="AC6" s="84">
        <f>'ISIC 10T12'!AD176</f>
        <v>11344346711626.588</v>
      </c>
      <c r="AD6" s="84">
        <f>'ISIC 10T12'!AE176</f>
        <v>11952143910271.211</v>
      </c>
      <c r="AE6" s="84">
        <f>'ISIC 10T12'!AF176</f>
        <v>12584844019756.752</v>
      </c>
      <c r="AF6" s="84">
        <f>'ISIC 10T12'!AG176</f>
        <v>13242925821405.445</v>
      </c>
    </row>
    <row r="7" spans="1:35" x14ac:dyDescent="0.2">
      <c r="A7" s="3" t="s">
        <v>44</v>
      </c>
      <c r="B7" s="84">
        <f>'ISIC 13T15'!C312</f>
        <v>506124071961.30469</v>
      </c>
      <c r="C7" s="84">
        <f>'ISIC 13T15'!D312</f>
        <v>534804599831.75781</v>
      </c>
      <c r="D7" s="84">
        <f>'ISIC 13T15'!E312</f>
        <v>568797573973.86792</v>
      </c>
      <c r="E7" s="84">
        <f>'ISIC 13T15'!F312</f>
        <v>591285143987.8385</v>
      </c>
      <c r="F7" s="84">
        <f>'ISIC 13T15'!G312</f>
        <v>617086781379.79077</v>
      </c>
      <c r="G7" s="84">
        <f>'ISIC 13T15'!H312</f>
        <v>644049790499.96289</v>
      </c>
      <c r="H7" s="84">
        <f>'ISIC 13T15'!I312</f>
        <v>677399101982.20349</v>
      </c>
      <c r="I7" s="84">
        <f>'ISIC 13T15'!J312</f>
        <v>712500292446.36426</v>
      </c>
      <c r="J7" s="84">
        <f>'ISIC 13T15'!K312</f>
        <v>749446930417.64929</v>
      </c>
      <c r="K7" s="84">
        <f>'ISIC 13T15'!L312</f>
        <v>788337677694.69043</v>
      </c>
      <c r="L7" s="84">
        <f>'ISIC 13T15'!M312</f>
        <v>829276572835.9176</v>
      </c>
      <c r="M7" s="84">
        <f>'ISIC 13T15'!N312</f>
        <v>876369920016.62415</v>
      </c>
      <c r="N7" s="84">
        <f>'ISIC 13T15'!O312</f>
        <v>926167688557.59814</v>
      </c>
      <c r="O7" s="84">
        <f>'ISIC 13T15'!P312</f>
        <v>978827140445.27136</v>
      </c>
      <c r="P7" s="84">
        <f>'ISIC 13T15'!Q312</f>
        <v>1034514810741.1212</v>
      </c>
      <c r="Q7" s="84">
        <f>'ISIC 13T15'!R312</f>
        <v>1093407062522.4749</v>
      </c>
      <c r="R7" s="84">
        <f>'ISIC 13T15'!S312</f>
        <v>1154585941843.1257</v>
      </c>
      <c r="S7" s="84">
        <f>'ISIC 13T15'!T312</f>
        <v>1219228713186.6929</v>
      </c>
      <c r="T7" s="84">
        <f>'ISIC 13T15'!U312</f>
        <v>1287534114687.3132</v>
      </c>
      <c r="U7" s="84">
        <f>'ISIC 13T15'!V312</f>
        <v>1359712455962.4131</v>
      </c>
      <c r="V7" s="84">
        <f>'ISIC 13T15'!W312</f>
        <v>1435986303235.9158</v>
      </c>
      <c r="W7" s="84">
        <f>'ISIC 13T15'!X312</f>
        <v>1512562540723.4341</v>
      </c>
      <c r="X7" s="84">
        <f>'ISIC 13T15'!Y312</f>
        <v>1593277218560.324</v>
      </c>
      <c r="Y7" s="84">
        <f>'ISIC 13T15'!Z312</f>
        <v>1678357271831.4397</v>
      </c>
      <c r="Z7" s="84">
        <f>'ISIC 13T15'!AA312</f>
        <v>1768042277026.5583</v>
      </c>
      <c r="AA7" s="84">
        <f>'ISIC 13T15'!AB312</f>
        <v>1862585167941.8357</v>
      </c>
      <c r="AB7" s="84">
        <f>'ISIC 13T15'!AC312</f>
        <v>1955971892594.717</v>
      </c>
      <c r="AC7" s="84">
        <f>'ISIC 13T15'!AD312</f>
        <v>2054104116349.0498</v>
      </c>
      <c r="AD7" s="84">
        <f>'ISIC 13T15'!AE312</f>
        <v>2157226528331.9282</v>
      </c>
      <c r="AE7" s="84">
        <f>'ISIC 13T15'!AF312</f>
        <v>2265596634168.4443</v>
      </c>
      <c r="AF7" s="84">
        <f>'ISIC 13T15'!AG312</f>
        <v>2379485438311.0601</v>
      </c>
    </row>
    <row r="8" spans="1:35" x14ac:dyDescent="0.2">
      <c r="A8" s="3" t="s">
        <v>48</v>
      </c>
      <c r="B8" s="84">
        <f>'ISIC 16'!C147</f>
        <v>430413957441.08594</v>
      </c>
      <c r="C8" s="84">
        <f>'ISIC 16'!D147</f>
        <v>446669128539.18359</v>
      </c>
      <c r="D8" s="84">
        <f>'ISIC 16'!E147</f>
        <v>470370415628.08179</v>
      </c>
      <c r="E8" s="84">
        <f>'ISIC 16'!F147</f>
        <v>480671317538.04211</v>
      </c>
      <c r="F8" s="84">
        <f>'ISIC 16'!G147</f>
        <v>493152711735.2193</v>
      </c>
      <c r="G8" s="84">
        <f>'ISIC 16'!H147</f>
        <v>506003819560.66406</v>
      </c>
      <c r="H8" s="84">
        <f>'ISIC 16'!I147</f>
        <v>523231200086.23737</v>
      </c>
      <c r="I8" s="84">
        <f>'ISIC 16'!J147</f>
        <v>541083751804.70166</v>
      </c>
      <c r="J8" s="84">
        <f>'ISIC 16'!K147</f>
        <v>559585946188.65381</v>
      </c>
      <c r="K8" s="84">
        <f>'ISIC 16'!L147</f>
        <v>578763295040.49695</v>
      </c>
      <c r="L8" s="84">
        <f>'ISIC 16'!M147</f>
        <v>598642398684.99414</v>
      </c>
      <c r="M8" s="84">
        <f>'ISIC 16'!N147</f>
        <v>622087960691.32373</v>
      </c>
      <c r="N8" s="84">
        <f>'ISIC 16'!O147</f>
        <v>646498294845.16797</v>
      </c>
      <c r="O8" s="84">
        <f>'ISIC 16'!P147</f>
        <v>671915472461.04651</v>
      </c>
      <c r="P8" s="84">
        <f>'ISIC 16'!Q147</f>
        <v>698383520549.52429</v>
      </c>
      <c r="Q8" s="84">
        <f>'ISIC 16'!R147</f>
        <v>725948518669.53394</v>
      </c>
      <c r="R8" s="84">
        <f>'ISIC 16'!S147</f>
        <v>753937316754.02515</v>
      </c>
      <c r="S8" s="84">
        <f>'ISIC 16'!T147</f>
        <v>783065035529.53394</v>
      </c>
      <c r="T8" s="84">
        <f>'ISIC 16'!U147</f>
        <v>813381012509.0498</v>
      </c>
      <c r="U8" s="84">
        <f>'ISIC 16'!V147</f>
        <v>844936872101.24939</v>
      </c>
      <c r="V8" s="84">
        <f>'ISIC 16'!W147</f>
        <v>877786639292.77612</v>
      </c>
      <c r="W8" s="84">
        <f>'ISIC 16'!X147</f>
        <v>909564262164.36804</v>
      </c>
      <c r="X8" s="84">
        <f>'ISIC 16'!Y147</f>
        <v>942568644514.65637</v>
      </c>
      <c r="Y8" s="84">
        <f>'ISIC 16'!Z147</f>
        <v>976850694003.48718</v>
      </c>
      <c r="Z8" s="84">
        <f>'ISIC 16'!AA147</f>
        <v>1012463595818.7216</v>
      </c>
      <c r="AA8" s="84">
        <f>'ISIC 16'!AB147</f>
        <v>1049462922086.5518</v>
      </c>
      <c r="AB8" s="84">
        <f>'ISIC 16'!AC147</f>
        <v>1084424397087.0651</v>
      </c>
      <c r="AC8" s="84">
        <f>'ISIC 16'!AD147</f>
        <v>1120641472082.3027</v>
      </c>
      <c r="AD8" s="84">
        <f>'ISIC 16'!AE147</f>
        <v>1158163172987.1565</v>
      </c>
      <c r="AE8" s="84">
        <f>'ISIC 16'!AF147</f>
        <v>1197040608945.2449</v>
      </c>
      <c r="AF8" s="84">
        <f>'ISIC 16'!AG147</f>
        <v>1237327067877.0708</v>
      </c>
    </row>
    <row r="9" spans="1:35" x14ac:dyDescent="0.2">
      <c r="A9" s="3" t="s">
        <v>50</v>
      </c>
      <c r="B9" s="84">
        <f>'ISIC 17T18'!C190</f>
        <v>13644317096.30249</v>
      </c>
      <c r="C9" s="84">
        <f>'ISIC 17T18'!D190</f>
        <v>14386679238.125244</v>
      </c>
      <c r="D9" s="84">
        <f>'ISIC 17T18'!E190</f>
        <v>15437067715.805307</v>
      </c>
      <c r="E9" s="84">
        <f>'ISIC 17T18'!F190</f>
        <v>15939550733.288933</v>
      </c>
      <c r="F9" s="84">
        <f>'ISIC 17T18'!G190</f>
        <v>16523305919.667969</v>
      </c>
      <c r="G9" s="84">
        <f>'ISIC 17T18'!H190</f>
        <v>17129366039.199253</v>
      </c>
      <c r="H9" s="84">
        <f>'ISIC 17T18'!I190</f>
        <v>17895225021.712902</v>
      </c>
      <c r="I9" s="84">
        <f>'ISIC 17T18'!J190</f>
        <v>18695963329.361557</v>
      </c>
      <c r="J9" s="84">
        <f>'ISIC 17T18'!K190</f>
        <v>19533204234.511158</v>
      </c>
      <c r="K9" s="84">
        <f>'ISIC 17T18'!L190</f>
        <v>20408648473.826225</v>
      </c>
      <c r="L9" s="84">
        <f>'ISIC 17T18'!M190</f>
        <v>21324078057.782528</v>
      </c>
      <c r="M9" s="84">
        <f>'ISIC 17T18'!N190</f>
        <v>22383437492.99654</v>
      </c>
      <c r="N9" s="84">
        <f>'ISIC 17T18'!O190</f>
        <v>23496163032.675365</v>
      </c>
      <c r="O9" s="84">
        <f>'ISIC 17T18'!P190</f>
        <v>24664985869.367893</v>
      </c>
      <c r="P9" s="84">
        <f>'ISIC 17T18'!Q190</f>
        <v>25892779482.498337</v>
      </c>
      <c r="Q9" s="84">
        <f>'ISIC 17T18'!R190</f>
        <v>27182567190.93309</v>
      </c>
      <c r="R9" s="84">
        <f>'ISIC 17T18'!S190</f>
        <v>28510250867.268394</v>
      </c>
      <c r="S9" s="84">
        <f>'ISIC 17T18'!T190</f>
        <v>29903751486.252167</v>
      </c>
      <c r="T9" s="84">
        <f>'ISIC 17T18'!U190</f>
        <v>31366387088.338402</v>
      </c>
      <c r="U9" s="84">
        <f>'ISIC 17T18'!V190</f>
        <v>32901646171.43026</v>
      </c>
      <c r="V9" s="84">
        <f>'ISIC 17T18'!W190</f>
        <v>34513196641.532288</v>
      </c>
      <c r="W9" s="84">
        <f>'ISIC 17T18'!X190</f>
        <v>36108720747.743774</v>
      </c>
      <c r="X9" s="84">
        <f>'ISIC 17T18'!Y190</f>
        <v>37779266137.953087</v>
      </c>
      <c r="Y9" s="84">
        <f>'ISIC 17T18'!Z190</f>
        <v>39528426721.227661</v>
      </c>
      <c r="Z9" s="84">
        <f>'ISIC 17T18'!AA190</f>
        <v>41359972096.295403</v>
      </c>
      <c r="AA9" s="84">
        <f>'ISIC 17T18'!AB190</f>
        <v>43277856323.187454</v>
      </c>
      <c r="AB9" s="84">
        <f>'ISIC 17T18'!AC190</f>
        <v>45141267581.837273</v>
      </c>
      <c r="AC9" s="84">
        <f>'ISIC 17T18'!AD190</f>
        <v>47086310582.120155</v>
      </c>
      <c r="AD9" s="84">
        <f>'ISIC 17T18'!AE190</f>
        <v>49116629921.025398</v>
      </c>
      <c r="AE9" s="84">
        <f>'ISIC 17T18'!AF190</f>
        <v>51236036291.071358</v>
      </c>
      <c r="AF9" s="84">
        <f>'ISIC 17T18'!AG190</f>
        <v>53448514210.326614</v>
      </c>
    </row>
    <row r="10" spans="1:35" x14ac:dyDescent="0.2">
      <c r="A10" s="10" t="s">
        <v>53</v>
      </c>
      <c r="B10" s="20">
        <f>calcs!D163</f>
        <v>3583234754.1689997</v>
      </c>
      <c r="C10" s="20">
        <f>calcs!E163</f>
        <v>3629458482.4977794</v>
      </c>
      <c r="D10" s="20">
        <f>calcs!F163</f>
        <v>3676278496.9220004</v>
      </c>
      <c r="E10" s="20">
        <f>calcs!G163</f>
        <v>3753847973.2070541</v>
      </c>
      <c r="F10" s="20">
        <f>calcs!H163</f>
        <v>3782377217.8034282</v>
      </c>
      <c r="G10" s="20">
        <f>calcs!I163</f>
        <v>3926752837.3995013</v>
      </c>
      <c r="H10" s="20">
        <f>calcs!J163</f>
        <v>4071128456.9955182</v>
      </c>
      <c r="I10" s="20">
        <f>calcs!K163</f>
        <v>4215504076.5915914</v>
      </c>
      <c r="J10" s="20">
        <f>calcs!L163</f>
        <v>4359879696.1876078</v>
      </c>
      <c r="K10" s="20">
        <f>calcs!M163</f>
        <v>4504255315.7836809</v>
      </c>
      <c r="L10" s="20">
        <f>calcs!N163</f>
        <v>4648630935.3796978</v>
      </c>
      <c r="M10" s="20">
        <f>calcs!O163</f>
        <v>4793006554.975771</v>
      </c>
      <c r="N10" s="20">
        <f>calcs!P163</f>
        <v>4937382174.5717878</v>
      </c>
      <c r="O10" s="20">
        <f>calcs!Q163</f>
        <v>5081757794.167861</v>
      </c>
      <c r="P10" s="20">
        <f>calcs!R163</f>
        <v>5226133413.7638779</v>
      </c>
      <c r="Q10" s="20">
        <f>calcs!S163</f>
        <v>5370509033.359951</v>
      </c>
      <c r="R10" s="20">
        <f>calcs!T163</f>
        <v>5514884652.9559679</v>
      </c>
      <c r="S10" s="20">
        <f>calcs!U163</f>
        <v>5659260272.5520411</v>
      </c>
      <c r="T10" s="20">
        <f>calcs!V163</f>
        <v>5803635892.1481133</v>
      </c>
      <c r="U10" s="20">
        <f>calcs!W163</f>
        <v>5948011511.7441301</v>
      </c>
      <c r="V10" s="20">
        <f>calcs!X163</f>
        <v>6092387131.3402033</v>
      </c>
      <c r="W10" s="20">
        <f>calcs!Y163</f>
        <v>6236762750.9362211</v>
      </c>
      <c r="X10" s="20">
        <f>calcs!Z163</f>
        <v>6381138370.5322943</v>
      </c>
      <c r="Y10" s="20">
        <f>calcs!AA163</f>
        <v>6525513990.1283112</v>
      </c>
      <c r="Z10" s="20">
        <f>calcs!AB163</f>
        <v>6669889609.7243834</v>
      </c>
      <c r="AA10" s="20">
        <f>calcs!AC163</f>
        <v>6814265229.3204002</v>
      </c>
      <c r="AB10" s="20">
        <f>calcs!AD163</f>
        <v>6958640848.9164734</v>
      </c>
      <c r="AC10" s="20">
        <f>calcs!AE163</f>
        <v>7103016468.5124912</v>
      </c>
      <c r="AD10" s="20">
        <f>calcs!AF163</f>
        <v>7247392088.1085634</v>
      </c>
      <c r="AE10" s="20">
        <f>calcs!AG163</f>
        <v>7391767707.7046366</v>
      </c>
      <c r="AF10" s="20">
        <f>calcs!AH163</f>
        <v>7536143327.3006535</v>
      </c>
    </row>
    <row r="11" spans="1:35" x14ac:dyDescent="0.2">
      <c r="A11" s="3" t="s">
        <v>114</v>
      </c>
      <c r="B11" s="84">
        <f>'ISIC 20'!C226</f>
        <v>256460303818.77344</v>
      </c>
      <c r="C11" s="84">
        <f>'ISIC 20'!D226</f>
        <v>290590609897.09375</v>
      </c>
      <c r="D11" s="84">
        <f>'ISIC 20'!E226</f>
        <v>339982306849.56708</v>
      </c>
      <c r="E11" s="84">
        <f>'ISIC 20'!F226</f>
        <v>362935320527.18695</v>
      </c>
      <c r="F11" s="84">
        <f>'ISIC 20'!G226</f>
        <v>388966101955.62274</v>
      </c>
      <c r="G11" s="84">
        <f>'ISIC 20'!H226</f>
        <v>416886424343.14056</v>
      </c>
      <c r="H11" s="84">
        <f>'ISIC 20'!I226</f>
        <v>450272349583.2525</v>
      </c>
      <c r="I11" s="84">
        <f>'ISIC 20'!J226</f>
        <v>486348537507.63696</v>
      </c>
      <c r="J11" s="84">
        <f>'ISIC 20'!K226</f>
        <v>525333274247.33307</v>
      </c>
      <c r="K11" s="84">
        <f>'ISIC 20'!L226</f>
        <v>567462694407.47375</v>
      </c>
      <c r="L11" s="84">
        <f>'ISIC 20'!M226</f>
        <v>612992253177.24182</v>
      </c>
      <c r="M11" s="84">
        <f>'ISIC 20'!N226</f>
        <v>665232039016.87866</v>
      </c>
      <c r="N11" s="84">
        <f>'ISIC 20'!O226</f>
        <v>721946430131.12915</v>
      </c>
      <c r="O11" s="84">
        <f>'ISIC 20'!P226</f>
        <v>783520834437.25708</v>
      </c>
      <c r="P11" s="84">
        <f>'ISIC 20'!Q226</f>
        <v>850374057778.16211</v>
      </c>
      <c r="Q11" s="84">
        <f>'ISIC 20'!R226</f>
        <v>922961216937.56396</v>
      </c>
      <c r="R11" s="84">
        <f>'ISIC 20'!S226</f>
        <v>1000819302147.0714</v>
      </c>
      <c r="S11" s="84">
        <f>'ISIC 20'!T226</f>
        <v>1085280402362.4814</v>
      </c>
      <c r="T11" s="84">
        <f>'ISIC 20'!U226</f>
        <v>1176907784680.3066</v>
      </c>
      <c r="U11" s="84">
        <f>'ISIC 20'!V226</f>
        <v>1276313071973.4167</v>
      </c>
      <c r="V11" s="84">
        <f>'ISIC 20'!W226</f>
        <v>1384160423324.2756</v>
      </c>
      <c r="W11" s="84">
        <f>'ISIC 20'!X226</f>
        <v>1497183375538.9531</v>
      </c>
      <c r="X11" s="84">
        <f>'ISIC 20'!Y226</f>
        <v>1619489225376.562</v>
      </c>
      <c r="Y11" s="84">
        <f>'ISIC 20'!Z226</f>
        <v>1751845196256.9744</v>
      </c>
      <c r="Z11" s="84">
        <f>'ISIC 20'!AA226</f>
        <v>1895082348147.0774</v>
      </c>
      <c r="AA11" s="84">
        <f>'ISIC 20'!AB226</f>
        <v>2050100926834.885</v>
      </c>
      <c r="AB11" s="84">
        <f>'ISIC 20'!AC226</f>
        <v>2210776824123.9688</v>
      </c>
      <c r="AC11" s="84">
        <f>'ISIC 20'!AD226</f>
        <v>2384116469971.1992</v>
      </c>
      <c r="AD11" s="84">
        <f>'ISIC 20'!AE226</f>
        <v>2571123971792.915</v>
      </c>
      <c r="AE11" s="84">
        <f>'ISIC 20'!AF226</f>
        <v>2772883563607.4478</v>
      </c>
      <c r="AF11" s="84">
        <f>'ISIC 20'!AG226</f>
        <v>2990566043246.4111</v>
      </c>
    </row>
    <row r="12" spans="1:35" x14ac:dyDescent="0.2">
      <c r="A12" s="3" t="s">
        <v>115</v>
      </c>
      <c r="B12" s="84">
        <f>'ISIC 22'!C149</f>
        <v>203652686860.66797</v>
      </c>
      <c r="C12" s="84">
        <f>'ISIC 22'!D149</f>
        <v>213095590838.82812</v>
      </c>
      <c r="D12" s="84">
        <f>'ISIC 22'!E149</f>
        <v>227564090653.48959</v>
      </c>
      <c r="E12" s="84">
        <f>'ISIC 22'!F149</f>
        <v>233132451569.60074</v>
      </c>
      <c r="F12" s="84">
        <f>'ISIC 22'!G149</f>
        <v>239980050971.06772</v>
      </c>
      <c r="G12" s="84">
        <f>'ISIC 22'!H149</f>
        <v>247253211572.48923</v>
      </c>
      <c r="H12" s="84">
        <f>'ISIC 22'!I149</f>
        <v>256943580468.82285</v>
      </c>
      <c r="I12" s="84">
        <f>'ISIC 22'!J149</f>
        <v>267258764755.10904</v>
      </c>
      <c r="J12" s="84">
        <f>'ISIC 22'!K149</f>
        <v>278246748442.69971</v>
      </c>
      <c r="K12" s="84">
        <f>'ISIC 22'!L149</f>
        <v>289959384646.83856</v>
      </c>
      <c r="L12" s="84">
        <f>'ISIC 22'!M149</f>
        <v>302452713486.47406</v>
      </c>
      <c r="M12" s="84">
        <f>'ISIC 22'!N149</f>
        <v>317234017469.88953</v>
      </c>
      <c r="N12" s="84">
        <f>'ISIC 22'!O149</f>
        <v>333057993581.57361</v>
      </c>
      <c r="O12" s="84">
        <f>'ISIC 22'!P149</f>
        <v>350009591569.47888</v>
      </c>
      <c r="P12" s="84">
        <f>'ISIC 22'!Q149</f>
        <v>368181008215.01593</v>
      </c>
      <c r="Q12" s="84">
        <f>'ISIC 22'!R149</f>
        <v>387672316431.41772</v>
      </c>
      <c r="R12" s="84">
        <f>'ISIC 22'!S149</f>
        <v>408201573117.10986</v>
      </c>
      <c r="S12" s="84">
        <f>'ISIC 22'!T149</f>
        <v>430234569428.37933</v>
      </c>
      <c r="T12" s="84">
        <f>'ISIC 22'!U149</f>
        <v>453894592853.71118</v>
      </c>
      <c r="U12" s="84">
        <f>'ISIC 22'!V149</f>
        <v>479315400449.60675</v>
      </c>
      <c r="V12" s="84">
        <f>'ISIC 22'!W149</f>
        <v>506642121113.69458</v>
      </c>
      <c r="W12" s="84">
        <f>'ISIC 22'!X149</f>
        <v>534608323108.8053</v>
      </c>
      <c r="X12" s="84">
        <f>'ISIC 22'!Y149</f>
        <v>564644581863.63574</v>
      </c>
      <c r="Y12" s="84">
        <f>'ISIC 22'!Z149</f>
        <v>596917725308.32031</v>
      </c>
      <c r="Z12" s="84">
        <f>'ISIC 22'!AA149</f>
        <v>631608372896.22681</v>
      </c>
      <c r="AA12" s="84">
        <f>'ISIC 22'!AB149</f>
        <v>668912089172.1344</v>
      </c>
      <c r="AB12" s="84">
        <f>'ISIC 22'!AC149</f>
        <v>706771021475.50818</v>
      </c>
      <c r="AC12" s="84">
        <f>'ISIC 22'!AD149</f>
        <v>747411748860.32947</v>
      </c>
      <c r="AD12" s="84">
        <f>'ISIC 22'!AE149</f>
        <v>791051630247.53577</v>
      </c>
      <c r="AE12" s="84">
        <f>'ISIC 22'!AF149</f>
        <v>837925311074.62305</v>
      </c>
      <c r="AF12" s="84">
        <f>'ISIC 22'!AG149</f>
        <v>888286110821.28174</v>
      </c>
    </row>
    <row r="13" spans="1:35" x14ac:dyDescent="0.2">
      <c r="A13" s="3" t="s">
        <v>116</v>
      </c>
      <c r="B13" s="84">
        <f>'ISIC 231'!C128</f>
        <v>140921223456.02148</v>
      </c>
      <c r="C13" s="84">
        <f>'ISIC 231'!D128</f>
        <v>146314940156.35352</v>
      </c>
      <c r="D13" s="84">
        <f>'ISIC 231'!E128</f>
        <v>154139318654.66849</v>
      </c>
      <c r="E13" s="84">
        <f>'ISIC 231'!F128</f>
        <v>157588603479.21265</v>
      </c>
      <c r="F13" s="84">
        <f>'ISIC 231'!G128</f>
        <v>161750554828.07578</v>
      </c>
      <c r="G13" s="84">
        <f>'ISIC 231'!H128</f>
        <v>166031400084.94482</v>
      </c>
      <c r="H13" s="84">
        <f>'ISIC 231'!I128</f>
        <v>171745833026.953</v>
      </c>
      <c r="I13" s="84">
        <f>'ISIC 231'!J128</f>
        <v>177663002521.47107</v>
      </c>
      <c r="J13" s="84">
        <f>'ISIC 231'!K128</f>
        <v>183790367308.66528</v>
      </c>
      <c r="K13" s="84">
        <f>'ISIC 231'!L128</f>
        <v>190135672393.79984</v>
      </c>
      <c r="L13" s="84">
        <f>'ISIC 231'!M128</f>
        <v>196706960624.26321</v>
      </c>
      <c r="M13" s="84">
        <f>'ISIC 231'!N128</f>
        <v>204444933523.86368</v>
      </c>
      <c r="N13" s="84">
        <f>'ISIC 231'!O128</f>
        <v>212493975181.85373</v>
      </c>
      <c r="O13" s="84">
        <f>'ISIC 231'!P128</f>
        <v>220866907267.78461</v>
      </c>
      <c r="P13" s="84">
        <f>'ISIC 231'!Q128</f>
        <v>229577095143.87921</v>
      </c>
      <c r="Q13" s="84">
        <f>'ISIC 231'!R128</f>
        <v>238638471585.01056</v>
      </c>
      <c r="R13" s="84">
        <f>'ISIC 231'!S128</f>
        <v>247828433764.40222</v>
      </c>
      <c r="S13" s="84">
        <f>'ISIC 231'!T128</f>
        <v>257380638044.40927</v>
      </c>
      <c r="T13" s="84">
        <f>'ISIC 231'!U128</f>
        <v>267309750687.10199</v>
      </c>
      <c r="U13" s="84">
        <f>'ISIC 231'!V128</f>
        <v>277631049980.58429</v>
      </c>
      <c r="V13" s="84">
        <f>'ISIC 231'!W128</f>
        <v>288360452719.47906</v>
      </c>
      <c r="W13" s="84">
        <f>'ISIC 231'!X128</f>
        <v>298718912989.74866</v>
      </c>
      <c r="X13" s="84">
        <f>'ISIC 231'!Y128</f>
        <v>309459799616.97705</v>
      </c>
      <c r="Y13" s="84">
        <f>'ISIC 231'!Z128</f>
        <v>320597666199.57648</v>
      </c>
      <c r="Z13" s="84">
        <f>'ISIC 231'!AA128</f>
        <v>332147638655.99432</v>
      </c>
      <c r="AA13" s="84">
        <f>'ISIC 231'!AB128</f>
        <v>344125438482.43976</v>
      </c>
      <c r="AB13" s="84">
        <f>'ISIC 231'!AC128</f>
        <v>355406111748.37335</v>
      </c>
      <c r="AC13" s="84">
        <f>'ISIC 231'!AD128</f>
        <v>367067479402.27502</v>
      </c>
      <c r="AD13" s="84">
        <f>'ISIC 231'!AE128</f>
        <v>379122807772.776</v>
      </c>
      <c r="AE13" s="84">
        <f>'ISIC 231'!AF128</f>
        <v>391585841722.11108</v>
      </c>
      <c r="AF13" s="84">
        <f>'ISIC 231'!AG128</f>
        <v>404470822489.95703</v>
      </c>
    </row>
    <row r="14" spans="1:35" x14ac:dyDescent="0.2">
      <c r="A14" s="3" t="s">
        <v>117</v>
      </c>
      <c r="B14" s="84">
        <f>'ISIC 239'!C254</f>
        <v>332627047516.64062</v>
      </c>
      <c r="C14" s="84">
        <f>'ISIC 239'!D254</f>
        <v>363569387793.67969</v>
      </c>
      <c r="D14" s="84">
        <f>'ISIC 239'!E254</f>
        <v>391017517235.32812</v>
      </c>
      <c r="E14" s="84">
        <f>'ISIC 239'!F254</f>
        <v>399767593465.73114</v>
      </c>
      <c r="F14" s="84">
        <f>'ISIC 239'!G254</f>
        <v>410325547772.85162</v>
      </c>
      <c r="G14" s="84">
        <f>'ISIC 239'!H254</f>
        <v>421185109749.76501</v>
      </c>
      <c r="H14" s="84">
        <f>'ISIC 239'!I254</f>
        <v>435681368075.63586</v>
      </c>
      <c r="I14" s="84">
        <f>'ISIC 239'!J254</f>
        <v>450691924402.2193</v>
      </c>
      <c r="J14" s="84">
        <f>'ISIC 239'!K254</f>
        <v>466235699911.25488</v>
      </c>
      <c r="K14" s="84">
        <f>'ISIC 239'!L254</f>
        <v>482332341976.01361</v>
      </c>
      <c r="L14" s="84">
        <f>'ISIC 239'!M254</f>
        <v>499002253529.66589</v>
      </c>
      <c r="M14" s="84">
        <f>'ISIC 239'!N254</f>
        <v>518631787240.10547</v>
      </c>
      <c r="N14" s="84">
        <f>'ISIC 239'!O254</f>
        <v>539050433907.94379</v>
      </c>
      <c r="O14" s="84">
        <f>'ISIC 239'!P254</f>
        <v>560290719286.10657</v>
      </c>
      <c r="P14" s="84">
        <f>'ISIC 239'!Q254</f>
        <v>582386548356.13184</v>
      </c>
      <c r="Q14" s="84">
        <f>'ISIC 239'!R254</f>
        <v>605373265500.53516</v>
      </c>
      <c r="R14" s="84">
        <f>'ISIC 239'!S254</f>
        <v>628686176354.40356</v>
      </c>
      <c r="S14" s="84">
        <f>'ISIC 239'!T254</f>
        <v>652918015668.94629</v>
      </c>
      <c r="T14" s="84">
        <f>'ISIC 239'!U254</f>
        <v>678105988522.21802</v>
      </c>
      <c r="U14" s="84">
        <f>'ISIC 239'!V254</f>
        <v>704288852567.58179</v>
      </c>
      <c r="V14" s="84">
        <f>'ISIC 239'!W254</f>
        <v>731506985208.87024</v>
      </c>
      <c r="W14" s="84">
        <f>'ISIC 239'!X254</f>
        <v>757784118471.25281</v>
      </c>
      <c r="X14" s="84">
        <f>'ISIC 239'!Y254</f>
        <v>785031383209.0343</v>
      </c>
      <c r="Y14" s="84">
        <f>'ISIC 239'!Z254</f>
        <v>813285698697.37146</v>
      </c>
      <c r="Z14" s="84">
        <f>'ISIC 239'!AA254</f>
        <v>842585436061.35364</v>
      </c>
      <c r="AA14" s="84">
        <f>'ISIC 239'!AB254</f>
        <v>872970477275.73279</v>
      </c>
      <c r="AB14" s="84">
        <f>'ISIC 239'!AC254</f>
        <v>901587061880.40784</v>
      </c>
      <c r="AC14" s="84">
        <f>'ISIC 239'!AD254</f>
        <v>931169384336.44946</v>
      </c>
      <c r="AD14" s="84">
        <f>'ISIC 239'!AE254</f>
        <v>961751098398.97754</v>
      </c>
      <c r="AE14" s="84">
        <f>'ISIC 239'!AF254</f>
        <v>993367071757.5116</v>
      </c>
      <c r="AF14" s="84">
        <f>'ISIC 239'!AG254</f>
        <v>1026053431301.8641</v>
      </c>
    </row>
    <row r="15" spans="1:35" x14ac:dyDescent="0.2">
      <c r="A15" s="3" t="s">
        <v>62</v>
      </c>
      <c r="B15" s="84">
        <f>'ISIC 241'!C127</f>
        <v>111975366837.66016</v>
      </c>
      <c r="C15" s="84">
        <f>'ISIC 241'!D127</f>
        <v>128877480854.69922</v>
      </c>
      <c r="D15" s="84">
        <f>'ISIC 241'!E127</f>
        <v>153561132703.91986</v>
      </c>
      <c r="E15" s="84">
        <f>'ISIC 241'!F127</f>
        <v>164802362808.24063</v>
      </c>
      <c r="F15" s="84">
        <f>'ISIC 241'!G127</f>
        <v>177564098680.31723</v>
      </c>
      <c r="G15" s="84">
        <f>'ISIC 241'!H127</f>
        <v>191324403260.0983</v>
      </c>
      <c r="H15" s="84">
        <f>'ISIC 241'!I127</f>
        <v>207748119434.38846</v>
      </c>
      <c r="I15" s="84">
        <f>'ISIC 241'!J127</f>
        <v>225589377019.29456</v>
      </c>
      <c r="J15" s="84">
        <f>'ISIC 241'!K127</f>
        <v>244971266930.90137</v>
      </c>
      <c r="K15" s="84">
        <f>'ISIC 241'!L127</f>
        <v>266027640485.13345</v>
      </c>
      <c r="L15" s="84">
        <f>'ISIC 241'!M127</f>
        <v>288904057136.75</v>
      </c>
      <c r="M15" s="84">
        <f>'ISIC 241'!N127</f>
        <v>315196234355.76056</v>
      </c>
      <c r="N15" s="84">
        <f>'ISIC 241'!O127</f>
        <v>343891977109.11786</v>
      </c>
      <c r="O15" s="84">
        <f>'ISIC 241'!P127</f>
        <v>375212093695.26746</v>
      </c>
      <c r="P15" s="84">
        <f>'ISIC 241'!Q127</f>
        <v>409397785857.40582</v>
      </c>
      <c r="Q15" s="84">
        <f>'ISIC 241'!R127</f>
        <v>446712543076.61444</v>
      </c>
      <c r="R15" s="84">
        <f>'ISIC 241'!S127</f>
        <v>486978262172.02094</v>
      </c>
      <c r="S15" s="84">
        <f>'ISIC 241'!T127</f>
        <v>530890643773.81134</v>
      </c>
      <c r="T15" s="84">
        <f>'ISIC 241'!U127</f>
        <v>578781651048.81738</v>
      </c>
      <c r="U15" s="84">
        <f>'ISIC 241'!V127</f>
        <v>631013635775.14111</v>
      </c>
      <c r="V15" s="84">
        <f>'ISIC 241'!W127</f>
        <v>687982137248.8783</v>
      </c>
      <c r="W15" s="84">
        <f>'ISIC 241'!X127</f>
        <v>748126328626.12964</v>
      </c>
      <c r="X15" s="84">
        <f>'ISIC 241'!Y127</f>
        <v>813555553220.63525</v>
      </c>
      <c r="Y15" s="84">
        <f>'ISIC 241'!Z127</f>
        <v>884736787208.75464</v>
      </c>
      <c r="Z15" s="84">
        <f>'ISIC 241'!AA127</f>
        <v>962178511086.36157</v>
      </c>
      <c r="AA15" s="84">
        <f>'ISIC 241'!AB127</f>
        <v>1046434421504.7931</v>
      </c>
      <c r="AB15" s="84">
        <f>'ISIC 241'!AC127</f>
        <v>1134464436729.1365</v>
      </c>
      <c r="AC15" s="84">
        <f>'ISIC 241'!AD127</f>
        <v>1229936412118.2415</v>
      </c>
      <c r="AD15" s="84">
        <f>'ISIC 241'!AE127</f>
        <v>1333482794555.553</v>
      </c>
      <c r="AE15" s="84">
        <f>'ISIC 241'!AF127</f>
        <v>1445790079643.3909</v>
      </c>
      <c r="AF15" s="84">
        <f>'ISIC 241'!AG127</f>
        <v>1567603457897.2314</v>
      </c>
    </row>
    <row r="16" spans="1:35" x14ac:dyDescent="0.2">
      <c r="A16" s="3" t="s">
        <v>87</v>
      </c>
      <c r="B16" s="84">
        <f>'ISIC 242'!C127</f>
        <v>17537218064.217773</v>
      </c>
      <c r="C16" s="84">
        <f>'ISIC 242'!D127</f>
        <v>20184372234.230469</v>
      </c>
      <c r="D16" s="84">
        <f>'ISIC 242'!E127</f>
        <v>24050245571.611828</v>
      </c>
      <c r="E16" s="84">
        <f>'ISIC 242'!F127</f>
        <v>25810810499.56908</v>
      </c>
      <c r="F16" s="84">
        <f>'ISIC 242'!G127</f>
        <v>27809512099.636505</v>
      </c>
      <c r="G16" s="84">
        <f>'ISIC 242'!H127</f>
        <v>29964606285.624252</v>
      </c>
      <c r="H16" s="84">
        <f>'ISIC 242'!I127</f>
        <v>32536835340.170982</v>
      </c>
      <c r="I16" s="84">
        <f>'ISIC 242'!J127</f>
        <v>35331075123.819191</v>
      </c>
      <c r="J16" s="84">
        <f>'ISIC 242'!K127</f>
        <v>38366603735.833588</v>
      </c>
      <c r="K16" s="84">
        <f>'ISIC 242'!L127</f>
        <v>41664384534.333458</v>
      </c>
      <c r="L16" s="84">
        <f>'ISIC 242'!M127</f>
        <v>45247214568.093964</v>
      </c>
      <c r="M16" s="84">
        <f>'ISIC 242'!N127</f>
        <v>49365009921.614449</v>
      </c>
      <c r="N16" s="84">
        <f>'ISIC 242'!O127</f>
        <v>53859243898.181252</v>
      </c>
      <c r="O16" s="84">
        <f>'ISIC 242'!P127</f>
        <v>58764498775.929253</v>
      </c>
      <c r="P16" s="84">
        <f>'ISIC 242'!Q127</f>
        <v>64118550788.036919</v>
      </c>
      <c r="Q16" s="84">
        <f>'ISIC 242'!R127</f>
        <v>69962666800.761108</v>
      </c>
      <c r="R16" s="84">
        <f>'ISIC 242'!S127</f>
        <v>76268952872.701157</v>
      </c>
      <c r="S16" s="84">
        <f>'ISIC 242'!T127</f>
        <v>83146367375.716415</v>
      </c>
      <c r="T16" s="84">
        <f>'ISIC 242'!U127</f>
        <v>90646901302.204834</v>
      </c>
      <c r="U16" s="84">
        <f>'ISIC 242'!V127</f>
        <v>98827305010.106781</v>
      </c>
      <c r="V16" s="84">
        <f>'ISIC 242'!W127</f>
        <v>107749526578.58011</v>
      </c>
      <c r="W16" s="84">
        <f>'ISIC 242'!X127</f>
        <v>117169114379.60178</v>
      </c>
      <c r="X16" s="84">
        <f>'ISIC 242'!Y127</f>
        <v>127416426908.17001</v>
      </c>
      <c r="Y16" s="84">
        <f>'ISIC 242'!Z127</f>
        <v>138564600455.47894</v>
      </c>
      <c r="Z16" s="84">
        <f>'ISIC 242'!AA127</f>
        <v>150693271584.3671</v>
      </c>
      <c r="AA16" s="84">
        <f>'ISIC 242'!AB127</f>
        <v>163889158465.0015</v>
      </c>
      <c r="AB16" s="84">
        <f>'ISIC 242'!AC127</f>
        <v>177676133375.5098</v>
      </c>
      <c r="AC16" s="84">
        <f>'ISIC 242'!AD127</f>
        <v>192628643902.64954</v>
      </c>
      <c r="AD16" s="84">
        <f>'ISIC 242'!AE127</f>
        <v>208845741822.02301</v>
      </c>
      <c r="AE16" s="84">
        <f>'ISIC 242'!AF127</f>
        <v>226434943843.93912</v>
      </c>
      <c r="AF16" s="84">
        <f>'ISIC 242'!AG127</f>
        <v>245512959285.2626</v>
      </c>
    </row>
    <row r="17" spans="1:33" x14ac:dyDescent="0.2">
      <c r="A17" s="3" t="s">
        <v>118</v>
      </c>
      <c r="B17" s="84">
        <f>'ISIC 25'!C148</f>
        <v>713928867294.5625</v>
      </c>
      <c r="C17" s="84">
        <f>'ISIC 25'!D148</f>
        <v>759511154314</v>
      </c>
      <c r="D17" s="84">
        <f>'ISIC 25'!E148</f>
        <v>823860929037.35352</v>
      </c>
      <c r="E17" s="84">
        <f>'ISIC 25'!F148</f>
        <v>855015288392.00928</v>
      </c>
      <c r="F17" s="84">
        <f>'ISIC 25'!G148</f>
        <v>890865493386.52051</v>
      </c>
      <c r="G17" s="84">
        <f>'ISIC 25'!H148</f>
        <v>928288237974.96216</v>
      </c>
      <c r="H17" s="84">
        <f>'ISIC 25'!I148</f>
        <v>974797394250.60168</v>
      </c>
      <c r="I17" s="84">
        <f>'ISIC 25'!J148</f>
        <v>1023694252595.5183</v>
      </c>
      <c r="J17" s="84">
        <f>'ISIC 25'!K148</f>
        <v>1075105374314.4352</v>
      </c>
      <c r="K17" s="84">
        <f>'ISIC 25'!L148</f>
        <v>1129164312982.6858</v>
      </c>
      <c r="L17" s="84">
        <f>'ISIC 25'!M148</f>
        <v>1186012021766.8865</v>
      </c>
      <c r="M17" s="84">
        <f>'ISIC 25'!N148</f>
        <v>1251504636065.053</v>
      </c>
      <c r="N17" s="84">
        <f>'ISIC 25'!O148</f>
        <v>1320689615743.937</v>
      </c>
      <c r="O17" s="84">
        <f>'ISIC 25'!P148</f>
        <v>1393780812961.6958</v>
      </c>
      <c r="P17" s="84">
        <f>'ISIC 25'!Q148</f>
        <v>1471004903886.3804</v>
      </c>
      <c r="Q17" s="84">
        <f>'ISIC 25'!R148</f>
        <v>1552602191714.7397</v>
      </c>
      <c r="R17" s="84">
        <f>'ISIC 25'!S148</f>
        <v>1637260894732.3855</v>
      </c>
      <c r="S17" s="84">
        <f>'ISIC 25'!T148</f>
        <v>1726644467062.9082</v>
      </c>
      <c r="T17" s="84">
        <f>'ISIC 25'!U148</f>
        <v>1821024739249.488</v>
      </c>
      <c r="U17" s="84">
        <f>'ISIC 25'!V148</f>
        <v>1920689805308.6287</v>
      </c>
      <c r="V17" s="84">
        <f>'ISIC 25'!W148</f>
        <v>2025945045072.8616</v>
      </c>
      <c r="W17" s="84">
        <f>'ISIC 25'!X148</f>
        <v>2131437195491.7898</v>
      </c>
      <c r="X17" s="84">
        <f>'ISIC 25'!Y148</f>
        <v>2242577705408.1504</v>
      </c>
      <c r="Y17" s="84">
        <f>'ISIC 25'!Z148</f>
        <v>2359680178696.5024</v>
      </c>
      <c r="Z17" s="84">
        <f>'ISIC 25'!AA148</f>
        <v>2483076458479.5767</v>
      </c>
      <c r="AA17" s="84">
        <f>'ISIC 25'!AB148</f>
        <v>2613117749927.0405</v>
      </c>
      <c r="AB17" s="84">
        <f>'ISIC 25'!AC148</f>
        <v>2741372604403.8149</v>
      </c>
      <c r="AC17" s="84">
        <f>'ISIC 25'!AD148</f>
        <v>2876128753319.6392</v>
      </c>
      <c r="AD17" s="84">
        <f>'ISIC 25'!AE148</f>
        <v>3017730221825.1367</v>
      </c>
      <c r="AE17" s="84">
        <f>'ISIC 25'!AF148</f>
        <v>3166540280256.1543</v>
      </c>
      <c r="AF17" s="84">
        <f>'ISIC 25'!AG148</f>
        <v>3322942595758.9614</v>
      </c>
    </row>
    <row r="18" spans="1:33" x14ac:dyDescent="0.2">
      <c r="A18" s="3" t="s">
        <v>119</v>
      </c>
      <c r="B18" s="84">
        <f>'ISIC 26'!C148</f>
        <v>1500031546749.9688</v>
      </c>
      <c r="C18" s="84">
        <f>'ISIC 26'!D148</f>
        <v>1593918783350.75</v>
      </c>
      <c r="D18" s="84">
        <f>'ISIC 26'!E148</f>
        <v>1726302989814.4905</v>
      </c>
      <c r="E18" s="84">
        <f>'ISIC 26'!F148</f>
        <v>1790532692827.6948</v>
      </c>
      <c r="F18" s="84">
        <f>'ISIC 26'!G148</f>
        <v>1864477246029.3135</v>
      </c>
      <c r="G18" s="84">
        <f>'ISIC 26'!H148</f>
        <v>1941580489291.7747</v>
      </c>
      <c r="H18" s="84">
        <f>'ISIC 26'!I148</f>
        <v>2037535753499.2256</v>
      </c>
      <c r="I18" s="84">
        <f>'ISIC 26'!J148</f>
        <v>2138306161039.4114</v>
      </c>
      <c r="J18" s="84">
        <f>'ISIC 26'!K148</f>
        <v>2244137670495.6392</v>
      </c>
      <c r="K18" s="84">
        <f>'ISIC 26'!L148</f>
        <v>2355289063668.1802</v>
      </c>
      <c r="L18" s="84">
        <f>'ISIC 26'!M148</f>
        <v>2472032630525.6011</v>
      </c>
      <c r="M18" s="84">
        <f>'ISIC 26'!N148</f>
        <v>2606541740343.709</v>
      </c>
      <c r="N18" s="84">
        <f>'ISIC 26'!O148</f>
        <v>2748456153137.2573</v>
      </c>
      <c r="O18" s="84">
        <f>'ISIC 26'!P148</f>
        <v>2898188989683.8701</v>
      </c>
      <c r="P18" s="84">
        <f>'ISIC 26'!Q148</f>
        <v>3056176761562.7983</v>
      </c>
      <c r="Q18" s="84">
        <f>'ISIC 26'!R148</f>
        <v>3222880716514.1699</v>
      </c>
      <c r="R18" s="84">
        <f>'ISIC 26'!S148</f>
        <v>3395539334319.3037</v>
      </c>
      <c r="S18" s="84">
        <f>'ISIC 26'!T148</f>
        <v>3577563632482.2788</v>
      </c>
      <c r="T18" s="84">
        <f>'ISIC 26'!U148</f>
        <v>3769468819185.3906</v>
      </c>
      <c r="U18" s="84">
        <f>'ISIC 26'!V148</f>
        <v>3971798892058.5459</v>
      </c>
      <c r="V18" s="84">
        <f>'ISIC 26'!W148</f>
        <v>4185128276127.7236</v>
      </c>
      <c r="W18" s="84">
        <f>'ISIC 26'!X148</f>
        <v>4398348686731.2979</v>
      </c>
      <c r="X18" s="84">
        <f>'ISIC 26'!Y148</f>
        <v>4622586386705.4814</v>
      </c>
      <c r="Y18" s="84">
        <f>'ISIC 26'!Z148</f>
        <v>4858419519655.0293</v>
      </c>
      <c r="Z18" s="84">
        <f>'ISIC 26'!AA148</f>
        <v>5106457080925.8037</v>
      </c>
      <c r="AA18" s="84">
        <f>'ISIC 26'!AB148</f>
        <v>5367340593178.1387</v>
      </c>
      <c r="AB18" s="84">
        <f>'ISIC 26'!AC148</f>
        <v>5623686851956.1113</v>
      </c>
      <c r="AC18" s="84">
        <f>'ISIC 26'!AD148</f>
        <v>5892451378656.0273</v>
      </c>
      <c r="AD18" s="84">
        <f>'ISIC 26'!AE148</f>
        <v>6174245168242.1816</v>
      </c>
      <c r="AE18" s="84">
        <f>'ISIC 26'!AF148</f>
        <v>6469709786390.1299</v>
      </c>
      <c r="AF18" s="84">
        <f>'ISIC 26'!AG148</f>
        <v>6779518925869.8564</v>
      </c>
    </row>
    <row r="19" spans="1:33" x14ac:dyDescent="0.2">
      <c r="A19" s="3" t="s">
        <v>120</v>
      </c>
      <c r="B19" s="84">
        <f>'ISIC 27'!C397</f>
        <v>46467396984.957031</v>
      </c>
      <c r="C19" s="84">
        <f>'ISIC 27'!D397</f>
        <v>49375799481.15918</v>
      </c>
      <c r="D19" s="84">
        <f>'ISIC 27'!E397</f>
        <v>53476746217.657379</v>
      </c>
      <c r="E19" s="84">
        <f>'ISIC 27'!F397</f>
        <v>55466429111.065163</v>
      </c>
      <c r="F19" s="84">
        <f>'ISIC 27'!G397</f>
        <v>57757054875.529594</v>
      </c>
      <c r="G19" s="84">
        <f>'ISIC 27'!H397</f>
        <v>60145529318.795212</v>
      </c>
      <c r="H19" s="84">
        <f>'ISIC 27'!I397</f>
        <v>63117994374.203331</v>
      </c>
      <c r="I19" s="84">
        <f>'ISIC 27'!J397</f>
        <v>66239621077.089088</v>
      </c>
      <c r="J19" s="84">
        <f>'ISIC 27'!K397</f>
        <v>69518028637.299835</v>
      </c>
      <c r="K19" s="84">
        <f>'ISIC 27'!L397</f>
        <v>72961233497.337692</v>
      </c>
      <c r="L19" s="84">
        <f>'ISIC 27'!M397</f>
        <v>76577670550.516449</v>
      </c>
      <c r="M19" s="84">
        <f>'ISIC 27'!N397</f>
        <v>80744441721.131668</v>
      </c>
      <c r="N19" s="84">
        <f>'ISIC 27'!O397</f>
        <v>85140611502.662369</v>
      </c>
      <c r="O19" s="84">
        <f>'ISIC 27'!P397</f>
        <v>89778977390.746429</v>
      </c>
      <c r="P19" s="84">
        <f>'ISIC 27'!Q397</f>
        <v>94673061472.226532</v>
      </c>
      <c r="Q19" s="84">
        <f>'ISIC 27'!R397</f>
        <v>99837152101.167862</v>
      </c>
      <c r="R19" s="84">
        <f>'ISIC 27'!S397</f>
        <v>105185703972.49887</v>
      </c>
      <c r="S19" s="84">
        <f>'ISIC 27'!T397</f>
        <v>110824382266.9474</v>
      </c>
      <c r="T19" s="84">
        <f>'ISIC 27'!U397</f>
        <v>116769146904.28217</v>
      </c>
      <c r="U19" s="84">
        <f>'ISIC 27'!V397</f>
        <v>123036849632.64307</v>
      </c>
      <c r="V19" s="84">
        <f>'ISIC 27'!W397</f>
        <v>129645284768.27501</v>
      </c>
      <c r="W19" s="84">
        <f>'ISIC 27'!X397</f>
        <v>136250344166.04468</v>
      </c>
      <c r="X19" s="84">
        <f>'ISIC 27'!Y397</f>
        <v>143196692892.02313</v>
      </c>
      <c r="Y19" s="84">
        <f>'ISIC 27'!Z397</f>
        <v>150502240455.15005</v>
      </c>
      <c r="Z19" s="84">
        <f>'ISIC 27'!AA397</f>
        <v>158185852077.66669</v>
      </c>
      <c r="AA19" s="84">
        <f>'ISIC 27'!AB397</f>
        <v>166267400600.379</v>
      </c>
      <c r="AB19" s="84">
        <f>'ISIC 27'!AC397</f>
        <v>174208395840.14786</v>
      </c>
      <c r="AC19" s="84">
        <f>'ISIC 27'!AD397</f>
        <v>182534079379.73605</v>
      </c>
      <c r="AD19" s="84">
        <f>'ISIC 27'!AE397</f>
        <v>191263378384.79077</v>
      </c>
      <c r="AE19" s="84">
        <f>'ISIC 27'!AF397</f>
        <v>200416167028.62714</v>
      </c>
      <c r="AF19" s="84">
        <f>'ISIC 27'!AG397</f>
        <v>210013314705.26328</v>
      </c>
    </row>
    <row r="20" spans="1:33" x14ac:dyDescent="0.2">
      <c r="A20" s="3" t="s">
        <v>121</v>
      </c>
      <c r="B20" s="84">
        <f>'ISIC 28'!C148</f>
        <v>317559711662.27344</v>
      </c>
      <c r="C20" s="84">
        <f>'ISIC 28'!D148</f>
        <v>332902659404.03906</v>
      </c>
      <c r="D20" s="84">
        <f>'ISIC 28'!E148</f>
        <v>354758701625.30322</v>
      </c>
      <c r="E20" s="84">
        <f>'ISIC 28'!F148</f>
        <v>364984433984.09937</v>
      </c>
      <c r="F20" s="84">
        <f>'ISIC 28'!G148</f>
        <v>376990943394.50879</v>
      </c>
      <c r="G20" s="84">
        <f>'ISIC 28'!H148</f>
        <v>389418568395.15015</v>
      </c>
      <c r="H20" s="84">
        <f>'ISIC 28'!I148</f>
        <v>405377467391.48877</v>
      </c>
      <c r="I20" s="84">
        <f>'ISIC 28'!J148</f>
        <v>422010293813.03436</v>
      </c>
      <c r="J20" s="84">
        <f>'ISIC 28'!K148</f>
        <v>439346449405.98462</v>
      </c>
      <c r="K20" s="84">
        <f>'ISIC 28'!L148</f>
        <v>457416664505.93353</v>
      </c>
      <c r="L20" s="84">
        <f>'ISIC 28'!M148</f>
        <v>476253060500.15808</v>
      </c>
      <c r="M20" s="84">
        <f>'ISIC 28'!N148</f>
        <v>498161024227.98407</v>
      </c>
      <c r="N20" s="84">
        <f>'ISIC 28'!O148</f>
        <v>521099936454.35541</v>
      </c>
      <c r="O20" s="84">
        <f>'ISIC 28'!P148</f>
        <v>545119497542.55804</v>
      </c>
      <c r="P20" s="84">
        <f>'ISIC 28'!Q148</f>
        <v>570271865824.34875</v>
      </c>
      <c r="Q20" s="84">
        <f>'ISIC 28'!R148</f>
        <v>596611782286.68372</v>
      </c>
      <c r="R20" s="84">
        <f>'ISIC 28'!S148</f>
        <v>623600027262.88782</v>
      </c>
      <c r="S20" s="84">
        <f>'ISIC 28'!T148</f>
        <v>651838694733.5177</v>
      </c>
      <c r="T20" s="84">
        <f>'ISIC 28'!U148</f>
        <v>681387209818.88159</v>
      </c>
      <c r="U20" s="84">
        <f>'ISIC 28'!V148</f>
        <v>712307898407.09753</v>
      </c>
      <c r="V20" s="84">
        <f>'ISIC 28'!W148</f>
        <v>744666132969.66272</v>
      </c>
      <c r="W20" s="84">
        <f>'ISIC 28'!X148</f>
        <v>776462401563.53882</v>
      </c>
      <c r="X20" s="84">
        <f>'ISIC 28'!Y148</f>
        <v>809653838159.50415</v>
      </c>
      <c r="Y20" s="84">
        <f>'ISIC 28'!Z148</f>
        <v>844303405272.0387</v>
      </c>
      <c r="Z20" s="84">
        <f>'ISIC 28'!AA148</f>
        <v>880476989633.44946</v>
      </c>
      <c r="AA20" s="84">
        <f>'ISIC 28'!AB148</f>
        <v>918243541903.43518</v>
      </c>
      <c r="AB20" s="84">
        <f>'ISIC 28'!AC148</f>
        <v>954609739798.20508</v>
      </c>
      <c r="AC20" s="84">
        <f>'ISIC 28'!AD148</f>
        <v>992458461081.11963</v>
      </c>
      <c r="AD20" s="84">
        <f>'ISIC 28'!AE148</f>
        <v>1031851953048.8005</v>
      </c>
      <c r="AE20" s="84">
        <f>'ISIC 28'!AF148</f>
        <v>1072855155721.1694</v>
      </c>
      <c r="AF20" s="84">
        <f>'ISIC 28'!AG148</f>
        <v>1115535821713.2314</v>
      </c>
    </row>
    <row r="21" spans="1:33" ht="15.75" customHeight="1" x14ac:dyDescent="0.2">
      <c r="A21" s="3" t="s">
        <v>122</v>
      </c>
      <c r="B21" s="84">
        <f>'ISIC 29'!C190</f>
        <v>244134698680.42578</v>
      </c>
      <c r="C21" s="84">
        <f>'ISIC 29'!D190</f>
        <v>253799908646.32031</v>
      </c>
      <c r="D21" s="84">
        <f>'ISIC 29'!E190</f>
        <v>267771688551.01578</v>
      </c>
      <c r="E21" s="84">
        <f>'ISIC 29'!F190</f>
        <v>274000391906.20734</v>
      </c>
      <c r="F21" s="84">
        <f>'ISIC 29'!G190</f>
        <v>281479850004.32104</v>
      </c>
      <c r="G21" s="84">
        <f>'ISIC 29'!H190</f>
        <v>289179110058.77112</v>
      </c>
      <c r="H21" s="84">
        <f>'ISIC 29'!I190</f>
        <v>299390523941.04016</v>
      </c>
      <c r="I21" s="84">
        <f>'ISIC 29'!J190</f>
        <v>309973090782.57123</v>
      </c>
      <c r="J21" s="84">
        <f>'ISIC 29'!K190</f>
        <v>320940774838.24292</v>
      </c>
      <c r="K21" s="84">
        <f>'ISIC 29'!L190</f>
        <v>332308087315.08209</v>
      </c>
      <c r="L21" s="84">
        <f>'ISIC 29'!M190</f>
        <v>344090108884.85803</v>
      </c>
      <c r="M21" s="84">
        <f>'ISIC 29'!N190</f>
        <v>357934835851.03864</v>
      </c>
      <c r="N21" s="84">
        <f>'ISIC 29'!O190</f>
        <v>372348313679.57666</v>
      </c>
      <c r="O21" s="84">
        <f>'ISIC 29'!P190</f>
        <v>387354472648.24524</v>
      </c>
      <c r="P21" s="84">
        <f>'ISIC 29'!Q190</f>
        <v>402978277591.4068</v>
      </c>
      <c r="Q21" s="84">
        <f>'ISIC 29'!R190</f>
        <v>419245773867.06519</v>
      </c>
      <c r="R21" s="84">
        <f>'ISIC 29'!S190</f>
        <v>435767183616.75519</v>
      </c>
      <c r="S21" s="84">
        <f>'ISIC 29'!T190</f>
        <v>452954331835.52606</v>
      </c>
      <c r="T21" s="84">
        <f>'ISIC 29'!U190</f>
        <v>470834740667.72089</v>
      </c>
      <c r="U21" s="84">
        <f>'ISIC 29'!V190</f>
        <v>489437103398.96082</v>
      </c>
      <c r="V21" s="84">
        <f>'ISIC 29'!W190</f>
        <v>508791336038.26306</v>
      </c>
      <c r="W21" s="84">
        <f>'ISIC 29'!X190</f>
        <v>527523587965.79022</v>
      </c>
      <c r="X21" s="84">
        <f>'ISIC 29'!Y190</f>
        <v>546963767337.77832</v>
      </c>
      <c r="Y21" s="84">
        <f>'ISIC 29'!Z190</f>
        <v>567139413296.11035</v>
      </c>
      <c r="Z21" s="84">
        <f>'ISIC 29'!AA190</f>
        <v>588079170368.60999</v>
      </c>
      <c r="AA21" s="84">
        <f>'ISIC 29'!AB190</f>
        <v>609812834258.46643</v>
      </c>
      <c r="AB21" s="84">
        <f>'ISIC 29'!AC190</f>
        <v>630347201817.20605</v>
      </c>
      <c r="AC21" s="84">
        <f>'ISIC 29'!AD190</f>
        <v>651592387422.6853</v>
      </c>
      <c r="AD21" s="84">
        <f>'ISIC 29'!AE190</f>
        <v>673573758131.14331</v>
      </c>
      <c r="AE21" s="84">
        <f>'ISIC 29'!AF190</f>
        <v>696317616483.08374</v>
      </c>
      <c r="AF21" s="84">
        <f>'ISIC 29'!AG190</f>
        <v>719851236117.90002</v>
      </c>
    </row>
    <row r="22" spans="1:33" ht="15.75" customHeight="1" x14ac:dyDescent="0.2">
      <c r="A22" s="3" t="s">
        <v>123</v>
      </c>
      <c r="B22" s="84">
        <f>'ISIC 30'!C147</f>
        <v>20525697432.399902</v>
      </c>
      <c r="C22" s="84">
        <f>'ISIC 30'!D147</f>
        <v>21338302836.108887</v>
      </c>
      <c r="D22" s="84">
        <f>'ISIC 30'!E147</f>
        <v>22512984388.817142</v>
      </c>
      <c r="E22" s="84">
        <f>'ISIC 30'!F147</f>
        <v>23036664476.71891</v>
      </c>
      <c r="F22" s="84">
        <f>'ISIC 30'!G147</f>
        <v>23665502141.786575</v>
      </c>
      <c r="G22" s="84">
        <f>'ISIC 30'!H147</f>
        <v>24312819721.73399</v>
      </c>
      <c r="H22" s="84">
        <f>'ISIC 30'!I147</f>
        <v>25171347382.23188</v>
      </c>
      <c r="I22" s="84">
        <f>'ISIC 30'!J147</f>
        <v>26061079838.214111</v>
      </c>
      <c r="J22" s="84">
        <f>'ISIC 30'!K147</f>
        <v>26983191138.564568</v>
      </c>
      <c r="K22" s="84">
        <f>'ISIC 30'!L147</f>
        <v>27938901317.33176</v>
      </c>
      <c r="L22" s="84">
        <f>'ISIC 30'!M147</f>
        <v>28929478286.48188</v>
      </c>
      <c r="M22" s="84">
        <f>'ISIC 30'!N147</f>
        <v>30093477825.580563</v>
      </c>
      <c r="N22" s="84">
        <f>'ISIC 30'!O147</f>
        <v>31305295262.660427</v>
      </c>
      <c r="O22" s="84">
        <f>'ISIC 30'!P147</f>
        <v>32566942542.945545</v>
      </c>
      <c r="P22" s="84">
        <f>'ISIC 30'!Q147</f>
        <v>33880518592.313103</v>
      </c>
      <c r="Q22" s="84">
        <f>'ISIC 30'!R147</f>
        <v>35248213181.986877</v>
      </c>
      <c r="R22" s="84">
        <f>'ISIC 30'!S147</f>
        <v>36637255622.540337</v>
      </c>
      <c r="S22" s="84">
        <f>'ISIC 30'!T147</f>
        <v>38082270222.968323</v>
      </c>
      <c r="T22" s="84">
        <f>'ISIC 30'!U147</f>
        <v>39585570915.74556</v>
      </c>
      <c r="U22" s="84">
        <f>'ISIC 30'!V147</f>
        <v>41149570097.398132</v>
      </c>
      <c r="V22" s="84">
        <f>'ISIC 30'!W147</f>
        <v>42776782965.285515</v>
      </c>
      <c r="W22" s="84">
        <f>'ISIC 30'!X147</f>
        <v>44351702619.763718</v>
      </c>
      <c r="X22" s="84">
        <f>'ISIC 30'!Y147</f>
        <v>45986141484.774612</v>
      </c>
      <c r="Y22" s="84">
        <f>'ISIC 30'!Z147</f>
        <v>47682414921.866135</v>
      </c>
      <c r="Z22" s="84">
        <f>'ISIC 30'!AA147</f>
        <v>49442931228.23806</v>
      </c>
      <c r="AA22" s="84">
        <f>'ISIC 30'!AB147</f>
        <v>51270195486.501556</v>
      </c>
      <c r="AB22" s="84">
        <f>'ISIC 30'!AC147</f>
        <v>52996628548.882851</v>
      </c>
      <c r="AC22" s="84">
        <f>'ISIC 30'!AD147</f>
        <v>54782823850.043488</v>
      </c>
      <c r="AD22" s="84">
        <f>'ISIC 30'!AE147</f>
        <v>56630914132.784607</v>
      </c>
      <c r="AE22" s="84">
        <f>'ISIC 30'!AF147</f>
        <v>58543110791.025269</v>
      </c>
      <c r="AF22" s="84">
        <f>'ISIC 30'!AG147</f>
        <v>60521706864.112495</v>
      </c>
    </row>
    <row r="23" spans="1:33" ht="15.75" customHeight="1" x14ac:dyDescent="0.2">
      <c r="A23" s="3" t="s">
        <v>124</v>
      </c>
      <c r="B23" s="84">
        <f>'ISIC 31T33'!C188</f>
        <v>140892707240.32812</v>
      </c>
      <c r="C23" s="84">
        <f>'ISIC 31T33'!D188</f>
        <v>146567844776.99609</v>
      </c>
      <c r="D23" s="84">
        <f>'ISIC 31T33'!E188</f>
        <v>154758173532.96793</v>
      </c>
      <c r="E23" s="84">
        <f>'ISIC 31T33'!F188</f>
        <v>158428881582.32632</v>
      </c>
      <c r="F23" s="84">
        <f>'ISIC 31T33'!G188</f>
        <v>162826444898.63684</v>
      </c>
      <c r="G23" s="84">
        <f>'ISIC 31T33'!H188</f>
        <v>167355206360.53732</v>
      </c>
      <c r="H23" s="84">
        <f>'ISIC 31T33'!I188</f>
        <v>173342583803.37189</v>
      </c>
      <c r="I23" s="84">
        <f>'ISIC 31T33'!J188</f>
        <v>179550383771.26306</v>
      </c>
      <c r="J23" s="84">
        <f>'ISIC 31T33'!K188</f>
        <v>185987001740.82144</v>
      </c>
      <c r="K23" s="84">
        <f>'ISIC 31T33'!L188</f>
        <v>192661165828.5484</v>
      </c>
      <c r="L23" s="84">
        <f>'ISIC 31T33'!M188</f>
        <v>199581950624.54575</v>
      </c>
      <c r="M23" s="84">
        <f>'ISIC 31T33'!N188</f>
        <v>207706012187.29703</v>
      </c>
      <c r="N23" s="84">
        <f>'ISIC 31T33'!O188</f>
        <v>216167669823.18759</v>
      </c>
      <c r="O23" s="84">
        <f>'ISIC 31T33'!P188</f>
        <v>224981288471.32031</v>
      </c>
      <c r="P23" s="84">
        <f>'ISIC 31T33'!Q188</f>
        <v>234161860885.41504</v>
      </c>
      <c r="Q23" s="84">
        <f>'ISIC 31T33'!R188</f>
        <v>243725035824.13437</v>
      </c>
      <c r="R23" s="84">
        <f>'ISIC 31T33'!S188</f>
        <v>253444646025.24405</v>
      </c>
      <c r="S23" s="84">
        <f>'ISIC 31T33'!T188</f>
        <v>263560542354.71237</v>
      </c>
      <c r="T23" s="84">
        <f>'ISIC 31T33'!U188</f>
        <v>274089296513.11719</v>
      </c>
      <c r="U23" s="84">
        <f>'ISIC 31T33'!V188</f>
        <v>285048193208.15143</v>
      </c>
      <c r="V23" s="84">
        <f>'ISIC 31T33'!W188</f>
        <v>296455261886.60126</v>
      </c>
      <c r="W23" s="84">
        <f>'ISIC 31T33'!X188</f>
        <v>307510265539.90265</v>
      </c>
      <c r="X23" s="84">
        <f>'ISIC 31T33'!Y188</f>
        <v>318988332067.48181</v>
      </c>
      <c r="Y23" s="84">
        <f>'ISIC 31T33'!Z188</f>
        <v>330906120782.86786</v>
      </c>
      <c r="Z23" s="84">
        <f>'ISIC 31T33'!AA188</f>
        <v>343280967564.00787</v>
      </c>
      <c r="AA23" s="84">
        <f>'ISIC 31T33'!AB188</f>
        <v>356130913196.92767</v>
      </c>
      <c r="AB23" s="84">
        <f>'ISIC 31T33'!AC188</f>
        <v>368292057806.77765</v>
      </c>
      <c r="AC23" s="84">
        <f>'ISIC 31T33'!AD188</f>
        <v>380879996133.974</v>
      </c>
      <c r="AD23" s="84">
        <f>'ISIC 31T33'!AE188</f>
        <v>393910163637.1933</v>
      </c>
      <c r="AE23" s="84">
        <f>'ISIC 31T33'!AF188</f>
        <v>407398572340.97247</v>
      </c>
      <c r="AF23" s="84">
        <f>'ISIC 31T33'!AG188</f>
        <v>421361833059.40961</v>
      </c>
    </row>
    <row r="24" spans="1:33" ht="15.75" customHeight="1" x14ac:dyDescent="0.2">
      <c r="A24" s="3" t="s">
        <v>84</v>
      </c>
      <c r="B24" s="20">
        <f>calcs!D177</f>
        <v>0</v>
      </c>
      <c r="C24" s="20">
        <f>calcs!E177</f>
        <v>0</v>
      </c>
      <c r="D24" s="20">
        <f>calcs!F177</f>
        <v>0</v>
      </c>
      <c r="E24" s="20">
        <f>calcs!G177</f>
        <v>0</v>
      </c>
      <c r="F24" s="20">
        <f>calcs!H177</f>
        <v>0</v>
      </c>
      <c r="G24" s="20">
        <f>calcs!I177</f>
        <v>0</v>
      </c>
      <c r="H24" s="20">
        <f>calcs!J177</f>
        <v>0</v>
      </c>
      <c r="I24" s="20">
        <f>calcs!K177</f>
        <v>0</v>
      </c>
      <c r="J24" s="20">
        <f>calcs!L177</f>
        <v>0</v>
      </c>
      <c r="K24" s="20">
        <f>calcs!M177</f>
        <v>0</v>
      </c>
      <c r="L24" s="20">
        <f>calcs!N177</f>
        <v>0</v>
      </c>
      <c r="M24" s="20">
        <f>calcs!O177</f>
        <v>0</v>
      </c>
      <c r="N24" s="20">
        <f>calcs!P177</f>
        <v>0</v>
      </c>
      <c r="O24" s="20">
        <f>calcs!Q177</f>
        <v>0</v>
      </c>
      <c r="P24" s="20">
        <f>calcs!R177</f>
        <v>0</v>
      </c>
      <c r="Q24" s="20">
        <f>calcs!S177</f>
        <v>0</v>
      </c>
      <c r="R24" s="20">
        <f>calcs!T177</f>
        <v>0</v>
      </c>
      <c r="S24" s="20">
        <f>calcs!U177</f>
        <v>0</v>
      </c>
      <c r="T24" s="20">
        <f>calcs!V177</f>
        <v>0</v>
      </c>
      <c r="U24" s="20">
        <f>calcs!W177</f>
        <v>0</v>
      </c>
      <c r="V24" s="20">
        <f>calcs!X177</f>
        <v>0</v>
      </c>
      <c r="W24" s="20">
        <f>calcs!Y177</f>
        <v>0</v>
      </c>
      <c r="X24" s="20">
        <f>calcs!Z177</f>
        <v>0</v>
      </c>
      <c r="Y24" s="20">
        <f>calcs!AA177</f>
        <v>0</v>
      </c>
      <c r="Z24" s="20">
        <f>calcs!AB177</f>
        <v>0</v>
      </c>
      <c r="AA24" s="20">
        <f>calcs!AC177</f>
        <v>0</v>
      </c>
      <c r="AB24" s="20">
        <f>calcs!AD177</f>
        <v>0</v>
      </c>
      <c r="AC24" s="20">
        <f>calcs!AE177</f>
        <v>0</v>
      </c>
      <c r="AD24" s="20">
        <f>calcs!AF177</f>
        <v>0</v>
      </c>
      <c r="AE24" s="20">
        <f>calcs!AG177</f>
        <v>0</v>
      </c>
      <c r="AF24" s="20">
        <f>calcs!AH177</f>
        <v>0</v>
      </c>
    </row>
    <row r="25" spans="1:33" ht="15.75" customHeight="1" x14ac:dyDescent="0.2">
      <c r="A25" s="3" t="s">
        <v>125</v>
      </c>
      <c r="B25" s="20">
        <f>calcs!D178</f>
        <v>481739032958.82855</v>
      </c>
      <c r="C25" s="20">
        <f>calcs!E178</f>
        <v>502971224867.0307</v>
      </c>
      <c r="D25" s="20">
        <f>calcs!F178</f>
        <v>524203416775.24097</v>
      </c>
      <c r="E25" s="20">
        <f>calcs!G178</f>
        <v>545435608683.45123</v>
      </c>
      <c r="F25" s="20">
        <f>calcs!H178</f>
        <v>566667800591.65332</v>
      </c>
      <c r="G25" s="20">
        <f>calcs!I178</f>
        <v>587899992499.86365</v>
      </c>
      <c r="H25" s="20">
        <f>calcs!J178</f>
        <v>609132184408.07397</v>
      </c>
      <c r="I25" s="20">
        <f>calcs!K178</f>
        <v>630364376316.2843</v>
      </c>
      <c r="J25" s="20">
        <f>calcs!L178</f>
        <v>651596568224.48645</v>
      </c>
      <c r="K25" s="20">
        <f>calcs!M178</f>
        <v>672828760132.69678</v>
      </c>
      <c r="L25" s="20">
        <f>calcs!N178</f>
        <v>694060952040.90698</v>
      </c>
      <c r="M25" s="20">
        <f>calcs!O178</f>
        <v>715293143949.11731</v>
      </c>
      <c r="N25" s="20">
        <f>calcs!P178</f>
        <v>736525335857.31958</v>
      </c>
      <c r="O25" s="20">
        <f>calcs!Q178</f>
        <v>757757527765.52991</v>
      </c>
      <c r="P25" s="20">
        <f>calcs!R178</f>
        <v>778989719673.74011</v>
      </c>
      <c r="Q25" s="20">
        <f>calcs!S178</f>
        <v>800221911581.94238</v>
      </c>
      <c r="R25" s="20">
        <f>calcs!T178</f>
        <v>821454103490.15271</v>
      </c>
      <c r="S25" s="20">
        <f>calcs!U178</f>
        <v>842686295398.36292</v>
      </c>
      <c r="T25" s="20">
        <f>calcs!V178</f>
        <v>863918487306.57324</v>
      </c>
      <c r="U25" s="20">
        <f>calcs!W178</f>
        <v>885150679214.77539</v>
      </c>
      <c r="V25" s="20">
        <f>calcs!X178</f>
        <v>906382871122.9856</v>
      </c>
      <c r="W25" s="20">
        <f>calcs!Y178</f>
        <v>927615063031.19592</v>
      </c>
      <c r="X25" s="20">
        <f>calcs!Z178</f>
        <v>948847254939.40613</v>
      </c>
      <c r="Y25" s="20">
        <f>calcs!AA178</f>
        <v>970079446847.6084</v>
      </c>
      <c r="Z25" s="20">
        <f>calcs!AB178</f>
        <v>991311638755.8186</v>
      </c>
      <c r="AA25" s="20">
        <f>calcs!AC178</f>
        <v>1012543830664.0289</v>
      </c>
      <c r="AB25" s="20">
        <f>calcs!AD178</f>
        <v>1033776022572.2391</v>
      </c>
      <c r="AC25" s="20">
        <f>calcs!AE178</f>
        <v>1055008214480.4414</v>
      </c>
      <c r="AD25" s="20">
        <f>calcs!AF178</f>
        <v>1076240406388.6516</v>
      </c>
      <c r="AE25" s="20">
        <f>calcs!AG178</f>
        <v>1097472598296.8618</v>
      </c>
      <c r="AF25" s="20">
        <f>calcs!AH178</f>
        <v>1118704790205.0642</v>
      </c>
    </row>
    <row r="26" spans="1:33" ht="15.75" customHeight="1" x14ac:dyDescent="0.2">
      <c r="A26" s="3" t="s">
        <v>83</v>
      </c>
      <c r="B26" s="20">
        <f>calcs!D179</f>
        <v>0</v>
      </c>
      <c r="C26" s="20">
        <f>calcs!E179</f>
        <v>0</v>
      </c>
      <c r="D26" s="20">
        <f>calcs!F179</f>
        <v>0</v>
      </c>
      <c r="E26" s="20">
        <f>calcs!G179</f>
        <v>0</v>
      </c>
      <c r="F26" s="20">
        <f>calcs!H179</f>
        <v>0</v>
      </c>
      <c r="G26" s="20">
        <f>calcs!I179</f>
        <v>0</v>
      </c>
      <c r="H26" s="20">
        <f>calcs!J179</f>
        <v>0</v>
      </c>
      <c r="I26" s="20">
        <f>calcs!K179</f>
        <v>0</v>
      </c>
      <c r="J26" s="20">
        <f>calcs!L179</f>
        <v>0</v>
      </c>
      <c r="K26" s="20">
        <f>calcs!M179</f>
        <v>0</v>
      </c>
      <c r="L26" s="20">
        <f>calcs!N179</f>
        <v>0</v>
      </c>
      <c r="M26" s="20">
        <f>calcs!O179</f>
        <v>0</v>
      </c>
      <c r="N26" s="20">
        <f>calcs!P179</f>
        <v>0</v>
      </c>
      <c r="O26" s="20">
        <f>calcs!Q179</f>
        <v>0</v>
      </c>
      <c r="P26" s="20">
        <f>calcs!R179</f>
        <v>0</v>
      </c>
      <c r="Q26" s="20">
        <f>calcs!S179</f>
        <v>0</v>
      </c>
      <c r="R26" s="20">
        <f>calcs!T179</f>
        <v>0</v>
      </c>
      <c r="S26" s="20">
        <f>calcs!U179</f>
        <v>0</v>
      </c>
      <c r="T26" s="20">
        <f>calcs!V179</f>
        <v>0</v>
      </c>
      <c r="U26" s="20">
        <f>calcs!W179</f>
        <v>0</v>
      </c>
      <c r="V26" s="20">
        <f>calcs!X179</f>
        <v>0</v>
      </c>
      <c r="W26" s="20">
        <f>calcs!Y179</f>
        <v>0</v>
      </c>
      <c r="X26" s="20">
        <f>calcs!Z179</f>
        <v>0</v>
      </c>
      <c r="Y26" s="20">
        <f>calcs!AA179</f>
        <v>0</v>
      </c>
      <c r="Z26" s="20">
        <f>calcs!AB179</f>
        <v>0</v>
      </c>
      <c r="AA26" s="20">
        <f>calcs!AC179</f>
        <v>0</v>
      </c>
      <c r="AB26" s="20">
        <f>calcs!AD179</f>
        <v>0</v>
      </c>
      <c r="AC26" s="20">
        <f>calcs!AE179</f>
        <v>0</v>
      </c>
      <c r="AD26" s="20">
        <f>calcs!AF179</f>
        <v>0</v>
      </c>
      <c r="AE26" s="20">
        <f>calcs!AG179</f>
        <v>0</v>
      </c>
      <c r="AF26" s="20">
        <f>calcs!AH179</f>
        <v>0</v>
      </c>
    </row>
    <row r="27" spans="1:33" ht="15.75" customHeight="1" x14ac:dyDescent="0.2"/>
    <row r="28" spans="1:33" ht="15.75" customHeight="1" x14ac:dyDescent="0.2"/>
    <row r="29" spans="1:33" ht="15.75" customHeight="1" x14ac:dyDescent="0.2">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3" ht="15.75" customHeight="1" x14ac:dyDescent="0.2">
      <c r="A30" s="1"/>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row>
    <row r="31" spans="1:33" ht="15.75" customHeight="1" x14ac:dyDescent="0.2"/>
    <row r="32" spans="1:33" ht="15.75" customHeight="1" x14ac:dyDescent="0.2"/>
    <row r="33" spans="2:33" ht="15.75" customHeight="1" x14ac:dyDescent="0.2"/>
    <row r="34" spans="2:33" ht="15.75" customHeight="1" x14ac:dyDescent="0.2">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row>
    <row r="35" spans="2:33" ht="15.75" customHeight="1" x14ac:dyDescent="0.2">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row>
    <row r="36" spans="2:33" ht="15.75" customHeight="1" x14ac:dyDescent="0.2">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row>
    <row r="37" spans="2:33" ht="15.75" customHeight="1" x14ac:dyDescent="0.2">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row>
    <row r="38" spans="2:33" ht="15.75" customHeight="1" x14ac:dyDescent="0.2"/>
    <row r="39" spans="2:33" ht="15.75" customHeight="1" x14ac:dyDescent="0.2">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row>
    <row r="40" spans="2:33" ht="15.75" customHeight="1" x14ac:dyDescent="0.2">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row>
    <row r="41" spans="2:33" ht="15.75" customHeight="1" x14ac:dyDescent="0.2">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row>
    <row r="42" spans="2:33" ht="15.75" customHeight="1" x14ac:dyDescent="0.2">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row>
    <row r="43" spans="2:33" ht="15.75" customHeight="1" x14ac:dyDescent="0.2">
      <c r="B43" s="20"/>
      <c r="C43" s="20"/>
      <c r="D43" s="20"/>
      <c r="E43" s="20"/>
      <c r="F43" s="20"/>
      <c r="G43" s="20"/>
      <c r="H43" s="20"/>
      <c r="I43" s="20"/>
      <c r="J43" s="20"/>
      <c r="K43" s="20"/>
    </row>
    <row r="44" spans="2:33" ht="15.75" customHeight="1" x14ac:dyDescent="0.2">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row>
    <row r="45" spans="2:33" ht="15.75" customHeight="1" x14ac:dyDescent="0.2">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row>
    <row r="46" spans="2:33" ht="15.75" customHeight="1" x14ac:dyDescent="0.2">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row>
    <row r="47" spans="2:33" ht="15.75" customHeight="1" x14ac:dyDescent="0.2">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row>
    <row r="48" spans="2:33" ht="15.75" customHeight="1" x14ac:dyDescent="0.2">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row>
    <row r="49" spans="2:33" ht="15.75" customHeight="1" x14ac:dyDescent="0.2">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row>
    <row r="50" spans="2:33" ht="15.75" customHeight="1" x14ac:dyDescent="0.2">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row>
    <row r="51" spans="2:33" ht="15.75" customHeight="1" x14ac:dyDescent="0.2">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row>
    <row r="52" spans="2:33" ht="15.75" customHeight="1" x14ac:dyDescent="0.2"/>
    <row r="53" spans="2:33" ht="15.75" customHeight="1" x14ac:dyDescent="0.2"/>
    <row r="54" spans="2:33" ht="15.75" customHeight="1" x14ac:dyDescent="0.2">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row>
    <row r="55" spans="2:33" ht="15.75" customHeight="1" x14ac:dyDescent="0.2"/>
    <row r="56" spans="2:33" ht="15.75" customHeight="1" x14ac:dyDescent="0.2">
      <c r="B56" s="24"/>
    </row>
    <row r="57" spans="2:33" ht="15.75" customHeight="1" x14ac:dyDescent="0.2">
      <c r="B57" s="24"/>
    </row>
    <row r="58" spans="2:33" ht="15.75" customHeight="1" x14ac:dyDescent="0.2">
      <c r="B58" s="24"/>
    </row>
    <row r="59" spans="2:33" ht="15.75" customHeight="1" x14ac:dyDescent="0.2">
      <c r="B59" s="24"/>
    </row>
    <row r="60" spans="2:33" ht="15.75" customHeight="1" x14ac:dyDescent="0.2">
      <c r="B60" s="24"/>
    </row>
    <row r="61" spans="2:33" ht="15.75" customHeight="1" x14ac:dyDescent="0.2">
      <c r="B61" s="24"/>
    </row>
    <row r="62" spans="2:33" ht="15.75" customHeight="1" x14ac:dyDescent="0.2">
      <c r="B62" s="24"/>
    </row>
    <row r="63" spans="2:33" ht="15.75" customHeight="1" x14ac:dyDescent="0.2">
      <c r="B63" s="24"/>
    </row>
    <row r="64" spans="2:33" ht="15.75" customHeight="1" x14ac:dyDescent="0.2">
      <c r="B64" s="24"/>
    </row>
    <row r="65" spans="2:2" ht="15.75" customHeight="1" x14ac:dyDescent="0.2">
      <c r="B65" s="24"/>
    </row>
    <row r="66" spans="2:2" ht="15.75" customHeight="1" x14ac:dyDescent="0.2">
      <c r="B66" s="24"/>
    </row>
    <row r="67" spans="2:2" ht="15.75" customHeight="1" x14ac:dyDescent="0.2">
      <c r="B67" s="24"/>
    </row>
    <row r="68" spans="2:2" ht="15.75" customHeight="1" x14ac:dyDescent="0.2">
      <c r="B68" s="24"/>
    </row>
    <row r="69" spans="2:2" ht="15.75" customHeight="1" x14ac:dyDescent="0.2">
      <c r="B69" s="24"/>
    </row>
    <row r="70" spans="2:2" ht="15.75" customHeight="1" x14ac:dyDescent="0.2">
      <c r="B70" s="24"/>
    </row>
    <row r="71" spans="2:2" ht="15.75" customHeight="1" x14ac:dyDescent="0.2">
      <c r="B71" s="24"/>
    </row>
    <row r="72" spans="2:2" ht="15.75" customHeight="1" x14ac:dyDescent="0.2">
      <c r="B72" s="24"/>
    </row>
    <row r="73" spans="2:2" ht="15.75" customHeight="1" x14ac:dyDescent="0.2">
      <c r="B73" s="24"/>
    </row>
    <row r="74" spans="2:2" ht="15.75" customHeight="1" x14ac:dyDescent="0.2">
      <c r="B74" s="24"/>
    </row>
    <row r="75" spans="2:2" ht="15.75" customHeight="1" x14ac:dyDescent="0.2">
      <c r="B75" s="24"/>
    </row>
    <row r="76" spans="2:2" ht="15.75" customHeight="1" x14ac:dyDescent="0.2">
      <c r="B76" s="24"/>
    </row>
    <row r="77" spans="2:2" ht="15.75" customHeight="1" x14ac:dyDescent="0.2">
      <c r="B77" s="24"/>
    </row>
    <row r="78" spans="2:2" ht="15.75" customHeight="1" x14ac:dyDescent="0.2">
      <c r="B78" s="24"/>
    </row>
    <row r="79" spans="2:2" ht="15.75" customHeight="1" x14ac:dyDescent="0.2">
      <c r="B79" s="24"/>
    </row>
    <row r="80" spans="2:2" ht="15.75" customHeight="1" x14ac:dyDescent="0.2">
      <c r="B80" s="24"/>
    </row>
    <row r="81" spans="2:2" ht="15.75" customHeight="1" x14ac:dyDescent="0.2">
      <c r="B81" s="24"/>
    </row>
    <row r="82" spans="2:2" ht="15.75" customHeight="1" x14ac:dyDescent="0.2">
      <c r="B82" s="24"/>
    </row>
    <row r="83" spans="2:2" ht="15.75" customHeight="1" x14ac:dyDescent="0.2">
      <c r="B83" s="24"/>
    </row>
    <row r="84" spans="2:2" ht="15.75" customHeight="1" x14ac:dyDescent="0.2">
      <c r="B84" s="24"/>
    </row>
    <row r="85" spans="2:2" ht="15.75" customHeight="1" x14ac:dyDescent="0.2">
      <c r="B85" s="24"/>
    </row>
    <row r="86" spans="2:2" ht="15.75" customHeight="1" x14ac:dyDescent="0.2">
      <c r="B86" s="24"/>
    </row>
    <row r="87" spans="2:2" ht="15.75" customHeight="1" x14ac:dyDescent="0.2"/>
    <row r="88" spans="2:2" ht="15.75" customHeight="1" x14ac:dyDescent="0.2"/>
    <row r="89" spans="2:2" ht="15.75" customHeight="1" x14ac:dyDescent="0.2"/>
    <row r="90" spans="2:2" ht="15.75" customHeight="1" x14ac:dyDescent="0.2"/>
    <row r="91" spans="2:2" ht="15.75" customHeight="1" x14ac:dyDescent="0.2"/>
    <row r="92" spans="2:2" ht="15.75" customHeight="1" x14ac:dyDescent="0.2"/>
    <row r="93" spans="2:2" ht="15.75" customHeight="1" x14ac:dyDescent="0.2"/>
    <row r="94" spans="2:2" ht="15.75" customHeight="1" x14ac:dyDescent="0.2"/>
    <row r="95" spans="2:2" ht="15.75" customHeight="1" x14ac:dyDescent="0.2"/>
    <row r="96" spans="2:2"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legacy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497D"/>
  </sheetPr>
  <dimension ref="A1:AI1000"/>
  <sheetViews>
    <sheetView workbookViewId="0">
      <selection activeCell="C38" sqref="C38"/>
    </sheetView>
  </sheetViews>
  <sheetFormatPr baseColWidth="10" defaultColWidth="14.5" defaultRowHeight="15" customHeight="1" x14ac:dyDescent="0.2"/>
  <cols>
    <col min="1" max="1" width="39.83203125" customWidth="1"/>
    <col min="2" max="2" width="12" customWidth="1"/>
    <col min="3" max="3" width="11.83203125" customWidth="1"/>
    <col min="4" max="35" width="9.1640625" customWidth="1"/>
  </cols>
  <sheetData>
    <row r="1" spans="1:35" x14ac:dyDescent="0.2">
      <c r="A1" s="8" t="s">
        <v>239</v>
      </c>
      <c r="B1" s="1">
        <v>2020</v>
      </c>
      <c r="C1" s="1">
        <v>2021</v>
      </c>
      <c r="D1" s="1">
        <v>2022</v>
      </c>
      <c r="E1" s="1">
        <v>2023</v>
      </c>
      <c r="F1" s="1">
        <v>2024</v>
      </c>
      <c r="G1" s="1">
        <v>2025</v>
      </c>
      <c r="H1" s="1">
        <v>2026</v>
      </c>
      <c r="I1" s="1">
        <v>2027</v>
      </c>
      <c r="J1" s="1">
        <v>2028</v>
      </c>
      <c r="K1" s="1">
        <v>2029</v>
      </c>
      <c r="L1" s="1">
        <v>2030</v>
      </c>
      <c r="M1" s="1">
        <v>2031</v>
      </c>
      <c r="N1" s="1">
        <v>2032</v>
      </c>
      <c r="O1" s="1">
        <v>2033</v>
      </c>
      <c r="P1" s="1">
        <v>2034</v>
      </c>
      <c r="Q1" s="1">
        <v>2035</v>
      </c>
      <c r="R1" s="1">
        <v>2036</v>
      </c>
      <c r="S1" s="1">
        <v>2037</v>
      </c>
      <c r="T1" s="1">
        <v>2038</v>
      </c>
      <c r="U1" s="1">
        <v>2039</v>
      </c>
      <c r="V1" s="1">
        <v>2040</v>
      </c>
      <c r="W1" s="1">
        <v>2041</v>
      </c>
      <c r="X1" s="1">
        <v>2042</v>
      </c>
      <c r="Y1" s="1">
        <v>2043</v>
      </c>
      <c r="Z1" s="1">
        <v>2044</v>
      </c>
      <c r="AA1" s="1">
        <v>2045</v>
      </c>
      <c r="AB1" s="1">
        <v>2046</v>
      </c>
      <c r="AC1" s="1">
        <v>2047</v>
      </c>
      <c r="AD1" s="1">
        <v>2048</v>
      </c>
      <c r="AE1" s="1">
        <v>2049</v>
      </c>
      <c r="AF1" s="1">
        <v>2050</v>
      </c>
      <c r="AG1" s="1"/>
      <c r="AH1" s="1"/>
      <c r="AI1" s="1"/>
    </row>
    <row r="2" spans="1:35" x14ac:dyDescent="0.2">
      <c r="A2" s="3" t="s">
        <v>111</v>
      </c>
      <c r="B2" s="20">
        <v>0</v>
      </c>
      <c r="C2" s="20">
        <v>0</v>
      </c>
      <c r="D2" s="20">
        <v>0</v>
      </c>
      <c r="E2" s="20">
        <v>0</v>
      </c>
      <c r="F2" s="20">
        <v>0</v>
      </c>
      <c r="G2" s="20">
        <v>0</v>
      </c>
      <c r="H2" s="20">
        <v>0</v>
      </c>
      <c r="I2" s="20">
        <v>0</v>
      </c>
      <c r="J2" s="20">
        <v>0</v>
      </c>
      <c r="K2" s="20">
        <v>0</v>
      </c>
      <c r="L2" s="20">
        <v>0</v>
      </c>
      <c r="M2" s="20">
        <v>0</v>
      </c>
      <c r="N2" s="20">
        <v>0</v>
      </c>
      <c r="O2" s="20">
        <v>0</v>
      </c>
      <c r="P2" s="20">
        <v>0</v>
      </c>
      <c r="Q2" s="20">
        <v>0</v>
      </c>
      <c r="R2" s="20">
        <v>0</v>
      </c>
      <c r="S2" s="20">
        <v>0</v>
      </c>
      <c r="T2" s="20">
        <v>0</v>
      </c>
      <c r="U2" s="20">
        <v>0</v>
      </c>
      <c r="V2" s="20">
        <v>0</v>
      </c>
      <c r="W2" s="20">
        <v>0</v>
      </c>
      <c r="X2" s="20">
        <v>0</v>
      </c>
      <c r="Y2" s="20">
        <v>0</v>
      </c>
      <c r="Z2" s="20">
        <v>0</v>
      </c>
      <c r="AA2" s="20">
        <v>0</v>
      </c>
      <c r="AB2" s="20">
        <v>0</v>
      </c>
      <c r="AC2" s="20">
        <v>0</v>
      </c>
      <c r="AD2" s="20">
        <v>0</v>
      </c>
      <c r="AE2" s="20">
        <v>0</v>
      </c>
      <c r="AF2" s="20">
        <v>0</v>
      </c>
    </row>
    <row r="3" spans="1:35" x14ac:dyDescent="0.2">
      <c r="A3" s="3" t="s">
        <v>82</v>
      </c>
      <c r="B3" s="20">
        <v>0</v>
      </c>
      <c r="C3" s="20">
        <v>0</v>
      </c>
      <c r="D3" s="20">
        <v>0</v>
      </c>
      <c r="E3" s="20">
        <v>0</v>
      </c>
      <c r="F3" s="20">
        <v>0</v>
      </c>
      <c r="G3" s="20">
        <v>0</v>
      </c>
      <c r="H3" s="20">
        <v>0</v>
      </c>
      <c r="I3" s="20">
        <v>0</v>
      </c>
      <c r="J3" s="20">
        <v>0</v>
      </c>
      <c r="K3" s="20">
        <v>0</v>
      </c>
      <c r="L3" s="20">
        <v>0</v>
      </c>
      <c r="M3" s="20">
        <v>0</v>
      </c>
      <c r="N3" s="20">
        <v>0</v>
      </c>
      <c r="O3" s="20">
        <v>0</v>
      </c>
      <c r="P3" s="20">
        <v>0</v>
      </c>
      <c r="Q3" s="20">
        <v>0</v>
      </c>
      <c r="R3" s="20">
        <v>0</v>
      </c>
      <c r="S3" s="20">
        <v>0</v>
      </c>
      <c r="T3" s="20">
        <v>0</v>
      </c>
      <c r="U3" s="20">
        <v>0</v>
      </c>
      <c r="V3" s="20">
        <v>0</v>
      </c>
      <c r="W3" s="20">
        <v>0</v>
      </c>
      <c r="X3" s="20">
        <v>0</v>
      </c>
      <c r="Y3" s="20">
        <v>0</v>
      </c>
      <c r="Z3" s="20">
        <v>0</v>
      </c>
      <c r="AA3" s="20">
        <v>0</v>
      </c>
      <c r="AB3" s="20">
        <v>0</v>
      </c>
      <c r="AC3" s="20">
        <v>0</v>
      </c>
      <c r="AD3" s="20">
        <v>0</v>
      </c>
      <c r="AE3" s="20">
        <v>0</v>
      </c>
      <c r="AF3" s="20">
        <v>0</v>
      </c>
    </row>
    <row r="4" spans="1:35" x14ac:dyDescent="0.2">
      <c r="A4" s="3" t="s">
        <v>86</v>
      </c>
      <c r="B4" s="20">
        <v>0</v>
      </c>
      <c r="C4" s="20">
        <v>0</v>
      </c>
      <c r="D4" s="20">
        <v>0</v>
      </c>
      <c r="E4" s="20">
        <v>0</v>
      </c>
      <c r="F4" s="20">
        <v>0</v>
      </c>
      <c r="G4" s="20">
        <v>0</v>
      </c>
      <c r="H4" s="20">
        <v>0</v>
      </c>
      <c r="I4" s="20">
        <v>0</v>
      </c>
      <c r="J4" s="20">
        <v>0</v>
      </c>
      <c r="K4" s="20">
        <v>0</v>
      </c>
      <c r="L4" s="20">
        <v>0</v>
      </c>
      <c r="M4" s="20">
        <v>0</v>
      </c>
      <c r="N4" s="20">
        <v>0</v>
      </c>
      <c r="O4" s="20">
        <v>0</v>
      </c>
      <c r="P4" s="20">
        <v>0</v>
      </c>
      <c r="Q4" s="20">
        <v>0</v>
      </c>
      <c r="R4" s="20">
        <v>0</v>
      </c>
      <c r="S4" s="20">
        <v>0</v>
      </c>
      <c r="T4" s="20">
        <v>0</v>
      </c>
      <c r="U4" s="20">
        <v>0</v>
      </c>
      <c r="V4" s="20">
        <v>0</v>
      </c>
      <c r="W4" s="20">
        <v>0</v>
      </c>
      <c r="X4" s="20">
        <v>0</v>
      </c>
      <c r="Y4" s="20">
        <v>0</v>
      </c>
      <c r="Z4" s="20">
        <v>0</v>
      </c>
      <c r="AA4" s="20">
        <v>0</v>
      </c>
      <c r="AB4" s="20">
        <v>0</v>
      </c>
      <c r="AC4" s="20">
        <v>0</v>
      </c>
      <c r="AD4" s="20">
        <v>0</v>
      </c>
      <c r="AE4" s="20">
        <v>0</v>
      </c>
      <c r="AF4" s="20">
        <v>0</v>
      </c>
    </row>
    <row r="5" spans="1:35" x14ac:dyDescent="0.2">
      <c r="A5" s="3" t="s">
        <v>112</v>
      </c>
      <c r="B5" s="20">
        <v>0</v>
      </c>
      <c r="C5" s="20">
        <v>0</v>
      </c>
      <c r="D5" s="20">
        <v>0</v>
      </c>
      <c r="E5" s="20">
        <v>0</v>
      </c>
      <c r="F5" s="20">
        <v>0</v>
      </c>
      <c r="G5" s="20">
        <v>0</v>
      </c>
      <c r="H5" s="20">
        <v>0</v>
      </c>
      <c r="I5" s="20">
        <v>0</v>
      </c>
      <c r="J5" s="20">
        <v>0</v>
      </c>
      <c r="K5" s="20">
        <v>0</v>
      </c>
      <c r="L5" s="20">
        <v>0</v>
      </c>
      <c r="M5" s="20">
        <v>0</v>
      </c>
      <c r="N5" s="20">
        <v>0</v>
      </c>
      <c r="O5" s="20">
        <v>0</v>
      </c>
      <c r="P5" s="20">
        <v>0</v>
      </c>
      <c r="Q5" s="20">
        <v>0</v>
      </c>
      <c r="R5" s="20">
        <v>0</v>
      </c>
      <c r="S5" s="20">
        <v>0</v>
      </c>
      <c r="T5" s="20">
        <v>0</v>
      </c>
      <c r="U5" s="20">
        <v>0</v>
      </c>
      <c r="V5" s="20">
        <v>0</v>
      </c>
      <c r="W5" s="20">
        <v>0</v>
      </c>
      <c r="X5" s="20">
        <v>0</v>
      </c>
      <c r="Y5" s="20">
        <v>0</v>
      </c>
      <c r="Z5" s="20">
        <v>0</v>
      </c>
      <c r="AA5" s="20">
        <v>0</v>
      </c>
      <c r="AB5" s="20">
        <v>0</v>
      </c>
      <c r="AC5" s="20">
        <v>0</v>
      </c>
      <c r="AD5" s="20">
        <v>0</v>
      </c>
      <c r="AE5" s="20">
        <v>0</v>
      </c>
      <c r="AF5" s="20">
        <v>0</v>
      </c>
    </row>
    <row r="6" spans="1:35" x14ac:dyDescent="0.2">
      <c r="A6" s="3" t="s">
        <v>113</v>
      </c>
      <c r="B6" s="20">
        <v>0</v>
      </c>
      <c r="C6" s="20">
        <v>0</v>
      </c>
      <c r="D6" s="20">
        <v>0</v>
      </c>
      <c r="E6" s="20">
        <v>0</v>
      </c>
      <c r="F6" s="20">
        <v>0</v>
      </c>
      <c r="G6" s="20">
        <v>0</v>
      </c>
      <c r="H6" s="20">
        <v>0</v>
      </c>
      <c r="I6" s="20">
        <v>0</v>
      </c>
      <c r="J6" s="20">
        <v>0</v>
      </c>
      <c r="K6" s="20">
        <v>0</v>
      </c>
      <c r="L6" s="20">
        <v>0</v>
      </c>
      <c r="M6" s="20">
        <v>0</v>
      </c>
      <c r="N6" s="20">
        <v>0</v>
      </c>
      <c r="O6" s="20">
        <v>0</v>
      </c>
      <c r="P6" s="20">
        <v>0</v>
      </c>
      <c r="Q6" s="20">
        <v>0</v>
      </c>
      <c r="R6" s="20">
        <v>0</v>
      </c>
      <c r="S6" s="20">
        <v>0</v>
      </c>
      <c r="T6" s="20">
        <v>0</v>
      </c>
      <c r="U6" s="20">
        <v>0</v>
      </c>
      <c r="V6" s="20">
        <v>0</v>
      </c>
      <c r="W6" s="20">
        <v>0</v>
      </c>
      <c r="X6" s="20">
        <v>0</v>
      </c>
      <c r="Y6" s="20">
        <v>0</v>
      </c>
      <c r="Z6" s="20">
        <v>0</v>
      </c>
      <c r="AA6" s="20">
        <v>0</v>
      </c>
      <c r="AB6" s="20">
        <v>0</v>
      </c>
      <c r="AC6" s="20">
        <v>0</v>
      </c>
      <c r="AD6" s="20">
        <v>0</v>
      </c>
      <c r="AE6" s="20">
        <v>0</v>
      </c>
      <c r="AF6" s="20">
        <v>0</v>
      </c>
    </row>
    <row r="7" spans="1:35" x14ac:dyDescent="0.2">
      <c r="A7" s="3" t="s">
        <v>44</v>
      </c>
      <c r="B7" s="20">
        <v>0</v>
      </c>
      <c r="C7" s="20">
        <v>0</v>
      </c>
      <c r="D7" s="20">
        <v>0</v>
      </c>
      <c r="E7" s="20">
        <v>0</v>
      </c>
      <c r="F7" s="20">
        <v>0</v>
      </c>
      <c r="G7" s="20">
        <v>0</v>
      </c>
      <c r="H7" s="20">
        <v>0</v>
      </c>
      <c r="I7" s="20">
        <v>0</v>
      </c>
      <c r="J7" s="20">
        <v>0</v>
      </c>
      <c r="K7" s="20">
        <v>0</v>
      </c>
      <c r="L7" s="20">
        <v>0</v>
      </c>
      <c r="M7" s="20">
        <v>0</v>
      </c>
      <c r="N7" s="20">
        <v>0</v>
      </c>
      <c r="O7" s="20">
        <v>0</v>
      </c>
      <c r="P7" s="20">
        <v>0</v>
      </c>
      <c r="Q7" s="20">
        <v>0</v>
      </c>
      <c r="R7" s="20">
        <v>0</v>
      </c>
      <c r="S7" s="20">
        <v>0</v>
      </c>
      <c r="T7" s="20">
        <v>0</v>
      </c>
      <c r="U7" s="20">
        <v>0</v>
      </c>
      <c r="V7" s="20">
        <v>0</v>
      </c>
      <c r="W7" s="20">
        <v>0</v>
      </c>
      <c r="X7" s="20">
        <v>0</v>
      </c>
      <c r="Y7" s="20">
        <v>0</v>
      </c>
      <c r="Z7" s="20">
        <v>0</v>
      </c>
      <c r="AA7" s="20">
        <v>0</v>
      </c>
      <c r="AB7" s="20">
        <v>0</v>
      </c>
      <c r="AC7" s="20">
        <v>0</v>
      </c>
      <c r="AD7" s="20">
        <v>0</v>
      </c>
      <c r="AE7" s="20">
        <v>0</v>
      </c>
      <c r="AF7" s="20">
        <v>0</v>
      </c>
    </row>
    <row r="8" spans="1:35" x14ac:dyDescent="0.2">
      <c r="A8" s="3" t="s">
        <v>48</v>
      </c>
      <c r="B8" s="20">
        <v>0</v>
      </c>
      <c r="C8" s="20">
        <v>0</v>
      </c>
      <c r="D8" s="20">
        <v>0</v>
      </c>
      <c r="E8" s="20">
        <v>0</v>
      </c>
      <c r="F8" s="20">
        <v>0</v>
      </c>
      <c r="G8" s="20">
        <v>0</v>
      </c>
      <c r="H8" s="20">
        <v>0</v>
      </c>
      <c r="I8" s="20">
        <v>0</v>
      </c>
      <c r="J8" s="20">
        <v>0</v>
      </c>
      <c r="K8" s="20">
        <v>0</v>
      </c>
      <c r="L8" s="20">
        <v>0</v>
      </c>
      <c r="M8" s="20">
        <v>0</v>
      </c>
      <c r="N8" s="20">
        <v>0</v>
      </c>
      <c r="O8" s="20">
        <v>0</v>
      </c>
      <c r="P8" s="20">
        <v>0</v>
      </c>
      <c r="Q8" s="20">
        <v>0</v>
      </c>
      <c r="R8" s="20">
        <v>0</v>
      </c>
      <c r="S8" s="20">
        <v>0</v>
      </c>
      <c r="T8" s="20">
        <v>0</v>
      </c>
      <c r="U8" s="20">
        <v>0</v>
      </c>
      <c r="V8" s="20">
        <v>0</v>
      </c>
      <c r="W8" s="20">
        <v>0</v>
      </c>
      <c r="X8" s="20">
        <v>0</v>
      </c>
      <c r="Y8" s="20">
        <v>0</v>
      </c>
      <c r="Z8" s="20">
        <v>0</v>
      </c>
      <c r="AA8" s="20">
        <v>0</v>
      </c>
      <c r="AB8" s="20">
        <v>0</v>
      </c>
      <c r="AC8" s="20">
        <v>0</v>
      </c>
      <c r="AD8" s="20">
        <v>0</v>
      </c>
      <c r="AE8" s="20">
        <v>0</v>
      </c>
      <c r="AF8" s="20">
        <v>0</v>
      </c>
    </row>
    <row r="9" spans="1:35" x14ac:dyDescent="0.2">
      <c r="A9" s="3" t="s">
        <v>50</v>
      </c>
      <c r="B9" s="20">
        <v>0</v>
      </c>
      <c r="C9" s="20">
        <v>0</v>
      </c>
      <c r="D9" s="20">
        <v>0</v>
      </c>
      <c r="E9" s="20">
        <v>0</v>
      </c>
      <c r="F9" s="20">
        <v>0</v>
      </c>
      <c r="G9" s="20">
        <v>0</v>
      </c>
      <c r="H9" s="20">
        <v>0</v>
      </c>
      <c r="I9" s="20">
        <v>0</v>
      </c>
      <c r="J9" s="20">
        <v>0</v>
      </c>
      <c r="K9" s="20">
        <v>0</v>
      </c>
      <c r="L9" s="20">
        <v>0</v>
      </c>
      <c r="M9" s="20">
        <v>0</v>
      </c>
      <c r="N9" s="20">
        <v>0</v>
      </c>
      <c r="O9" s="20">
        <v>0</v>
      </c>
      <c r="P9" s="20">
        <v>0</v>
      </c>
      <c r="Q9" s="20">
        <v>0</v>
      </c>
      <c r="R9" s="20">
        <v>0</v>
      </c>
      <c r="S9" s="20">
        <v>0</v>
      </c>
      <c r="T9" s="20">
        <v>0</v>
      </c>
      <c r="U9" s="20">
        <v>0</v>
      </c>
      <c r="V9" s="20">
        <v>0</v>
      </c>
      <c r="W9" s="20">
        <v>0</v>
      </c>
      <c r="X9" s="20">
        <v>0</v>
      </c>
      <c r="Y9" s="20">
        <v>0</v>
      </c>
      <c r="Z9" s="20">
        <v>0</v>
      </c>
      <c r="AA9" s="20">
        <v>0</v>
      </c>
      <c r="AB9" s="20">
        <v>0</v>
      </c>
      <c r="AC9" s="20">
        <v>0</v>
      </c>
      <c r="AD9" s="20">
        <v>0</v>
      </c>
      <c r="AE9" s="20">
        <v>0</v>
      </c>
      <c r="AF9" s="20">
        <v>0</v>
      </c>
    </row>
    <row r="10" spans="1:35" x14ac:dyDescent="0.2">
      <c r="A10" s="3" t="s">
        <v>53</v>
      </c>
      <c r="B10" s="20">
        <v>0</v>
      </c>
      <c r="C10" s="20">
        <v>0</v>
      </c>
      <c r="D10" s="20">
        <v>0</v>
      </c>
      <c r="E10" s="20">
        <v>0</v>
      </c>
      <c r="F10" s="20">
        <v>0</v>
      </c>
      <c r="G10" s="20">
        <v>0</v>
      </c>
      <c r="H10" s="20">
        <v>0</v>
      </c>
      <c r="I10" s="20">
        <v>0</v>
      </c>
      <c r="J10" s="20">
        <v>0</v>
      </c>
      <c r="K10" s="20">
        <v>0</v>
      </c>
      <c r="L10" s="20">
        <v>0</v>
      </c>
      <c r="M10" s="20">
        <v>0</v>
      </c>
      <c r="N10" s="20">
        <v>0</v>
      </c>
      <c r="O10" s="20">
        <v>0</v>
      </c>
      <c r="P10" s="20">
        <v>0</v>
      </c>
      <c r="Q10" s="20">
        <v>0</v>
      </c>
      <c r="R10" s="20">
        <v>0</v>
      </c>
      <c r="S10" s="20">
        <v>0</v>
      </c>
      <c r="T10" s="20">
        <v>0</v>
      </c>
      <c r="U10" s="20">
        <v>0</v>
      </c>
      <c r="V10" s="20">
        <v>0</v>
      </c>
      <c r="W10" s="20">
        <v>0</v>
      </c>
      <c r="X10" s="20">
        <v>0</v>
      </c>
      <c r="Y10" s="20">
        <v>0</v>
      </c>
      <c r="Z10" s="20">
        <v>0</v>
      </c>
      <c r="AA10" s="20">
        <v>0</v>
      </c>
      <c r="AB10" s="20">
        <v>0</v>
      </c>
      <c r="AC10" s="20">
        <v>0</v>
      </c>
      <c r="AD10" s="20">
        <v>0</v>
      </c>
      <c r="AE10" s="20">
        <v>0</v>
      </c>
      <c r="AF10" s="20">
        <v>0</v>
      </c>
    </row>
    <row r="11" spans="1:35" x14ac:dyDescent="0.2">
      <c r="A11" s="3" t="s">
        <v>114</v>
      </c>
      <c r="B11" s="20">
        <v>0</v>
      </c>
      <c r="C11" s="20">
        <v>0</v>
      </c>
      <c r="D11" s="20">
        <v>0</v>
      </c>
      <c r="E11" s="20">
        <v>0</v>
      </c>
      <c r="F11" s="20">
        <v>0</v>
      </c>
      <c r="G11" s="20">
        <v>0</v>
      </c>
      <c r="H11" s="20">
        <v>0</v>
      </c>
      <c r="I11" s="20">
        <v>0</v>
      </c>
      <c r="J11" s="20">
        <v>0</v>
      </c>
      <c r="K11" s="20">
        <v>0</v>
      </c>
      <c r="L11" s="20">
        <v>0</v>
      </c>
      <c r="M11" s="20">
        <v>0</v>
      </c>
      <c r="N11" s="20">
        <v>0</v>
      </c>
      <c r="O11" s="20">
        <v>0</v>
      </c>
      <c r="P11" s="20">
        <v>0</v>
      </c>
      <c r="Q11" s="20">
        <v>0</v>
      </c>
      <c r="R11" s="20">
        <v>0</v>
      </c>
      <c r="S11" s="20">
        <v>0</v>
      </c>
      <c r="T11" s="20">
        <v>0</v>
      </c>
      <c r="U11" s="20">
        <v>0</v>
      </c>
      <c r="V11" s="20">
        <v>0</v>
      </c>
      <c r="W11" s="20">
        <v>0</v>
      </c>
      <c r="X11" s="20">
        <v>0</v>
      </c>
      <c r="Y11" s="20">
        <v>0</v>
      </c>
      <c r="Z11" s="20">
        <v>0</v>
      </c>
      <c r="AA11" s="20">
        <v>0</v>
      </c>
      <c r="AB11" s="20">
        <v>0</v>
      </c>
      <c r="AC11" s="20">
        <v>0</v>
      </c>
      <c r="AD11" s="20">
        <v>0</v>
      </c>
      <c r="AE11" s="20">
        <v>0</v>
      </c>
      <c r="AF11" s="20">
        <v>0</v>
      </c>
    </row>
    <row r="12" spans="1:35" x14ac:dyDescent="0.2">
      <c r="A12" s="3" t="s">
        <v>115</v>
      </c>
      <c r="B12" s="20">
        <v>0</v>
      </c>
      <c r="C12" s="20">
        <v>0</v>
      </c>
      <c r="D12" s="20">
        <v>0</v>
      </c>
      <c r="E12" s="20">
        <v>0</v>
      </c>
      <c r="F12" s="20">
        <v>0</v>
      </c>
      <c r="G12" s="20">
        <v>0</v>
      </c>
      <c r="H12" s="20">
        <v>0</v>
      </c>
      <c r="I12" s="20">
        <v>0</v>
      </c>
      <c r="J12" s="20">
        <v>0</v>
      </c>
      <c r="K12" s="20">
        <v>0</v>
      </c>
      <c r="L12" s="20">
        <v>0</v>
      </c>
      <c r="M12" s="20">
        <v>0</v>
      </c>
      <c r="N12" s="20">
        <v>0</v>
      </c>
      <c r="O12" s="20">
        <v>0</v>
      </c>
      <c r="P12" s="20">
        <v>0</v>
      </c>
      <c r="Q12" s="20">
        <v>0</v>
      </c>
      <c r="R12" s="20">
        <v>0</v>
      </c>
      <c r="S12" s="20">
        <v>0</v>
      </c>
      <c r="T12" s="20">
        <v>0</v>
      </c>
      <c r="U12" s="20">
        <v>0</v>
      </c>
      <c r="V12" s="20">
        <v>0</v>
      </c>
      <c r="W12" s="20">
        <v>0</v>
      </c>
      <c r="X12" s="20">
        <v>0</v>
      </c>
      <c r="Y12" s="20">
        <v>0</v>
      </c>
      <c r="Z12" s="20">
        <v>0</v>
      </c>
      <c r="AA12" s="20">
        <v>0</v>
      </c>
      <c r="AB12" s="20">
        <v>0</v>
      </c>
      <c r="AC12" s="20">
        <v>0</v>
      </c>
      <c r="AD12" s="20">
        <v>0</v>
      </c>
      <c r="AE12" s="20">
        <v>0</v>
      </c>
      <c r="AF12" s="20">
        <v>0</v>
      </c>
    </row>
    <row r="13" spans="1:35" x14ac:dyDescent="0.2">
      <c r="A13" s="3" t="s">
        <v>116</v>
      </c>
      <c r="B13" s="20">
        <v>0</v>
      </c>
      <c r="C13" s="20">
        <v>0</v>
      </c>
      <c r="D13" s="20">
        <v>0</v>
      </c>
      <c r="E13" s="20">
        <v>0</v>
      </c>
      <c r="F13" s="20">
        <v>0</v>
      </c>
      <c r="G13" s="20">
        <v>0</v>
      </c>
      <c r="H13" s="20">
        <v>0</v>
      </c>
      <c r="I13" s="20">
        <v>0</v>
      </c>
      <c r="J13" s="20">
        <v>0</v>
      </c>
      <c r="K13" s="20">
        <v>0</v>
      </c>
      <c r="L13" s="20">
        <v>0</v>
      </c>
      <c r="M13" s="20">
        <v>0</v>
      </c>
      <c r="N13" s="20">
        <v>0</v>
      </c>
      <c r="O13" s="20">
        <v>0</v>
      </c>
      <c r="P13" s="20">
        <v>0</v>
      </c>
      <c r="Q13" s="20">
        <v>0</v>
      </c>
      <c r="R13" s="20">
        <v>0</v>
      </c>
      <c r="S13" s="20">
        <v>0</v>
      </c>
      <c r="T13" s="20">
        <v>0</v>
      </c>
      <c r="U13" s="20">
        <v>0</v>
      </c>
      <c r="V13" s="20">
        <v>0</v>
      </c>
      <c r="W13" s="20">
        <v>0</v>
      </c>
      <c r="X13" s="20">
        <v>0</v>
      </c>
      <c r="Y13" s="20">
        <v>0</v>
      </c>
      <c r="Z13" s="20">
        <v>0</v>
      </c>
      <c r="AA13" s="20">
        <v>0</v>
      </c>
      <c r="AB13" s="20">
        <v>0</v>
      </c>
      <c r="AC13" s="20">
        <v>0</v>
      </c>
      <c r="AD13" s="20">
        <v>0</v>
      </c>
      <c r="AE13" s="20">
        <v>0</v>
      </c>
      <c r="AF13" s="20">
        <v>0</v>
      </c>
    </row>
    <row r="14" spans="1:35" x14ac:dyDescent="0.2">
      <c r="A14" s="3" t="s">
        <v>117</v>
      </c>
      <c r="B14" s="20">
        <v>0</v>
      </c>
      <c r="C14" s="20">
        <v>0</v>
      </c>
      <c r="D14" s="20">
        <v>0</v>
      </c>
      <c r="E14" s="20">
        <v>0</v>
      </c>
      <c r="F14" s="20">
        <v>0</v>
      </c>
      <c r="G14" s="20">
        <v>0</v>
      </c>
      <c r="H14" s="20">
        <v>0</v>
      </c>
      <c r="I14" s="20">
        <v>0</v>
      </c>
      <c r="J14" s="20">
        <v>0</v>
      </c>
      <c r="K14" s="20">
        <v>0</v>
      </c>
      <c r="L14" s="20">
        <v>0</v>
      </c>
      <c r="M14" s="20">
        <v>0</v>
      </c>
      <c r="N14" s="20">
        <v>0</v>
      </c>
      <c r="O14" s="20">
        <v>0</v>
      </c>
      <c r="P14" s="20">
        <v>0</v>
      </c>
      <c r="Q14" s="20">
        <v>0</v>
      </c>
      <c r="R14" s="20">
        <v>0</v>
      </c>
      <c r="S14" s="20">
        <v>0</v>
      </c>
      <c r="T14" s="20">
        <v>0</v>
      </c>
      <c r="U14" s="20">
        <v>0</v>
      </c>
      <c r="V14" s="20">
        <v>0</v>
      </c>
      <c r="W14" s="20">
        <v>0</v>
      </c>
      <c r="X14" s="20">
        <v>0</v>
      </c>
      <c r="Y14" s="20">
        <v>0</v>
      </c>
      <c r="Z14" s="20">
        <v>0</v>
      </c>
      <c r="AA14" s="20">
        <v>0</v>
      </c>
      <c r="AB14" s="20">
        <v>0</v>
      </c>
      <c r="AC14" s="20">
        <v>0</v>
      </c>
      <c r="AD14" s="20">
        <v>0</v>
      </c>
      <c r="AE14" s="20">
        <v>0</v>
      </c>
      <c r="AF14" s="20">
        <v>0</v>
      </c>
    </row>
    <row r="15" spans="1:35" x14ac:dyDescent="0.2">
      <c r="A15" s="3" t="s">
        <v>62</v>
      </c>
      <c r="B15" s="20">
        <v>0</v>
      </c>
      <c r="C15" s="20">
        <v>0</v>
      </c>
      <c r="D15" s="20">
        <v>0</v>
      </c>
      <c r="E15" s="20">
        <v>0</v>
      </c>
      <c r="F15" s="20">
        <v>0</v>
      </c>
      <c r="G15" s="20">
        <v>0</v>
      </c>
      <c r="H15" s="20">
        <v>0</v>
      </c>
      <c r="I15" s="20">
        <v>0</v>
      </c>
      <c r="J15" s="20">
        <v>0</v>
      </c>
      <c r="K15" s="20">
        <v>0</v>
      </c>
      <c r="L15" s="20">
        <v>0</v>
      </c>
      <c r="M15" s="20">
        <v>0</v>
      </c>
      <c r="N15" s="20">
        <v>0</v>
      </c>
      <c r="O15" s="20">
        <v>0</v>
      </c>
      <c r="P15" s="20">
        <v>0</v>
      </c>
      <c r="Q15" s="20">
        <v>0</v>
      </c>
      <c r="R15" s="20">
        <v>0</v>
      </c>
      <c r="S15" s="20">
        <v>0</v>
      </c>
      <c r="T15" s="20">
        <v>0</v>
      </c>
      <c r="U15" s="20">
        <v>0</v>
      </c>
      <c r="V15" s="20">
        <v>0</v>
      </c>
      <c r="W15" s="20">
        <v>0</v>
      </c>
      <c r="X15" s="20">
        <v>0</v>
      </c>
      <c r="Y15" s="20">
        <v>0</v>
      </c>
      <c r="Z15" s="20">
        <v>0</v>
      </c>
      <c r="AA15" s="20">
        <v>0</v>
      </c>
      <c r="AB15" s="20">
        <v>0</v>
      </c>
      <c r="AC15" s="20">
        <v>0</v>
      </c>
      <c r="AD15" s="20">
        <v>0</v>
      </c>
      <c r="AE15" s="20">
        <v>0</v>
      </c>
      <c r="AF15" s="20">
        <v>0</v>
      </c>
    </row>
    <row r="16" spans="1:35" x14ac:dyDescent="0.2">
      <c r="A16" s="3" t="s">
        <v>87</v>
      </c>
      <c r="B16" s="20">
        <v>0</v>
      </c>
      <c r="C16" s="20">
        <v>0</v>
      </c>
      <c r="D16" s="20">
        <v>0</v>
      </c>
      <c r="E16" s="20">
        <v>0</v>
      </c>
      <c r="F16" s="20">
        <v>0</v>
      </c>
      <c r="G16" s="20">
        <v>0</v>
      </c>
      <c r="H16" s="20">
        <v>0</v>
      </c>
      <c r="I16" s="20">
        <v>0</v>
      </c>
      <c r="J16" s="20">
        <v>0</v>
      </c>
      <c r="K16" s="20">
        <v>0</v>
      </c>
      <c r="L16" s="20">
        <v>0</v>
      </c>
      <c r="M16" s="20">
        <v>0</v>
      </c>
      <c r="N16" s="20">
        <v>0</v>
      </c>
      <c r="O16" s="20">
        <v>0</v>
      </c>
      <c r="P16" s="20">
        <v>0</v>
      </c>
      <c r="Q16" s="20">
        <v>0</v>
      </c>
      <c r="R16" s="20">
        <v>0</v>
      </c>
      <c r="S16" s="20">
        <v>0</v>
      </c>
      <c r="T16" s="20">
        <v>0</v>
      </c>
      <c r="U16" s="20">
        <v>0</v>
      </c>
      <c r="V16" s="20">
        <v>0</v>
      </c>
      <c r="W16" s="20">
        <v>0</v>
      </c>
      <c r="X16" s="20">
        <v>0</v>
      </c>
      <c r="Y16" s="20">
        <v>0</v>
      </c>
      <c r="Z16" s="20">
        <v>0</v>
      </c>
      <c r="AA16" s="20">
        <v>0</v>
      </c>
      <c r="AB16" s="20">
        <v>0</v>
      </c>
      <c r="AC16" s="20">
        <v>0</v>
      </c>
      <c r="AD16" s="20">
        <v>0</v>
      </c>
      <c r="AE16" s="20">
        <v>0</v>
      </c>
      <c r="AF16" s="20">
        <v>0</v>
      </c>
    </row>
    <row r="17" spans="1:32" x14ac:dyDescent="0.2">
      <c r="A17" s="3" t="s">
        <v>118</v>
      </c>
      <c r="B17" s="20">
        <v>0</v>
      </c>
      <c r="C17" s="20">
        <v>0</v>
      </c>
      <c r="D17" s="20">
        <v>0</v>
      </c>
      <c r="E17" s="20">
        <v>0</v>
      </c>
      <c r="F17" s="20">
        <v>0</v>
      </c>
      <c r="G17" s="20">
        <v>0</v>
      </c>
      <c r="H17" s="20">
        <v>0</v>
      </c>
      <c r="I17" s="20">
        <v>0</v>
      </c>
      <c r="J17" s="20">
        <v>0</v>
      </c>
      <c r="K17" s="20">
        <v>0</v>
      </c>
      <c r="L17" s="20">
        <v>0</v>
      </c>
      <c r="M17" s="20">
        <v>0</v>
      </c>
      <c r="N17" s="20">
        <v>0</v>
      </c>
      <c r="O17" s="20">
        <v>0</v>
      </c>
      <c r="P17" s="20">
        <v>0</v>
      </c>
      <c r="Q17" s="20">
        <v>0</v>
      </c>
      <c r="R17" s="20">
        <v>0</v>
      </c>
      <c r="S17" s="20">
        <v>0</v>
      </c>
      <c r="T17" s="20">
        <v>0</v>
      </c>
      <c r="U17" s="20">
        <v>0</v>
      </c>
      <c r="V17" s="20">
        <v>0</v>
      </c>
      <c r="W17" s="20">
        <v>0</v>
      </c>
      <c r="X17" s="20">
        <v>0</v>
      </c>
      <c r="Y17" s="20">
        <v>0</v>
      </c>
      <c r="Z17" s="20">
        <v>0</v>
      </c>
      <c r="AA17" s="20">
        <v>0</v>
      </c>
      <c r="AB17" s="20">
        <v>0</v>
      </c>
      <c r="AC17" s="20">
        <v>0</v>
      </c>
      <c r="AD17" s="20">
        <v>0</v>
      </c>
      <c r="AE17" s="20">
        <v>0</v>
      </c>
      <c r="AF17" s="20">
        <v>0</v>
      </c>
    </row>
    <row r="18" spans="1:32" x14ac:dyDescent="0.2">
      <c r="A18" s="3" t="s">
        <v>119</v>
      </c>
      <c r="B18" s="20">
        <v>0</v>
      </c>
      <c r="C18" s="20">
        <v>0</v>
      </c>
      <c r="D18" s="20">
        <v>0</v>
      </c>
      <c r="E18" s="20">
        <v>0</v>
      </c>
      <c r="F18" s="20">
        <v>0</v>
      </c>
      <c r="G18" s="20">
        <v>0</v>
      </c>
      <c r="H18" s="20">
        <v>0</v>
      </c>
      <c r="I18" s="20">
        <v>0</v>
      </c>
      <c r="J18" s="20">
        <v>0</v>
      </c>
      <c r="K18" s="20">
        <v>0</v>
      </c>
      <c r="L18" s="20">
        <v>0</v>
      </c>
      <c r="M18" s="20">
        <v>0</v>
      </c>
      <c r="N18" s="20">
        <v>0</v>
      </c>
      <c r="O18" s="20">
        <v>0</v>
      </c>
      <c r="P18" s="20">
        <v>0</v>
      </c>
      <c r="Q18" s="20">
        <v>0</v>
      </c>
      <c r="R18" s="20">
        <v>0</v>
      </c>
      <c r="S18" s="20">
        <v>0</v>
      </c>
      <c r="T18" s="20">
        <v>0</v>
      </c>
      <c r="U18" s="20">
        <v>0</v>
      </c>
      <c r="V18" s="20">
        <v>0</v>
      </c>
      <c r="W18" s="20">
        <v>0</v>
      </c>
      <c r="X18" s="20">
        <v>0</v>
      </c>
      <c r="Y18" s="20">
        <v>0</v>
      </c>
      <c r="Z18" s="20">
        <v>0</v>
      </c>
      <c r="AA18" s="20">
        <v>0</v>
      </c>
      <c r="AB18" s="20">
        <v>0</v>
      </c>
      <c r="AC18" s="20">
        <v>0</v>
      </c>
      <c r="AD18" s="20">
        <v>0</v>
      </c>
      <c r="AE18" s="20">
        <v>0</v>
      </c>
      <c r="AF18" s="20">
        <v>0</v>
      </c>
    </row>
    <row r="19" spans="1:32" x14ac:dyDescent="0.2">
      <c r="A19" s="3" t="s">
        <v>120</v>
      </c>
      <c r="B19" s="20">
        <v>0</v>
      </c>
      <c r="C19" s="20">
        <v>0</v>
      </c>
      <c r="D19" s="20">
        <v>0</v>
      </c>
      <c r="E19" s="20">
        <v>0</v>
      </c>
      <c r="F19" s="20">
        <v>0</v>
      </c>
      <c r="G19" s="20">
        <v>0</v>
      </c>
      <c r="H19" s="20">
        <v>0</v>
      </c>
      <c r="I19" s="20">
        <v>0</v>
      </c>
      <c r="J19" s="20">
        <v>0</v>
      </c>
      <c r="K19" s="20">
        <v>0</v>
      </c>
      <c r="L19" s="20">
        <v>0</v>
      </c>
      <c r="M19" s="20">
        <v>0</v>
      </c>
      <c r="N19" s="20">
        <v>0</v>
      </c>
      <c r="O19" s="20">
        <v>0</v>
      </c>
      <c r="P19" s="20">
        <v>0</v>
      </c>
      <c r="Q19" s="20">
        <v>0</v>
      </c>
      <c r="R19" s="20">
        <v>0</v>
      </c>
      <c r="S19" s="20">
        <v>0</v>
      </c>
      <c r="T19" s="20">
        <v>0</v>
      </c>
      <c r="U19" s="20">
        <v>0</v>
      </c>
      <c r="V19" s="20">
        <v>0</v>
      </c>
      <c r="W19" s="20">
        <v>0</v>
      </c>
      <c r="X19" s="20">
        <v>0</v>
      </c>
      <c r="Y19" s="20">
        <v>0</v>
      </c>
      <c r="Z19" s="20">
        <v>0</v>
      </c>
      <c r="AA19" s="20">
        <v>0</v>
      </c>
      <c r="AB19" s="20">
        <v>0</v>
      </c>
      <c r="AC19" s="20">
        <v>0</v>
      </c>
      <c r="AD19" s="20">
        <v>0</v>
      </c>
      <c r="AE19" s="20">
        <v>0</v>
      </c>
      <c r="AF19" s="20">
        <v>0</v>
      </c>
    </row>
    <row r="20" spans="1:32" x14ac:dyDescent="0.2">
      <c r="A20" s="3" t="s">
        <v>121</v>
      </c>
      <c r="B20" s="20">
        <v>0</v>
      </c>
      <c r="C20" s="20">
        <v>0</v>
      </c>
      <c r="D20" s="20">
        <v>0</v>
      </c>
      <c r="E20" s="20">
        <v>0</v>
      </c>
      <c r="F20" s="20">
        <v>0</v>
      </c>
      <c r="G20" s="20">
        <v>0</v>
      </c>
      <c r="H20" s="20">
        <v>0</v>
      </c>
      <c r="I20" s="20">
        <v>0</v>
      </c>
      <c r="J20" s="20">
        <v>0</v>
      </c>
      <c r="K20" s="20">
        <v>0</v>
      </c>
      <c r="L20" s="20">
        <v>0</v>
      </c>
      <c r="M20" s="20">
        <v>0</v>
      </c>
      <c r="N20" s="20">
        <v>0</v>
      </c>
      <c r="O20" s="20">
        <v>0</v>
      </c>
      <c r="P20" s="20">
        <v>0</v>
      </c>
      <c r="Q20" s="20">
        <v>0</v>
      </c>
      <c r="R20" s="20">
        <v>0</v>
      </c>
      <c r="S20" s="20">
        <v>0</v>
      </c>
      <c r="T20" s="20">
        <v>0</v>
      </c>
      <c r="U20" s="20">
        <v>0</v>
      </c>
      <c r="V20" s="20">
        <v>0</v>
      </c>
      <c r="W20" s="20">
        <v>0</v>
      </c>
      <c r="X20" s="20">
        <v>0</v>
      </c>
      <c r="Y20" s="20">
        <v>0</v>
      </c>
      <c r="Z20" s="20">
        <v>0</v>
      </c>
      <c r="AA20" s="20">
        <v>0</v>
      </c>
      <c r="AB20" s="20">
        <v>0</v>
      </c>
      <c r="AC20" s="20">
        <v>0</v>
      </c>
      <c r="AD20" s="20">
        <v>0</v>
      </c>
      <c r="AE20" s="20">
        <v>0</v>
      </c>
      <c r="AF20" s="20">
        <v>0</v>
      </c>
    </row>
    <row r="21" spans="1:32" ht="15.75" customHeight="1" x14ac:dyDescent="0.2">
      <c r="A21" s="3" t="s">
        <v>122</v>
      </c>
      <c r="B21" s="20">
        <v>0</v>
      </c>
      <c r="C21" s="20">
        <v>0</v>
      </c>
      <c r="D21" s="20">
        <v>0</v>
      </c>
      <c r="E21" s="20">
        <v>0</v>
      </c>
      <c r="F21" s="20">
        <v>0</v>
      </c>
      <c r="G21" s="20">
        <v>0</v>
      </c>
      <c r="H21" s="20">
        <v>0</v>
      </c>
      <c r="I21" s="20">
        <v>0</v>
      </c>
      <c r="J21" s="20">
        <v>0</v>
      </c>
      <c r="K21" s="20">
        <v>0</v>
      </c>
      <c r="L21" s="20">
        <v>0</v>
      </c>
      <c r="M21" s="20">
        <v>0</v>
      </c>
      <c r="N21" s="20">
        <v>0</v>
      </c>
      <c r="O21" s="20">
        <v>0</v>
      </c>
      <c r="P21" s="20">
        <v>0</v>
      </c>
      <c r="Q21" s="20">
        <v>0</v>
      </c>
      <c r="R21" s="20">
        <v>0</v>
      </c>
      <c r="S21" s="20">
        <v>0</v>
      </c>
      <c r="T21" s="20">
        <v>0</v>
      </c>
      <c r="U21" s="20">
        <v>0</v>
      </c>
      <c r="V21" s="20">
        <v>0</v>
      </c>
      <c r="W21" s="20">
        <v>0</v>
      </c>
      <c r="X21" s="20">
        <v>0</v>
      </c>
      <c r="Y21" s="20">
        <v>0</v>
      </c>
      <c r="Z21" s="20">
        <v>0</v>
      </c>
      <c r="AA21" s="20">
        <v>0</v>
      </c>
      <c r="AB21" s="20">
        <v>0</v>
      </c>
      <c r="AC21" s="20">
        <v>0</v>
      </c>
      <c r="AD21" s="20">
        <v>0</v>
      </c>
      <c r="AE21" s="20">
        <v>0</v>
      </c>
      <c r="AF21" s="20">
        <v>0</v>
      </c>
    </row>
    <row r="22" spans="1:32" ht="15.75" customHeight="1" x14ac:dyDescent="0.2">
      <c r="A22" s="3" t="s">
        <v>123</v>
      </c>
      <c r="B22" s="20">
        <v>0</v>
      </c>
      <c r="C22" s="20">
        <v>0</v>
      </c>
      <c r="D22" s="20">
        <v>0</v>
      </c>
      <c r="E22" s="20">
        <v>0</v>
      </c>
      <c r="F22" s="20">
        <v>0</v>
      </c>
      <c r="G22" s="20">
        <v>0</v>
      </c>
      <c r="H22" s="20">
        <v>0</v>
      </c>
      <c r="I22" s="20">
        <v>0</v>
      </c>
      <c r="J22" s="20">
        <v>0</v>
      </c>
      <c r="K22" s="20">
        <v>0</v>
      </c>
      <c r="L22" s="20">
        <v>0</v>
      </c>
      <c r="M22" s="20">
        <v>0</v>
      </c>
      <c r="N22" s="20">
        <v>0</v>
      </c>
      <c r="O22" s="20">
        <v>0</v>
      </c>
      <c r="P22" s="20">
        <v>0</v>
      </c>
      <c r="Q22" s="20">
        <v>0</v>
      </c>
      <c r="R22" s="20">
        <v>0</v>
      </c>
      <c r="S22" s="20">
        <v>0</v>
      </c>
      <c r="T22" s="20">
        <v>0</v>
      </c>
      <c r="U22" s="20">
        <v>0</v>
      </c>
      <c r="V22" s="20">
        <v>0</v>
      </c>
      <c r="W22" s="20">
        <v>0</v>
      </c>
      <c r="X22" s="20">
        <v>0</v>
      </c>
      <c r="Y22" s="20">
        <v>0</v>
      </c>
      <c r="Z22" s="20">
        <v>0</v>
      </c>
      <c r="AA22" s="20">
        <v>0</v>
      </c>
      <c r="AB22" s="20">
        <v>0</v>
      </c>
      <c r="AC22" s="20">
        <v>0</v>
      </c>
      <c r="AD22" s="20">
        <v>0</v>
      </c>
      <c r="AE22" s="20">
        <v>0</v>
      </c>
      <c r="AF22" s="20">
        <v>0</v>
      </c>
    </row>
    <row r="23" spans="1:32" ht="15.75" customHeight="1" x14ac:dyDescent="0.2">
      <c r="A23" s="3" t="s">
        <v>124</v>
      </c>
      <c r="B23" s="20">
        <v>0</v>
      </c>
      <c r="C23" s="20">
        <v>0</v>
      </c>
      <c r="D23" s="20">
        <v>0</v>
      </c>
      <c r="E23" s="20">
        <v>0</v>
      </c>
      <c r="F23" s="20">
        <v>0</v>
      </c>
      <c r="G23" s="20">
        <v>0</v>
      </c>
      <c r="H23" s="20">
        <v>0</v>
      </c>
      <c r="I23" s="20">
        <v>0</v>
      </c>
      <c r="J23" s="20">
        <v>0</v>
      </c>
      <c r="K23" s="20">
        <v>0</v>
      </c>
      <c r="L23" s="20">
        <v>0</v>
      </c>
      <c r="M23" s="20">
        <v>0</v>
      </c>
      <c r="N23" s="20">
        <v>0</v>
      </c>
      <c r="O23" s="20">
        <v>0</v>
      </c>
      <c r="P23" s="20">
        <v>0</v>
      </c>
      <c r="Q23" s="20">
        <v>0</v>
      </c>
      <c r="R23" s="20">
        <v>0</v>
      </c>
      <c r="S23" s="20">
        <v>0</v>
      </c>
      <c r="T23" s="20">
        <v>0</v>
      </c>
      <c r="U23" s="20">
        <v>0</v>
      </c>
      <c r="V23" s="20">
        <v>0</v>
      </c>
      <c r="W23" s="20">
        <v>0</v>
      </c>
      <c r="X23" s="20">
        <v>0</v>
      </c>
      <c r="Y23" s="20">
        <v>0</v>
      </c>
      <c r="Z23" s="20">
        <v>0</v>
      </c>
      <c r="AA23" s="20">
        <v>0</v>
      </c>
      <c r="AB23" s="20">
        <v>0</v>
      </c>
      <c r="AC23" s="20">
        <v>0</v>
      </c>
      <c r="AD23" s="20">
        <v>0</v>
      </c>
      <c r="AE23" s="20">
        <v>0</v>
      </c>
      <c r="AF23" s="20">
        <v>0</v>
      </c>
    </row>
    <row r="24" spans="1:32" ht="15.75" customHeight="1" x14ac:dyDescent="0.2">
      <c r="A24" s="3" t="s">
        <v>84</v>
      </c>
      <c r="B24" s="20">
        <v>0</v>
      </c>
      <c r="C24" s="20">
        <v>0</v>
      </c>
      <c r="D24" s="20">
        <v>0</v>
      </c>
      <c r="E24" s="20">
        <v>0</v>
      </c>
      <c r="F24" s="20">
        <v>0</v>
      </c>
      <c r="G24" s="20">
        <v>0</v>
      </c>
      <c r="H24" s="20">
        <v>0</v>
      </c>
      <c r="I24" s="20">
        <v>0</v>
      </c>
      <c r="J24" s="20">
        <v>0</v>
      </c>
      <c r="K24" s="20">
        <v>0</v>
      </c>
      <c r="L24" s="20">
        <v>0</v>
      </c>
      <c r="M24" s="20">
        <v>0</v>
      </c>
      <c r="N24" s="20">
        <v>0</v>
      </c>
      <c r="O24" s="20">
        <v>0</v>
      </c>
      <c r="P24" s="20">
        <v>0</v>
      </c>
      <c r="Q24" s="20">
        <v>0</v>
      </c>
      <c r="R24" s="20">
        <v>0</v>
      </c>
      <c r="S24" s="20">
        <v>0</v>
      </c>
      <c r="T24" s="20">
        <v>0</v>
      </c>
      <c r="U24" s="20">
        <v>0</v>
      </c>
      <c r="V24" s="20">
        <v>0</v>
      </c>
      <c r="W24" s="20">
        <v>0</v>
      </c>
      <c r="X24" s="20">
        <v>0</v>
      </c>
      <c r="Y24" s="20">
        <v>0</v>
      </c>
      <c r="Z24" s="20">
        <v>0</v>
      </c>
      <c r="AA24" s="20">
        <v>0</v>
      </c>
      <c r="AB24" s="20">
        <v>0</v>
      </c>
      <c r="AC24" s="20">
        <v>0</v>
      </c>
      <c r="AD24" s="20">
        <v>0</v>
      </c>
      <c r="AE24" s="20">
        <v>0</v>
      </c>
      <c r="AF24" s="20">
        <v>0</v>
      </c>
    </row>
    <row r="25" spans="1:32" ht="15.75" customHeight="1" x14ac:dyDescent="0.2">
      <c r="A25" s="3" t="s">
        <v>125</v>
      </c>
      <c r="B25" s="20">
        <v>0</v>
      </c>
      <c r="C25" s="20">
        <v>0</v>
      </c>
      <c r="D25" s="20">
        <v>0</v>
      </c>
      <c r="E25" s="20">
        <v>0</v>
      </c>
      <c r="F25" s="20">
        <v>0</v>
      </c>
      <c r="G25" s="20">
        <v>0</v>
      </c>
      <c r="H25" s="20">
        <v>0</v>
      </c>
      <c r="I25" s="20">
        <v>0</v>
      </c>
      <c r="J25" s="20">
        <v>0</v>
      </c>
      <c r="K25" s="20">
        <v>0</v>
      </c>
      <c r="L25" s="20">
        <v>0</v>
      </c>
      <c r="M25" s="20">
        <v>0</v>
      </c>
      <c r="N25" s="20">
        <v>0</v>
      </c>
      <c r="O25" s="20">
        <v>0</v>
      </c>
      <c r="P25" s="20">
        <v>0</v>
      </c>
      <c r="Q25" s="20">
        <v>0</v>
      </c>
      <c r="R25" s="20">
        <v>0</v>
      </c>
      <c r="S25" s="20">
        <v>0</v>
      </c>
      <c r="T25" s="20">
        <v>0</v>
      </c>
      <c r="U25" s="20">
        <v>0</v>
      </c>
      <c r="V25" s="20">
        <v>0</v>
      </c>
      <c r="W25" s="20">
        <v>0</v>
      </c>
      <c r="X25" s="20">
        <v>0</v>
      </c>
      <c r="Y25" s="20">
        <v>0</v>
      </c>
      <c r="Z25" s="20">
        <v>0</v>
      </c>
      <c r="AA25" s="20">
        <v>0</v>
      </c>
      <c r="AB25" s="20">
        <v>0</v>
      </c>
      <c r="AC25" s="20">
        <v>0</v>
      </c>
      <c r="AD25" s="20">
        <v>0</v>
      </c>
      <c r="AE25" s="20">
        <v>0</v>
      </c>
      <c r="AF25" s="20">
        <v>0</v>
      </c>
    </row>
    <row r="26" spans="1:32" ht="15.75" customHeight="1" x14ac:dyDescent="0.2">
      <c r="A26" s="3" t="s">
        <v>83</v>
      </c>
      <c r="B26" s="20">
        <v>0</v>
      </c>
      <c r="C26" s="20">
        <v>0</v>
      </c>
      <c r="D26" s="20">
        <v>0</v>
      </c>
      <c r="E26" s="20">
        <v>0</v>
      </c>
      <c r="F26" s="20">
        <v>0</v>
      </c>
      <c r="G26" s="20">
        <v>0</v>
      </c>
      <c r="H26" s="20">
        <v>0</v>
      </c>
      <c r="I26" s="20">
        <v>0</v>
      </c>
      <c r="J26" s="20">
        <v>0</v>
      </c>
      <c r="K26" s="20">
        <v>0</v>
      </c>
      <c r="L26" s="20">
        <v>0</v>
      </c>
      <c r="M26" s="20">
        <v>0</v>
      </c>
      <c r="N26" s="20">
        <v>0</v>
      </c>
      <c r="O26" s="20">
        <v>0</v>
      </c>
      <c r="P26" s="20">
        <v>0</v>
      </c>
      <c r="Q26" s="20">
        <v>0</v>
      </c>
      <c r="R26" s="20">
        <v>0</v>
      </c>
      <c r="S26" s="20">
        <v>0</v>
      </c>
      <c r="T26" s="20">
        <v>0</v>
      </c>
      <c r="U26" s="20">
        <v>0</v>
      </c>
      <c r="V26" s="20">
        <v>0</v>
      </c>
      <c r="W26" s="20">
        <v>0</v>
      </c>
      <c r="X26" s="20">
        <v>0</v>
      </c>
      <c r="Y26" s="20">
        <v>0</v>
      </c>
      <c r="Z26" s="20">
        <v>0</v>
      </c>
      <c r="AA26" s="20">
        <v>0</v>
      </c>
      <c r="AB26" s="20">
        <v>0</v>
      </c>
      <c r="AC26" s="20">
        <v>0</v>
      </c>
      <c r="AD26" s="20">
        <v>0</v>
      </c>
      <c r="AE26" s="20">
        <v>0</v>
      </c>
      <c r="AF26" s="20">
        <v>0</v>
      </c>
    </row>
    <row r="27" spans="1:32" ht="15.75" customHeight="1" x14ac:dyDescent="0.2"/>
    <row r="28" spans="1:32" ht="15.75" customHeight="1" x14ac:dyDescent="0.2"/>
    <row r="29" spans="1:32" ht="15.75" customHeight="1" x14ac:dyDescent="0.2">
      <c r="A29" s="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row>
    <row r="30" spans="1:32" ht="15.75" customHeight="1" x14ac:dyDescent="0.2">
      <c r="A30" s="1"/>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row>
    <row r="31" spans="1:32" ht="15.75" customHeight="1" x14ac:dyDescent="0.2"/>
    <row r="32" spans="1: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44</vt:i4>
      </vt:variant>
      <vt:variant>
        <vt:lpstr>Named Ranges</vt:lpstr>
      </vt:variant>
      <vt:variant>
        <vt:i4>1</vt:i4>
      </vt:variant>
    </vt:vector>
  </HeadingPairs>
  <TitlesOfParts>
    <vt:vector size="45" baseType="lpstr">
      <vt:lpstr>About</vt:lpstr>
      <vt:lpstr>Ind gov data</vt:lpstr>
      <vt:lpstr>Electricity consumption</vt:lpstr>
      <vt:lpstr>BIFUBC Output_energy</vt:lpstr>
      <vt:lpstr>BIFUBC Output_nonenergy</vt:lpstr>
      <vt:lpstr>China BFPIaE-production</vt:lpstr>
      <vt:lpstr>Indonesia BFPIaE-production</vt:lpstr>
      <vt:lpstr>China BIFUbC</vt:lpstr>
      <vt:lpstr>Population comparison</vt:lpstr>
      <vt:lpstr>non energy percent</vt:lpstr>
      <vt:lpstr>Adjusted Elec</vt:lpstr>
      <vt:lpstr>Bureau of Stat KBLI</vt:lpstr>
      <vt:lpstr>crosswalk</vt:lpstr>
      <vt:lpstr>BPCiObIC</vt:lpstr>
      <vt:lpstr>ISIC 10T12</vt:lpstr>
      <vt:lpstr>ISIC 13T15</vt:lpstr>
      <vt:lpstr>ISIC 16</vt:lpstr>
      <vt:lpstr>ISIC 17T18</vt:lpstr>
      <vt:lpstr>ISIC 20</vt:lpstr>
      <vt:lpstr>ISIC 22</vt:lpstr>
      <vt:lpstr>ISIC 231</vt:lpstr>
      <vt:lpstr>ISIC 239</vt:lpstr>
      <vt:lpstr>ISIC 241</vt:lpstr>
      <vt:lpstr>ISIC 242</vt:lpstr>
      <vt:lpstr>ISIC 25</vt:lpstr>
      <vt:lpstr>ISIC 26</vt:lpstr>
      <vt:lpstr>ISIC 27</vt:lpstr>
      <vt:lpstr>ISIC 28</vt:lpstr>
      <vt:lpstr>ISIC 29</vt:lpstr>
      <vt:lpstr>ISIC 30</vt:lpstr>
      <vt:lpstr>ISIC 31T33</vt:lpstr>
      <vt:lpstr>calcs</vt:lpstr>
      <vt:lpstr>Other mining</vt:lpstr>
      <vt:lpstr>CHECK</vt:lpstr>
      <vt:lpstr>BIFUbC-electricity</vt:lpstr>
      <vt:lpstr>BIFUbC-coal</vt:lpstr>
      <vt:lpstr>BIFUbC-natural-gas</vt:lpstr>
      <vt:lpstr>BIFUbC-biomass</vt:lpstr>
      <vt:lpstr>BIFUbC-petroleum-diesel</vt:lpstr>
      <vt:lpstr>BIFUbC-heat</vt:lpstr>
      <vt:lpstr>BIFUbC-crude-oil</vt:lpstr>
      <vt:lpstr>BIFUbC-heavy-or-residual-oil</vt:lpstr>
      <vt:lpstr>BIFUbC-LPG-propane-or-butane</vt:lpstr>
      <vt:lpstr>BIFUbC-hydrogen</vt:lpstr>
      <vt:lpstr>gal_per_barrel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2014-03-20T21:01:41Z</dcterms:created>
  <dcterms:modified xsi:type="dcterms:W3CDTF">2025-03-20T02:18:59Z</dcterms:modified>
</cp:coreProperties>
</file>